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0" windowWidth="13710" windowHeight="9525"/>
  </bookViews>
  <sheets>
    <sheet name="Итого по видам(с учет нераспр.)" sheetId="13" r:id="rId1"/>
    <sheet name="Всего (с выдел. нераспред)" sheetId="14" r:id="rId2"/>
    <sheet name="Дотации" sheetId="15" r:id="rId3"/>
    <sheet name="Субсидии" sheetId="16" r:id="rId4"/>
    <sheet name="Субвенции " sheetId="17" r:id="rId5"/>
    <sheet name="Иные" sheetId="18" r:id="rId6"/>
  </sheets>
  <definedNames>
    <definedName name="_xlnm.Print_Titles" localSheetId="1">'Всего (с выдел. нераспред)'!$A:$AE,'Всего (с выдел. нераспред)'!$3:$8</definedName>
    <definedName name="_xlnm.Print_Titles" localSheetId="2">Дотации!$A:$A,Дотации!$5:$9</definedName>
    <definedName name="_xlnm.Print_Titles" localSheetId="5">Иные!$A:$A,Иные!$5:$9</definedName>
    <definedName name="_xlnm.Print_Titles" localSheetId="0">'Итого по видам(с учет нераспр.)'!$4:$7</definedName>
    <definedName name="_xlnm.Print_Titles" localSheetId="4">'Субвенции '!$A:$A,'Субвенции '!$7:$11</definedName>
    <definedName name="_xlnm.Print_Titles" localSheetId="3">Субсидии!$A:$A,Субсидии!$5:$9</definedName>
    <definedName name="_xlnm.Print_Area" localSheetId="1">'Всего (с выдел. нераспред)'!$A$1:$AE$411</definedName>
    <definedName name="_xlnm.Print_Area" localSheetId="2">Дотации!$A$1:$S$101</definedName>
    <definedName name="_xlnm.Print_Area" localSheetId="5">Иные!$A$1:$MA$243</definedName>
    <definedName name="_xlnm.Print_Area" localSheetId="0">'Итого по видам(с учет нераспр.)'!$A$1:$I$223</definedName>
    <definedName name="_xlnm.Print_Area" localSheetId="4">'Субвенции '!$A$1:$CE$400</definedName>
    <definedName name="_xlnm.Print_Area" localSheetId="3">Субсидии!$A$1:$LS$403</definedName>
  </definedNames>
  <calcPr calcId="144525" iterate="1"/>
</workbook>
</file>

<file path=xl/calcChain.xml><?xml version="1.0" encoding="utf-8"?>
<calcChain xmlns="http://schemas.openxmlformats.org/spreadsheetml/2006/main">
  <c r="E12" i="13" l="1"/>
  <c r="AC407" i="14"/>
  <c r="AC340" i="14" l="1"/>
  <c r="O116" i="16"/>
  <c r="H81" i="13"/>
  <c r="F81" i="13"/>
  <c r="E81" i="13"/>
  <c r="D81" i="13"/>
  <c r="B397" i="16"/>
  <c r="B14" i="16"/>
  <c r="B15" i="16"/>
  <c r="B16" i="16"/>
  <c r="B17" i="16"/>
  <c r="B18" i="16"/>
  <c r="B19" i="16"/>
  <c r="B20" i="16"/>
  <c r="B21" i="16"/>
  <c r="B22" i="16"/>
  <c r="B23" i="16"/>
  <c r="B24" i="16"/>
  <c r="B25" i="16"/>
  <c r="B26" i="16"/>
  <c r="B27" i="16"/>
  <c r="B28" i="16"/>
  <c r="B29" i="16"/>
  <c r="B30" i="16"/>
  <c r="B31" i="16"/>
  <c r="B32" i="16"/>
  <c r="B33" i="16"/>
  <c r="B34" i="16"/>
  <c r="B35" i="16"/>
  <c r="B36" i="16"/>
  <c r="B37" i="16"/>
  <c r="B38" i="16"/>
  <c r="B39" i="16"/>
  <c r="B40" i="16"/>
  <c r="B41" i="16"/>
  <c r="B42" i="16"/>
  <c r="B43" i="16"/>
  <c r="B44" i="16"/>
  <c r="B45" i="16"/>
  <c r="B46" i="16"/>
  <c r="B47" i="16"/>
  <c r="B48" i="16"/>
  <c r="B49" i="16"/>
  <c r="B50" i="16"/>
  <c r="B51" i="16"/>
  <c r="B52" i="16"/>
  <c r="B53" i="16"/>
  <c r="B54" i="16"/>
  <c r="B55" i="16"/>
  <c r="B56" i="16"/>
  <c r="B57" i="16"/>
  <c r="B58" i="16"/>
  <c r="B59" i="16"/>
  <c r="B60" i="16"/>
  <c r="B61" i="16"/>
  <c r="B62" i="16"/>
  <c r="B63" i="16"/>
  <c r="B64" i="16"/>
  <c r="B65" i="16"/>
  <c r="B66" i="16"/>
  <c r="B67" i="16"/>
  <c r="B68" i="16"/>
  <c r="B69" i="16"/>
  <c r="B70" i="16"/>
  <c r="B71" i="16"/>
  <c r="B72" i="16"/>
  <c r="B73" i="16"/>
  <c r="B74" i="16"/>
  <c r="B75" i="16"/>
  <c r="B76" i="16"/>
  <c r="B77" i="16"/>
  <c r="B78" i="16"/>
  <c r="B79" i="16"/>
  <c r="B80" i="16"/>
  <c r="B81" i="16"/>
  <c r="B82" i="16"/>
  <c r="B83" i="16"/>
  <c r="B84" i="16"/>
  <c r="B85" i="16"/>
  <c r="B86" i="16"/>
  <c r="B87" i="16"/>
  <c r="B88" i="16"/>
  <c r="B89" i="16"/>
  <c r="B90" i="16"/>
  <c r="B91" i="16"/>
  <c r="B92" i="16"/>
  <c r="B93" i="16"/>
  <c r="B94" i="16"/>
  <c r="B95" i="16"/>
  <c r="B96" i="16"/>
  <c r="B97" i="16"/>
  <c r="B98" i="16"/>
  <c r="B99" i="16"/>
  <c r="B100" i="16"/>
  <c r="B101" i="16"/>
  <c r="B102" i="16"/>
  <c r="B103" i="16"/>
  <c r="B104" i="16"/>
  <c r="B105" i="16"/>
  <c r="B106" i="16"/>
  <c r="B107" i="16"/>
  <c r="B108" i="16"/>
  <c r="B109" i="16"/>
  <c r="B110" i="16"/>
  <c r="B111" i="16"/>
  <c r="B112" i="16"/>
  <c r="B113" i="16"/>
  <c r="B114" i="16"/>
  <c r="B115" i="16"/>
  <c r="B116" i="16"/>
  <c r="B117" i="16"/>
  <c r="B118" i="16"/>
  <c r="B119" i="16"/>
  <c r="B120" i="16"/>
  <c r="B121" i="16"/>
  <c r="B122" i="16"/>
  <c r="B123" i="16"/>
  <c r="B124" i="16"/>
  <c r="B125" i="16"/>
  <c r="B126" i="16"/>
  <c r="B127" i="16"/>
  <c r="B128" i="16"/>
  <c r="B129" i="16"/>
  <c r="B130" i="16"/>
  <c r="B131" i="16"/>
  <c r="B132" i="16"/>
  <c r="B133" i="16"/>
  <c r="B134" i="16"/>
  <c r="B135" i="16"/>
  <c r="B136" i="16"/>
  <c r="B137" i="16"/>
  <c r="B138" i="16"/>
  <c r="B139" i="16"/>
  <c r="B140" i="16"/>
  <c r="B141" i="16"/>
  <c r="B142" i="16"/>
  <c r="B143" i="16"/>
  <c r="B144" i="16"/>
  <c r="B145" i="16"/>
  <c r="B146" i="16"/>
  <c r="B147" i="16"/>
  <c r="B148" i="16"/>
  <c r="B149" i="16"/>
  <c r="B150" i="16"/>
  <c r="B151" i="16"/>
  <c r="B152" i="16"/>
  <c r="B153" i="16"/>
  <c r="B154" i="16"/>
  <c r="B155" i="16"/>
  <c r="B156" i="16"/>
  <c r="B157" i="16"/>
  <c r="B158" i="16"/>
  <c r="B159" i="16"/>
  <c r="B160" i="16"/>
  <c r="B161" i="16"/>
  <c r="B162" i="16"/>
  <c r="B163" i="16"/>
  <c r="B164" i="16"/>
  <c r="B165" i="16"/>
  <c r="B166" i="16"/>
  <c r="B167" i="16"/>
  <c r="B168" i="16"/>
  <c r="B169" i="16"/>
  <c r="B170" i="16"/>
  <c r="B171" i="16"/>
  <c r="B172" i="16"/>
  <c r="B173" i="16"/>
  <c r="B174" i="16"/>
  <c r="B175" i="16"/>
  <c r="B176" i="16"/>
  <c r="B177" i="16"/>
  <c r="B178" i="16"/>
  <c r="B179" i="16"/>
  <c r="B180" i="16"/>
  <c r="B181" i="16"/>
  <c r="B182" i="16"/>
  <c r="B183" i="16"/>
  <c r="B184" i="16"/>
  <c r="B185" i="16"/>
  <c r="B186" i="16"/>
  <c r="B187" i="16"/>
  <c r="B188" i="16"/>
  <c r="B189" i="16"/>
  <c r="B190" i="16"/>
  <c r="B191" i="16"/>
  <c r="B192" i="16"/>
  <c r="B193" i="16"/>
  <c r="B194" i="16"/>
  <c r="B195" i="16"/>
  <c r="B196" i="16"/>
  <c r="B197" i="16"/>
  <c r="B198" i="16"/>
  <c r="B199" i="16"/>
  <c r="B200" i="16"/>
  <c r="B201" i="16"/>
  <c r="B202" i="16"/>
  <c r="B203" i="16"/>
  <c r="B204" i="16"/>
  <c r="B205" i="16"/>
  <c r="B206" i="16"/>
  <c r="B207" i="16"/>
  <c r="B208" i="16"/>
  <c r="B209" i="16"/>
  <c r="B210" i="16"/>
  <c r="B211" i="16"/>
  <c r="B212" i="16"/>
  <c r="B213" i="16"/>
  <c r="B214" i="16"/>
  <c r="B215" i="16"/>
  <c r="B216" i="16"/>
  <c r="B217" i="16"/>
  <c r="B218" i="16"/>
  <c r="B219" i="16"/>
  <c r="B220" i="16"/>
  <c r="B221" i="16"/>
  <c r="B222" i="16"/>
  <c r="B223" i="16"/>
  <c r="B224" i="16"/>
  <c r="B225" i="16"/>
  <c r="B226" i="16"/>
  <c r="B227" i="16"/>
  <c r="B228" i="16"/>
  <c r="B229" i="16"/>
  <c r="B230" i="16"/>
  <c r="B231" i="16"/>
  <c r="B232" i="16"/>
  <c r="B233" i="16"/>
  <c r="B234" i="16"/>
  <c r="B235" i="16"/>
  <c r="B236" i="16"/>
  <c r="B237" i="16"/>
  <c r="B238" i="16"/>
  <c r="B239" i="16"/>
  <c r="B240" i="16"/>
  <c r="B241" i="16"/>
  <c r="B242" i="16"/>
  <c r="B243" i="16"/>
  <c r="B244" i="16"/>
  <c r="B245" i="16"/>
  <c r="B246" i="16"/>
  <c r="B247" i="16"/>
  <c r="B248" i="16"/>
  <c r="B249" i="16"/>
  <c r="B250" i="16"/>
  <c r="B251" i="16"/>
  <c r="B252" i="16"/>
  <c r="B253" i="16"/>
  <c r="B254" i="16"/>
  <c r="B255" i="16"/>
  <c r="B256" i="16"/>
  <c r="B257" i="16"/>
  <c r="B258" i="16"/>
  <c r="B259" i="16"/>
  <c r="B260" i="16"/>
  <c r="B261" i="16"/>
  <c r="B262" i="16"/>
  <c r="B263" i="16"/>
  <c r="B264" i="16"/>
  <c r="B265" i="16"/>
  <c r="B266" i="16"/>
  <c r="B267" i="16"/>
  <c r="B268" i="16"/>
  <c r="B269" i="16"/>
  <c r="B270" i="16"/>
  <c r="B271" i="16"/>
  <c r="B272" i="16"/>
  <c r="B273" i="16"/>
  <c r="B274" i="16"/>
  <c r="B275" i="16"/>
  <c r="B276" i="16"/>
  <c r="B277" i="16"/>
  <c r="B278" i="16"/>
  <c r="B279" i="16"/>
  <c r="B280" i="16"/>
  <c r="B281" i="16"/>
  <c r="B282" i="16"/>
  <c r="B283" i="16"/>
  <c r="B284" i="16"/>
  <c r="B285" i="16"/>
  <c r="B286" i="16"/>
  <c r="B287" i="16"/>
  <c r="B288" i="16"/>
  <c r="B289" i="16"/>
  <c r="B290" i="16"/>
  <c r="B291" i="16"/>
  <c r="B292" i="16"/>
  <c r="B293" i="16"/>
  <c r="B294" i="16"/>
  <c r="B295" i="16"/>
  <c r="B296" i="16"/>
  <c r="B297" i="16"/>
  <c r="B298" i="16"/>
  <c r="B299" i="16"/>
  <c r="B300" i="16"/>
  <c r="B301" i="16"/>
  <c r="B302" i="16"/>
  <c r="B303" i="16"/>
  <c r="B304" i="16"/>
  <c r="B305" i="16"/>
  <c r="B306" i="16"/>
  <c r="B307" i="16"/>
  <c r="B308" i="16"/>
  <c r="B309" i="16"/>
  <c r="B310" i="16"/>
  <c r="B311" i="16"/>
  <c r="B312" i="16"/>
  <c r="B313" i="16"/>
  <c r="B314" i="16"/>
  <c r="B315" i="16"/>
  <c r="B316" i="16"/>
  <c r="B317" i="16"/>
  <c r="B318" i="16"/>
  <c r="B319" i="16"/>
  <c r="B320" i="16"/>
  <c r="B321" i="16"/>
  <c r="B322" i="16"/>
  <c r="B323" i="16"/>
  <c r="B324" i="16"/>
  <c r="B325" i="16"/>
  <c r="B326" i="16"/>
  <c r="B327" i="16"/>
  <c r="B328" i="16"/>
  <c r="B329" i="16"/>
  <c r="B330" i="16"/>
  <c r="B331" i="16"/>
  <c r="B332" i="16"/>
  <c r="B333" i="16"/>
  <c r="B334" i="16"/>
  <c r="B335" i="16"/>
  <c r="B336" i="16"/>
  <c r="B337" i="16"/>
  <c r="B338" i="16"/>
  <c r="B339" i="16"/>
  <c r="B340" i="16"/>
  <c r="B341" i="16"/>
  <c r="B342" i="16"/>
  <c r="B343" i="16"/>
  <c r="B344" i="16"/>
  <c r="B345" i="16"/>
  <c r="B346" i="16"/>
  <c r="B347" i="16"/>
  <c r="B348" i="16"/>
  <c r="B349" i="16"/>
  <c r="B350" i="16"/>
  <c r="B351" i="16"/>
  <c r="B352" i="16"/>
  <c r="B353" i="16"/>
  <c r="B354" i="16"/>
  <c r="B355" i="16"/>
  <c r="B356" i="16"/>
  <c r="B357" i="16"/>
  <c r="B358" i="16"/>
  <c r="B359" i="16"/>
  <c r="B360" i="16"/>
  <c r="B361" i="16"/>
  <c r="B362" i="16"/>
  <c r="B363" i="16"/>
  <c r="B364" i="16"/>
  <c r="B365" i="16"/>
  <c r="B366" i="16"/>
  <c r="B367" i="16"/>
  <c r="B368" i="16"/>
  <c r="B369" i="16"/>
  <c r="B370" i="16"/>
  <c r="B371" i="16"/>
  <c r="B372" i="16"/>
  <c r="B373" i="16"/>
  <c r="B374" i="16"/>
  <c r="B375" i="16"/>
  <c r="B376" i="16"/>
  <c r="B377" i="16"/>
  <c r="B378" i="16"/>
  <c r="B379" i="16"/>
  <c r="B380" i="16"/>
  <c r="B381" i="16"/>
  <c r="B382" i="16"/>
  <c r="B383" i="16"/>
  <c r="B384" i="16"/>
  <c r="B385" i="16"/>
  <c r="B386" i="16"/>
  <c r="B387" i="16"/>
  <c r="B388" i="16"/>
  <c r="B389" i="16"/>
  <c r="B390" i="16"/>
  <c r="B391" i="16"/>
  <c r="B392" i="16"/>
  <c r="B393" i="16"/>
  <c r="B394" i="16"/>
  <c r="B395" i="16"/>
  <c r="B396" i="16"/>
  <c r="B11" i="16"/>
  <c r="B12" i="16"/>
  <c r="B13" i="16"/>
  <c r="B10" i="16"/>
  <c r="JT397" i="16"/>
  <c r="JT391" i="16"/>
  <c r="D55" i="13" l="1"/>
  <c r="D59" i="13"/>
  <c r="D61" i="13"/>
  <c r="D63" i="13"/>
  <c r="D64" i="13"/>
  <c r="D72" i="13"/>
  <c r="D73" i="13"/>
  <c r="D74" i="13"/>
  <c r="D77" i="13"/>
  <c r="D79" i="13"/>
  <c r="D82" i="13"/>
  <c r="D86" i="13"/>
  <c r="D87" i="13"/>
  <c r="D88" i="13"/>
  <c r="D89" i="13"/>
  <c r="D90" i="13"/>
  <c r="D91" i="13"/>
  <c r="D92" i="13"/>
  <c r="D93" i="13"/>
  <c r="D14" i="13"/>
  <c r="D15" i="13"/>
  <c r="D16" i="13"/>
  <c r="D19" i="13"/>
  <c r="D54" i="13"/>
  <c r="H90" i="13" l="1"/>
  <c r="J401" i="14"/>
  <c r="J407" i="14"/>
  <c r="AA407" i="14"/>
  <c r="AC370" i="14"/>
  <c r="AD370" i="14"/>
  <c r="AE298" i="14"/>
  <c r="AD298" i="14"/>
  <c r="AD212" i="14"/>
  <c r="AC158" i="14"/>
  <c r="AD158" i="14"/>
  <c r="AD122" i="14"/>
  <c r="AD123" i="14"/>
  <c r="AE102" i="14"/>
  <c r="AE103" i="14"/>
  <c r="AC102" i="14"/>
  <c r="AD102" i="14"/>
  <c r="AC103" i="14"/>
  <c r="AD103" i="14"/>
  <c r="AC18" i="14"/>
  <c r="AD18" i="14"/>
  <c r="AC14" i="14"/>
  <c r="AD14" i="14"/>
  <c r="AE396" i="14"/>
  <c r="AE397" i="14"/>
  <c r="AE398" i="14"/>
  <c r="AE399" i="14"/>
  <c r="AE400" i="14"/>
  <c r="AE387" i="14"/>
  <c r="AE393" i="14"/>
  <c r="AE378" i="14"/>
  <c r="AE379" i="14"/>
  <c r="AE382" i="14"/>
  <c r="AE361" i="14"/>
  <c r="AE352" i="14"/>
  <c r="AE336" i="14"/>
  <c r="AE319" i="14"/>
  <c r="AE308" i="14"/>
  <c r="AE309" i="14"/>
  <c r="AE310" i="14"/>
  <c r="AE311" i="14"/>
  <c r="AE313" i="14"/>
  <c r="AE314" i="14"/>
  <c r="AE293" i="14"/>
  <c r="AE272" i="14"/>
  <c r="AE256" i="14"/>
  <c r="AE238" i="14"/>
  <c r="AE243" i="14"/>
  <c r="AE244" i="14"/>
  <c r="AE247" i="14"/>
  <c r="AE234" i="14"/>
  <c r="AE222" i="14"/>
  <c r="AE228" i="14"/>
  <c r="AE206" i="14"/>
  <c r="AE192" i="14"/>
  <c r="AE179" i="14"/>
  <c r="AE166" i="14"/>
  <c r="AE169" i="14"/>
  <c r="AE176" i="14"/>
  <c r="AE132" i="14"/>
  <c r="AE122" i="14"/>
  <c r="AE123" i="14"/>
  <c r="AE110" i="14"/>
  <c r="AE61" i="14"/>
  <c r="AE41" i="14"/>
  <c r="AE42" i="14"/>
  <c r="AE45" i="14"/>
  <c r="AE47" i="14"/>
  <c r="AE30" i="14"/>
  <c r="AE18" i="14"/>
  <c r="AE14" i="14"/>
  <c r="AB382" i="14"/>
  <c r="AC382" i="14"/>
  <c r="AD382" i="14"/>
  <c r="AA382" i="14"/>
  <c r="AB336" i="14"/>
  <c r="AC336" i="14"/>
  <c r="AD336" i="14"/>
  <c r="AA336" i="14"/>
  <c r="AB319" i="14"/>
  <c r="AC319" i="14"/>
  <c r="AD319" i="14"/>
  <c r="AA319" i="14"/>
  <c r="AB314" i="14"/>
  <c r="AC314" i="14"/>
  <c r="AD314" i="14"/>
  <c r="AA314" i="14"/>
  <c r="AB310" i="14"/>
  <c r="AC310" i="14"/>
  <c r="AD310" i="14"/>
  <c r="AA310" i="14"/>
  <c r="AB309" i="14"/>
  <c r="AC309" i="14"/>
  <c r="AD309" i="14"/>
  <c r="AA309" i="14"/>
  <c r="AB247" i="14"/>
  <c r="AC247" i="14"/>
  <c r="AD247" i="14"/>
  <c r="AA247" i="14"/>
  <c r="AB243" i="14"/>
  <c r="AC243" i="14"/>
  <c r="AD243" i="14"/>
  <c r="AA243" i="14"/>
  <c r="G101" i="18"/>
  <c r="AB212" i="14"/>
  <c r="AC212" i="14"/>
  <c r="AA212" i="14"/>
  <c r="AB176" i="14"/>
  <c r="AC176" i="14"/>
  <c r="AD176" i="14"/>
  <c r="AA176" i="14"/>
  <c r="AB41" i="14"/>
  <c r="AC41" i="14"/>
  <c r="AD41" i="14"/>
  <c r="AA41" i="14"/>
  <c r="C219" i="18"/>
  <c r="G15" i="18"/>
  <c r="G18" i="18"/>
  <c r="G21" i="18"/>
  <c r="G23" i="18"/>
  <c r="G26" i="18"/>
  <c r="G27" i="18"/>
  <c r="G28" i="18"/>
  <c r="G29" i="18"/>
  <c r="G32" i="18"/>
  <c r="G34" i="18"/>
  <c r="G37" i="18"/>
  <c r="G55" i="18"/>
  <c r="G56" i="18"/>
  <c r="G59" i="18"/>
  <c r="G65" i="18"/>
  <c r="G66" i="18"/>
  <c r="G69" i="18"/>
  <c r="G73" i="18"/>
  <c r="G75" i="18"/>
  <c r="G78" i="18"/>
  <c r="G82" i="18"/>
  <c r="G84" i="18"/>
  <c r="G86" i="18"/>
  <c r="G89" i="18"/>
  <c r="G94" i="18"/>
  <c r="G97" i="18"/>
  <c r="G104" i="18"/>
  <c r="G109" i="18"/>
  <c r="G114" i="18"/>
  <c r="G117" i="18"/>
  <c r="G118" i="18"/>
  <c r="G121" i="18"/>
  <c r="G122" i="18"/>
  <c r="G123" i="18"/>
  <c r="G125" i="18"/>
  <c r="G129" i="18"/>
  <c r="G141" i="18"/>
  <c r="G151" i="18"/>
  <c r="G154" i="18"/>
  <c r="G155" i="18"/>
  <c r="G160" i="18"/>
  <c r="G161" i="18"/>
  <c r="G162" i="18"/>
  <c r="G163" i="18"/>
  <c r="G164" i="18"/>
  <c r="G166" i="18"/>
  <c r="G169" i="18"/>
  <c r="G170" i="18"/>
  <c r="G173" i="18"/>
  <c r="G176" i="18"/>
  <c r="G177" i="18"/>
  <c r="G181" i="18"/>
  <c r="G187" i="18"/>
  <c r="G188" i="18"/>
  <c r="G189" i="18"/>
  <c r="G191" i="18"/>
  <c r="G195" i="18"/>
  <c r="G196" i="18"/>
  <c r="G199" i="18"/>
  <c r="G203" i="18"/>
  <c r="G204" i="18"/>
  <c r="G209" i="18"/>
  <c r="G210" i="18"/>
  <c r="G211" i="18"/>
  <c r="G212" i="18"/>
  <c r="D20" i="18"/>
  <c r="D12" i="18"/>
  <c r="D11" i="18"/>
  <c r="D13" i="18"/>
  <c r="D14" i="18"/>
  <c r="D15" i="18"/>
  <c r="D16" i="18"/>
  <c r="D17" i="18"/>
  <c r="D18" i="18"/>
  <c r="D19" i="18"/>
  <c r="D21" i="18"/>
  <c r="D22" i="18"/>
  <c r="D23" i="18"/>
  <c r="D24" i="18"/>
  <c r="D25" i="18"/>
  <c r="D27" i="18"/>
  <c r="D28" i="18"/>
  <c r="D29" i="18"/>
  <c r="D30" i="18"/>
  <c r="D31" i="18"/>
  <c r="D32" i="18"/>
  <c r="D33" i="18"/>
  <c r="D34" i="18"/>
  <c r="D35" i="18"/>
  <c r="D36" i="18"/>
  <c r="D37" i="18"/>
  <c r="D38" i="18"/>
  <c r="D39" i="18"/>
  <c r="D40" i="18"/>
  <c r="D41" i="18"/>
  <c r="D42" i="18"/>
  <c r="D43" i="18"/>
  <c r="D44" i="18"/>
  <c r="D45" i="18"/>
  <c r="D46" i="18"/>
  <c r="D47" i="18"/>
  <c r="D48" i="18"/>
  <c r="D49" i="18"/>
  <c r="D50" i="18"/>
  <c r="D51" i="18"/>
  <c r="D52" i="18"/>
  <c r="D53" i="18"/>
  <c r="D54" i="18"/>
  <c r="D55" i="18"/>
  <c r="D56" i="18"/>
  <c r="D57" i="18"/>
  <c r="D58" i="18"/>
  <c r="D59" i="18"/>
  <c r="D60" i="18"/>
  <c r="D61" i="18"/>
  <c r="D62" i="18"/>
  <c r="D63" i="18"/>
  <c r="D64" i="18"/>
  <c r="D65" i="18"/>
  <c r="D66" i="18"/>
  <c r="D67" i="18"/>
  <c r="D68" i="18"/>
  <c r="D69" i="18"/>
  <c r="D70" i="18"/>
  <c r="D71" i="18"/>
  <c r="D72" i="18"/>
  <c r="D73" i="18"/>
  <c r="D74" i="18"/>
  <c r="D75" i="18"/>
  <c r="D76" i="18"/>
  <c r="D77" i="18"/>
  <c r="D78" i="18"/>
  <c r="D79" i="18"/>
  <c r="D10" i="18"/>
  <c r="FO12" i="18"/>
  <c r="AO219" i="18"/>
  <c r="C14" i="18"/>
  <c r="C15" i="18"/>
  <c r="C16" i="18"/>
  <c r="C17" i="18"/>
  <c r="C18" i="18"/>
  <c r="C19" i="18"/>
  <c r="C20" i="18"/>
  <c r="C21" i="18"/>
  <c r="C22" i="18"/>
  <c r="C23" i="18"/>
  <c r="C24" i="18"/>
  <c r="C25" i="18"/>
  <c r="C26" i="18"/>
  <c r="C27" i="18"/>
  <c r="C28" i="18"/>
  <c r="C29" i="18"/>
  <c r="C30" i="18"/>
  <c r="C31" i="18"/>
  <c r="C32" i="18"/>
  <c r="C33" i="18"/>
  <c r="C34" i="18"/>
  <c r="C35" i="18"/>
  <c r="C36" i="18"/>
  <c r="C37" i="18"/>
  <c r="C38" i="18"/>
  <c r="C39" i="18"/>
  <c r="C40" i="18"/>
  <c r="C41" i="18"/>
  <c r="C42" i="18"/>
  <c r="C43" i="18"/>
  <c r="C44" i="18"/>
  <c r="C45" i="18"/>
  <c r="C46" i="18"/>
  <c r="C47" i="18"/>
  <c r="C48" i="18"/>
  <c r="C49" i="18"/>
  <c r="C50" i="18"/>
  <c r="C51" i="18"/>
  <c r="C52" i="18"/>
  <c r="C53" i="18"/>
  <c r="C54" i="18"/>
  <c r="C55" i="18"/>
  <c r="C56" i="18"/>
  <c r="C57" i="18"/>
  <c r="C58" i="18"/>
  <c r="C59" i="18"/>
  <c r="C60" i="18"/>
  <c r="C61" i="18"/>
  <c r="C62" i="18"/>
  <c r="C63" i="18"/>
  <c r="C64" i="18"/>
  <c r="C65" i="18"/>
  <c r="C66" i="18"/>
  <c r="C67" i="18"/>
  <c r="C68" i="18"/>
  <c r="C69" i="18"/>
  <c r="C70" i="18"/>
  <c r="C71" i="18"/>
  <c r="C72" i="18"/>
  <c r="C73" i="18"/>
  <c r="C74" i="18"/>
  <c r="C75" i="18"/>
  <c r="C76" i="18"/>
  <c r="C77" i="18"/>
  <c r="C78" i="18"/>
  <c r="C79" i="18"/>
  <c r="C80" i="18"/>
  <c r="C81" i="18"/>
  <c r="C82" i="18"/>
  <c r="C83" i="18"/>
  <c r="C84" i="18"/>
  <c r="C85" i="18"/>
  <c r="C86" i="18"/>
  <c r="C87" i="18"/>
  <c r="C88" i="18"/>
  <c r="C89" i="18"/>
  <c r="C90" i="18"/>
  <c r="C91" i="18"/>
  <c r="C92" i="18"/>
  <c r="C93" i="18"/>
  <c r="C94" i="18"/>
  <c r="C95" i="18"/>
  <c r="C96" i="18"/>
  <c r="C97" i="18"/>
  <c r="C98" i="18"/>
  <c r="C99" i="18"/>
  <c r="C100" i="18"/>
  <c r="C101" i="18"/>
  <c r="C102" i="18"/>
  <c r="C103" i="18"/>
  <c r="C104" i="18"/>
  <c r="C105" i="18"/>
  <c r="C106" i="18"/>
  <c r="C107" i="18"/>
  <c r="C108" i="18"/>
  <c r="C109" i="18"/>
  <c r="C110" i="18"/>
  <c r="C111" i="18"/>
  <c r="C112" i="18"/>
  <c r="C113" i="18"/>
  <c r="C114" i="18"/>
  <c r="C115" i="18"/>
  <c r="C116" i="18"/>
  <c r="C117" i="18"/>
  <c r="C118" i="18"/>
  <c r="C119" i="18"/>
  <c r="C120" i="18"/>
  <c r="C121" i="18"/>
  <c r="C122" i="18"/>
  <c r="C123" i="18"/>
  <c r="C124" i="18"/>
  <c r="C125" i="18"/>
  <c r="C126" i="18"/>
  <c r="C127" i="18"/>
  <c r="C128" i="18"/>
  <c r="C129" i="18"/>
  <c r="C130" i="18"/>
  <c r="C131" i="18"/>
  <c r="C132" i="18"/>
  <c r="C133" i="18"/>
  <c r="C134" i="18"/>
  <c r="C135" i="18"/>
  <c r="C136" i="18"/>
  <c r="C137" i="18"/>
  <c r="C138" i="18"/>
  <c r="C139" i="18"/>
  <c r="C140" i="18"/>
  <c r="C141" i="18"/>
  <c r="C142" i="18"/>
  <c r="C143" i="18"/>
  <c r="C144" i="18"/>
  <c r="C145" i="18"/>
  <c r="C146" i="18"/>
  <c r="C147" i="18"/>
  <c r="C148" i="18"/>
  <c r="C149" i="18"/>
  <c r="C150" i="18"/>
  <c r="C151" i="18"/>
  <c r="C152" i="18"/>
  <c r="C153" i="18"/>
  <c r="C154" i="18"/>
  <c r="C155" i="18"/>
  <c r="C156" i="18"/>
  <c r="C157" i="18"/>
  <c r="C158" i="18"/>
  <c r="C159" i="18"/>
  <c r="C160" i="18"/>
  <c r="C161" i="18"/>
  <c r="C162" i="18"/>
  <c r="C163" i="18"/>
  <c r="C164" i="18"/>
  <c r="C165" i="18"/>
  <c r="C166" i="18"/>
  <c r="C167" i="18"/>
  <c r="C168" i="18"/>
  <c r="C169" i="18"/>
  <c r="C170" i="18"/>
  <c r="C171" i="18"/>
  <c r="C172" i="18"/>
  <c r="C173" i="18"/>
  <c r="C174" i="18"/>
  <c r="C175" i="18"/>
  <c r="C176" i="18"/>
  <c r="C177" i="18"/>
  <c r="C178" i="18"/>
  <c r="C179" i="18"/>
  <c r="C180" i="18"/>
  <c r="C181" i="18"/>
  <c r="C182" i="18"/>
  <c r="C183" i="18"/>
  <c r="C184" i="18"/>
  <c r="C185" i="18"/>
  <c r="C186" i="18"/>
  <c r="C187" i="18"/>
  <c r="C188" i="18"/>
  <c r="C189" i="18"/>
  <c r="C190" i="18"/>
  <c r="C191" i="18"/>
  <c r="C192" i="18"/>
  <c r="C193" i="18"/>
  <c r="C194" i="18"/>
  <c r="C195" i="18"/>
  <c r="C196" i="18"/>
  <c r="C197" i="18"/>
  <c r="C198" i="18"/>
  <c r="C199" i="18"/>
  <c r="C200" i="18"/>
  <c r="C201" i="18"/>
  <c r="C202" i="18"/>
  <c r="C203" i="18"/>
  <c r="C204" i="18"/>
  <c r="C205" i="18"/>
  <c r="C206" i="18"/>
  <c r="C207" i="18"/>
  <c r="C208" i="18"/>
  <c r="C209" i="18"/>
  <c r="C210" i="18"/>
  <c r="C211" i="18"/>
  <c r="C212" i="18"/>
  <c r="C213" i="18"/>
  <c r="C214" i="18"/>
  <c r="C215" i="18"/>
  <c r="C216" i="18"/>
  <c r="C217" i="18"/>
  <c r="C218" i="18"/>
  <c r="C13" i="18"/>
  <c r="C11" i="18"/>
  <c r="C12" i="18"/>
  <c r="C10" i="18"/>
  <c r="E219" i="18"/>
  <c r="E10" i="18"/>
  <c r="E11" i="18"/>
  <c r="E12" i="18"/>
  <c r="E218" i="18"/>
  <c r="E84" i="18"/>
  <c r="E85" i="18"/>
  <c r="E86" i="18"/>
  <c r="E87" i="18"/>
  <c r="E88" i="18"/>
  <c r="E89" i="18"/>
  <c r="E90" i="18"/>
  <c r="E91" i="18"/>
  <c r="E92" i="18"/>
  <c r="E93" i="18"/>
  <c r="E94" i="18"/>
  <c r="E95" i="18"/>
  <c r="E96" i="18"/>
  <c r="E97" i="18"/>
  <c r="E98" i="18"/>
  <c r="E99" i="18"/>
  <c r="E100" i="18"/>
  <c r="E101" i="18"/>
  <c r="E102" i="18"/>
  <c r="E103" i="18"/>
  <c r="E104" i="18"/>
  <c r="E105" i="18"/>
  <c r="E106" i="18"/>
  <c r="E107" i="18"/>
  <c r="E108" i="18"/>
  <c r="E109" i="18"/>
  <c r="E110" i="18"/>
  <c r="E111" i="18"/>
  <c r="E112" i="18"/>
  <c r="E113" i="18"/>
  <c r="E114" i="18"/>
  <c r="E115" i="18"/>
  <c r="E116" i="18"/>
  <c r="E117" i="18"/>
  <c r="E118" i="18"/>
  <c r="E119" i="18"/>
  <c r="E120" i="18"/>
  <c r="E121" i="18"/>
  <c r="E122" i="18"/>
  <c r="E123" i="18"/>
  <c r="E124" i="18"/>
  <c r="E125" i="18"/>
  <c r="E126" i="18"/>
  <c r="E127" i="18"/>
  <c r="E128" i="18"/>
  <c r="E129" i="18"/>
  <c r="E130" i="18"/>
  <c r="E131" i="18"/>
  <c r="E132" i="18"/>
  <c r="E133" i="18"/>
  <c r="E134" i="18"/>
  <c r="E135" i="18"/>
  <c r="E136" i="18"/>
  <c r="E137" i="18"/>
  <c r="E138" i="18"/>
  <c r="E139" i="18"/>
  <c r="E140" i="18"/>
  <c r="E141" i="18"/>
  <c r="E142" i="18"/>
  <c r="E143" i="18"/>
  <c r="E144" i="18"/>
  <c r="E145" i="18"/>
  <c r="E146" i="18"/>
  <c r="E147" i="18"/>
  <c r="E148" i="18"/>
  <c r="E149" i="18"/>
  <c r="E150" i="18"/>
  <c r="E151" i="18"/>
  <c r="E152" i="18"/>
  <c r="E153" i="18"/>
  <c r="E154" i="18"/>
  <c r="E155" i="18"/>
  <c r="E156" i="18"/>
  <c r="E157" i="18"/>
  <c r="E158" i="18"/>
  <c r="E159" i="18"/>
  <c r="E160" i="18"/>
  <c r="E161" i="18"/>
  <c r="E162" i="18"/>
  <c r="E163" i="18"/>
  <c r="E164" i="18"/>
  <c r="E165" i="18"/>
  <c r="E166" i="18"/>
  <c r="E167" i="18"/>
  <c r="E168" i="18"/>
  <c r="E169" i="18"/>
  <c r="E170" i="18"/>
  <c r="E171" i="18"/>
  <c r="E172" i="18"/>
  <c r="E173" i="18"/>
  <c r="E174" i="18"/>
  <c r="E175" i="18"/>
  <c r="E176" i="18"/>
  <c r="E177" i="18"/>
  <c r="E178" i="18"/>
  <c r="E179" i="18"/>
  <c r="E180" i="18"/>
  <c r="E181" i="18"/>
  <c r="E182" i="18"/>
  <c r="E183" i="18"/>
  <c r="E184" i="18"/>
  <c r="E185" i="18"/>
  <c r="E186" i="18"/>
  <c r="E187" i="18"/>
  <c r="E188" i="18"/>
  <c r="E189" i="18"/>
  <c r="E190" i="18"/>
  <c r="E191" i="18"/>
  <c r="E192" i="18"/>
  <c r="E193" i="18"/>
  <c r="E194" i="18"/>
  <c r="E195" i="18"/>
  <c r="E196" i="18"/>
  <c r="E197" i="18"/>
  <c r="E198" i="18"/>
  <c r="E199" i="18"/>
  <c r="E200" i="18"/>
  <c r="E201" i="18"/>
  <c r="E202" i="18"/>
  <c r="E203" i="18"/>
  <c r="E204" i="18"/>
  <c r="E205" i="18"/>
  <c r="E206" i="18"/>
  <c r="E207" i="18"/>
  <c r="E208" i="18"/>
  <c r="E209" i="18"/>
  <c r="E210" i="18"/>
  <c r="E211" i="18"/>
  <c r="E212" i="18"/>
  <c r="E213" i="18"/>
  <c r="E214" i="18"/>
  <c r="E215" i="18"/>
  <c r="E216" i="18"/>
  <c r="E217" i="18"/>
  <c r="E83" i="18"/>
  <c r="E82" i="18"/>
  <c r="E81" i="18"/>
  <c r="E80" i="18"/>
  <c r="E79" i="18"/>
  <c r="E78" i="18"/>
  <c r="E77" i="18"/>
  <c r="E76" i="18"/>
  <c r="E75" i="18"/>
  <c r="E74" i="18"/>
  <c r="E73" i="18"/>
  <c r="E72" i="18"/>
  <c r="E71" i="18"/>
  <c r="E70" i="18"/>
  <c r="E69" i="18"/>
  <c r="E68" i="18"/>
  <c r="E67" i="18"/>
  <c r="E66" i="18"/>
  <c r="E65" i="18"/>
  <c r="E64" i="18"/>
  <c r="E63" i="18"/>
  <c r="E62" i="18"/>
  <c r="E61" i="18"/>
  <c r="E60" i="18"/>
  <c r="E59" i="18"/>
  <c r="E58" i="18"/>
  <c r="E57" i="18"/>
  <c r="E56" i="18"/>
  <c r="E55" i="18"/>
  <c r="E54" i="18"/>
  <c r="E53" i="18"/>
  <c r="E52" i="18"/>
  <c r="E51" i="18"/>
  <c r="E50" i="18"/>
  <c r="E49" i="18"/>
  <c r="E48" i="18"/>
  <c r="E47" i="18"/>
  <c r="E46" i="18"/>
  <c r="E45" i="18"/>
  <c r="E44" i="18"/>
  <c r="E43" i="18"/>
  <c r="E42" i="18"/>
  <c r="E41" i="18"/>
  <c r="E40" i="18"/>
  <c r="E39" i="18"/>
  <c r="E38" i="18"/>
  <c r="E37" i="18"/>
  <c r="E36" i="18"/>
  <c r="E35" i="18"/>
  <c r="E34" i="18"/>
  <c r="E33" i="18"/>
  <c r="E32" i="18"/>
  <c r="E31" i="18"/>
  <c r="E30" i="18"/>
  <c r="E29" i="18"/>
  <c r="E28" i="18"/>
  <c r="E27" i="18"/>
  <c r="E26" i="18"/>
  <c r="E25" i="18"/>
  <c r="E24" i="18"/>
  <c r="E23" i="18"/>
  <c r="E22" i="18"/>
  <c r="E21" i="18"/>
  <c r="E20" i="18"/>
  <c r="E19" i="18"/>
  <c r="E18" i="18"/>
  <c r="E17" i="18"/>
  <c r="E16" i="18"/>
  <c r="E15" i="18"/>
  <c r="E14" i="18"/>
  <c r="E13" i="18"/>
  <c r="F218" i="18"/>
  <c r="F213" i="18"/>
  <c r="F214" i="18"/>
  <c r="F215" i="18"/>
  <c r="F216" i="18"/>
  <c r="F217" i="18"/>
  <c r="F14" i="18"/>
  <c r="F15" i="18"/>
  <c r="F16" i="18"/>
  <c r="F17" i="18"/>
  <c r="F18" i="18"/>
  <c r="F19" i="18"/>
  <c r="F20" i="18"/>
  <c r="F21" i="18"/>
  <c r="F22" i="18"/>
  <c r="F23" i="18"/>
  <c r="F24" i="18"/>
  <c r="F25" i="18"/>
  <c r="F26" i="18"/>
  <c r="F27" i="18"/>
  <c r="F28" i="18"/>
  <c r="F29" i="18"/>
  <c r="F30" i="18"/>
  <c r="F31" i="18"/>
  <c r="F32" i="18"/>
  <c r="F33" i="18"/>
  <c r="F34" i="18"/>
  <c r="F35" i="18"/>
  <c r="F36" i="18"/>
  <c r="F37" i="18"/>
  <c r="F38" i="18"/>
  <c r="F39" i="18"/>
  <c r="F40" i="18"/>
  <c r="F41" i="18"/>
  <c r="F42" i="18"/>
  <c r="F43" i="18"/>
  <c r="F44" i="18"/>
  <c r="F45" i="18"/>
  <c r="F46" i="18"/>
  <c r="F47" i="18"/>
  <c r="F48" i="18"/>
  <c r="F49" i="18"/>
  <c r="F50" i="18"/>
  <c r="F51" i="18"/>
  <c r="F52" i="18"/>
  <c r="F53" i="18"/>
  <c r="F54" i="18"/>
  <c r="F55" i="18"/>
  <c r="F56" i="18"/>
  <c r="F57" i="18"/>
  <c r="F58" i="18"/>
  <c r="F59" i="18"/>
  <c r="F60" i="18"/>
  <c r="F61" i="18"/>
  <c r="F62" i="18"/>
  <c r="F63" i="18"/>
  <c r="F64" i="18"/>
  <c r="F65" i="18"/>
  <c r="F66" i="18"/>
  <c r="F67" i="18"/>
  <c r="F68" i="18"/>
  <c r="F69" i="18"/>
  <c r="F70" i="18"/>
  <c r="F71" i="18"/>
  <c r="F72" i="18"/>
  <c r="F73" i="18"/>
  <c r="F74" i="18"/>
  <c r="F75" i="18"/>
  <c r="F76" i="18"/>
  <c r="F77" i="18"/>
  <c r="F78" i="18"/>
  <c r="F79" i="18"/>
  <c r="F80" i="18"/>
  <c r="F81" i="18"/>
  <c r="F82" i="18"/>
  <c r="F83" i="18"/>
  <c r="F84" i="18"/>
  <c r="F85" i="18"/>
  <c r="F86" i="18"/>
  <c r="F87" i="18"/>
  <c r="F88" i="18"/>
  <c r="F89" i="18"/>
  <c r="F90" i="18"/>
  <c r="F91" i="18"/>
  <c r="F92" i="18"/>
  <c r="F93" i="18"/>
  <c r="F94" i="18"/>
  <c r="F95" i="18"/>
  <c r="F96" i="18"/>
  <c r="F97" i="18"/>
  <c r="F98" i="18"/>
  <c r="F99" i="18"/>
  <c r="F100" i="18"/>
  <c r="F101" i="18"/>
  <c r="F102" i="18"/>
  <c r="F103" i="18"/>
  <c r="F104" i="18"/>
  <c r="F105" i="18"/>
  <c r="F106" i="18"/>
  <c r="F107" i="18"/>
  <c r="F108" i="18"/>
  <c r="F109" i="18"/>
  <c r="F110" i="18"/>
  <c r="F111" i="18"/>
  <c r="F112" i="18"/>
  <c r="F113" i="18"/>
  <c r="F114" i="18"/>
  <c r="F115" i="18"/>
  <c r="F116" i="18"/>
  <c r="F117" i="18"/>
  <c r="F118" i="18"/>
  <c r="F119" i="18"/>
  <c r="F120" i="18"/>
  <c r="F121" i="18"/>
  <c r="F122" i="18"/>
  <c r="F123" i="18"/>
  <c r="F124" i="18"/>
  <c r="F125" i="18"/>
  <c r="F126" i="18"/>
  <c r="F127" i="18"/>
  <c r="F128" i="18"/>
  <c r="F129" i="18"/>
  <c r="F130" i="18"/>
  <c r="F131" i="18"/>
  <c r="F132" i="18"/>
  <c r="F133" i="18"/>
  <c r="F134" i="18"/>
  <c r="F135" i="18"/>
  <c r="F136" i="18"/>
  <c r="F137" i="18"/>
  <c r="F138" i="18"/>
  <c r="F139" i="18"/>
  <c r="F140" i="18"/>
  <c r="F141" i="18"/>
  <c r="F142" i="18"/>
  <c r="F143" i="18"/>
  <c r="F144" i="18"/>
  <c r="F145" i="18"/>
  <c r="F146" i="18"/>
  <c r="F147" i="18"/>
  <c r="F148" i="18"/>
  <c r="F149" i="18"/>
  <c r="F150" i="18"/>
  <c r="F151" i="18"/>
  <c r="F153" i="18"/>
  <c r="F154" i="18"/>
  <c r="F155" i="18"/>
  <c r="F156" i="18"/>
  <c r="F157" i="18"/>
  <c r="F158" i="18"/>
  <c r="F159" i="18"/>
  <c r="F160" i="18"/>
  <c r="F161" i="18"/>
  <c r="F162" i="18"/>
  <c r="F163" i="18"/>
  <c r="F164" i="18"/>
  <c r="F165" i="18"/>
  <c r="F166" i="18"/>
  <c r="F167" i="18"/>
  <c r="F168" i="18"/>
  <c r="F169" i="18"/>
  <c r="F170" i="18"/>
  <c r="F171" i="18"/>
  <c r="F172" i="18"/>
  <c r="F173" i="18"/>
  <c r="F175" i="18"/>
  <c r="F176" i="18"/>
  <c r="F177" i="18"/>
  <c r="F178" i="18"/>
  <c r="AD340" i="14" s="1"/>
  <c r="AE340" i="14" s="1"/>
  <c r="F180" i="18"/>
  <c r="F181" i="18"/>
  <c r="F182" i="18"/>
  <c r="G182" i="18" s="1"/>
  <c r="F183" i="18"/>
  <c r="F184" i="18"/>
  <c r="F185" i="18"/>
  <c r="F186" i="18"/>
  <c r="F187" i="18"/>
  <c r="F188" i="18"/>
  <c r="F189" i="18"/>
  <c r="F190" i="18"/>
  <c r="F191" i="18"/>
  <c r="F192" i="18"/>
  <c r="F193" i="18"/>
  <c r="F194" i="18"/>
  <c r="F195" i="18"/>
  <c r="F196" i="18"/>
  <c r="F197" i="18"/>
  <c r="F198" i="18"/>
  <c r="F199" i="18"/>
  <c r="F200" i="18"/>
  <c r="F201" i="18"/>
  <c r="F202" i="18"/>
  <c r="F203" i="18"/>
  <c r="F204" i="18"/>
  <c r="F205" i="18"/>
  <c r="F206" i="18"/>
  <c r="F207" i="18"/>
  <c r="F208" i="18"/>
  <c r="F209" i="18"/>
  <c r="F210" i="18"/>
  <c r="F211" i="18"/>
  <c r="F212" i="18"/>
  <c r="F11" i="18"/>
  <c r="F13" i="18"/>
  <c r="H190" i="13"/>
  <c r="G190" i="13"/>
  <c r="E190" i="13"/>
  <c r="D190" i="13"/>
  <c r="KW179" i="18"/>
  <c r="KY179" i="18"/>
  <c r="KY180" i="18"/>
  <c r="KW171" i="18"/>
  <c r="KY171" i="18"/>
  <c r="KY172" i="18"/>
  <c r="KY152" i="18"/>
  <c r="KY153" i="18"/>
  <c r="G178" i="18" l="1"/>
  <c r="KY131" i="18"/>
  <c r="KY132" i="18"/>
  <c r="KY115" i="18"/>
  <c r="KY116" i="18"/>
  <c r="KY119" i="18"/>
  <c r="KY120" i="18"/>
  <c r="KW115" i="18"/>
  <c r="KW119" i="18"/>
  <c r="KW87" i="18"/>
  <c r="KY87" i="18"/>
  <c r="KY88" i="18"/>
  <c r="KY80" i="18"/>
  <c r="KY81" i="18"/>
  <c r="KW80" i="18"/>
  <c r="KY58" i="18"/>
  <c r="KY57" i="18"/>
  <c r="KY36" i="18"/>
  <c r="KY25" i="18"/>
  <c r="KY216" i="18"/>
  <c r="KY214" i="18"/>
  <c r="KX213" i="18"/>
  <c r="KY213" i="18" s="1"/>
  <c r="KW213" i="18"/>
  <c r="KY207" i="18"/>
  <c r="KX206" i="18"/>
  <c r="KW206" i="18"/>
  <c r="KY202" i="18"/>
  <c r="KX201" i="18"/>
  <c r="KW201" i="18"/>
  <c r="KY194" i="18"/>
  <c r="KX193" i="18"/>
  <c r="KW193" i="18"/>
  <c r="KY189" i="18"/>
  <c r="KX188" i="18"/>
  <c r="KY188" i="18" s="1"/>
  <c r="KW188" i="18"/>
  <c r="KY186" i="18"/>
  <c r="KX185" i="18"/>
  <c r="KW185" i="18"/>
  <c r="KX179" i="18"/>
  <c r="KY175" i="18"/>
  <c r="KX174" i="18"/>
  <c r="KY174" i="18" s="1"/>
  <c r="KW174" i="18"/>
  <c r="KX171" i="18"/>
  <c r="KY168" i="18"/>
  <c r="KX167" i="18"/>
  <c r="KW167" i="18"/>
  <c r="KY159" i="18"/>
  <c r="KX158" i="18"/>
  <c r="KW158" i="18"/>
  <c r="KX152" i="18"/>
  <c r="KW152" i="18"/>
  <c r="KY149" i="18"/>
  <c r="KX148" i="18"/>
  <c r="KY148" i="18" s="1"/>
  <c r="KW148" i="18"/>
  <c r="KY146" i="18"/>
  <c r="KX145" i="18"/>
  <c r="KW145" i="18"/>
  <c r="KX131" i="18"/>
  <c r="KW131" i="18"/>
  <c r="KY127" i="18"/>
  <c r="KX126" i="18"/>
  <c r="KY126" i="18" s="1"/>
  <c r="KW126" i="18"/>
  <c r="KX119" i="18"/>
  <c r="KX115" i="18"/>
  <c r="KY108" i="18"/>
  <c r="KX107" i="18"/>
  <c r="KW107" i="18"/>
  <c r="KY100" i="18"/>
  <c r="KX99" i="18"/>
  <c r="KW99" i="18"/>
  <c r="KY96" i="18"/>
  <c r="KX95" i="18"/>
  <c r="KW95" i="18"/>
  <c r="KY93" i="18"/>
  <c r="KX92" i="18"/>
  <c r="KW92" i="18"/>
  <c r="KX87" i="18"/>
  <c r="KX80" i="18"/>
  <c r="KY77" i="18"/>
  <c r="KX76" i="18"/>
  <c r="KW76" i="18"/>
  <c r="KY72" i="18"/>
  <c r="KX71" i="18"/>
  <c r="KW71" i="18"/>
  <c r="KY68" i="18"/>
  <c r="KX67" i="18"/>
  <c r="KW67" i="18"/>
  <c r="KY62" i="18"/>
  <c r="KX61" i="18"/>
  <c r="KW61" i="18"/>
  <c r="KX57" i="18"/>
  <c r="KW57" i="18"/>
  <c r="KY54" i="18"/>
  <c r="KX53" i="18"/>
  <c r="KW53" i="18"/>
  <c r="KY48" i="18"/>
  <c r="KX47" i="18"/>
  <c r="KW47" i="18"/>
  <c r="KY44" i="18"/>
  <c r="KX43" i="18"/>
  <c r="KW43" i="18"/>
  <c r="KX35" i="18"/>
  <c r="KW35" i="18"/>
  <c r="KY31" i="18"/>
  <c r="KX30" i="18"/>
  <c r="KW30" i="18"/>
  <c r="KX24" i="18"/>
  <c r="KW24" i="18"/>
  <c r="KY20" i="18"/>
  <c r="KX19" i="18"/>
  <c r="KW19" i="18"/>
  <c r="KY17" i="18"/>
  <c r="KX16" i="18"/>
  <c r="KW16" i="18"/>
  <c r="KY14" i="18"/>
  <c r="KX13" i="18"/>
  <c r="KW13" i="18"/>
  <c r="KX12" i="18"/>
  <c r="KW12" i="18"/>
  <c r="KX11" i="18"/>
  <c r="KW11" i="18"/>
  <c r="KY206" i="18" l="1"/>
  <c r="KY201" i="18"/>
  <c r="KY193" i="18"/>
  <c r="KY185" i="18"/>
  <c r="KY167" i="18"/>
  <c r="KY158" i="18"/>
  <c r="KY145" i="18"/>
  <c r="KY107" i="18"/>
  <c r="KY99" i="18"/>
  <c r="KY95" i="18"/>
  <c r="KY92" i="18"/>
  <c r="KY76" i="18"/>
  <c r="KY71" i="18"/>
  <c r="KY67" i="18"/>
  <c r="KY61" i="18"/>
  <c r="KY53" i="18"/>
  <c r="KY47" i="18"/>
  <c r="KY43" i="18"/>
  <c r="KY35" i="18"/>
  <c r="KY30" i="18"/>
  <c r="KY24" i="18"/>
  <c r="KY16" i="18"/>
  <c r="KW10" i="18"/>
  <c r="KW219" i="18" s="1"/>
  <c r="KY11" i="18"/>
  <c r="KY13" i="18"/>
  <c r="KX10" i="18"/>
  <c r="KY19" i="18"/>
  <c r="I190" i="13"/>
  <c r="D197" i="13"/>
  <c r="MA214" i="18"/>
  <c r="LZ213" i="18"/>
  <c r="LY213" i="18"/>
  <c r="MA213" i="18" s="1"/>
  <c r="LZ206" i="18"/>
  <c r="LY206" i="18"/>
  <c r="LZ201" i="18"/>
  <c r="LY201" i="18"/>
  <c r="LZ193" i="18"/>
  <c r="LY193" i="18"/>
  <c r="LZ188" i="18"/>
  <c r="LY188" i="18"/>
  <c r="LZ185" i="18"/>
  <c r="LY185" i="18"/>
  <c r="LZ179" i="18"/>
  <c r="LZ171" i="18"/>
  <c r="LY171" i="18"/>
  <c r="LZ167" i="18"/>
  <c r="LY167" i="18"/>
  <c r="LZ158" i="18"/>
  <c r="LY158" i="18"/>
  <c r="LZ152" i="18"/>
  <c r="LY152" i="18"/>
  <c r="LZ148" i="18"/>
  <c r="LY148" i="18"/>
  <c r="LZ145" i="18"/>
  <c r="LY145" i="18"/>
  <c r="LZ131" i="18"/>
  <c r="LY131" i="18"/>
  <c r="LZ126" i="18"/>
  <c r="LY126" i="18"/>
  <c r="LZ119" i="18"/>
  <c r="LZ115" i="18"/>
  <c r="LZ107" i="18"/>
  <c r="LY107" i="18"/>
  <c r="LZ99" i="18"/>
  <c r="LY99" i="18"/>
  <c r="LZ95" i="18"/>
  <c r="LY95" i="18"/>
  <c r="LZ92" i="18"/>
  <c r="LY92" i="18"/>
  <c r="LZ87" i="18"/>
  <c r="LZ80" i="18"/>
  <c r="LZ76" i="18"/>
  <c r="LY76" i="18"/>
  <c r="LZ71" i="18"/>
  <c r="LY71" i="18"/>
  <c r="LZ67" i="18"/>
  <c r="LY67" i="18"/>
  <c r="LZ61" i="18"/>
  <c r="LY61" i="18"/>
  <c r="LZ57" i="18"/>
  <c r="LY57" i="18"/>
  <c r="LZ53" i="18"/>
  <c r="LY53" i="18"/>
  <c r="LZ47" i="18"/>
  <c r="LY47" i="18"/>
  <c r="LZ43" i="18"/>
  <c r="LY43" i="18"/>
  <c r="LZ35" i="18"/>
  <c r="LY35" i="18"/>
  <c r="LZ30" i="18"/>
  <c r="LY30" i="18"/>
  <c r="LZ24" i="18"/>
  <c r="LY24" i="18"/>
  <c r="LZ19" i="18"/>
  <c r="LY19" i="18"/>
  <c r="LY10" i="18" s="1"/>
  <c r="LZ16" i="18"/>
  <c r="LY16" i="18"/>
  <c r="LZ13" i="18"/>
  <c r="LY13" i="18"/>
  <c r="LZ12" i="18"/>
  <c r="LY12" i="18"/>
  <c r="LZ11" i="18"/>
  <c r="LY11" i="18"/>
  <c r="D196" i="13"/>
  <c r="LW217" i="18"/>
  <c r="LV213" i="18"/>
  <c r="LU213" i="18"/>
  <c r="LW213" i="18" s="1"/>
  <c r="LV206" i="18"/>
  <c r="LU206" i="18"/>
  <c r="LV201" i="18"/>
  <c r="LU201" i="18"/>
  <c r="LV193" i="18"/>
  <c r="LU193" i="18"/>
  <c r="LV188" i="18"/>
  <c r="LU188" i="18"/>
  <c r="LV185" i="18"/>
  <c r="LU185" i="18"/>
  <c r="LV179" i="18"/>
  <c r="LV171" i="18"/>
  <c r="LU171" i="18"/>
  <c r="LV167" i="18"/>
  <c r="LU167" i="18"/>
  <c r="LV158" i="18"/>
  <c r="LU158" i="18"/>
  <c r="LV152" i="18"/>
  <c r="LU152" i="18"/>
  <c r="LV148" i="18"/>
  <c r="LU148" i="18"/>
  <c r="LV145" i="18"/>
  <c r="LU145" i="18"/>
  <c r="LV131" i="18"/>
  <c r="LU131" i="18"/>
  <c r="LV126" i="18"/>
  <c r="LU126" i="18"/>
  <c r="LV119" i="18"/>
  <c r="LV115" i="18"/>
  <c r="LV107" i="18"/>
  <c r="LU107" i="18"/>
  <c r="LV99" i="18"/>
  <c r="LU99" i="18"/>
  <c r="LV95" i="18"/>
  <c r="LU95" i="18"/>
  <c r="LV92" i="18"/>
  <c r="LU92" i="18"/>
  <c r="LV87" i="18"/>
  <c r="LV80" i="18"/>
  <c r="LV76" i="18"/>
  <c r="LU76" i="18"/>
  <c r="LV71" i="18"/>
  <c r="LU71" i="18"/>
  <c r="LV67" i="18"/>
  <c r="LU67" i="18"/>
  <c r="LV61" i="18"/>
  <c r="LU61" i="18"/>
  <c r="LV57" i="18"/>
  <c r="LU57" i="18"/>
  <c r="LV53" i="18"/>
  <c r="LU53" i="18"/>
  <c r="LV47" i="18"/>
  <c r="LU47" i="18"/>
  <c r="LV43" i="18"/>
  <c r="LU43" i="18"/>
  <c r="LV35" i="18"/>
  <c r="LU35" i="18"/>
  <c r="LV30" i="18"/>
  <c r="LU30" i="18"/>
  <c r="LV24" i="18"/>
  <c r="LU24" i="18"/>
  <c r="LV19" i="18"/>
  <c r="LU19" i="18"/>
  <c r="LV16" i="18"/>
  <c r="LU16" i="18"/>
  <c r="LV13" i="18"/>
  <c r="LU13" i="18"/>
  <c r="LV12" i="18"/>
  <c r="LU12" i="18"/>
  <c r="LV11" i="18"/>
  <c r="LU11" i="18"/>
  <c r="D195" i="13"/>
  <c r="LS214" i="18"/>
  <c r="LR213" i="18"/>
  <c r="LQ213" i="18"/>
  <c r="LS213" i="18" s="1"/>
  <c r="LR206" i="18"/>
  <c r="LQ206" i="18"/>
  <c r="LR201" i="18"/>
  <c r="LQ201" i="18"/>
  <c r="LR193" i="18"/>
  <c r="LQ193" i="18"/>
  <c r="LR188" i="18"/>
  <c r="LQ188" i="18"/>
  <c r="LR185" i="18"/>
  <c r="LQ185" i="18"/>
  <c r="LR179" i="18"/>
  <c r="LR171" i="18"/>
  <c r="LQ171" i="18"/>
  <c r="LR167" i="18"/>
  <c r="LQ167" i="18"/>
  <c r="LR158" i="18"/>
  <c r="LQ158" i="18"/>
  <c r="LR152" i="18"/>
  <c r="LQ152" i="18"/>
  <c r="LR148" i="18"/>
  <c r="LQ148" i="18"/>
  <c r="LR145" i="18"/>
  <c r="LQ145" i="18"/>
  <c r="LR131" i="18"/>
  <c r="LQ131" i="18"/>
  <c r="LR126" i="18"/>
  <c r="LQ126" i="18"/>
  <c r="LR119" i="18"/>
  <c r="LR115" i="18"/>
  <c r="LR107" i="18"/>
  <c r="LQ107" i="18"/>
  <c r="LR99" i="18"/>
  <c r="LQ99" i="18"/>
  <c r="LR95" i="18"/>
  <c r="LQ95" i="18"/>
  <c r="LR92" i="18"/>
  <c r="LQ92" i="18"/>
  <c r="LR87" i="18"/>
  <c r="LR80" i="18"/>
  <c r="LR76" i="18"/>
  <c r="LQ76" i="18"/>
  <c r="LR71" i="18"/>
  <c r="LQ71" i="18"/>
  <c r="LR67" i="18"/>
  <c r="LQ67" i="18"/>
  <c r="LR61" i="18"/>
  <c r="LQ61" i="18"/>
  <c r="LR57" i="18"/>
  <c r="LQ57" i="18"/>
  <c r="LR53" i="18"/>
  <c r="LQ53" i="18"/>
  <c r="LR47" i="18"/>
  <c r="LQ47" i="18"/>
  <c r="LR43" i="18"/>
  <c r="LQ43" i="18"/>
  <c r="LR35" i="18"/>
  <c r="LQ35" i="18"/>
  <c r="LR30" i="18"/>
  <c r="LQ30" i="18"/>
  <c r="LR24" i="18"/>
  <c r="LQ24" i="18"/>
  <c r="LR19" i="18"/>
  <c r="LQ19" i="18"/>
  <c r="LR16" i="18"/>
  <c r="LQ16" i="18"/>
  <c r="LR13" i="18"/>
  <c r="LQ13" i="18"/>
  <c r="LR12" i="18"/>
  <c r="LQ12" i="18"/>
  <c r="LR11" i="18"/>
  <c r="LQ11" i="18"/>
  <c r="D194" i="13"/>
  <c r="LO193" i="18"/>
  <c r="LO194" i="18"/>
  <c r="LO153" i="18"/>
  <c r="LO149" i="18"/>
  <c r="LO132" i="18"/>
  <c r="LO120" i="18"/>
  <c r="LM119" i="18"/>
  <c r="LO95" i="18"/>
  <c r="LO96" i="18"/>
  <c r="LO81" i="18"/>
  <c r="LM80" i="18"/>
  <c r="LO72" i="18"/>
  <c r="LO58" i="18"/>
  <c r="LN213" i="18"/>
  <c r="LM213" i="18"/>
  <c r="LN206" i="18"/>
  <c r="LM206" i="18"/>
  <c r="LN201" i="18"/>
  <c r="LM201" i="18"/>
  <c r="LN193" i="18"/>
  <c r="LM193" i="18"/>
  <c r="LN188" i="18"/>
  <c r="LM188" i="18"/>
  <c r="LN185" i="18"/>
  <c r="LM185" i="18"/>
  <c r="LN179" i="18"/>
  <c r="LN171" i="18"/>
  <c r="LM171" i="18"/>
  <c r="LN167" i="18"/>
  <c r="LM167" i="18"/>
  <c r="LN158" i="18"/>
  <c r="LM158" i="18"/>
  <c r="LN152" i="18"/>
  <c r="LO152" i="18" s="1"/>
  <c r="LM152" i="18"/>
  <c r="LN148" i="18"/>
  <c r="LO148" i="18" s="1"/>
  <c r="LM148" i="18"/>
  <c r="LN145" i="18"/>
  <c r="LM145" i="18"/>
  <c r="LN131" i="18"/>
  <c r="LM131" i="18"/>
  <c r="LO131" i="18" s="1"/>
  <c r="LN126" i="18"/>
  <c r="LM126" i="18"/>
  <c r="LN119" i="18"/>
  <c r="LO119" i="18" s="1"/>
  <c r="LN115" i="18"/>
  <c r="LN107" i="18"/>
  <c r="LM107" i="18"/>
  <c r="LN99" i="18"/>
  <c r="LM99" i="18"/>
  <c r="LN95" i="18"/>
  <c r="LM95" i="18"/>
  <c r="LN92" i="18"/>
  <c r="LM92" i="18"/>
  <c r="LN87" i="18"/>
  <c r="LN80" i="18"/>
  <c r="LO80" i="18" s="1"/>
  <c r="LN76" i="18"/>
  <c r="LM76" i="18"/>
  <c r="LN71" i="18"/>
  <c r="LM71" i="18"/>
  <c r="LO71" i="18" s="1"/>
  <c r="LN67" i="18"/>
  <c r="LM67" i="18"/>
  <c r="LN61" i="18"/>
  <c r="LM61" i="18"/>
  <c r="LN57" i="18"/>
  <c r="LM57" i="18"/>
  <c r="LO57" i="18" s="1"/>
  <c r="LN53" i="18"/>
  <c r="LM53" i="18"/>
  <c r="LN47" i="18"/>
  <c r="LM47" i="18"/>
  <c r="LN43" i="18"/>
  <c r="LM43" i="18"/>
  <c r="LN35" i="18"/>
  <c r="LM35" i="18"/>
  <c r="LN30" i="18"/>
  <c r="LM30" i="18"/>
  <c r="LN24" i="18"/>
  <c r="LM24" i="18"/>
  <c r="LN19" i="18"/>
  <c r="LM19" i="18"/>
  <c r="LN16" i="18"/>
  <c r="LM16" i="18"/>
  <c r="LO14" i="18"/>
  <c r="LN13" i="18"/>
  <c r="LM13" i="18"/>
  <c r="LN12" i="18"/>
  <c r="LM12" i="18"/>
  <c r="LN11" i="18"/>
  <c r="LM11" i="18"/>
  <c r="D193" i="13"/>
  <c r="LK173" i="18"/>
  <c r="LI171" i="18"/>
  <c r="LK36" i="18"/>
  <c r="LK214" i="18"/>
  <c r="LJ213" i="18"/>
  <c r="LI213" i="18"/>
  <c r="LK212" i="18"/>
  <c r="LK207" i="18"/>
  <c r="LJ206" i="18"/>
  <c r="LK206" i="18" s="1"/>
  <c r="LI206" i="18"/>
  <c r="LJ201" i="18"/>
  <c r="LI201" i="18"/>
  <c r="LJ193" i="18"/>
  <c r="LI193" i="18"/>
  <c r="LJ188" i="18"/>
  <c r="LI188" i="18"/>
  <c r="LJ185" i="18"/>
  <c r="LI185" i="18"/>
  <c r="LJ179" i="18"/>
  <c r="LJ171" i="18"/>
  <c r="LK171" i="18" s="1"/>
  <c r="LJ167" i="18"/>
  <c r="LI167" i="18"/>
  <c r="LJ158" i="18"/>
  <c r="LI158" i="18"/>
  <c r="LJ152" i="18"/>
  <c r="LI152" i="18"/>
  <c r="LJ148" i="18"/>
  <c r="LI148" i="18"/>
  <c r="LJ145" i="18"/>
  <c r="LI145" i="18"/>
  <c r="LJ131" i="18"/>
  <c r="LI131" i="18"/>
  <c r="LK127" i="18"/>
  <c r="LJ126" i="18"/>
  <c r="LK126" i="18" s="1"/>
  <c r="LI126" i="18"/>
  <c r="LJ119" i="18"/>
  <c r="LJ115" i="18"/>
  <c r="LJ107" i="18"/>
  <c r="LI107" i="18"/>
  <c r="LJ99" i="18"/>
  <c r="LI99" i="18"/>
  <c r="LJ95" i="18"/>
  <c r="LI95" i="18"/>
  <c r="LJ92" i="18"/>
  <c r="LI92" i="18"/>
  <c r="LJ87" i="18"/>
  <c r="LJ80" i="18"/>
  <c r="LJ76" i="18"/>
  <c r="LI76" i="18"/>
  <c r="LK72" i="18"/>
  <c r="LJ71" i="18"/>
  <c r="LK71" i="18" s="1"/>
  <c r="LI71" i="18"/>
  <c r="LJ67" i="18"/>
  <c r="LI67" i="18"/>
  <c r="LJ61" i="18"/>
  <c r="LI61" i="18"/>
  <c r="LJ57" i="18"/>
  <c r="LI57" i="18"/>
  <c r="LJ53" i="18"/>
  <c r="LI53" i="18"/>
  <c r="LJ47" i="18"/>
  <c r="LI47" i="18"/>
  <c r="LJ43" i="18"/>
  <c r="LI43" i="18"/>
  <c r="LJ35" i="18"/>
  <c r="LI35" i="18"/>
  <c r="LK32" i="18"/>
  <c r="LK31" i="18"/>
  <c r="LJ30" i="18"/>
  <c r="LI30" i="18"/>
  <c r="LJ24" i="18"/>
  <c r="LI24" i="18"/>
  <c r="LJ19" i="18"/>
  <c r="LI19" i="18"/>
  <c r="LJ16" i="18"/>
  <c r="LI16" i="18"/>
  <c r="LK14" i="18"/>
  <c r="LJ13" i="18"/>
  <c r="LI13" i="18"/>
  <c r="LJ12" i="18"/>
  <c r="LI12" i="18"/>
  <c r="LJ11" i="18"/>
  <c r="LI11" i="18"/>
  <c r="D192" i="13"/>
  <c r="LG141" i="18"/>
  <c r="LF213" i="18"/>
  <c r="LE213" i="18"/>
  <c r="LF131" i="18"/>
  <c r="LE131" i="18"/>
  <c r="LE10" i="18" s="1"/>
  <c r="LE219" i="18" s="1"/>
  <c r="E192" i="13" s="1"/>
  <c r="LF12" i="18"/>
  <c r="LE12" i="18"/>
  <c r="LF11" i="18"/>
  <c r="LE11" i="18"/>
  <c r="LB12" i="18"/>
  <c r="LA12" i="18"/>
  <c r="LC12" i="18"/>
  <c r="LC216" i="18"/>
  <c r="LC31" i="18"/>
  <c r="LC32" i="18"/>
  <c r="LC37" i="18"/>
  <c r="LC44" i="18"/>
  <c r="LC48" i="18"/>
  <c r="LC54" i="18"/>
  <c r="LC61" i="18"/>
  <c r="LC62" i="18"/>
  <c r="LC68" i="18"/>
  <c r="LC72" i="18"/>
  <c r="LC77" i="18"/>
  <c r="LC93" i="18"/>
  <c r="LC95" i="18"/>
  <c r="LC96" i="18"/>
  <c r="LC100" i="18"/>
  <c r="LC108" i="18"/>
  <c r="LC127" i="18"/>
  <c r="LC146" i="18"/>
  <c r="LC149" i="18"/>
  <c r="LC159" i="18"/>
  <c r="LC168" i="18"/>
  <c r="LC175" i="18"/>
  <c r="LC186" i="18"/>
  <c r="LC189" i="18"/>
  <c r="LC193" i="18"/>
  <c r="LC194" i="18"/>
  <c r="LC202" i="18"/>
  <c r="LC207" i="18"/>
  <c r="LC212" i="18"/>
  <c r="LC24" i="18"/>
  <c r="LC26" i="18"/>
  <c r="LC29" i="18"/>
  <c r="LB24" i="18"/>
  <c r="LA24" i="18"/>
  <c r="LC14" i="18"/>
  <c r="LC17" i="18"/>
  <c r="LC20" i="18"/>
  <c r="LC13" i="18"/>
  <c r="D191" i="13"/>
  <c r="LC214" i="18"/>
  <c r="LC213" i="18"/>
  <c r="LB213" i="18"/>
  <c r="LA213" i="18"/>
  <c r="LB206" i="18"/>
  <c r="LA206" i="18"/>
  <c r="LC206" i="18" s="1"/>
  <c r="LB201" i="18"/>
  <c r="LC201" i="18" s="1"/>
  <c r="LA201" i="18"/>
  <c r="LB193" i="18"/>
  <c r="LA193" i="18"/>
  <c r="LB188" i="18"/>
  <c r="LA188" i="18"/>
  <c r="LC188" i="18" s="1"/>
  <c r="LB185" i="18"/>
  <c r="LC185" i="18" s="1"/>
  <c r="LA185" i="18"/>
  <c r="LB179" i="18"/>
  <c r="LB174" i="18"/>
  <c r="LA174" i="18"/>
  <c r="LB171" i="18"/>
  <c r="LB167" i="18"/>
  <c r="LC167" i="18" s="1"/>
  <c r="LA167" i="18"/>
  <c r="LB158" i="18"/>
  <c r="LA158" i="18"/>
  <c r="LB152" i="18"/>
  <c r="LA152" i="18"/>
  <c r="LB148" i="18"/>
  <c r="LC148" i="18" s="1"/>
  <c r="LA148" i="18"/>
  <c r="LB145" i="18"/>
  <c r="LA145" i="18"/>
  <c r="LB131" i="18"/>
  <c r="LA131" i="18"/>
  <c r="LB126" i="18"/>
  <c r="LC126" i="18" s="1"/>
  <c r="LA126" i="18"/>
  <c r="LB119" i="18"/>
  <c r="LB115" i="18"/>
  <c r="LB107" i="18"/>
  <c r="LA107" i="18"/>
  <c r="LB99" i="18"/>
  <c r="LC99" i="18" s="1"/>
  <c r="LA99" i="18"/>
  <c r="LB95" i="18"/>
  <c r="LA95" i="18"/>
  <c r="LB92" i="18"/>
  <c r="LA92" i="18"/>
  <c r="LB87" i="18"/>
  <c r="LB80" i="18"/>
  <c r="LB76" i="18"/>
  <c r="LA76" i="18"/>
  <c r="LB71" i="18"/>
  <c r="LA71" i="18"/>
  <c r="LB67" i="18"/>
  <c r="LC67" i="18" s="1"/>
  <c r="LA67" i="18"/>
  <c r="LB61" i="18"/>
  <c r="LA61" i="18"/>
  <c r="LB57" i="18"/>
  <c r="LA57" i="18"/>
  <c r="LB53" i="18"/>
  <c r="LC53" i="18" s="1"/>
  <c r="LA53" i="18"/>
  <c r="LB47" i="18"/>
  <c r="LA47" i="18"/>
  <c r="LB43" i="18"/>
  <c r="LA43" i="18"/>
  <c r="LB35" i="18"/>
  <c r="LC35" i="18" s="1"/>
  <c r="LA35" i="18"/>
  <c r="LB30" i="18"/>
  <c r="LC30" i="18" s="1"/>
  <c r="LA30" i="18"/>
  <c r="LB19" i="18"/>
  <c r="LC19" i="18" s="1"/>
  <c r="LA19" i="18"/>
  <c r="LB16" i="18"/>
  <c r="LC16" i="18" s="1"/>
  <c r="LA16" i="18"/>
  <c r="LB13" i="18"/>
  <c r="LA13" i="18"/>
  <c r="LB11" i="18"/>
  <c r="LA11" i="18"/>
  <c r="KY10" i="18" l="1"/>
  <c r="KX219" i="18"/>
  <c r="KY219" i="18" s="1"/>
  <c r="G192" i="13"/>
  <c r="LO13" i="18"/>
  <c r="LV10" i="18"/>
  <c r="LV219" i="18" s="1"/>
  <c r="LZ10" i="18"/>
  <c r="LZ219" i="18" s="1"/>
  <c r="LU10" i="18"/>
  <c r="LU219" i="18" s="1"/>
  <c r="LC92" i="18"/>
  <c r="LC174" i="18"/>
  <c r="LC47" i="18"/>
  <c r="LC76" i="18"/>
  <c r="LC145" i="18"/>
  <c r="LC158" i="18"/>
  <c r="LC71" i="18"/>
  <c r="LC107" i="18"/>
  <c r="LG131" i="18"/>
  <c r="LY219" i="18"/>
  <c r="LR10" i="18"/>
  <c r="LR219" i="18" s="1"/>
  <c r="LQ10" i="18"/>
  <c r="LQ219" i="18" s="1"/>
  <c r="LO11" i="18"/>
  <c r="LN10" i="18"/>
  <c r="LM10" i="18"/>
  <c r="LM219" i="18" s="1"/>
  <c r="LN219" i="18"/>
  <c r="H194" i="13" s="1"/>
  <c r="LK213" i="18"/>
  <c r="LK35" i="18"/>
  <c r="LK30" i="18"/>
  <c r="LK12" i="18"/>
  <c r="LJ10" i="18"/>
  <c r="LJ219" i="18" s="1"/>
  <c r="H193" i="13" s="1"/>
  <c r="LK13" i="18"/>
  <c r="LK11" i="18"/>
  <c r="LI10" i="18"/>
  <c r="LI219" i="18" s="1"/>
  <c r="LG12" i="18"/>
  <c r="LF10" i="18"/>
  <c r="LB10" i="18"/>
  <c r="LB219" i="18" s="1"/>
  <c r="H191" i="13" s="1"/>
  <c r="LC11" i="18"/>
  <c r="LC43" i="18"/>
  <c r="LA10" i="18"/>
  <c r="LA219" i="18" s="1"/>
  <c r="G191" i="13" s="1"/>
  <c r="LS219" i="18" l="1"/>
  <c r="H195" i="13"/>
  <c r="H197" i="13"/>
  <c r="MA219" i="18"/>
  <c r="LW219" i="18"/>
  <c r="H196" i="13"/>
  <c r="I196" i="13" s="1"/>
  <c r="G193" i="13"/>
  <c r="E193" i="13"/>
  <c r="G197" i="13"/>
  <c r="E197" i="13"/>
  <c r="G195" i="13"/>
  <c r="E195" i="13"/>
  <c r="G194" i="13"/>
  <c r="E194" i="13"/>
  <c r="G196" i="13"/>
  <c r="E196" i="13"/>
  <c r="LO219" i="18"/>
  <c r="LO10" i="18"/>
  <c r="LK219" i="18"/>
  <c r="LK10" i="18"/>
  <c r="LF219" i="18"/>
  <c r="LG10" i="18"/>
  <c r="LC219" i="18"/>
  <c r="E191" i="13"/>
  <c r="I191" i="13" s="1"/>
  <c r="LC10" i="18"/>
  <c r="GU207" i="18"/>
  <c r="GU120" i="18"/>
  <c r="GU96" i="18"/>
  <c r="GU72" i="18"/>
  <c r="GU14" i="18"/>
  <c r="FR12" i="18"/>
  <c r="FQ12" i="18"/>
  <c r="FS214" i="18"/>
  <c r="FS209" i="18"/>
  <c r="FS210" i="18"/>
  <c r="FS211" i="18"/>
  <c r="FS212" i="18"/>
  <c r="FS196" i="18"/>
  <c r="FS199" i="18"/>
  <c r="FS181" i="18"/>
  <c r="FS176" i="18"/>
  <c r="FS169" i="18"/>
  <c r="FS161" i="18"/>
  <c r="FS162" i="18"/>
  <c r="FS163" i="18"/>
  <c r="FS164" i="18"/>
  <c r="FS166" i="18"/>
  <c r="FS119" i="18"/>
  <c r="FS122" i="18"/>
  <c r="FS123" i="18"/>
  <c r="FS125" i="18"/>
  <c r="FS86" i="18"/>
  <c r="FS23" i="18"/>
  <c r="FR99" i="18"/>
  <c r="FQ99" i="18"/>
  <c r="FR61" i="18"/>
  <c r="FQ61" i="18"/>
  <c r="FR119" i="18"/>
  <c r="FQ119" i="18"/>
  <c r="FR80" i="18"/>
  <c r="FQ80" i="18"/>
  <c r="FR206" i="18"/>
  <c r="FQ206" i="18"/>
  <c r="FR174" i="18"/>
  <c r="FQ174" i="18"/>
  <c r="FR167" i="18"/>
  <c r="FQ167" i="18"/>
  <c r="FR158" i="18"/>
  <c r="FS158" i="18" s="1"/>
  <c r="FQ158" i="18"/>
  <c r="I193" i="13"/>
  <c r="I194" i="13"/>
  <c r="AC235" i="14"/>
  <c r="AD235" i="14"/>
  <c r="D84" i="18"/>
  <c r="D85" i="18"/>
  <c r="D88" i="18"/>
  <c r="D89" i="18"/>
  <c r="D90" i="18"/>
  <c r="D91" i="18"/>
  <c r="D93" i="18"/>
  <c r="D94" i="18"/>
  <c r="D96" i="18"/>
  <c r="D97" i="18"/>
  <c r="D98" i="18"/>
  <c r="D100" i="18"/>
  <c r="D102" i="18"/>
  <c r="D103" i="18"/>
  <c r="D104" i="18"/>
  <c r="D105" i="18"/>
  <c r="D106" i="18"/>
  <c r="D108" i="18"/>
  <c r="D109" i="18"/>
  <c r="D110" i="18"/>
  <c r="D111" i="18"/>
  <c r="D112" i="18"/>
  <c r="D113" i="18"/>
  <c r="D114" i="18"/>
  <c r="D116" i="18"/>
  <c r="D117" i="18"/>
  <c r="D118" i="18"/>
  <c r="AB235" i="14" s="1"/>
  <c r="D120" i="18"/>
  <c r="D121" i="18"/>
  <c r="D123" i="18"/>
  <c r="D124" i="18"/>
  <c r="D127" i="18"/>
  <c r="D128" i="18"/>
  <c r="D129" i="18"/>
  <c r="D130" i="18"/>
  <c r="D132" i="18"/>
  <c r="D133" i="18"/>
  <c r="D134" i="18"/>
  <c r="D135" i="18"/>
  <c r="D136" i="18"/>
  <c r="D137" i="18"/>
  <c r="D138" i="18"/>
  <c r="D139" i="18"/>
  <c r="D140" i="18"/>
  <c r="D141" i="18"/>
  <c r="D142" i="18"/>
  <c r="D143" i="18"/>
  <c r="D144" i="18"/>
  <c r="D146" i="18"/>
  <c r="D147" i="18"/>
  <c r="D149" i="18"/>
  <c r="D150" i="18"/>
  <c r="D151" i="18"/>
  <c r="D153" i="18"/>
  <c r="D154" i="18"/>
  <c r="D155" i="18"/>
  <c r="D156" i="18"/>
  <c r="D157" i="18"/>
  <c r="D159" i="18"/>
  <c r="D160" i="18"/>
  <c r="D161" i="18"/>
  <c r="D164" i="18"/>
  <c r="D165" i="18"/>
  <c r="D168" i="18"/>
  <c r="D170" i="18"/>
  <c r="D172" i="18"/>
  <c r="D173" i="18"/>
  <c r="D175" i="18"/>
  <c r="D177" i="18"/>
  <c r="D178" i="18"/>
  <c r="D180" i="18"/>
  <c r="D181" i="18"/>
  <c r="D182" i="18"/>
  <c r="D183" i="18"/>
  <c r="D184" i="18"/>
  <c r="D186" i="18"/>
  <c r="D187" i="18"/>
  <c r="D189" i="18"/>
  <c r="D190" i="18"/>
  <c r="D191" i="18"/>
  <c r="D192" i="18"/>
  <c r="D194" i="18"/>
  <c r="D195" i="18"/>
  <c r="D196" i="18"/>
  <c r="D197" i="18"/>
  <c r="D198" i="18"/>
  <c r="D200" i="18"/>
  <c r="D202" i="18"/>
  <c r="D203" i="18"/>
  <c r="D204" i="18"/>
  <c r="D205" i="18"/>
  <c r="D207" i="18"/>
  <c r="D208" i="18"/>
  <c r="D209" i="18"/>
  <c r="D210" i="18"/>
  <c r="D211" i="18"/>
  <c r="D212" i="18"/>
  <c r="D214" i="18"/>
  <c r="D215" i="18"/>
  <c r="D216" i="18"/>
  <c r="D217" i="18"/>
  <c r="D218" i="18"/>
  <c r="D83" i="18"/>
  <c r="D82" i="18"/>
  <c r="D81" i="18"/>
  <c r="AB82" i="14"/>
  <c r="D189" i="13"/>
  <c r="KT213" i="18"/>
  <c r="KS213" i="18"/>
  <c r="KT206" i="18"/>
  <c r="KS206" i="18"/>
  <c r="KT201" i="18"/>
  <c r="KS201" i="18"/>
  <c r="KT193" i="18"/>
  <c r="KS193" i="18"/>
  <c r="KT188" i="18"/>
  <c r="KS188" i="18"/>
  <c r="KT185" i="18"/>
  <c r="KS185" i="18"/>
  <c r="KT179" i="18"/>
  <c r="KS179" i="18"/>
  <c r="KT174" i="18"/>
  <c r="KS174" i="18"/>
  <c r="KT171" i="18"/>
  <c r="KS171" i="18"/>
  <c r="KT167" i="18"/>
  <c r="KS167" i="18"/>
  <c r="KT158" i="18"/>
  <c r="KS158" i="18"/>
  <c r="KT152" i="18"/>
  <c r="KS152" i="18"/>
  <c r="KT148" i="18"/>
  <c r="KS148" i="18"/>
  <c r="KT145" i="18"/>
  <c r="KS145" i="18"/>
  <c r="KT131" i="18"/>
  <c r="KS131" i="18"/>
  <c r="KT126" i="18"/>
  <c r="KS126" i="18"/>
  <c r="KT119" i="18"/>
  <c r="KS119" i="18"/>
  <c r="KT115" i="18"/>
  <c r="KS115" i="18"/>
  <c r="KT107" i="18"/>
  <c r="KS107" i="18"/>
  <c r="KT99" i="18"/>
  <c r="KS99" i="18"/>
  <c r="KT95" i="18"/>
  <c r="KS95" i="18"/>
  <c r="KT92" i="18"/>
  <c r="KS92" i="18"/>
  <c r="KT87" i="18"/>
  <c r="KS87" i="18"/>
  <c r="KT80" i="18"/>
  <c r="KS80" i="18"/>
  <c r="KT76" i="18"/>
  <c r="KS76" i="18"/>
  <c r="KT71" i="18"/>
  <c r="KS71" i="18"/>
  <c r="KT67" i="18"/>
  <c r="KS67" i="18"/>
  <c r="KT61" i="18"/>
  <c r="KS61" i="18"/>
  <c r="KT57" i="18"/>
  <c r="KS57" i="18"/>
  <c r="KT53" i="18"/>
  <c r="KS53" i="18"/>
  <c r="KT47" i="18"/>
  <c r="KS47" i="18"/>
  <c r="KT43" i="18"/>
  <c r="KS43" i="18"/>
  <c r="KT35" i="18"/>
  <c r="KS35" i="18"/>
  <c r="KT30" i="18"/>
  <c r="KS30" i="18"/>
  <c r="KT24" i="18"/>
  <c r="KS24" i="18"/>
  <c r="KT19" i="18"/>
  <c r="KS19" i="18"/>
  <c r="KT16" i="18"/>
  <c r="KS16" i="18"/>
  <c r="KT13" i="18"/>
  <c r="KS13" i="18"/>
  <c r="KT12" i="18"/>
  <c r="KS12" i="18"/>
  <c r="KT11" i="18"/>
  <c r="KS11" i="18"/>
  <c r="H188" i="13"/>
  <c r="D188" i="13"/>
  <c r="KP213" i="18"/>
  <c r="KO213" i="18"/>
  <c r="KP206" i="18"/>
  <c r="KP201" i="18"/>
  <c r="KO201" i="18"/>
  <c r="KP193" i="18"/>
  <c r="KP188" i="18"/>
  <c r="KP185" i="18"/>
  <c r="KP179" i="18"/>
  <c r="KP174" i="18"/>
  <c r="KP171" i="18"/>
  <c r="KP167" i="18"/>
  <c r="KP158" i="18"/>
  <c r="KP152" i="18"/>
  <c r="KP148" i="18"/>
  <c r="KP145" i="18"/>
  <c r="KP131" i="18"/>
  <c r="KP126" i="18"/>
  <c r="KP119" i="18"/>
  <c r="KP115" i="18"/>
  <c r="KP107" i="18"/>
  <c r="KP99" i="18"/>
  <c r="KP95" i="18"/>
  <c r="KP92" i="18"/>
  <c r="KP87" i="18"/>
  <c r="KP80" i="18"/>
  <c r="KP76" i="18"/>
  <c r="KP71" i="18"/>
  <c r="KP67" i="18"/>
  <c r="KP61" i="18"/>
  <c r="KP57" i="18"/>
  <c r="KP53" i="18"/>
  <c r="KP47" i="18"/>
  <c r="KP43" i="18"/>
  <c r="KO43" i="18"/>
  <c r="KP35" i="18"/>
  <c r="KP30" i="18"/>
  <c r="KP24" i="18"/>
  <c r="KP19" i="18"/>
  <c r="KP16" i="18"/>
  <c r="KP13" i="18"/>
  <c r="KP10" i="18" s="1"/>
  <c r="KP219" i="18" s="1"/>
  <c r="KP12" i="18"/>
  <c r="KO12" i="18"/>
  <c r="KP11" i="18"/>
  <c r="KO11" i="18"/>
  <c r="KO10" i="18" l="1"/>
  <c r="KO219" i="18" s="1"/>
  <c r="KS10" i="18"/>
  <c r="KS219" i="18" s="1"/>
  <c r="LG219" i="18"/>
  <c r="H192" i="13"/>
  <c r="I192" i="13" s="1"/>
  <c r="I197" i="13"/>
  <c r="KT10" i="18"/>
  <c r="KT219" i="18" s="1"/>
  <c r="H189" i="13" s="1"/>
  <c r="I195" i="13"/>
  <c r="KU213" i="18"/>
  <c r="KQ219" i="18"/>
  <c r="KQ10" i="18"/>
  <c r="D187" i="13"/>
  <c r="KL213" i="18"/>
  <c r="KK213" i="18"/>
  <c r="KM213" i="18" s="1"/>
  <c r="KL206" i="18"/>
  <c r="KK206" i="18"/>
  <c r="KL201" i="18"/>
  <c r="KK201" i="18"/>
  <c r="KL193" i="18"/>
  <c r="KK193" i="18"/>
  <c r="KL188" i="18"/>
  <c r="KK188" i="18"/>
  <c r="KL185" i="18"/>
  <c r="KK185" i="18"/>
  <c r="KL179" i="18"/>
  <c r="KK179" i="18"/>
  <c r="KL174" i="18"/>
  <c r="KK174" i="18"/>
  <c r="KL171" i="18"/>
  <c r="KK171" i="18"/>
  <c r="KL167" i="18"/>
  <c r="KK167" i="18"/>
  <c r="KL158" i="18"/>
  <c r="KK158" i="18"/>
  <c r="KL152" i="18"/>
  <c r="KK152" i="18"/>
  <c r="KL148" i="18"/>
  <c r="KK148" i="18"/>
  <c r="KL145" i="18"/>
  <c r="KK145" i="18"/>
  <c r="KL131" i="18"/>
  <c r="KK131" i="18"/>
  <c r="KL126" i="18"/>
  <c r="KK126" i="18"/>
  <c r="KL119" i="18"/>
  <c r="KK119" i="18"/>
  <c r="KL115" i="18"/>
  <c r="KK115" i="18"/>
  <c r="KL107" i="18"/>
  <c r="KK107" i="18"/>
  <c r="KL99" i="18"/>
  <c r="KK99" i="18"/>
  <c r="KL95" i="18"/>
  <c r="KK95" i="18"/>
  <c r="KL92" i="18"/>
  <c r="KK92" i="18"/>
  <c r="KL87" i="18"/>
  <c r="KK87" i="18"/>
  <c r="KL80" i="18"/>
  <c r="KK80" i="18"/>
  <c r="KL76" i="18"/>
  <c r="KK76" i="18"/>
  <c r="KL71" i="18"/>
  <c r="KK71" i="18"/>
  <c r="KL67" i="18"/>
  <c r="KK67" i="18"/>
  <c r="KL61" i="18"/>
  <c r="KK61" i="18"/>
  <c r="KL57" i="18"/>
  <c r="KK57" i="18"/>
  <c r="KL53" i="18"/>
  <c r="KK53" i="18"/>
  <c r="KL47" i="18"/>
  <c r="KK47" i="18"/>
  <c r="KL43" i="18"/>
  <c r="KK43" i="18"/>
  <c r="KL35" i="18"/>
  <c r="KK35" i="18"/>
  <c r="KL30" i="18"/>
  <c r="KK30" i="18"/>
  <c r="KL24" i="18"/>
  <c r="KK24" i="18"/>
  <c r="KL19" i="18"/>
  <c r="KK19" i="18"/>
  <c r="KL16" i="18"/>
  <c r="KK16" i="18"/>
  <c r="KK10" i="18" s="1"/>
  <c r="KK219" i="18" s="1"/>
  <c r="F187" i="13" s="1"/>
  <c r="KL13" i="18"/>
  <c r="KK13" i="18"/>
  <c r="KL12" i="18"/>
  <c r="KK12" i="18"/>
  <c r="KL11" i="18"/>
  <c r="KK11" i="18"/>
  <c r="D186" i="13"/>
  <c r="KG47" i="18"/>
  <c r="KH213" i="18"/>
  <c r="KG213" i="18"/>
  <c r="KH193" i="18"/>
  <c r="KH188" i="18"/>
  <c r="KH158" i="18"/>
  <c r="KH152" i="18"/>
  <c r="KH148" i="18"/>
  <c r="KH145" i="18"/>
  <c r="KH131" i="18"/>
  <c r="KH126" i="18"/>
  <c r="KH119" i="18"/>
  <c r="KH115" i="18"/>
  <c r="KH107" i="18"/>
  <c r="KH99" i="18"/>
  <c r="KH95" i="18"/>
  <c r="KH92" i="18"/>
  <c r="KH87" i="18"/>
  <c r="KH80" i="18"/>
  <c r="KH76" i="18"/>
  <c r="KH71" i="18"/>
  <c r="KH67" i="18"/>
  <c r="KH61" i="18"/>
  <c r="KH57" i="18"/>
  <c r="KH53" i="18"/>
  <c r="KH47" i="18"/>
  <c r="KH43" i="18"/>
  <c r="KH35" i="18"/>
  <c r="KH30" i="18"/>
  <c r="KH24" i="18"/>
  <c r="KH19" i="18"/>
  <c r="KH16" i="18"/>
  <c r="KH13" i="18"/>
  <c r="KH12" i="18"/>
  <c r="KG12" i="18"/>
  <c r="KH11" i="18"/>
  <c r="KG11" i="18"/>
  <c r="D185" i="13"/>
  <c r="KE214" i="18"/>
  <c r="KD213" i="18"/>
  <c r="KC213" i="18"/>
  <c r="KE213" i="18" s="1"/>
  <c r="KD206" i="18"/>
  <c r="KC206" i="18"/>
  <c r="KD201" i="18"/>
  <c r="KC201" i="18"/>
  <c r="KD193" i="18"/>
  <c r="KC193" i="18"/>
  <c r="KD188" i="18"/>
  <c r="KC188" i="18"/>
  <c r="KD185" i="18"/>
  <c r="KC185" i="18"/>
  <c r="KD179" i="18"/>
  <c r="KC179" i="18"/>
  <c r="KD174" i="18"/>
  <c r="KC174" i="18"/>
  <c r="KD171" i="18"/>
  <c r="KC171" i="18"/>
  <c r="KD167" i="18"/>
  <c r="KC167" i="18"/>
  <c r="KD158" i="18"/>
  <c r="KC158" i="18"/>
  <c r="KD152" i="18"/>
  <c r="KC152" i="18"/>
  <c r="KD148" i="18"/>
  <c r="KC148" i="18"/>
  <c r="KD145" i="18"/>
  <c r="KC145" i="18"/>
  <c r="KD131" i="18"/>
  <c r="KC131" i="18"/>
  <c r="KD126" i="18"/>
  <c r="KC126" i="18"/>
  <c r="KD119" i="18"/>
  <c r="KC119" i="18"/>
  <c r="KD115" i="18"/>
  <c r="KC115" i="18"/>
  <c r="KD107" i="18"/>
  <c r="KC107" i="18"/>
  <c r="KD99" i="18"/>
  <c r="KC99" i="18"/>
  <c r="KD95" i="18"/>
  <c r="KC95" i="18"/>
  <c r="KD92" i="18"/>
  <c r="KC92" i="18"/>
  <c r="KD87" i="18"/>
  <c r="KC87" i="18"/>
  <c r="KD80" i="18"/>
  <c r="KC80" i="18"/>
  <c r="KD76" i="18"/>
  <c r="KC76" i="18"/>
  <c r="KD71" i="18"/>
  <c r="KC71" i="18"/>
  <c r="KD67" i="18"/>
  <c r="KC67" i="18"/>
  <c r="KD61" i="18"/>
  <c r="KC61" i="18"/>
  <c r="KD57" i="18"/>
  <c r="KC57" i="18"/>
  <c r="KD53" i="18"/>
  <c r="KC53" i="18"/>
  <c r="KD47" i="18"/>
  <c r="KC47" i="18"/>
  <c r="KD43" i="18"/>
  <c r="KC43" i="18"/>
  <c r="KD35" i="18"/>
  <c r="KC35" i="18"/>
  <c r="KD30" i="18"/>
  <c r="KC30" i="18"/>
  <c r="KD24" i="18"/>
  <c r="KC24" i="18"/>
  <c r="KD19" i="18"/>
  <c r="KC19" i="18"/>
  <c r="KD16" i="18"/>
  <c r="KC16" i="18"/>
  <c r="KD13" i="18"/>
  <c r="KC13" i="18"/>
  <c r="KD12" i="18"/>
  <c r="KC12" i="18"/>
  <c r="KD11" i="18"/>
  <c r="KC11" i="18"/>
  <c r="D184" i="13"/>
  <c r="JZ213" i="18"/>
  <c r="JY213" i="18"/>
  <c r="JZ206" i="18"/>
  <c r="JY206" i="18"/>
  <c r="JZ201" i="18"/>
  <c r="JY201" i="18"/>
  <c r="JZ193" i="18"/>
  <c r="JY193" i="18"/>
  <c r="JZ188" i="18"/>
  <c r="JY188" i="18"/>
  <c r="JZ185" i="18"/>
  <c r="JY185" i="18"/>
  <c r="JZ179" i="18"/>
  <c r="JY179" i="18"/>
  <c r="JZ174" i="18"/>
  <c r="JY174" i="18"/>
  <c r="JZ171" i="18"/>
  <c r="JY171" i="18"/>
  <c r="JZ167" i="18"/>
  <c r="JY167" i="18"/>
  <c r="JZ158" i="18"/>
  <c r="JY158" i="18"/>
  <c r="JZ152" i="18"/>
  <c r="JY152" i="18"/>
  <c r="JZ148" i="18"/>
  <c r="JY148" i="18"/>
  <c r="JZ145" i="18"/>
  <c r="JY145" i="18"/>
  <c r="JZ131" i="18"/>
  <c r="JY131" i="18"/>
  <c r="JZ126" i="18"/>
  <c r="JY126" i="18"/>
  <c r="JZ119" i="18"/>
  <c r="JY119" i="18"/>
  <c r="JZ115" i="18"/>
  <c r="JY115" i="18"/>
  <c r="JZ107" i="18"/>
  <c r="JY107" i="18"/>
  <c r="JZ99" i="18"/>
  <c r="JY99" i="18"/>
  <c r="JZ95" i="18"/>
  <c r="JY95" i="18"/>
  <c r="JZ92" i="18"/>
  <c r="JY92" i="18"/>
  <c r="JZ87" i="18"/>
  <c r="JY87" i="18"/>
  <c r="JZ80" i="18"/>
  <c r="JY80" i="18"/>
  <c r="JZ76" i="18"/>
  <c r="JY76" i="18"/>
  <c r="JZ71" i="18"/>
  <c r="JY71" i="18"/>
  <c r="JZ67" i="18"/>
  <c r="JY67" i="18"/>
  <c r="JZ61" i="18"/>
  <c r="JY61" i="18"/>
  <c r="JZ57" i="18"/>
  <c r="JY57" i="18"/>
  <c r="JZ53" i="18"/>
  <c r="JY53" i="18"/>
  <c r="JZ47" i="18"/>
  <c r="JY47" i="18"/>
  <c r="JZ43" i="18"/>
  <c r="JY43" i="18"/>
  <c r="JZ35" i="18"/>
  <c r="JY35" i="18"/>
  <c r="JZ30" i="18"/>
  <c r="JY30" i="18"/>
  <c r="JZ24" i="18"/>
  <c r="JY24" i="18"/>
  <c r="JZ19" i="18"/>
  <c r="JZ10" i="18" s="1"/>
  <c r="JZ219" i="18" s="1"/>
  <c r="H184" i="13" s="1"/>
  <c r="JY19" i="18"/>
  <c r="JY10" i="18" s="1"/>
  <c r="JZ16" i="18"/>
  <c r="JY16" i="18"/>
  <c r="JZ13" i="18"/>
  <c r="JY13" i="18"/>
  <c r="JZ12" i="18"/>
  <c r="JY12" i="18"/>
  <c r="JZ11" i="18"/>
  <c r="JY11" i="18"/>
  <c r="JO48" i="18"/>
  <c r="JK211" i="18"/>
  <c r="JG180" i="18"/>
  <c r="JF126" i="18"/>
  <c r="JC15" i="18"/>
  <c r="IM97" i="18"/>
  <c r="IE214" i="18"/>
  <c r="IE207" i="18"/>
  <c r="IE93" i="18"/>
  <c r="IE31" i="18"/>
  <c r="IE36" i="18"/>
  <c r="D171" i="13"/>
  <c r="HZ213" i="18"/>
  <c r="HY213" i="18"/>
  <c r="HZ206" i="18"/>
  <c r="HY206" i="18"/>
  <c r="HZ201" i="18"/>
  <c r="HY201" i="18"/>
  <c r="HZ193" i="18"/>
  <c r="HY193" i="18"/>
  <c r="HZ188" i="18"/>
  <c r="HY188" i="18"/>
  <c r="HZ185" i="18"/>
  <c r="HY185" i="18"/>
  <c r="HZ179" i="18"/>
  <c r="HY179" i="18"/>
  <c r="HZ174" i="18"/>
  <c r="HY174" i="18"/>
  <c r="HZ171" i="18"/>
  <c r="HY171" i="18"/>
  <c r="HZ167" i="18"/>
  <c r="HY167" i="18"/>
  <c r="HZ158" i="18"/>
  <c r="HY158" i="18"/>
  <c r="HZ152" i="18"/>
  <c r="HY152" i="18"/>
  <c r="HZ148" i="18"/>
  <c r="HY148" i="18"/>
  <c r="HZ145" i="18"/>
  <c r="HY145" i="18"/>
  <c r="HZ131" i="18"/>
  <c r="HY131" i="18"/>
  <c r="HZ126" i="18"/>
  <c r="HY126" i="18"/>
  <c r="HZ119" i="18"/>
  <c r="HY119" i="18"/>
  <c r="HZ115" i="18"/>
  <c r="HY115" i="18"/>
  <c r="HZ107" i="18"/>
  <c r="HY107" i="18"/>
  <c r="HZ99" i="18"/>
  <c r="HY99" i="18"/>
  <c r="HZ95" i="18"/>
  <c r="HY95" i="18"/>
  <c r="HZ92" i="18"/>
  <c r="HY92" i="18"/>
  <c r="HZ87" i="18"/>
  <c r="HY87" i="18"/>
  <c r="HZ80" i="18"/>
  <c r="HY80" i="18"/>
  <c r="HZ76" i="18"/>
  <c r="HY76" i="18"/>
  <c r="HZ71" i="18"/>
  <c r="HY71" i="18"/>
  <c r="HZ67" i="18"/>
  <c r="HY67" i="18"/>
  <c r="HZ61" i="18"/>
  <c r="HY61" i="18"/>
  <c r="HZ57" i="18"/>
  <c r="HY57" i="18"/>
  <c r="HZ53" i="18"/>
  <c r="HY53" i="18"/>
  <c r="HZ47" i="18"/>
  <c r="HY47" i="18"/>
  <c r="HZ43" i="18"/>
  <c r="HY43" i="18"/>
  <c r="HZ35" i="18"/>
  <c r="HY35" i="18"/>
  <c r="HZ30" i="18"/>
  <c r="HY30" i="18"/>
  <c r="HZ24" i="18"/>
  <c r="HY24" i="18"/>
  <c r="HZ19" i="18"/>
  <c r="HY19" i="18"/>
  <c r="HZ16" i="18"/>
  <c r="HY16" i="18"/>
  <c r="HZ13" i="18"/>
  <c r="HY13" i="18"/>
  <c r="HZ12" i="18"/>
  <c r="HY12" i="18"/>
  <c r="HZ11" i="18"/>
  <c r="HY11" i="18"/>
  <c r="IA11" i="18" s="1"/>
  <c r="HW132" i="18"/>
  <c r="HS88" i="18"/>
  <c r="B117" i="18"/>
  <c r="B118" i="18"/>
  <c r="AA235" i="14"/>
  <c r="HB12" i="18"/>
  <c r="HA12" i="18"/>
  <c r="HA115" i="18"/>
  <c r="HC212" i="18"/>
  <c r="HC195" i="18"/>
  <c r="HC178" i="18"/>
  <c r="HC173" i="18"/>
  <c r="HC160" i="18"/>
  <c r="HC170" i="18"/>
  <c r="HC151" i="18"/>
  <c r="HC154" i="18"/>
  <c r="HC129" i="18"/>
  <c r="HC97" i="18"/>
  <c r="HC104" i="18"/>
  <c r="HC94" i="18"/>
  <c r="HC89" i="18"/>
  <c r="HC69" i="18"/>
  <c r="HC59" i="18"/>
  <c r="HC55" i="18"/>
  <c r="HB53" i="18"/>
  <c r="HC56" i="18"/>
  <c r="HC37" i="18"/>
  <c r="GX201" i="18"/>
  <c r="GW201" i="18"/>
  <c r="GX12" i="18"/>
  <c r="GW12" i="18"/>
  <c r="GY32" i="18"/>
  <c r="GY37" i="18"/>
  <c r="GY45" i="18"/>
  <c r="GY46" i="18"/>
  <c r="GY49" i="18"/>
  <c r="GY73" i="18"/>
  <c r="GY82" i="18"/>
  <c r="GY89" i="18"/>
  <c r="GY94" i="18"/>
  <c r="GY109" i="18"/>
  <c r="GY117" i="18"/>
  <c r="GY121" i="18"/>
  <c r="GY129" i="18"/>
  <c r="GY147" i="18"/>
  <c r="GY154" i="18"/>
  <c r="GY173" i="18"/>
  <c r="GY187" i="18"/>
  <c r="GY203" i="18"/>
  <c r="GY212" i="18"/>
  <c r="GY27" i="18"/>
  <c r="GY18" i="18"/>
  <c r="BC214" i="18"/>
  <c r="BC146" i="18"/>
  <c r="BC127" i="18"/>
  <c r="BC116" i="18"/>
  <c r="BC44" i="18"/>
  <c r="DC72" i="18"/>
  <c r="DG20" i="18"/>
  <c r="G155" i="13"/>
  <c r="FO195" i="18"/>
  <c r="FO203" i="18"/>
  <c r="FO73" i="18"/>
  <c r="FC31" i="18"/>
  <c r="KD10" i="18" l="1"/>
  <c r="KD219" i="18" s="1"/>
  <c r="H185" i="13" s="1"/>
  <c r="KH10" i="18"/>
  <c r="KU219" i="18"/>
  <c r="KL10" i="18"/>
  <c r="KL219" i="18" s="1"/>
  <c r="E187" i="13"/>
  <c r="F189" i="13"/>
  <c r="E189" i="13"/>
  <c r="I189" i="13" s="1"/>
  <c r="KA213" i="18"/>
  <c r="KE206" i="18"/>
  <c r="F188" i="13"/>
  <c r="E188" i="13"/>
  <c r="I188" i="13" s="1"/>
  <c r="KG10" i="18"/>
  <c r="KG219" i="18" s="1"/>
  <c r="KI10" i="18"/>
  <c r="KH219" i="18"/>
  <c r="KC10" i="18"/>
  <c r="KC219" i="18" s="1"/>
  <c r="JY219" i="18"/>
  <c r="HY10" i="18"/>
  <c r="HY219" i="18" s="1"/>
  <c r="HZ10" i="18"/>
  <c r="IA10" i="18" s="1"/>
  <c r="HZ219" i="18"/>
  <c r="BG212" i="18"/>
  <c r="BG32" i="18"/>
  <c r="EM127" i="18"/>
  <c r="EM20" i="18"/>
  <c r="AQ216" i="18"/>
  <c r="CM25" i="18"/>
  <c r="AL12" i="18"/>
  <c r="AM32" i="18"/>
  <c r="X407" i="14"/>
  <c r="F396" i="17"/>
  <c r="KM219" i="18" l="1"/>
  <c r="H187" i="13"/>
  <c r="I187" i="13" s="1"/>
  <c r="IA219" i="18"/>
  <c r="H171" i="13"/>
  <c r="F186" i="13"/>
  <c r="E186" i="13"/>
  <c r="KI219" i="18"/>
  <c r="H186" i="13"/>
  <c r="F171" i="13"/>
  <c r="E171" i="13"/>
  <c r="KA219" i="18"/>
  <c r="F184" i="13"/>
  <c r="E184" i="13"/>
  <c r="I184" i="13" s="1"/>
  <c r="E185" i="13"/>
  <c r="I185" i="13" s="1"/>
  <c r="F185" i="13"/>
  <c r="KE10" i="18"/>
  <c r="KE219" i="18"/>
  <c r="LS12" i="16"/>
  <c r="LS10" i="16"/>
  <c r="I186" i="13" l="1"/>
  <c r="BS101" i="16"/>
  <c r="BS102" i="16"/>
  <c r="BS15" i="16"/>
  <c r="BS16" i="16"/>
  <c r="BS21" i="16"/>
  <c r="BS22" i="16"/>
  <c r="BS23" i="16"/>
  <c r="BS25" i="16"/>
  <c r="BS31" i="16"/>
  <c r="BS32" i="16"/>
  <c r="BS35" i="16"/>
  <c r="BS42" i="16"/>
  <c r="BS43" i="16"/>
  <c r="BS44" i="16"/>
  <c r="BS45" i="16"/>
  <c r="BS47" i="16"/>
  <c r="BS50" i="16"/>
  <c r="BS54" i="16"/>
  <c r="BS55" i="16"/>
  <c r="BS56" i="16"/>
  <c r="BS59" i="16"/>
  <c r="BS62" i="16"/>
  <c r="BS73" i="16"/>
  <c r="BS74" i="16"/>
  <c r="BS77" i="16"/>
  <c r="BS78" i="16"/>
  <c r="BS79" i="16"/>
  <c r="BS83" i="16"/>
  <c r="BS92" i="16"/>
  <c r="BS93" i="16"/>
  <c r="BS94" i="16"/>
  <c r="BS100" i="16"/>
  <c r="BS106" i="16"/>
  <c r="BS107" i="16"/>
  <c r="BS108" i="16"/>
  <c r="BS111" i="16"/>
  <c r="BS112" i="16"/>
  <c r="BS117" i="16"/>
  <c r="BS118" i="16"/>
  <c r="BS119" i="16"/>
  <c r="BS122" i="16"/>
  <c r="BS123" i="16"/>
  <c r="BS126" i="16"/>
  <c r="BS134" i="16"/>
  <c r="BS136" i="16"/>
  <c r="BS139" i="16"/>
  <c r="BS142" i="16"/>
  <c r="BS144" i="16"/>
  <c r="BS145" i="16"/>
  <c r="BS147" i="16"/>
  <c r="BS150" i="16"/>
  <c r="BS152" i="16"/>
  <c r="BS153" i="16"/>
  <c r="BS156" i="16"/>
  <c r="BS157" i="16"/>
  <c r="BS161" i="16"/>
  <c r="BS163" i="16"/>
  <c r="BS166" i="16"/>
  <c r="BS168" i="16"/>
  <c r="BS174" i="16"/>
  <c r="BS178" i="16"/>
  <c r="BS180" i="16"/>
  <c r="BS183" i="16"/>
  <c r="BS184" i="16"/>
  <c r="BS188" i="16"/>
  <c r="BS189" i="16"/>
  <c r="BS190" i="16"/>
  <c r="BS191" i="16"/>
  <c r="BS201" i="16"/>
  <c r="BS202" i="16"/>
  <c r="BS205" i="16"/>
  <c r="BS206" i="16"/>
  <c r="BS207" i="16"/>
  <c r="BS208" i="16"/>
  <c r="BS212" i="16"/>
  <c r="BS218" i="16"/>
  <c r="BS219" i="16"/>
  <c r="BS220" i="16"/>
  <c r="BS221" i="16"/>
  <c r="BS222" i="16"/>
  <c r="BS226" i="16"/>
  <c r="BS229" i="16"/>
  <c r="BS230" i="16"/>
  <c r="BS233" i="16"/>
  <c r="BS234" i="16"/>
  <c r="BS236" i="16"/>
  <c r="BS239" i="16"/>
  <c r="BS249" i="16"/>
  <c r="BS251" i="16"/>
  <c r="BS254" i="16"/>
  <c r="BS255" i="16"/>
  <c r="BS259" i="16"/>
  <c r="BS264" i="16"/>
  <c r="BS269" i="16"/>
  <c r="BS270" i="16"/>
  <c r="BS274" i="16"/>
  <c r="BS275" i="16"/>
  <c r="BS276" i="16"/>
  <c r="BS281" i="16"/>
  <c r="BS284" i="16"/>
  <c r="BS285" i="16"/>
  <c r="BS286" i="16"/>
  <c r="BS288" i="16"/>
  <c r="BS291" i="16"/>
  <c r="BS292" i="16"/>
  <c r="BS294" i="16"/>
  <c r="BS295" i="16"/>
  <c r="BS299" i="16"/>
  <c r="BS302" i="16"/>
  <c r="BS304" i="16"/>
  <c r="BS307" i="16"/>
  <c r="BS308" i="16"/>
  <c r="BS313" i="16"/>
  <c r="BS314" i="16"/>
  <c r="BS315" i="16"/>
  <c r="BS316" i="16"/>
  <c r="BS317" i="16"/>
  <c r="BS320" i="16"/>
  <c r="BS322" i="16"/>
  <c r="BS326" i="16"/>
  <c r="BS329" i="16"/>
  <c r="BS331" i="16"/>
  <c r="BS332" i="16"/>
  <c r="BS333" i="16"/>
  <c r="BS336" i="16"/>
  <c r="BS341" i="16"/>
  <c r="BS344" i="16"/>
  <c r="BS345" i="16"/>
  <c r="BS348" i="16"/>
  <c r="BS349" i="16"/>
  <c r="BS351" i="16"/>
  <c r="BS352" i="16"/>
  <c r="BS353" i="16"/>
  <c r="BS358" i="16"/>
  <c r="BS359" i="16"/>
  <c r="BS360" i="16"/>
  <c r="BS361" i="16"/>
  <c r="BS365" i="16"/>
  <c r="BS366" i="16"/>
  <c r="BS370" i="16"/>
  <c r="BS372" i="16"/>
  <c r="BS377" i="16"/>
  <c r="BS378" i="16"/>
  <c r="BS379" i="16"/>
  <c r="BS386" i="16"/>
  <c r="BS388" i="16"/>
  <c r="BS389" i="16"/>
  <c r="BS390" i="16"/>
  <c r="BS13" i="16"/>
  <c r="DO375" i="16"/>
  <c r="DO377" i="16"/>
  <c r="DO355" i="16"/>
  <c r="DO361" i="16"/>
  <c r="DO337" i="16"/>
  <c r="DO345" i="16"/>
  <c r="DO335" i="16"/>
  <c r="DO289" i="16"/>
  <c r="DO294" i="16"/>
  <c r="DO277" i="16"/>
  <c r="DO265" i="16"/>
  <c r="DO241" i="16"/>
  <c r="DO242" i="16"/>
  <c r="DO224" i="16"/>
  <c r="DO226" i="16"/>
  <c r="DO239" i="16"/>
  <c r="DO219" i="16"/>
  <c r="DO221" i="16"/>
  <c r="DO223" i="16"/>
  <c r="DO205" i="16"/>
  <c r="DO185" i="16"/>
  <c r="DO191" i="16"/>
  <c r="DO150" i="16"/>
  <c r="DO139" i="16"/>
  <c r="DO143" i="16"/>
  <c r="DO144" i="16"/>
  <c r="DO145" i="16"/>
  <c r="DO146" i="16"/>
  <c r="DO120" i="16"/>
  <c r="DO121" i="16"/>
  <c r="DO107" i="16"/>
  <c r="DO110" i="16"/>
  <c r="DO81" i="16"/>
  <c r="DO85" i="16"/>
  <c r="DO35" i="16"/>
  <c r="DO25" i="16"/>
  <c r="JX375" i="16"/>
  <c r="JZ375" i="16"/>
  <c r="JY375" i="16"/>
  <c r="LS384" i="16" l="1"/>
  <c r="LS386" i="16"/>
  <c r="LG12" i="16"/>
  <c r="LK12" i="16"/>
  <c r="LK289" i="16"/>
  <c r="LK291" i="16"/>
  <c r="LK215" i="16"/>
  <c r="LK217" i="16"/>
  <c r="LK172" i="16"/>
  <c r="LK174" i="16"/>
  <c r="LG384" i="16"/>
  <c r="LG386" i="16"/>
  <c r="GI384" i="16"/>
  <c r="GI385" i="16"/>
  <c r="GI280" i="16"/>
  <c r="GI290" i="16"/>
  <c r="GI138" i="16"/>
  <c r="GI53" i="16"/>
  <c r="JG368" i="16"/>
  <c r="JG346" i="16"/>
  <c r="JG347" i="16"/>
  <c r="JF346" i="16"/>
  <c r="JE346" i="16"/>
  <c r="JE337" i="16"/>
  <c r="JG288" i="16"/>
  <c r="JE185" i="16"/>
  <c r="JG162" i="16"/>
  <c r="O355" i="16"/>
  <c r="O356" i="16"/>
  <c r="FW97" i="16"/>
  <c r="KM384" i="16"/>
  <c r="KM385" i="16"/>
  <c r="HW300" i="16"/>
  <c r="HW301" i="16"/>
  <c r="HV148" i="16"/>
  <c r="GE290" i="16"/>
  <c r="GA53" i="16"/>
  <c r="K384" i="16"/>
  <c r="K385" i="16"/>
  <c r="K300" i="16"/>
  <c r="K301" i="16"/>
  <c r="DS310" i="16" l="1"/>
  <c r="DS311" i="16"/>
  <c r="DW338" i="16" l="1"/>
  <c r="CU394" i="16"/>
  <c r="CU335" i="16"/>
  <c r="CU291" i="16"/>
  <c r="CE216" i="16"/>
  <c r="DA327" i="16" l="1"/>
  <c r="DB327" i="16"/>
  <c r="DB12" i="16"/>
  <c r="DB362" i="16"/>
  <c r="DB375" i="16"/>
  <c r="DB384" i="16"/>
  <c r="GL12" i="18" l="1"/>
  <c r="F12" i="18" s="1"/>
  <c r="GK12" i="18"/>
  <c r="DO101" i="16"/>
  <c r="B14" i="18" l="1"/>
  <c r="B15" i="18"/>
  <c r="B17" i="18"/>
  <c r="B18" i="18"/>
  <c r="B20" i="18"/>
  <c r="B21" i="18"/>
  <c r="B22" i="18"/>
  <c r="B23" i="18"/>
  <c r="B25" i="18"/>
  <c r="B27" i="18"/>
  <c r="B28" i="18"/>
  <c r="B29" i="18"/>
  <c r="B31" i="18"/>
  <c r="B32" i="18"/>
  <c r="B33" i="18"/>
  <c r="B34" i="18"/>
  <c r="B36" i="18"/>
  <c r="B37" i="18"/>
  <c r="B38" i="18"/>
  <c r="B39" i="18"/>
  <c r="B40" i="18"/>
  <c r="B41" i="18"/>
  <c r="B42" i="18"/>
  <c r="B44" i="18"/>
  <c r="B45" i="18"/>
  <c r="G45" i="18"/>
  <c r="B46" i="18"/>
  <c r="AA82" i="14"/>
  <c r="AC82" i="14"/>
  <c r="B48" i="18"/>
  <c r="B49" i="18"/>
  <c r="B50" i="18"/>
  <c r="AA94" i="14"/>
  <c r="AC94" i="14"/>
  <c r="B51" i="18"/>
  <c r="B52" i="18"/>
  <c r="B54" i="18"/>
  <c r="B55" i="18"/>
  <c r="B56" i="18"/>
  <c r="AA103" i="14"/>
  <c r="AB103" i="14"/>
  <c r="B58" i="18"/>
  <c r="B59" i="18"/>
  <c r="B60" i="18"/>
  <c r="B62" i="18"/>
  <c r="B63" i="18"/>
  <c r="B64" i="18"/>
  <c r="B65" i="18"/>
  <c r="B66" i="18"/>
  <c r="B68" i="18"/>
  <c r="B69" i="18"/>
  <c r="B70" i="18"/>
  <c r="B72" i="18"/>
  <c r="B73" i="18"/>
  <c r="B74" i="18"/>
  <c r="B75" i="18"/>
  <c r="B77" i="18"/>
  <c r="B78" i="18"/>
  <c r="B79" i="18"/>
  <c r="B81" i="18"/>
  <c r="B82" i="18"/>
  <c r="B83" i="18"/>
  <c r="B84" i="18"/>
  <c r="AA169" i="14"/>
  <c r="AC169" i="14"/>
  <c r="AD169" i="14"/>
  <c r="B85" i="18"/>
  <c r="B88" i="18"/>
  <c r="B89" i="18"/>
  <c r="B90" i="18"/>
  <c r="B91" i="18"/>
  <c r="B93" i="18"/>
  <c r="B94" i="18"/>
  <c r="B96" i="18"/>
  <c r="B97" i="18"/>
  <c r="B98" i="18"/>
  <c r="B100" i="18"/>
  <c r="B102" i="18"/>
  <c r="B103" i="18"/>
  <c r="B104" i="18"/>
  <c r="B105" i="18"/>
  <c r="B106" i="18"/>
  <c r="B108" i="18"/>
  <c r="B109" i="18"/>
  <c r="B110" i="18"/>
  <c r="B111" i="18"/>
  <c r="B112" i="18"/>
  <c r="B113" i="18"/>
  <c r="B114" i="18"/>
  <c r="B116" i="18"/>
  <c r="B120" i="18"/>
  <c r="B121" i="18"/>
  <c r="B123" i="18"/>
  <c r="B124" i="18"/>
  <c r="B127" i="18"/>
  <c r="B128" i="18"/>
  <c r="B129" i="18"/>
  <c r="B130" i="18"/>
  <c r="B132" i="18"/>
  <c r="B133" i="18"/>
  <c r="B134" i="18"/>
  <c r="B135" i="18"/>
  <c r="B136" i="18"/>
  <c r="B137" i="18"/>
  <c r="B138" i="18"/>
  <c r="B139" i="18"/>
  <c r="B140" i="18"/>
  <c r="B141" i="18"/>
  <c r="B142" i="18"/>
  <c r="B143" i="18"/>
  <c r="B144" i="18"/>
  <c r="B146" i="18"/>
  <c r="B147" i="18"/>
  <c r="B149" i="18"/>
  <c r="B150" i="18"/>
  <c r="B151" i="18"/>
  <c r="B153" i="18"/>
  <c r="B154" i="18"/>
  <c r="B155" i="18"/>
  <c r="AA298" i="14"/>
  <c r="AC298" i="14"/>
  <c r="B156" i="18"/>
  <c r="B157" i="18"/>
  <c r="B159" i="18"/>
  <c r="B160" i="18"/>
  <c r="B161" i="18"/>
  <c r="B164" i="18"/>
  <c r="B165" i="18"/>
  <c r="B168" i="18"/>
  <c r="B170" i="18"/>
  <c r="B172" i="18"/>
  <c r="B173" i="18"/>
  <c r="B175" i="18"/>
  <c r="B177" i="18"/>
  <c r="AA339" i="14"/>
  <c r="AC339" i="14"/>
  <c r="AD339" i="14"/>
  <c r="B178" i="18"/>
  <c r="B180" i="18"/>
  <c r="B181" i="18"/>
  <c r="B182" i="18"/>
  <c r="B183" i="18"/>
  <c r="B184" i="18"/>
  <c r="B186" i="18"/>
  <c r="B187" i="18"/>
  <c r="B189" i="18"/>
  <c r="B190" i="18"/>
  <c r="B191" i="18"/>
  <c r="B192" i="18"/>
  <c r="B194" i="18"/>
  <c r="B195" i="18"/>
  <c r="B196" i="18"/>
  <c r="B197" i="18"/>
  <c r="B198" i="18"/>
  <c r="B200" i="18"/>
  <c r="B202" i="18"/>
  <c r="B203" i="18"/>
  <c r="B204" i="18"/>
  <c r="B205" i="18"/>
  <c r="B207" i="18"/>
  <c r="B208" i="18"/>
  <c r="B209" i="18"/>
  <c r="B210" i="18"/>
  <c r="B211" i="18"/>
  <c r="B212" i="18"/>
  <c r="B214" i="18"/>
  <c r="B215" i="18"/>
  <c r="B216" i="18"/>
  <c r="B217" i="18"/>
  <c r="B218" i="18"/>
  <c r="JV213" i="18"/>
  <c r="JU213" i="18"/>
  <c r="JV206" i="18"/>
  <c r="JU206" i="18"/>
  <c r="JV201" i="18"/>
  <c r="JU201" i="18"/>
  <c r="JV193" i="18"/>
  <c r="JU193" i="18"/>
  <c r="JV188" i="18"/>
  <c r="JU188" i="18"/>
  <c r="JV185" i="18"/>
  <c r="JU185" i="18"/>
  <c r="JV179" i="18"/>
  <c r="JU179" i="18"/>
  <c r="JV174" i="18"/>
  <c r="JU174" i="18"/>
  <c r="JV171" i="18"/>
  <c r="JU171" i="18"/>
  <c r="JV167" i="18"/>
  <c r="JU167" i="18"/>
  <c r="JV158" i="18"/>
  <c r="JU158" i="18"/>
  <c r="JV152" i="18"/>
  <c r="JU152" i="18"/>
  <c r="JV148" i="18"/>
  <c r="JU148" i="18"/>
  <c r="JV145" i="18"/>
  <c r="JU145" i="18"/>
  <c r="JV131" i="18"/>
  <c r="JU131" i="18"/>
  <c r="JV126" i="18"/>
  <c r="JU126" i="18"/>
  <c r="JV119" i="18"/>
  <c r="JU119" i="18"/>
  <c r="JV115" i="18"/>
  <c r="JU115" i="18"/>
  <c r="JV107" i="18"/>
  <c r="JU107" i="18"/>
  <c r="JV99" i="18"/>
  <c r="JU99" i="18"/>
  <c r="JV95" i="18"/>
  <c r="JU95" i="18"/>
  <c r="JV92" i="18"/>
  <c r="JU92" i="18"/>
  <c r="JV87" i="18"/>
  <c r="JU87" i="18"/>
  <c r="JV80" i="18"/>
  <c r="JU80" i="18"/>
  <c r="JV76" i="18"/>
  <c r="JU76" i="18"/>
  <c r="JV71" i="18"/>
  <c r="JU71" i="18"/>
  <c r="JV67" i="18"/>
  <c r="JU67" i="18"/>
  <c r="JV61" i="18"/>
  <c r="JU61" i="18"/>
  <c r="JV57" i="18"/>
  <c r="JU57" i="18"/>
  <c r="JV53" i="18"/>
  <c r="JU53" i="18"/>
  <c r="JV47" i="18"/>
  <c r="JU47" i="18"/>
  <c r="JV43" i="18"/>
  <c r="JU43" i="18"/>
  <c r="JV35" i="18"/>
  <c r="JU35" i="18"/>
  <c r="JV30" i="18"/>
  <c r="JU30" i="18"/>
  <c r="JV24" i="18"/>
  <c r="JU24" i="18"/>
  <c r="JV19" i="18"/>
  <c r="JU19" i="18"/>
  <c r="JV16" i="18"/>
  <c r="JU16" i="18"/>
  <c r="JV13" i="18"/>
  <c r="JU13" i="18"/>
  <c r="JV12" i="18"/>
  <c r="JU12" i="18"/>
  <c r="JV11" i="18"/>
  <c r="JU11" i="18"/>
  <c r="JS214" i="18"/>
  <c r="JR213" i="18"/>
  <c r="JQ213" i="18"/>
  <c r="JR206" i="18"/>
  <c r="JQ206" i="18"/>
  <c r="JR201" i="18"/>
  <c r="JQ201" i="18"/>
  <c r="JR193" i="18"/>
  <c r="JQ193" i="18"/>
  <c r="JR188" i="18"/>
  <c r="JQ188" i="18"/>
  <c r="JR185" i="18"/>
  <c r="JQ185" i="18"/>
  <c r="JR179" i="18"/>
  <c r="JQ179" i="18"/>
  <c r="JR174" i="18"/>
  <c r="JQ174" i="18"/>
  <c r="JR171" i="18"/>
  <c r="JQ171" i="18"/>
  <c r="JR167" i="18"/>
  <c r="JQ167" i="18"/>
  <c r="JR158" i="18"/>
  <c r="JQ158" i="18"/>
  <c r="JR152" i="18"/>
  <c r="JQ152" i="18"/>
  <c r="JR148" i="18"/>
  <c r="JQ148" i="18"/>
  <c r="JR145" i="18"/>
  <c r="JQ145" i="18"/>
  <c r="JR131" i="18"/>
  <c r="JQ131" i="18"/>
  <c r="JR126" i="18"/>
  <c r="JQ126" i="18"/>
  <c r="JR119" i="18"/>
  <c r="JQ119" i="18"/>
  <c r="JR115" i="18"/>
  <c r="JQ115" i="18"/>
  <c r="JR107" i="18"/>
  <c r="JQ107" i="18"/>
  <c r="JR99" i="18"/>
  <c r="JQ99" i="18"/>
  <c r="JR95" i="18"/>
  <c r="JQ95" i="18"/>
  <c r="JR92" i="18"/>
  <c r="JQ92" i="18"/>
  <c r="JR87" i="18"/>
  <c r="JQ87" i="18"/>
  <c r="JR80" i="18"/>
  <c r="JQ80" i="18"/>
  <c r="JR76" i="18"/>
  <c r="JQ76" i="18"/>
  <c r="JR71" i="18"/>
  <c r="JQ71" i="18"/>
  <c r="JR67" i="18"/>
  <c r="JQ67" i="18"/>
  <c r="JR61" i="18"/>
  <c r="JQ61" i="18"/>
  <c r="JR57" i="18"/>
  <c r="JQ57" i="18"/>
  <c r="JR53" i="18"/>
  <c r="JQ53" i="18"/>
  <c r="JR47" i="18"/>
  <c r="JQ47" i="18"/>
  <c r="JR43" i="18"/>
  <c r="JQ43" i="18"/>
  <c r="JR35" i="18"/>
  <c r="JQ35" i="18"/>
  <c r="JR30" i="18"/>
  <c r="JQ30" i="18"/>
  <c r="JR24" i="18"/>
  <c r="JQ24" i="18"/>
  <c r="JR19" i="18"/>
  <c r="JQ19" i="18"/>
  <c r="JR16" i="18"/>
  <c r="JQ16" i="18"/>
  <c r="JR13" i="18"/>
  <c r="JQ13" i="18"/>
  <c r="JR12" i="18"/>
  <c r="JQ12" i="18"/>
  <c r="JR11" i="18"/>
  <c r="JQ11" i="18"/>
  <c r="JN213" i="18"/>
  <c r="JM213" i="18"/>
  <c r="JN206" i="18"/>
  <c r="JM206" i="18"/>
  <c r="JN201" i="18"/>
  <c r="JM201" i="18"/>
  <c r="JN193" i="18"/>
  <c r="JM193" i="18"/>
  <c r="JN188" i="18"/>
  <c r="JM188" i="18"/>
  <c r="JN185" i="18"/>
  <c r="JM185" i="18"/>
  <c r="JN179" i="18"/>
  <c r="JM179" i="18"/>
  <c r="JN174" i="18"/>
  <c r="JM174" i="18"/>
  <c r="JN171" i="18"/>
  <c r="JM171" i="18"/>
  <c r="JN167" i="18"/>
  <c r="JM167" i="18"/>
  <c r="JN158" i="18"/>
  <c r="JM158" i="18"/>
  <c r="JN152" i="18"/>
  <c r="JM152" i="18"/>
  <c r="JN148" i="18"/>
  <c r="JM148" i="18"/>
  <c r="JN145" i="18"/>
  <c r="JM145" i="18"/>
  <c r="JN131" i="18"/>
  <c r="JM131" i="18"/>
  <c r="JN126" i="18"/>
  <c r="JM126" i="18"/>
  <c r="JN119" i="18"/>
  <c r="JM119" i="18"/>
  <c r="JN115" i="18"/>
  <c r="JM115" i="18"/>
  <c r="JN107" i="18"/>
  <c r="JM107" i="18"/>
  <c r="JN99" i="18"/>
  <c r="JM99" i="18"/>
  <c r="JN95" i="18"/>
  <c r="JM95" i="18"/>
  <c r="JN92" i="18"/>
  <c r="JM92" i="18"/>
  <c r="JN87" i="18"/>
  <c r="JM87" i="18"/>
  <c r="JN80" i="18"/>
  <c r="JM80" i="18"/>
  <c r="JN76" i="18"/>
  <c r="JM76" i="18"/>
  <c r="JN71" i="18"/>
  <c r="JM71" i="18"/>
  <c r="JN67" i="18"/>
  <c r="JM67" i="18"/>
  <c r="JN61" i="18"/>
  <c r="JM61" i="18"/>
  <c r="JN57" i="18"/>
  <c r="JM57" i="18"/>
  <c r="JN53" i="18"/>
  <c r="JM53" i="18"/>
  <c r="JN47" i="18"/>
  <c r="JO47" i="18" s="1"/>
  <c r="JM47" i="18"/>
  <c r="JN43" i="18"/>
  <c r="JM43" i="18"/>
  <c r="JN35" i="18"/>
  <c r="JM35" i="18"/>
  <c r="JN30" i="18"/>
  <c r="JM30" i="18"/>
  <c r="JN24" i="18"/>
  <c r="JM24" i="18"/>
  <c r="JN19" i="18"/>
  <c r="JM19" i="18"/>
  <c r="JN16" i="18"/>
  <c r="JM16" i="18"/>
  <c r="JN13" i="18"/>
  <c r="JM13" i="18"/>
  <c r="JN12" i="18"/>
  <c r="JM12" i="18"/>
  <c r="JN11" i="18"/>
  <c r="JO11" i="18" s="1"/>
  <c r="JM11" i="18"/>
  <c r="JK212" i="18"/>
  <c r="JK214" i="18"/>
  <c r="JJ213" i="18"/>
  <c r="JI213" i="18"/>
  <c r="JJ206" i="18"/>
  <c r="JI206" i="18"/>
  <c r="JJ201" i="18"/>
  <c r="JI201" i="18"/>
  <c r="JJ193" i="18"/>
  <c r="JI193" i="18"/>
  <c r="JJ188" i="18"/>
  <c r="JI188" i="18"/>
  <c r="JJ185" i="18"/>
  <c r="JI185" i="18"/>
  <c r="JJ179" i="18"/>
  <c r="JI179" i="18"/>
  <c r="JJ174" i="18"/>
  <c r="JI174" i="18"/>
  <c r="JJ171" i="18"/>
  <c r="JI171" i="18"/>
  <c r="JJ167" i="18"/>
  <c r="JI167" i="18"/>
  <c r="JJ158" i="18"/>
  <c r="JI158" i="18"/>
  <c r="JJ152" i="18"/>
  <c r="JI152" i="18"/>
  <c r="JJ148" i="18"/>
  <c r="JI148" i="18"/>
  <c r="JJ145" i="18"/>
  <c r="JI145" i="18"/>
  <c r="JJ131" i="18"/>
  <c r="JI131" i="18"/>
  <c r="JJ126" i="18"/>
  <c r="JI126" i="18"/>
  <c r="JJ119" i="18"/>
  <c r="JI119" i="18"/>
  <c r="JJ115" i="18"/>
  <c r="JI115" i="18"/>
  <c r="JJ107" i="18"/>
  <c r="JI107" i="18"/>
  <c r="JJ99" i="18"/>
  <c r="JI99" i="18"/>
  <c r="JJ95" i="18"/>
  <c r="JI95" i="18"/>
  <c r="JJ92" i="18"/>
  <c r="JI92" i="18"/>
  <c r="JJ87" i="18"/>
  <c r="JI87" i="18"/>
  <c r="JJ80" i="18"/>
  <c r="JI80" i="18"/>
  <c r="JJ76" i="18"/>
  <c r="JI76" i="18"/>
  <c r="JJ71" i="18"/>
  <c r="JI71" i="18"/>
  <c r="JJ67" i="18"/>
  <c r="JI67" i="18"/>
  <c r="JJ61" i="18"/>
  <c r="JI61" i="18"/>
  <c r="JJ57" i="18"/>
  <c r="JI57" i="18"/>
  <c r="JJ53" i="18"/>
  <c r="JI53" i="18"/>
  <c r="JJ47" i="18"/>
  <c r="JI47" i="18"/>
  <c r="JJ43" i="18"/>
  <c r="JI43" i="18"/>
  <c r="JJ35" i="18"/>
  <c r="JI35" i="18"/>
  <c r="JJ30" i="18"/>
  <c r="JI30" i="18"/>
  <c r="JJ24" i="18"/>
  <c r="JI24" i="18"/>
  <c r="JJ19" i="18"/>
  <c r="JI19" i="18"/>
  <c r="JJ16" i="18"/>
  <c r="JI16" i="18"/>
  <c r="JJ13" i="18"/>
  <c r="JI13" i="18"/>
  <c r="JJ12" i="18"/>
  <c r="JI12" i="18"/>
  <c r="JJ11" i="18"/>
  <c r="JI11" i="18"/>
  <c r="FW180" i="18"/>
  <c r="JG96" i="18"/>
  <c r="JG20" i="18"/>
  <c r="JG25" i="18"/>
  <c r="JG216" i="18"/>
  <c r="JG215" i="18"/>
  <c r="JG214" i="18"/>
  <c r="JF213" i="18"/>
  <c r="JE213" i="18"/>
  <c r="JG207" i="18"/>
  <c r="JF206" i="18"/>
  <c r="JE206" i="18"/>
  <c r="JG202" i="18"/>
  <c r="JF201" i="18"/>
  <c r="JE201" i="18"/>
  <c r="JG194" i="18"/>
  <c r="JF193" i="18"/>
  <c r="JE193" i="18"/>
  <c r="JG189" i="18"/>
  <c r="JF188" i="18"/>
  <c r="JE188" i="18"/>
  <c r="JG186" i="18"/>
  <c r="JF185" i="18"/>
  <c r="JE185" i="18"/>
  <c r="JF179" i="18"/>
  <c r="JE179" i="18"/>
  <c r="JG175" i="18"/>
  <c r="JF174" i="18"/>
  <c r="JE174" i="18"/>
  <c r="JG172" i="18"/>
  <c r="JF171" i="18"/>
  <c r="JE171" i="18"/>
  <c r="JG168" i="18"/>
  <c r="JF167" i="18"/>
  <c r="JE167" i="18"/>
  <c r="JG159" i="18"/>
  <c r="JF158" i="18"/>
  <c r="JE158" i="18"/>
  <c r="JG153" i="18"/>
  <c r="JF152" i="18"/>
  <c r="JE152" i="18"/>
  <c r="JG149" i="18"/>
  <c r="JF148" i="18"/>
  <c r="JE148" i="18"/>
  <c r="JG146" i="18"/>
  <c r="JF145" i="18"/>
  <c r="JG145" i="18" s="1"/>
  <c r="JE145" i="18"/>
  <c r="JG132" i="18"/>
  <c r="JF131" i="18"/>
  <c r="JE131" i="18"/>
  <c r="JG127" i="18"/>
  <c r="JE126" i="18"/>
  <c r="JG120" i="18"/>
  <c r="JF119" i="18"/>
  <c r="JE119" i="18"/>
  <c r="JG116" i="18"/>
  <c r="JF115" i="18"/>
  <c r="JE115" i="18"/>
  <c r="JG108" i="18"/>
  <c r="JF107" i="18"/>
  <c r="JE107" i="18"/>
  <c r="JG100" i="18"/>
  <c r="JF99" i="18"/>
  <c r="JE99" i="18"/>
  <c r="JF95" i="18"/>
  <c r="JE95" i="18"/>
  <c r="JG93" i="18"/>
  <c r="JF92" i="18"/>
  <c r="JG92" i="18" s="1"/>
  <c r="JE92" i="18"/>
  <c r="JG88" i="18"/>
  <c r="JF87" i="18"/>
  <c r="JE87" i="18"/>
  <c r="JG81" i="18"/>
  <c r="JF80" i="18"/>
  <c r="JE80" i="18"/>
  <c r="JG77" i="18"/>
  <c r="JF76" i="18"/>
  <c r="JE76" i="18"/>
  <c r="JG72" i="18"/>
  <c r="JF71" i="18"/>
  <c r="JE71" i="18"/>
  <c r="JG68" i="18"/>
  <c r="JF67" i="18"/>
  <c r="JE67" i="18"/>
  <c r="JG62" i="18"/>
  <c r="JF61" i="18"/>
  <c r="JG61" i="18" s="1"/>
  <c r="JE61" i="18"/>
  <c r="JG58" i="18"/>
  <c r="JF57" i="18"/>
  <c r="JE57" i="18"/>
  <c r="JG54" i="18"/>
  <c r="JF53" i="18"/>
  <c r="JE53" i="18"/>
  <c r="JG48" i="18"/>
  <c r="JF47" i="18"/>
  <c r="JE47" i="18"/>
  <c r="JG44" i="18"/>
  <c r="JF43" i="18"/>
  <c r="JG43" i="18" s="1"/>
  <c r="JE43" i="18"/>
  <c r="JG36" i="18"/>
  <c r="JF35" i="18"/>
  <c r="JE35" i="18"/>
  <c r="JG31" i="18"/>
  <c r="JF30" i="18"/>
  <c r="JE30" i="18"/>
  <c r="JF24" i="18"/>
  <c r="JE24" i="18"/>
  <c r="JF19" i="18"/>
  <c r="JE19" i="18"/>
  <c r="JG17" i="18"/>
  <c r="JF16" i="18"/>
  <c r="JE16" i="18"/>
  <c r="JG14" i="18"/>
  <c r="JF13" i="18"/>
  <c r="JE13" i="18"/>
  <c r="JF12" i="18"/>
  <c r="JE12" i="18"/>
  <c r="JF11" i="18"/>
  <c r="JE11" i="18"/>
  <c r="JB213" i="18"/>
  <c r="JA213" i="18"/>
  <c r="JB206" i="18"/>
  <c r="JA206" i="18"/>
  <c r="JB201" i="18"/>
  <c r="JA201" i="18"/>
  <c r="JB193" i="18"/>
  <c r="JA193" i="18"/>
  <c r="JB188" i="18"/>
  <c r="JA188" i="18"/>
  <c r="JB185" i="18"/>
  <c r="JA185" i="18"/>
  <c r="JB179" i="18"/>
  <c r="JA179" i="18"/>
  <c r="JB174" i="18"/>
  <c r="JA174" i="18"/>
  <c r="JB171" i="18"/>
  <c r="JA171" i="18"/>
  <c r="JB167" i="18"/>
  <c r="JA167" i="18"/>
  <c r="JB158" i="18"/>
  <c r="JA158" i="18"/>
  <c r="JB152" i="18"/>
  <c r="JA152" i="18"/>
  <c r="JB148" i="18"/>
  <c r="JA148" i="18"/>
  <c r="JB145" i="18"/>
  <c r="JA145" i="18"/>
  <c r="JB131" i="18"/>
  <c r="JA131" i="18"/>
  <c r="JB126" i="18"/>
  <c r="JA126" i="18"/>
  <c r="JB119" i="18"/>
  <c r="JA119" i="18"/>
  <c r="JB115" i="18"/>
  <c r="JA115" i="18"/>
  <c r="JB107" i="18"/>
  <c r="JA107" i="18"/>
  <c r="JB99" i="18"/>
  <c r="JA99" i="18"/>
  <c r="JB95" i="18"/>
  <c r="JA95" i="18"/>
  <c r="JB92" i="18"/>
  <c r="JA92" i="18"/>
  <c r="JB87" i="18"/>
  <c r="JA87" i="18"/>
  <c r="JB80" i="18"/>
  <c r="JA80" i="18"/>
  <c r="JB76" i="18"/>
  <c r="JA76" i="18"/>
  <c r="JB71" i="18"/>
  <c r="JA71" i="18"/>
  <c r="JB67" i="18"/>
  <c r="JA67" i="18"/>
  <c r="JB61" i="18"/>
  <c r="JA61" i="18"/>
  <c r="JB57" i="18"/>
  <c r="JA57" i="18"/>
  <c r="JB53" i="18"/>
  <c r="JA53" i="18"/>
  <c r="JB47" i="18"/>
  <c r="JA47" i="18"/>
  <c r="JB43" i="18"/>
  <c r="JA43" i="18"/>
  <c r="JB35" i="18"/>
  <c r="JA35" i="18"/>
  <c r="JB30" i="18"/>
  <c r="JA30" i="18"/>
  <c r="JB24" i="18"/>
  <c r="JA24" i="18"/>
  <c r="JB19" i="18"/>
  <c r="JA19" i="18"/>
  <c r="JB16" i="18"/>
  <c r="JA16" i="18"/>
  <c r="JB13" i="18"/>
  <c r="JC13" i="18" s="1"/>
  <c r="JA13" i="18"/>
  <c r="JB12" i="18"/>
  <c r="JC12" i="18" s="1"/>
  <c r="JA12" i="18"/>
  <c r="JB11" i="18"/>
  <c r="JA11" i="18"/>
  <c r="IX213" i="18"/>
  <c r="IW213" i="18"/>
  <c r="IX206" i="18"/>
  <c r="IW206" i="18"/>
  <c r="IX201" i="18"/>
  <c r="IW201" i="18"/>
  <c r="IX193" i="18"/>
  <c r="IW193" i="18"/>
  <c r="IX188" i="18"/>
  <c r="IW188" i="18"/>
  <c r="IX185" i="18"/>
  <c r="IW185" i="18"/>
  <c r="IX179" i="18"/>
  <c r="IW179" i="18"/>
  <c r="IX174" i="18"/>
  <c r="IW174" i="18"/>
  <c r="IX171" i="18"/>
  <c r="IW171" i="18"/>
  <c r="IX167" i="18"/>
  <c r="IW167" i="18"/>
  <c r="IX158" i="18"/>
  <c r="IW158" i="18"/>
  <c r="IX152" i="18"/>
  <c r="IW152" i="18"/>
  <c r="IX148" i="18"/>
  <c r="IW148" i="18"/>
  <c r="IX145" i="18"/>
  <c r="IW145" i="18"/>
  <c r="IX131" i="18"/>
  <c r="IW131" i="18"/>
  <c r="IX126" i="18"/>
  <c r="IW126" i="18"/>
  <c r="IX119" i="18"/>
  <c r="IW119" i="18"/>
  <c r="IX115" i="18"/>
  <c r="IW115" i="18"/>
  <c r="IX107" i="18"/>
  <c r="IW107" i="18"/>
  <c r="IX99" i="18"/>
  <c r="IW99" i="18"/>
  <c r="IX95" i="18"/>
  <c r="IW95" i="18"/>
  <c r="IX92" i="18"/>
  <c r="IW92" i="18"/>
  <c r="IX87" i="18"/>
  <c r="IW87" i="18"/>
  <c r="IX80" i="18"/>
  <c r="IW80" i="18"/>
  <c r="IX76" i="18"/>
  <c r="IW76" i="18"/>
  <c r="IX71" i="18"/>
  <c r="IW71" i="18"/>
  <c r="IX67" i="18"/>
  <c r="IW67" i="18"/>
  <c r="IX61" i="18"/>
  <c r="IW61" i="18"/>
  <c r="IX57" i="18"/>
  <c r="IW57" i="18"/>
  <c r="IX53" i="18"/>
  <c r="IW53" i="18"/>
  <c r="IX47" i="18"/>
  <c r="IW47" i="18"/>
  <c r="IX43" i="18"/>
  <c r="IW43" i="18"/>
  <c r="IX35" i="18"/>
  <c r="IW35" i="18"/>
  <c r="IX30" i="18"/>
  <c r="IW30" i="18"/>
  <c r="IX24" i="18"/>
  <c r="IW24" i="18"/>
  <c r="IX19" i="18"/>
  <c r="IW19" i="18"/>
  <c r="IX16" i="18"/>
  <c r="IW16" i="18"/>
  <c r="IX13" i="18"/>
  <c r="IW13" i="18"/>
  <c r="IX12" i="18"/>
  <c r="IW12" i="18"/>
  <c r="IX11" i="18"/>
  <c r="IW11" i="18"/>
  <c r="IU214" i="18"/>
  <c r="IT213" i="18"/>
  <c r="IS213" i="18"/>
  <c r="IT206" i="18"/>
  <c r="IS206" i="18"/>
  <c r="IT201" i="18"/>
  <c r="IS201" i="18"/>
  <c r="IT193" i="18"/>
  <c r="IS193" i="18"/>
  <c r="IT188" i="18"/>
  <c r="IS188" i="18"/>
  <c r="IT185" i="18"/>
  <c r="IS185" i="18"/>
  <c r="IT179" i="18"/>
  <c r="IS179" i="18"/>
  <c r="IT174" i="18"/>
  <c r="IS174" i="18"/>
  <c r="IT171" i="18"/>
  <c r="IS171" i="18"/>
  <c r="IT167" i="18"/>
  <c r="IS167" i="18"/>
  <c r="IT158" i="18"/>
  <c r="IS158" i="18"/>
  <c r="IT152" i="18"/>
  <c r="IS152" i="18"/>
  <c r="IT148" i="18"/>
  <c r="IS148" i="18"/>
  <c r="IT145" i="18"/>
  <c r="IS145" i="18"/>
  <c r="IT131" i="18"/>
  <c r="IS131" i="18"/>
  <c r="IT126" i="18"/>
  <c r="IS126" i="18"/>
  <c r="IT119" i="18"/>
  <c r="IS119" i="18"/>
  <c r="IT115" i="18"/>
  <c r="IS115" i="18"/>
  <c r="IT107" i="18"/>
  <c r="IS107" i="18"/>
  <c r="IT99" i="18"/>
  <c r="IS99" i="18"/>
  <c r="IT95" i="18"/>
  <c r="IS95" i="18"/>
  <c r="IT92" i="18"/>
  <c r="IS92" i="18"/>
  <c r="IT87" i="18"/>
  <c r="IS87" i="18"/>
  <c r="IT80" i="18"/>
  <c r="IS80" i="18"/>
  <c r="IT76" i="18"/>
  <c r="IS76" i="18"/>
  <c r="IT71" i="18"/>
  <c r="IS71" i="18"/>
  <c r="IT67" i="18"/>
  <c r="IS67" i="18"/>
  <c r="IT61" i="18"/>
  <c r="IS61" i="18"/>
  <c r="IT57" i="18"/>
  <c r="IS57" i="18"/>
  <c r="IT53" i="18"/>
  <c r="IS53" i="18"/>
  <c r="IT47" i="18"/>
  <c r="IS47" i="18"/>
  <c r="IT43" i="18"/>
  <c r="IS43" i="18"/>
  <c r="IT35" i="18"/>
  <c r="IS35" i="18"/>
  <c r="IT30" i="18"/>
  <c r="IS30" i="18"/>
  <c r="IT24" i="18"/>
  <c r="IS24" i="18"/>
  <c r="IT19" i="18"/>
  <c r="IS19" i="18"/>
  <c r="IT16" i="18"/>
  <c r="IS16" i="18"/>
  <c r="IT13" i="18"/>
  <c r="IS13" i="18"/>
  <c r="IT12" i="18"/>
  <c r="IS12" i="18"/>
  <c r="IT11" i="18"/>
  <c r="IS11" i="18"/>
  <c r="IQ214" i="18"/>
  <c r="IP213" i="18"/>
  <c r="IO213" i="18"/>
  <c r="IP206" i="18"/>
  <c r="IO206" i="18"/>
  <c r="IP201" i="18"/>
  <c r="IO201" i="18"/>
  <c r="IP193" i="18"/>
  <c r="IO193" i="18"/>
  <c r="IP188" i="18"/>
  <c r="IO188" i="18"/>
  <c r="IP185" i="18"/>
  <c r="IO185" i="18"/>
  <c r="IP179" i="18"/>
  <c r="IO179" i="18"/>
  <c r="IP174" i="18"/>
  <c r="IO174" i="18"/>
  <c r="IP171" i="18"/>
  <c r="IO171" i="18"/>
  <c r="IP167" i="18"/>
  <c r="IO167" i="18"/>
  <c r="IP158" i="18"/>
  <c r="IO158" i="18"/>
  <c r="IP152" i="18"/>
  <c r="IO152" i="18"/>
  <c r="IP148" i="18"/>
  <c r="IO148" i="18"/>
  <c r="IP145" i="18"/>
  <c r="IO145" i="18"/>
  <c r="IP131" i="18"/>
  <c r="IO131" i="18"/>
  <c r="IP126" i="18"/>
  <c r="IO126" i="18"/>
  <c r="IP119" i="18"/>
  <c r="IO119" i="18"/>
  <c r="IP115" i="18"/>
  <c r="IO115" i="18"/>
  <c r="IP107" i="18"/>
  <c r="IO107" i="18"/>
  <c r="IP99" i="18"/>
  <c r="IO99" i="18"/>
  <c r="IP95" i="18"/>
  <c r="IO95" i="18"/>
  <c r="IP92" i="18"/>
  <c r="IO92" i="18"/>
  <c r="IP87" i="18"/>
  <c r="IO87" i="18"/>
  <c r="IP80" i="18"/>
  <c r="IO80" i="18"/>
  <c r="IP76" i="18"/>
  <c r="IO76" i="18"/>
  <c r="IP71" i="18"/>
  <c r="IO71" i="18"/>
  <c r="IP67" i="18"/>
  <c r="IO67" i="18"/>
  <c r="IP61" i="18"/>
  <c r="IO61" i="18"/>
  <c r="IP57" i="18"/>
  <c r="IO57" i="18"/>
  <c r="IP53" i="18"/>
  <c r="IO53" i="18"/>
  <c r="IP47" i="18"/>
  <c r="IO47" i="18"/>
  <c r="IP43" i="18"/>
  <c r="IO43" i="18"/>
  <c r="IP35" i="18"/>
  <c r="IO35" i="18"/>
  <c r="IP30" i="18"/>
  <c r="IO30" i="18"/>
  <c r="IP24" i="18"/>
  <c r="IO24" i="18"/>
  <c r="IP19" i="18"/>
  <c r="IO19" i="18"/>
  <c r="IP16" i="18"/>
  <c r="IO16" i="18"/>
  <c r="IP13" i="18"/>
  <c r="IO13" i="18"/>
  <c r="IP12" i="18"/>
  <c r="IO12" i="18"/>
  <c r="IP11" i="18"/>
  <c r="IO11" i="18"/>
  <c r="IL213" i="18"/>
  <c r="IK213" i="18"/>
  <c r="IL206" i="18"/>
  <c r="IK206" i="18"/>
  <c r="IL201" i="18"/>
  <c r="IK201" i="18"/>
  <c r="IL193" i="18"/>
  <c r="IK193" i="18"/>
  <c r="IL188" i="18"/>
  <c r="IK188" i="18"/>
  <c r="IL185" i="18"/>
  <c r="IK185" i="18"/>
  <c r="IL179" i="18"/>
  <c r="IK179" i="18"/>
  <c r="IL174" i="18"/>
  <c r="IK174" i="18"/>
  <c r="IL171" i="18"/>
  <c r="IK171" i="18"/>
  <c r="IL167" i="18"/>
  <c r="IK167" i="18"/>
  <c r="IL158" i="18"/>
  <c r="IK158" i="18"/>
  <c r="IL152" i="18"/>
  <c r="IK152" i="18"/>
  <c r="IL148" i="18"/>
  <c r="IK148" i="18"/>
  <c r="IL145" i="18"/>
  <c r="IK145" i="18"/>
  <c r="IL131" i="18"/>
  <c r="IK131" i="18"/>
  <c r="IL126" i="18"/>
  <c r="IK126" i="18"/>
  <c r="IL119" i="18"/>
  <c r="IK119" i="18"/>
  <c r="IL115" i="18"/>
  <c r="IK115" i="18"/>
  <c r="IL107" i="18"/>
  <c r="IK107" i="18"/>
  <c r="IL99" i="18"/>
  <c r="IK99" i="18"/>
  <c r="IL95" i="18"/>
  <c r="IM95" i="18" s="1"/>
  <c r="IK95" i="18"/>
  <c r="IL92" i="18"/>
  <c r="IK92" i="18"/>
  <c r="IL87" i="18"/>
  <c r="IK87" i="18"/>
  <c r="IL80" i="18"/>
  <c r="IK80" i="18"/>
  <c r="IL76" i="18"/>
  <c r="IK76" i="18"/>
  <c r="IL71" i="18"/>
  <c r="IK71" i="18"/>
  <c r="IL67" i="18"/>
  <c r="IK67" i="18"/>
  <c r="IL61" i="18"/>
  <c r="IK61" i="18"/>
  <c r="IL57" i="18"/>
  <c r="IK57" i="18"/>
  <c r="IL53" i="18"/>
  <c r="IK53" i="18"/>
  <c r="IL47" i="18"/>
  <c r="IK47" i="18"/>
  <c r="IL43" i="18"/>
  <c r="IK43" i="18"/>
  <c r="IL35" i="18"/>
  <c r="IK35" i="18"/>
  <c r="IL30" i="18"/>
  <c r="IK30" i="18"/>
  <c r="IL24" i="18"/>
  <c r="IK24" i="18"/>
  <c r="IL19" i="18"/>
  <c r="IK19" i="18"/>
  <c r="IL16" i="18"/>
  <c r="IK16" i="18"/>
  <c r="IL13" i="18"/>
  <c r="IK13" i="18"/>
  <c r="IL12" i="18"/>
  <c r="IM12" i="18" s="1"/>
  <c r="IK12" i="18"/>
  <c r="IL11" i="18"/>
  <c r="IK11" i="18"/>
  <c r="II214" i="18"/>
  <c r="IH213" i="18"/>
  <c r="IG213" i="18"/>
  <c r="IH206" i="18"/>
  <c r="IG206" i="18"/>
  <c r="IH201" i="18"/>
  <c r="IG201" i="18"/>
  <c r="IH193" i="18"/>
  <c r="IG193" i="18"/>
  <c r="IH188" i="18"/>
  <c r="IG188" i="18"/>
  <c r="IH185" i="18"/>
  <c r="IG185" i="18"/>
  <c r="IH179" i="18"/>
  <c r="IG179" i="18"/>
  <c r="IH174" i="18"/>
  <c r="IG174" i="18"/>
  <c r="IH171" i="18"/>
  <c r="IG171" i="18"/>
  <c r="IH167" i="18"/>
  <c r="IG167" i="18"/>
  <c r="IH158" i="18"/>
  <c r="IG158" i="18"/>
  <c r="IH152" i="18"/>
  <c r="IG152" i="18"/>
  <c r="IH148" i="18"/>
  <c r="IG148" i="18"/>
  <c r="IH145" i="18"/>
  <c r="IG145" i="18"/>
  <c r="IH131" i="18"/>
  <c r="IG131" i="18"/>
  <c r="IH126" i="18"/>
  <c r="IG126" i="18"/>
  <c r="IH119" i="18"/>
  <c r="IG119" i="18"/>
  <c r="IH115" i="18"/>
  <c r="IG115" i="18"/>
  <c r="IH107" i="18"/>
  <c r="IG107" i="18"/>
  <c r="IH99" i="18"/>
  <c r="IG99" i="18"/>
  <c r="IH95" i="18"/>
  <c r="IG95" i="18"/>
  <c r="IH92" i="18"/>
  <c r="IG92" i="18"/>
  <c r="IH87" i="18"/>
  <c r="IG87" i="18"/>
  <c r="IH80" i="18"/>
  <c r="IG80" i="18"/>
  <c r="IH76" i="18"/>
  <c r="IG76" i="18"/>
  <c r="IH71" i="18"/>
  <c r="IG71" i="18"/>
  <c r="IH67" i="18"/>
  <c r="IG67" i="18"/>
  <c r="IH61" i="18"/>
  <c r="IG61" i="18"/>
  <c r="IH57" i="18"/>
  <c r="IG57" i="18"/>
  <c r="IH53" i="18"/>
  <c r="IG53" i="18"/>
  <c r="IH47" i="18"/>
  <c r="IG47" i="18"/>
  <c r="IH43" i="18"/>
  <c r="IG43" i="18"/>
  <c r="IH35" i="18"/>
  <c r="IG35" i="18"/>
  <c r="IH30" i="18"/>
  <c r="IG30" i="18"/>
  <c r="IH24" i="18"/>
  <c r="IG24" i="18"/>
  <c r="IH19" i="18"/>
  <c r="IG19" i="18"/>
  <c r="IH16" i="18"/>
  <c r="IG16" i="18"/>
  <c r="IH13" i="18"/>
  <c r="IG13" i="18"/>
  <c r="IH12" i="18"/>
  <c r="IG12" i="18"/>
  <c r="IH11" i="18"/>
  <c r="IG11" i="18"/>
  <c r="IE172" i="18"/>
  <c r="ID213" i="18"/>
  <c r="IE213" i="18" s="1"/>
  <c r="IC213" i="18"/>
  <c r="ID206" i="18"/>
  <c r="IC206" i="18"/>
  <c r="ID201" i="18"/>
  <c r="IC201" i="18"/>
  <c r="ID193" i="18"/>
  <c r="IC193" i="18"/>
  <c r="ID188" i="18"/>
  <c r="IC188" i="18"/>
  <c r="ID185" i="18"/>
  <c r="IC185" i="18"/>
  <c r="ID179" i="18"/>
  <c r="IC179" i="18"/>
  <c r="ID174" i="18"/>
  <c r="IC174" i="18"/>
  <c r="ID171" i="18"/>
  <c r="IC171" i="18"/>
  <c r="ID167" i="18"/>
  <c r="IC167" i="18"/>
  <c r="ID158" i="18"/>
  <c r="IC158" i="18"/>
  <c r="ID152" i="18"/>
  <c r="IC152" i="18"/>
  <c r="ID148" i="18"/>
  <c r="IC148" i="18"/>
  <c r="ID145" i="18"/>
  <c r="IC145" i="18"/>
  <c r="ID131" i="18"/>
  <c r="IC131" i="18"/>
  <c r="ID126" i="18"/>
  <c r="IC126" i="18"/>
  <c r="ID119" i="18"/>
  <c r="IC119" i="18"/>
  <c r="ID115" i="18"/>
  <c r="IC115" i="18"/>
  <c r="ID107" i="18"/>
  <c r="IC107" i="18"/>
  <c r="ID99" i="18"/>
  <c r="IC99" i="18"/>
  <c r="ID95" i="18"/>
  <c r="IC95" i="18"/>
  <c r="ID92" i="18"/>
  <c r="IE92" i="18" s="1"/>
  <c r="IC92" i="18"/>
  <c r="ID87" i="18"/>
  <c r="IC87" i="18"/>
  <c r="ID80" i="18"/>
  <c r="IC80" i="18"/>
  <c r="ID76" i="18"/>
  <c r="IC76" i="18"/>
  <c r="ID71" i="18"/>
  <c r="IC71" i="18"/>
  <c r="ID67" i="18"/>
  <c r="IC67" i="18"/>
  <c r="ID61" i="18"/>
  <c r="IC61" i="18"/>
  <c r="ID57" i="18"/>
  <c r="IC57" i="18"/>
  <c r="ID53" i="18"/>
  <c r="IC53" i="18"/>
  <c r="ID47" i="18"/>
  <c r="IC47" i="18"/>
  <c r="ID43" i="18"/>
  <c r="IC43" i="18"/>
  <c r="ID35" i="18"/>
  <c r="IE35" i="18" s="1"/>
  <c r="IC35" i="18"/>
  <c r="ID30" i="18"/>
  <c r="IE30" i="18" s="1"/>
  <c r="IC30" i="18"/>
  <c r="ID24" i="18"/>
  <c r="IC24" i="18"/>
  <c r="ID19" i="18"/>
  <c r="IC19" i="18"/>
  <c r="ID16" i="18"/>
  <c r="IC16" i="18"/>
  <c r="ID13" i="18"/>
  <c r="IC13" i="18"/>
  <c r="ID12" i="18"/>
  <c r="IC12" i="18"/>
  <c r="ID11" i="18"/>
  <c r="IE11" i="18" s="1"/>
  <c r="IC11" i="18"/>
  <c r="HV213" i="18"/>
  <c r="HU213" i="18"/>
  <c r="HV206" i="18"/>
  <c r="HU206" i="18"/>
  <c r="HV201" i="18"/>
  <c r="HU201" i="18"/>
  <c r="HV193" i="18"/>
  <c r="HU193" i="18"/>
  <c r="HV188" i="18"/>
  <c r="HU188" i="18"/>
  <c r="HV185" i="18"/>
  <c r="HU185" i="18"/>
  <c r="HV179" i="18"/>
  <c r="HU179" i="18"/>
  <c r="HV174" i="18"/>
  <c r="HU174" i="18"/>
  <c r="HV171" i="18"/>
  <c r="HU171" i="18"/>
  <c r="HV167" i="18"/>
  <c r="HU167" i="18"/>
  <c r="HV158" i="18"/>
  <c r="HU158" i="18"/>
  <c r="HV152" i="18"/>
  <c r="HU152" i="18"/>
  <c r="HV148" i="18"/>
  <c r="HU148" i="18"/>
  <c r="HV145" i="18"/>
  <c r="HU145" i="18"/>
  <c r="HV131" i="18"/>
  <c r="HW131" i="18" s="1"/>
  <c r="HU131" i="18"/>
  <c r="HV126" i="18"/>
  <c r="HU126" i="18"/>
  <c r="HV119" i="18"/>
  <c r="HU119" i="18"/>
  <c r="HV115" i="18"/>
  <c r="HU115" i="18"/>
  <c r="HV107" i="18"/>
  <c r="HU107" i="18"/>
  <c r="HV99" i="18"/>
  <c r="HU99" i="18"/>
  <c r="HV95" i="18"/>
  <c r="HU95" i="18"/>
  <c r="HV92" i="18"/>
  <c r="HU92" i="18"/>
  <c r="HV87" i="18"/>
  <c r="HU87" i="18"/>
  <c r="HV80" i="18"/>
  <c r="HU80" i="18"/>
  <c r="HV76" i="18"/>
  <c r="HU76" i="18"/>
  <c r="HV71" i="18"/>
  <c r="HU71" i="18"/>
  <c r="HV67" i="18"/>
  <c r="HU67" i="18"/>
  <c r="HV61" i="18"/>
  <c r="HU61" i="18"/>
  <c r="HV57" i="18"/>
  <c r="HU57" i="18"/>
  <c r="HV53" i="18"/>
  <c r="HU53" i="18"/>
  <c r="HV47" i="18"/>
  <c r="HU47" i="18"/>
  <c r="HV43" i="18"/>
  <c r="HU43" i="18"/>
  <c r="HV35" i="18"/>
  <c r="HU35" i="18"/>
  <c r="HV30" i="18"/>
  <c r="HU30" i="18"/>
  <c r="HV24" i="18"/>
  <c r="HU24" i="18"/>
  <c r="HV19" i="18"/>
  <c r="HU19" i="18"/>
  <c r="HV16" i="18"/>
  <c r="HU16" i="18"/>
  <c r="HV13" i="18"/>
  <c r="HU13" i="18"/>
  <c r="HV12" i="18"/>
  <c r="HU12" i="18"/>
  <c r="HV11" i="18"/>
  <c r="HU11" i="18"/>
  <c r="HV10" i="18"/>
  <c r="HR213" i="18"/>
  <c r="HQ213" i="18"/>
  <c r="HR206" i="18"/>
  <c r="HQ206" i="18"/>
  <c r="HR201" i="18"/>
  <c r="HQ201" i="18"/>
  <c r="HR193" i="18"/>
  <c r="HQ193" i="18"/>
  <c r="HR188" i="18"/>
  <c r="HQ188" i="18"/>
  <c r="HR185" i="18"/>
  <c r="HQ185" i="18"/>
  <c r="HR179" i="18"/>
  <c r="HQ179" i="18"/>
  <c r="HR174" i="18"/>
  <c r="HQ174" i="18"/>
  <c r="HR171" i="18"/>
  <c r="HQ171" i="18"/>
  <c r="HR167" i="18"/>
  <c r="HQ167" i="18"/>
  <c r="HR158" i="18"/>
  <c r="HQ158" i="18"/>
  <c r="HR152" i="18"/>
  <c r="HQ152" i="18"/>
  <c r="HR148" i="18"/>
  <c r="HQ148" i="18"/>
  <c r="HR145" i="18"/>
  <c r="HQ145" i="18"/>
  <c r="HR131" i="18"/>
  <c r="HQ131" i="18"/>
  <c r="HR126" i="18"/>
  <c r="HQ126" i="18"/>
  <c r="HR119" i="18"/>
  <c r="HQ119" i="18"/>
  <c r="HR115" i="18"/>
  <c r="HQ115" i="18"/>
  <c r="HR107" i="18"/>
  <c r="HQ107" i="18"/>
  <c r="HR99" i="18"/>
  <c r="HQ99" i="18"/>
  <c r="HR95" i="18"/>
  <c r="HQ95" i="18"/>
  <c r="HR92" i="18"/>
  <c r="HQ92" i="18"/>
  <c r="HR87" i="18"/>
  <c r="HQ87" i="18"/>
  <c r="HR80" i="18"/>
  <c r="HQ80" i="18"/>
  <c r="HR76" i="18"/>
  <c r="HQ76" i="18"/>
  <c r="HR71" i="18"/>
  <c r="HQ71" i="18"/>
  <c r="HR67" i="18"/>
  <c r="HQ67" i="18"/>
  <c r="HR61" i="18"/>
  <c r="HQ61" i="18"/>
  <c r="HR57" i="18"/>
  <c r="HQ57" i="18"/>
  <c r="HR53" i="18"/>
  <c r="HQ53" i="18"/>
  <c r="HR47" i="18"/>
  <c r="HQ47" i="18"/>
  <c r="HR43" i="18"/>
  <c r="HQ43" i="18"/>
  <c r="HR35" i="18"/>
  <c r="HQ35" i="18"/>
  <c r="HR30" i="18"/>
  <c r="HQ30" i="18"/>
  <c r="HR24" i="18"/>
  <c r="HQ24" i="18"/>
  <c r="HR19" i="18"/>
  <c r="HQ19" i="18"/>
  <c r="HR16" i="18"/>
  <c r="HQ16" i="18"/>
  <c r="HR13" i="18"/>
  <c r="HQ13" i="18"/>
  <c r="HR12" i="18"/>
  <c r="HQ12" i="18"/>
  <c r="HR11" i="18"/>
  <c r="HQ11" i="18"/>
  <c r="HN213" i="18"/>
  <c r="HM213" i="18"/>
  <c r="HN206" i="18"/>
  <c r="HM206" i="18"/>
  <c r="HN201" i="18"/>
  <c r="HM201" i="18"/>
  <c r="HN193" i="18"/>
  <c r="HM193" i="18"/>
  <c r="HN188" i="18"/>
  <c r="HM188" i="18"/>
  <c r="HN185" i="18"/>
  <c r="HM185" i="18"/>
  <c r="HN179" i="18"/>
  <c r="HM179" i="18"/>
  <c r="HN174" i="18"/>
  <c r="HM174" i="18"/>
  <c r="HN171" i="18"/>
  <c r="HM171" i="18"/>
  <c r="HN167" i="18"/>
  <c r="HM167" i="18"/>
  <c r="HN158" i="18"/>
  <c r="HM158" i="18"/>
  <c r="HN152" i="18"/>
  <c r="HM152" i="18"/>
  <c r="HN148" i="18"/>
  <c r="HM148" i="18"/>
  <c r="HN145" i="18"/>
  <c r="HM145" i="18"/>
  <c r="HN131" i="18"/>
  <c r="HM131" i="18"/>
  <c r="HN126" i="18"/>
  <c r="HM126" i="18"/>
  <c r="HN119" i="18"/>
  <c r="HM119" i="18"/>
  <c r="HN115" i="18"/>
  <c r="HM115" i="18"/>
  <c r="HN107" i="18"/>
  <c r="HM107" i="18"/>
  <c r="HN99" i="18"/>
  <c r="HM99" i="18"/>
  <c r="HN95" i="18"/>
  <c r="HM95" i="18"/>
  <c r="HN92" i="18"/>
  <c r="HM92" i="18"/>
  <c r="HN87" i="18"/>
  <c r="HM87" i="18"/>
  <c r="HN80" i="18"/>
  <c r="HM80" i="18"/>
  <c r="HN76" i="18"/>
  <c r="HM76" i="18"/>
  <c r="HN71" i="18"/>
  <c r="HM71" i="18"/>
  <c r="HN67" i="18"/>
  <c r="HM67" i="18"/>
  <c r="HN61" i="18"/>
  <c r="HM61" i="18"/>
  <c r="HN57" i="18"/>
  <c r="HM57" i="18"/>
  <c r="HN53" i="18"/>
  <c r="HM53" i="18"/>
  <c r="HN47" i="18"/>
  <c r="HM47" i="18"/>
  <c r="HN43" i="18"/>
  <c r="HM43" i="18"/>
  <c r="HN35" i="18"/>
  <c r="HM35" i="18"/>
  <c r="HN30" i="18"/>
  <c r="HM30" i="18"/>
  <c r="HN24" i="18"/>
  <c r="HM24" i="18"/>
  <c r="HN19" i="18"/>
  <c r="HM19" i="18"/>
  <c r="HN16" i="18"/>
  <c r="HM16" i="18"/>
  <c r="HN13" i="18"/>
  <c r="HM13" i="18"/>
  <c r="HN12" i="18"/>
  <c r="HM12" i="18"/>
  <c r="HN11" i="18"/>
  <c r="HM11" i="18"/>
  <c r="HK214" i="18"/>
  <c r="HJ213" i="18"/>
  <c r="HI213" i="18"/>
  <c r="HJ206" i="18"/>
  <c r="HI206" i="18"/>
  <c r="HJ201" i="18"/>
  <c r="HI201" i="18"/>
  <c r="HJ193" i="18"/>
  <c r="HI193" i="18"/>
  <c r="HJ188" i="18"/>
  <c r="HI188" i="18"/>
  <c r="HJ185" i="18"/>
  <c r="HI185" i="18"/>
  <c r="HJ179" i="18"/>
  <c r="HI179" i="18"/>
  <c r="HJ174" i="18"/>
  <c r="HI174" i="18"/>
  <c r="HJ171" i="18"/>
  <c r="HI171" i="18"/>
  <c r="HJ167" i="18"/>
  <c r="HI167" i="18"/>
  <c r="HJ158" i="18"/>
  <c r="HI158" i="18"/>
  <c r="HJ152" i="18"/>
  <c r="HI152" i="18"/>
  <c r="HJ148" i="18"/>
  <c r="HI148" i="18"/>
  <c r="HJ145" i="18"/>
  <c r="HI145" i="18"/>
  <c r="HJ131" i="18"/>
  <c r="HI131" i="18"/>
  <c r="HJ126" i="18"/>
  <c r="HI126" i="18"/>
  <c r="HJ119" i="18"/>
  <c r="HI119" i="18"/>
  <c r="HJ115" i="18"/>
  <c r="HI115" i="18"/>
  <c r="HJ107" i="18"/>
  <c r="HI107" i="18"/>
  <c r="HJ99" i="18"/>
  <c r="HI99" i="18"/>
  <c r="HJ95" i="18"/>
  <c r="HI95" i="18"/>
  <c r="HJ92" i="18"/>
  <c r="HI92" i="18"/>
  <c r="HJ87" i="18"/>
  <c r="HI87" i="18"/>
  <c r="HJ80" i="18"/>
  <c r="HI80" i="18"/>
  <c r="HJ76" i="18"/>
  <c r="HI76" i="18"/>
  <c r="HJ71" i="18"/>
  <c r="HI71" i="18"/>
  <c r="HJ67" i="18"/>
  <c r="HI67" i="18"/>
  <c r="HJ61" i="18"/>
  <c r="HI61" i="18"/>
  <c r="HJ57" i="18"/>
  <c r="HI57" i="18"/>
  <c r="HJ53" i="18"/>
  <c r="HI53" i="18"/>
  <c r="HJ47" i="18"/>
  <c r="HI47" i="18"/>
  <c r="HJ43" i="18"/>
  <c r="HI43" i="18"/>
  <c r="HJ35" i="18"/>
  <c r="HI35" i="18"/>
  <c r="HJ30" i="18"/>
  <c r="HI30" i="18"/>
  <c r="HJ24" i="18"/>
  <c r="HI24" i="18"/>
  <c r="HJ19" i="18"/>
  <c r="HI19" i="18"/>
  <c r="HI10" i="18" s="1"/>
  <c r="HJ16" i="18"/>
  <c r="HI16" i="18"/>
  <c r="HJ13" i="18"/>
  <c r="HI13" i="18"/>
  <c r="HJ12" i="18"/>
  <c r="HI12" i="18"/>
  <c r="HJ11" i="18"/>
  <c r="HI11" i="18"/>
  <c r="HG214" i="18"/>
  <c r="HF213" i="18"/>
  <c r="HE213" i="18"/>
  <c r="HG213" i="18" s="1"/>
  <c r="HF206" i="18"/>
  <c r="HE206" i="18"/>
  <c r="HF201" i="18"/>
  <c r="HE201" i="18"/>
  <c r="HF193" i="18"/>
  <c r="HE193" i="18"/>
  <c r="HF188" i="18"/>
  <c r="HE188" i="18"/>
  <c r="HF185" i="18"/>
  <c r="HE185" i="18"/>
  <c r="HF179" i="18"/>
  <c r="HE179" i="18"/>
  <c r="HF174" i="18"/>
  <c r="HE174" i="18"/>
  <c r="HF171" i="18"/>
  <c r="HE171" i="18"/>
  <c r="HF167" i="18"/>
  <c r="HE167" i="18"/>
  <c r="HF158" i="18"/>
  <c r="HE158" i="18"/>
  <c r="HF152" i="18"/>
  <c r="HE152" i="18"/>
  <c r="HF148" i="18"/>
  <c r="HE148" i="18"/>
  <c r="HF145" i="18"/>
  <c r="HE145" i="18"/>
  <c r="HF131" i="18"/>
  <c r="HE131" i="18"/>
  <c r="HF126" i="18"/>
  <c r="HE126" i="18"/>
  <c r="HF119" i="18"/>
  <c r="HE119" i="18"/>
  <c r="HF115" i="18"/>
  <c r="HE115" i="18"/>
  <c r="HF107" i="18"/>
  <c r="HE107" i="18"/>
  <c r="HF99" i="18"/>
  <c r="HE99" i="18"/>
  <c r="HF95" i="18"/>
  <c r="HE95" i="18"/>
  <c r="HF92" i="18"/>
  <c r="HE92" i="18"/>
  <c r="HF87" i="18"/>
  <c r="HE87" i="18"/>
  <c r="HF80" i="18"/>
  <c r="HE80" i="18"/>
  <c r="HF76" i="18"/>
  <c r="HE76" i="18"/>
  <c r="HF71" i="18"/>
  <c r="HE71" i="18"/>
  <c r="HF67" i="18"/>
  <c r="HE67" i="18"/>
  <c r="HF61" i="18"/>
  <c r="HE61" i="18"/>
  <c r="HF57" i="18"/>
  <c r="HE57" i="18"/>
  <c r="HF53" i="18"/>
  <c r="HE53" i="18"/>
  <c r="HF47" i="18"/>
  <c r="HE47" i="18"/>
  <c r="HF43" i="18"/>
  <c r="HE43" i="18"/>
  <c r="HF35" i="18"/>
  <c r="HE35" i="18"/>
  <c r="HF30" i="18"/>
  <c r="HE30" i="18"/>
  <c r="HF24" i="18"/>
  <c r="HE24" i="18"/>
  <c r="HF19" i="18"/>
  <c r="HE19" i="18"/>
  <c r="HF16" i="18"/>
  <c r="HE16" i="18"/>
  <c r="HF13" i="18"/>
  <c r="HE13" i="18"/>
  <c r="HF12" i="18"/>
  <c r="HE12" i="18"/>
  <c r="HF11" i="18"/>
  <c r="HE11" i="18"/>
  <c r="HB148" i="18"/>
  <c r="HA148" i="18"/>
  <c r="HA53" i="18"/>
  <c r="HC53" i="18" s="1"/>
  <c r="HB213" i="18"/>
  <c r="HA213" i="18"/>
  <c r="HB206" i="18"/>
  <c r="HA206" i="18"/>
  <c r="HB201" i="18"/>
  <c r="HA201" i="18"/>
  <c r="HB193" i="18"/>
  <c r="HA193" i="18"/>
  <c r="HB188" i="18"/>
  <c r="HA188" i="18"/>
  <c r="HB185" i="18"/>
  <c r="HA185" i="18"/>
  <c r="HB179" i="18"/>
  <c r="F179" i="18" s="1"/>
  <c r="HA179" i="18"/>
  <c r="HB174" i="18"/>
  <c r="F174" i="18" s="1"/>
  <c r="HA174" i="18"/>
  <c r="HB171" i="18"/>
  <c r="HA171" i="18"/>
  <c r="HB167" i="18"/>
  <c r="HA167" i="18"/>
  <c r="HB158" i="18"/>
  <c r="HA158" i="18"/>
  <c r="HB152" i="18"/>
  <c r="HA152" i="18"/>
  <c r="HB145" i="18"/>
  <c r="HA145" i="18"/>
  <c r="HB131" i="18"/>
  <c r="HA131" i="18"/>
  <c r="HB126" i="18"/>
  <c r="HA126" i="18"/>
  <c r="HB119" i="18"/>
  <c r="HA119" i="18"/>
  <c r="HB115" i="18"/>
  <c r="HB107" i="18"/>
  <c r="HA107" i="18"/>
  <c r="HB99" i="18"/>
  <c r="HA99" i="18"/>
  <c r="HB95" i="18"/>
  <c r="HA95" i="18"/>
  <c r="HB92" i="18"/>
  <c r="HA92" i="18"/>
  <c r="HB87" i="18"/>
  <c r="HA87" i="18"/>
  <c r="HB80" i="18"/>
  <c r="HA80" i="18"/>
  <c r="HB76" i="18"/>
  <c r="HA76" i="18"/>
  <c r="HB71" i="18"/>
  <c r="HA71" i="18"/>
  <c r="HB67" i="18"/>
  <c r="HA67" i="18"/>
  <c r="HB61" i="18"/>
  <c r="HA61" i="18"/>
  <c r="HB57" i="18"/>
  <c r="HA57" i="18"/>
  <c r="HB47" i="18"/>
  <c r="HA47" i="18"/>
  <c r="HB43" i="18"/>
  <c r="HA43" i="18"/>
  <c r="HB35" i="18"/>
  <c r="HA35" i="18"/>
  <c r="HB30" i="18"/>
  <c r="HA30" i="18"/>
  <c r="HB24" i="18"/>
  <c r="HA24" i="18"/>
  <c r="HB19" i="18"/>
  <c r="HA19" i="18"/>
  <c r="HB16" i="18"/>
  <c r="HA16" i="18"/>
  <c r="HB13" i="18"/>
  <c r="HA13" i="18"/>
  <c r="HB11" i="18"/>
  <c r="HA11" i="18"/>
  <c r="GY216" i="18"/>
  <c r="GY214" i="18"/>
  <c r="GX213" i="18"/>
  <c r="GW213" i="18"/>
  <c r="GX206" i="18"/>
  <c r="GW206" i="18"/>
  <c r="GY201" i="18"/>
  <c r="GX193" i="18"/>
  <c r="GW193" i="18"/>
  <c r="GX188" i="18"/>
  <c r="GW188" i="18"/>
  <c r="GX185" i="18"/>
  <c r="GW185" i="18"/>
  <c r="GX179" i="18"/>
  <c r="GW179" i="18"/>
  <c r="GX174" i="18"/>
  <c r="GW174" i="18"/>
  <c r="GX171" i="18"/>
  <c r="GW171" i="18"/>
  <c r="GX167" i="18"/>
  <c r="GW167" i="18"/>
  <c r="GX158" i="18"/>
  <c r="GW158" i="18"/>
  <c r="GX152" i="18"/>
  <c r="GW152" i="18"/>
  <c r="GX148" i="18"/>
  <c r="GW148" i="18"/>
  <c r="GX145" i="18"/>
  <c r="GY145" i="18" s="1"/>
  <c r="GW145" i="18"/>
  <c r="GX131" i="18"/>
  <c r="GW131" i="18"/>
  <c r="GX126" i="18"/>
  <c r="GW126" i="18"/>
  <c r="GX119" i="18"/>
  <c r="GY119" i="18" s="1"/>
  <c r="GW119" i="18"/>
  <c r="GX115" i="18"/>
  <c r="GW115" i="18"/>
  <c r="GX107" i="18"/>
  <c r="GW107" i="18"/>
  <c r="GX99" i="18"/>
  <c r="GW99" i="18"/>
  <c r="GX95" i="18"/>
  <c r="GW95" i="18"/>
  <c r="GX92" i="18"/>
  <c r="GW92" i="18"/>
  <c r="GX87" i="18"/>
  <c r="GY87" i="18" s="1"/>
  <c r="GW87" i="18"/>
  <c r="GX80" i="18"/>
  <c r="GW80" i="18"/>
  <c r="GX76" i="18"/>
  <c r="GW76" i="18"/>
  <c r="GX71" i="18"/>
  <c r="GY71" i="18" s="1"/>
  <c r="GW71" i="18"/>
  <c r="GX67" i="18"/>
  <c r="GW67" i="18"/>
  <c r="GX61" i="18"/>
  <c r="GW61" i="18"/>
  <c r="GX57" i="18"/>
  <c r="GW57" i="18"/>
  <c r="GX53" i="18"/>
  <c r="GW53" i="18"/>
  <c r="GX47" i="18"/>
  <c r="GW47" i="18"/>
  <c r="GX43" i="18"/>
  <c r="GY43" i="18" s="1"/>
  <c r="GW43" i="18"/>
  <c r="GX35" i="18"/>
  <c r="GW35" i="18"/>
  <c r="GX30" i="18"/>
  <c r="GW30" i="18"/>
  <c r="GX24" i="18"/>
  <c r="GY24" i="18" s="1"/>
  <c r="GW24" i="18"/>
  <c r="GX19" i="18"/>
  <c r="GW19" i="18"/>
  <c r="GX16" i="18"/>
  <c r="GW16" i="18"/>
  <c r="GX13" i="18"/>
  <c r="GW13" i="18"/>
  <c r="GX11" i="18"/>
  <c r="GW11" i="18"/>
  <c r="GY107" i="18" l="1"/>
  <c r="HC67" i="18"/>
  <c r="GY171" i="18"/>
  <c r="HC167" i="18"/>
  <c r="HC179" i="18"/>
  <c r="HC193" i="18"/>
  <c r="GY206" i="18"/>
  <c r="HC57" i="18"/>
  <c r="HC99" i="18"/>
  <c r="HS11" i="18"/>
  <c r="JG99" i="18"/>
  <c r="JW213" i="18"/>
  <c r="HV219" i="18"/>
  <c r="H170" i="13" s="1"/>
  <c r="JG158" i="18"/>
  <c r="GY92" i="18"/>
  <c r="HC158" i="18"/>
  <c r="HW11" i="18"/>
  <c r="IE206" i="18"/>
  <c r="GY47" i="18"/>
  <c r="HC174" i="18"/>
  <c r="HS87" i="18"/>
  <c r="JG47" i="18"/>
  <c r="JG95" i="18"/>
  <c r="JS213" i="18"/>
  <c r="HC148" i="18"/>
  <c r="GY30" i="18"/>
  <c r="HC95" i="18"/>
  <c r="GY35" i="18"/>
  <c r="GY80" i="18"/>
  <c r="GY115" i="18"/>
  <c r="GY152" i="18"/>
  <c r="GY185" i="18"/>
  <c r="IG10" i="18"/>
  <c r="IL10" i="18"/>
  <c r="JQ10" i="18"/>
  <c r="G208" i="18"/>
  <c r="G46" i="18"/>
  <c r="JK206" i="18"/>
  <c r="JG206" i="18"/>
  <c r="ID10" i="18"/>
  <c r="G50" i="18"/>
  <c r="G51" i="18"/>
  <c r="G147" i="18"/>
  <c r="GY126" i="18"/>
  <c r="G49" i="18"/>
  <c r="GY19" i="18"/>
  <c r="JG19" i="18"/>
  <c r="JM10" i="18"/>
  <c r="JM219" i="18" s="1"/>
  <c r="E181" i="13" s="1"/>
  <c r="AD94" i="14"/>
  <c r="AE94" i="14" s="1"/>
  <c r="HF10" i="18"/>
  <c r="HF219" i="18" s="1"/>
  <c r="H166" i="13" s="1"/>
  <c r="JB10" i="18"/>
  <c r="JG24" i="18"/>
  <c r="JG174" i="18"/>
  <c r="JG185" i="18"/>
  <c r="JI10" i="18"/>
  <c r="JI219" i="18" s="1"/>
  <c r="IK10" i="18"/>
  <c r="IK219" i="18" s="1"/>
  <c r="IQ213" i="18"/>
  <c r="JJ10" i="18"/>
  <c r="JJ219" i="18" s="1"/>
  <c r="H180" i="13" s="1"/>
  <c r="AD82" i="14"/>
  <c r="AE82" i="14" s="1"/>
  <c r="HN10" i="18"/>
  <c r="HN219" i="18" s="1"/>
  <c r="H168" i="13" s="1"/>
  <c r="IE171" i="18"/>
  <c r="IO10" i="18"/>
  <c r="JG188" i="18"/>
  <c r="JK12" i="18"/>
  <c r="AE339" i="14"/>
  <c r="F174" i="13"/>
  <c r="E174" i="13"/>
  <c r="HC16" i="18"/>
  <c r="IH10" i="18"/>
  <c r="IH219" i="18" s="1"/>
  <c r="H173" i="13" s="1"/>
  <c r="IP10" i="18"/>
  <c r="IP219" i="18" s="1"/>
  <c r="H175" i="13" s="1"/>
  <c r="IT10" i="18"/>
  <c r="IT219" i="18" s="1"/>
  <c r="IU213" i="18"/>
  <c r="IX10" i="18"/>
  <c r="IX219" i="18" s="1"/>
  <c r="H177" i="13" s="1"/>
  <c r="JN10" i="18"/>
  <c r="IS10" i="18"/>
  <c r="IS219" i="18" s="1"/>
  <c r="JK213" i="18"/>
  <c r="HR10" i="18"/>
  <c r="IW10" i="18"/>
  <c r="IW219" i="18" s="1"/>
  <c r="JG152" i="18"/>
  <c r="JG167" i="18"/>
  <c r="JV10" i="18"/>
  <c r="JV219" i="18" s="1"/>
  <c r="H183" i="13" s="1"/>
  <c r="HB10" i="18"/>
  <c r="HB219" i="18" s="1"/>
  <c r="H165" i="13" s="1"/>
  <c r="HJ10" i="18"/>
  <c r="HJ219" i="18" s="1"/>
  <c r="H167" i="13" s="1"/>
  <c r="JU10" i="18"/>
  <c r="JU219" i="18" s="1"/>
  <c r="HC12" i="18"/>
  <c r="JG57" i="18"/>
  <c r="JG76" i="18"/>
  <c r="JQ219" i="18"/>
  <c r="JR10" i="18"/>
  <c r="JR219" i="18" s="1"/>
  <c r="H182" i="13" s="1"/>
  <c r="JG213" i="18"/>
  <c r="JG201" i="18"/>
  <c r="JG193" i="18"/>
  <c r="JG179" i="18"/>
  <c r="JG171" i="18"/>
  <c r="JG148" i="18"/>
  <c r="JG131" i="18"/>
  <c r="JG126" i="18"/>
  <c r="JG119" i="18"/>
  <c r="JG115" i="18"/>
  <c r="JG107" i="18"/>
  <c r="JG87" i="18"/>
  <c r="JG80" i="18"/>
  <c r="JG71" i="18"/>
  <c r="JG67" i="18"/>
  <c r="JG53" i="18"/>
  <c r="JG35" i="18"/>
  <c r="JG30" i="18"/>
  <c r="JG16" i="18"/>
  <c r="JE10" i="18"/>
  <c r="JE219" i="18" s="1"/>
  <c r="JF10" i="18"/>
  <c r="JF219" i="18" s="1"/>
  <c r="H179" i="13" s="1"/>
  <c r="JG11" i="18"/>
  <c r="JG13" i="18"/>
  <c r="JA10" i="18"/>
  <c r="IO219" i="18"/>
  <c r="II213" i="18"/>
  <c r="IG219" i="18"/>
  <c r="IC10" i="18"/>
  <c r="IC219" i="18" s="1"/>
  <c r="HU10" i="18"/>
  <c r="HU219" i="18" s="1"/>
  <c r="HW219" i="18" s="1"/>
  <c r="HQ10" i="18"/>
  <c r="HQ219" i="18" s="1"/>
  <c r="HO213" i="18"/>
  <c r="HM10" i="18"/>
  <c r="HM219" i="18" s="1"/>
  <c r="HK213" i="18"/>
  <c r="HI219" i="18"/>
  <c r="HE10" i="18"/>
  <c r="HE219" i="18" s="1"/>
  <c r="HC206" i="18"/>
  <c r="HC171" i="18"/>
  <c r="HC152" i="18"/>
  <c r="HC126" i="18"/>
  <c r="HC119" i="18"/>
  <c r="HC107" i="18"/>
  <c r="HC92" i="18"/>
  <c r="HC87" i="18"/>
  <c r="HC80" i="18"/>
  <c r="HC71" i="18"/>
  <c r="HC43" i="18"/>
  <c r="HC35" i="18"/>
  <c r="HC19" i="18"/>
  <c r="HA10" i="18"/>
  <c r="HA219" i="18" s="1"/>
  <c r="E165" i="13" s="1"/>
  <c r="GY213" i="18"/>
  <c r="GX10" i="18"/>
  <c r="GX219" i="18" s="1"/>
  <c r="H164" i="13" s="1"/>
  <c r="GW10" i="18"/>
  <c r="GW219" i="18" s="1"/>
  <c r="GY16" i="18"/>
  <c r="GY12" i="18"/>
  <c r="IL219" i="18" l="1"/>
  <c r="IM10" i="18"/>
  <c r="JN219" i="18"/>
  <c r="JO10" i="18"/>
  <c r="F181" i="13"/>
  <c r="JB219" i="18"/>
  <c r="H178" i="13" s="1"/>
  <c r="JC10" i="18"/>
  <c r="HW10" i="18"/>
  <c r="HR219" i="18"/>
  <c r="H169" i="13" s="1"/>
  <c r="HS10" i="18"/>
  <c r="JK219" i="18"/>
  <c r="JK10" i="18"/>
  <c r="ID219" i="18"/>
  <c r="IE10" i="18"/>
  <c r="JS219" i="18"/>
  <c r="IY219" i="18"/>
  <c r="JA219" i="18"/>
  <c r="F178" i="13" s="1"/>
  <c r="HG219" i="18"/>
  <c r="F166" i="13"/>
  <c r="E166" i="13"/>
  <c r="I166" i="13" s="1"/>
  <c r="JW219" i="18"/>
  <c r="F183" i="13"/>
  <c r="E183" i="13"/>
  <c r="I183" i="13" s="1"/>
  <c r="F170" i="13"/>
  <c r="E170" i="13"/>
  <c r="I170" i="13" s="1"/>
  <c r="F176" i="13"/>
  <c r="E176" i="13"/>
  <c r="IU219" i="18"/>
  <c r="H176" i="13"/>
  <c r="HK219" i="18"/>
  <c r="F167" i="13"/>
  <c r="E167" i="13"/>
  <c r="I167" i="13" s="1"/>
  <c r="F180" i="13"/>
  <c r="E180" i="13"/>
  <c r="I180" i="13" s="1"/>
  <c r="HO219" i="18"/>
  <c r="E168" i="13"/>
  <c r="I168" i="13" s="1"/>
  <c r="F168" i="13"/>
  <c r="F172" i="13"/>
  <c r="E172" i="13"/>
  <c r="II219" i="18"/>
  <c r="F179" i="13"/>
  <c r="E179" i="13"/>
  <c r="I179" i="13" s="1"/>
  <c r="F177" i="13"/>
  <c r="E177" i="13"/>
  <c r="I177" i="13" s="1"/>
  <c r="IQ219" i="18"/>
  <c r="F175" i="13"/>
  <c r="E175" i="13"/>
  <c r="I175" i="13" s="1"/>
  <c r="E164" i="13"/>
  <c r="I164" i="13" s="1"/>
  <c r="F164" i="13"/>
  <c r="HS219" i="18"/>
  <c r="F169" i="13"/>
  <c r="E169" i="13"/>
  <c r="I169" i="13" s="1"/>
  <c r="F173" i="13"/>
  <c r="E173" i="13"/>
  <c r="I173" i="13" s="1"/>
  <c r="E182" i="13"/>
  <c r="I182" i="13" s="1"/>
  <c r="F182" i="13"/>
  <c r="JG219" i="18"/>
  <c r="JG10" i="18"/>
  <c r="I165" i="13"/>
  <c r="HC10" i="18"/>
  <c r="HC219" i="18"/>
  <c r="F165" i="13"/>
  <c r="GY219" i="18"/>
  <c r="GY10" i="18"/>
  <c r="GT213" i="18"/>
  <c r="GS213" i="18"/>
  <c r="GT206" i="18"/>
  <c r="GS206" i="18"/>
  <c r="GT201" i="18"/>
  <c r="GS201" i="18"/>
  <c r="GT193" i="18"/>
  <c r="GS193" i="18"/>
  <c r="GT188" i="18"/>
  <c r="GS188" i="18"/>
  <c r="GT185" i="18"/>
  <c r="GS185" i="18"/>
  <c r="GT179" i="18"/>
  <c r="GS179" i="18"/>
  <c r="GT174" i="18"/>
  <c r="GS174" i="18"/>
  <c r="GT171" i="18"/>
  <c r="GS171" i="18"/>
  <c r="GT167" i="18"/>
  <c r="GS167" i="18"/>
  <c r="GT158" i="18"/>
  <c r="GS158" i="18"/>
  <c r="GT152" i="18"/>
  <c r="GS152" i="18"/>
  <c r="GT148" i="18"/>
  <c r="GS148" i="18"/>
  <c r="GT145" i="18"/>
  <c r="GS145" i="18"/>
  <c r="GT131" i="18"/>
  <c r="GS131" i="18"/>
  <c r="GT126" i="18"/>
  <c r="GS126" i="18"/>
  <c r="GT119" i="18"/>
  <c r="GS119" i="18"/>
  <c r="GT115" i="18"/>
  <c r="GS115" i="18"/>
  <c r="GT107" i="18"/>
  <c r="GS107" i="18"/>
  <c r="GT99" i="18"/>
  <c r="GS99" i="18"/>
  <c r="GT95" i="18"/>
  <c r="GU95" i="18" s="1"/>
  <c r="GS95" i="18"/>
  <c r="GT92" i="18"/>
  <c r="GS92" i="18"/>
  <c r="GT87" i="18"/>
  <c r="GS87" i="18"/>
  <c r="GT80" i="18"/>
  <c r="GS80" i="18"/>
  <c r="GT76" i="18"/>
  <c r="GS76" i="18"/>
  <c r="GT71" i="18"/>
  <c r="GS71" i="18"/>
  <c r="GT67" i="18"/>
  <c r="GS67" i="18"/>
  <c r="GT61" i="18"/>
  <c r="GS61" i="18"/>
  <c r="GT57" i="18"/>
  <c r="GS57" i="18"/>
  <c r="GT53" i="18"/>
  <c r="GS53" i="18"/>
  <c r="GT47" i="18"/>
  <c r="GS47" i="18"/>
  <c r="GT43" i="18"/>
  <c r="GS43" i="18"/>
  <c r="GT35" i="18"/>
  <c r="GS35" i="18"/>
  <c r="GT30" i="18"/>
  <c r="GS30" i="18"/>
  <c r="GT24" i="18"/>
  <c r="GS24" i="18"/>
  <c r="GT19" i="18"/>
  <c r="GS19" i="18"/>
  <c r="GT16" i="18"/>
  <c r="GS16" i="18"/>
  <c r="GT13" i="18"/>
  <c r="GS13" i="18"/>
  <c r="GT12" i="18"/>
  <c r="GS12" i="18"/>
  <c r="GT11" i="18"/>
  <c r="GS11" i="18"/>
  <c r="GQ214" i="18"/>
  <c r="GP213" i="18"/>
  <c r="GO213" i="18"/>
  <c r="GP12" i="18"/>
  <c r="GO12" i="18"/>
  <c r="GP11" i="18"/>
  <c r="GO11" i="18"/>
  <c r="GP10" i="18"/>
  <c r="GO10" i="18"/>
  <c r="GM155" i="18"/>
  <c r="GM51" i="18"/>
  <c r="GL47" i="18"/>
  <c r="GK47" i="18"/>
  <c r="GM50" i="18"/>
  <c r="GM46" i="18"/>
  <c r="GL30" i="18"/>
  <c r="GK30" i="18"/>
  <c r="GM34" i="18"/>
  <c r="GL213" i="18"/>
  <c r="GK213" i="18"/>
  <c r="GL206" i="18"/>
  <c r="GK206" i="18"/>
  <c r="GL201" i="18"/>
  <c r="GK201" i="18"/>
  <c r="GL193" i="18"/>
  <c r="GK193" i="18"/>
  <c r="GL188" i="18"/>
  <c r="GK188" i="18"/>
  <c r="GL185" i="18"/>
  <c r="GK185" i="18"/>
  <c r="GL179" i="18"/>
  <c r="GK179" i="18"/>
  <c r="GL174" i="18"/>
  <c r="GK174" i="18"/>
  <c r="GL171" i="18"/>
  <c r="GK171" i="18"/>
  <c r="GL167" i="18"/>
  <c r="GK167" i="18"/>
  <c r="GL158" i="18"/>
  <c r="GK158" i="18"/>
  <c r="GL152" i="18"/>
  <c r="F152" i="18" s="1"/>
  <c r="GK152" i="18"/>
  <c r="GL148" i="18"/>
  <c r="GK148" i="18"/>
  <c r="GL145" i="18"/>
  <c r="GK145" i="18"/>
  <c r="GL131" i="18"/>
  <c r="GK131" i="18"/>
  <c r="GL126" i="18"/>
  <c r="GK126" i="18"/>
  <c r="GL119" i="18"/>
  <c r="GK119" i="18"/>
  <c r="GL115" i="18"/>
  <c r="GK115" i="18"/>
  <c r="GL107" i="18"/>
  <c r="GK107" i="18"/>
  <c r="GL99" i="18"/>
  <c r="GK99" i="18"/>
  <c r="GL95" i="18"/>
  <c r="GK95" i="18"/>
  <c r="GL92" i="18"/>
  <c r="GK92" i="18"/>
  <c r="GL87" i="18"/>
  <c r="GK87" i="18"/>
  <c r="GL80" i="18"/>
  <c r="GK80" i="18"/>
  <c r="GL76" i="18"/>
  <c r="GK76" i="18"/>
  <c r="GL71" i="18"/>
  <c r="GK71" i="18"/>
  <c r="GL67" i="18"/>
  <c r="GK67" i="18"/>
  <c r="GL61" i="18"/>
  <c r="GK61" i="18"/>
  <c r="GL57" i="18"/>
  <c r="GK57" i="18"/>
  <c r="GL53" i="18"/>
  <c r="GK53" i="18"/>
  <c r="GL43" i="18"/>
  <c r="GK43" i="18"/>
  <c r="GL35" i="18"/>
  <c r="GK35" i="18"/>
  <c r="GL11" i="18"/>
  <c r="GK11" i="18"/>
  <c r="GI154" i="18"/>
  <c r="GI32" i="18"/>
  <c r="GH213" i="18"/>
  <c r="GG213" i="18"/>
  <c r="GH206" i="18"/>
  <c r="GG206" i="18"/>
  <c r="GH201" i="18"/>
  <c r="GG201" i="18"/>
  <c r="GH193" i="18"/>
  <c r="GG193" i="18"/>
  <c r="GH188" i="18"/>
  <c r="GG188" i="18"/>
  <c r="GH185" i="18"/>
  <c r="GG185" i="18"/>
  <c r="GH179" i="18"/>
  <c r="GG179" i="18"/>
  <c r="GH174" i="18"/>
  <c r="GG174" i="18"/>
  <c r="GH171" i="18"/>
  <c r="GG171" i="18"/>
  <c r="GH167" i="18"/>
  <c r="GG167" i="18"/>
  <c r="GH158" i="18"/>
  <c r="GG158" i="18"/>
  <c r="GH152" i="18"/>
  <c r="GG152" i="18"/>
  <c r="GH148" i="18"/>
  <c r="GG148" i="18"/>
  <c r="GH145" i="18"/>
  <c r="GG145" i="18"/>
  <c r="GH131" i="18"/>
  <c r="GG131" i="18"/>
  <c r="GH126" i="18"/>
  <c r="GG126" i="18"/>
  <c r="GH119" i="18"/>
  <c r="GG119" i="18"/>
  <c r="GH115" i="18"/>
  <c r="GG115" i="18"/>
  <c r="GH107" i="18"/>
  <c r="GG107" i="18"/>
  <c r="GH99" i="18"/>
  <c r="GG99" i="18"/>
  <c r="GH95" i="18"/>
  <c r="GG95" i="18"/>
  <c r="GH92" i="18"/>
  <c r="GG92" i="18"/>
  <c r="GH87" i="18"/>
  <c r="GG87" i="18"/>
  <c r="GH80" i="18"/>
  <c r="GG80" i="18"/>
  <c r="GH76" i="18"/>
  <c r="GG76" i="18"/>
  <c r="GH71" i="18"/>
  <c r="GG71" i="18"/>
  <c r="GH67" i="18"/>
  <c r="GG67" i="18"/>
  <c r="GH61" i="18"/>
  <c r="GG61" i="18"/>
  <c r="GH57" i="18"/>
  <c r="GG57" i="18"/>
  <c r="GH53" i="18"/>
  <c r="GG53" i="18"/>
  <c r="GH47" i="18"/>
  <c r="GG47" i="18"/>
  <c r="GH43" i="18"/>
  <c r="GG43" i="18"/>
  <c r="GH35" i="18"/>
  <c r="GG35" i="18"/>
  <c r="GH30" i="18"/>
  <c r="GG30" i="18"/>
  <c r="GH24" i="18"/>
  <c r="GG24" i="18"/>
  <c r="GH19" i="18"/>
  <c r="GG19" i="18"/>
  <c r="GH16" i="18"/>
  <c r="GG16" i="18"/>
  <c r="GH13" i="18"/>
  <c r="GG13" i="18"/>
  <c r="GH12" i="18"/>
  <c r="GG12" i="18"/>
  <c r="GH11" i="18"/>
  <c r="GG11" i="18"/>
  <c r="GE194" i="18"/>
  <c r="GD193" i="18"/>
  <c r="GC193" i="18"/>
  <c r="GC10" i="18"/>
  <c r="GC219" i="18" s="1"/>
  <c r="G159" i="13" s="1"/>
  <c r="GD12" i="18"/>
  <c r="GC12" i="18"/>
  <c r="GD11" i="18"/>
  <c r="GC11" i="18"/>
  <c r="GA214" i="18"/>
  <c r="FZ213" i="18"/>
  <c r="FY213" i="18"/>
  <c r="FY10" i="18"/>
  <c r="FZ12" i="18"/>
  <c r="FY12" i="18"/>
  <c r="FZ11" i="18"/>
  <c r="FY11" i="18"/>
  <c r="FW72" i="18"/>
  <c r="FW77" i="18"/>
  <c r="FW81" i="18"/>
  <c r="FW88" i="18"/>
  <c r="FW93" i="18"/>
  <c r="FW100" i="18"/>
  <c r="FW108" i="18"/>
  <c r="FW116" i="18"/>
  <c r="FW120" i="18"/>
  <c r="FW132" i="18"/>
  <c r="FW146" i="18"/>
  <c r="FW149" i="18"/>
  <c r="FW153" i="18"/>
  <c r="FW159" i="18"/>
  <c r="FW168" i="18"/>
  <c r="FW172" i="18"/>
  <c r="FW175" i="18"/>
  <c r="FW186" i="18"/>
  <c r="FW189" i="18"/>
  <c r="FW194" i="18"/>
  <c r="FW202" i="18"/>
  <c r="FW207" i="18"/>
  <c r="FW214" i="18"/>
  <c r="FW215" i="18"/>
  <c r="FW216" i="18"/>
  <c r="FW217" i="18"/>
  <c r="FW62" i="18"/>
  <c r="FW68" i="18"/>
  <c r="FW54" i="18"/>
  <c r="FW58" i="18"/>
  <c r="FW48" i="18"/>
  <c r="FW44" i="18"/>
  <c r="FW36" i="18"/>
  <c r="FW31" i="18"/>
  <c r="FW20" i="18"/>
  <c r="FW14" i="18"/>
  <c r="FW17" i="18"/>
  <c r="FV213" i="18"/>
  <c r="FU213" i="18"/>
  <c r="FV206" i="18"/>
  <c r="FU206" i="18"/>
  <c r="FV201" i="18"/>
  <c r="FU201" i="18"/>
  <c r="FV193" i="18"/>
  <c r="FU193" i="18"/>
  <c r="FV188" i="18"/>
  <c r="FU188" i="18"/>
  <c r="FV185" i="18"/>
  <c r="FU185" i="18"/>
  <c r="FV179" i="18"/>
  <c r="FU179" i="18"/>
  <c r="FV174" i="18"/>
  <c r="FU174" i="18"/>
  <c r="FV171" i="18"/>
  <c r="FU171" i="18"/>
  <c r="FV167" i="18"/>
  <c r="FU167" i="18"/>
  <c r="FV158" i="18"/>
  <c r="FU158" i="18"/>
  <c r="FV152" i="18"/>
  <c r="FU152" i="18"/>
  <c r="FV148" i="18"/>
  <c r="FU148" i="18"/>
  <c r="FV145" i="18"/>
  <c r="FU145" i="18"/>
  <c r="FV131" i="18"/>
  <c r="FU131" i="18"/>
  <c r="FV126" i="18"/>
  <c r="FU126" i="18"/>
  <c r="FV119" i="18"/>
  <c r="FU119" i="18"/>
  <c r="FV115" i="18"/>
  <c r="FU115" i="18"/>
  <c r="FV107" i="18"/>
  <c r="FU107" i="18"/>
  <c r="FV99" i="18"/>
  <c r="FU99" i="18"/>
  <c r="FV95" i="18"/>
  <c r="FU95" i="18"/>
  <c r="FV92" i="18"/>
  <c r="FU92" i="18"/>
  <c r="FV87" i="18"/>
  <c r="FU87" i="18"/>
  <c r="FV80" i="18"/>
  <c r="FU80" i="18"/>
  <c r="FV76" i="18"/>
  <c r="FU76" i="18"/>
  <c r="FV71" i="18"/>
  <c r="FU71" i="18"/>
  <c r="FV67" i="18"/>
  <c r="FU67" i="18"/>
  <c r="FV61" i="18"/>
  <c r="FW61" i="18" s="1"/>
  <c r="FU61" i="18"/>
  <c r="FV57" i="18"/>
  <c r="FU57" i="18"/>
  <c r="FV53" i="18"/>
  <c r="FU53" i="18"/>
  <c r="FV47" i="18"/>
  <c r="FW47" i="18" s="1"/>
  <c r="FU47" i="18"/>
  <c r="FV43" i="18"/>
  <c r="FU43" i="18"/>
  <c r="FV35" i="18"/>
  <c r="FU35" i="18"/>
  <c r="FV30" i="18"/>
  <c r="FU30" i="18"/>
  <c r="FV24" i="18"/>
  <c r="FU24" i="18"/>
  <c r="FV19" i="18"/>
  <c r="FU19" i="18"/>
  <c r="FV16" i="18"/>
  <c r="FW16" i="18" s="1"/>
  <c r="FU16" i="18"/>
  <c r="FV13" i="18"/>
  <c r="FU13" i="18"/>
  <c r="FV12" i="18"/>
  <c r="FU12" i="18"/>
  <c r="FV11" i="18"/>
  <c r="FU11" i="18"/>
  <c r="GU13" i="18" l="1"/>
  <c r="GU71" i="18"/>
  <c r="GU119" i="18"/>
  <c r="GU206" i="18"/>
  <c r="H181" i="13"/>
  <c r="I181" i="13" s="1"/>
  <c r="JO219" i="18"/>
  <c r="GU11" i="18"/>
  <c r="H174" i="13"/>
  <c r="I174" i="13" s="1"/>
  <c r="IM219" i="18"/>
  <c r="FW213" i="18"/>
  <c r="FW30" i="18"/>
  <c r="JC219" i="18"/>
  <c r="H172" i="13"/>
  <c r="I172" i="13" s="1"/>
  <c r="IE219" i="18"/>
  <c r="E178" i="13"/>
  <c r="I178" i="13" s="1"/>
  <c r="FW53" i="18"/>
  <c r="FW188" i="18"/>
  <c r="GQ213" i="18"/>
  <c r="I176" i="13"/>
  <c r="FW13" i="18"/>
  <c r="FW92" i="18"/>
  <c r="GI152" i="18"/>
  <c r="FW19" i="18"/>
  <c r="FW67" i="18"/>
  <c r="FW201" i="18"/>
  <c r="GE11" i="18"/>
  <c r="GP219" i="18"/>
  <c r="H162" i="13" s="1"/>
  <c r="FW179" i="18"/>
  <c r="GT10" i="18"/>
  <c r="GT219" i="18" s="1"/>
  <c r="H163" i="13" s="1"/>
  <c r="GS10" i="18"/>
  <c r="GS219" i="18" s="1"/>
  <c r="GO219" i="18"/>
  <c r="GK10" i="18"/>
  <c r="GK219" i="18" s="1"/>
  <c r="G161" i="13" s="1"/>
  <c r="GM47" i="18"/>
  <c r="FW35" i="18"/>
  <c r="FW115" i="18"/>
  <c r="FW185" i="18"/>
  <c r="FW57" i="18"/>
  <c r="GM152" i="18"/>
  <c r="GM43" i="18"/>
  <c r="GM12" i="18"/>
  <c r="FW193" i="18"/>
  <c r="FY219" i="18"/>
  <c r="E158" i="13" s="1"/>
  <c r="E159" i="13"/>
  <c r="GM30" i="18"/>
  <c r="FW131" i="18"/>
  <c r="FW152" i="18"/>
  <c r="FW171" i="18"/>
  <c r="FW76" i="18"/>
  <c r="FW148" i="18"/>
  <c r="FW87" i="18"/>
  <c r="FW119" i="18"/>
  <c r="FW158" i="18"/>
  <c r="GL10" i="18"/>
  <c r="F10" i="18" s="1"/>
  <c r="GI12" i="18"/>
  <c r="GI30" i="18"/>
  <c r="GG10" i="18"/>
  <c r="GG219" i="18" s="1"/>
  <c r="GH10" i="18"/>
  <c r="GE193" i="18"/>
  <c r="GD10" i="18"/>
  <c r="GA213" i="18"/>
  <c r="FZ10" i="18"/>
  <c r="FW107" i="18"/>
  <c r="FW145" i="18"/>
  <c r="FW167" i="18"/>
  <c r="FW174" i="18"/>
  <c r="FW206" i="18"/>
  <c r="FW99" i="18"/>
  <c r="FW80" i="18"/>
  <c r="FW71" i="18"/>
  <c r="FV10" i="18"/>
  <c r="FV219" i="18" s="1"/>
  <c r="FW43" i="18"/>
  <c r="FW11" i="18"/>
  <c r="FU10" i="18"/>
  <c r="FU219" i="18" s="1"/>
  <c r="FS208" i="18"/>
  <c r="FS177" i="18"/>
  <c r="FS170" i="18"/>
  <c r="FS147" i="18"/>
  <c r="FS114" i="18"/>
  <c r="FS104" i="18"/>
  <c r="FS97" i="18"/>
  <c r="FS84" i="18"/>
  <c r="AA151" i="14"/>
  <c r="Z151" i="14"/>
  <c r="AC151" i="14"/>
  <c r="AD151" i="14"/>
  <c r="AB151" i="14"/>
  <c r="FR71" i="18"/>
  <c r="FQ71" i="18"/>
  <c r="FS75" i="18"/>
  <c r="FS46" i="18"/>
  <c r="FS29" i="18"/>
  <c r="FS21" i="18"/>
  <c r="FR213" i="18"/>
  <c r="FQ213" i="18"/>
  <c r="FR201" i="18"/>
  <c r="FQ201" i="18"/>
  <c r="FR193" i="18"/>
  <c r="FQ193" i="18"/>
  <c r="FR188" i="18"/>
  <c r="FQ188" i="18"/>
  <c r="FR185" i="18"/>
  <c r="FQ185" i="18"/>
  <c r="FR179" i="18"/>
  <c r="FQ179" i="18"/>
  <c r="FR171" i="18"/>
  <c r="FQ171" i="18"/>
  <c r="FR152" i="18"/>
  <c r="FQ152" i="18"/>
  <c r="FR148" i="18"/>
  <c r="FQ148" i="18"/>
  <c r="FR145" i="18"/>
  <c r="FQ145" i="18"/>
  <c r="FR131" i="18"/>
  <c r="FQ131" i="18"/>
  <c r="FR126" i="18"/>
  <c r="FQ126" i="18"/>
  <c r="FR115" i="18"/>
  <c r="FQ115" i="18"/>
  <c r="FR107" i="18"/>
  <c r="FQ107" i="18"/>
  <c r="FR95" i="18"/>
  <c r="FQ95" i="18"/>
  <c r="FR92" i="18"/>
  <c r="FQ92" i="18"/>
  <c r="FR87" i="18"/>
  <c r="FQ87" i="18"/>
  <c r="FR76" i="18"/>
  <c r="FQ76" i="18"/>
  <c r="FR67" i="18"/>
  <c r="FQ67" i="18"/>
  <c r="FR57" i="18"/>
  <c r="FQ57" i="18"/>
  <c r="FR53" i="18"/>
  <c r="FQ53" i="18"/>
  <c r="FR47" i="18"/>
  <c r="FQ47" i="18"/>
  <c r="FR43" i="18"/>
  <c r="FQ43" i="18"/>
  <c r="FR35" i="18"/>
  <c r="FQ35" i="18"/>
  <c r="FR30" i="18"/>
  <c r="FQ30" i="18"/>
  <c r="FR24" i="18"/>
  <c r="FQ24" i="18"/>
  <c r="FR19" i="18"/>
  <c r="FQ19" i="18"/>
  <c r="FR16" i="18"/>
  <c r="FQ16" i="18"/>
  <c r="FR13" i="18"/>
  <c r="FQ13" i="18"/>
  <c r="FR11" i="18"/>
  <c r="FQ11" i="18"/>
  <c r="EE189" i="18"/>
  <c r="EE194" i="18"/>
  <c r="ED188" i="18"/>
  <c r="ED193" i="18"/>
  <c r="EE159" i="18"/>
  <c r="ED158" i="18"/>
  <c r="EE132" i="18"/>
  <c r="EE146" i="18"/>
  <c r="ED145" i="18"/>
  <c r="ED131" i="18"/>
  <c r="EE68" i="18"/>
  <c r="ED67" i="18"/>
  <c r="EE48" i="18"/>
  <c r="ED47" i="18"/>
  <c r="EE20" i="18"/>
  <c r="EE31" i="18"/>
  <c r="EE36" i="18"/>
  <c r="ED35" i="18"/>
  <c r="ED30" i="18"/>
  <c r="ED19" i="18"/>
  <c r="FK194" i="18"/>
  <c r="FK159" i="18"/>
  <c r="FJ158" i="18"/>
  <c r="FK31" i="18"/>
  <c r="FK20" i="18"/>
  <c r="FC214" i="18"/>
  <c r="EI194" i="18"/>
  <c r="EH193" i="18"/>
  <c r="EI159" i="18"/>
  <c r="EH158" i="18"/>
  <c r="EI31" i="18"/>
  <c r="EI20" i="18"/>
  <c r="AA189" i="18"/>
  <c r="FS213" i="18" l="1"/>
  <c r="FS179" i="18"/>
  <c r="FS193" i="18"/>
  <c r="FS174" i="18"/>
  <c r="AE151" i="14"/>
  <c r="E163" i="13"/>
  <c r="I163" i="13" s="1"/>
  <c r="G163" i="13"/>
  <c r="FS80" i="18"/>
  <c r="GQ219" i="18"/>
  <c r="G162" i="13"/>
  <c r="E162" i="13"/>
  <c r="I162" i="13" s="1"/>
  <c r="GU219" i="18"/>
  <c r="GU10" i="18"/>
  <c r="E161" i="13"/>
  <c r="FS19" i="18"/>
  <c r="FS12" i="18"/>
  <c r="G160" i="13"/>
  <c r="E160" i="13"/>
  <c r="FS107" i="18"/>
  <c r="G158" i="13"/>
  <c r="GD219" i="18"/>
  <c r="GE10" i="18"/>
  <c r="GM10" i="18"/>
  <c r="GL219" i="18"/>
  <c r="F219" i="18" s="1"/>
  <c r="GI10" i="18"/>
  <c r="GH219" i="18"/>
  <c r="FZ219" i="18"/>
  <c r="FW10" i="18"/>
  <c r="FW219" i="18"/>
  <c r="H157" i="13"/>
  <c r="G157" i="13"/>
  <c r="E157" i="13"/>
  <c r="FS206" i="18"/>
  <c r="FS167" i="18"/>
  <c r="FS145" i="18"/>
  <c r="FS99" i="18"/>
  <c r="FS95" i="18"/>
  <c r="FS71" i="18"/>
  <c r="FR10" i="18"/>
  <c r="FS43" i="18"/>
  <c r="FQ10" i="18"/>
  <c r="FQ219" i="18" s="1"/>
  <c r="G156" i="13" s="1"/>
  <c r="FS24" i="18"/>
  <c r="K202" i="18"/>
  <c r="K175" i="18"/>
  <c r="K58" i="18"/>
  <c r="GE219" i="18" l="1"/>
  <c r="H159" i="13"/>
  <c r="I159" i="13" s="1"/>
  <c r="GI219" i="18"/>
  <c r="H160" i="13"/>
  <c r="I160" i="13" s="1"/>
  <c r="GM219" i="18"/>
  <c r="H161" i="13"/>
  <c r="I161" i="13" s="1"/>
  <c r="GA219" i="18"/>
  <c r="H158" i="13"/>
  <c r="I158" i="13" s="1"/>
  <c r="I157" i="13"/>
  <c r="FS10" i="18"/>
  <c r="FR219" i="18"/>
  <c r="FS219" i="18" s="1"/>
  <c r="E156" i="13"/>
  <c r="H156" i="13" l="1"/>
  <c r="I156" i="13" s="1"/>
  <c r="LC11" i="16"/>
  <c r="BS392" i="16"/>
  <c r="DO366" i="16"/>
  <c r="DO374" i="16"/>
  <c r="DO321" i="16"/>
  <c r="DO322" i="16"/>
  <c r="DO316" i="16"/>
  <c r="DO303" i="16"/>
  <c r="DO302" i="16"/>
  <c r="DO288" i="16"/>
  <c r="DO248" i="16"/>
  <c r="DO202" i="16"/>
  <c r="DO77" i="16"/>
  <c r="DO80" i="16"/>
  <c r="DO42" i="16"/>
  <c r="DO15" i="16"/>
  <c r="F14" i="16"/>
  <c r="F15" i="16"/>
  <c r="F16" i="16"/>
  <c r="F18" i="16"/>
  <c r="F19" i="16"/>
  <c r="F20" i="16"/>
  <c r="F21" i="16"/>
  <c r="F22" i="16"/>
  <c r="F23" i="16"/>
  <c r="F24" i="16"/>
  <c r="F25" i="16"/>
  <c r="F27" i="16"/>
  <c r="F28" i="16"/>
  <c r="F29" i="16"/>
  <c r="F30" i="16"/>
  <c r="F31" i="16"/>
  <c r="F32" i="16"/>
  <c r="F33" i="16"/>
  <c r="F34" i="16"/>
  <c r="F35" i="16"/>
  <c r="F36" i="16"/>
  <c r="F37" i="16"/>
  <c r="F38" i="16"/>
  <c r="F39" i="16"/>
  <c r="F41" i="16"/>
  <c r="F42" i="16"/>
  <c r="F43" i="16"/>
  <c r="F44" i="16"/>
  <c r="F45" i="16"/>
  <c r="F46" i="16"/>
  <c r="F47" i="16"/>
  <c r="F48" i="16"/>
  <c r="F49" i="16"/>
  <c r="F50" i="16"/>
  <c r="F51" i="16"/>
  <c r="F53" i="16"/>
  <c r="F54" i="16"/>
  <c r="F55" i="16"/>
  <c r="F56" i="16"/>
  <c r="F58" i="16"/>
  <c r="F59" i="16"/>
  <c r="F60" i="16"/>
  <c r="F61" i="16"/>
  <c r="F62" i="16"/>
  <c r="F63" i="16"/>
  <c r="F64" i="16"/>
  <c r="F65" i="16"/>
  <c r="F66" i="16"/>
  <c r="F67" i="16"/>
  <c r="F68" i="16"/>
  <c r="F69" i="16"/>
  <c r="F70" i="16"/>
  <c r="F71" i="16"/>
  <c r="F72" i="16"/>
  <c r="F73" i="16"/>
  <c r="F74" i="16"/>
  <c r="F76" i="16"/>
  <c r="F77" i="16"/>
  <c r="F78" i="16"/>
  <c r="F79" i="16"/>
  <c r="F80" i="16"/>
  <c r="F82" i="16"/>
  <c r="F83" i="16"/>
  <c r="F84" i="16"/>
  <c r="F85" i="16"/>
  <c r="F86" i="16"/>
  <c r="F87" i="16"/>
  <c r="F88" i="16"/>
  <c r="F89" i="16"/>
  <c r="F90" i="16"/>
  <c r="F91" i="16"/>
  <c r="F92" i="16"/>
  <c r="F93" i="16"/>
  <c r="F94" i="16"/>
  <c r="F95" i="16"/>
  <c r="F96" i="16"/>
  <c r="F97" i="16"/>
  <c r="F99" i="16"/>
  <c r="F100" i="16"/>
  <c r="F101" i="16"/>
  <c r="F102" i="16"/>
  <c r="F104" i="16"/>
  <c r="F105" i="16"/>
  <c r="F106" i="16"/>
  <c r="F107" i="16"/>
  <c r="F108" i="16"/>
  <c r="F109" i="16"/>
  <c r="F110" i="16"/>
  <c r="F111" i="16"/>
  <c r="F112" i="16"/>
  <c r="F113" i="16"/>
  <c r="F114" i="16"/>
  <c r="F116" i="16"/>
  <c r="F117" i="16"/>
  <c r="F118" i="16"/>
  <c r="F119" i="16"/>
  <c r="F120" i="16"/>
  <c r="F121" i="16"/>
  <c r="F122" i="16"/>
  <c r="F123" i="16"/>
  <c r="F125" i="16"/>
  <c r="F126" i="16"/>
  <c r="F127" i="16"/>
  <c r="F128" i="16"/>
  <c r="F129" i="16"/>
  <c r="F130" i="16"/>
  <c r="F131" i="16"/>
  <c r="F132" i="16"/>
  <c r="F133" i="16"/>
  <c r="F134" i="16"/>
  <c r="F135" i="16"/>
  <c r="F136" i="16"/>
  <c r="F138" i="16"/>
  <c r="F139" i="16"/>
  <c r="F140" i="16"/>
  <c r="F141" i="16"/>
  <c r="F142" i="16"/>
  <c r="F143" i="16"/>
  <c r="F144" i="16"/>
  <c r="F145" i="16"/>
  <c r="F146" i="16"/>
  <c r="F147" i="16"/>
  <c r="F149" i="16"/>
  <c r="F150" i="16"/>
  <c r="F151" i="16"/>
  <c r="F152" i="16"/>
  <c r="F153" i="16"/>
  <c r="F154" i="16"/>
  <c r="F155" i="16"/>
  <c r="F156" i="16"/>
  <c r="F157" i="16"/>
  <c r="F158" i="16"/>
  <c r="F160" i="16"/>
  <c r="F161" i="16"/>
  <c r="F162" i="16"/>
  <c r="F163" i="16"/>
  <c r="F164" i="16"/>
  <c r="F165" i="16"/>
  <c r="F166" i="16"/>
  <c r="F167" i="16"/>
  <c r="F168" i="16"/>
  <c r="F169" i="16"/>
  <c r="F170" i="16"/>
  <c r="F171" i="16"/>
  <c r="F173" i="16"/>
  <c r="F174" i="16"/>
  <c r="F175" i="16"/>
  <c r="F176" i="16"/>
  <c r="F177" i="16"/>
  <c r="F178" i="16"/>
  <c r="F179" i="16"/>
  <c r="F180" i="16"/>
  <c r="F181" i="16"/>
  <c r="F182" i="16"/>
  <c r="F183" i="16"/>
  <c r="F184" i="16"/>
  <c r="F186" i="16"/>
  <c r="F187" i="16"/>
  <c r="F188" i="16"/>
  <c r="F189" i="16"/>
  <c r="F190" i="16"/>
  <c r="F191" i="16"/>
  <c r="F192" i="16"/>
  <c r="F193" i="16"/>
  <c r="F194" i="16"/>
  <c r="F195" i="16"/>
  <c r="F196" i="16"/>
  <c r="F197" i="16"/>
  <c r="F198" i="16"/>
  <c r="F200" i="16"/>
  <c r="F201" i="16"/>
  <c r="F202" i="16"/>
  <c r="F204" i="16"/>
  <c r="F205" i="16"/>
  <c r="F206" i="16"/>
  <c r="F207" i="16"/>
  <c r="F208" i="16"/>
  <c r="F209" i="16"/>
  <c r="F210" i="16"/>
  <c r="F211" i="16"/>
  <c r="F212" i="16"/>
  <c r="F213" i="16"/>
  <c r="F214" i="16"/>
  <c r="F216" i="16"/>
  <c r="F217" i="16"/>
  <c r="F218" i="16"/>
  <c r="F219" i="16"/>
  <c r="F220" i="16"/>
  <c r="F221" i="16"/>
  <c r="F222" i="16"/>
  <c r="F223" i="16"/>
  <c r="F225" i="16"/>
  <c r="F226" i="16"/>
  <c r="F227" i="16"/>
  <c r="F228" i="16"/>
  <c r="F229" i="16"/>
  <c r="F230" i="16"/>
  <c r="F232" i="16"/>
  <c r="F233" i="16"/>
  <c r="F234" i="16"/>
  <c r="F235" i="16"/>
  <c r="F236" i="16"/>
  <c r="F237" i="16"/>
  <c r="F238" i="16"/>
  <c r="F239" i="16"/>
  <c r="F240" i="16"/>
  <c r="F241" i="16"/>
  <c r="F242" i="16"/>
  <c r="F243" i="16"/>
  <c r="F245" i="16"/>
  <c r="F246" i="16"/>
  <c r="F247" i="16"/>
  <c r="F248" i="16"/>
  <c r="F249" i="16"/>
  <c r="F250" i="16"/>
  <c r="F251" i="16"/>
  <c r="F252" i="16"/>
  <c r="F253" i="16"/>
  <c r="F254" i="16"/>
  <c r="F255" i="16"/>
  <c r="F256" i="16"/>
  <c r="F258" i="16"/>
  <c r="F259" i="16"/>
  <c r="F260" i="16"/>
  <c r="F261" i="16"/>
  <c r="F262" i="16"/>
  <c r="F263" i="16"/>
  <c r="F264" i="16"/>
  <c r="F265" i="16"/>
  <c r="F266" i="16"/>
  <c r="F267" i="16"/>
  <c r="F268" i="16"/>
  <c r="F269" i="16"/>
  <c r="F270" i="16"/>
  <c r="F272" i="16"/>
  <c r="F273" i="16"/>
  <c r="F274" i="16"/>
  <c r="F275" i="16"/>
  <c r="F276" i="16"/>
  <c r="F277" i="16"/>
  <c r="F278" i="16"/>
  <c r="F280" i="16"/>
  <c r="F281" i="16"/>
  <c r="F282" i="16"/>
  <c r="F283" i="16"/>
  <c r="F284" i="16"/>
  <c r="F285" i="16"/>
  <c r="F286" i="16"/>
  <c r="F287" i="16"/>
  <c r="F288" i="16"/>
  <c r="F290" i="16"/>
  <c r="F291" i="16"/>
  <c r="F292" i="16"/>
  <c r="F293" i="16"/>
  <c r="F294" i="16"/>
  <c r="F295" i="16"/>
  <c r="F296" i="16"/>
  <c r="F297" i="16"/>
  <c r="F298" i="16"/>
  <c r="F299" i="16"/>
  <c r="F301" i="16"/>
  <c r="F302" i="16"/>
  <c r="F303" i="16"/>
  <c r="F304" i="16"/>
  <c r="F305" i="16"/>
  <c r="F306" i="16"/>
  <c r="F307" i="16"/>
  <c r="F308" i="16"/>
  <c r="F309" i="16"/>
  <c r="F311" i="16"/>
  <c r="F312" i="16"/>
  <c r="F313" i="16"/>
  <c r="F314" i="16"/>
  <c r="F315" i="16"/>
  <c r="F316" i="16"/>
  <c r="F317" i="16"/>
  <c r="F319" i="16"/>
  <c r="F320" i="16"/>
  <c r="F321" i="16"/>
  <c r="F322" i="16"/>
  <c r="F323" i="16"/>
  <c r="F324" i="16"/>
  <c r="F325" i="16"/>
  <c r="F326" i="16"/>
  <c r="F328" i="16"/>
  <c r="F329" i="16"/>
  <c r="F330" i="16"/>
  <c r="F331" i="16"/>
  <c r="F332" i="16"/>
  <c r="F333" i="16"/>
  <c r="F334" i="16"/>
  <c r="F335" i="16"/>
  <c r="F336" i="16"/>
  <c r="F338" i="16"/>
  <c r="F339" i="16"/>
  <c r="F340" i="16"/>
  <c r="F341" i="16"/>
  <c r="F342" i="16"/>
  <c r="F343" i="16"/>
  <c r="F344" i="16"/>
  <c r="F345" i="16"/>
  <c r="F347" i="16"/>
  <c r="F348" i="16"/>
  <c r="F349" i="16"/>
  <c r="F350" i="16"/>
  <c r="F351" i="16"/>
  <c r="F352" i="16"/>
  <c r="F353" i="16"/>
  <c r="F354" i="16"/>
  <c r="F356" i="16"/>
  <c r="F357" i="16"/>
  <c r="F358" i="16"/>
  <c r="F359" i="16"/>
  <c r="F360" i="16"/>
  <c r="F361" i="16"/>
  <c r="F363" i="16"/>
  <c r="F364" i="16"/>
  <c r="F365" i="16"/>
  <c r="F366" i="16"/>
  <c r="F367" i="16"/>
  <c r="F368" i="16"/>
  <c r="F369" i="16"/>
  <c r="F370" i="16"/>
  <c r="F371" i="16"/>
  <c r="F372" i="16"/>
  <c r="F373" i="16"/>
  <c r="F374" i="16"/>
  <c r="F376" i="16"/>
  <c r="F377" i="16"/>
  <c r="F378" i="16"/>
  <c r="F379" i="16"/>
  <c r="F380" i="16"/>
  <c r="F381" i="16"/>
  <c r="F382" i="16"/>
  <c r="F383" i="16"/>
  <c r="F385" i="16"/>
  <c r="F386" i="16"/>
  <c r="F387" i="16"/>
  <c r="F388" i="16"/>
  <c r="F389" i="16"/>
  <c r="F390" i="16"/>
  <c r="F392" i="16"/>
  <c r="F393" i="16"/>
  <c r="F394" i="16"/>
  <c r="F395" i="16"/>
  <c r="F396" i="16"/>
  <c r="D14" i="16"/>
  <c r="D15" i="16"/>
  <c r="D16" i="16"/>
  <c r="D18" i="16"/>
  <c r="D19" i="16"/>
  <c r="D20" i="16"/>
  <c r="D21" i="16"/>
  <c r="D22" i="16"/>
  <c r="D23" i="16"/>
  <c r="D24" i="16"/>
  <c r="D25" i="16"/>
  <c r="D27" i="16"/>
  <c r="D28" i="16"/>
  <c r="D29" i="16"/>
  <c r="D30" i="16"/>
  <c r="D31" i="16"/>
  <c r="D32" i="16"/>
  <c r="D33" i="16"/>
  <c r="D34" i="16"/>
  <c r="D35" i="16"/>
  <c r="D36" i="16"/>
  <c r="D37" i="16"/>
  <c r="D38" i="16"/>
  <c r="D39" i="16"/>
  <c r="D41" i="16"/>
  <c r="D42" i="16"/>
  <c r="D43" i="16"/>
  <c r="D44" i="16"/>
  <c r="D45" i="16"/>
  <c r="D46" i="16"/>
  <c r="D47" i="16"/>
  <c r="D48" i="16"/>
  <c r="D49" i="16"/>
  <c r="D50" i="16"/>
  <c r="D51" i="16"/>
  <c r="D53" i="16"/>
  <c r="D54" i="16"/>
  <c r="D55" i="16"/>
  <c r="D56" i="16"/>
  <c r="D58" i="16"/>
  <c r="D59" i="16"/>
  <c r="D60" i="16"/>
  <c r="D61" i="16"/>
  <c r="D62" i="16"/>
  <c r="D63" i="16"/>
  <c r="D64" i="16"/>
  <c r="D65" i="16"/>
  <c r="D66" i="16"/>
  <c r="D67" i="16"/>
  <c r="D68" i="16"/>
  <c r="D69" i="16"/>
  <c r="D70" i="16"/>
  <c r="D71" i="16"/>
  <c r="D72" i="16"/>
  <c r="D73" i="16"/>
  <c r="D74" i="16"/>
  <c r="D76" i="16"/>
  <c r="D77" i="16"/>
  <c r="D78" i="16"/>
  <c r="D79" i="16"/>
  <c r="D80" i="16"/>
  <c r="D82" i="16"/>
  <c r="D83" i="16"/>
  <c r="D84" i="16"/>
  <c r="D85" i="16"/>
  <c r="D86" i="16"/>
  <c r="D87" i="16"/>
  <c r="D88" i="16"/>
  <c r="D89" i="16"/>
  <c r="D90" i="16"/>
  <c r="D91" i="16"/>
  <c r="D92" i="16"/>
  <c r="D93" i="16"/>
  <c r="D94" i="16"/>
  <c r="D95" i="16"/>
  <c r="D96" i="16"/>
  <c r="D97" i="16"/>
  <c r="D99" i="16"/>
  <c r="D100" i="16"/>
  <c r="D101" i="16"/>
  <c r="D102" i="16"/>
  <c r="D104" i="16"/>
  <c r="D105" i="16"/>
  <c r="D106" i="16"/>
  <c r="D107" i="16"/>
  <c r="D108" i="16"/>
  <c r="D109" i="16"/>
  <c r="D110" i="16"/>
  <c r="D111" i="16"/>
  <c r="D112" i="16"/>
  <c r="D113" i="16"/>
  <c r="D114" i="16"/>
  <c r="D116" i="16"/>
  <c r="D117" i="16"/>
  <c r="D118" i="16"/>
  <c r="D119" i="16"/>
  <c r="D120" i="16"/>
  <c r="D121" i="16"/>
  <c r="D122" i="16"/>
  <c r="D123" i="16"/>
  <c r="D125" i="16"/>
  <c r="D126" i="16"/>
  <c r="D127" i="16"/>
  <c r="D128" i="16"/>
  <c r="D129" i="16"/>
  <c r="D130" i="16"/>
  <c r="D131" i="16"/>
  <c r="D132" i="16"/>
  <c r="D133" i="16"/>
  <c r="D134" i="16"/>
  <c r="D135" i="16"/>
  <c r="D136" i="16"/>
  <c r="D138" i="16"/>
  <c r="D139" i="16"/>
  <c r="D140" i="16"/>
  <c r="D141" i="16"/>
  <c r="D142" i="16"/>
  <c r="D143" i="16"/>
  <c r="D144" i="16"/>
  <c r="D145" i="16"/>
  <c r="D146" i="16"/>
  <c r="D147" i="16"/>
  <c r="D149" i="16"/>
  <c r="D150" i="16"/>
  <c r="D151" i="16"/>
  <c r="D152" i="16"/>
  <c r="D153" i="16"/>
  <c r="D154" i="16"/>
  <c r="D155" i="16"/>
  <c r="D156" i="16"/>
  <c r="D157" i="16"/>
  <c r="D158" i="16"/>
  <c r="D160" i="16"/>
  <c r="D161" i="16"/>
  <c r="D162" i="16"/>
  <c r="D163" i="16"/>
  <c r="D164" i="16"/>
  <c r="D165" i="16"/>
  <c r="D166" i="16"/>
  <c r="D167" i="16"/>
  <c r="D168" i="16"/>
  <c r="D169" i="16"/>
  <c r="D170" i="16"/>
  <c r="D171" i="16"/>
  <c r="D173" i="16"/>
  <c r="D174" i="16"/>
  <c r="D175" i="16"/>
  <c r="D176" i="16"/>
  <c r="D177" i="16"/>
  <c r="D178" i="16"/>
  <c r="D179" i="16"/>
  <c r="D180" i="16"/>
  <c r="D181" i="16"/>
  <c r="D182" i="16"/>
  <c r="D183" i="16"/>
  <c r="D184" i="16"/>
  <c r="D186" i="16"/>
  <c r="D187" i="16"/>
  <c r="D188" i="16"/>
  <c r="D189" i="16"/>
  <c r="D190" i="16"/>
  <c r="D191" i="16"/>
  <c r="D192" i="16"/>
  <c r="D193" i="16"/>
  <c r="D194" i="16"/>
  <c r="D195" i="16"/>
  <c r="D196" i="16"/>
  <c r="D197" i="16"/>
  <c r="D198" i="16"/>
  <c r="D200" i="16"/>
  <c r="D201" i="16"/>
  <c r="D202" i="16"/>
  <c r="D204" i="16"/>
  <c r="D205" i="16"/>
  <c r="D206" i="16"/>
  <c r="D207" i="16"/>
  <c r="D208" i="16"/>
  <c r="D209" i="16"/>
  <c r="D210" i="16"/>
  <c r="D211" i="16"/>
  <c r="D212" i="16"/>
  <c r="D213" i="16"/>
  <c r="D214" i="16"/>
  <c r="D216" i="16"/>
  <c r="D217" i="16"/>
  <c r="D218" i="16"/>
  <c r="D219" i="16"/>
  <c r="D220" i="16"/>
  <c r="D221" i="16"/>
  <c r="D222" i="16"/>
  <c r="D223" i="16"/>
  <c r="D225" i="16"/>
  <c r="D226" i="16"/>
  <c r="D227" i="16"/>
  <c r="D228" i="16"/>
  <c r="D229" i="16"/>
  <c r="D230" i="16"/>
  <c r="D232" i="16"/>
  <c r="D233" i="16"/>
  <c r="D234" i="16"/>
  <c r="D235" i="16"/>
  <c r="D236" i="16"/>
  <c r="D237" i="16"/>
  <c r="D238" i="16"/>
  <c r="D239" i="16"/>
  <c r="D240" i="16"/>
  <c r="D241" i="16"/>
  <c r="D242" i="16"/>
  <c r="D243" i="16"/>
  <c r="D245" i="16"/>
  <c r="D246" i="16"/>
  <c r="D247" i="16"/>
  <c r="D248" i="16"/>
  <c r="D249" i="16"/>
  <c r="D250" i="16"/>
  <c r="D251" i="16"/>
  <c r="D252" i="16"/>
  <c r="D253" i="16"/>
  <c r="D254" i="16"/>
  <c r="D255" i="16"/>
  <c r="D256" i="16"/>
  <c r="D258" i="16"/>
  <c r="D259" i="16"/>
  <c r="D260" i="16"/>
  <c r="D261" i="16"/>
  <c r="D262" i="16"/>
  <c r="D263" i="16"/>
  <c r="D264" i="16"/>
  <c r="D265" i="16"/>
  <c r="D266" i="16"/>
  <c r="D267" i="16"/>
  <c r="D268" i="16"/>
  <c r="D269" i="16"/>
  <c r="D270" i="16"/>
  <c r="D272" i="16"/>
  <c r="D273" i="16"/>
  <c r="D274" i="16"/>
  <c r="D275" i="16"/>
  <c r="D276" i="16"/>
  <c r="D277" i="16"/>
  <c r="D278" i="16"/>
  <c r="D280" i="16"/>
  <c r="D281" i="16"/>
  <c r="D282" i="16"/>
  <c r="D283" i="16"/>
  <c r="D284" i="16"/>
  <c r="D285" i="16"/>
  <c r="D286" i="16"/>
  <c r="D287" i="16"/>
  <c r="D288" i="16"/>
  <c r="D290" i="16"/>
  <c r="D291" i="16"/>
  <c r="D292" i="16"/>
  <c r="D293" i="16"/>
  <c r="D294" i="16"/>
  <c r="D295" i="16"/>
  <c r="D296" i="16"/>
  <c r="D297" i="16"/>
  <c r="D298" i="16"/>
  <c r="D299" i="16"/>
  <c r="D301" i="16"/>
  <c r="D302" i="16"/>
  <c r="D303" i="16"/>
  <c r="D304" i="16"/>
  <c r="D305" i="16"/>
  <c r="D306" i="16"/>
  <c r="D307" i="16"/>
  <c r="D308" i="16"/>
  <c r="D309" i="16"/>
  <c r="D311" i="16"/>
  <c r="D312" i="16"/>
  <c r="D313" i="16"/>
  <c r="D314" i="16"/>
  <c r="D315" i="16"/>
  <c r="D316" i="16"/>
  <c r="D317" i="16"/>
  <c r="D319" i="16"/>
  <c r="D320" i="16"/>
  <c r="D321" i="16"/>
  <c r="D322" i="16"/>
  <c r="D323" i="16"/>
  <c r="D324" i="16"/>
  <c r="D325" i="16"/>
  <c r="D326" i="16"/>
  <c r="D328" i="16"/>
  <c r="D329" i="16"/>
  <c r="D330" i="16"/>
  <c r="D331" i="16"/>
  <c r="D332" i="16"/>
  <c r="D333" i="16"/>
  <c r="D334" i="16"/>
  <c r="D335" i="16"/>
  <c r="D336" i="16"/>
  <c r="D338" i="16"/>
  <c r="D339" i="16"/>
  <c r="D340" i="16"/>
  <c r="D341" i="16"/>
  <c r="D342" i="16"/>
  <c r="D343" i="16"/>
  <c r="D344" i="16"/>
  <c r="D345" i="16"/>
  <c r="D347" i="16"/>
  <c r="D348" i="16"/>
  <c r="D349" i="16"/>
  <c r="D350" i="16"/>
  <c r="D351" i="16"/>
  <c r="D352" i="16"/>
  <c r="D353" i="16"/>
  <c r="D354" i="16"/>
  <c r="D356" i="16"/>
  <c r="D357" i="16"/>
  <c r="D358" i="16"/>
  <c r="D359" i="16"/>
  <c r="D360" i="16"/>
  <c r="D361" i="16"/>
  <c r="D363" i="16"/>
  <c r="D364" i="16"/>
  <c r="D365" i="16"/>
  <c r="D366" i="16"/>
  <c r="D367" i="16"/>
  <c r="D368" i="16"/>
  <c r="D369" i="16"/>
  <c r="D370" i="16"/>
  <c r="D371" i="16"/>
  <c r="D372" i="16"/>
  <c r="D373" i="16"/>
  <c r="D374" i="16"/>
  <c r="D376" i="16"/>
  <c r="D377" i="16"/>
  <c r="D378" i="16"/>
  <c r="D379" i="16"/>
  <c r="D380" i="16"/>
  <c r="D381" i="16"/>
  <c r="D382" i="16"/>
  <c r="D383" i="16"/>
  <c r="D385" i="16"/>
  <c r="D386" i="16"/>
  <c r="D387" i="16"/>
  <c r="D388" i="16"/>
  <c r="D389" i="16"/>
  <c r="D390" i="16"/>
  <c r="D392" i="16"/>
  <c r="D393" i="16"/>
  <c r="D394" i="16"/>
  <c r="D395" i="16"/>
  <c r="D396" i="16"/>
  <c r="C14" i="16"/>
  <c r="C15" i="16"/>
  <c r="C16" i="16"/>
  <c r="C18" i="16"/>
  <c r="C19" i="16"/>
  <c r="C20" i="16"/>
  <c r="C21" i="16"/>
  <c r="C22" i="16"/>
  <c r="C23" i="16"/>
  <c r="C24" i="16"/>
  <c r="C25" i="16"/>
  <c r="C27" i="16"/>
  <c r="C28" i="16"/>
  <c r="C29" i="16"/>
  <c r="C30" i="16"/>
  <c r="C31" i="16"/>
  <c r="C32" i="16"/>
  <c r="C33" i="16"/>
  <c r="C34" i="16"/>
  <c r="C35" i="16"/>
  <c r="C36" i="16"/>
  <c r="C37" i="16"/>
  <c r="C38" i="16"/>
  <c r="C39" i="16"/>
  <c r="C41" i="16"/>
  <c r="C42" i="16"/>
  <c r="C43" i="16"/>
  <c r="C44" i="16"/>
  <c r="C45" i="16"/>
  <c r="C46" i="16"/>
  <c r="C47" i="16"/>
  <c r="C48" i="16"/>
  <c r="C49" i="16"/>
  <c r="C50" i="16"/>
  <c r="C51" i="16"/>
  <c r="C53" i="16"/>
  <c r="C54" i="16"/>
  <c r="C55" i="16"/>
  <c r="C56" i="16"/>
  <c r="C58" i="16"/>
  <c r="C59" i="16"/>
  <c r="C60" i="16"/>
  <c r="C61" i="16"/>
  <c r="C62" i="16"/>
  <c r="C63" i="16"/>
  <c r="C64" i="16"/>
  <c r="C65" i="16"/>
  <c r="C66" i="16"/>
  <c r="C67" i="16"/>
  <c r="C68" i="16"/>
  <c r="C69" i="16"/>
  <c r="C70" i="16"/>
  <c r="C71" i="16"/>
  <c r="C72" i="16"/>
  <c r="C73" i="16"/>
  <c r="C74" i="16"/>
  <c r="C76" i="16"/>
  <c r="C77" i="16"/>
  <c r="C78" i="16"/>
  <c r="C79" i="16"/>
  <c r="C80" i="16"/>
  <c r="C82" i="16"/>
  <c r="C83" i="16"/>
  <c r="C84" i="16"/>
  <c r="C85" i="16"/>
  <c r="C86" i="16"/>
  <c r="C87" i="16"/>
  <c r="C88" i="16"/>
  <c r="C89" i="16"/>
  <c r="C90" i="16"/>
  <c r="C91" i="16"/>
  <c r="C92" i="16"/>
  <c r="C93" i="16"/>
  <c r="C94" i="16"/>
  <c r="C95" i="16"/>
  <c r="C96" i="16"/>
  <c r="G96" i="16" s="1"/>
  <c r="C97" i="16"/>
  <c r="G97" i="16" s="1"/>
  <c r="C99" i="16"/>
  <c r="C100" i="16"/>
  <c r="C101" i="16"/>
  <c r="C102" i="16"/>
  <c r="C104" i="16"/>
  <c r="C105" i="16"/>
  <c r="C106" i="16"/>
  <c r="C107" i="16"/>
  <c r="C108" i="16"/>
  <c r="C109" i="16"/>
  <c r="C110" i="16"/>
  <c r="C111" i="16"/>
  <c r="C112" i="16"/>
  <c r="C113" i="16"/>
  <c r="C114" i="16"/>
  <c r="C116" i="16"/>
  <c r="C117" i="16"/>
  <c r="C118" i="16"/>
  <c r="C119" i="16"/>
  <c r="C120" i="16"/>
  <c r="C121" i="16"/>
  <c r="C122" i="16"/>
  <c r="C123" i="16"/>
  <c r="C125" i="16"/>
  <c r="C126" i="16"/>
  <c r="C127" i="16"/>
  <c r="C128" i="16"/>
  <c r="C129" i="16"/>
  <c r="C130" i="16"/>
  <c r="C131" i="16"/>
  <c r="C132" i="16"/>
  <c r="C133" i="16"/>
  <c r="C134" i="16"/>
  <c r="C135" i="16"/>
  <c r="C136" i="16"/>
  <c r="C138" i="16"/>
  <c r="C139" i="16"/>
  <c r="C140" i="16"/>
  <c r="C141" i="16"/>
  <c r="C142" i="16"/>
  <c r="C143" i="16"/>
  <c r="C144" i="16"/>
  <c r="C145" i="16"/>
  <c r="C146" i="16"/>
  <c r="C147" i="16"/>
  <c r="C149" i="16"/>
  <c r="C150" i="16"/>
  <c r="C151" i="16"/>
  <c r="C152" i="16"/>
  <c r="C153" i="16"/>
  <c r="C154" i="16"/>
  <c r="C155" i="16"/>
  <c r="C156" i="16"/>
  <c r="C157" i="16"/>
  <c r="C158" i="16"/>
  <c r="C160" i="16"/>
  <c r="C161" i="16"/>
  <c r="C162" i="16"/>
  <c r="C163" i="16"/>
  <c r="C164" i="16"/>
  <c r="C165" i="16"/>
  <c r="C166" i="16"/>
  <c r="C167" i="16"/>
  <c r="C168" i="16"/>
  <c r="C169" i="16"/>
  <c r="C170" i="16"/>
  <c r="C171" i="16"/>
  <c r="C173" i="16"/>
  <c r="C174" i="16"/>
  <c r="C175" i="16"/>
  <c r="C176" i="16"/>
  <c r="C177" i="16"/>
  <c r="C178" i="16"/>
  <c r="C179" i="16"/>
  <c r="C180" i="16"/>
  <c r="C181" i="16"/>
  <c r="C182" i="16"/>
  <c r="C183" i="16"/>
  <c r="C184" i="16"/>
  <c r="C186" i="16"/>
  <c r="C187" i="16"/>
  <c r="C188" i="16"/>
  <c r="C189" i="16"/>
  <c r="C190" i="16"/>
  <c r="C191" i="16"/>
  <c r="C192" i="16"/>
  <c r="C193" i="16"/>
  <c r="C194" i="16"/>
  <c r="C195" i="16"/>
  <c r="C196" i="16"/>
  <c r="C197" i="16"/>
  <c r="C198" i="16"/>
  <c r="C200" i="16"/>
  <c r="C201" i="16"/>
  <c r="C202" i="16"/>
  <c r="C204" i="16"/>
  <c r="C205" i="16"/>
  <c r="C206" i="16"/>
  <c r="C207" i="16"/>
  <c r="C208" i="16"/>
  <c r="C209" i="16"/>
  <c r="C210" i="16"/>
  <c r="C211" i="16"/>
  <c r="C212" i="16"/>
  <c r="C213" i="16"/>
  <c r="C214" i="16"/>
  <c r="C216" i="16"/>
  <c r="C217" i="16"/>
  <c r="C218" i="16"/>
  <c r="C219" i="16"/>
  <c r="C220" i="16"/>
  <c r="C221" i="16"/>
  <c r="C222" i="16"/>
  <c r="C223" i="16"/>
  <c r="C225" i="16"/>
  <c r="C226" i="16"/>
  <c r="C227" i="16"/>
  <c r="C228" i="16"/>
  <c r="C229" i="16"/>
  <c r="C230" i="16"/>
  <c r="C232" i="16"/>
  <c r="C233" i="16"/>
  <c r="C234" i="16"/>
  <c r="C235" i="16"/>
  <c r="C236" i="16"/>
  <c r="C237" i="16"/>
  <c r="C238" i="16"/>
  <c r="C239" i="16"/>
  <c r="C240" i="16"/>
  <c r="C241" i="16"/>
  <c r="C242" i="16"/>
  <c r="C243" i="16"/>
  <c r="C245" i="16"/>
  <c r="C246" i="16"/>
  <c r="C247" i="16"/>
  <c r="C248" i="16"/>
  <c r="C249" i="16"/>
  <c r="C250" i="16"/>
  <c r="C251" i="16"/>
  <c r="C252" i="16"/>
  <c r="C253" i="16"/>
  <c r="C254" i="16"/>
  <c r="C255" i="16"/>
  <c r="C256" i="16"/>
  <c r="C258" i="16"/>
  <c r="C259" i="16"/>
  <c r="C260" i="16"/>
  <c r="C261" i="16"/>
  <c r="C262" i="16"/>
  <c r="C263" i="16"/>
  <c r="C264" i="16"/>
  <c r="C265" i="16"/>
  <c r="C266" i="16"/>
  <c r="C267" i="16"/>
  <c r="C268" i="16"/>
  <c r="C269" i="16"/>
  <c r="C270" i="16"/>
  <c r="C272" i="16"/>
  <c r="C273" i="16"/>
  <c r="C274" i="16"/>
  <c r="C275" i="16"/>
  <c r="C276" i="16"/>
  <c r="C277" i="16"/>
  <c r="C278" i="16"/>
  <c r="C280" i="16"/>
  <c r="C281" i="16"/>
  <c r="C282" i="16"/>
  <c r="C283" i="16"/>
  <c r="C284" i="16"/>
  <c r="C285" i="16"/>
  <c r="C286" i="16"/>
  <c r="C287" i="16"/>
  <c r="C288" i="16"/>
  <c r="C290" i="16"/>
  <c r="C291" i="16"/>
  <c r="C292" i="16"/>
  <c r="C293" i="16"/>
  <c r="C294" i="16"/>
  <c r="C295" i="16"/>
  <c r="C296" i="16"/>
  <c r="C297" i="16"/>
  <c r="C298" i="16"/>
  <c r="C299" i="16"/>
  <c r="C301" i="16"/>
  <c r="C302" i="16"/>
  <c r="C303" i="16"/>
  <c r="C304" i="16"/>
  <c r="C305" i="16"/>
  <c r="C306" i="16"/>
  <c r="C307" i="16"/>
  <c r="C308" i="16"/>
  <c r="C309" i="16"/>
  <c r="C311" i="16"/>
  <c r="C312" i="16"/>
  <c r="C313" i="16"/>
  <c r="C314" i="16"/>
  <c r="C315" i="16"/>
  <c r="C316" i="16"/>
  <c r="C317" i="16"/>
  <c r="C319" i="16"/>
  <c r="C320" i="16"/>
  <c r="C321" i="16"/>
  <c r="C322" i="16"/>
  <c r="C323" i="16"/>
  <c r="C324" i="16"/>
  <c r="C325" i="16"/>
  <c r="C326" i="16"/>
  <c r="C328" i="16"/>
  <c r="C329" i="16"/>
  <c r="C330" i="16"/>
  <c r="C331" i="16"/>
  <c r="C332" i="16"/>
  <c r="C333" i="16"/>
  <c r="C334" i="16"/>
  <c r="C335" i="16"/>
  <c r="C336" i="16"/>
  <c r="C338" i="16"/>
  <c r="C339" i="16"/>
  <c r="C340" i="16"/>
  <c r="C341" i="16"/>
  <c r="C342" i="16"/>
  <c r="C343" i="16"/>
  <c r="C344" i="16"/>
  <c r="C345" i="16"/>
  <c r="C347" i="16"/>
  <c r="C348" i="16"/>
  <c r="C349" i="16"/>
  <c r="C350" i="16"/>
  <c r="C351" i="16"/>
  <c r="C352" i="16"/>
  <c r="C353" i="16"/>
  <c r="C354" i="16"/>
  <c r="C356" i="16"/>
  <c r="C357" i="16"/>
  <c r="C358" i="16"/>
  <c r="C359" i="16"/>
  <c r="C360" i="16"/>
  <c r="C361" i="16"/>
  <c r="C363" i="16"/>
  <c r="C364" i="16"/>
  <c r="C365" i="16"/>
  <c r="C366" i="16"/>
  <c r="C367" i="16"/>
  <c r="C368" i="16"/>
  <c r="C369" i="16"/>
  <c r="C370" i="16"/>
  <c r="C371" i="16"/>
  <c r="C372" i="16"/>
  <c r="C373" i="16"/>
  <c r="C374" i="16"/>
  <c r="C376" i="16"/>
  <c r="C377" i="16"/>
  <c r="C378" i="16"/>
  <c r="C379" i="16"/>
  <c r="C380" i="16"/>
  <c r="C381" i="16"/>
  <c r="C382" i="16"/>
  <c r="C383" i="16"/>
  <c r="C385" i="16"/>
  <c r="C386" i="16"/>
  <c r="C387" i="16"/>
  <c r="C388" i="16"/>
  <c r="C389" i="16"/>
  <c r="C390" i="16"/>
  <c r="C392" i="16"/>
  <c r="C393" i="16"/>
  <c r="C394" i="16"/>
  <c r="C395" i="16"/>
  <c r="C396" i="16"/>
  <c r="LS392" i="16"/>
  <c r="LR391" i="16"/>
  <c r="LQ391" i="16"/>
  <c r="LP391" i="16"/>
  <c r="LR384" i="16"/>
  <c r="LQ384" i="16"/>
  <c r="LP384" i="16"/>
  <c r="LR362" i="16"/>
  <c r="LQ362" i="16"/>
  <c r="LR318" i="16"/>
  <c r="LQ318" i="16"/>
  <c r="LQ300" i="16"/>
  <c r="LP300" i="16"/>
  <c r="LR289" i="16"/>
  <c r="LQ289" i="16"/>
  <c r="LR279" i="16"/>
  <c r="LQ279" i="16"/>
  <c r="LR271" i="16"/>
  <c r="LQ271" i="16"/>
  <c r="LR244" i="16"/>
  <c r="LQ244" i="16"/>
  <c r="LQ231" i="16"/>
  <c r="LR215" i="16"/>
  <c r="LQ215" i="16"/>
  <c r="LP215" i="16"/>
  <c r="LR199" i="16"/>
  <c r="LQ199" i="16"/>
  <c r="LR185" i="16"/>
  <c r="LQ185" i="16"/>
  <c r="LP185" i="16"/>
  <c r="LP10" i="16" s="1"/>
  <c r="LP397" i="16" s="1"/>
  <c r="LR172" i="16"/>
  <c r="LQ172" i="16"/>
  <c r="LP172" i="16"/>
  <c r="LR159" i="16"/>
  <c r="LQ159" i="16"/>
  <c r="LR137" i="16"/>
  <c r="LQ137" i="16"/>
  <c r="LP137" i="16"/>
  <c r="LR81" i="16"/>
  <c r="LQ81" i="16"/>
  <c r="LR57" i="16"/>
  <c r="LQ57" i="16"/>
  <c r="LR52" i="16"/>
  <c r="LQ52" i="16"/>
  <c r="LR26" i="16"/>
  <c r="LQ26" i="16"/>
  <c r="LR17" i="16"/>
  <c r="LQ17" i="16"/>
  <c r="LQ10" i="16" s="1"/>
  <c r="LQ397" i="16" s="1"/>
  <c r="F93" i="13" s="1"/>
  <c r="LR13" i="16"/>
  <c r="LR10" i="16" s="1"/>
  <c r="LQ13" i="16"/>
  <c r="LR12" i="16"/>
  <c r="LQ12" i="16"/>
  <c r="LR11" i="16"/>
  <c r="LQ11" i="16"/>
  <c r="LP11" i="16"/>
  <c r="E92" i="13"/>
  <c r="F92" i="13"/>
  <c r="LO391" i="16"/>
  <c r="LO392" i="16"/>
  <c r="LN391" i="16"/>
  <c r="LM391" i="16"/>
  <c r="LL391" i="16"/>
  <c r="LN384" i="16"/>
  <c r="LM384" i="16"/>
  <c r="LL384" i="16"/>
  <c r="LN362" i="16"/>
  <c r="LM362" i="16"/>
  <c r="LN318" i="16"/>
  <c r="LM318" i="16"/>
  <c r="LM300" i="16"/>
  <c r="LL300" i="16"/>
  <c r="LN289" i="16"/>
  <c r="LM289" i="16"/>
  <c r="LN279" i="16"/>
  <c r="LM279" i="16"/>
  <c r="LN271" i="16"/>
  <c r="LM271" i="16"/>
  <c r="LN244" i="16"/>
  <c r="LM244" i="16"/>
  <c r="LM231" i="16"/>
  <c r="LN215" i="16"/>
  <c r="LM215" i="16"/>
  <c r="LL215" i="16"/>
  <c r="LN199" i="16"/>
  <c r="LM199" i="16"/>
  <c r="LN185" i="16"/>
  <c r="LM185" i="16"/>
  <c r="LL185" i="16"/>
  <c r="LN172" i="16"/>
  <c r="LM172" i="16"/>
  <c r="LL172" i="16"/>
  <c r="LN159" i="16"/>
  <c r="LM159" i="16"/>
  <c r="LN137" i="16"/>
  <c r="LM137" i="16"/>
  <c r="LL137" i="16"/>
  <c r="LL10" i="16" s="1"/>
  <c r="LL397" i="16" s="1"/>
  <c r="LN81" i="16"/>
  <c r="LM81" i="16"/>
  <c r="LN57" i="16"/>
  <c r="LM57" i="16"/>
  <c r="LN52" i="16"/>
  <c r="LM52" i="16"/>
  <c r="LN26" i="16"/>
  <c r="LM26" i="16"/>
  <c r="LN17" i="16"/>
  <c r="LM17" i="16"/>
  <c r="LN13" i="16"/>
  <c r="LM13" i="16"/>
  <c r="LN12" i="16"/>
  <c r="LM12" i="16"/>
  <c r="LN11" i="16"/>
  <c r="LM11" i="16"/>
  <c r="LL11" i="16"/>
  <c r="LN10" i="16"/>
  <c r="LN397" i="16" s="1"/>
  <c r="H92" i="13" s="1"/>
  <c r="E91" i="13"/>
  <c r="F91" i="13"/>
  <c r="LI289" i="16"/>
  <c r="LH215" i="16"/>
  <c r="LJ215" i="16"/>
  <c r="LI215" i="16"/>
  <c r="LH172" i="16"/>
  <c r="LJ172" i="16"/>
  <c r="LI172" i="16"/>
  <c r="LJ391" i="16"/>
  <c r="LI391" i="16"/>
  <c r="LH391" i="16"/>
  <c r="LJ384" i="16"/>
  <c r="LI384" i="16"/>
  <c r="LH384" i="16"/>
  <c r="LJ362" i="16"/>
  <c r="LI362" i="16"/>
  <c r="LJ318" i="16"/>
  <c r="LI318" i="16"/>
  <c r="LI300" i="16"/>
  <c r="LH300" i="16"/>
  <c r="LJ289" i="16"/>
  <c r="LJ279" i="16"/>
  <c r="LI279" i="16"/>
  <c r="LJ271" i="16"/>
  <c r="LI271" i="16"/>
  <c r="LJ244" i="16"/>
  <c r="LI244" i="16"/>
  <c r="LI231" i="16"/>
  <c r="LJ199" i="16"/>
  <c r="LI199" i="16"/>
  <c r="LJ185" i="16"/>
  <c r="LI185" i="16"/>
  <c r="LH185" i="16"/>
  <c r="LJ159" i="16"/>
  <c r="LI159" i="16"/>
  <c r="LJ137" i="16"/>
  <c r="LI137" i="16"/>
  <c r="LH137" i="16"/>
  <c r="LH10" i="16" s="1"/>
  <c r="LH397" i="16" s="1"/>
  <c r="LJ81" i="16"/>
  <c r="LI81" i="16"/>
  <c r="LJ57" i="16"/>
  <c r="LI57" i="16"/>
  <c r="LJ52" i="16"/>
  <c r="LI52" i="16"/>
  <c r="LJ26" i="16"/>
  <c r="LI26" i="16"/>
  <c r="LJ17" i="16"/>
  <c r="LI17" i="16"/>
  <c r="LJ13" i="16"/>
  <c r="LI13" i="16"/>
  <c r="LJ12" i="16"/>
  <c r="LI12" i="16"/>
  <c r="LJ11" i="16"/>
  <c r="LI11" i="16"/>
  <c r="LH11" i="16"/>
  <c r="LJ10" i="16"/>
  <c r="LJ397" i="16" s="1"/>
  <c r="H91" i="13" s="1"/>
  <c r="E89" i="13"/>
  <c r="LF391" i="16"/>
  <c r="LE391" i="16"/>
  <c r="LD391" i="16"/>
  <c r="LF384" i="16"/>
  <c r="LE384" i="16"/>
  <c r="LD384" i="16"/>
  <c r="LF362" i="16"/>
  <c r="LE362" i="16"/>
  <c r="LF318" i="16"/>
  <c r="LE318" i="16"/>
  <c r="LE300" i="16"/>
  <c r="LD300" i="16"/>
  <c r="LF289" i="16"/>
  <c r="LE289" i="16"/>
  <c r="LF279" i="16"/>
  <c r="LE279" i="16"/>
  <c r="LF271" i="16"/>
  <c r="LE271" i="16"/>
  <c r="LF244" i="16"/>
  <c r="LE244" i="16"/>
  <c r="LE231" i="16"/>
  <c r="LF199" i="16"/>
  <c r="LE199" i="16"/>
  <c r="LF185" i="16"/>
  <c r="LE185" i="16"/>
  <c r="LD185" i="16"/>
  <c r="LF159" i="16"/>
  <c r="LE159" i="16"/>
  <c r="LF137" i="16"/>
  <c r="LE137" i="16"/>
  <c r="LD137" i="16"/>
  <c r="LF81" i="16"/>
  <c r="LE81" i="16"/>
  <c r="LF57" i="16"/>
  <c r="LE57" i="16"/>
  <c r="LF52" i="16"/>
  <c r="LE52" i="16"/>
  <c r="LF26" i="16"/>
  <c r="LE26" i="16"/>
  <c r="LF17" i="16"/>
  <c r="LE17" i="16"/>
  <c r="LE10" i="16" s="1"/>
  <c r="LE397" i="16" s="1"/>
  <c r="E90" i="13" s="1"/>
  <c r="I90" i="13" s="1"/>
  <c r="LF13" i="16"/>
  <c r="LF10" i="16" s="1"/>
  <c r="LE13" i="16"/>
  <c r="LF12" i="16"/>
  <c r="LE12" i="16"/>
  <c r="LF11" i="16"/>
  <c r="LE11" i="16"/>
  <c r="LD11" i="16"/>
  <c r="LD10" i="16"/>
  <c r="LD397" i="16" s="1"/>
  <c r="KQ391" i="16"/>
  <c r="KQ392" i="16"/>
  <c r="KQ385" i="16"/>
  <c r="KQ318" i="16"/>
  <c r="KQ319" i="16"/>
  <c r="KQ290" i="16"/>
  <c r="KQ231" i="16"/>
  <c r="KQ232" i="16"/>
  <c r="KP231" i="16"/>
  <c r="KQ82" i="16"/>
  <c r="KQ53" i="16"/>
  <c r="KQ18" i="16"/>
  <c r="KQ27" i="16"/>
  <c r="GI160" i="16"/>
  <c r="LC271" i="16"/>
  <c r="LC272" i="16"/>
  <c r="HC187" i="16"/>
  <c r="HC58" i="16"/>
  <c r="IU370" i="16"/>
  <c r="O362" i="16"/>
  <c r="O363" i="16"/>
  <c r="O347" i="16"/>
  <c r="O310" i="16"/>
  <c r="O311" i="16"/>
  <c r="O203" i="16"/>
  <c r="O204" i="16"/>
  <c r="O148" i="16"/>
  <c r="O149" i="16"/>
  <c r="FV362" i="16"/>
  <c r="FW362" i="16" s="1"/>
  <c r="FV289" i="16"/>
  <c r="FV172" i="16"/>
  <c r="FW172" i="16" s="1"/>
  <c r="FV137" i="16"/>
  <c r="FV81" i="16"/>
  <c r="FW365" i="16"/>
  <c r="FW366" i="16"/>
  <c r="FW367" i="16"/>
  <c r="FW368" i="16"/>
  <c r="FW372" i="16"/>
  <c r="FW373" i="16"/>
  <c r="FW374" i="16"/>
  <c r="FW292" i="16"/>
  <c r="FW293" i="16"/>
  <c r="FW294" i="16"/>
  <c r="FW295" i="16"/>
  <c r="FW296" i="16"/>
  <c r="FW297" i="16"/>
  <c r="FW298" i="16"/>
  <c r="FW299" i="16"/>
  <c r="FW175" i="16"/>
  <c r="FW176" i="16"/>
  <c r="FW177" i="16"/>
  <c r="FW179" i="16"/>
  <c r="FW180" i="16"/>
  <c r="FW181" i="16"/>
  <c r="FW182" i="16"/>
  <c r="FW183" i="16"/>
  <c r="FW184" i="16"/>
  <c r="FW141" i="16"/>
  <c r="FW142" i="16"/>
  <c r="FW143" i="16"/>
  <c r="FW144" i="16"/>
  <c r="FW145" i="16"/>
  <c r="FW146" i="16"/>
  <c r="FW147" i="16"/>
  <c r="FW140" i="16"/>
  <c r="FW84" i="16"/>
  <c r="FW85" i="16"/>
  <c r="FW86" i="16"/>
  <c r="FW87" i="16"/>
  <c r="FW88" i="16"/>
  <c r="FW89" i="16"/>
  <c r="FW90" i="16"/>
  <c r="FW91" i="16"/>
  <c r="FW92" i="16"/>
  <c r="FW94" i="16"/>
  <c r="FW96" i="16"/>
  <c r="F90" i="13" l="1"/>
  <c r="I91" i="13"/>
  <c r="I92" i="13"/>
  <c r="LS391" i="16"/>
  <c r="E93" i="13"/>
  <c r="LR397" i="16"/>
  <c r="LM10" i="16"/>
  <c r="LM397" i="16" s="1"/>
  <c r="LO397" i="16" s="1"/>
  <c r="LI10" i="16"/>
  <c r="LI397" i="16" s="1"/>
  <c r="LK397" i="16"/>
  <c r="LK10" i="16"/>
  <c r="LF397" i="16"/>
  <c r="LG397" i="16" s="1"/>
  <c r="LG10" i="16"/>
  <c r="LS397" i="16" l="1"/>
  <c r="H93" i="13"/>
  <c r="I93" i="13" s="1"/>
  <c r="KE300" i="16" l="1"/>
  <c r="KE301" i="16"/>
  <c r="KD300" i="16"/>
  <c r="HK311" i="16"/>
  <c r="CQ334" i="16"/>
  <c r="CQ148" i="16"/>
  <c r="CQ154" i="16"/>
  <c r="JK386" i="16"/>
  <c r="HW376" i="16"/>
  <c r="HW385" i="16"/>
  <c r="HW393" i="16"/>
  <c r="HW392" i="16"/>
  <c r="HW347" i="16"/>
  <c r="HW356" i="16"/>
  <c r="HW363" i="16"/>
  <c r="IA338" i="16"/>
  <c r="HZ337" i="16"/>
  <c r="HW319" i="16"/>
  <c r="HW328" i="16"/>
  <c r="HW272" i="16"/>
  <c r="HW225" i="16"/>
  <c r="HW216" i="16"/>
  <c r="HW173" i="16"/>
  <c r="HW125" i="16"/>
  <c r="HW104" i="16"/>
  <c r="HW82" i="16"/>
  <c r="HW27" i="16"/>
  <c r="HW41" i="16"/>
  <c r="HS376" i="16"/>
  <c r="HS185" i="16"/>
  <c r="HS186" i="16"/>
  <c r="HO116" i="16"/>
  <c r="HO149" i="16"/>
  <c r="GE160" i="16"/>
  <c r="GA385" i="16"/>
  <c r="GA280" i="16"/>
  <c r="GA160" i="16"/>
  <c r="GA138" i="16"/>
  <c r="K363" i="16" l="1"/>
  <c r="K232" i="16"/>
  <c r="J231" i="16"/>
  <c r="K231" i="16" s="1"/>
  <c r="K224" i="16"/>
  <c r="K225" i="16"/>
  <c r="K159" i="16"/>
  <c r="K160" i="16"/>
  <c r="K81" i="16"/>
  <c r="K82" i="16"/>
  <c r="K17" i="16"/>
  <c r="K18" i="16"/>
  <c r="CU392" i="16"/>
  <c r="CU370" i="16"/>
  <c r="CU348" i="16"/>
  <c r="CU349" i="16"/>
  <c r="CU350" i="16"/>
  <c r="CU354" i="16"/>
  <c r="CU313" i="16"/>
  <c r="CU288" i="16"/>
  <c r="CU231" i="16"/>
  <c r="CU233" i="16"/>
  <c r="CU239" i="16"/>
  <c r="CU248" i="16"/>
  <c r="CU201" i="16"/>
  <c r="CU202" i="16"/>
  <c r="CU145" i="16"/>
  <c r="CU146" i="16"/>
  <c r="CU147" i="16"/>
  <c r="CU148" i="16"/>
  <c r="CU150" i="16"/>
  <c r="CU151" i="16"/>
  <c r="CU20" i="16"/>
  <c r="CU27" i="16"/>
  <c r="BK346" i="16"/>
  <c r="BK347" i="16"/>
  <c r="CE272" i="16"/>
  <c r="CE225" i="16"/>
  <c r="CE200" i="16"/>
  <c r="CE204" i="16"/>
  <c r="CE13" i="16"/>
  <c r="CE14" i="16"/>
  <c r="AY279" i="16"/>
  <c r="AY280" i="16"/>
  <c r="AQ49" i="16"/>
  <c r="DG293" i="16"/>
  <c r="DG292" i="16"/>
  <c r="DG173" i="16"/>
  <c r="EY394" i="16"/>
  <c r="FC393" i="16"/>
  <c r="FC394" i="16"/>
  <c r="FC395" i="16"/>
  <c r="DC95" i="16"/>
  <c r="DC96" i="16"/>
  <c r="DC97" i="16"/>
  <c r="DC16" i="16"/>
  <c r="DC20" i="16"/>
  <c r="DC21" i="16"/>
  <c r="DC22" i="16"/>
  <c r="DC23" i="16"/>
  <c r="DC24" i="16"/>
  <c r="DC25" i="16"/>
  <c r="DC29" i="16"/>
  <c r="DC31" i="16"/>
  <c r="DC32" i="16"/>
  <c r="DC33" i="16"/>
  <c r="DC34" i="16"/>
  <c r="DC35" i="16"/>
  <c r="DC42" i="16"/>
  <c r="DC44" i="16"/>
  <c r="DC45" i="16"/>
  <c r="DC46" i="16"/>
  <c r="DC48" i="16"/>
  <c r="DC49" i="16"/>
  <c r="DC50" i="16"/>
  <c r="DC51" i="16"/>
  <c r="DC55" i="16"/>
  <c r="DC56" i="16"/>
  <c r="DC60" i="16"/>
  <c r="DC61" i="16"/>
  <c r="DC62" i="16"/>
  <c r="DC63" i="16"/>
  <c r="DC64" i="16"/>
  <c r="DC65" i="16"/>
  <c r="DC66" i="16"/>
  <c r="DC68" i="16"/>
  <c r="DC69" i="16"/>
  <c r="DC70" i="16"/>
  <c r="DC71" i="16"/>
  <c r="DC72" i="16"/>
  <c r="DC73" i="16"/>
  <c r="DC74" i="16"/>
  <c r="DC77" i="16"/>
  <c r="DC78" i="16"/>
  <c r="DC79" i="16"/>
  <c r="DC80" i="16"/>
  <c r="DC84" i="16"/>
  <c r="DC85" i="16"/>
  <c r="DC86" i="16"/>
  <c r="DC87" i="16"/>
  <c r="DC88" i="16"/>
  <c r="DC89" i="16"/>
  <c r="DC90" i="16"/>
  <c r="DC91" i="16"/>
  <c r="DC92" i="16"/>
  <c r="DC94" i="16"/>
  <c r="DC100" i="16"/>
  <c r="DC101" i="16"/>
  <c r="DC102" i="16"/>
  <c r="DC105" i="16"/>
  <c r="DC106" i="16"/>
  <c r="DC107" i="16"/>
  <c r="DC109" i="16"/>
  <c r="DC110" i="16"/>
  <c r="DC111" i="16"/>
  <c r="DC112" i="16"/>
  <c r="DC113" i="16"/>
  <c r="DC114" i="16"/>
  <c r="DC117" i="16"/>
  <c r="DC118" i="16"/>
  <c r="DC119" i="16"/>
  <c r="DC120" i="16"/>
  <c r="DC122" i="16"/>
  <c r="DC123" i="16"/>
  <c r="DC126" i="16"/>
  <c r="DC127" i="16"/>
  <c r="DC128" i="16"/>
  <c r="DC129" i="16"/>
  <c r="DC130" i="16"/>
  <c r="DC131" i="16"/>
  <c r="DC132" i="16"/>
  <c r="DC133" i="16"/>
  <c r="DC134" i="16"/>
  <c r="DC136" i="16"/>
  <c r="DC140" i="16"/>
  <c r="DC141" i="16"/>
  <c r="DC142" i="16"/>
  <c r="DC143" i="16"/>
  <c r="DC144" i="16"/>
  <c r="DC145" i="16"/>
  <c r="DC146" i="16"/>
  <c r="DC147" i="16"/>
  <c r="DC150" i="16"/>
  <c r="DC151" i="16"/>
  <c r="DC152" i="16"/>
  <c r="DC153" i="16"/>
  <c r="DC154" i="16"/>
  <c r="DC155" i="16"/>
  <c r="DC156" i="16"/>
  <c r="DC157" i="16"/>
  <c r="DC158" i="16"/>
  <c r="DC162" i="16"/>
  <c r="DC163" i="16"/>
  <c r="DC164" i="16"/>
  <c r="DC165" i="16"/>
  <c r="DC166" i="16"/>
  <c r="DC167" i="16"/>
  <c r="DC168" i="16"/>
  <c r="DC169" i="16"/>
  <c r="DC170" i="16"/>
  <c r="DC171" i="16"/>
  <c r="DC175" i="16"/>
  <c r="DC176" i="16"/>
  <c r="DC177" i="16"/>
  <c r="DC179" i="16"/>
  <c r="DC180" i="16"/>
  <c r="DC181" i="16"/>
  <c r="DC182" i="16"/>
  <c r="DC183" i="16"/>
  <c r="DC184" i="16"/>
  <c r="DC188" i="16"/>
  <c r="DC189" i="16"/>
  <c r="DC190" i="16"/>
  <c r="DC191" i="16"/>
  <c r="DC192" i="16"/>
  <c r="DC193" i="16"/>
  <c r="DC194" i="16"/>
  <c r="DC195" i="16"/>
  <c r="DC196" i="16"/>
  <c r="DC197" i="16"/>
  <c r="DC198" i="16"/>
  <c r="DC202" i="16"/>
  <c r="DC206" i="16"/>
  <c r="DC207" i="16"/>
  <c r="DC208" i="16"/>
  <c r="DC209" i="16"/>
  <c r="DC210" i="16"/>
  <c r="DC211" i="16"/>
  <c r="DC212" i="16"/>
  <c r="DC213" i="16"/>
  <c r="DC214" i="16"/>
  <c r="DC218" i="16"/>
  <c r="DC219" i="16"/>
  <c r="DC220" i="16"/>
  <c r="DC221" i="16"/>
  <c r="DC222" i="16"/>
  <c r="DC223" i="16"/>
  <c r="DC226" i="16"/>
  <c r="DC230" i="16"/>
  <c r="DC234" i="16"/>
  <c r="DC236" i="16"/>
  <c r="DC238" i="16"/>
  <c r="DC239" i="16"/>
  <c r="DC240" i="16"/>
  <c r="DC241" i="16"/>
  <c r="DC242" i="16"/>
  <c r="DC243" i="16"/>
  <c r="DC246" i="16"/>
  <c r="DC247" i="16"/>
  <c r="DC248" i="16"/>
  <c r="DC249" i="16"/>
  <c r="DC250" i="16"/>
  <c r="DC252" i="16"/>
  <c r="DC253" i="16"/>
  <c r="DC254" i="16"/>
  <c r="DC255" i="16"/>
  <c r="DC256" i="16"/>
  <c r="DC259" i="16"/>
  <c r="DC260" i="16"/>
  <c r="DC261" i="16"/>
  <c r="DC262" i="16"/>
  <c r="DC263" i="16"/>
  <c r="DC264" i="16"/>
  <c r="DC265" i="16"/>
  <c r="DC266" i="16"/>
  <c r="DC267" i="16"/>
  <c r="DC268" i="16"/>
  <c r="DC269" i="16"/>
  <c r="DC270" i="16"/>
  <c r="DC274" i="16"/>
  <c r="DC275" i="16"/>
  <c r="DC276" i="16"/>
  <c r="DC277" i="16"/>
  <c r="DC278" i="16"/>
  <c r="DC281" i="16"/>
  <c r="DC283" i="16"/>
  <c r="DC284" i="16"/>
  <c r="DC285" i="16"/>
  <c r="DC286" i="16"/>
  <c r="DC288" i="16"/>
  <c r="DC292" i="16"/>
  <c r="DC293" i="16"/>
  <c r="DC294" i="16"/>
  <c r="DC295" i="16"/>
  <c r="DC296" i="16"/>
  <c r="DC297" i="16"/>
  <c r="DC298" i="16"/>
  <c r="DC299" i="16"/>
  <c r="DC303" i="16"/>
  <c r="DC304" i="16"/>
  <c r="DC305" i="16"/>
  <c r="DC306" i="16"/>
  <c r="DC307" i="16"/>
  <c r="DC308" i="16"/>
  <c r="DC309" i="16"/>
  <c r="DC313" i="16"/>
  <c r="DC314" i="16"/>
  <c r="DC315" i="16"/>
  <c r="DC317" i="16"/>
  <c r="DC321" i="16"/>
  <c r="DC322" i="16"/>
  <c r="DC323" i="16"/>
  <c r="DC324" i="16"/>
  <c r="DC325" i="16"/>
  <c r="DC326" i="16"/>
  <c r="DC329" i="16"/>
  <c r="DC330" i="16"/>
  <c r="DC331" i="16"/>
  <c r="DC332" i="16"/>
  <c r="DC333" i="16"/>
  <c r="DC335" i="16"/>
  <c r="DC336" i="16"/>
  <c r="DC339" i="16"/>
  <c r="DC340" i="16"/>
  <c r="DC341" i="16"/>
  <c r="DC343" i="16"/>
  <c r="DC348" i="16"/>
  <c r="DC349" i="16"/>
  <c r="DC350" i="16"/>
  <c r="DC351" i="16"/>
  <c r="DC352" i="16"/>
  <c r="DC354" i="16"/>
  <c r="DC358" i="16"/>
  <c r="DC359" i="16"/>
  <c r="DC360" i="16"/>
  <c r="DC365" i="16"/>
  <c r="DC366" i="16"/>
  <c r="DC367" i="16"/>
  <c r="DC368" i="16"/>
  <c r="DC372" i="16"/>
  <c r="DC373" i="16"/>
  <c r="DC374" i="16"/>
  <c r="DC378" i="16"/>
  <c r="DC379" i="16"/>
  <c r="DC380" i="16"/>
  <c r="DC381" i="16"/>
  <c r="DC382" i="16"/>
  <c r="DC383" i="16"/>
  <c r="DC387" i="16"/>
  <c r="DC388" i="16"/>
  <c r="DC389" i="16"/>
  <c r="DC390" i="16"/>
  <c r="DC15" i="16"/>
  <c r="EC193" i="18" l="1"/>
  <c r="EC188" i="18"/>
  <c r="EC158" i="18"/>
  <c r="EC145" i="18"/>
  <c r="EC131" i="18"/>
  <c r="EC67" i="18"/>
  <c r="EC47" i="18"/>
  <c r="EC35" i="18"/>
  <c r="EC30" i="18"/>
  <c r="EE30" i="18" s="1"/>
  <c r="EC19" i="18"/>
  <c r="EA100" i="18"/>
  <c r="DZ99" i="18"/>
  <c r="DY99" i="18"/>
  <c r="DW214" i="18"/>
  <c r="AK12" i="18"/>
  <c r="AM12" i="18" s="1"/>
  <c r="AK11" i="18"/>
  <c r="AI216" i="18"/>
  <c r="EE67" i="18" l="1"/>
  <c r="EE131" i="18"/>
  <c r="EE19" i="18"/>
  <c r="EE145" i="18"/>
  <c r="EE158" i="18"/>
  <c r="EE35" i="18"/>
  <c r="EE188" i="18"/>
  <c r="EE47" i="18"/>
  <c r="EE193" i="18"/>
  <c r="EA99" i="18"/>
  <c r="FN213" i="18"/>
  <c r="FM213" i="18"/>
  <c r="FN206" i="18"/>
  <c r="FM206" i="18"/>
  <c r="FN201" i="18"/>
  <c r="FM201" i="18"/>
  <c r="FN193" i="18"/>
  <c r="FM193" i="18"/>
  <c r="FN188" i="18"/>
  <c r="FM188" i="18"/>
  <c r="FN185" i="18"/>
  <c r="FM185" i="18"/>
  <c r="FN179" i="18"/>
  <c r="FM179" i="18"/>
  <c r="FN174" i="18"/>
  <c r="FM174" i="18"/>
  <c r="FN171" i="18"/>
  <c r="FM171" i="18"/>
  <c r="FN167" i="18"/>
  <c r="FM167" i="18"/>
  <c r="FM158" i="18"/>
  <c r="FN152" i="18"/>
  <c r="FM152" i="18"/>
  <c r="FN148" i="18"/>
  <c r="FM148" i="18"/>
  <c r="FN145" i="18"/>
  <c r="FM145" i="18"/>
  <c r="FN131" i="18"/>
  <c r="FM131" i="18"/>
  <c r="FN126" i="18"/>
  <c r="FM126" i="18"/>
  <c r="FN119" i="18"/>
  <c r="FM119" i="18"/>
  <c r="FN115" i="18"/>
  <c r="FM115" i="18"/>
  <c r="FN107" i="18"/>
  <c r="FM107" i="18"/>
  <c r="FN99" i="18"/>
  <c r="FM99" i="18"/>
  <c r="FN95" i="18"/>
  <c r="FM95" i="18"/>
  <c r="FN92" i="18"/>
  <c r="FM92" i="18"/>
  <c r="FN87" i="18"/>
  <c r="FM87" i="18"/>
  <c r="FN80" i="18"/>
  <c r="FM80" i="18"/>
  <c r="FN76" i="18"/>
  <c r="FM76" i="18"/>
  <c r="FN71" i="18"/>
  <c r="FO71" i="18" s="1"/>
  <c r="FM71" i="18"/>
  <c r="FN67" i="18"/>
  <c r="FM67" i="18"/>
  <c r="FN61" i="18"/>
  <c r="FM61" i="18"/>
  <c r="FN57" i="18"/>
  <c r="FM57" i="18"/>
  <c r="FN53" i="18"/>
  <c r="FM53" i="18"/>
  <c r="FN47" i="18"/>
  <c r="FM47" i="18"/>
  <c r="FN43" i="18"/>
  <c r="FM43" i="18"/>
  <c r="FN35" i="18"/>
  <c r="FM35" i="18"/>
  <c r="FN30" i="18"/>
  <c r="FM30" i="18"/>
  <c r="FN24" i="18"/>
  <c r="FM24" i="18"/>
  <c r="FN19" i="18"/>
  <c r="FM19" i="18"/>
  <c r="FN16" i="18"/>
  <c r="FM16" i="18"/>
  <c r="FN13" i="18"/>
  <c r="FM13" i="18"/>
  <c r="FN12" i="18"/>
  <c r="FM12" i="18"/>
  <c r="FN11" i="18"/>
  <c r="FM11" i="18"/>
  <c r="FJ193" i="18"/>
  <c r="FK217" i="18"/>
  <c r="FK216" i="18"/>
  <c r="FK215" i="18"/>
  <c r="FK214" i="18"/>
  <c r="FJ213" i="18"/>
  <c r="FI213" i="18"/>
  <c r="FK207" i="18"/>
  <c r="FJ206" i="18"/>
  <c r="FI206" i="18"/>
  <c r="FK202" i="18"/>
  <c r="FJ201" i="18"/>
  <c r="FI201" i="18"/>
  <c r="FI193" i="18"/>
  <c r="FK189" i="18"/>
  <c r="FJ188" i="18"/>
  <c r="FI188" i="18"/>
  <c r="FK186" i="18"/>
  <c r="FJ185" i="18"/>
  <c r="FI185" i="18"/>
  <c r="FK180" i="18"/>
  <c r="FJ179" i="18"/>
  <c r="FI179" i="18"/>
  <c r="FK175" i="18"/>
  <c r="FJ174" i="18"/>
  <c r="FI174" i="18"/>
  <c r="FK172" i="18"/>
  <c r="FJ171" i="18"/>
  <c r="FI171" i="18"/>
  <c r="FK168" i="18"/>
  <c r="FJ167" i="18"/>
  <c r="FI167" i="18"/>
  <c r="FI158" i="18"/>
  <c r="FK158" i="18" s="1"/>
  <c r="FK153" i="18"/>
  <c r="FJ152" i="18"/>
  <c r="FI152" i="18"/>
  <c r="FK149" i="18"/>
  <c r="FJ148" i="18"/>
  <c r="FI148" i="18"/>
  <c r="FK146" i="18"/>
  <c r="FJ145" i="18"/>
  <c r="FI145" i="18"/>
  <c r="FK132" i="18"/>
  <c r="FJ131" i="18"/>
  <c r="FI131" i="18"/>
  <c r="FK127" i="18"/>
  <c r="FJ126" i="18"/>
  <c r="FI126" i="18"/>
  <c r="FK120" i="18"/>
  <c r="FJ119" i="18"/>
  <c r="FI119" i="18"/>
  <c r="FK116" i="18"/>
  <c r="FJ115" i="18"/>
  <c r="FI115" i="18"/>
  <c r="FK108" i="18"/>
  <c r="FJ107" i="18"/>
  <c r="FI107" i="18"/>
  <c r="FK100" i="18"/>
  <c r="FJ99" i="18"/>
  <c r="FI99" i="18"/>
  <c r="FK96" i="18"/>
  <c r="FJ95" i="18"/>
  <c r="FI95" i="18"/>
  <c r="FK93" i="18"/>
  <c r="FJ92" i="18"/>
  <c r="FI92" i="18"/>
  <c r="FK88" i="18"/>
  <c r="FJ87" i="18"/>
  <c r="FI87" i="18"/>
  <c r="FK81" i="18"/>
  <c r="FJ80" i="18"/>
  <c r="FI80" i="18"/>
  <c r="FK77" i="18"/>
  <c r="FJ76" i="18"/>
  <c r="FI76" i="18"/>
  <c r="FK72" i="18"/>
  <c r="FJ71" i="18"/>
  <c r="FI71" i="18"/>
  <c r="FK68" i="18"/>
  <c r="FJ67" i="18"/>
  <c r="FI67" i="18"/>
  <c r="FK62" i="18"/>
  <c r="FJ61" i="18"/>
  <c r="FI61" i="18"/>
  <c r="FK58" i="18"/>
  <c r="FJ57" i="18"/>
  <c r="FI57" i="18"/>
  <c r="FK54" i="18"/>
  <c r="FJ53" i="18"/>
  <c r="FI53" i="18"/>
  <c r="FK48" i="18"/>
  <c r="FJ47" i="18"/>
  <c r="FI47" i="18"/>
  <c r="FK44" i="18"/>
  <c r="FJ43" i="18"/>
  <c r="FI43" i="18"/>
  <c r="FK36" i="18"/>
  <c r="FJ35" i="18"/>
  <c r="FI35" i="18"/>
  <c r="FJ30" i="18"/>
  <c r="FI30" i="18"/>
  <c r="FK25" i="18"/>
  <c r="FJ24" i="18"/>
  <c r="FI24" i="18"/>
  <c r="FJ19" i="18"/>
  <c r="FI19" i="18"/>
  <c r="FK17" i="18"/>
  <c r="FJ16" i="18"/>
  <c r="FI16" i="18"/>
  <c r="FK14" i="18"/>
  <c r="FJ13" i="18"/>
  <c r="FI13" i="18"/>
  <c r="FJ12" i="18"/>
  <c r="FI12" i="18"/>
  <c r="FJ11" i="18"/>
  <c r="FI11" i="18"/>
  <c r="FG214" i="18"/>
  <c r="FF213" i="18"/>
  <c r="FE213" i="18"/>
  <c r="FF206" i="18"/>
  <c r="FE206" i="18"/>
  <c r="FF201" i="18"/>
  <c r="FE201" i="18"/>
  <c r="FF193" i="18"/>
  <c r="FE193" i="18"/>
  <c r="FF188" i="18"/>
  <c r="FE188" i="18"/>
  <c r="FF185" i="18"/>
  <c r="FE185" i="18"/>
  <c r="FF179" i="18"/>
  <c r="FE179" i="18"/>
  <c r="FF174" i="18"/>
  <c r="FE174" i="18"/>
  <c r="FF171" i="18"/>
  <c r="FE171" i="18"/>
  <c r="FF167" i="18"/>
  <c r="FE167" i="18"/>
  <c r="FF158" i="18"/>
  <c r="FE158" i="18"/>
  <c r="FF152" i="18"/>
  <c r="FE152" i="18"/>
  <c r="FF148" i="18"/>
  <c r="FE148" i="18"/>
  <c r="FF145" i="18"/>
  <c r="FE145" i="18"/>
  <c r="FF131" i="18"/>
  <c r="FE131" i="18"/>
  <c r="FF126" i="18"/>
  <c r="FE126" i="18"/>
  <c r="FF119" i="18"/>
  <c r="FF115" i="18"/>
  <c r="FE115" i="18"/>
  <c r="FF107" i="18"/>
  <c r="FE107" i="18"/>
  <c r="FF99" i="18"/>
  <c r="FE99" i="18"/>
  <c r="FF95" i="18"/>
  <c r="FF92" i="18"/>
  <c r="FE92" i="18"/>
  <c r="FF87" i="18"/>
  <c r="FE87" i="18"/>
  <c r="FF80" i="18"/>
  <c r="FE80" i="18"/>
  <c r="FF76" i="18"/>
  <c r="FE76" i="18"/>
  <c r="FF71" i="18"/>
  <c r="FE71" i="18"/>
  <c r="FF67" i="18"/>
  <c r="FE67" i="18"/>
  <c r="FF61" i="18"/>
  <c r="FE61" i="18"/>
  <c r="FF57" i="18"/>
  <c r="FE57" i="18"/>
  <c r="FF53" i="18"/>
  <c r="FE53" i="18"/>
  <c r="FF47" i="18"/>
  <c r="FE47" i="18"/>
  <c r="FF43" i="18"/>
  <c r="FE43" i="18"/>
  <c r="FF35" i="18"/>
  <c r="FE35" i="18"/>
  <c r="FF30" i="18"/>
  <c r="FE30" i="18"/>
  <c r="FF24" i="18"/>
  <c r="FE24" i="18"/>
  <c r="FF19" i="18"/>
  <c r="FE19" i="18"/>
  <c r="FF16" i="18"/>
  <c r="FE16" i="18"/>
  <c r="FF13" i="18"/>
  <c r="FE13" i="18"/>
  <c r="FF11" i="18"/>
  <c r="FE11" i="18"/>
  <c r="FA185" i="18"/>
  <c r="FC180" i="18"/>
  <c r="FA16" i="18"/>
  <c r="FC217" i="18"/>
  <c r="FC216" i="18"/>
  <c r="FC215" i="18"/>
  <c r="FB213" i="18"/>
  <c r="FA213" i="18"/>
  <c r="FB206" i="18"/>
  <c r="FA206" i="18"/>
  <c r="FC202" i="18"/>
  <c r="FB201" i="18"/>
  <c r="FA201" i="18"/>
  <c r="FC194" i="18"/>
  <c r="FB193" i="18"/>
  <c r="FA193" i="18"/>
  <c r="FC189" i="18"/>
  <c r="FB188" i="18"/>
  <c r="FA188" i="18"/>
  <c r="FC186" i="18"/>
  <c r="FB185" i="18"/>
  <c r="FB179" i="18"/>
  <c r="FA179" i="18"/>
  <c r="FC175" i="18"/>
  <c r="FB174" i="18"/>
  <c r="FA174" i="18"/>
  <c r="FC172" i="18"/>
  <c r="FB171" i="18"/>
  <c r="FA171" i="18"/>
  <c r="FC168" i="18"/>
  <c r="FB167" i="18"/>
  <c r="FA167" i="18"/>
  <c r="FC159" i="18"/>
  <c r="FB158" i="18"/>
  <c r="FA158" i="18"/>
  <c r="FC153" i="18"/>
  <c r="FB152" i="18"/>
  <c r="FA152" i="18"/>
  <c r="FC149" i="18"/>
  <c r="FB148" i="18"/>
  <c r="FA148" i="18"/>
  <c r="FC146" i="18"/>
  <c r="FB145" i="18"/>
  <c r="FA145" i="18"/>
  <c r="FC132" i="18"/>
  <c r="FB131" i="18"/>
  <c r="FA131" i="18"/>
  <c r="FC127" i="18"/>
  <c r="FB126" i="18"/>
  <c r="FA126" i="18"/>
  <c r="FC120" i="18"/>
  <c r="FB119" i="18"/>
  <c r="FA119" i="18"/>
  <c r="FC116" i="18"/>
  <c r="FB115" i="18"/>
  <c r="FA115" i="18"/>
  <c r="FC108" i="18"/>
  <c r="FB107" i="18"/>
  <c r="FA107" i="18"/>
  <c r="FC100" i="18"/>
  <c r="FB99" i="18"/>
  <c r="FA99" i="18"/>
  <c r="FC96" i="18"/>
  <c r="FB95" i="18"/>
  <c r="FA95" i="18"/>
  <c r="FC93" i="18"/>
  <c r="FB92" i="18"/>
  <c r="FA92" i="18"/>
  <c r="FC88" i="18"/>
  <c r="FB87" i="18"/>
  <c r="FA87" i="18"/>
  <c r="FC81" i="18"/>
  <c r="FB80" i="18"/>
  <c r="FA80" i="18"/>
  <c r="FC77" i="18"/>
  <c r="FB76" i="18"/>
  <c r="FA76" i="18"/>
  <c r="FC72" i="18"/>
  <c r="FB71" i="18"/>
  <c r="FA71" i="18"/>
  <c r="FC68" i="18"/>
  <c r="FB67" i="18"/>
  <c r="FA67" i="18"/>
  <c r="FC62" i="18"/>
  <c r="FB61" i="18"/>
  <c r="FA61" i="18"/>
  <c r="FC58" i="18"/>
  <c r="FB57" i="18"/>
  <c r="FA57" i="18"/>
  <c r="FC54" i="18"/>
  <c r="FB53" i="18"/>
  <c r="FA53" i="18"/>
  <c r="FC48" i="18"/>
  <c r="FB47" i="18"/>
  <c r="FA47" i="18"/>
  <c r="FC44" i="18"/>
  <c r="FB43" i="18"/>
  <c r="FA43" i="18"/>
  <c r="FC36" i="18"/>
  <c r="FB35" i="18"/>
  <c r="FA35" i="18"/>
  <c r="FB30" i="18"/>
  <c r="FC30" i="18" s="1"/>
  <c r="FA30" i="18"/>
  <c r="FC25" i="18"/>
  <c r="FB24" i="18"/>
  <c r="FA24" i="18"/>
  <c r="FC20" i="18"/>
  <c r="FB19" i="18"/>
  <c r="FA19" i="18"/>
  <c r="FC17" i="18"/>
  <c r="FB16" i="18"/>
  <c r="FC14" i="18"/>
  <c r="FB13" i="18"/>
  <c r="FA13" i="18"/>
  <c r="FB12" i="18"/>
  <c r="FA12" i="18"/>
  <c r="FB11" i="18"/>
  <c r="FA11" i="18"/>
  <c r="EY214" i="18"/>
  <c r="EX213" i="18"/>
  <c r="EW213" i="18"/>
  <c r="EX206" i="18"/>
  <c r="EW206" i="18"/>
  <c r="EX201" i="18"/>
  <c r="EW201" i="18"/>
  <c r="EX193" i="18"/>
  <c r="EW193" i="18"/>
  <c r="EX188" i="18"/>
  <c r="EW188" i="18"/>
  <c r="EX185" i="18"/>
  <c r="EW185" i="18"/>
  <c r="EX179" i="18"/>
  <c r="EW179" i="18"/>
  <c r="EX174" i="18"/>
  <c r="EW174" i="18"/>
  <c r="EX171" i="18"/>
  <c r="EW171" i="18"/>
  <c r="EX167" i="18"/>
  <c r="EW167" i="18"/>
  <c r="EX158" i="18"/>
  <c r="EW158" i="18"/>
  <c r="EX152" i="18"/>
  <c r="EW152" i="18"/>
  <c r="EX148" i="18"/>
  <c r="EW148" i="18"/>
  <c r="EX145" i="18"/>
  <c r="EW145" i="18"/>
  <c r="EX131" i="18"/>
  <c r="EW131" i="18"/>
  <c r="EX126" i="18"/>
  <c r="EW126" i="18"/>
  <c r="EX119" i="18"/>
  <c r="EX115" i="18"/>
  <c r="EW115" i="18"/>
  <c r="EX107" i="18"/>
  <c r="EW107" i="18"/>
  <c r="EX99" i="18"/>
  <c r="EW99" i="18"/>
  <c r="EX95" i="18"/>
  <c r="EX92" i="18"/>
  <c r="EW92" i="18"/>
  <c r="EX87" i="18"/>
  <c r="EW87" i="18"/>
  <c r="EX80" i="18"/>
  <c r="EW80" i="18"/>
  <c r="EX76" i="18"/>
  <c r="EW76" i="18"/>
  <c r="EX71" i="18"/>
  <c r="EW71" i="18"/>
  <c r="EX67" i="18"/>
  <c r="EW67" i="18"/>
  <c r="EX61" i="18"/>
  <c r="EW61" i="18"/>
  <c r="EX57" i="18"/>
  <c r="EW57" i="18"/>
  <c r="EX53" i="18"/>
  <c r="EW53" i="18"/>
  <c r="EX47" i="18"/>
  <c r="EW47" i="18"/>
  <c r="EX43" i="18"/>
  <c r="EW43" i="18"/>
  <c r="EX35" i="18"/>
  <c r="EW35" i="18"/>
  <c r="EX30" i="18"/>
  <c r="EW30" i="18"/>
  <c r="EX24" i="18"/>
  <c r="EW24" i="18"/>
  <c r="EX19" i="18"/>
  <c r="EW19" i="18"/>
  <c r="EX16" i="18"/>
  <c r="EW16" i="18"/>
  <c r="EX13" i="18"/>
  <c r="EW13" i="18"/>
  <c r="EX11" i="18"/>
  <c r="EW11" i="18"/>
  <c r="EU214" i="18"/>
  <c r="ET213" i="18"/>
  <c r="ES213" i="18"/>
  <c r="ET206" i="18"/>
  <c r="ES206" i="18"/>
  <c r="ET201" i="18"/>
  <c r="ES201" i="18"/>
  <c r="ET193" i="18"/>
  <c r="ES193" i="18"/>
  <c r="ET188" i="18"/>
  <c r="ES188" i="18"/>
  <c r="ET185" i="18"/>
  <c r="ES185" i="18"/>
  <c r="ET179" i="18"/>
  <c r="ES179" i="18"/>
  <c r="ET174" i="18"/>
  <c r="ES174" i="18"/>
  <c r="ET171" i="18"/>
  <c r="ES171" i="18"/>
  <c r="ET167" i="18"/>
  <c r="ES167" i="18"/>
  <c r="ET158" i="18"/>
  <c r="ES158" i="18"/>
  <c r="ET152" i="18"/>
  <c r="ES152" i="18"/>
  <c r="ET148" i="18"/>
  <c r="ES148" i="18"/>
  <c r="ET145" i="18"/>
  <c r="ES145" i="18"/>
  <c r="ET131" i="18"/>
  <c r="ES131" i="18"/>
  <c r="ET126" i="18"/>
  <c r="ES126" i="18"/>
  <c r="ET119" i="18"/>
  <c r="ET115" i="18"/>
  <c r="ES115" i="18"/>
  <c r="ET107" i="18"/>
  <c r="ES107" i="18"/>
  <c r="ET99" i="18"/>
  <c r="ES99" i="18"/>
  <c r="ET95" i="18"/>
  <c r="ET92" i="18"/>
  <c r="ES92" i="18"/>
  <c r="ET87" i="18"/>
  <c r="ES87" i="18"/>
  <c r="ET80" i="18"/>
  <c r="ES80" i="18"/>
  <c r="ET76" i="18"/>
  <c r="ES76" i="18"/>
  <c r="ET71" i="18"/>
  <c r="ES71" i="18"/>
  <c r="ET67" i="18"/>
  <c r="ES67" i="18"/>
  <c r="ET61" i="18"/>
  <c r="ES61" i="18"/>
  <c r="ET57" i="18"/>
  <c r="ES57" i="18"/>
  <c r="ET53" i="18"/>
  <c r="ES53" i="18"/>
  <c r="ET47" i="18"/>
  <c r="ES47" i="18"/>
  <c r="ET43" i="18"/>
  <c r="ES43" i="18"/>
  <c r="ET35" i="18"/>
  <c r="ES35" i="18"/>
  <c r="ET30" i="18"/>
  <c r="ES30" i="18"/>
  <c r="ET24" i="18"/>
  <c r="ES24" i="18"/>
  <c r="ET19" i="18"/>
  <c r="ES19" i="18"/>
  <c r="ET16" i="18"/>
  <c r="ES16" i="18"/>
  <c r="ET13" i="18"/>
  <c r="ES13" i="18"/>
  <c r="ET11" i="18"/>
  <c r="ES11" i="18"/>
  <c r="FO193" i="18" l="1"/>
  <c r="FO201" i="18"/>
  <c r="FK30" i="18"/>
  <c r="FK193" i="18"/>
  <c r="FK19" i="18"/>
  <c r="FC19" i="18"/>
  <c r="FC213" i="18"/>
  <c r="FC87" i="18"/>
  <c r="FK71" i="18"/>
  <c r="FC13" i="18"/>
  <c r="FC24" i="18"/>
  <c r="FC67" i="18"/>
  <c r="FC95" i="18"/>
  <c r="FC148" i="18"/>
  <c r="FK107" i="18"/>
  <c r="FC179" i="18"/>
  <c r="FE10" i="18"/>
  <c r="FE219" i="18" s="1"/>
  <c r="F153" i="13" s="1"/>
  <c r="FK13" i="18"/>
  <c r="FK80" i="18"/>
  <c r="ES10" i="18"/>
  <c r="ES219" i="18" s="1"/>
  <c r="FC131" i="18"/>
  <c r="FC107" i="18"/>
  <c r="FC158" i="18"/>
  <c r="FC188" i="18"/>
  <c r="FC57" i="18"/>
  <c r="FC126" i="18"/>
  <c r="FK67" i="18"/>
  <c r="FK145" i="18"/>
  <c r="FK174" i="18"/>
  <c r="FC43" i="18"/>
  <c r="FC47" i="18"/>
  <c r="FC193" i="18"/>
  <c r="ET10" i="18"/>
  <c r="ET219" i="18" s="1"/>
  <c r="EW10" i="18"/>
  <c r="EW219" i="18" s="1"/>
  <c r="FC35" i="18"/>
  <c r="FC76" i="18"/>
  <c r="FK115" i="18"/>
  <c r="EU213" i="18"/>
  <c r="EX10" i="18"/>
  <c r="EX219" i="18" s="1"/>
  <c r="H151" i="13" s="1"/>
  <c r="FC119" i="18"/>
  <c r="FC171" i="18"/>
  <c r="FC201" i="18"/>
  <c r="FF10" i="18"/>
  <c r="FF219" i="18" s="1"/>
  <c r="FN10" i="18"/>
  <c r="FN219" i="18" s="1"/>
  <c r="H155" i="13" s="1"/>
  <c r="FM10" i="18"/>
  <c r="FM219" i="18" s="1"/>
  <c r="F155" i="13" s="1"/>
  <c r="FK213" i="18"/>
  <c r="FK206" i="18"/>
  <c r="FK201" i="18"/>
  <c r="FK188" i="18"/>
  <c r="FK185" i="18"/>
  <c r="FK179" i="18"/>
  <c r="FK171" i="18"/>
  <c r="FK167" i="18"/>
  <c r="FK152" i="18"/>
  <c r="FK148" i="18"/>
  <c r="FK131" i="18"/>
  <c r="FK126" i="18"/>
  <c r="FK119" i="18"/>
  <c r="FK99" i="18"/>
  <c r="FK95" i="18"/>
  <c r="FK92" i="18"/>
  <c r="FK87" i="18"/>
  <c r="FK76" i="18"/>
  <c r="FK61" i="18"/>
  <c r="FK57" i="18"/>
  <c r="FK53" i="18"/>
  <c r="FK47" i="18"/>
  <c r="FK43" i="18"/>
  <c r="FK35" i="18"/>
  <c r="FK24" i="18"/>
  <c r="FI10" i="18"/>
  <c r="FI219" i="18" s="1"/>
  <c r="FJ10" i="18"/>
  <c r="FJ219" i="18" s="1"/>
  <c r="H154" i="13" s="1"/>
  <c r="FK16" i="18"/>
  <c r="FK11" i="18"/>
  <c r="FG213" i="18"/>
  <c r="FC185" i="18"/>
  <c r="FC174" i="18"/>
  <c r="FC167" i="18"/>
  <c r="FC152" i="18"/>
  <c r="FC145" i="18"/>
  <c r="FC115" i="18"/>
  <c r="FC99" i="18"/>
  <c r="FC92" i="18"/>
  <c r="FC80" i="18"/>
  <c r="FC71" i="18"/>
  <c r="FC61" i="18"/>
  <c r="FC53" i="18"/>
  <c r="FB10" i="18"/>
  <c r="FB219" i="18" s="1"/>
  <c r="H152" i="13" s="1"/>
  <c r="FA10" i="18"/>
  <c r="FA219" i="18" s="1"/>
  <c r="FC11" i="18"/>
  <c r="FC16" i="18"/>
  <c r="EY213" i="18"/>
  <c r="E153" i="13" l="1"/>
  <c r="H150" i="13"/>
  <c r="EU219" i="18"/>
  <c r="FG219" i="18"/>
  <c r="H153" i="13"/>
  <c r="F151" i="13"/>
  <c r="E151" i="13"/>
  <c r="I151" i="13" s="1"/>
  <c r="F152" i="13"/>
  <c r="E152" i="13"/>
  <c r="I152" i="13" s="1"/>
  <c r="F154" i="13"/>
  <c r="E154" i="13"/>
  <c r="I154" i="13" s="1"/>
  <c r="E150" i="13"/>
  <c r="F150" i="13"/>
  <c r="EY219" i="18"/>
  <c r="E155" i="13"/>
  <c r="I155" i="13" s="1"/>
  <c r="FO10" i="18"/>
  <c r="FO219" i="18"/>
  <c r="FK219" i="18"/>
  <c r="FK10" i="18"/>
  <c r="FC219" i="18"/>
  <c r="FC10" i="18"/>
  <c r="EQ32" i="18"/>
  <c r="EP213" i="18"/>
  <c r="EO213" i="18"/>
  <c r="EP206" i="18"/>
  <c r="EO206" i="18"/>
  <c r="EP201" i="18"/>
  <c r="EO201" i="18"/>
  <c r="EO193" i="18"/>
  <c r="EP188" i="18"/>
  <c r="EO188" i="18"/>
  <c r="EP185" i="18"/>
  <c r="EO185" i="18"/>
  <c r="EP179" i="18"/>
  <c r="EO179" i="18"/>
  <c r="EP174" i="18"/>
  <c r="EO174" i="18"/>
  <c r="EP171" i="18"/>
  <c r="EO171" i="18"/>
  <c r="EP167" i="18"/>
  <c r="EO167" i="18"/>
  <c r="EO158" i="18"/>
  <c r="EP152" i="18"/>
  <c r="EO152" i="18"/>
  <c r="EP148" i="18"/>
  <c r="EO148" i="18"/>
  <c r="EP145" i="18"/>
  <c r="EO145" i="18"/>
  <c r="EP131" i="18"/>
  <c r="EO131" i="18"/>
  <c r="EP126" i="18"/>
  <c r="EO126" i="18"/>
  <c r="EP119" i="18"/>
  <c r="EO119" i="18"/>
  <c r="EP115" i="18"/>
  <c r="EO115" i="18"/>
  <c r="EP107" i="18"/>
  <c r="EO107" i="18"/>
  <c r="EP99" i="18"/>
  <c r="EO99" i="18"/>
  <c r="EP95" i="18"/>
  <c r="EO95" i="18"/>
  <c r="EP92" i="18"/>
  <c r="EO92" i="18"/>
  <c r="EP87" i="18"/>
  <c r="EO87" i="18"/>
  <c r="EP80" i="18"/>
  <c r="EO80" i="18"/>
  <c r="EP76" i="18"/>
  <c r="EO76" i="18"/>
  <c r="EP71" i="18"/>
  <c r="EO71" i="18"/>
  <c r="EP67" i="18"/>
  <c r="EO67" i="18"/>
  <c r="EP61" i="18"/>
  <c r="EO61" i="18"/>
  <c r="EP57" i="18"/>
  <c r="EO57" i="18"/>
  <c r="EP53" i="18"/>
  <c r="EO53" i="18"/>
  <c r="EP47" i="18"/>
  <c r="EO47" i="18"/>
  <c r="EP43" i="18"/>
  <c r="EO43" i="18"/>
  <c r="EP35" i="18"/>
  <c r="EO35" i="18"/>
  <c r="EP30" i="18"/>
  <c r="EO30" i="18"/>
  <c r="EP24" i="18"/>
  <c r="EO24" i="18"/>
  <c r="EP19" i="18"/>
  <c r="EO19" i="18"/>
  <c r="EP16" i="18"/>
  <c r="EO16" i="18"/>
  <c r="EP13" i="18"/>
  <c r="EO13" i="18"/>
  <c r="EP12" i="18"/>
  <c r="EO12" i="18"/>
  <c r="EP11" i="18"/>
  <c r="EO11" i="18"/>
  <c r="EM173" i="18"/>
  <c r="EM31" i="18"/>
  <c r="EM214" i="18"/>
  <c r="EL213" i="18"/>
  <c r="EK213" i="18"/>
  <c r="EM207" i="18"/>
  <c r="EL206" i="18"/>
  <c r="EK206" i="18"/>
  <c r="EL201" i="18"/>
  <c r="EK201" i="18"/>
  <c r="EK193" i="18"/>
  <c r="EL188" i="18"/>
  <c r="EK188" i="18"/>
  <c r="EL185" i="18"/>
  <c r="EK185" i="18"/>
  <c r="EM180" i="18"/>
  <c r="EL179" i="18"/>
  <c r="EK179" i="18"/>
  <c r="EL174" i="18"/>
  <c r="EK174" i="18"/>
  <c r="EL171" i="18"/>
  <c r="EK171" i="18"/>
  <c r="EL167" i="18"/>
  <c r="EK167" i="18"/>
  <c r="EK158" i="18"/>
  <c r="EL152" i="18"/>
  <c r="EK152" i="18"/>
  <c r="EL148" i="18"/>
  <c r="EK148" i="18"/>
  <c r="EL145" i="18"/>
  <c r="EK145" i="18"/>
  <c r="EL131" i="18"/>
  <c r="EK131" i="18"/>
  <c r="EL126" i="18"/>
  <c r="EK126" i="18"/>
  <c r="EL119" i="18"/>
  <c r="EK119" i="18"/>
  <c r="EL115" i="18"/>
  <c r="EK115" i="18"/>
  <c r="EL107" i="18"/>
  <c r="EK107" i="18"/>
  <c r="EL99" i="18"/>
  <c r="EK99" i="18"/>
  <c r="EL95" i="18"/>
  <c r="EK95" i="18"/>
  <c r="EM93" i="18"/>
  <c r="EL92" i="18"/>
  <c r="EK92" i="18"/>
  <c r="EL87" i="18"/>
  <c r="EK87" i="18"/>
  <c r="EL80" i="18"/>
  <c r="EK80" i="18"/>
  <c r="EL76" i="18"/>
  <c r="EK76" i="18"/>
  <c r="EL71" i="18"/>
  <c r="EK71" i="18"/>
  <c r="EL67" i="18"/>
  <c r="EK67" i="18"/>
  <c r="EL61" i="18"/>
  <c r="EK61" i="18"/>
  <c r="EL57" i="18"/>
  <c r="EK57" i="18"/>
  <c r="EL53" i="18"/>
  <c r="EK53" i="18"/>
  <c r="EM48" i="18"/>
  <c r="EL47" i="18"/>
  <c r="EK47" i="18"/>
  <c r="EL43" i="18"/>
  <c r="EK43" i="18"/>
  <c r="EM36" i="18"/>
  <c r="EL35" i="18"/>
  <c r="EK35" i="18"/>
  <c r="EL30" i="18"/>
  <c r="EK30" i="18"/>
  <c r="EL24" i="18"/>
  <c r="EK24" i="18"/>
  <c r="EL19" i="18"/>
  <c r="EK19" i="18"/>
  <c r="EL16" i="18"/>
  <c r="EK16" i="18"/>
  <c r="EL13" i="18"/>
  <c r="EK13" i="18"/>
  <c r="EL12" i="18"/>
  <c r="EK12" i="18"/>
  <c r="EL11" i="18"/>
  <c r="EK11" i="18"/>
  <c r="AQ217" i="18"/>
  <c r="CF219" i="18"/>
  <c r="D134" i="13" s="1"/>
  <c r="CH213" i="18"/>
  <c r="CG213" i="18"/>
  <c r="CH206" i="18"/>
  <c r="CG206" i="18"/>
  <c r="CH201" i="18"/>
  <c r="CG201" i="18"/>
  <c r="CH193" i="18"/>
  <c r="CG193" i="18"/>
  <c r="CH188" i="18"/>
  <c r="CG188" i="18"/>
  <c r="CH185" i="18"/>
  <c r="CG185" i="18"/>
  <c r="CH179" i="18"/>
  <c r="CG179" i="18"/>
  <c r="CH174" i="18"/>
  <c r="CG174" i="18"/>
  <c r="CH171" i="18"/>
  <c r="CG171" i="18"/>
  <c r="CH167" i="18"/>
  <c r="CG167" i="18"/>
  <c r="CH158" i="18"/>
  <c r="CG158" i="18"/>
  <c r="CH152" i="18"/>
  <c r="CG152" i="18"/>
  <c r="CH148" i="18"/>
  <c r="CG148" i="18"/>
  <c r="CH145" i="18"/>
  <c r="CG145" i="18"/>
  <c r="CH131" i="18"/>
  <c r="CG131" i="18"/>
  <c r="CH126" i="18"/>
  <c r="CG126" i="18"/>
  <c r="CH119" i="18"/>
  <c r="CG119" i="18"/>
  <c r="CH115" i="18"/>
  <c r="CG115" i="18"/>
  <c r="CH107" i="18"/>
  <c r="CG107" i="18"/>
  <c r="CH99" i="18"/>
  <c r="CG99" i="18"/>
  <c r="CH95" i="18"/>
  <c r="CG95" i="18"/>
  <c r="CH92" i="18"/>
  <c r="CG92" i="18"/>
  <c r="CH87" i="18"/>
  <c r="CG87" i="18"/>
  <c r="CH80" i="18"/>
  <c r="CG80" i="18"/>
  <c r="CH76" i="18"/>
  <c r="CG76" i="18"/>
  <c r="CH71" i="18"/>
  <c r="CG71" i="18"/>
  <c r="CH67" i="18"/>
  <c r="CG67" i="18"/>
  <c r="CH61" i="18"/>
  <c r="CG61" i="18"/>
  <c r="CH57" i="18"/>
  <c r="CG57" i="18"/>
  <c r="CH53" i="18"/>
  <c r="CG53" i="18"/>
  <c r="CH47" i="18"/>
  <c r="CG47" i="18"/>
  <c r="CH43" i="18"/>
  <c r="CG43" i="18"/>
  <c r="CH35" i="18"/>
  <c r="CG35" i="18"/>
  <c r="CH30" i="18"/>
  <c r="CG30" i="18"/>
  <c r="CH24" i="18"/>
  <c r="CG24" i="18"/>
  <c r="CH19" i="18"/>
  <c r="CG19" i="18"/>
  <c r="CH16" i="18"/>
  <c r="CG16" i="18"/>
  <c r="CH13" i="18"/>
  <c r="CG13" i="18"/>
  <c r="CH11" i="18"/>
  <c r="CG11" i="18"/>
  <c r="EG158" i="18"/>
  <c r="EI158" i="18" s="1"/>
  <c r="EF158" i="18"/>
  <c r="EF213" i="18"/>
  <c r="EF206" i="18"/>
  <c r="EF201" i="18"/>
  <c r="EF193" i="18"/>
  <c r="EF188" i="18"/>
  <c r="EF185" i="18"/>
  <c r="EF179" i="18"/>
  <c r="EF174" i="18"/>
  <c r="EF171" i="18"/>
  <c r="EF167" i="18"/>
  <c r="EF152" i="18"/>
  <c r="EF148" i="18"/>
  <c r="EF145" i="18"/>
  <c r="EF131" i="18"/>
  <c r="EF126" i="18"/>
  <c r="EF119" i="18"/>
  <c r="EF115" i="18"/>
  <c r="EF107" i="18"/>
  <c r="EF99" i="18"/>
  <c r="EF95" i="18"/>
  <c r="EF92" i="18"/>
  <c r="EF87" i="18"/>
  <c r="EF80" i="18"/>
  <c r="EF76" i="18"/>
  <c r="EF71" i="18"/>
  <c r="EF67" i="18"/>
  <c r="EF61" i="18"/>
  <c r="EF57" i="18"/>
  <c r="EF53" i="18"/>
  <c r="EF47" i="18"/>
  <c r="EF43" i="18"/>
  <c r="EF35" i="18"/>
  <c r="EF30" i="18"/>
  <c r="EF24" i="18"/>
  <c r="EF19" i="18"/>
  <c r="EF16" i="18"/>
  <c r="EF13" i="18"/>
  <c r="EF12" i="18"/>
  <c r="EF11" i="18"/>
  <c r="EI216" i="18"/>
  <c r="EI217" i="18"/>
  <c r="EI214" i="18"/>
  <c r="EG193" i="18"/>
  <c r="EI193" i="18" s="1"/>
  <c r="EI127" i="18"/>
  <c r="EH126" i="18"/>
  <c r="EG126" i="18"/>
  <c r="EI215" i="18"/>
  <c r="EH213" i="18"/>
  <c r="EG213" i="18"/>
  <c r="EI207" i="18"/>
  <c r="EH206" i="18"/>
  <c r="EG206" i="18"/>
  <c r="EI202" i="18"/>
  <c r="EH201" i="18"/>
  <c r="EG201" i="18"/>
  <c r="EI189" i="18"/>
  <c r="EH188" i="18"/>
  <c r="EG188" i="18"/>
  <c r="EI186" i="18"/>
  <c r="EH185" i="18"/>
  <c r="EG185" i="18"/>
  <c r="EI180" i="18"/>
  <c r="EH179" i="18"/>
  <c r="EG179" i="18"/>
  <c r="EI175" i="18"/>
  <c r="EH174" i="18"/>
  <c r="EG174" i="18"/>
  <c r="EI172" i="18"/>
  <c r="EH171" i="18"/>
  <c r="EG171" i="18"/>
  <c r="EI168" i="18"/>
  <c r="EH167" i="18"/>
  <c r="EG167" i="18"/>
  <c r="EI153" i="18"/>
  <c r="EH152" i="18"/>
  <c r="EG152" i="18"/>
  <c r="EI149" i="18"/>
  <c r="EH148" i="18"/>
  <c r="EG148" i="18"/>
  <c r="EI146" i="18"/>
  <c r="EH145" i="18"/>
  <c r="EG145" i="18"/>
  <c r="EI132" i="18"/>
  <c r="EH131" i="18"/>
  <c r="EG131" i="18"/>
  <c r="EI120" i="18"/>
  <c r="EH119" i="18"/>
  <c r="EG119" i="18"/>
  <c r="EI116" i="18"/>
  <c r="EH115" i="18"/>
  <c r="EG115" i="18"/>
  <c r="EI108" i="18"/>
  <c r="EH107" i="18"/>
  <c r="EG107" i="18"/>
  <c r="EI100" i="18"/>
  <c r="EH99" i="18"/>
  <c r="EG99" i="18"/>
  <c r="EI96" i="18"/>
  <c r="EH95" i="18"/>
  <c r="EG95" i="18"/>
  <c r="EI93" i="18"/>
  <c r="EH92" i="18"/>
  <c r="EG92" i="18"/>
  <c r="EI88" i="18"/>
  <c r="EH87" i="18"/>
  <c r="EG87" i="18"/>
  <c r="EI81" i="18"/>
  <c r="EH80" i="18"/>
  <c r="EG80" i="18"/>
  <c r="EI77" i="18"/>
  <c r="EH76" i="18"/>
  <c r="EG76" i="18"/>
  <c r="EI72" i="18"/>
  <c r="EH71" i="18"/>
  <c r="EG71" i="18"/>
  <c r="EI68" i="18"/>
  <c r="EH67" i="18"/>
  <c r="EG67" i="18"/>
  <c r="EI62" i="18"/>
  <c r="EH61" i="18"/>
  <c r="EG61" i="18"/>
  <c r="EI58" i="18"/>
  <c r="EH57" i="18"/>
  <c r="EG57" i="18"/>
  <c r="EI54" i="18"/>
  <c r="EH53" i="18"/>
  <c r="EG53" i="18"/>
  <c r="EI48" i="18"/>
  <c r="EH47" i="18"/>
  <c r="EG47" i="18"/>
  <c r="EI44" i="18"/>
  <c r="EH43" i="18"/>
  <c r="EG43" i="18"/>
  <c r="EI36" i="18"/>
  <c r="EH35" i="18"/>
  <c r="EG35" i="18"/>
  <c r="EH30" i="18"/>
  <c r="EG30" i="18"/>
  <c r="EI25" i="18"/>
  <c r="EH24" i="18"/>
  <c r="EG24" i="18"/>
  <c r="EH19" i="18"/>
  <c r="EG19" i="18"/>
  <c r="EI17" i="18"/>
  <c r="EH16" i="18"/>
  <c r="EG16" i="18"/>
  <c r="EI14" i="18"/>
  <c r="EH13" i="18"/>
  <c r="EG13" i="18"/>
  <c r="EH12" i="18"/>
  <c r="EG12" i="18"/>
  <c r="EH11" i="18"/>
  <c r="EG11" i="18"/>
  <c r="EM12" i="18" l="1"/>
  <c r="EM19" i="18"/>
  <c r="EM126" i="18"/>
  <c r="EI19" i="18"/>
  <c r="EI30" i="18"/>
  <c r="EQ12" i="18"/>
  <c r="EM206" i="18"/>
  <c r="EI92" i="18"/>
  <c r="EM30" i="18"/>
  <c r="EI76" i="18"/>
  <c r="EI119" i="18"/>
  <c r="EI107" i="18"/>
  <c r="EI171" i="18"/>
  <c r="EI126" i="18"/>
  <c r="I153" i="13"/>
  <c r="EI13" i="18"/>
  <c r="EI43" i="18"/>
  <c r="CG10" i="18"/>
  <c r="CG219" i="18" s="1"/>
  <c r="EI24" i="18"/>
  <c r="EI213" i="18"/>
  <c r="I150" i="13"/>
  <c r="CH10" i="18"/>
  <c r="CH219" i="18" s="1"/>
  <c r="EI99" i="18"/>
  <c r="EM213" i="18"/>
  <c r="EI71" i="18"/>
  <c r="EI53" i="18"/>
  <c r="EG10" i="18"/>
  <c r="EG219" i="18" s="1"/>
  <c r="EO10" i="18"/>
  <c r="EO219" i="18" s="1"/>
  <c r="EP10" i="18"/>
  <c r="EQ10" i="18" s="1"/>
  <c r="EQ30" i="18"/>
  <c r="EM179" i="18"/>
  <c r="EM171" i="18"/>
  <c r="EM92" i="18"/>
  <c r="EM47" i="18"/>
  <c r="EM35" i="18"/>
  <c r="EL10" i="18"/>
  <c r="EL219" i="18" s="1"/>
  <c r="H148" i="13" s="1"/>
  <c r="EM11" i="18"/>
  <c r="EK10" i="18"/>
  <c r="EK219" i="18" s="1"/>
  <c r="EI148" i="18"/>
  <c r="EI201" i="18"/>
  <c r="EI131" i="18"/>
  <c r="EI16" i="18"/>
  <c r="EI115" i="18"/>
  <c r="EI174" i="18"/>
  <c r="EF10" i="18"/>
  <c r="EF219" i="18" s="1"/>
  <c r="D147" i="13" s="1"/>
  <c r="EI61" i="18"/>
  <c r="EI80" i="18"/>
  <c r="EI185" i="18"/>
  <c r="EI167" i="18"/>
  <c r="EI206" i="18"/>
  <c r="EI188" i="18"/>
  <c r="EI179" i="18"/>
  <c r="EI152" i="18"/>
  <c r="EI145" i="18"/>
  <c r="EI95" i="18"/>
  <c r="EI87" i="18"/>
  <c r="EI67" i="18"/>
  <c r="EI57" i="18"/>
  <c r="EI47" i="18"/>
  <c r="EI35" i="18"/>
  <c r="EH10" i="18"/>
  <c r="EI11" i="18"/>
  <c r="CI219" i="18" l="1"/>
  <c r="EP219" i="18"/>
  <c r="H149" i="13" s="1"/>
  <c r="E134" i="13"/>
  <c r="F134" i="13"/>
  <c r="F148" i="13"/>
  <c r="E148" i="13"/>
  <c r="I148" i="13" s="1"/>
  <c r="F149" i="13"/>
  <c r="E149" i="13"/>
  <c r="EM10" i="18"/>
  <c r="EM219" i="18"/>
  <c r="F147" i="13"/>
  <c r="E147" i="13"/>
  <c r="EI10" i="18"/>
  <c r="EH219" i="18"/>
  <c r="BL213" i="18"/>
  <c r="BL206" i="18"/>
  <c r="BL201" i="18"/>
  <c r="BL193" i="18"/>
  <c r="BL188" i="18"/>
  <c r="BL185" i="18"/>
  <c r="BL179" i="18"/>
  <c r="BL174" i="18"/>
  <c r="BL171" i="18"/>
  <c r="BL167" i="18"/>
  <c r="BL158" i="18"/>
  <c r="BL152" i="18"/>
  <c r="BL148" i="18"/>
  <c r="BL145" i="18"/>
  <c r="BL131" i="18"/>
  <c r="BL126" i="18"/>
  <c r="BL119" i="18"/>
  <c r="BL115" i="18"/>
  <c r="BL107" i="18"/>
  <c r="BL99" i="18"/>
  <c r="BL95" i="18"/>
  <c r="BL92" i="18"/>
  <c r="BL87" i="18"/>
  <c r="BL80" i="18"/>
  <c r="BL76" i="18"/>
  <c r="BL71" i="18"/>
  <c r="BL67" i="18"/>
  <c r="BL61" i="18"/>
  <c r="BL57" i="18"/>
  <c r="BL53" i="18"/>
  <c r="BL47" i="18"/>
  <c r="BL43" i="18"/>
  <c r="BL35" i="18"/>
  <c r="BL30" i="18"/>
  <c r="BL24" i="18"/>
  <c r="BL19" i="18"/>
  <c r="BL16" i="18"/>
  <c r="BL13" i="18"/>
  <c r="BL11" i="18"/>
  <c r="L213" i="18"/>
  <c r="L206" i="18"/>
  <c r="L201" i="18"/>
  <c r="L193" i="18"/>
  <c r="L188" i="18"/>
  <c r="L185" i="18"/>
  <c r="L179" i="18"/>
  <c r="L174" i="18"/>
  <c r="L171" i="18"/>
  <c r="L167" i="18"/>
  <c r="L158" i="18"/>
  <c r="L152" i="18"/>
  <c r="L148" i="18"/>
  <c r="L145" i="18"/>
  <c r="L131" i="18"/>
  <c r="L126" i="18"/>
  <c r="L119" i="18"/>
  <c r="L115" i="18"/>
  <c r="L107" i="18"/>
  <c r="L99" i="18"/>
  <c r="L95" i="18"/>
  <c r="L92" i="18"/>
  <c r="L87" i="18"/>
  <c r="L80" i="18"/>
  <c r="L76" i="18"/>
  <c r="L71" i="18"/>
  <c r="L67" i="18"/>
  <c r="L61" i="18"/>
  <c r="L57" i="18"/>
  <c r="L53" i="18"/>
  <c r="L47" i="18"/>
  <c r="L43" i="18"/>
  <c r="L35" i="18"/>
  <c r="L30" i="18"/>
  <c r="L24" i="18"/>
  <c r="L19" i="18"/>
  <c r="L16" i="18"/>
  <c r="L13" i="18"/>
  <c r="L12" i="18"/>
  <c r="L11" i="18"/>
  <c r="BH213" i="18"/>
  <c r="BH11" i="18"/>
  <c r="BH10" i="18"/>
  <c r="AB213" i="18"/>
  <c r="AB206" i="18"/>
  <c r="AB201" i="18"/>
  <c r="AB193" i="18"/>
  <c r="AB188" i="18"/>
  <c r="AB185" i="18"/>
  <c r="AB179" i="18"/>
  <c r="AB174" i="18"/>
  <c r="AB171" i="18"/>
  <c r="AB167" i="18"/>
  <c r="AB158" i="18"/>
  <c r="AB152" i="18"/>
  <c r="AB148" i="18"/>
  <c r="AB145" i="18"/>
  <c r="AB131" i="18"/>
  <c r="AB126" i="18"/>
  <c r="AB119" i="18"/>
  <c r="AB115" i="18"/>
  <c r="AB107" i="18"/>
  <c r="AB99" i="18"/>
  <c r="AB95" i="18"/>
  <c r="AB92" i="18"/>
  <c r="AB87" i="18"/>
  <c r="AB80" i="18"/>
  <c r="AB76" i="18"/>
  <c r="AB71" i="18"/>
  <c r="AB67" i="18"/>
  <c r="AB61" i="18"/>
  <c r="AB57" i="18"/>
  <c r="AB53" i="18"/>
  <c r="AB47" i="18"/>
  <c r="AB43" i="18"/>
  <c r="AB35" i="18"/>
  <c r="AB30" i="18"/>
  <c r="AB24" i="18"/>
  <c r="AB19" i="18"/>
  <c r="AB16" i="18"/>
  <c r="AB13" i="18"/>
  <c r="AB11" i="18"/>
  <c r="X213" i="18"/>
  <c r="X206" i="18"/>
  <c r="X201" i="18"/>
  <c r="X193" i="18"/>
  <c r="X188" i="18"/>
  <c r="X185" i="18"/>
  <c r="X179" i="18"/>
  <c r="X174" i="18"/>
  <c r="X171" i="18"/>
  <c r="X167" i="18"/>
  <c r="X158" i="18"/>
  <c r="X152" i="18"/>
  <c r="X148" i="18"/>
  <c r="X145" i="18"/>
  <c r="X131" i="18"/>
  <c r="X126" i="18"/>
  <c r="X119" i="18"/>
  <c r="X115" i="18"/>
  <c r="X107" i="18"/>
  <c r="X99" i="18"/>
  <c r="X95" i="18"/>
  <c r="X92" i="18"/>
  <c r="X87" i="18"/>
  <c r="X80" i="18"/>
  <c r="X76" i="18"/>
  <c r="X71" i="18"/>
  <c r="X67" i="18"/>
  <c r="X61" i="18"/>
  <c r="X57" i="18"/>
  <c r="X53" i="18"/>
  <c r="X47" i="18"/>
  <c r="X43" i="18"/>
  <c r="X35" i="18"/>
  <c r="X30" i="18"/>
  <c r="X24" i="18"/>
  <c r="X19" i="18"/>
  <c r="X16" i="18"/>
  <c r="X13" i="18"/>
  <c r="X11" i="18"/>
  <c r="T213" i="18"/>
  <c r="T206" i="18"/>
  <c r="T201" i="18"/>
  <c r="T193" i="18"/>
  <c r="T188" i="18"/>
  <c r="T185" i="18"/>
  <c r="T179" i="18"/>
  <c r="T174" i="18"/>
  <c r="T171" i="18"/>
  <c r="T167" i="18"/>
  <c r="T158" i="18"/>
  <c r="T152" i="18"/>
  <c r="T148" i="18"/>
  <c r="T145" i="18"/>
  <c r="T131" i="18"/>
  <c r="T126" i="18"/>
  <c r="T119" i="18"/>
  <c r="T115" i="18"/>
  <c r="T107" i="18"/>
  <c r="T99" i="18"/>
  <c r="T95" i="18"/>
  <c r="T92" i="18"/>
  <c r="T87" i="18"/>
  <c r="T80" i="18"/>
  <c r="T76" i="18"/>
  <c r="T71" i="18"/>
  <c r="T67" i="18"/>
  <c r="T61" i="18"/>
  <c r="T57" i="18"/>
  <c r="T53" i="18"/>
  <c r="T47" i="18"/>
  <c r="T43" i="18"/>
  <c r="T35" i="18"/>
  <c r="T30" i="18"/>
  <c r="T24" i="18"/>
  <c r="T19" i="18"/>
  <c r="T16" i="18"/>
  <c r="T13" i="18"/>
  <c r="T11" i="18"/>
  <c r="I149" i="13" l="1"/>
  <c r="EQ219" i="18"/>
  <c r="BH219" i="18"/>
  <c r="X10" i="18"/>
  <c r="X219" i="18" s="1"/>
  <c r="EI219" i="18"/>
  <c r="H147" i="13"/>
  <c r="I147" i="13" s="1"/>
  <c r="T10" i="18"/>
  <c r="T219" i="18" s="1"/>
  <c r="BL10" i="18"/>
  <c r="BL219" i="18" s="1"/>
  <c r="AB10" i="18"/>
  <c r="L10" i="18"/>
  <c r="L219" i="18" s="1"/>
  <c r="P213" i="18"/>
  <c r="P206" i="18"/>
  <c r="P201" i="18"/>
  <c r="P193" i="18"/>
  <c r="P188" i="18"/>
  <c r="P185" i="18"/>
  <c r="P179" i="18"/>
  <c r="P174" i="18"/>
  <c r="P171" i="18"/>
  <c r="P167" i="18"/>
  <c r="P158" i="18"/>
  <c r="P152" i="18"/>
  <c r="P148" i="18"/>
  <c r="P145" i="18"/>
  <c r="P131" i="18"/>
  <c r="P126" i="18"/>
  <c r="P119" i="18"/>
  <c r="P115" i="18"/>
  <c r="P107" i="18"/>
  <c r="P99" i="18"/>
  <c r="P95" i="18"/>
  <c r="P92" i="18"/>
  <c r="P87" i="18"/>
  <c r="P80" i="18"/>
  <c r="P76" i="18"/>
  <c r="P71" i="18"/>
  <c r="P67" i="18"/>
  <c r="P61" i="18"/>
  <c r="P57" i="18"/>
  <c r="P53" i="18"/>
  <c r="P47" i="18"/>
  <c r="P43" i="18"/>
  <c r="P35" i="18"/>
  <c r="P30" i="18"/>
  <c r="P24" i="18"/>
  <c r="P19" i="18"/>
  <c r="P16" i="18"/>
  <c r="P13" i="18"/>
  <c r="P12" i="18"/>
  <c r="P11" i="18"/>
  <c r="CJ213" i="18"/>
  <c r="CJ206" i="18"/>
  <c r="CJ201" i="18"/>
  <c r="CJ193" i="18"/>
  <c r="CJ188" i="18"/>
  <c r="CJ185" i="18"/>
  <c r="CJ179" i="18"/>
  <c r="CJ174" i="18"/>
  <c r="CJ171" i="18"/>
  <c r="CJ167" i="18"/>
  <c r="CJ158" i="18"/>
  <c r="CJ152" i="18"/>
  <c r="CJ148" i="18"/>
  <c r="CJ145" i="18"/>
  <c r="CJ131" i="18"/>
  <c r="CJ126" i="18"/>
  <c r="CJ115" i="18"/>
  <c r="CJ107" i="18"/>
  <c r="CJ99" i="18"/>
  <c r="CJ92" i="18"/>
  <c r="CJ87" i="18"/>
  <c r="CJ80" i="18"/>
  <c r="CJ76" i="18"/>
  <c r="CJ71" i="18"/>
  <c r="CJ67" i="18"/>
  <c r="CJ61" i="18"/>
  <c r="CJ57" i="18"/>
  <c r="CJ53" i="18"/>
  <c r="CJ47" i="18"/>
  <c r="CJ43" i="18"/>
  <c r="CJ35" i="18"/>
  <c r="CJ30" i="18"/>
  <c r="CJ24" i="18"/>
  <c r="CJ19" i="18"/>
  <c r="CJ16" i="18"/>
  <c r="CJ13" i="18"/>
  <c r="CJ11" i="18"/>
  <c r="H213" i="18"/>
  <c r="H206" i="18"/>
  <c r="H201" i="18"/>
  <c r="H193" i="18"/>
  <c r="H188" i="18"/>
  <c r="H185" i="18"/>
  <c r="H179" i="18"/>
  <c r="H174" i="18"/>
  <c r="H171" i="18"/>
  <c r="H167" i="18"/>
  <c r="H158" i="18"/>
  <c r="H152" i="18"/>
  <c r="H148" i="18"/>
  <c r="H145" i="18"/>
  <c r="H131" i="18"/>
  <c r="H126" i="18"/>
  <c r="H119" i="18"/>
  <c r="H115" i="18"/>
  <c r="H107" i="18"/>
  <c r="H99" i="18"/>
  <c r="H95" i="18"/>
  <c r="H92" i="18"/>
  <c r="H87" i="18"/>
  <c r="H80" i="18"/>
  <c r="H76" i="18"/>
  <c r="H71" i="18"/>
  <c r="H67" i="18"/>
  <c r="H61" i="18"/>
  <c r="H57" i="18"/>
  <c r="H53" i="18"/>
  <c r="H47" i="18"/>
  <c r="H43" i="18"/>
  <c r="H35" i="18"/>
  <c r="H30" i="18"/>
  <c r="H24" i="18"/>
  <c r="H19" i="18"/>
  <c r="H16" i="18"/>
  <c r="H13" i="18"/>
  <c r="H12" i="18"/>
  <c r="H11" i="18"/>
  <c r="AJ213" i="18"/>
  <c r="AJ219" i="18" s="1"/>
  <c r="AJ206" i="18"/>
  <c r="AJ201" i="18"/>
  <c r="AJ193" i="18"/>
  <c r="AJ188" i="18"/>
  <c r="AJ185" i="18"/>
  <c r="AJ179" i="18"/>
  <c r="AJ174" i="18"/>
  <c r="AJ171" i="18"/>
  <c r="AJ167" i="18"/>
  <c r="AJ158" i="18"/>
  <c r="AJ152" i="18"/>
  <c r="AJ148" i="18"/>
  <c r="AJ145" i="18"/>
  <c r="AJ131" i="18"/>
  <c r="AJ126" i="18"/>
  <c r="AJ119" i="18"/>
  <c r="AJ115" i="18"/>
  <c r="AJ107" i="18"/>
  <c r="AJ99" i="18"/>
  <c r="AJ95" i="18"/>
  <c r="AJ92" i="18"/>
  <c r="AJ87" i="18"/>
  <c r="AJ80" i="18"/>
  <c r="AJ76" i="18"/>
  <c r="AJ71" i="18"/>
  <c r="AJ67" i="18"/>
  <c r="AJ61" i="18"/>
  <c r="AJ57" i="18"/>
  <c r="AJ53" i="18"/>
  <c r="AJ47" i="18"/>
  <c r="AJ43" i="18"/>
  <c r="AJ35" i="18"/>
  <c r="AJ30" i="18"/>
  <c r="AJ24" i="18"/>
  <c r="AJ19" i="18"/>
  <c r="AJ16" i="18"/>
  <c r="AJ13" i="18"/>
  <c r="F16" i="17"/>
  <c r="F17" i="17"/>
  <c r="F18" i="17"/>
  <c r="F20" i="17"/>
  <c r="F21" i="17"/>
  <c r="F22" i="17"/>
  <c r="F23" i="17"/>
  <c r="F24" i="17"/>
  <c r="F25" i="17"/>
  <c r="F26" i="17"/>
  <c r="F27" i="17"/>
  <c r="F29" i="17"/>
  <c r="F30" i="17"/>
  <c r="F31" i="17"/>
  <c r="F32" i="17"/>
  <c r="F33" i="17"/>
  <c r="F34" i="17"/>
  <c r="F35" i="17"/>
  <c r="F36" i="17"/>
  <c r="F37" i="17"/>
  <c r="F38" i="17"/>
  <c r="F39" i="17"/>
  <c r="F40" i="17"/>
  <c r="F41" i="17"/>
  <c r="F43" i="17"/>
  <c r="F44" i="17"/>
  <c r="F45" i="17"/>
  <c r="F46" i="17"/>
  <c r="F47" i="17"/>
  <c r="F48" i="17"/>
  <c r="F49" i="17"/>
  <c r="F50" i="17"/>
  <c r="F51" i="17"/>
  <c r="F52" i="17"/>
  <c r="F53" i="17"/>
  <c r="F54" i="17"/>
  <c r="F55" i="17"/>
  <c r="F57" i="17"/>
  <c r="F58" i="17"/>
  <c r="F59" i="17"/>
  <c r="F61" i="17"/>
  <c r="F62" i="17"/>
  <c r="F63" i="17"/>
  <c r="F64" i="17"/>
  <c r="F65" i="17"/>
  <c r="F66" i="17"/>
  <c r="F67" i="17"/>
  <c r="F68" i="17"/>
  <c r="F69" i="17"/>
  <c r="F70" i="17"/>
  <c r="F71" i="17"/>
  <c r="F72" i="17"/>
  <c r="F73" i="17"/>
  <c r="F74" i="17"/>
  <c r="F75" i="17"/>
  <c r="F76" i="17"/>
  <c r="F78" i="17"/>
  <c r="F79" i="17"/>
  <c r="F80" i="17"/>
  <c r="F81" i="17"/>
  <c r="F82" i="17"/>
  <c r="F84" i="17"/>
  <c r="F85" i="17"/>
  <c r="F86" i="17"/>
  <c r="F87" i="17"/>
  <c r="F88" i="17"/>
  <c r="F89" i="17"/>
  <c r="F90" i="17"/>
  <c r="F91" i="17"/>
  <c r="F92" i="17"/>
  <c r="F93" i="17"/>
  <c r="F94" i="17"/>
  <c r="F95" i="17"/>
  <c r="F96" i="17"/>
  <c r="F97" i="17"/>
  <c r="F98" i="17"/>
  <c r="F100" i="17"/>
  <c r="F101" i="17"/>
  <c r="F102" i="17"/>
  <c r="F103" i="17"/>
  <c r="F105" i="17"/>
  <c r="F106" i="17"/>
  <c r="F107" i="17"/>
  <c r="F108" i="17"/>
  <c r="F109" i="17"/>
  <c r="F110" i="17"/>
  <c r="F111" i="17"/>
  <c r="F112" i="17"/>
  <c r="F113" i="17"/>
  <c r="F114" i="17"/>
  <c r="F115" i="17"/>
  <c r="F117" i="17"/>
  <c r="F118" i="17"/>
  <c r="F119" i="17"/>
  <c r="F120" i="17"/>
  <c r="F121" i="17"/>
  <c r="F122" i="17"/>
  <c r="F123" i="17"/>
  <c r="F124" i="17"/>
  <c r="F126" i="17"/>
  <c r="F127" i="17"/>
  <c r="F128" i="17"/>
  <c r="F129" i="17"/>
  <c r="F130" i="17"/>
  <c r="F131" i="17"/>
  <c r="F132" i="17"/>
  <c r="F133" i="17"/>
  <c r="F134" i="17"/>
  <c r="F135" i="17"/>
  <c r="F136" i="17"/>
  <c r="F137" i="17"/>
  <c r="F138" i="17"/>
  <c r="F140" i="17"/>
  <c r="F141" i="17"/>
  <c r="F142" i="17"/>
  <c r="F143" i="17"/>
  <c r="F144" i="17"/>
  <c r="F145" i="17"/>
  <c r="F146" i="17"/>
  <c r="F147" i="17"/>
  <c r="F148" i="17"/>
  <c r="F149" i="17"/>
  <c r="F150" i="17"/>
  <c r="F152" i="17"/>
  <c r="F153" i="17"/>
  <c r="F154" i="17"/>
  <c r="F155" i="17"/>
  <c r="F156" i="17"/>
  <c r="F157" i="17"/>
  <c r="F158" i="17"/>
  <c r="F159" i="17"/>
  <c r="F160" i="17"/>
  <c r="F161" i="17"/>
  <c r="F163" i="17"/>
  <c r="F164" i="17"/>
  <c r="F165" i="17"/>
  <c r="F166" i="17"/>
  <c r="F167" i="17"/>
  <c r="F168" i="17"/>
  <c r="F169" i="17"/>
  <c r="F170" i="17"/>
  <c r="F171" i="17"/>
  <c r="F172" i="17"/>
  <c r="F173" i="17"/>
  <c r="F175" i="17"/>
  <c r="F176" i="17"/>
  <c r="F177" i="17"/>
  <c r="F178" i="17"/>
  <c r="F179" i="17"/>
  <c r="F180" i="17"/>
  <c r="F181" i="17"/>
  <c r="F182" i="17"/>
  <c r="F183" i="17"/>
  <c r="F184" i="17"/>
  <c r="F185" i="17"/>
  <c r="F187" i="17"/>
  <c r="F188" i="17"/>
  <c r="F189" i="17"/>
  <c r="F190" i="17"/>
  <c r="F191" i="17"/>
  <c r="F192" i="17"/>
  <c r="F193" i="17"/>
  <c r="F194" i="17"/>
  <c r="F195" i="17"/>
  <c r="F196" i="17"/>
  <c r="F197" i="17"/>
  <c r="F198" i="17"/>
  <c r="F200" i="17"/>
  <c r="F201" i="17"/>
  <c r="F202" i="17"/>
  <c r="F204" i="17"/>
  <c r="F205" i="17"/>
  <c r="F206" i="17"/>
  <c r="F207" i="17"/>
  <c r="F208" i="17"/>
  <c r="F209" i="17"/>
  <c r="F210" i="17"/>
  <c r="F211" i="17"/>
  <c r="F212" i="17"/>
  <c r="F213" i="17"/>
  <c r="F214" i="17"/>
  <c r="F216" i="17"/>
  <c r="F217" i="17"/>
  <c r="F218" i="17"/>
  <c r="F219" i="17"/>
  <c r="F220" i="17"/>
  <c r="F221" i="17"/>
  <c r="F222" i="17"/>
  <c r="F224" i="17"/>
  <c r="F225" i="17"/>
  <c r="F226" i="17"/>
  <c r="F227" i="17"/>
  <c r="F228" i="17"/>
  <c r="F229" i="17"/>
  <c r="F231" i="17"/>
  <c r="F232" i="17"/>
  <c r="F233" i="17"/>
  <c r="F234" i="17"/>
  <c r="F235" i="17"/>
  <c r="F236" i="17"/>
  <c r="F237" i="17"/>
  <c r="F238" i="17"/>
  <c r="F239" i="17"/>
  <c r="F240" i="17"/>
  <c r="F241" i="17"/>
  <c r="F243" i="17"/>
  <c r="F244" i="17"/>
  <c r="F245" i="17"/>
  <c r="F246" i="17"/>
  <c r="F247" i="17"/>
  <c r="F248" i="17"/>
  <c r="F249" i="17"/>
  <c r="F250" i="17"/>
  <c r="F251" i="17"/>
  <c r="F252" i="17"/>
  <c r="F253" i="17"/>
  <c r="F254" i="17"/>
  <c r="F256" i="17"/>
  <c r="F257" i="17"/>
  <c r="F258" i="17"/>
  <c r="F259" i="17"/>
  <c r="F260" i="17"/>
  <c r="F261" i="17"/>
  <c r="F262" i="17"/>
  <c r="F263" i="17"/>
  <c r="F264" i="17"/>
  <c r="F265" i="17"/>
  <c r="F266" i="17"/>
  <c r="F267" i="17"/>
  <c r="F268" i="17"/>
  <c r="F270" i="17"/>
  <c r="F271" i="17"/>
  <c r="F272" i="17"/>
  <c r="F273" i="17"/>
  <c r="F274" i="17"/>
  <c r="F275" i="17"/>
  <c r="F277" i="17"/>
  <c r="F278" i="17"/>
  <c r="F279" i="17"/>
  <c r="F280" i="17"/>
  <c r="F281" i="17"/>
  <c r="F282" i="17"/>
  <c r="F283" i="17"/>
  <c r="F284" i="17"/>
  <c r="F285" i="17"/>
  <c r="F287" i="17"/>
  <c r="F288" i="17"/>
  <c r="F289" i="17"/>
  <c r="F290" i="17"/>
  <c r="F291" i="17"/>
  <c r="F292" i="17"/>
  <c r="F293" i="17"/>
  <c r="F294" i="17"/>
  <c r="F295" i="17"/>
  <c r="F297" i="17"/>
  <c r="F298" i="17"/>
  <c r="F299" i="17"/>
  <c r="F300" i="17"/>
  <c r="F301" i="17"/>
  <c r="F302" i="17"/>
  <c r="F303" i="17"/>
  <c r="F304" i="17"/>
  <c r="F305" i="17"/>
  <c r="F307" i="17"/>
  <c r="F308" i="17"/>
  <c r="F309" i="17"/>
  <c r="F310" i="17"/>
  <c r="F311" i="17"/>
  <c r="F312" i="17"/>
  <c r="F313" i="17"/>
  <c r="F314" i="17"/>
  <c r="F316" i="17"/>
  <c r="F317" i="17"/>
  <c r="F318" i="17"/>
  <c r="F319" i="17"/>
  <c r="F320" i="17"/>
  <c r="F321" i="17"/>
  <c r="F322" i="17"/>
  <c r="F324" i="17"/>
  <c r="F325" i="17"/>
  <c r="F326" i="17"/>
  <c r="F327" i="17"/>
  <c r="F328" i="17"/>
  <c r="F329" i="17"/>
  <c r="F330" i="17"/>
  <c r="F331" i="17"/>
  <c r="F332" i="17"/>
  <c r="F334" i="17"/>
  <c r="F335" i="17"/>
  <c r="F336" i="17"/>
  <c r="F337" i="17"/>
  <c r="F338" i="17"/>
  <c r="F339" i="17"/>
  <c r="F340" i="17"/>
  <c r="F341" i="17"/>
  <c r="F342" i="17"/>
  <c r="F343" i="17"/>
  <c r="F345" i="17"/>
  <c r="F346" i="17"/>
  <c r="F347" i="17"/>
  <c r="F348" i="17"/>
  <c r="F349" i="17"/>
  <c r="F350" i="17"/>
  <c r="F351" i="17"/>
  <c r="F353" i="17"/>
  <c r="F354" i="17"/>
  <c r="F355" i="17"/>
  <c r="F356" i="17"/>
  <c r="F357" i="17"/>
  <c r="F358" i="17"/>
  <c r="F359" i="17"/>
  <c r="F360" i="17"/>
  <c r="F362" i="17"/>
  <c r="F363" i="17"/>
  <c r="F364" i="17"/>
  <c r="F365" i="17"/>
  <c r="F366" i="17"/>
  <c r="F367" i="17"/>
  <c r="F368" i="17"/>
  <c r="F369" i="17"/>
  <c r="F370" i="17"/>
  <c r="F371" i="17"/>
  <c r="F372" i="17"/>
  <c r="F373" i="17"/>
  <c r="F375" i="17"/>
  <c r="F376" i="17"/>
  <c r="F377" i="17"/>
  <c r="F378" i="17"/>
  <c r="F379" i="17"/>
  <c r="F380" i="17"/>
  <c r="F381" i="17"/>
  <c r="F382" i="17"/>
  <c r="F384" i="17"/>
  <c r="F385" i="17"/>
  <c r="F386" i="17"/>
  <c r="F387" i="17"/>
  <c r="F388" i="17"/>
  <c r="F389" i="17"/>
  <c r="F391" i="17"/>
  <c r="F392" i="17"/>
  <c r="F393" i="17"/>
  <c r="F394" i="17"/>
  <c r="F395" i="17"/>
  <c r="B16" i="17"/>
  <c r="C16" i="17"/>
  <c r="D16" i="17"/>
  <c r="B17" i="17"/>
  <c r="C17" i="17"/>
  <c r="D17" i="17"/>
  <c r="B18" i="17"/>
  <c r="C18" i="17"/>
  <c r="D18" i="17"/>
  <c r="B19" i="17"/>
  <c r="B20" i="17"/>
  <c r="C20" i="17"/>
  <c r="D20" i="17"/>
  <c r="B21" i="17"/>
  <c r="C21" i="17"/>
  <c r="D21" i="17"/>
  <c r="B22" i="17"/>
  <c r="C22" i="17"/>
  <c r="D22" i="17"/>
  <c r="B23" i="17"/>
  <c r="C23" i="17"/>
  <c r="D23" i="17"/>
  <c r="B24" i="17"/>
  <c r="C24" i="17"/>
  <c r="D24" i="17"/>
  <c r="B25" i="17"/>
  <c r="C25" i="17"/>
  <c r="D25" i="17"/>
  <c r="B26" i="17"/>
  <c r="C26" i="17"/>
  <c r="D26" i="17"/>
  <c r="B27" i="17"/>
  <c r="C27" i="17"/>
  <c r="D27" i="17"/>
  <c r="B28" i="17"/>
  <c r="B29" i="17"/>
  <c r="C29" i="17"/>
  <c r="D29" i="17"/>
  <c r="B30" i="17"/>
  <c r="C30" i="17"/>
  <c r="D30" i="17"/>
  <c r="B31" i="17"/>
  <c r="C31" i="17"/>
  <c r="D31" i="17"/>
  <c r="B32" i="17"/>
  <c r="C32" i="17"/>
  <c r="D32" i="17"/>
  <c r="B33" i="17"/>
  <c r="C33" i="17"/>
  <c r="D33" i="17"/>
  <c r="B34" i="17"/>
  <c r="C34" i="17"/>
  <c r="D34" i="17"/>
  <c r="B35" i="17"/>
  <c r="C35" i="17"/>
  <c r="D35" i="17"/>
  <c r="B36" i="17"/>
  <c r="C36" i="17"/>
  <c r="D36" i="17"/>
  <c r="B37" i="17"/>
  <c r="C37" i="17"/>
  <c r="D37" i="17"/>
  <c r="B38" i="17"/>
  <c r="C38" i="17"/>
  <c r="D38" i="17"/>
  <c r="B39" i="17"/>
  <c r="C39" i="17"/>
  <c r="D39" i="17"/>
  <c r="B40" i="17"/>
  <c r="C40" i="17"/>
  <c r="D40" i="17"/>
  <c r="B41" i="17"/>
  <c r="C41" i="17"/>
  <c r="D41" i="17"/>
  <c r="B42" i="17"/>
  <c r="B43" i="17"/>
  <c r="C43" i="17"/>
  <c r="D43" i="17"/>
  <c r="B44" i="17"/>
  <c r="C44" i="17"/>
  <c r="D44" i="17"/>
  <c r="B45" i="17"/>
  <c r="C45" i="17"/>
  <c r="D45" i="17"/>
  <c r="B46" i="17"/>
  <c r="C46" i="17"/>
  <c r="D46" i="17"/>
  <c r="B47" i="17"/>
  <c r="C47" i="17"/>
  <c r="D47" i="17"/>
  <c r="B48" i="17"/>
  <c r="C48" i="17"/>
  <c r="D48" i="17"/>
  <c r="B49" i="17"/>
  <c r="C49" i="17"/>
  <c r="D49" i="17"/>
  <c r="B50" i="17"/>
  <c r="C50" i="17"/>
  <c r="D50" i="17"/>
  <c r="B51" i="17"/>
  <c r="C51" i="17"/>
  <c r="D51" i="17"/>
  <c r="B52" i="17"/>
  <c r="C52" i="17"/>
  <c r="D52" i="17"/>
  <c r="B53" i="17"/>
  <c r="C53" i="17"/>
  <c r="D53" i="17"/>
  <c r="B54" i="17"/>
  <c r="C54" i="17"/>
  <c r="D54" i="17"/>
  <c r="B55" i="17"/>
  <c r="C55" i="17"/>
  <c r="D55" i="17"/>
  <c r="B56" i="17"/>
  <c r="B57" i="17"/>
  <c r="C57" i="17"/>
  <c r="D57" i="17"/>
  <c r="B58" i="17"/>
  <c r="C58" i="17"/>
  <c r="D58" i="17"/>
  <c r="B59" i="17"/>
  <c r="C59" i="17"/>
  <c r="D59" i="17"/>
  <c r="B60" i="17"/>
  <c r="B61" i="17"/>
  <c r="C61" i="17"/>
  <c r="D61" i="17"/>
  <c r="B62" i="17"/>
  <c r="C62" i="17"/>
  <c r="D62" i="17"/>
  <c r="B63" i="17"/>
  <c r="C63" i="17"/>
  <c r="D63" i="17"/>
  <c r="B64" i="17"/>
  <c r="C64" i="17"/>
  <c r="D64" i="17"/>
  <c r="B65" i="17"/>
  <c r="C65" i="17"/>
  <c r="D65" i="17"/>
  <c r="B66" i="17"/>
  <c r="C66" i="17"/>
  <c r="D66" i="17"/>
  <c r="B67" i="17"/>
  <c r="C67" i="17"/>
  <c r="D67" i="17"/>
  <c r="B68" i="17"/>
  <c r="C68" i="17"/>
  <c r="D68" i="17"/>
  <c r="B69" i="17"/>
  <c r="C69" i="17"/>
  <c r="D69" i="17"/>
  <c r="B70" i="17"/>
  <c r="C70" i="17"/>
  <c r="D70" i="17"/>
  <c r="B71" i="17"/>
  <c r="C71" i="17"/>
  <c r="D71" i="17"/>
  <c r="B72" i="17"/>
  <c r="C72" i="17"/>
  <c r="D72" i="17"/>
  <c r="B73" i="17"/>
  <c r="C73" i="17"/>
  <c r="D73" i="17"/>
  <c r="B74" i="17"/>
  <c r="C74" i="17"/>
  <c r="D74" i="17"/>
  <c r="B75" i="17"/>
  <c r="C75" i="17"/>
  <c r="D75" i="17"/>
  <c r="B76" i="17"/>
  <c r="C76" i="17"/>
  <c r="D76" i="17"/>
  <c r="B77" i="17"/>
  <c r="B78" i="17"/>
  <c r="C78" i="17"/>
  <c r="D78" i="17"/>
  <c r="B79" i="17"/>
  <c r="C79" i="17"/>
  <c r="D79" i="17"/>
  <c r="B80" i="17"/>
  <c r="C80" i="17"/>
  <c r="D80" i="17"/>
  <c r="B81" i="17"/>
  <c r="C81" i="17"/>
  <c r="D81" i="17"/>
  <c r="B82" i="17"/>
  <c r="C82" i="17"/>
  <c r="D82" i="17"/>
  <c r="B83" i="17"/>
  <c r="B84" i="17"/>
  <c r="C84" i="17"/>
  <c r="D84" i="17"/>
  <c r="B85" i="17"/>
  <c r="C85" i="17"/>
  <c r="D85" i="17"/>
  <c r="B86" i="17"/>
  <c r="C86" i="17"/>
  <c r="D86" i="17"/>
  <c r="B87" i="17"/>
  <c r="C87" i="17"/>
  <c r="D87" i="17"/>
  <c r="B88" i="17"/>
  <c r="C88" i="17"/>
  <c r="D88" i="17"/>
  <c r="B89" i="17"/>
  <c r="C89" i="17"/>
  <c r="D89" i="17"/>
  <c r="B90" i="17"/>
  <c r="C90" i="17"/>
  <c r="D90" i="17"/>
  <c r="B91" i="17"/>
  <c r="C91" i="17"/>
  <c r="D91" i="17"/>
  <c r="B92" i="17"/>
  <c r="C92" i="17"/>
  <c r="D92" i="17"/>
  <c r="B93" i="17"/>
  <c r="C93" i="17"/>
  <c r="D93" i="17"/>
  <c r="B94" i="17"/>
  <c r="C94" i="17"/>
  <c r="D94" i="17"/>
  <c r="B95" i="17"/>
  <c r="C95" i="17"/>
  <c r="D95" i="17"/>
  <c r="B96" i="17"/>
  <c r="C96" i="17"/>
  <c r="D96" i="17"/>
  <c r="B97" i="17"/>
  <c r="C97" i="17"/>
  <c r="D97" i="17"/>
  <c r="B98" i="17"/>
  <c r="C98" i="17"/>
  <c r="D98" i="17"/>
  <c r="B99" i="17"/>
  <c r="B100" i="17"/>
  <c r="C100" i="17"/>
  <c r="D100" i="17"/>
  <c r="B101" i="17"/>
  <c r="C101" i="17"/>
  <c r="D101" i="17"/>
  <c r="B102" i="17"/>
  <c r="C102" i="17"/>
  <c r="D102" i="17"/>
  <c r="B103" i="17"/>
  <c r="C103" i="17"/>
  <c r="D103" i="17"/>
  <c r="B104" i="17"/>
  <c r="B105" i="17"/>
  <c r="C105" i="17"/>
  <c r="D105" i="17"/>
  <c r="B106" i="17"/>
  <c r="C106" i="17"/>
  <c r="D106" i="17"/>
  <c r="B107" i="17"/>
  <c r="C107" i="17"/>
  <c r="D107" i="17"/>
  <c r="B108" i="17"/>
  <c r="C108" i="17"/>
  <c r="D108" i="17"/>
  <c r="B109" i="17"/>
  <c r="C109" i="17"/>
  <c r="D109" i="17"/>
  <c r="B110" i="17"/>
  <c r="C110" i="17"/>
  <c r="D110" i="17"/>
  <c r="B111" i="17"/>
  <c r="C111" i="17"/>
  <c r="D111" i="17"/>
  <c r="B112" i="17"/>
  <c r="C112" i="17"/>
  <c r="D112" i="17"/>
  <c r="B113" i="17"/>
  <c r="C113" i="17"/>
  <c r="D113" i="17"/>
  <c r="B114" i="17"/>
  <c r="C114" i="17"/>
  <c r="D114" i="17"/>
  <c r="B115" i="17"/>
  <c r="C115" i="17"/>
  <c r="D115" i="17"/>
  <c r="B116" i="17"/>
  <c r="B117" i="17"/>
  <c r="C117" i="17"/>
  <c r="D117" i="17"/>
  <c r="B118" i="17"/>
  <c r="C118" i="17"/>
  <c r="D118" i="17"/>
  <c r="B119" i="17"/>
  <c r="C119" i="17"/>
  <c r="D119" i="17"/>
  <c r="B120" i="17"/>
  <c r="C120" i="17"/>
  <c r="D120" i="17"/>
  <c r="B121" i="17"/>
  <c r="C121" i="17"/>
  <c r="D121" i="17"/>
  <c r="B122" i="17"/>
  <c r="C122" i="17"/>
  <c r="D122" i="17"/>
  <c r="B123" i="17"/>
  <c r="C123" i="17"/>
  <c r="D123" i="17"/>
  <c r="B124" i="17"/>
  <c r="C124" i="17"/>
  <c r="D124" i="17"/>
  <c r="B125" i="17"/>
  <c r="B126" i="17"/>
  <c r="C126" i="17"/>
  <c r="D126" i="17"/>
  <c r="B127" i="17"/>
  <c r="C127" i="17"/>
  <c r="D127" i="17"/>
  <c r="B128" i="17"/>
  <c r="C128" i="17"/>
  <c r="D128" i="17"/>
  <c r="B129" i="17"/>
  <c r="C129" i="17"/>
  <c r="D129" i="17"/>
  <c r="B130" i="17"/>
  <c r="C130" i="17"/>
  <c r="D130" i="17"/>
  <c r="B131" i="17"/>
  <c r="C131" i="17"/>
  <c r="D131" i="17"/>
  <c r="B132" i="17"/>
  <c r="C132" i="17"/>
  <c r="D132" i="17"/>
  <c r="B133" i="17"/>
  <c r="C133" i="17"/>
  <c r="D133" i="17"/>
  <c r="B134" i="17"/>
  <c r="C134" i="17"/>
  <c r="D134" i="17"/>
  <c r="B135" i="17"/>
  <c r="C135" i="17"/>
  <c r="D135" i="17"/>
  <c r="B136" i="17"/>
  <c r="C136" i="17"/>
  <c r="D136" i="17"/>
  <c r="B137" i="17"/>
  <c r="C137" i="17"/>
  <c r="D137" i="17"/>
  <c r="B138" i="17"/>
  <c r="C138" i="17"/>
  <c r="D138" i="17"/>
  <c r="B139" i="17"/>
  <c r="B140" i="17"/>
  <c r="C140" i="17"/>
  <c r="D140" i="17"/>
  <c r="B141" i="17"/>
  <c r="C141" i="17"/>
  <c r="D141" i="17"/>
  <c r="B142" i="17"/>
  <c r="C142" i="17"/>
  <c r="D142" i="17"/>
  <c r="B143" i="17"/>
  <c r="C143" i="17"/>
  <c r="D143" i="17"/>
  <c r="B144" i="17"/>
  <c r="C144" i="17"/>
  <c r="D144" i="17"/>
  <c r="B145" i="17"/>
  <c r="C145" i="17"/>
  <c r="D145" i="17"/>
  <c r="B146" i="17"/>
  <c r="C146" i="17"/>
  <c r="D146" i="17"/>
  <c r="B147" i="17"/>
  <c r="C147" i="17"/>
  <c r="D147" i="17"/>
  <c r="B148" i="17"/>
  <c r="C148" i="17"/>
  <c r="D148" i="17"/>
  <c r="B149" i="17"/>
  <c r="C149" i="17"/>
  <c r="D149" i="17"/>
  <c r="B150" i="17"/>
  <c r="C150" i="17"/>
  <c r="D150" i="17"/>
  <c r="B151" i="17"/>
  <c r="B152" i="17"/>
  <c r="C152" i="17"/>
  <c r="D152" i="17"/>
  <c r="B153" i="17"/>
  <c r="C153" i="17"/>
  <c r="D153" i="17"/>
  <c r="B154" i="17"/>
  <c r="C154" i="17"/>
  <c r="D154" i="17"/>
  <c r="B155" i="17"/>
  <c r="C155" i="17"/>
  <c r="D155" i="17"/>
  <c r="B156" i="17"/>
  <c r="C156" i="17"/>
  <c r="D156" i="17"/>
  <c r="B157" i="17"/>
  <c r="C157" i="17"/>
  <c r="D157" i="17"/>
  <c r="B158" i="17"/>
  <c r="C158" i="17"/>
  <c r="D158" i="17"/>
  <c r="B159" i="17"/>
  <c r="C159" i="17"/>
  <c r="D159" i="17"/>
  <c r="B160" i="17"/>
  <c r="C160" i="17"/>
  <c r="D160" i="17"/>
  <c r="B161" i="17"/>
  <c r="C161" i="17"/>
  <c r="D161" i="17"/>
  <c r="B162" i="17"/>
  <c r="B163" i="17"/>
  <c r="C163" i="17"/>
  <c r="D163" i="17"/>
  <c r="B164" i="17"/>
  <c r="C164" i="17"/>
  <c r="D164" i="17"/>
  <c r="B165" i="17"/>
  <c r="C165" i="17"/>
  <c r="D165" i="17"/>
  <c r="B166" i="17"/>
  <c r="C166" i="17"/>
  <c r="D166" i="17"/>
  <c r="B167" i="17"/>
  <c r="C167" i="17"/>
  <c r="D167" i="17"/>
  <c r="B168" i="17"/>
  <c r="C168" i="17"/>
  <c r="D168" i="17"/>
  <c r="B169" i="17"/>
  <c r="C169" i="17"/>
  <c r="D169" i="17"/>
  <c r="B170" i="17"/>
  <c r="C170" i="17"/>
  <c r="D170" i="17"/>
  <c r="B171" i="17"/>
  <c r="C171" i="17"/>
  <c r="D171" i="17"/>
  <c r="B172" i="17"/>
  <c r="C172" i="17"/>
  <c r="D172" i="17"/>
  <c r="B173" i="17"/>
  <c r="C173" i="17"/>
  <c r="D173" i="17"/>
  <c r="B174" i="17"/>
  <c r="B175" i="17"/>
  <c r="C175" i="17"/>
  <c r="D175" i="17"/>
  <c r="B176" i="17"/>
  <c r="C176" i="17"/>
  <c r="D176" i="17"/>
  <c r="B177" i="17"/>
  <c r="C177" i="17"/>
  <c r="D177" i="17"/>
  <c r="B178" i="17"/>
  <c r="C178" i="17"/>
  <c r="D178" i="17"/>
  <c r="B179" i="17"/>
  <c r="C179" i="17"/>
  <c r="D179" i="17"/>
  <c r="B180" i="17"/>
  <c r="C180" i="17"/>
  <c r="D180" i="17"/>
  <c r="B181" i="17"/>
  <c r="C181" i="17"/>
  <c r="D181" i="17"/>
  <c r="B182" i="17"/>
  <c r="C182" i="17"/>
  <c r="D182" i="17"/>
  <c r="B183" i="17"/>
  <c r="C183" i="17"/>
  <c r="D183" i="17"/>
  <c r="B184" i="17"/>
  <c r="C184" i="17"/>
  <c r="D184" i="17"/>
  <c r="B185" i="17"/>
  <c r="C185" i="17"/>
  <c r="D185" i="17"/>
  <c r="B186" i="17"/>
  <c r="B187" i="17"/>
  <c r="C187" i="17"/>
  <c r="D187" i="17"/>
  <c r="B188" i="17"/>
  <c r="C188" i="17"/>
  <c r="D188" i="17"/>
  <c r="B189" i="17"/>
  <c r="C189" i="17"/>
  <c r="D189" i="17"/>
  <c r="B190" i="17"/>
  <c r="C190" i="17"/>
  <c r="D190" i="17"/>
  <c r="B191" i="17"/>
  <c r="C191" i="17"/>
  <c r="D191" i="17"/>
  <c r="B192" i="17"/>
  <c r="C192" i="17"/>
  <c r="D192" i="17"/>
  <c r="B193" i="17"/>
  <c r="C193" i="17"/>
  <c r="D193" i="17"/>
  <c r="B194" i="17"/>
  <c r="C194" i="17"/>
  <c r="D194" i="17"/>
  <c r="B195" i="17"/>
  <c r="C195" i="17"/>
  <c r="D195" i="17"/>
  <c r="B196" i="17"/>
  <c r="C196" i="17"/>
  <c r="D196" i="17"/>
  <c r="B197" i="17"/>
  <c r="C197" i="17"/>
  <c r="D197" i="17"/>
  <c r="B198" i="17"/>
  <c r="C198" i="17"/>
  <c r="D198" i="17"/>
  <c r="B199" i="17"/>
  <c r="B200" i="17"/>
  <c r="C200" i="17"/>
  <c r="D200" i="17"/>
  <c r="B201" i="17"/>
  <c r="C201" i="17"/>
  <c r="D201" i="17"/>
  <c r="B202" i="17"/>
  <c r="C202" i="17"/>
  <c r="D202" i="17"/>
  <c r="B203" i="17"/>
  <c r="B204" i="17"/>
  <c r="C204" i="17"/>
  <c r="D204" i="17"/>
  <c r="B205" i="17"/>
  <c r="C205" i="17"/>
  <c r="D205" i="17"/>
  <c r="B206" i="17"/>
  <c r="C206" i="17"/>
  <c r="D206" i="17"/>
  <c r="B207" i="17"/>
  <c r="C207" i="17"/>
  <c r="D207" i="17"/>
  <c r="B208" i="17"/>
  <c r="C208" i="17"/>
  <c r="D208" i="17"/>
  <c r="B209" i="17"/>
  <c r="C209" i="17"/>
  <c r="D209" i="17"/>
  <c r="B210" i="17"/>
  <c r="C210" i="17"/>
  <c r="D210" i="17"/>
  <c r="B211" i="17"/>
  <c r="C211" i="17"/>
  <c r="D211" i="17"/>
  <c r="B212" i="17"/>
  <c r="C212" i="17"/>
  <c r="D212" i="17"/>
  <c r="B213" i="17"/>
  <c r="C213" i="17"/>
  <c r="D213" i="17"/>
  <c r="B214" i="17"/>
  <c r="C214" i="17"/>
  <c r="D214" i="17"/>
  <c r="B215" i="17"/>
  <c r="B216" i="17"/>
  <c r="C216" i="17"/>
  <c r="D216" i="17"/>
  <c r="B217" i="17"/>
  <c r="C217" i="17"/>
  <c r="D217" i="17"/>
  <c r="B218" i="17"/>
  <c r="C218" i="17"/>
  <c r="D218" i="17"/>
  <c r="B219" i="17"/>
  <c r="C219" i="17"/>
  <c r="D219" i="17"/>
  <c r="B220" i="17"/>
  <c r="C220" i="17"/>
  <c r="D220" i="17"/>
  <c r="B221" i="17"/>
  <c r="C221" i="17"/>
  <c r="D221" i="17"/>
  <c r="B222" i="17"/>
  <c r="C222" i="17"/>
  <c r="D222" i="17"/>
  <c r="B223" i="17"/>
  <c r="B224" i="17"/>
  <c r="C224" i="17"/>
  <c r="D224" i="17"/>
  <c r="B225" i="17"/>
  <c r="C225" i="17"/>
  <c r="D225" i="17"/>
  <c r="B226" i="17"/>
  <c r="C226" i="17"/>
  <c r="D226" i="17"/>
  <c r="B227" i="17"/>
  <c r="C227" i="17"/>
  <c r="D227" i="17"/>
  <c r="B228" i="17"/>
  <c r="C228" i="17"/>
  <c r="D228" i="17"/>
  <c r="B229" i="17"/>
  <c r="C229" i="17"/>
  <c r="D229" i="17"/>
  <c r="B230" i="17"/>
  <c r="B231" i="17"/>
  <c r="C231" i="17"/>
  <c r="D231" i="17"/>
  <c r="B232" i="17"/>
  <c r="C232" i="17"/>
  <c r="D232" i="17"/>
  <c r="B233" i="17"/>
  <c r="C233" i="17"/>
  <c r="D233" i="17"/>
  <c r="B234" i="17"/>
  <c r="C234" i="17"/>
  <c r="D234" i="17"/>
  <c r="B235" i="17"/>
  <c r="C235" i="17"/>
  <c r="D235" i="17"/>
  <c r="B236" i="17"/>
  <c r="C236" i="17"/>
  <c r="D236" i="17"/>
  <c r="B237" i="17"/>
  <c r="C237" i="17"/>
  <c r="D237" i="17"/>
  <c r="B238" i="17"/>
  <c r="C238" i="17"/>
  <c r="D238" i="17"/>
  <c r="B239" i="17"/>
  <c r="C239" i="17"/>
  <c r="D239" i="17"/>
  <c r="B240" i="17"/>
  <c r="C240" i="17"/>
  <c r="D240" i="17"/>
  <c r="B241" i="17"/>
  <c r="C241" i="17"/>
  <c r="D241" i="17"/>
  <c r="B242" i="17"/>
  <c r="B243" i="17"/>
  <c r="C243" i="17"/>
  <c r="D243" i="17"/>
  <c r="B244" i="17"/>
  <c r="C244" i="17"/>
  <c r="D244" i="17"/>
  <c r="B245" i="17"/>
  <c r="C245" i="17"/>
  <c r="D245" i="17"/>
  <c r="B246" i="17"/>
  <c r="C246" i="17"/>
  <c r="D246" i="17"/>
  <c r="B247" i="17"/>
  <c r="C247" i="17"/>
  <c r="D247" i="17"/>
  <c r="B248" i="17"/>
  <c r="C248" i="17"/>
  <c r="D248" i="17"/>
  <c r="B249" i="17"/>
  <c r="C249" i="17"/>
  <c r="D249" i="17"/>
  <c r="B250" i="17"/>
  <c r="C250" i="17"/>
  <c r="D250" i="17"/>
  <c r="B251" i="17"/>
  <c r="C251" i="17"/>
  <c r="D251" i="17"/>
  <c r="B252" i="17"/>
  <c r="C252" i="17"/>
  <c r="D252" i="17"/>
  <c r="B253" i="17"/>
  <c r="C253" i="17"/>
  <c r="D253" i="17"/>
  <c r="B254" i="17"/>
  <c r="C254" i="17"/>
  <c r="D254" i="17"/>
  <c r="B255" i="17"/>
  <c r="B256" i="17"/>
  <c r="C256" i="17"/>
  <c r="D256" i="17"/>
  <c r="B257" i="17"/>
  <c r="C257" i="17"/>
  <c r="D257" i="17"/>
  <c r="B258" i="17"/>
  <c r="C258" i="17"/>
  <c r="D258" i="17"/>
  <c r="B259" i="17"/>
  <c r="C259" i="17"/>
  <c r="D259" i="17"/>
  <c r="B260" i="17"/>
  <c r="C260" i="17"/>
  <c r="D260" i="17"/>
  <c r="B261" i="17"/>
  <c r="C261" i="17"/>
  <c r="D261" i="17"/>
  <c r="B262" i="17"/>
  <c r="C262" i="17"/>
  <c r="D262" i="17"/>
  <c r="B263" i="17"/>
  <c r="C263" i="17"/>
  <c r="D263" i="17"/>
  <c r="B264" i="17"/>
  <c r="C264" i="17"/>
  <c r="D264" i="17"/>
  <c r="B265" i="17"/>
  <c r="C265" i="17"/>
  <c r="D265" i="17"/>
  <c r="B266" i="17"/>
  <c r="C266" i="17"/>
  <c r="D266" i="17"/>
  <c r="B267" i="17"/>
  <c r="C267" i="17"/>
  <c r="D267" i="17"/>
  <c r="B268" i="17"/>
  <c r="C268" i="17"/>
  <c r="D268" i="17"/>
  <c r="B269" i="17"/>
  <c r="B270" i="17"/>
  <c r="C270" i="17"/>
  <c r="D270" i="17"/>
  <c r="B271" i="17"/>
  <c r="C271" i="17"/>
  <c r="D271" i="17"/>
  <c r="B272" i="17"/>
  <c r="C272" i="17"/>
  <c r="D272" i="17"/>
  <c r="B273" i="17"/>
  <c r="C273" i="17"/>
  <c r="D273" i="17"/>
  <c r="B274" i="17"/>
  <c r="C274" i="17"/>
  <c r="D274" i="17"/>
  <c r="B275" i="17"/>
  <c r="C275" i="17"/>
  <c r="D275" i="17"/>
  <c r="B276" i="17"/>
  <c r="B277" i="17"/>
  <c r="C277" i="17"/>
  <c r="D277" i="17"/>
  <c r="B278" i="17"/>
  <c r="C278" i="17"/>
  <c r="D278" i="17"/>
  <c r="B279" i="17"/>
  <c r="C279" i="17"/>
  <c r="D279" i="17"/>
  <c r="B280" i="17"/>
  <c r="C280" i="17"/>
  <c r="D280" i="17"/>
  <c r="B281" i="17"/>
  <c r="C281" i="17"/>
  <c r="D281" i="17"/>
  <c r="B282" i="17"/>
  <c r="C282" i="17"/>
  <c r="D282" i="17"/>
  <c r="B283" i="17"/>
  <c r="C283" i="17"/>
  <c r="D283" i="17"/>
  <c r="B284" i="17"/>
  <c r="C284" i="17"/>
  <c r="D284" i="17"/>
  <c r="B285" i="17"/>
  <c r="C285" i="17"/>
  <c r="D285" i="17"/>
  <c r="B286" i="17"/>
  <c r="B287" i="17"/>
  <c r="C287" i="17"/>
  <c r="D287" i="17"/>
  <c r="B288" i="17"/>
  <c r="C288" i="17"/>
  <c r="D288" i="17"/>
  <c r="B289" i="17"/>
  <c r="C289" i="17"/>
  <c r="D289" i="17"/>
  <c r="B290" i="17"/>
  <c r="C290" i="17"/>
  <c r="D290" i="17"/>
  <c r="B291" i="17"/>
  <c r="C291" i="17"/>
  <c r="D291" i="17"/>
  <c r="B292" i="17"/>
  <c r="C292" i="17"/>
  <c r="D292" i="17"/>
  <c r="B293" i="17"/>
  <c r="C293" i="17"/>
  <c r="D293" i="17"/>
  <c r="B294" i="17"/>
  <c r="C294" i="17"/>
  <c r="D294" i="17"/>
  <c r="B295" i="17"/>
  <c r="C295" i="17"/>
  <c r="D295" i="17"/>
  <c r="B296" i="17"/>
  <c r="B297" i="17"/>
  <c r="C297" i="17"/>
  <c r="D297" i="17"/>
  <c r="B298" i="17"/>
  <c r="C298" i="17"/>
  <c r="D298" i="17"/>
  <c r="B299" i="17"/>
  <c r="C299" i="17"/>
  <c r="D299" i="17"/>
  <c r="B300" i="17"/>
  <c r="C300" i="17"/>
  <c r="D300" i="17"/>
  <c r="B301" i="17"/>
  <c r="C301" i="17"/>
  <c r="D301" i="17"/>
  <c r="B302" i="17"/>
  <c r="C302" i="17"/>
  <c r="D302" i="17"/>
  <c r="B303" i="17"/>
  <c r="C303" i="17"/>
  <c r="D303" i="17"/>
  <c r="B304" i="17"/>
  <c r="C304" i="17"/>
  <c r="D304" i="17"/>
  <c r="B305" i="17"/>
  <c r="C305" i="17"/>
  <c r="D305" i="17"/>
  <c r="B306" i="17"/>
  <c r="B307" i="17"/>
  <c r="C307" i="17"/>
  <c r="D307" i="17"/>
  <c r="B308" i="17"/>
  <c r="C308" i="17"/>
  <c r="D308" i="17"/>
  <c r="B309" i="17"/>
  <c r="C309" i="17"/>
  <c r="D309" i="17"/>
  <c r="B310" i="17"/>
  <c r="C310" i="17"/>
  <c r="D310" i="17"/>
  <c r="B311" i="17"/>
  <c r="C311" i="17"/>
  <c r="D311" i="17"/>
  <c r="B312" i="17"/>
  <c r="C312" i="17"/>
  <c r="D312" i="17"/>
  <c r="B313" i="17"/>
  <c r="C313" i="17"/>
  <c r="D313" i="17"/>
  <c r="B314" i="17"/>
  <c r="C314" i="17"/>
  <c r="D314" i="17"/>
  <c r="B315" i="17"/>
  <c r="B316" i="17"/>
  <c r="C316" i="17"/>
  <c r="D316" i="17"/>
  <c r="B317" i="17"/>
  <c r="C317" i="17"/>
  <c r="D317" i="17"/>
  <c r="B318" i="17"/>
  <c r="C318" i="17"/>
  <c r="D318" i="17"/>
  <c r="B319" i="17"/>
  <c r="C319" i="17"/>
  <c r="D319" i="17"/>
  <c r="B320" i="17"/>
  <c r="C320" i="17"/>
  <c r="D320" i="17"/>
  <c r="B321" i="17"/>
  <c r="C321" i="17"/>
  <c r="D321" i="17"/>
  <c r="B322" i="17"/>
  <c r="C322" i="17"/>
  <c r="D322" i="17"/>
  <c r="B323" i="17"/>
  <c r="B324" i="17"/>
  <c r="C324" i="17"/>
  <c r="D324" i="17"/>
  <c r="B325" i="17"/>
  <c r="C325" i="17"/>
  <c r="D325" i="17"/>
  <c r="B326" i="17"/>
  <c r="C326" i="17"/>
  <c r="D326" i="17"/>
  <c r="B327" i="17"/>
  <c r="C327" i="17"/>
  <c r="D327" i="17"/>
  <c r="B328" i="17"/>
  <c r="C328" i="17"/>
  <c r="D328" i="17"/>
  <c r="B329" i="17"/>
  <c r="C329" i="17"/>
  <c r="D329" i="17"/>
  <c r="B330" i="17"/>
  <c r="C330" i="17"/>
  <c r="D330" i="17"/>
  <c r="B331" i="17"/>
  <c r="C331" i="17"/>
  <c r="D331" i="17"/>
  <c r="B332" i="17"/>
  <c r="C332" i="17"/>
  <c r="D332" i="17"/>
  <c r="B333" i="17"/>
  <c r="B334" i="17"/>
  <c r="C334" i="17"/>
  <c r="D334" i="17"/>
  <c r="B335" i="17"/>
  <c r="C335" i="17"/>
  <c r="D335" i="17"/>
  <c r="B336" i="17"/>
  <c r="C336" i="17"/>
  <c r="D336" i="17"/>
  <c r="B337" i="17"/>
  <c r="C337" i="17"/>
  <c r="D337" i="17"/>
  <c r="B338" i="17"/>
  <c r="C338" i="17"/>
  <c r="D338" i="17"/>
  <c r="B339" i="17"/>
  <c r="C339" i="17"/>
  <c r="D339" i="17"/>
  <c r="B340" i="17"/>
  <c r="C340" i="17"/>
  <c r="D340" i="17"/>
  <c r="B341" i="17"/>
  <c r="C341" i="17"/>
  <c r="D341" i="17"/>
  <c r="B342" i="17"/>
  <c r="C342" i="17"/>
  <c r="D342" i="17"/>
  <c r="B343" i="17"/>
  <c r="C343" i="17"/>
  <c r="D343" i="17"/>
  <c r="B344" i="17"/>
  <c r="B345" i="17"/>
  <c r="C345" i="17"/>
  <c r="D345" i="17"/>
  <c r="B346" i="17"/>
  <c r="C346" i="17"/>
  <c r="D346" i="17"/>
  <c r="B347" i="17"/>
  <c r="C347" i="17"/>
  <c r="D347" i="17"/>
  <c r="B348" i="17"/>
  <c r="C348" i="17"/>
  <c r="D348" i="17"/>
  <c r="B349" i="17"/>
  <c r="C349" i="17"/>
  <c r="D349" i="17"/>
  <c r="B350" i="17"/>
  <c r="C350" i="17"/>
  <c r="D350" i="17"/>
  <c r="B351" i="17"/>
  <c r="C351" i="17"/>
  <c r="D351" i="17"/>
  <c r="B352" i="17"/>
  <c r="B353" i="17"/>
  <c r="C353" i="17"/>
  <c r="D353" i="17"/>
  <c r="B354" i="17"/>
  <c r="C354" i="17"/>
  <c r="D354" i="17"/>
  <c r="B355" i="17"/>
  <c r="C355" i="17"/>
  <c r="D355" i="17"/>
  <c r="B356" i="17"/>
  <c r="C356" i="17"/>
  <c r="D356" i="17"/>
  <c r="B357" i="17"/>
  <c r="C357" i="17"/>
  <c r="D357" i="17"/>
  <c r="B358" i="17"/>
  <c r="C358" i="17"/>
  <c r="D358" i="17"/>
  <c r="B359" i="17"/>
  <c r="C359" i="17"/>
  <c r="D359" i="17"/>
  <c r="B360" i="17"/>
  <c r="C360" i="17"/>
  <c r="D360" i="17"/>
  <c r="B361" i="17"/>
  <c r="B362" i="17"/>
  <c r="C362" i="17"/>
  <c r="D362" i="17"/>
  <c r="B363" i="17"/>
  <c r="C363" i="17"/>
  <c r="D363" i="17"/>
  <c r="B364" i="17"/>
  <c r="C364" i="17"/>
  <c r="D364" i="17"/>
  <c r="B365" i="17"/>
  <c r="C365" i="17"/>
  <c r="D365" i="17"/>
  <c r="B366" i="17"/>
  <c r="C366" i="17"/>
  <c r="D366" i="17"/>
  <c r="B367" i="17"/>
  <c r="C367" i="17"/>
  <c r="D367" i="17"/>
  <c r="B368" i="17"/>
  <c r="C368" i="17"/>
  <c r="D368" i="17"/>
  <c r="B369" i="17"/>
  <c r="C369" i="17"/>
  <c r="D369" i="17"/>
  <c r="B370" i="17"/>
  <c r="C370" i="17"/>
  <c r="D370" i="17"/>
  <c r="B371" i="17"/>
  <c r="C371" i="17"/>
  <c r="D371" i="17"/>
  <c r="B372" i="17"/>
  <c r="C372" i="17"/>
  <c r="D372" i="17"/>
  <c r="B373" i="17"/>
  <c r="C373" i="17"/>
  <c r="D373" i="17"/>
  <c r="B374" i="17"/>
  <c r="B375" i="17"/>
  <c r="C375" i="17"/>
  <c r="D375" i="17"/>
  <c r="B376" i="17"/>
  <c r="C376" i="17"/>
  <c r="D376" i="17"/>
  <c r="B377" i="17"/>
  <c r="C377" i="17"/>
  <c r="D377" i="17"/>
  <c r="B378" i="17"/>
  <c r="C378" i="17"/>
  <c r="D378" i="17"/>
  <c r="B379" i="17"/>
  <c r="C379" i="17"/>
  <c r="D379" i="17"/>
  <c r="B380" i="17"/>
  <c r="C380" i="17"/>
  <c r="D380" i="17"/>
  <c r="B381" i="17"/>
  <c r="C381" i="17"/>
  <c r="D381" i="17"/>
  <c r="B382" i="17"/>
  <c r="C382" i="17"/>
  <c r="D382" i="17"/>
  <c r="B383" i="17"/>
  <c r="B384" i="17"/>
  <c r="C384" i="17"/>
  <c r="D384" i="17"/>
  <c r="B385" i="17"/>
  <c r="C385" i="17"/>
  <c r="D385" i="17"/>
  <c r="B386" i="17"/>
  <c r="C386" i="17"/>
  <c r="D386" i="17"/>
  <c r="B387" i="17"/>
  <c r="C387" i="17"/>
  <c r="D387" i="17"/>
  <c r="B388" i="17"/>
  <c r="C388" i="17"/>
  <c r="D388" i="17"/>
  <c r="B389" i="17"/>
  <c r="C389" i="17"/>
  <c r="D389" i="17"/>
  <c r="B390" i="17"/>
  <c r="B391" i="17"/>
  <c r="C391" i="17"/>
  <c r="D391" i="17"/>
  <c r="B392" i="17"/>
  <c r="C392" i="17"/>
  <c r="D392" i="17"/>
  <c r="B393" i="17"/>
  <c r="C393" i="17"/>
  <c r="D393" i="17"/>
  <c r="B394" i="17"/>
  <c r="C394" i="17"/>
  <c r="D394" i="17"/>
  <c r="B395" i="17"/>
  <c r="C395" i="17"/>
  <c r="D395" i="17"/>
  <c r="B396" i="17"/>
  <c r="B15" i="17"/>
  <c r="B13" i="17"/>
  <c r="B14" i="17"/>
  <c r="B12" i="17"/>
  <c r="BT390" i="17"/>
  <c r="BT383" i="17"/>
  <c r="BT374" i="17"/>
  <c r="BT361" i="17"/>
  <c r="BT352" i="17"/>
  <c r="BT344" i="17"/>
  <c r="BT333" i="17"/>
  <c r="BT323" i="17"/>
  <c r="BT315" i="17"/>
  <c r="BT306" i="17"/>
  <c r="BT296" i="17"/>
  <c r="BT286" i="17"/>
  <c r="BT276" i="17"/>
  <c r="BT269" i="17"/>
  <c r="BT255" i="17"/>
  <c r="BT242" i="17"/>
  <c r="BT230" i="17"/>
  <c r="BT223" i="17"/>
  <c r="BT215" i="17"/>
  <c r="BT203" i="17"/>
  <c r="BT199" i="17"/>
  <c r="BT186" i="17"/>
  <c r="BT174" i="17"/>
  <c r="BT162" i="17"/>
  <c r="BT151" i="17"/>
  <c r="BT139" i="17"/>
  <c r="BT125" i="17"/>
  <c r="BT116" i="17"/>
  <c r="BT104" i="17"/>
  <c r="BT99" i="17"/>
  <c r="BT83" i="17"/>
  <c r="BT77" i="17"/>
  <c r="BT60" i="17"/>
  <c r="BT56" i="17"/>
  <c r="BT42" i="17"/>
  <c r="BT28" i="17"/>
  <c r="BT19" i="17"/>
  <c r="BT15" i="17"/>
  <c r="BT14" i="17"/>
  <c r="BT13" i="17"/>
  <c r="BU269" i="17"/>
  <c r="BH390" i="17"/>
  <c r="BH383" i="17"/>
  <c r="BH374" i="17"/>
  <c r="BH361" i="17"/>
  <c r="BH352" i="17"/>
  <c r="BH344" i="17"/>
  <c r="BH333" i="17"/>
  <c r="BH323" i="17"/>
  <c r="BH315" i="17"/>
  <c r="BH306" i="17"/>
  <c r="BH296" i="17"/>
  <c r="BH286" i="17"/>
  <c r="BH276" i="17"/>
  <c r="BH269" i="17"/>
  <c r="BH255" i="17"/>
  <c r="BH242" i="17"/>
  <c r="BH230" i="17"/>
  <c r="BH223" i="17"/>
  <c r="BH215" i="17"/>
  <c r="BH203" i="17"/>
  <c r="BH199" i="17"/>
  <c r="BH186" i="17"/>
  <c r="BH174" i="17"/>
  <c r="BH162" i="17"/>
  <c r="BH151" i="17"/>
  <c r="BH139" i="17"/>
  <c r="BH125" i="17"/>
  <c r="BH116" i="17"/>
  <c r="BH104" i="17"/>
  <c r="BH99" i="17"/>
  <c r="BH83" i="17"/>
  <c r="BH77" i="17"/>
  <c r="BH60" i="17"/>
  <c r="BH56" i="17"/>
  <c r="BH42" i="17"/>
  <c r="BH28" i="17"/>
  <c r="BH19" i="17"/>
  <c r="BH15" i="17"/>
  <c r="BH14" i="17"/>
  <c r="BH13" i="17"/>
  <c r="BL390" i="17"/>
  <c r="BL383" i="17"/>
  <c r="BL374" i="17"/>
  <c r="BL361" i="17"/>
  <c r="BL352" i="17"/>
  <c r="BL344" i="17"/>
  <c r="BL333" i="17"/>
  <c r="BL323" i="17"/>
  <c r="BL315" i="17"/>
  <c r="BL306" i="17"/>
  <c r="BL296" i="17"/>
  <c r="BL286" i="17"/>
  <c r="BL276" i="17"/>
  <c r="BL269" i="17"/>
  <c r="BL255" i="17"/>
  <c r="BL242" i="17"/>
  <c r="BL230" i="17"/>
  <c r="BL223" i="17"/>
  <c r="BL215" i="17"/>
  <c r="BL203" i="17"/>
  <c r="BL199" i="17"/>
  <c r="BL186" i="17"/>
  <c r="BL174" i="17"/>
  <c r="BL162" i="17"/>
  <c r="BL151" i="17"/>
  <c r="BL139" i="17"/>
  <c r="BL125" i="17"/>
  <c r="BL116" i="17"/>
  <c r="BL104" i="17"/>
  <c r="BL99" i="17"/>
  <c r="BL83" i="17"/>
  <c r="BL77" i="17"/>
  <c r="BL60" i="17"/>
  <c r="BL56" i="17"/>
  <c r="BL42" i="17"/>
  <c r="BL28" i="17"/>
  <c r="BL19" i="17"/>
  <c r="BL15" i="17"/>
  <c r="BL14" i="17"/>
  <c r="BL13" i="17"/>
  <c r="BP390" i="17"/>
  <c r="BP383" i="17"/>
  <c r="BP374" i="17"/>
  <c r="BP361" i="17"/>
  <c r="BP352" i="17"/>
  <c r="BP344" i="17"/>
  <c r="BP333" i="17"/>
  <c r="BP323" i="17"/>
  <c r="BP315" i="17"/>
  <c r="BP306" i="17"/>
  <c r="BP296" i="17"/>
  <c r="BP286" i="17"/>
  <c r="BP276" i="17"/>
  <c r="BP269" i="17"/>
  <c r="BP255" i="17"/>
  <c r="BP242" i="17"/>
  <c r="BP230" i="17"/>
  <c r="BP223" i="17"/>
  <c r="BP215" i="17"/>
  <c r="BP203" i="17"/>
  <c r="BP199" i="17"/>
  <c r="BP186" i="17"/>
  <c r="BP174" i="17"/>
  <c r="BP162" i="17"/>
  <c r="BP151" i="17"/>
  <c r="BP139" i="17"/>
  <c r="BP125" i="17"/>
  <c r="BP116" i="17"/>
  <c r="BP104" i="17"/>
  <c r="BP99" i="17"/>
  <c r="BP83" i="17"/>
  <c r="BP77" i="17"/>
  <c r="BP60" i="17"/>
  <c r="BP56" i="17"/>
  <c r="BP42" i="17"/>
  <c r="BP28" i="17"/>
  <c r="BP19" i="17"/>
  <c r="BP15" i="17"/>
  <c r="BP14" i="17"/>
  <c r="BP13" i="17"/>
  <c r="BX390" i="17"/>
  <c r="BX383" i="17"/>
  <c r="BX56" i="17"/>
  <c r="BX12" i="17" s="1"/>
  <c r="BX14" i="17"/>
  <c r="BX13" i="17"/>
  <c r="AV390" i="17"/>
  <c r="AV383" i="17"/>
  <c r="AV374" i="17"/>
  <c r="AV361" i="17"/>
  <c r="AV352" i="17"/>
  <c r="AV344" i="17"/>
  <c r="AV333" i="17"/>
  <c r="AV323" i="17"/>
  <c r="AV315" i="17"/>
  <c r="AV306" i="17"/>
  <c r="AV296" i="17"/>
  <c r="AV286" i="17"/>
  <c r="AV276" i="17"/>
  <c r="AV269" i="17"/>
  <c r="AV255" i="17"/>
  <c r="AV242" i="17"/>
  <c r="AV230" i="17"/>
  <c r="AV223" i="17"/>
  <c r="AV215" i="17"/>
  <c r="AV203" i="17"/>
  <c r="AV199" i="17"/>
  <c r="AV186" i="17"/>
  <c r="AV174" i="17"/>
  <c r="AV162" i="17"/>
  <c r="AV151" i="17"/>
  <c r="AV139" i="17"/>
  <c r="AV125" i="17"/>
  <c r="AV116" i="17"/>
  <c r="AV104" i="17"/>
  <c r="AV99" i="17"/>
  <c r="AV83" i="17"/>
  <c r="AV77" i="17"/>
  <c r="AV60" i="17"/>
  <c r="AV56" i="17"/>
  <c r="AV42" i="17"/>
  <c r="AV28" i="17"/>
  <c r="AV19" i="17"/>
  <c r="AV15" i="17"/>
  <c r="AV14" i="17"/>
  <c r="AV13" i="17"/>
  <c r="AR390" i="17"/>
  <c r="AR383" i="17"/>
  <c r="AR374" i="17"/>
  <c r="AR361" i="17"/>
  <c r="AR352" i="17"/>
  <c r="AR344" i="17"/>
  <c r="AR333" i="17"/>
  <c r="AR323" i="17"/>
  <c r="AR315" i="17"/>
  <c r="AR306" i="17"/>
  <c r="AR296" i="17"/>
  <c r="AR286" i="17"/>
  <c r="AR276" i="17"/>
  <c r="AR269" i="17"/>
  <c r="AR255" i="17"/>
  <c r="AR242" i="17"/>
  <c r="AR230" i="17"/>
  <c r="AR223" i="17"/>
  <c r="AR215" i="17"/>
  <c r="AR203" i="17"/>
  <c r="AR199" i="17"/>
  <c r="AR186" i="17"/>
  <c r="AR174" i="17"/>
  <c r="AR162" i="17"/>
  <c r="AR151" i="17"/>
  <c r="AR139" i="17"/>
  <c r="AR125" i="17"/>
  <c r="AR116" i="17"/>
  <c r="AR104" i="17"/>
  <c r="AR99" i="17"/>
  <c r="AR83" i="17"/>
  <c r="AR77" i="17"/>
  <c r="AR60" i="17"/>
  <c r="AR56" i="17"/>
  <c r="AR42" i="17"/>
  <c r="AR28" i="17"/>
  <c r="AR19" i="17"/>
  <c r="AR15" i="17"/>
  <c r="AR14" i="17"/>
  <c r="AR13" i="17"/>
  <c r="AU126" i="17"/>
  <c r="AN390" i="17"/>
  <c r="AN383" i="17"/>
  <c r="AN374" i="17"/>
  <c r="AN361" i="17"/>
  <c r="AN352" i="17"/>
  <c r="AN344" i="17"/>
  <c r="AN333" i="17"/>
  <c r="AN323" i="17"/>
  <c r="AN315" i="17"/>
  <c r="AN306" i="17"/>
  <c r="AN296" i="17"/>
  <c r="AN286" i="17"/>
  <c r="AN276" i="17"/>
  <c r="AN269" i="17"/>
  <c r="AN255" i="17"/>
  <c r="AN242" i="17"/>
  <c r="AN230" i="17"/>
  <c r="AN223" i="17"/>
  <c r="AN215" i="17"/>
  <c r="AN203" i="17"/>
  <c r="AN199" i="17"/>
  <c r="AN186" i="17"/>
  <c r="AN174" i="17"/>
  <c r="AN162" i="17"/>
  <c r="AN151" i="17"/>
  <c r="AN139" i="17"/>
  <c r="AN125" i="17"/>
  <c r="AN116" i="17"/>
  <c r="AN104" i="17"/>
  <c r="AN99" i="17"/>
  <c r="AN83" i="17"/>
  <c r="AN77" i="17"/>
  <c r="AN60" i="17"/>
  <c r="AN56" i="17"/>
  <c r="AN42" i="17"/>
  <c r="AN28" i="17"/>
  <c r="AN19" i="17"/>
  <c r="AN15" i="17"/>
  <c r="AN14" i="17"/>
  <c r="AN13" i="17"/>
  <c r="AJ390" i="17"/>
  <c r="AJ383" i="17"/>
  <c r="AJ374" i="17"/>
  <c r="AJ361" i="17"/>
  <c r="AJ352" i="17"/>
  <c r="AJ344" i="17"/>
  <c r="AJ333" i="17"/>
  <c r="AJ323" i="17"/>
  <c r="AJ315" i="17"/>
  <c r="AJ306" i="17"/>
  <c r="AJ296" i="17"/>
  <c r="AJ286" i="17"/>
  <c r="AJ276" i="17"/>
  <c r="AJ269" i="17"/>
  <c r="AJ255" i="17"/>
  <c r="AJ242" i="17"/>
  <c r="AJ230" i="17"/>
  <c r="AJ223" i="17"/>
  <c r="AJ215" i="17"/>
  <c r="AJ203" i="17"/>
  <c r="AJ199" i="17"/>
  <c r="AJ186" i="17"/>
  <c r="AJ174" i="17"/>
  <c r="AJ162" i="17"/>
  <c r="AJ151" i="17"/>
  <c r="AJ139" i="17"/>
  <c r="AJ125" i="17"/>
  <c r="AJ116" i="17"/>
  <c r="AJ104" i="17"/>
  <c r="AJ99" i="17"/>
  <c r="AJ83" i="17"/>
  <c r="AJ77" i="17"/>
  <c r="AJ60" i="17"/>
  <c r="AJ56" i="17"/>
  <c r="AJ42" i="17"/>
  <c r="AJ28" i="17"/>
  <c r="AJ19" i="17"/>
  <c r="AJ15" i="17"/>
  <c r="AJ14" i="17"/>
  <c r="AJ13" i="17"/>
  <c r="AF390" i="17"/>
  <c r="AF383" i="17"/>
  <c r="AF374" i="17"/>
  <c r="AF361" i="17"/>
  <c r="AF352" i="17"/>
  <c r="AF344" i="17"/>
  <c r="AF333" i="17"/>
  <c r="AF323" i="17"/>
  <c r="AF315" i="17"/>
  <c r="AF306" i="17"/>
  <c r="AF296" i="17"/>
  <c r="AF286" i="17"/>
  <c r="AF276" i="17"/>
  <c r="AF269" i="17"/>
  <c r="AF255" i="17"/>
  <c r="AF242" i="17"/>
  <c r="AF230" i="17"/>
  <c r="AF223" i="17"/>
  <c r="AF215" i="17"/>
  <c r="AF203" i="17"/>
  <c r="AF199" i="17"/>
  <c r="AF186" i="17"/>
  <c r="AF174" i="17"/>
  <c r="AF162" i="17"/>
  <c r="AF151" i="17"/>
  <c r="AF139" i="17"/>
  <c r="AF125" i="17"/>
  <c r="AF116" i="17"/>
  <c r="AF104" i="17"/>
  <c r="AF99" i="17"/>
  <c r="AF83" i="17"/>
  <c r="AF77" i="17"/>
  <c r="AF60" i="17"/>
  <c r="AF56" i="17"/>
  <c r="AF42" i="17"/>
  <c r="AF28" i="17"/>
  <c r="AF19" i="17"/>
  <c r="AF15" i="17"/>
  <c r="AF14" i="17"/>
  <c r="AF13" i="17"/>
  <c r="T390" i="17"/>
  <c r="T383" i="17"/>
  <c r="T374" i="17"/>
  <c r="T361" i="17"/>
  <c r="T352" i="17"/>
  <c r="T344" i="17"/>
  <c r="T333" i="17"/>
  <c r="T323" i="17"/>
  <c r="T315" i="17"/>
  <c r="T306" i="17"/>
  <c r="T296" i="17"/>
  <c r="T286" i="17"/>
  <c r="T276" i="17"/>
  <c r="T269" i="17"/>
  <c r="T255" i="17"/>
  <c r="T242" i="17"/>
  <c r="T230" i="17"/>
  <c r="T223" i="17"/>
  <c r="T215" i="17"/>
  <c r="T203" i="17"/>
  <c r="T199" i="17"/>
  <c r="T186" i="17"/>
  <c r="T174" i="17"/>
  <c r="T162" i="17"/>
  <c r="T151" i="17"/>
  <c r="T139" i="17"/>
  <c r="T125" i="17"/>
  <c r="T116" i="17"/>
  <c r="T104" i="17"/>
  <c r="T99" i="17"/>
  <c r="T83" i="17"/>
  <c r="T77" i="17"/>
  <c r="T60" i="17"/>
  <c r="T56" i="17"/>
  <c r="T42" i="17"/>
  <c r="T28" i="17"/>
  <c r="T19" i="17"/>
  <c r="T15" i="17"/>
  <c r="T14" i="17"/>
  <c r="T13" i="17"/>
  <c r="L390" i="17"/>
  <c r="L383" i="17"/>
  <c r="L374" i="17"/>
  <c r="L361" i="17"/>
  <c r="L352" i="17"/>
  <c r="L344" i="17"/>
  <c r="L333" i="17"/>
  <c r="L323" i="17"/>
  <c r="L315" i="17"/>
  <c r="L306" i="17"/>
  <c r="L296" i="17"/>
  <c r="L286" i="17"/>
  <c r="L276" i="17"/>
  <c r="L269" i="17"/>
  <c r="L255" i="17"/>
  <c r="L242" i="17"/>
  <c r="L230" i="17"/>
  <c r="L223" i="17"/>
  <c r="L215" i="17"/>
  <c r="L203" i="17"/>
  <c r="L199" i="17"/>
  <c r="L186" i="17"/>
  <c r="L174" i="17"/>
  <c r="L162" i="17"/>
  <c r="L151" i="17"/>
  <c r="L139" i="17"/>
  <c r="L125" i="17"/>
  <c r="L116" i="17"/>
  <c r="L104" i="17"/>
  <c r="L99" i="17"/>
  <c r="L83" i="17"/>
  <c r="L77" i="17"/>
  <c r="L60" i="17"/>
  <c r="L56" i="17"/>
  <c r="L42" i="17"/>
  <c r="L28" i="17"/>
  <c r="L19" i="17"/>
  <c r="L15" i="17"/>
  <c r="L14" i="17"/>
  <c r="L13" i="17"/>
  <c r="P390" i="17"/>
  <c r="P383" i="17"/>
  <c r="P374" i="17"/>
  <c r="P361" i="17"/>
  <c r="P352" i="17"/>
  <c r="P344" i="17"/>
  <c r="P333" i="17"/>
  <c r="P323" i="17"/>
  <c r="P315" i="17"/>
  <c r="P306" i="17"/>
  <c r="P296" i="17"/>
  <c r="P286" i="17"/>
  <c r="P276" i="17"/>
  <c r="P269" i="17"/>
  <c r="P255" i="17"/>
  <c r="P242" i="17"/>
  <c r="P230" i="17"/>
  <c r="P223" i="17"/>
  <c r="P215" i="17"/>
  <c r="P203" i="17"/>
  <c r="P199" i="17"/>
  <c r="P186" i="17"/>
  <c r="P174" i="17"/>
  <c r="P162" i="17"/>
  <c r="P151" i="17"/>
  <c r="P139" i="17"/>
  <c r="P125" i="17"/>
  <c r="P116" i="17"/>
  <c r="P104" i="17"/>
  <c r="P99" i="17"/>
  <c r="P83" i="17"/>
  <c r="P77" i="17"/>
  <c r="P60" i="17"/>
  <c r="P56" i="17"/>
  <c r="P42" i="17"/>
  <c r="P28" i="17"/>
  <c r="P19" i="17"/>
  <c r="P15" i="17"/>
  <c r="P14" i="17"/>
  <c r="P13" i="17"/>
  <c r="AB390" i="17"/>
  <c r="AB383" i="17"/>
  <c r="AB374" i="17"/>
  <c r="AB361" i="17"/>
  <c r="AB352" i="17"/>
  <c r="AB344" i="17"/>
  <c r="AB333" i="17"/>
  <c r="AB323" i="17"/>
  <c r="AB315" i="17"/>
  <c r="AB306" i="17"/>
  <c r="AB296" i="17"/>
  <c r="AB286" i="17"/>
  <c r="AB276" i="17"/>
  <c r="AB269" i="17"/>
  <c r="AB255" i="17"/>
  <c r="AB242" i="17"/>
  <c r="AB230" i="17"/>
  <c r="AB223" i="17"/>
  <c r="AB215" i="17"/>
  <c r="AB203" i="17"/>
  <c r="AB199" i="17"/>
  <c r="AB186" i="17"/>
  <c r="AB174" i="17"/>
  <c r="AB162" i="17"/>
  <c r="AB151" i="17"/>
  <c r="AB139" i="17"/>
  <c r="AB125" i="17"/>
  <c r="AB116" i="17"/>
  <c r="AB104" i="17"/>
  <c r="AB99" i="17"/>
  <c r="AB83" i="17"/>
  <c r="AB77" i="17"/>
  <c r="AB60" i="17"/>
  <c r="AB56" i="17"/>
  <c r="AB42" i="17"/>
  <c r="AB28" i="17"/>
  <c r="AB19" i="17"/>
  <c r="AB15" i="17"/>
  <c r="AB14" i="17"/>
  <c r="AB13" i="17"/>
  <c r="H390" i="17"/>
  <c r="H383" i="17"/>
  <c r="H374" i="17"/>
  <c r="H361" i="17"/>
  <c r="H352" i="17"/>
  <c r="H344" i="17"/>
  <c r="H333" i="17"/>
  <c r="H323" i="17"/>
  <c r="H315" i="17"/>
  <c r="H306" i="17"/>
  <c r="H296" i="17"/>
  <c r="H286" i="17"/>
  <c r="H276" i="17"/>
  <c r="H269" i="17"/>
  <c r="H255" i="17"/>
  <c r="H242" i="17"/>
  <c r="H230" i="17"/>
  <c r="H223" i="17"/>
  <c r="H215" i="17"/>
  <c r="H203" i="17"/>
  <c r="H199" i="17"/>
  <c r="H186" i="17"/>
  <c r="H174" i="17"/>
  <c r="H162" i="17"/>
  <c r="H151" i="17"/>
  <c r="H139" i="17"/>
  <c r="H125" i="17"/>
  <c r="H116" i="17"/>
  <c r="H104" i="17"/>
  <c r="H99" i="17"/>
  <c r="H83" i="17"/>
  <c r="H77" i="17"/>
  <c r="H60" i="17"/>
  <c r="H56" i="17"/>
  <c r="H42" i="17"/>
  <c r="H28" i="17"/>
  <c r="H19" i="17"/>
  <c r="H15" i="17"/>
  <c r="H14" i="17"/>
  <c r="H13" i="17"/>
  <c r="CB390" i="17"/>
  <c r="CB383" i="17"/>
  <c r="CB374" i="17"/>
  <c r="CB361" i="17"/>
  <c r="CB352" i="17"/>
  <c r="CB344" i="17"/>
  <c r="CB333" i="17"/>
  <c r="CB323" i="17"/>
  <c r="CB315" i="17"/>
  <c r="CB306" i="17"/>
  <c r="CB296" i="17"/>
  <c r="CB286" i="17"/>
  <c r="CB276" i="17"/>
  <c r="CB269" i="17"/>
  <c r="CB255" i="17"/>
  <c r="CB242" i="17"/>
  <c r="CB230" i="17"/>
  <c r="CB223" i="17"/>
  <c r="CB215" i="17"/>
  <c r="CB203" i="17"/>
  <c r="CB199" i="17"/>
  <c r="CB186" i="17"/>
  <c r="CB174" i="17"/>
  <c r="CB162" i="17"/>
  <c r="CB151" i="17"/>
  <c r="CB139" i="17"/>
  <c r="CB125" i="17"/>
  <c r="CB116" i="17"/>
  <c r="CB104" i="17"/>
  <c r="CB99" i="17"/>
  <c r="CB83" i="17"/>
  <c r="CB77" i="17"/>
  <c r="CB60" i="17"/>
  <c r="CB56" i="17"/>
  <c r="CB42" i="17"/>
  <c r="CB28" i="17"/>
  <c r="CB19" i="17"/>
  <c r="CB15" i="17"/>
  <c r="CB14" i="17"/>
  <c r="CB13" i="17"/>
  <c r="CE307" i="17"/>
  <c r="CD306" i="17"/>
  <c r="CC306" i="17"/>
  <c r="CE100" i="17"/>
  <c r="X390" i="17"/>
  <c r="X383" i="17"/>
  <c r="X374" i="17"/>
  <c r="X361" i="17"/>
  <c r="X352" i="17"/>
  <c r="X344" i="17"/>
  <c r="X333" i="17"/>
  <c r="X323" i="17"/>
  <c r="X315" i="17"/>
  <c r="X306" i="17"/>
  <c r="X296" i="17"/>
  <c r="X286" i="17"/>
  <c r="X276" i="17"/>
  <c r="X269" i="17"/>
  <c r="X255" i="17"/>
  <c r="X242" i="17"/>
  <c r="X230" i="17"/>
  <c r="X223" i="17"/>
  <c r="X215" i="17"/>
  <c r="X203" i="17"/>
  <c r="X199" i="17"/>
  <c r="X186" i="17"/>
  <c r="X174" i="17"/>
  <c r="X162" i="17"/>
  <c r="X151" i="17"/>
  <c r="X139" i="17"/>
  <c r="X125" i="17"/>
  <c r="X116" i="17"/>
  <c r="X104" i="17"/>
  <c r="X99" i="17"/>
  <c r="X83" i="17"/>
  <c r="X77" i="17"/>
  <c r="X60" i="17"/>
  <c r="X56" i="17"/>
  <c r="X42" i="17"/>
  <c r="X28" i="17"/>
  <c r="X19" i="17"/>
  <c r="X15" i="17"/>
  <c r="X14" i="17"/>
  <c r="X13" i="17"/>
  <c r="AZ383" i="17"/>
  <c r="AZ374" i="17"/>
  <c r="AZ361" i="17"/>
  <c r="AZ352" i="17"/>
  <c r="AZ344" i="17"/>
  <c r="AZ333" i="17"/>
  <c r="AZ323" i="17"/>
  <c r="AZ315" i="17"/>
  <c r="AZ306" i="17"/>
  <c r="AZ296" i="17"/>
  <c r="AZ286" i="17"/>
  <c r="AZ276" i="17"/>
  <c r="AZ269" i="17"/>
  <c r="AZ255" i="17"/>
  <c r="AZ242" i="17"/>
  <c r="AZ230" i="17"/>
  <c r="AZ223" i="17"/>
  <c r="AZ215" i="17"/>
  <c r="AZ203" i="17"/>
  <c r="AZ199" i="17"/>
  <c r="AZ186" i="17"/>
  <c r="AZ174" i="17"/>
  <c r="AZ162" i="17"/>
  <c r="AZ151" i="17"/>
  <c r="AZ139" i="17"/>
  <c r="AZ125" i="17"/>
  <c r="AZ116" i="17"/>
  <c r="AZ104" i="17"/>
  <c r="AZ99" i="17"/>
  <c r="AZ83" i="17"/>
  <c r="AZ77" i="17"/>
  <c r="AZ60" i="17"/>
  <c r="AZ56" i="17"/>
  <c r="AZ42" i="17"/>
  <c r="AZ28" i="17"/>
  <c r="AZ19" i="17"/>
  <c r="AZ15" i="17"/>
  <c r="AZ14" i="17"/>
  <c r="AZ13" i="17"/>
  <c r="AB219" i="18" l="1"/>
  <c r="P10" i="18"/>
  <c r="P219" i="18" s="1"/>
  <c r="CJ10" i="18"/>
  <c r="CJ219" i="18" s="1"/>
  <c r="H10" i="18"/>
  <c r="H219" i="18" s="1"/>
  <c r="BX396" i="17"/>
  <c r="CE306" i="17"/>
  <c r="CB12" i="17"/>
  <c r="CB396" i="17" s="1"/>
  <c r="L12" i="17"/>
  <c r="L396" i="17" s="1"/>
  <c r="AJ12" i="17"/>
  <c r="AJ396" i="17" s="1"/>
  <c r="BL12" i="17"/>
  <c r="BL396" i="17" s="1"/>
  <c r="BH12" i="17"/>
  <c r="BH396" i="17" s="1"/>
  <c r="X12" i="17"/>
  <c r="X396" i="17" s="1"/>
  <c r="AR12" i="17"/>
  <c r="AR396" i="17" s="1"/>
  <c r="AN12" i="17"/>
  <c r="AN396" i="17" s="1"/>
  <c r="BT12" i="17"/>
  <c r="BT396" i="17" s="1"/>
  <c r="BP12" i="17"/>
  <c r="BP396" i="17" s="1"/>
  <c r="AF12" i="17"/>
  <c r="AF396" i="17" s="1"/>
  <c r="T12" i="17"/>
  <c r="T396" i="17" s="1"/>
  <c r="AB12" i="17"/>
  <c r="AB396" i="17" s="1"/>
  <c r="H12" i="17"/>
  <c r="AZ12" i="17"/>
  <c r="AZ396" i="17" s="1"/>
  <c r="HH346" i="16"/>
  <c r="H396" i="17" l="1"/>
  <c r="N395" i="14"/>
  <c r="N396" i="14"/>
  <c r="N397" i="14"/>
  <c r="N398" i="14"/>
  <c r="N399" i="14"/>
  <c r="N400" i="14"/>
  <c r="N402" i="14"/>
  <c r="N403" i="14"/>
  <c r="N404" i="14"/>
  <c r="N405" i="14"/>
  <c r="FO12" i="16"/>
  <c r="LC392" i="16"/>
  <c r="LB271" i="16"/>
  <c r="LA271" i="16"/>
  <c r="LB391" i="16"/>
  <c r="LA391" i="16"/>
  <c r="KZ391" i="16"/>
  <c r="LB384" i="16"/>
  <c r="LA384" i="16"/>
  <c r="KZ384" i="16"/>
  <c r="LB362" i="16"/>
  <c r="LA362" i="16"/>
  <c r="LB318" i="16"/>
  <c r="LA318" i="16"/>
  <c r="LA300" i="16"/>
  <c r="KZ300" i="16"/>
  <c r="LB289" i="16"/>
  <c r="LA289" i="16"/>
  <c r="LB279" i="16"/>
  <c r="LA279" i="16"/>
  <c r="LB244" i="16"/>
  <c r="LA244" i="16"/>
  <c r="LA231" i="16"/>
  <c r="LB199" i="16"/>
  <c r="LA199" i="16"/>
  <c r="LB185" i="16"/>
  <c r="LA185" i="16"/>
  <c r="KZ185" i="16"/>
  <c r="LB159" i="16"/>
  <c r="LA159" i="16"/>
  <c r="LB137" i="16"/>
  <c r="LA137" i="16"/>
  <c r="KZ137" i="16"/>
  <c r="LB81" i="16"/>
  <c r="LA81" i="16"/>
  <c r="LB57" i="16"/>
  <c r="LA57" i="16"/>
  <c r="LB52" i="16"/>
  <c r="LA52" i="16"/>
  <c r="LB26" i="16"/>
  <c r="LA26" i="16"/>
  <c r="LB17" i="16"/>
  <c r="LA17" i="16"/>
  <c r="LB13" i="16"/>
  <c r="LA13" i="16"/>
  <c r="LB12" i="16"/>
  <c r="LA12" i="16"/>
  <c r="LB11" i="16"/>
  <c r="LA11" i="16"/>
  <c r="KZ11" i="16"/>
  <c r="E79" i="13"/>
  <c r="KX391" i="16"/>
  <c r="KW391" i="16"/>
  <c r="KV391" i="16"/>
  <c r="KX384" i="16"/>
  <c r="KW384" i="16"/>
  <c r="KV384" i="16"/>
  <c r="KX362" i="16"/>
  <c r="KW362" i="16"/>
  <c r="KX318" i="16"/>
  <c r="KW318" i="16"/>
  <c r="KW300" i="16"/>
  <c r="KV300" i="16"/>
  <c r="KX289" i="16"/>
  <c r="KW289" i="16"/>
  <c r="KX279" i="16"/>
  <c r="KW279" i="16"/>
  <c r="KX244" i="16"/>
  <c r="KW244" i="16"/>
  <c r="KW231" i="16"/>
  <c r="KX199" i="16"/>
  <c r="KW199" i="16"/>
  <c r="KX185" i="16"/>
  <c r="KW185" i="16"/>
  <c r="KV185" i="16"/>
  <c r="KX159" i="16"/>
  <c r="KW159" i="16"/>
  <c r="KX137" i="16"/>
  <c r="KW137" i="16"/>
  <c r="KV137" i="16"/>
  <c r="KX81" i="16"/>
  <c r="KW81" i="16"/>
  <c r="KX57" i="16"/>
  <c r="KW57" i="16"/>
  <c r="KY54" i="16"/>
  <c r="KX52" i="16"/>
  <c r="KW52" i="16"/>
  <c r="KX26" i="16"/>
  <c r="KW26" i="16"/>
  <c r="KX17" i="16"/>
  <c r="KW17" i="16"/>
  <c r="KX13" i="16"/>
  <c r="KW13" i="16"/>
  <c r="KX12" i="16"/>
  <c r="KW12" i="16"/>
  <c r="KX11" i="16"/>
  <c r="KW11" i="16"/>
  <c r="KV11" i="16"/>
  <c r="KU59" i="16"/>
  <c r="KT57" i="16"/>
  <c r="KS57" i="16"/>
  <c r="KU54" i="16"/>
  <c r="KT391" i="16"/>
  <c r="KS391" i="16"/>
  <c r="KR391" i="16"/>
  <c r="KT384" i="16"/>
  <c r="KS384" i="16"/>
  <c r="KR384" i="16"/>
  <c r="KT362" i="16"/>
  <c r="KS362" i="16"/>
  <c r="KT318" i="16"/>
  <c r="KS318" i="16"/>
  <c r="KS300" i="16"/>
  <c r="KR300" i="16"/>
  <c r="KT289" i="16"/>
  <c r="KS289" i="16"/>
  <c r="KT279" i="16"/>
  <c r="KS279" i="16"/>
  <c r="KT244" i="16"/>
  <c r="KS244" i="16"/>
  <c r="KS231" i="16"/>
  <c r="KT199" i="16"/>
  <c r="KS199" i="16"/>
  <c r="KT185" i="16"/>
  <c r="KS185" i="16"/>
  <c r="KR185" i="16"/>
  <c r="KT159" i="16"/>
  <c r="KS159" i="16"/>
  <c r="KT137" i="16"/>
  <c r="KS137" i="16"/>
  <c r="KR137" i="16"/>
  <c r="KT81" i="16"/>
  <c r="KS81" i="16"/>
  <c r="KT52" i="16"/>
  <c r="KS52" i="16"/>
  <c r="KT26" i="16"/>
  <c r="KS26" i="16"/>
  <c r="KT17" i="16"/>
  <c r="KS17" i="16"/>
  <c r="KT13" i="16"/>
  <c r="KS13" i="16"/>
  <c r="KT12" i="16"/>
  <c r="KS12" i="16"/>
  <c r="KT11" i="16"/>
  <c r="KS11" i="16"/>
  <c r="KR11" i="16"/>
  <c r="O138" i="16"/>
  <c r="FU362" i="16"/>
  <c r="FU172" i="16"/>
  <c r="DO388" i="16"/>
  <c r="DO252" i="16"/>
  <c r="DO246" i="16"/>
  <c r="DO164" i="16"/>
  <c r="DO165" i="16"/>
  <c r="DO21" i="16"/>
  <c r="KP289" i="16"/>
  <c r="KQ289" i="16" s="1"/>
  <c r="KO289" i="16"/>
  <c r="KP318" i="16"/>
  <c r="KO318" i="16"/>
  <c r="KO231" i="16"/>
  <c r="KP17" i="16"/>
  <c r="KQ17" i="16" s="1"/>
  <c r="KO17" i="16"/>
  <c r="KP391" i="16"/>
  <c r="KO391" i="16"/>
  <c r="KN391" i="16"/>
  <c r="KP384" i="16"/>
  <c r="KQ384" i="16" s="1"/>
  <c r="KO384" i="16"/>
  <c r="KN384" i="16"/>
  <c r="KP362" i="16"/>
  <c r="KO362" i="16"/>
  <c r="KO300" i="16"/>
  <c r="KN300" i="16"/>
  <c r="KP279" i="16"/>
  <c r="KO279" i="16"/>
  <c r="KP244" i="16"/>
  <c r="KO244" i="16"/>
  <c r="KP199" i="16"/>
  <c r="KO199" i="16"/>
  <c r="KP185" i="16"/>
  <c r="KO185" i="16"/>
  <c r="KN185" i="16"/>
  <c r="KP159" i="16"/>
  <c r="KO159" i="16"/>
  <c r="KP137" i="16"/>
  <c r="KO137" i="16"/>
  <c r="KN137" i="16"/>
  <c r="KP81" i="16"/>
  <c r="KQ81" i="16" s="1"/>
  <c r="KO81" i="16"/>
  <c r="KP52" i="16"/>
  <c r="KQ52" i="16" s="1"/>
  <c r="KO52" i="16"/>
  <c r="KP26" i="16"/>
  <c r="KQ26" i="16" s="1"/>
  <c r="KO26" i="16"/>
  <c r="KP13" i="16"/>
  <c r="KO13" i="16"/>
  <c r="KP12" i="16"/>
  <c r="KO12" i="16"/>
  <c r="KP11" i="16"/>
  <c r="KO11" i="16"/>
  <c r="KN11" i="16"/>
  <c r="KY12" i="16" l="1"/>
  <c r="LC391" i="16"/>
  <c r="KZ10" i="16"/>
  <c r="KZ397" i="16" s="1"/>
  <c r="KO10" i="16"/>
  <c r="KU12" i="16"/>
  <c r="KU52" i="16"/>
  <c r="KR10" i="16"/>
  <c r="KR397" i="16" s="1"/>
  <c r="KU57" i="16"/>
  <c r="KV10" i="16"/>
  <c r="KV397" i="16" s="1"/>
  <c r="KN10" i="16"/>
  <c r="KN397" i="16" s="1"/>
  <c r="LB10" i="16"/>
  <c r="LB397" i="16" s="1"/>
  <c r="KP10" i="16"/>
  <c r="KQ10" i="16" s="1"/>
  <c r="KW10" i="16"/>
  <c r="KW397" i="16" s="1"/>
  <c r="LA10" i="16"/>
  <c r="LA397" i="16" s="1"/>
  <c r="KX10" i="16"/>
  <c r="KX397" i="16" s="1"/>
  <c r="KY52" i="16"/>
  <c r="KT10" i="16"/>
  <c r="KT397" i="16" s="1"/>
  <c r="H87" i="13" s="1"/>
  <c r="KS10" i="16"/>
  <c r="KS397" i="16" s="1"/>
  <c r="KO397" i="16"/>
  <c r="KQ11" i="16"/>
  <c r="AT391" i="16"/>
  <c r="AT384" i="16"/>
  <c r="AT375" i="16"/>
  <c r="AT362" i="16"/>
  <c r="AT346" i="16"/>
  <c r="AT327" i="16"/>
  <c r="AT318" i="16"/>
  <c r="AT310" i="16"/>
  <c r="AT300" i="16"/>
  <c r="AT289" i="16"/>
  <c r="AT279" i="16"/>
  <c r="AT271" i="16"/>
  <c r="AT257" i="16"/>
  <c r="AT244" i="16"/>
  <c r="AT231" i="16"/>
  <c r="AT224" i="16"/>
  <c r="AT215" i="16"/>
  <c r="AT203" i="16"/>
  <c r="AT185" i="16"/>
  <c r="AT172" i="16"/>
  <c r="AT159" i="16"/>
  <c r="AT137" i="16"/>
  <c r="AT115" i="16"/>
  <c r="AT103" i="16"/>
  <c r="AT98" i="16"/>
  <c r="AT81" i="16"/>
  <c r="AT57" i="16"/>
  <c r="AT52" i="16"/>
  <c r="AT40" i="16"/>
  <c r="AT26" i="16"/>
  <c r="AT17" i="16"/>
  <c r="AT13" i="16"/>
  <c r="AT12" i="16"/>
  <c r="AT11" i="16"/>
  <c r="KJ384" i="16"/>
  <c r="KL391" i="16"/>
  <c r="KK391" i="16"/>
  <c r="KJ391" i="16"/>
  <c r="KL384" i="16"/>
  <c r="KK384" i="16"/>
  <c r="KL362" i="16"/>
  <c r="KK362" i="16"/>
  <c r="KK300" i="16"/>
  <c r="KJ300" i="16"/>
  <c r="KL279" i="16"/>
  <c r="KK279" i="16"/>
  <c r="KL244" i="16"/>
  <c r="KK244" i="16"/>
  <c r="KL199" i="16"/>
  <c r="KK199" i="16"/>
  <c r="KL185" i="16"/>
  <c r="KK185" i="16"/>
  <c r="KJ185" i="16"/>
  <c r="KL159" i="16"/>
  <c r="KK159" i="16"/>
  <c r="KL137" i="16"/>
  <c r="KK137" i="16"/>
  <c r="KJ137" i="16"/>
  <c r="KL81" i="16"/>
  <c r="KK81" i="16"/>
  <c r="KL52" i="16"/>
  <c r="KK52" i="16"/>
  <c r="KL26" i="16"/>
  <c r="KK26" i="16"/>
  <c r="KL13" i="16"/>
  <c r="KK13" i="16"/>
  <c r="KL12" i="16"/>
  <c r="KK12" i="16"/>
  <c r="KL11" i="16"/>
  <c r="KK11" i="16"/>
  <c r="KJ11" i="16"/>
  <c r="KI392" i="16"/>
  <c r="KF391" i="16"/>
  <c r="KI186" i="16"/>
  <c r="KG185" i="16"/>
  <c r="KH185" i="16"/>
  <c r="KF185" i="16"/>
  <c r="KI138" i="16"/>
  <c r="KH137" i="16"/>
  <c r="KG137" i="16"/>
  <c r="KF137" i="16"/>
  <c r="KH391" i="16"/>
  <c r="KG391" i="16"/>
  <c r="KH384" i="16"/>
  <c r="KG384" i="16"/>
  <c r="KH362" i="16"/>
  <c r="KG362" i="16"/>
  <c r="KG300" i="16"/>
  <c r="KF300" i="16"/>
  <c r="KH279" i="16"/>
  <c r="KG279" i="16"/>
  <c r="KH244" i="16"/>
  <c r="KG244" i="16"/>
  <c r="KH199" i="16"/>
  <c r="KG199" i="16"/>
  <c r="KH159" i="16"/>
  <c r="KG159" i="16"/>
  <c r="KH81" i="16"/>
  <c r="KG81" i="16"/>
  <c r="KH52" i="16"/>
  <c r="KG52" i="16"/>
  <c r="KH26" i="16"/>
  <c r="KG26" i="16"/>
  <c r="KH13" i="16"/>
  <c r="KG13" i="16"/>
  <c r="KH12" i="16"/>
  <c r="KG12" i="16"/>
  <c r="KH11" i="16"/>
  <c r="KG11" i="16"/>
  <c r="KF11" i="16"/>
  <c r="KB11" i="16"/>
  <c r="KB300" i="16"/>
  <c r="KB10" i="16" s="1"/>
  <c r="KB397" i="16" s="1"/>
  <c r="D83" i="13" s="1"/>
  <c r="KC300" i="16"/>
  <c r="KD391" i="16"/>
  <c r="KC391" i="16"/>
  <c r="KD384" i="16"/>
  <c r="KC384" i="16"/>
  <c r="KD362" i="16"/>
  <c r="KC362" i="16"/>
  <c r="KD279" i="16"/>
  <c r="KC279" i="16"/>
  <c r="KD244" i="16"/>
  <c r="KC244" i="16"/>
  <c r="KD199" i="16"/>
  <c r="KC199" i="16"/>
  <c r="KD159" i="16"/>
  <c r="KC159" i="16"/>
  <c r="KD81" i="16"/>
  <c r="KC81" i="16"/>
  <c r="KD52" i="16"/>
  <c r="KC52" i="16"/>
  <c r="KD26" i="16"/>
  <c r="KC26" i="16"/>
  <c r="KD13" i="16"/>
  <c r="KC13" i="16"/>
  <c r="KD12" i="16"/>
  <c r="KC12" i="16"/>
  <c r="KD11" i="16"/>
  <c r="KC11" i="16"/>
  <c r="HH391" i="16"/>
  <c r="HH384" i="16"/>
  <c r="HH375" i="16"/>
  <c r="HH362" i="16"/>
  <c r="HH355" i="16"/>
  <c r="HH337" i="16"/>
  <c r="HH327" i="16"/>
  <c r="HH318" i="16"/>
  <c r="HH310" i="16"/>
  <c r="HH300" i="16"/>
  <c r="HH289" i="16"/>
  <c r="HH279" i="16"/>
  <c r="HH271" i="16"/>
  <c r="HH257" i="16"/>
  <c r="HH244" i="16"/>
  <c r="HH231" i="16"/>
  <c r="HH224" i="16"/>
  <c r="HH215" i="16"/>
  <c r="HH203" i="16"/>
  <c r="HH199" i="16"/>
  <c r="HH185" i="16"/>
  <c r="HH172" i="16"/>
  <c r="HH159" i="16"/>
  <c r="HH148" i="16"/>
  <c r="HH137" i="16"/>
  <c r="HH124" i="16"/>
  <c r="HH115" i="16"/>
  <c r="HH103" i="16"/>
  <c r="HH98" i="16"/>
  <c r="HH10" i="16" s="1"/>
  <c r="HH81" i="16"/>
  <c r="HH75" i="16"/>
  <c r="HH57" i="16"/>
  <c r="HH52" i="16"/>
  <c r="HH40" i="16"/>
  <c r="HH26" i="16"/>
  <c r="HH17" i="16"/>
  <c r="HH13" i="16"/>
  <c r="HH12" i="16"/>
  <c r="HH11" i="16"/>
  <c r="JX391" i="16"/>
  <c r="KA392" i="16"/>
  <c r="JZ391" i="16"/>
  <c r="JY391" i="16"/>
  <c r="JZ384" i="16"/>
  <c r="JY384" i="16"/>
  <c r="JZ362" i="16"/>
  <c r="JY362" i="16"/>
  <c r="JZ244" i="16"/>
  <c r="JY244" i="16"/>
  <c r="JZ199" i="16"/>
  <c r="JY199" i="16"/>
  <c r="JZ159" i="16"/>
  <c r="JY159" i="16"/>
  <c r="JZ81" i="16"/>
  <c r="JY81" i="16"/>
  <c r="JZ52" i="16"/>
  <c r="JY52" i="16"/>
  <c r="JZ26" i="16"/>
  <c r="JY26" i="16"/>
  <c r="JZ13" i="16"/>
  <c r="JY13" i="16"/>
  <c r="JZ12" i="16"/>
  <c r="JY12" i="16"/>
  <c r="JZ11" i="16"/>
  <c r="JY11" i="16"/>
  <c r="JX397" i="16" l="1"/>
  <c r="KP397" i="16"/>
  <c r="KI391" i="16"/>
  <c r="KF10" i="16"/>
  <c r="KF397" i="16" s="1"/>
  <c r="D84" i="13" s="1"/>
  <c r="KI185" i="16"/>
  <c r="KY10" i="16"/>
  <c r="KI137" i="16"/>
  <c r="JY10" i="16"/>
  <c r="JY397" i="16" s="1"/>
  <c r="E87" i="13"/>
  <c r="I87" i="13" s="1"/>
  <c r="F87" i="13"/>
  <c r="KG10" i="16"/>
  <c r="KG397" i="16" s="1"/>
  <c r="KY397" i="16"/>
  <c r="H88" i="13"/>
  <c r="KQ397" i="16"/>
  <c r="H86" i="13"/>
  <c r="JZ10" i="16"/>
  <c r="JZ397" i="16" s="1"/>
  <c r="F88" i="13"/>
  <c r="E88" i="13"/>
  <c r="AT10" i="16"/>
  <c r="AT397" i="16" s="1"/>
  <c r="F89" i="13"/>
  <c r="KL10" i="16"/>
  <c r="KL397" i="16" s="1"/>
  <c r="H85" i="13" s="1"/>
  <c r="F86" i="13"/>
  <c r="E86" i="13"/>
  <c r="LC10" i="16"/>
  <c r="LC397" i="16"/>
  <c r="H89" i="13"/>
  <c r="KU397" i="16"/>
  <c r="KU10" i="16"/>
  <c r="KM11" i="16"/>
  <c r="KJ10" i="16"/>
  <c r="KJ397" i="16" s="1"/>
  <c r="D85" i="13" s="1"/>
  <c r="KK10" i="16"/>
  <c r="KK397" i="16" s="1"/>
  <c r="KH10" i="16"/>
  <c r="KH397" i="16" s="1"/>
  <c r="KI11" i="16"/>
  <c r="KE11" i="16"/>
  <c r="KC10" i="16"/>
  <c r="KC397" i="16" s="1"/>
  <c r="KD10" i="16"/>
  <c r="KD397" i="16" s="1"/>
  <c r="HH397" i="16"/>
  <c r="D65" i="13" s="1"/>
  <c r="KA391" i="16"/>
  <c r="I88" i="13" l="1"/>
  <c r="KE10" i="16"/>
  <c r="I86" i="13"/>
  <c r="KI397" i="16"/>
  <c r="H84" i="13"/>
  <c r="F85" i="13"/>
  <c r="E85" i="13"/>
  <c r="I85" i="13" s="1"/>
  <c r="KA397" i="16"/>
  <c r="H82" i="13"/>
  <c r="I89" i="13"/>
  <c r="F83" i="13"/>
  <c r="E83" i="13"/>
  <c r="F84" i="13"/>
  <c r="E84" i="13"/>
  <c r="KI10" i="16"/>
  <c r="KE397" i="16"/>
  <c r="H83" i="13"/>
  <c r="F82" i="13"/>
  <c r="E82" i="13"/>
  <c r="KM10" i="16"/>
  <c r="KM397" i="16"/>
  <c r="IZ391" i="16"/>
  <c r="IZ57" i="16"/>
  <c r="IZ10" i="16" s="1"/>
  <c r="IZ12" i="16"/>
  <c r="IZ11" i="16"/>
  <c r="IV391" i="16"/>
  <c r="IV57" i="16"/>
  <c r="IV12" i="16"/>
  <c r="IV11" i="16"/>
  <c r="IV10" i="16"/>
  <c r="IV397" i="16" s="1"/>
  <c r="D75" i="13" s="1"/>
  <c r="IF391" i="16"/>
  <c r="IF57" i="16"/>
  <c r="IF10" i="16" s="1"/>
  <c r="IF12" i="16"/>
  <c r="IF11" i="16"/>
  <c r="CP12" i="16"/>
  <c r="CN391" i="16"/>
  <c r="CN384" i="16"/>
  <c r="CN375" i="16"/>
  <c r="CN362" i="16"/>
  <c r="CN355" i="16"/>
  <c r="CN346" i="16"/>
  <c r="CN337" i="16"/>
  <c r="CN327" i="16"/>
  <c r="CN318" i="16"/>
  <c r="CN310" i="16"/>
  <c r="CN300" i="16"/>
  <c r="CN289" i="16"/>
  <c r="CN279" i="16"/>
  <c r="CN271" i="16"/>
  <c r="CN257" i="16"/>
  <c r="CN244" i="16"/>
  <c r="CN231" i="16"/>
  <c r="CN224" i="16"/>
  <c r="CN215" i="16"/>
  <c r="CN203" i="16"/>
  <c r="CN199" i="16"/>
  <c r="CN185" i="16"/>
  <c r="CN172" i="16"/>
  <c r="CN159" i="16"/>
  <c r="CN148" i="16"/>
  <c r="CN137" i="16"/>
  <c r="CN124" i="16"/>
  <c r="CN115" i="16"/>
  <c r="CN103" i="16"/>
  <c r="CN98" i="16"/>
  <c r="CN81" i="16"/>
  <c r="CN75" i="16"/>
  <c r="CN57" i="16"/>
  <c r="CN52" i="16"/>
  <c r="CN40" i="16"/>
  <c r="CN26" i="16"/>
  <c r="CN17" i="16"/>
  <c r="CN13" i="16"/>
  <c r="CN12" i="16"/>
  <c r="CN11" i="16"/>
  <c r="JH391" i="16"/>
  <c r="JH384" i="16"/>
  <c r="JH362" i="16"/>
  <c r="JH244" i="16"/>
  <c r="JH199" i="16"/>
  <c r="JH159" i="16"/>
  <c r="JH81" i="16"/>
  <c r="JH52" i="16"/>
  <c r="JH26" i="16"/>
  <c r="JH13" i="16"/>
  <c r="JH12" i="16"/>
  <c r="JH11" i="16"/>
  <c r="JJ12" i="16"/>
  <c r="JK12" i="16" s="1"/>
  <c r="DH12" i="16"/>
  <c r="DH52" i="16"/>
  <c r="DH10" i="16" s="1"/>
  <c r="DH397" i="16" s="1"/>
  <c r="HX337" i="16"/>
  <c r="HX137" i="16"/>
  <c r="HX10" i="16" s="1"/>
  <c r="HX397" i="16" s="1"/>
  <c r="D69" i="13" s="1"/>
  <c r="HX12" i="16"/>
  <c r="HX11" i="16"/>
  <c r="HY337" i="16"/>
  <c r="IA337" i="16" s="1"/>
  <c r="HT391" i="16"/>
  <c r="HT384" i="16"/>
  <c r="HT375" i="16"/>
  <c r="HT362" i="16"/>
  <c r="HT355" i="16"/>
  <c r="HT346" i="16"/>
  <c r="HT337" i="16"/>
  <c r="HT327" i="16"/>
  <c r="HT318" i="16"/>
  <c r="HT310" i="16"/>
  <c r="HT300" i="16"/>
  <c r="HT289" i="16"/>
  <c r="HT279" i="16"/>
  <c r="HT271" i="16"/>
  <c r="HT257" i="16"/>
  <c r="HT244" i="16"/>
  <c r="HT231" i="16"/>
  <c r="HT224" i="16"/>
  <c r="HT215" i="16"/>
  <c r="HT203" i="16"/>
  <c r="HT199" i="16"/>
  <c r="HT185" i="16"/>
  <c r="HT172" i="16"/>
  <c r="HT159" i="16"/>
  <c r="HT148" i="16"/>
  <c r="HT137" i="16"/>
  <c r="HT124" i="16"/>
  <c r="HT115" i="16"/>
  <c r="HT103" i="16"/>
  <c r="HT98" i="16"/>
  <c r="HT81" i="16"/>
  <c r="HT75" i="16"/>
  <c r="HT57" i="16"/>
  <c r="HT52" i="16"/>
  <c r="HT40" i="16"/>
  <c r="HT26" i="16"/>
  <c r="HT17" i="16"/>
  <c r="HT13" i="16"/>
  <c r="HT12" i="16"/>
  <c r="HT11" i="16"/>
  <c r="HP391" i="16"/>
  <c r="HP384" i="16"/>
  <c r="HP375" i="16"/>
  <c r="HP362" i="16"/>
  <c r="HP355" i="16"/>
  <c r="HP346" i="16"/>
  <c r="HP337" i="16"/>
  <c r="HP327" i="16"/>
  <c r="HP318" i="16"/>
  <c r="HP310" i="16"/>
  <c r="HP300" i="16"/>
  <c r="HP289" i="16"/>
  <c r="HP279" i="16"/>
  <c r="HP271" i="16"/>
  <c r="HP257" i="16"/>
  <c r="HP244" i="16"/>
  <c r="HP231" i="16"/>
  <c r="HP224" i="16"/>
  <c r="HP215" i="16"/>
  <c r="HP203" i="16"/>
  <c r="HP199" i="16"/>
  <c r="HP185" i="16"/>
  <c r="HP172" i="16"/>
  <c r="HP159" i="16"/>
  <c r="HP148" i="16"/>
  <c r="HP137" i="16"/>
  <c r="HP124" i="16"/>
  <c r="HP115" i="16"/>
  <c r="HP103" i="16"/>
  <c r="HP98" i="16"/>
  <c r="HP81" i="16"/>
  <c r="HP75" i="16"/>
  <c r="HP57" i="16"/>
  <c r="HP52" i="16"/>
  <c r="HP40" i="16"/>
  <c r="HP26" i="16"/>
  <c r="HP17" i="16"/>
  <c r="HP13" i="16"/>
  <c r="HP12" i="16"/>
  <c r="HP11" i="16"/>
  <c r="HL391" i="16"/>
  <c r="HL384" i="16"/>
  <c r="HL375" i="16"/>
  <c r="HL362" i="16"/>
  <c r="HL355" i="16"/>
  <c r="HL346" i="16"/>
  <c r="HL337" i="16"/>
  <c r="HL327" i="16"/>
  <c r="HL318" i="16"/>
  <c r="HL310" i="16"/>
  <c r="HL300" i="16"/>
  <c r="HL289" i="16"/>
  <c r="HL279" i="16"/>
  <c r="HL271" i="16"/>
  <c r="HL257" i="16"/>
  <c r="HL244" i="16"/>
  <c r="HL231" i="16"/>
  <c r="HL224" i="16"/>
  <c r="HL215" i="16"/>
  <c r="HL203" i="16"/>
  <c r="HL199" i="16"/>
  <c r="HL185" i="16"/>
  <c r="HL172" i="16"/>
  <c r="HL159" i="16"/>
  <c r="HL148" i="16"/>
  <c r="HL137" i="16"/>
  <c r="HL124" i="16"/>
  <c r="HL115" i="16"/>
  <c r="HL103" i="16"/>
  <c r="HL98" i="16"/>
  <c r="HL81" i="16"/>
  <c r="HL75" i="16"/>
  <c r="HL57" i="16"/>
  <c r="HL52" i="16"/>
  <c r="HL40" i="16"/>
  <c r="HL26" i="16"/>
  <c r="HL17" i="16"/>
  <c r="HL13" i="16"/>
  <c r="HL12" i="16"/>
  <c r="HL11" i="16"/>
  <c r="HO125" i="16"/>
  <c r="GB391" i="16"/>
  <c r="GB384" i="16"/>
  <c r="GB375" i="16"/>
  <c r="GB362" i="16"/>
  <c r="GB355" i="16"/>
  <c r="GB346" i="16"/>
  <c r="GB337" i="16"/>
  <c r="GB327" i="16"/>
  <c r="GB318" i="16"/>
  <c r="GB310" i="16"/>
  <c r="GB300" i="16"/>
  <c r="GB289" i="16"/>
  <c r="GB279" i="16"/>
  <c r="GB271" i="16"/>
  <c r="GB257" i="16"/>
  <c r="GB244" i="16"/>
  <c r="GB231" i="16"/>
  <c r="GB224" i="16"/>
  <c r="GB215" i="16"/>
  <c r="GB203" i="16"/>
  <c r="GB199" i="16"/>
  <c r="GB185" i="16"/>
  <c r="GB172" i="16"/>
  <c r="GB159" i="16"/>
  <c r="GB148" i="16"/>
  <c r="GB137" i="16"/>
  <c r="GB124" i="16"/>
  <c r="GB115" i="16"/>
  <c r="GB103" i="16"/>
  <c r="GB98" i="16"/>
  <c r="GB81" i="16"/>
  <c r="GB75" i="16"/>
  <c r="GB57" i="16"/>
  <c r="GB52" i="16"/>
  <c r="GB40" i="16"/>
  <c r="GB26" i="16"/>
  <c r="GB17" i="16"/>
  <c r="GB13" i="16"/>
  <c r="GB12" i="16"/>
  <c r="GB11" i="16"/>
  <c r="GD391" i="16"/>
  <c r="GC391" i="16"/>
  <c r="GD384" i="16"/>
  <c r="GC384" i="16"/>
  <c r="GD375" i="16"/>
  <c r="GC375" i="16"/>
  <c r="GD362" i="16"/>
  <c r="GC362" i="16"/>
  <c r="GD355" i="16"/>
  <c r="GC355" i="16"/>
  <c r="GD346" i="16"/>
  <c r="GC346" i="16"/>
  <c r="GD337" i="16"/>
  <c r="GC337" i="16"/>
  <c r="GE327" i="16"/>
  <c r="GD327" i="16"/>
  <c r="GC327" i="16"/>
  <c r="GE318" i="16"/>
  <c r="GD318" i="16"/>
  <c r="GC318" i="16"/>
  <c r="GE310" i="16"/>
  <c r="GD310" i="16"/>
  <c r="GC310" i="16"/>
  <c r="GE300" i="16"/>
  <c r="GD300" i="16"/>
  <c r="GC300" i="16"/>
  <c r="GD289" i="16"/>
  <c r="GC289" i="16"/>
  <c r="GE279" i="16"/>
  <c r="GD279" i="16"/>
  <c r="GC279" i="16"/>
  <c r="GE271" i="16"/>
  <c r="GD271" i="16"/>
  <c r="GC271" i="16"/>
  <c r="GD257" i="16"/>
  <c r="GC257" i="16"/>
  <c r="GD244" i="16"/>
  <c r="GC244" i="16"/>
  <c r="GE231" i="16"/>
  <c r="GD231" i="16"/>
  <c r="GC231" i="16"/>
  <c r="GE224" i="16"/>
  <c r="GD224" i="16"/>
  <c r="GC224" i="16"/>
  <c r="GD215" i="16"/>
  <c r="GC215" i="16"/>
  <c r="GD203" i="16"/>
  <c r="GC203" i="16"/>
  <c r="GD199" i="16"/>
  <c r="GC199" i="16"/>
  <c r="GE185" i="16"/>
  <c r="GD185" i="16"/>
  <c r="GC185" i="16"/>
  <c r="GD172" i="16"/>
  <c r="GC172" i="16"/>
  <c r="GD159" i="16"/>
  <c r="GE159" i="16" s="1"/>
  <c r="GC159" i="16"/>
  <c r="GD148" i="16"/>
  <c r="GC148" i="16"/>
  <c r="GE137" i="16"/>
  <c r="GD137" i="16"/>
  <c r="GC137" i="16"/>
  <c r="GD124" i="16"/>
  <c r="GC124" i="16"/>
  <c r="GE115" i="16"/>
  <c r="GD115" i="16"/>
  <c r="GC115" i="16"/>
  <c r="GE103" i="16"/>
  <c r="GD103" i="16"/>
  <c r="GC103" i="16"/>
  <c r="GD98" i="16"/>
  <c r="GC98" i="16"/>
  <c r="GE81" i="16"/>
  <c r="GD81" i="16"/>
  <c r="GC81" i="16"/>
  <c r="GD75" i="16"/>
  <c r="GC75" i="16"/>
  <c r="GD57" i="16"/>
  <c r="GC57" i="16"/>
  <c r="GE52" i="16"/>
  <c r="GD52" i="16"/>
  <c r="GC52" i="16"/>
  <c r="GD40" i="16"/>
  <c r="GC40" i="16"/>
  <c r="GE26" i="16"/>
  <c r="GD26" i="16"/>
  <c r="GC26" i="16"/>
  <c r="GD17" i="16"/>
  <c r="GC17" i="16"/>
  <c r="GD13" i="16"/>
  <c r="GC13" i="16"/>
  <c r="GD12" i="16"/>
  <c r="GC12" i="16"/>
  <c r="GD11" i="16"/>
  <c r="GC11" i="16"/>
  <c r="CJ391" i="16"/>
  <c r="CJ384" i="16"/>
  <c r="CJ375" i="16"/>
  <c r="CJ362" i="16"/>
  <c r="CJ355" i="16"/>
  <c r="CJ346" i="16"/>
  <c r="CJ337" i="16"/>
  <c r="CJ327" i="16"/>
  <c r="CJ318" i="16"/>
  <c r="CJ310" i="16"/>
  <c r="CJ300" i="16"/>
  <c r="CJ289" i="16"/>
  <c r="CJ279" i="16"/>
  <c r="CJ271" i="16"/>
  <c r="CJ257" i="16"/>
  <c r="CJ244" i="16"/>
  <c r="CJ231" i="16"/>
  <c r="CJ224" i="16"/>
  <c r="CJ215" i="16"/>
  <c r="CJ203" i="16"/>
  <c r="CJ199" i="16"/>
  <c r="CJ185" i="16"/>
  <c r="CJ172" i="16"/>
  <c r="CJ159" i="16"/>
  <c r="CJ148" i="16"/>
  <c r="CJ137" i="16"/>
  <c r="CJ124" i="16"/>
  <c r="CJ115" i="16"/>
  <c r="CJ103" i="16"/>
  <c r="CJ98" i="16"/>
  <c r="CJ81" i="16"/>
  <c r="CJ75" i="16"/>
  <c r="CJ57" i="16"/>
  <c r="CJ52" i="16"/>
  <c r="CJ40" i="16"/>
  <c r="CJ26" i="16"/>
  <c r="CJ17" i="16"/>
  <c r="CJ13" i="16"/>
  <c r="CJ12" i="16"/>
  <c r="CJ11" i="16"/>
  <c r="CF391" i="16"/>
  <c r="CF384" i="16"/>
  <c r="CF375" i="16"/>
  <c r="CF362" i="16"/>
  <c r="CF355" i="16"/>
  <c r="CF346" i="16"/>
  <c r="CF337" i="16"/>
  <c r="CF327" i="16"/>
  <c r="CF318" i="16"/>
  <c r="CF310" i="16"/>
  <c r="CF300" i="16"/>
  <c r="CF289" i="16"/>
  <c r="CF279" i="16"/>
  <c r="CF271" i="16"/>
  <c r="CF257" i="16"/>
  <c r="CF244" i="16"/>
  <c r="CF231" i="16"/>
  <c r="CF224" i="16"/>
  <c r="CF215" i="16"/>
  <c r="CF203" i="16"/>
  <c r="CF199" i="16"/>
  <c r="CF185" i="16"/>
  <c r="CF172" i="16"/>
  <c r="CF159" i="16"/>
  <c r="CF148" i="16"/>
  <c r="CF137" i="16"/>
  <c r="CF124" i="16"/>
  <c r="CF115" i="16"/>
  <c r="CF103" i="16"/>
  <c r="CF98" i="16"/>
  <c r="CF81" i="16"/>
  <c r="CF75" i="16"/>
  <c r="CF57" i="16"/>
  <c r="CF52" i="16"/>
  <c r="CF40" i="16"/>
  <c r="CF26" i="16"/>
  <c r="CF17" i="16"/>
  <c r="CF13" i="16"/>
  <c r="CF12" i="16"/>
  <c r="CF11" i="16"/>
  <c r="H391" i="16"/>
  <c r="H384" i="16"/>
  <c r="H375" i="16"/>
  <c r="H362" i="16"/>
  <c r="H355" i="16"/>
  <c r="H346" i="16"/>
  <c r="H337" i="16"/>
  <c r="H327" i="16"/>
  <c r="H318" i="16"/>
  <c r="H300" i="16"/>
  <c r="H289" i="16"/>
  <c r="H279" i="16"/>
  <c r="H271" i="16"/>
  <c r="H244" i="16"/>
  <c r="H231" i="16"/>
  <c r="H224" i="16"/>
  <c r="H215" i="16"/>
  <c r="H199" i="16"/>
  <c r="H172" i="16"/>
  <c r="H159" i="16"/>
  <c r="H148" i="16"/>
  <c r="H137" i="16"/>
  <c r="H124" i="16"/>
  <c r="H115" i="16"/>
  <c r="H103" i="16"/>
  <c r="H98" i="16"/>
  <c r="H81" i="16"/>
  <c r="H75" i="16"/>
  <c r="H57" i="16"/>
  <c r="H40" i="16"/>
  <c r="H26" i="16"/>
  <c r="H17" i="16"/>
  <c r="H13" i="16"/>
  <c r="H12" i="16"/>
  <c r="H11" i="16"/>
  <c r="K392" i="16"/>
  <c r="J300" i="16"/>
  <c r="I300" i="16"/>
  <c r="I231" i="16"/>
  <c r="J81" i="16"/>
  <c r="I81" i="16"/>
  <c r="DP391" i="16"/>
  <c r="DP384" i="16"/>
  <c r="DP375" i="16"/>
  <c r="DP362" i="16"/>
  <c r="DP355" i="16"/>
  <c r="DP346" i="16"/>
  <c r="DP337" i="16"/>
  <c r="DP327" i="16"/>
  <c r="DP318" i="16"/>
  <c r="DP310" i="16"/>
  <c r="DP300" i="16"/>
  <c r="DP289" i="16"/>
  <c r="DP279" i="16"/>
  <c r="DP271" i="16"/>
  <c r="DP257" i="16"/>
  <c r="DP244" i="16"/>
  <c r="DP231" i="16"/>
  <c r="DP224" i="16"/>
  <c r="DP215" i="16"/>
  <c r="DP203" i="16"/>
  <c r="DP199" i="16"/>
  <c r="DP185" i="16"/>
  <c r="DP172" i="16"/>
  <c r="DP159" i="16"/>
  <c r="DP148" i="16"/>
  <c r="DP137" i="16"/>
  <c r="DP124" i="16"/>
  <c r="DP115" i="16"/>
  <c r="DP103" i="16"/>
  <c r="DP98" i="16"/>
  <c r="DP81" i="16"/>
  <c r="DP75" i="16"/>
  <c r="DP57" i="16"/>
  <c r="DP52" i="16"/>
  <c r="DP40" i="16"/>
  <c r="DP26" i="16"/>
  <c r="DP17" i="16"/>
  <c r="DP13" i="16"/>
  <c r="DP12" i="16"/>
  <c r="DP11" i="16"/>
  <c r="DS393" i="16"/>
  <c r="DS394" i="16"/>
  <c r="DS395" i="16"/>
  <c r="DR355" i="16"/>
  <c r="DQ355" i="16"/>
  <c r="DR327" i="16"/>
  <c r="DQ327" i="16"/>
  <c r="DQ310" i="16"/>
  <c r="DR224" i="16"/>
  <c r="DQ224" i="16"/>
  <c r="DR148" i="16"/>
  <c r="DQ148" i="16"/>
  <c r="EN391" i="16"/>
  <c r="EN384" i="16"/>
  <c r="EN375" i="16"/>
  <c r="EN362" i="16"/>
  <c r="EN355" i="16"/>
  <c r="EN346" i="16"/>
  <c r="EN337" i="16"/>
  <c r="EN327" i="16"/>
  <c r="EN318" i="16"/>
  <c r="EN310" i="16"/>
  <c r="EN300" i="16"/>
  <c r="EN289" i="16"/>
  <c r="EN279" i="16"/>
  <c r="EN271" i="16"/>
  <c r="EN257" i="16"/>
  <c r="EN244" i="16"/>
  <c r="EN231" i="16"/>
  <c r="EN224" i="16"/>
  <c r="EN215" i="16"/>
  <c r="EN203" i="16"/>
  <c r="EN199" i="16"/>
  <c r="EN185" i="16"/>
  <c r="EN172" i="16"/>
  <c r="EN159" i="16"/>
  <c r="EN148" i="16"/>
  <c r="EN137" i="16"/>
  <c r="EN124" i="16"/>
  <c r="EN115" i="16"/>
  <c r="EN103" i="16"/>
  <c r="EN98" i="16"/>
  <c r="EN81" i="16"/>
  <c r="EN75" i="16"/>
  <c r="EN57" i="16"/>
  <c r="EN52" i="16"/>
  <c r="EN40" i="16"/>
  <c r="EN26" i="16"/>
  <c r="EN17" i="16"/>
  <c r="EN13" i="16"/>
  <c r="EN12" i="16"/>
  <c r="EN11" i="16"/>
  <c r="EP346" i="16"/>
  <c r="EJ391" i="16"/>
  <c r="EJ384" i="16"/>
  <c r="EJ375" i="16"/>
  <c r="EJ362" i="16"/>
  <c r="EJ355" i="16"/>
  <c r="EJ346" i="16"/>
  <c r="EJ337" i="16"/>
  <c r="EJ327" i="16"/>
  <c r="EJ318" i="16"/>
  <c r="EJ310" i="16"/>
  <c r="EJ300" i="16"/>
  <c r="EJ289" i="16"/>
  <c r="EJ279" i="16"/>
  <c r="EJ271" i="16"/>
  <c r="EJ257" i="16"/>
  <c r="EJ244" i="16"/>
  <c r="EJ231" i="16"/>
  <c r="EJ224" i="16"/>
  <c r="EJ215" i="16"/>
  <c r="EJ203" i="16"/>
  <c r="EJ199" i="16"/>
  <c r="EJ185" i="16"/>
  <c r="EJ172" i="16"/>
  <c r="EJ159" i="16"/>
  <c r="EJ148" i="16"/>
  <c r="EJ137" i="16"/>
  <c r="EJ124" i="16"/>
  <c r="EJ115" i="16"/>
  <c r="EJ103" i="16"/>
  <c r="EJ98" i="16"/>
  <c r="EJ81" i="16"/>
  <c r="EJ75" i="16"/>
  <c r="EJ57" i="16"/>
  <c r="EJ52" i="16"/>
  <c r="EJ40" i="16"/>
  <c r="EJ26" i="16"/>
  <c r="EJ17" i="16"/>
  <c r="EJ13" i="16"/>
  <c r="EJ12" i="16"/>
  <c r="EJ11" i="16"/>
  <c r="W392" i="16"/>
  <c r="V391" i="16"/>
  <c r="U391" i="16"/>
  <c r="T391" i="16"/>
  <c r="T397" i="16" s="1"/>
  <c r="W384" i="16"/>
  <c r="V384" i="16"/>
  <c r="U384" i="16"/>
  <c r="W375" i="16"/>
  <c r="V375" i="16"/>
  <c r="U375" i="16"/>
  <c r="W362" i="16"/>
  <c r="V362" i="16"/>
  <c r="U362" i="16"/>
  <c r="W355" i="16"/>
  <c r="V355" i="16"/>
  <c r="U355" i="16"/>
  <c r="W346" i="16"/>
  <c r="V346" i="16"/>
  <c r="U346" i="16"/>
  <c r="W337" i="16"/>
  <c r="V337" i="16"/>
  <c r="U337" i="16"/>
  <c r="W327" i="16"/>
  <c r="V327" i="16"/>
  <c r="U327" i="16"/>
  <c r="W318" i="16"/>
  <c r="V318" i="16"/>
  <c r="U318" i="16"/>
  <c r="W310" i="16"/>
  <c r="V310" i="16"/>
  <c r="U310" i="16"/>
  <c r="W300" i="16"/>
  <c r="V300" i="16"/>
  <c r="U300" i="16"/>
  <c r="W289" i="16"/>
  <c r="V289" i="16"/>
  <c r="U289" i="16"/>
  <c r="W279" i="16"/>
  <c r="V279" i="16"/>
  <c r="U279" i="16"/>
  <c r="W271" i="16"/>
  <c r="V271" i="16"/>
  <c r="U271" i="16"/>
  <c r="W257" i="16"/>
  <c r="V257" i="16"/>
  <c r="U257" i="16"/>
  <c r="W244" i="16"/>
  <c r="V244" i="16"/>
  <c r="U244" i="16"/>
  <c r="W231" i="16"/>
  <c r="V231" i="16"/>
  <c r="U231" i="16"/>
  <c r="W224" i="16"/>
  <c r="V224" i="16"/>
  <c r="U224" i="16"/>
  <c r="W215" i="16"/>
  <c r="V215" i="16"/>
  <c r="U215" i="16"/>
  <c r="W203" i="16"/>
  <c r="V203" i="16"/>
  <c r="U203" i="16"/>
  <c r="W199" i="16"/>
  <c r="V199" i="16"/>
  <c r="U199" i="16"/>
  <c r="W185" i="16"/>
  <c r="V185" i="16"/>
  <c r="U185" i="16"/>
  <c r="W172" i="16"/>
  <c r="V172" i="16"/>
  <c r="U172" i="16"/>
  <c r="W159" i="16"/>
  <c r="V159" i="16"/>
  <c r="U159" i="16"/>
  <c r="W148" i="16"/>
  <c r="V148" i="16"/>
  <c r="U148" i="16"/>
  <c r="W137" i="16"/>
  <c r="V137" i="16"/>
  <c r="U137" i="16"/>
  <c r="W124" i="16"/>
  <c r="V124" i="16"/>
  <c r="U124" i="16"/>
  <c r="W115" i="16"/>
  <c r="V115" i="16"/>
  <c r="U115" i="16"/>
  <c r="W103" i="16"/>
  <c r="V103" i="16"/>
  <c r="U103" i="16"/>
  <c r="W98" i="16"/>
  <c r="V98" i="16"/>
  <c r="U98" i="16"/>
  <c r="W81" i="16"/>
  <c r="V81" i="16"/>
  <c r="U81" i="16"/>
  <c r="W75" i="16"/>
  <c r="V75" i="16"/>
  <c r="U75" i="16"/>
  <c r="W57" i="16"/>
  <c r="V57" i="16"/>
  <c r="U57" i="16"/>
  <c r="W52" i="16"/>
  <c r="V52" i="16"/>
  <c r="U52" i="16"/>
  <c r="V40" i="16"/>
  <c r="U40" i="16"/>
  <c r="W26" i="16"/>
  <c r="V26" i="16"/>
  <c r="U26" i="16"/>
  <c r="W17" i="16"/>
  <c r="V17" i="16"/>
  <c r="U17" i="16"/>
  <c r="W13" i="16"/>
  <c r="V13" i="16"/>
  <c r="U13" i="16"/>
  <c r="V12" i="16"/>
  <c r="U12" i="16"/>
  <c r="V11" i="16"/>
  <c r="U11" i="16"/>
  <c r="GE289" i="16" l="1"/>
  <c r="IF397" i="16"/>
  <c r="D71" i="13" s="1"/>
  <c r="IZ397" i="16"/>
  <c r="D76" i="13" s="1"/>
  <c r="EN10" i="16"/>
  <c r="EN397" i="16" s="1"/>
  <c r="GD10" i="16"/>
  <c r="GD397" i="16" s="1"/>
  <c r="I83" i="13"/>
  <c r="I82" i="13"/>
  <c r="GB10" i="16"/>
  <c r="GB397" i="16" s="1"/>
  <c r="D57" i="13" s="1"/>
  <c r="U10" i="16"/>
  <c r="U397" i="16" s="1"/>
  <c r="V10" i="16"/>
  <c r="V397" i="16" s="1"/>
  <c r="H16" i="13" s="1"/>
  <c r="DP10" i="16"/>
  <c r="DP397" i="16" s="1"/>
  <c r="H10" i="16"/>
  <c r="GE11" i="16"/>
  <c r="JH10" i="16"/>
  <c r="JH397" i="16" s="1"/>
  <c r="D78" i="13" s="1"/>
  <c r="I84" i="13"/>
  <c r="CJ10" i="16"/>
  <c r="CJ397" i="16" s="1"/>
  <c r="CN10" i="16"/>
  <c r="CN397" i="16" s="1"/>
  <c r="HT10" i="16"/>
  <c r="HT397" i="16" s="1"/>
  <c r="D68" i="13" s="1"/>
  <c r="HP10" i="16"/>
  <c r="HP397" i="16" s="1"/>
  <c r="D67" i="13" s="1"/>
  <c r="HL10" i="16"/>
  <c r="HL397" i="16" s="1"/>
  <c r="D66" i="13" s="1"/>
  <c r="GC10" i="16"/>
  <c r="GC397" i="16" s="1"/>
  <c r="CF10" i="16"/>
  <c r="CF397" i="16" s="1"/>
  <c r="EJ10" i="16"/>
  <c r="EJ397" i="16" s="1"/>
  <c r="W391" i="16"/>
  <c r="DX337" i="16"/>
  <c r="DT337" i="16"/>
  <c r="FH271" i="16"/>
  <c r="FD391" i="16"/>
  <c r="FD384" i="16"/>
  <c r="FD375" i="16"/>
  <c r="FD362" i="16"/>
  <c r="FD355" i="16"/>
  <c r="FD346" i="16"/>
  <c r="FD337" i="16"/>
  <c r="FD327" i="16"/>
  <c r="FD318" i="16"/>
  <c r="FD310" i="16"/>
  <c r="FD300" i="16"/>
  <c r="FD289" i="16"/>
  <c r="FD279" i="16"/>
  <c r="FD271" i="16"/>
  <c r="FD257" i="16"/>
  <c r="FD244" i="16"/>
  <c r="FD231" i="16"/>
  <c r="FD224" i="16"/>
  <c r="FD215" i="16"/>
  <c r="FD203" i="16"/>
  <c r="FD199" i="16"/>
  <c r="FD185" i="16"/>
  <c r="FD172" i="16"/>
  <c r="FD159" i="16"/>
  <c r="FD148" i="16"/>
  <c r="FD137" i="16"/>
  <c r="FD124" i="16"/>
  <c r="FD115" i="16"/>
  <c r="FD103" i="16"/>
  <c r="FD98" i="16"/>
  <c r="FD81" i="16"/>
  <c r="FD75" i="16"/>
  <c r="FD57" i="16"/>
  <c r="FD52" i="16"/>
  <c r="FD40" i="16"/>
  <c r="FD26" i="16"/>
  <c r="FD17" i="16"/>
  <c r="FD13" i="16"/>
  <c r="FD12" i="16"/>
  <c r="FD11" i="16"/>
  <c r="X391" i="16"/>
  <c r="X384" i="16"/>
  <c r="X375" i="16"/>
  <c r="X362" i="16"/>
  <c r="X355" i="16"/>
  <c r="X346" i="16"/>
  <c r="X337" i="16"/>
  <c r="X327" i="16"/>
  <c r="X318" i="16"/>
  <c r="X310" i="16"/>
  <c r="X300" i="16"/>
  <c r="X289" i="16"/>
  <c r="X279" i="16"/>
  <c r="X271" i="16"/>
  <c r="X257" i="16"/>
  <c r="X244" i="16"/>
  <c r="X231" i="16"/>
  <c r="X224" i="16"/>
  <c r="X215" i="16"/>
  <c r="X203" i="16"/>
  <c r="X199" i="16"/>
  <c r="X185" i="16"/>
  <c r="X172" i="16"/>
  <c r="X159" i="16"/>
  <c r="X148" i="16"/>
  <c r="X137" i="16"/>
  <c r="X124" i="16"/>
  <c r="X115" i="16"/>
  <c r="X103" i="16"/>
  <c r="X98" i="16"/>
  <c r="X81" i="16"/>
  <c r="X75" i="16"/>
  <c r="X57" i="16"/>
  <c r="X52" i="16"/>
  <c r="X40" i="16"/>
  <c r="X26" i="16"/>
  <c r="X17" i="16"/>
  <c r="X13" i="16"/>
  <c r="X12" i="16"/>
  <c r="X11" i="16"/>
  <c r="GV391" i="16"/>
  <c r="GV384" i="16"/>
  <c r="GV26" i="16"/>
  <c r="GV12" i="16"/>
  <c r="GV11" i="16"/>
  <c r="JP391" i="16"/>
  <c r="JP159" i="16"/>
  <c r="JP124" i="16"/>
  <c r="JP115" i="16"/>
  <c r="JP103" i="16"/>
  <c r="JP98" i="16"/>
  <c r="JP81" i="16"/>
  <c r="JP75" i="16"/>
  <c r="JP52" i="16"/>
  <c r="JP40" i="16"/>
  <c r="JP26" i="16"/>
  <c r="JP17" i="16"/>
  <c r="JP13" i="16"/>
  <c r="JP12" i="16"/>
  <c r="JP11" i="16"/>
  <c r="JS54" i="16"/>
  <c r="JR52" i="16"/>
  <c r="JQ52" i="16"/>
  <c r="JS28" i="16"/>
  <c r="JR391" i="16"/>
  <c r="JQ391" i="16"/>
  <c r="JR159" i="16"/>
  <c r="JQ159" i="16"/>
  <c r="JR124" i="16"/>
  <c r="JQ124" i="16"/>
  <c r="JR115" i="16"/>
  <c r="JQ115" i="16"/>
  <c r="JR103" i="16"/>
  <c r="JQ103" i="16"/>
  <c r="JR98" i="16"/>
  <c r="JQ98" i="16"/>
  <c r="JR81" i="16"/>
  <c r="JQ81" i="16"/>
  <c r="JR75" i="16"/>
  <c r="JQ75" i="16"/>
  <c r="JR40" i="16"/>
  <c r="JQ40" i="16"/>
  <c r="JR26" i="16"/>
  <c r="JQ26" i="16"/>
  <c r="JR17" i="16"/>
  <c r="JQ17" i="16"/>
  <c r="JR13" i="16"/>
  <c r="JQ13" i="16"/>
  <c r="JR12" i="16"/>
  <c r="JQ12" i="16"/>
  <c r="JR11" i="16"/>
  <c r="JQ11" i="16"/>
  <c r="AB391" i="16"/>
  <c r="AB384" i="16"/>
  <c r="AB375" i="16"/>
  <c r="AB362" i="16"/>
  <c r="AB355" i="16"/>
  <c r="AB346" i="16"/>
  <c r="AB337" i="16"/>
  <c r="AB327" i="16"/>
  <c r="AB318" i="16"/>
  <c r="AB310" i="16"/>
  <c r="AB300" i="16"/>
  <c r="AB289" i="16"/>
  <c r="AB279" i="16"/>
  <c r="AB271" i="16"/>
  <c r="AB257" i="16"/>
  <c r="AB244" i="16"/>
  <c r="AB231" i="16"/>
  <c r="AB224" i="16"/>
  <c r="AB215" i="16"/>
  <c r="AB203" i="16"/>
  <c r="AB199" i="16"/>
  <c r="AB185" i="16"/>
  <c r="AB172" i="16"/>
  <c r="AB159" i="16"/>
  <c r="AB148" i="16"/>
  <c r="AB137" i="16"/>
  <c r="AB124" i="16"/>
  <c r="AB115" i="16"/>
  <c r="AB103" i="16"/>
  <c r="AB98" i="16"/>
  <c r="AB81" i="16"/>
  <c r="AB75" i="16"/>
  <c r="AB57" i="16"/>
  <c r="AB52" i="16"/>
  <c r="AB40" i="16"/>
  <c r="AB26" i="16"/>
  <c r="AB17" i="16"/>
  <c r="AB13" i="16"/>
  <c r="AB12" i="16"/>
  <c r="AB11" i="16"/>
  <c r="AE116" i="16"/>
  <c r="H397" i="16" l="1"/>
  <c r="GV10" i="16"/>
  <c r="GV397" i="16" s="1"/>
  <c r="D62" i="13" s="1"/>
  <c r="JS52" i="16"/>
  <c r="JS26" i="16"/>
  <c r="GE397" i="16"/>
  <c r="H57" i="13"/>
  <c r="GE10" i="16"/>
  <c r="E57" i="13"/>
  <c r="F57" i="13"/>
  <c r="X10" i="16"/>
  <c r="FD10" i="16"/>
  <c r="FD397" i="16" s="1"/>
  <c r="JP10" i="16"/>
  <c r="JP397" i="16" s="1"/>
  <c r="D80" i="13" s="1"/>
  <c r="JR10" i="16"/>
  <c r="JR397" i="16" s="1"/>
  <c r="H80" i="13" s="1"/>
  <c r="W397" i="16"/>
  <c r="E16" i="13"/>
  <c r="I16" i="13" s="1"/>
  <c r="F16" i="13"/>
  <c r="JS12" i="16"/>
  <c r="JQ10" i="16"/>
  <c r="JQ397" i="16" s="1"/>
  <c r="AB10" i="16"/>
  <c r="AB397" i="16" s="1"/>
  <c r="D18" i="13" s="1"/>
  <c r="X397" i="16" l="1"/>
  <c r="I57" i="13"/>
  <c r="F80" i="13"/>
  <c r="E80" i="13"/>
  <c r="I80" i="13" s="1"/>
  <c r="JS10" i="16"/>
  <c r="JS397" i="16"/>
  <c r="BT391" i="16"/>
  <c r="BT384" i="16"/>
  <c r="BT375" i="16"/>
  <c r="BT362" i="16"/>
  <c r="BT355" i="16"/>
  <c r="BT346" i="16"/>
  <c r="BT337" i="16"/>
  <c r="BT327" i="16"/>
  <c r="BT318" i="16"/>
  <c r="BT310" i="16"/>
  <c r="BT300" i="16"/>
  <c r="BT289" i="16"/>
  <c r="BT279" i="16"/>
  <c r="BT271" i="16"/>
  <c r="BT257" i="16"/>
  <c r="BT244" i="16"/>
  <c r="BT231" i="16"/>
  <c r="BT224" i="16"/>
  <c r="BT215" i="16"/>
  <c r="BT203" i="16"/>
  <c r="BT199" i="16"/>
  <c r="BT185" i="16"/>
  <c r="BT172" i="16"/>
  <c r="BT159" i="16"/>
  <c r="BT148" i="16"/>
  <c r="BT137" i="16"/>
  <c r="BT124" i="16"/>
  <c r="BT115" i="16"/>
  <c r="BT103" i="16"/>
  <c r="BT98" i="16"/>
  <c r="BT81" i="16"/>
  <c r="BT75" i="16"/>
  <c r="BT57" i="16"/>
  <c r="BT52" i="16"/>
  <c r="BT40" i="16"/>
  <c r="BT26" i="16"/>
  <c r="BT17" i="16"/>
  <c r="BT13" i="16"/>
  <c r="BT12" i="16"/>
  <c r="BT11" i="16"/>
  <c r="CR391" i="16"/>
  <c r="CR384" i="16"/>
  <c r="CR375" i="16"/>
  <c r="CR362" i="16"/>
  <c r="CR355" i="16"/>
  <c r="CR346" i="16"/>
  <c r="CR337" i="16"/>
  <c r="CR327" i="16"/>
  <c r="CR318" i="16"/>
  <c r="CR310" i="16"/>
  <c r="CR300" i="16"/>
  <c r="CR289" i="16"/>
  <c r="CR279" i="16"/>
  <c r="CR271" i="16"/>
  <c r="CR257" i="16"/>
  <c r="CR244" i="16"/>
  <c r="CR231" i="16"/>
  <c r="CR224" i="16"/>
  <c r="CR215" i="16"/>
  <c r="CR203" i="16"/>
  <c r="CR199" i="16"/>
  <c r="CR185" i="16"/>
  <c r="CR159" i="16"/>
  <c r="CR148" i="16"/>
  <c r="CR137" i="16"/>
  <c r="CR124" i="16"/>
  <c r="CR115" i="16"/>
  <c r="CR103" i="16"/>
  <c r="CR98" i="16"/>
  <c r="CR81" i="16"/>
  <c r="CR75" i="16"/>
  <c r="CR57" i="16"/>
  <c r="CR52" i="16"/>
  <c r="CR40" i="16"/>
  <c r="CR26" i="16"/>
  <c r="CR17" i="16"/>
  <c r="CR13" i="16"/>
  <c r="CR12" i="16"/>
  <c r="CR11" i="16"/>
  <c r="CT391" i="16"/>
  <c r="CU391" i="16" s="1"/>
  <c r="CS391" i="16"/>
  <c r="CT137" i="16"/>
  <c r="CU137" i="16" s="1"/>
  <c r="CS137" i="16"/>
  <c r="FP391" i="16"/>
  <c r="FP384" i="16"/>
  <c r="FP355" i="16"/>
  <c r="FP346" i="16"/>
  <c r="FP337" i="16"/>
  <c r="FP318" i="16"/>
  <c r="FP289" i="16"/>
  <c r="FP271" i="16"/>
  <c r="FP231" i="16"/>
  <c r="FP224" i="16"/>
  <c r="FP203" i="16"/>
  <c r="FP199" i="16"/>
  <c r="FP185" i="16"/>
  <c r="FP172" i="16"/>
  <c r="FP124" i="16"/>
  <c r="FP103" i="16"/>
  <c r="FP81" i="16"/>
  <c r="FP40" i="16"/>
  <c r="FP26" i="16"/>
  <c r="FP17" i="16"/>
  <c r="FP13" i="16"/>
  <c r="FP12" i="16"/>
  <c r="FP11" i="16"/>
  <c r="FQ185" i="16"/>
  <c r="BH391" i="16"/>
  <c r="BH384" i="16"/>
  <c r="BH346" i="16"/>
  <c r="BH52" i="16"/>
  <c r="BH10" i="16" s="1"/>
  <c r="BH11" i="16"/>
  <c r="BK385" i="16"/>
  <c r="BJ384" i="16"/>
  <c r="BI384" i="16"/>
  <c r="BJ346" i="16"/>
  <c r="BI346" i="16"/>
  <c r="BK53" i="16"/>
  <c r="BI52" i="16"/>
  <c r="BJ52" i="16"/>
  <c r="CB391" i="16"/>
  <c r="CB384" i="16"/>
  <c r="CB375" i="16"/>
  <c r="CB362" i="16"/>
  <c r="CB355" i="16"/>
  <c r="CB346" i="16"/>
  <c r="CB337" i="16"/>
  <c r="CB327" i="16"/>
  <c r="CB318" i="16"/>
  <c r="CB310" i="16"/>
  <c r="CB300" i="16"/>
  <c r="CB289" i="16"/>
  <c r="CB279" i="16"/>
  <c r="CB271" i="16"/>
  <c r="CB257" i="16"/>
  <c r="CB244" i="16"/>
  <c r="CB231" i="16"/>
  <c r="CB224" i="16"/>
  <c r="CB215" i="16"/>
  <c r="CB203" i="16"/>
  <c r="CB199" i="16"/>
  <c r="CB185" i="16"/>
  <c r="CB172" i="16"/>
  <c r="CB159" i="16"/>
  <c r="CB148" i="16"/>
  <c r="CB137" i="16"/>
  <c r="CB124" i="16"/>
  <c r="CB115" i="16"/>
  <c r="CB103" i="16"/>
  <c r="CB98" i="16"/>
  <c r="CB81" i="16"/>
  <c r="CB75" i="16"/>
  <c r="CB57" i="16"/>
  <c r="CB52" i="16"/>
  <c r="CB40" i="16"/>
  <c r="CB26" i="16"/>
  <c r="CB17" i="16"/>
  <c r="CB13" i="16"/>
  <c r="CB12" i="16"/>
  <c r="CB11" i="16"/>
  <c r="CE338" i="16"/>
  <c r="CE58" i="16"/>
  <c r="BF391" i="16"/>
  <c r="BE391" i="16"/>
  <c r="BD391" i="16"/>
  <c r="BG290" i="16"/>
  <c r="BF289" i="16"/>
  <c r="BF10" i="16" s="1"/>
  <c r="BE289" i="16"/>
  <c r="BE10" i="16" s="1"/>
  <c r="BD289" i="16"/>
  <c r="BD10" i="16" s="1"/>
  <c r="BF12" i="16"/>
  <c r="BE12" i="16"/>
  <c r="BD12" i="16"/>
  <c r="BF11" i="16"/>
  <c r="BE11" i="16"/>
  <c r="BD11" i="16"/>
  <c r="IB271" i="16"/>
  <c r="IB57" i="16"/>
  <c r="IB12" i="16"/>
  <c r="IB11" i="16"/>
  <c r="ID271" i="16"/>
  <c r="IC271" i="16"/>
  <c r="IE272" i="16"/>
  <c r="AV391" i="16"/>
  <c r="AV384" i="16"/>
  <c r="AV375" i="16"/>
  <c r="AV355" i="16"/>
  <c r="AV346" i="16"/>
  <c r="AV337" i="16"/>
  <c r="AV327" i="16"/>
  <c r="AV289" i="16"/>
  <c r="AV279" i="16"/>
  <c r="AV271" i="16"/>
  <c r="AV257" i="16"/>
  <c r="AV244" i="16"/>
  <c r="AV224" i="16"/>
  <c r="AV215" i="16"/>
  <c r="AV203" i="16"/>
  <c r="AV199" i="16"/>
  <c r="AV185" i="16"/>
  <c r="AV172" i="16"/>
  <c r="AV159" i="16"/>
  <c r="AV148" i="16"/>
  <c r="AV124" i="16"/>
  <c r="AV115" i="16"/>
  <c r="AV103" i="16"/>
  <c r="AV98" i="16"/>
  <c r="AV81" i="16"/>
  <c r="AV75" i="16"/>
  <c r="AV57" i="16"/>
  <c r="AV52" i="16"/>
  <c r="AV40" i="16"/>
  <c r="AV26" i="16"/>
  <c r="AV17" i="16"/>
  <c r="AV13" i="16"/>
  <c r="AV11" i="16"/>
  <c r="AY328" i="16"/>
  <c r="AX279" i="16"/>
  <c r="AW279" i="16"/>
  <c r="AX244" i="16"/>
  <c r="AW244" i="16"/>
  <c r="AY245" i="16"/>
  <c r="AY99" i="16"/>
  <c r="AX17" i="16"/>
  <c r="AW17" i="16"/>
  <c r="AY17" i="16" s="1"/>
  <c r="AY18" i="16"/>
  <c r="AX13" i="16"/>
  <c r="AW13" i="16"/>
  <c r="AY14" i="16"/>
  <c r="AR391" i="16"/>
  <c r="AR384" i="16"/>
  <c r="AR375" i="16"/>
  <c r="AR362" i="16"/>
  <c r="AR346" i="16"/>
  <c r="AR327" i="16"/>
  <c r="AR318" i="16"/>
  <c r="AR310" i="16"/>
  <c r="AR300" i="16"/>
  <c r="AR289" i="16"/>
  <c r="AR279" i="16"/>
  <c r="AR271" i="16"/>
  <c r="AR257" i="16"/>
  <c r="AR244" i="16"/>
  <c r="AR231" i="16"/>
  <c r="AR224" i="16"/>
  <c r="AR215" i="16"/>
  <c r="AR203" i="16"/>
  <c r="AR185" i="16"/>
  <c r="AR172" i="16"/>
  <c r="AR159" i="16"/>
  <c r="AR137" i="16"/>
  <c r="AR115" i="16"/>
  <c r="AR103" i="16"/>
  <c r="AR98" i="16"/>
  <c r="AR81" i="16"/>
  <c r="AR57" i="16"/>
  <c r="AR52" i="16"/>
  <c r="AR40" i="16"/>
  <c r="AR26" i="16"/>
  <c r="AR17" i="16"/>
  <c r="AR13" i="16"/>
  <c r="AR12" i="16"/>
  <c r="AR11" i="16"/>
  <c r="AU376" i="16"/>
  <c r="AU245" i="16"/>
  <c r="AU204" i="16"/>
  <c r="AS203" i="16"/>
  <c r="AU203" i="16" s="1"/>
  <c r="AU116" i="16"/>
  <c r="AU45" i="16"/>
  <c r="AS26" i="16"/>
  <c r="AU26" i="16"/>
  <c r="AU27" i="16"/>
  <c r="AZ391" i="16"/>
  <c r="AZ384" i="16"/>
  <c r="AZ375" i="16"/>
  <c r="AZ362" i="16"/>
  <c r="AZ355" i="16"/>
  <c r="AZ346" i="16"/>
  <c r="AZ337" i="16"/>
  <c r="AZ327" i="16"/>
  <c r="AZ318" i="16"/>
  <c r="AZ310" i="16"/>
  <c r="AZ300" i="16"/>
  <c r="AZ289" i="16"/>
  <c r="AZ279" i="16"/>
  <c r="AZ271" i="16"/>
  <c r="AZ257" i="16"/>
  <c r="AZ244" i="16"/>
  <c r="AZ231" i="16"/>
  <c r="AZ224" i="16"/>
  <c r="AZ215" i="16"/>
  <c r="AZ203" i="16"/>
  <c r="AZ199" i="16"/>
  <c r="AZ185" i="16"/>
  <c r="AZ172" i="16"/>
  <c r="AZ159" i="16"/>
  <c r="AZ148" i="16"/>
  <c r="AZ137" i="16"/>
  <c r="AZ124" i="16"/>
  <c r="AZ115" i="16"/>
  <c r="AZ103" i="16"/>
  <c r="AZ98" i="16"/>
  <c r="AZ81" i="16"/>
  <c r="AZ75" i="16"/>
  <c r="AZ57" i="16"/>
  <c r="AZ52" i="16"/>
  <c r="AZ40" i="16"/>
  <c r="AZ26" i="16"/>
  <c r="AZ17" i="16"/>
  <c r="AZ13" i="16"/>
  <c r="AZ12" i="16"/>
  <c r="AZ11" i="16"/>
  <c r="AN384" i="16"/>
  <c r="AN362" i="16"/>
  <c r="AN355" i="16"/>
  <c r="AN346" i="16"/>
  <c r="AN337" i="16"/>
  <c r="AN327" i="16"/>
  <c r="AN318" i="16"/>
  <c r="AN310" i="16"/>
  <c r="AN300" i="16"/>
  <c r="AN289" i="16"/>
  <c r="AN271" i="16"/>
  <c r="AN257" i="16"/>
  <c r="AN244" i="16"/>
  <c r="AN231" i="16"/>
  <c r="AN215" i="16"/>
  <c r="AN203" i="16"/>
  <c r="AN185" i="16"/>
  <c r="AN172" i="16"/>
  <c r="AN159" i="16"/>
  <c r="AN148" i="16"/>
  <c r="AN137" i="16"/>
  <c r="AN124" i="16"/>
  <c r="AN115" i="16"/>
  <c r="AN103" i="16"/>
  <c r="AN81" i="16"/>
  <c r="AN75" i="16"/>
  <c r="AN40" i="16"/>
  <c r="AN26" i="16"/>
  <c r="AN17" i="16"/>
  <c r="AN13" i="16"/>
  <c r="AN12" i="16"/>
  <c r="AN11" i="16"/>
  <c r="AQ363" i="16"/>
  <c r="AP346" i="16"/>
  <c r="AO346" i="16"/>
  <c r="AQ347" i="16"/>
  <c r="AQ356" i="16"/>
  <c r="AQ328" i="16"/>
  <c r="AQ311" i="16"/>
  <c r="AP310" i="16"/>
  <c r="AO310" i="16"/>
  <c r="AQ204" i="16"/>
  <c r="AP148" i="16"/>
  <c r="AO148" i="16"/>
  <c r="AQ149" i="16"/>
  <c r="AP137" i="16"/>
  <c r="AO137" i="16"/>
  <c r="AQ138" i="16"/>
  <c r="AQ116" i="16"/>
  <c r="AQ43" i="16"/>
  <c r="AQ46" i="16"/>
  <c r="AP40" i="16"/>
  <c r="AQ47" i="16"/>
  <c r="AO40" i="16"/>
  <c r="BK52" i="16" l="1"/>
  <c r="D17" i="13"/>
  <c r="IB10" i="16"/>
  <c r="IB397" i="16" s="1"/>
  <c r="AY244" i="16"/>
  <c r="AQ148" i="16"/>
  <c r="AQ310" i="16"/>
  <c r="BK384" i="16"/>
  <c r="AQ346" i="16"/>
  <c r="AQ137" i="16"/>
  <c r="BH397" i="16"/>
  <c r="IE271" i="16"/>
  <c r="AN10" i="16"/>
  <c r="AN397" i="16" s="1"/>
  <c r="AZ10" i="16"/>
  <c r="AZ397" i="16" s="1"/>
  <c r="FP10" i="16"/>
  <c r="FP397" i="16" s="1"/>
  <c r="BT10" i="16"/>
  <c r="BT397" i="16" s="1"/>
  <c r="AY13" i="16"/>
  <c r="AV10" i="16"/>
  <c r="AV397" i="16" s="1"/>
  <c r="CR10" i="16"/>
  <c r="CR397" i="16" s="1"/>
  <c r="AQ40" i="16"/>
  <c r="AR10" i="16"/>
  <c r="AR397" i="16" s="1"/>
  <c r="CB10" i="16"/>
  <c r="CB397" i="16" s="1"/>
  <c r="BD397" i="16"/>
  <c r="D25" i="13" s="1"/>
  <c r="BE397" i="16"/>
  <c r="BG289" i="16"/>
  <c r="BG11" i="16"/>
  <c r="BF397" i="16"/>
  <c r="BG10" i="16"/>
  <c r="FL12" i="16"/>
  <c r="FO54" i="16"/>
  <c r="FL52" i="16"/>
  <c r="FL10" i="16" s="1"/>
  <c r="HD391" i="16"/>
  <c r="HD397" i="16" s="1"/>
  <c r="GN391" i="16"/>
  <c r="GN384" i="16"/>
  <c r="GN375" i="16"/>
  <c r="GN362" i="16"/>
  <c r="GN355" i="16"/>
  <c r="GN346" i="16"/>
  <c r="GN337" i="16"/>
  <c r="GN327" i="16"/>
  <c r="GN318" i="16"/>
  <c r="GN310" i="16"/>
  <c r="GN300" i="16"/>
  <c r="GN289" i="16"/>
  <c r="GN279" i="16"/>
  <c r="GN271" i="16"/>
  <c r="GN257" i="16"/>
  <c r="GN244" i="16"/>
  <c r="GN231" i="16"/>
  <c r="GN224" i="16"/>
  <c r="GN215" i="16"/>
  <c r="GN203" i="16"/>
  <c r="GN199" i="16"/>
  <c r="GN185" i="16"/>
  <c r="GN172" i="16"/>
  <c r="GN159" i="16"/>
  <c r="GN148" i="16"/>
  <c r="GN137" i="16"/>
  <c r="GN124" i="16"/>
  <c r="GN115" i="16"/>
  <c r="GN103" i="16"/>
  <c r="GN98" i="16"/>
  <c r="GN81" i="16"/>
  <c r="GN75" i="16"/>
  <c r="GN57" i="16"/>
  <c r="GN52" i="16"/>
  <c r="GN40" i="16"/>
  <c r="GN26" i="16"/>
  <c r="GN17" i="16"/>
  <c r="GN13" i="16"/>
  <c r="GN12" i="16"/>
  <c r="GN11" i="16"/>
  <c r="DD346" i="16"/>
  <c r="DG347" i="16"/>
  <c r="DF346" i="16"/>
  <c r="DE346" i="16"/>
  <c r="DG168" i="16"/>
  <c r="DG61" i="16"/>
  <c r="EZ391" i="16"/>
  <c r="EZ384" i="16"/>
  <c r="EZ375" i="16"/>
  <c r="EZ362" i="16"/>
  <c r="EZ355" i="16"/>
  <c r="EZ346" i="16"/>
  <c r="EZ337" i="16"/>
  <c r="EZ327" i="16"/>
  <c r="EZ318" i="16"/>
  <c r="EZ310" i="16"/>
  <c r="EZ300" i="16"/>
  <c r="EZ289" i="16"/>
  <c r="EZ279" i="16"/>
  <c r="EZ271" i="16"/>
  <c r="EZ257" i="16"/>
  <c r="EZ244" i="16"/>
  <c r="EZ231" i="16"/>
  <c r="EZ224" i="16"/>
  <c r="EZ215" i="16"/>
  <c r="EZ203" i="16"/>
  <c r="EZ199" i="16"/>
  <c r="EZ185" i="16"/>
  <c r="EZ172" i="16"/>
  <c r="EZ159" i="16"/>
  <c r="EZ148" i="16"/>
  <c r="EZ137" i="16"/>
  <c r="EZ124" i="16"/>
  <c r="EZ115" i="16"/>
  <c r="EZ103" i="16"/>
  <c r="EZ98" i="16"/>
  <c r="EZ81" i="16"/>
  <c r="EZ75" i="16"/>
  <c r="EZ57" i="16"/>
  <c r="EZ52" i="16"/>
  <c r="EZ40" i="16"/>
  <c r="EZ26" i="16"/>
  <c r="EZ17" i="16"/>
  <c r="EZ13" i="16"/>
  <c r="EZ12" i="16"/>
  <c r="EZ11" i="16"/>
  <c r="FC392" i="16"/>
  <c r="FB391" i="16"/>
  <c r="FA391" i="16"/>
  <c r="FC385" i="16"/>
  <c r="FB384" i="16"/>
  <c r="FA384" i="16"/>
  <c r="FC376" i="16"/>
  <c r="FB375" i="16"/>
  <c r="FA375" i="16"/>
  <c r="FC363" i="16"/>
  <c r="FB362" i="16"/>
  <c r="FA362" i="16"/>
  <c r="FC356" i="16"/>
  <c r="FB355" i="16"/>
  <c r="FA355" i="16"/>
  <c r="FB346" i="16"/>
  <c r="FA346" i="16"/>
  <c r="FC338" i="16"/>
  <c r="FB337" i="16"/>
  <c r="FA337" i="16"/>
  <c r="FC328" i="16"/>
  <c r="FC327" i="16" s="1"/>
  <c r="FB327" i="16"/>
  <c r="FA327" i="16"/>
  <c r="FC319" i="16"/>
  <c r="FC318" i="16" s="1"/>
  <c r="FB318" i="16"/>
  <c r="FA318" i="16"/>
  <c r="FC311" i="16"/>
  <c r="FC310" i="16" s="1"/>
  <c r="FB310" i="16"/>
  <c r="FA310" i="16"/>
  <c r="FC301" i="16"/>
  <c r="FC300" i="16" s="1"/>
  <c r="FB300" i="16"/>
  <c r="FA300" i="16"/>
  <c r="FC290" i="16"/>
  <c r="FC289" i="16" s="1"/>
  <c r="FB289" i="16"/>
  <c r="FA289" i="16"/>
  <c r="FC280" i="16"/>
  <c r="FC279" i="16" s="1"/>
  <c r="FB279" i="16"/>
  <c r="FA279" i="16"/>
  <c r="FC272" i="16"/>
  <c r="FC271" i="16" s="1"/>
  <c r="FB271" i="16"/>
  <c r="FA271" i="16"/>
  <c r="FB257" i="16"/>
  <c r="FA257" i="16"/>
  <c r="FC245" i="16"/>
  <c r="FC244" i="16" s="1"/>
  <c r="FB244" i="16"/>
  <c r="FA244" i="16"/>
  <c r="FC232" i="16"/>
  <c r="FC231" i="16" s="1"/>
  <c r="FB231" i="16"/>
  <c r="FA231" i="16"/>
  <c r="FC225" i="16"/>
  <c r="FC224" i="16" s="1"/>
  <c r="FB224" i="16"/>
  <c r="FA224" i="16"/>
  <c r="FC216" i="16"/>
  <c r="FC215" i="16" s="1"/>
  <c r="FB215" i="16"/>
  <c r="FA215" i="16"/>
  <c r="FC204" i="16"/>
  <c r="FC203" i="16" s="1"/>
  <c r="FB203" i="16"/>
  <c r="FA203" i="16"/>
  <c r="FC200" i="16"/>
  <c r="FC199" i="16" s="1"/>
  <c r="FB199" i="16"/>
  <c r="FA199" i="16"/>
  <c r="FC186" i="16"/>
  <c r="FC185" i="16" s="1"/>
  <c r="FB185" i="16"/>
  <c r="FA185" i="16"/>
  <c r="FC173" i="16"/>
  <c r="FC172" i="16" s="1"/>
  <c r="FB172" i="16"/>
  <c r="FA172" i="16"/>
  <c r="FC160" i="16"/>
  <c r="FC159" i="16" s="1"/>
  <c r="FB159" i="16"/>
  <c r="FA159" i="16"/>
  <c r="FC149" i="16"/>
  <c r="FC148" i="16" s="1"/>
  <c r="FB148" i="16"/>
  <c r="FA148" i="16"/>
  <c r="FC138" i="16"/>
  <c r="FC137" i="16" s="1"/>
  <c r="FB137" i="16"/>
  <c r="FA137" i="16"/>
  <c r="FC125" i="16"/>
  <c r="FC124" i="16" s="1"/>
  <c r="FB124" i="16"/>
  <c r="FA124" i="16"/>
  <c r="FC115" i="16"/>
  <c r="FB115" i="16"/>
  <c r="FA115" i="16"/>
  <c r="FC104" i="16"/>
  <c r="FC103" i="16" s="1"/>
  <c r="FB103" i="16"/>
  <c r="FA103" i="16"/>
  <c r="FB98" i="16"/>
  <c r="FA98" i="16"/>
  <c r="FC82" i="16"/>
  <c r="FC81" i="16" s="1"/>
  <c r="FB81" i="16"/>
  <c r="FA81" i="16"/>
  <c r="FC76" i="16"/>
  <c r="FC75" i="16" s="1"/>
  <c r="FB75" i="16"/>
  <c r="FA75" i="16"/>
  <c r="FC58" i="16"/>
  <c r="FC57" i="16" s="1"/>
  <c r="FB57" i="16"/>
  <c r="FA57" i="16"/>
  <c r="FC53" i="16"/>
  <c r="FC52" i="16"/>
  <c r="FB52" i="16"/>
  <c r="FA52" i="16"/>
  <c r="FC41" i="16"/>
  <c r="FB40" i="16"/>
  <c r="FA40" i="16"/>
  <c r="FC27" i="16"/>
  <c r="FC26" i="16" s="1"/>
  <c r="FB26" i="16"/>
  <c r="FA26" i="16"/>
  <c r="FC18" i="16"/>
  <c r="FB17" i="16"/>
  <c r="FA17" i="16"/>
  <c r="FC14" i="16"/>
  <c r="FB13" i="16"/>
  <c r="FA13" i="16"/>
  <c r="FB12" i="16"/>
  <c r="FA12" i="16"/>
  <c r="FB11" i="16"/>
  <c r="FA11" i="16"/>
  <c r="EV391" i="16"/>
  <c r="EV384" i="16"/>
  <c r="EV375" i="16"/>
  <c r="EV362" i="16"/>
  <c r="EV355" i="16"/>
  <c r="EV346" i="16"/>
  <c r="EV337" i="16"/>
  <c r="EV327" i="16"/>
  <c r="EV318" i="16"/>
  <c r="EV310" i="16"/>
  <c r="EV300" i="16"/>
  <c r="EV289" i="16"/>
  <c r="EV279" i="16"/>
  <c r="EV271" i="16"/>
  <c r="EV257" i="16"/>
  <c r="EV244" i="16"/>
  <c r="EV231" i="16"/>
  <c r="EV224" i="16"/>
  <c r="EV215" i="16"/>
  <c r="EV203" i="16"/>
  <c r="EV199" i="16"/>
  <c r="EV185" i="16"/>
  <c r="EV172" i="16"/>
  <c r="EV159" i="16"/>
  <c r="EV148" i="16"/>
  <c r="EV137" i="16"/>
  <c r="EV124" i="16"/>
  <c r="EV115" i="16"/>
  <c r="EV103" i="16"/>
  <c r="EV98" i="16"/>
  <c r="EV81" i="16"/>
  <c r="EV75" i="16"/>
  <c r="EV57" i="16"/>
  <c r="EV52" i="16"/>
  <c r="EV40" i="16"/>
  <c r="EV26" i="16"/>
  <c r="EV17" i="16"/>
  <c r="EV13" i="16"/>
  <c r="EV12" i="16"/>
  <c r="EV11" i="16"/>
  <c r="ER391" i="16"/>
  <c r="ER384" i="16"/>
  <c r="ER375" i="16"/>
  <c r="ER362" i="16"/>
  <c r="ER355" i="16"/>
  <c r="ER346" i="16"/>
  <c r="ER337" i="16"/>
  <c r="ER327" i="16"/>
  <c r="ER318" i="16"/>
  <c r="ER310" i="16"/>
  <c r="ER300" i="16"/>
  <c r="ER289" i="16"/>
  <c r="ER279" i="16"/>
  <c r="ER271" i="16"/>
  <c r="ER257" i="16"/>
  <c r="ER244" i="16"/>
  <c r="ER231" i="16"/>
  <c r="ER224" i="16"/>
  <c r="ER215" i="16"/>
  <c r="ER203" i="16"/>
  <c r="ER199" i="16"/>
  <c r="ER185" i="16"/>
  <c r="ER172" i="16"/>
  <c r="ER159" i="16"/>
  <c r="ER148" i="16"/>
  <c r="ER137" i="16"/>
  <c r="ER124" i="16"/>
  <c r="ER115" i="16"/>
  <c r="ER103" i="16"/>
  <c r="ER98" i="16"/>
  <c r="ER81" i="16"/>
  <c r="ER75" i="16"/>
  <c r="ER57" i="16"/>
  <c r="ER52" i="16"/>
  <c r="ER40" i="16"/>
  <c r="ER26" i="16"/>
  <c r="ER17" i="16"/>
  <c r="ER13" i="16"/>
  <c r="ER12" i="16"/>
  <c r="ER11" i="16"/>
  <c r="EU347" i="16"/>
  <c r="BX391" i="16"/>
  <c r="BX384" i="16"/>
  <c r="BX375" i="16"/>
  <c r="BX362" i="16"/>
  <c r="BX355" i="16"/>
  <c r="BX346" i="16"/>
  <c r="BX337" i="16"/>
  <c r="BX327" i="16"/>
  <c r="BX318" i="16"/>
  <c r="BX310" i="16"/>
  <c r="BX300" i="16"/>
  <c r="BX289" i="16"/>
  <c r="BX279" i="16"/>
  <c r="BX271" i="16"/>
  <c r="BX257" i="16"/>
  <c r="BX244" i="16"/>
  <c r="BX231" i="16"/>
  <c r="BX224" i="16"/>
  <c r="BX215" i="16"/>
  <c r="BX203" i="16"/>
  <c r="BX199" i="16"/>
  <c r="BX185" i="16"/>
  <c r="BX172" i="16"/>
  <c r="BX159" i="16"/>
  <c r="BX148" i="16"/>
  <c r="BX137" i="16"/>
  <c r="BX124" i="16"/>
  <c r="BX115" i="16"/>
  <c r="BX103" i="16"/>
  <c r="BX98" i="16"/>
  <c r="BX81" i="16"/>
  <c r="BX75" i="16"/>
  <c r="BX57" i="16"/>
  <c r="BX52" i="16"/>
  <c r="BX40" i="16"/>
  <c r="BX26" i="16"/>
  <c r="BX17" i="16"/>
  <c r="BX13" i="16"/>
  <c r="BX12" i="16"/>
  <c r="BX11" i="16"/>
  <c r="CZ391" i="16"/>
  <c r="CZ384" i="16"/>
  <c r="CZ375" i="16"/>
  <c r="CZ362" i="16"/>
  <c r="CZ355" i="16"/>
  <c r="CZ346" i="16"/>
  <c r="CZ337" i="16"/>
  <c r="CZ327" i="16"/>
  <c r="CZ318" i="16"/>
  <c r="CZ310" i="16"/>
  <c r="CZ300" i="16"/>
  <c r="CZ289" i="16"/>
  <c r="CZ279" i="16"/>
  <c r="CZ271" i="16"/>
  <c r="CZ257" i="16"/>
  <c r="CZ244" i="16"/>
  <c r="CZ231" i="16"/>
  <c r="CZ224" i="16"/>
  <c r="CZ215" i="16"/>
  <c r="CZ203" i="16"/>
  <c r="CZ199" i="16"/>
  <c r="CZ185" i="16"/>
  <c r="CZ172" i="16"/>
  <c r="CZ159" i="16"/>
  <c r="CZ148" i="16"/>
  <c r="CZ137" i="16"/>
  <c r="CZ124" i="16"/>
  <c r="CZ115" i="16"/>
  <c r="CZ103" i="16"/>
  <c r="CZ98" i="16"/>
  <c r="CZ81" i="16"/>
  <c r="CZ75" i="16"/>
  <c r="CZ57" i="16"/>
  <c r="CZ52" i="16"/>
  <c r="CZ40" i="16"/>
  <c r="CZ26" i="16"/>
  <c r="CZ17" i="16"/>
  <c r="CZ13" i="16"/>
  <c r="CZ12" i="16"/>
  <c r="CZ11" i="16"/>
  <c r="DB172" i="16"/>
  <c r="DC172" i="16" s="1"/>
  <c r="DA172" i="16"/>
  <c r="DB57" i="16"/>
  <c r="DA57" i="16"/>
  <c r="DB124" i="16"/>
  <c r="DC124" i="16" s="1"/>
  <c r="DA124" i="16"/>
  <c r="DB159" i="16"/>
  <c r="DC159" i="16" s="1"/>
  <c r="DA159" i="16"/>
  <c r="DB257" i="16"/>
  <c r="DC257" i="16" s="1"/>
  <c r="DA257" i="16"/>
  <c r="DB279" i="16"/>
  <c r="DC279" i="16" s="1"/>
  <c r="DA279" i="16"/>
  <c r="DB310" i="16"/>
  <c r="DC310" i="16" s="1"/>
  <c r="DA310" i="16"/>
  <c r="DC362" i="16"/>
  <c r="DA362" i="16"/>
  <c r="DA384" i="16"/>
  <c r="EI386" i="16"/>
  <c r="DC57" i="16" l="1"/>
  <c r="DG346" i="16"/>
  <c r="FC375" i="16"/>
  <c r="FC40" i="16"/>
  <c r="FC362" i="16"/>
  <c r="FC391" i="16"/>
  <c r="GN10" i="16"/>
  <c r="GN397" i="16" s="1"/>
  <c r="D60" i="13" s="1"/>
  <c r="CZ10" i="16"/>
  <c r="CZ397" i="16" s="1"/>
  <c r="D37" i="13" s="1"/>
  <c r="BG397" i="16"/>
  <c r="H25" i="13"/>
  <c r="F25" i="13"/>
  <c r="E25" i="13"/>
  <c r="EZ10" i="16"/>
  <c r="EZ397" i="16" s="1"/>
  <c r="D50" i="13" s="1"/>
  <c r="FC384" i="16"/>
  <c r="FC355" i="16"/>
  <c r="FC337" i="16"/>
  <c r="FB10" i="16"/>
  <c r="FB397" i="16" s="1"/>
  <c r="H50" i="13" s="1"/>
  <c r="FC11" i="16"/>
  <c r="FC17" i="16"/>
  <c r="FA10" i="16"/>
  <c r="FA397" i="16" s="1"/>
  <c r="FC13" i="16"/>
  <c r="EV10" i="16"/>
  <c r="EV397" i="16" s="1"/>
  <c r="ER10" i="16"/>
  <c r="ER397" i="16" s="1"/>
  <c r="BX10" i="16"/>
  <c r="BX397" i="16" s="1"/>
  <c r="F94" i="15"/>
  <c r="F95" i="15"/>
  <c r="F93" i="15"/>
  <c r="B97" i="15"/>
  <c r="D96" i="15"/>
  <c r="D93" i="15"/>
  <c r="D94" i="15"/>
  <c r="D95" i="15"/>
  <c r="D92" i="15"/>
  <c r="D91" i="15"/>
  <c r="C94" i="15"/>
  <c r="C95" i="15"/>
  <c r="C93" i="15"/>
  <c r="C91" i="15"/>
  <c r="B94" i="15"/>
  <c r="B95" i="15"/>
  <c r="B93" i="15"/>
  <c r="B91" i="15"/>
  <c r="B15" i="15"/>
  <c r="C15" i="15"/>
  <c r="D15" i="15"/>
  <c r="B16" i="15"/>
  <c r="C16" i="15"/>
  <c r="D16" i="15"/>
  <c r="F16" i="15"/>
  <c r="B17" i="15"/>
  <c r="C17" i="15"/>
  <c r="D17" i="15"/>
  <c r="B18" i="15"/>
  <c r="C18" i="15"/>
  <c r="D18" i="15"/>
  <c r="F18" i="15"/>
  <c r="B19" i="15"/>
  <c r="C19" i="15"/>
  <c r="D19" i="15"/>
  <c r="B20" i="15"/>
  <c r="C20" i="15"/>
  <c r="D20" i="15"/>
  <c r="F20" i="15"/>
  <c r="B21" i="15"/>
  <c r="C21" i="15"/>
  <c r="D21" i="15"/>
  <c r="F21" i="15"/>
  <c r="B22" i="15"/>
  <c r="C22" i="15"/>
  <c r="D22" i="15"/>
  <c r="F22" i="15"/>
  <c r="B23" i="15"/>
  <c r="B24" i="15"/>
  <c r="C24" i="15"/>
  <c r="D24" i="15"/>
  <c r="F24" i="15"/>
  <c r="B25" i="15"/>
  <c r="C25" i="15"/>
  <c r="D25" i="15"/>
  <c r="F25" i="15"/>
  <c r="B26" i="15"/>
  <c r="C26" i="15"/>
  <c r="D26" i="15"/>
  <c r="B27" i="15"/>
  <c r="C27" i="15"/>
  <c r="D27" i="15"/>
  <c r="F27" i="15"/>
  <c r="B28" i="15"/>
  <c r="C28" i="15"/>
  <c r="D28" i="15"/>
  <c r="B29" i="15"/>
  <c r="C29" i="15"/>
  <c r="D29" i="15"/>
  <c r="F29" i="15"/>
  <c r="B30" i="15"/>
  <c r="C30" i="15"/>
  <c r="D30" i="15"/>
  <c r="B31" i="15"/>
  <c r="C31" i="15"/>
  <c r="D31" i="15"/>
  <c r="F31" i="15"/>
  <c r="B32" i="15"/>
  <c r="B33" i="15"/>
  <c r="C33" i="15"/>
  <c r="D33" i="15"/>
  <c r="F33" i="15"/>
  <c r="B34" i="15"/>
  <c r="C34" i="15"/>
  <c r="D34" i="15"/>
  <c r="B35" i="15"/>
  <c r="C35" i="15"/>
  <c r="D35" i="15"/>
  <c r="F35" i="15"/>
  <c r="B36" i="15"/>
  <c r="C36" i="15"/>
  <c r="D36" i="15"/>
  <c r="B37" i="15"/>
  <c r="C37" i="15"/>
  <c r="D37" i="15"/>
  <c r="F37" i="15"/>
  <c r="B38" i="15"/>
  <c r="C38" i="15"/>
  <c r="D38" i="15"/>
  <c r="B39" i="15"/>
  <c r="C39" i="15"/>
  <c r="D39" i="15"/>
  <c r="F39" i="15"/>
  <c r="B40" i="15"/>
  <c r="C40" i="15"/>
  <c r="D40" i="15"/>
  <c r="B41" i="15"/>
  <c r="C41" i="15"/>
  <c r="D41" i="15"/>
  <c r="F41" i="15"/>
  <c r="B42" i="15"/>
  <c r="C42" i="15"/>
  <c r="D42" i="15"/>
  <c r="B43" i="15"/>
  <c r="C43" i="15"/>
  <c r="D43" i="15"/>
  <c r="F43" i="15"/>
  <c r="B44" i="15"/>
  <c r="C44" i="15"/>
  <c r="D44" i="15"/>
  <c r="B45" i="15"/>
  <c r="C45" i="15"/>
  <c r="D45" i="15"/>
  <c r="F45" i="15"/>
  <c r="B46" i="15"/>
  <c r="C46" i="15"/>
  <c r="D46" i="15"/>
  <c r="B47" i="15"/>
  <c r="C47" i="15"/>
  <c r="D47" i="15"/>
  <c r="F47" i="15"/>
  <c r="B48" i="15"/>
  <c r="C48" i="15"/>
  <c r="D48" i="15"/>
  <c r="B49" i="15"/>
  <c r="C49" i="15"/>
  <c r="D49" i="15"/>
  <c r="F49" i="15"/>
  <c r="B50" i="15"/>
  <c r="C50" i="15"/>
  <c r="D50" i="15"/>
  <c r="B51" i="15"/>
  <c r="C51" i="15"/>
  <c r="D51" i="15"/>
  <c r="F51" i="15"/>
  <c r="B52" i="15"/>
  <c r="B53" i="15"/>
  <c r="C53" i="15"/>
  <c r="D53" i="15"/>
  <c r="F53" i="15"/>
  <c r="B54" i="15"/>
  <c r="C54" i="15"/>
  <c r="D54" i="15"/>
  <c r="B55" i="15"/>
  <c r="C55" i="15"/>
  <c r="D55" i="15"/>
  <c r="F55" i="15"/>
  <c r="B56" i="15"/>
  <c r="C56" i="15"/>
  <c r="D56" i="15"/>
  <c r="B57" i="15"/>
  <c r="C57" i="15"/>
  <c r="D57" i="15"/>
  <c r="F57" i="15"/>
  <c r="B58" i="15"/>
  <c r="C58" i="15"/>
  <c r="D58" i="15"/>
  <c r="B59" i="15"/>
  <c r="C59" i="15"/>
  <c r="D59" i="15"/>
  <c r="F59" i="15"/>
  <c r="B60" i="15"/>
  <c r="C60" i="15"/>
  <c r="D60" i="15"/>
  <c r="B61" i="15"/>
  <c r="C61" i="15"/>
  <c r="D61" i="15"/>
  <c r="F61" i="15"/>
  <c r="B62" i="15"/>
  <c r="C62" i="15"/>
  <c r="D62" i="15"/>
  <c r="B63" i="15"/>
  <c r="C63" i="15"/>
  <c r="D63" i="15"/>
  <c r="F63" i="15"/>
  <c r="B64" i="15"/>
  <c r="C64" i="15"/>
  <c r="D64" i="15"/>
  <c r="F64" i="15"/>
  <c r="B65" i="15"/>
  <c r="C65" i="15"/>
  <c r="D65" i="15"/>
  <c r="B66" i="15"/>
  <c r="C66" i="15"/>
  <c r="D66" i="15"/>
  <c r="F66" i="15"/>
  <c r="B67" i="15"/>
  <c r="C67" i="15"/>
  <c r="D67" i="15"/>
  <c r="B68" i="15"/>
  <c r="C68" i="15"/>
  <c r="D68" i="15"/>
  <c r="F68" i="15"/>
  <c r="B69" i="15"/>
  <c r="C69" i="15"/>
  <c r="D69" i="15"/>
  <c r="B70" i="15"/>
  <c r="C70" i="15"/>
  <c r="D70" i="15"/>
  <c r="F70" i="15"/>
  <c r="B71" i="15"/>
  <c r="C71" i="15"/>
  <c r="D71" i="15"/>
  <c r="B72" i="15"/>
  <c r="C72" i="15"/>
  <c r="D72" i="15"/>
  <c r="F72" i="15"/>
  <c r="B73" i="15"/>
  <c r="C73" i="15"/>
  <c r="D73" i="15"/>
  <c r="B74" i="15"/>
  <c r="C74" i="15"/>
  <c r="D74" i="15"/>
  <c r="F74" i="15"/>
  <c r="B75" i="15"/>
  <c r="B76" i="15"/>
  <c r="C76" i="15"/>
  <c r="D76" i="15"/>
  <c r="F76" i="15"/>
  <c r="B77" i="15"/>
  <c r="C77" i="15"/>
  <c r="D77" i="15"/>
  <c r="F77" i="15"/>
  <c r="B78" i="15"/>
  <c r="B79" i="15"/>
  <c r="C79" i="15"/>
  <c r="D79" i="15"/>
  <c r="F79" i="15"/>
  <c r="B80" i="15"/>
  <c r="C80" i="15"/>
  <c r="D80" i="15"/>
  <c r="B81" i="15"/>
  <c r="C81" i="15"/>
  <c r="D81" i="15"/>
  <c r="F81" i="15"/>
  <c r="B82" i="15"/>
  <c r="C82" i="15"/>
  <c r="D82" i="15"/>
  <c r="B83" i="15"/>
  <c r="C83" i="15"/>
  <c r="D83" i="15"/>
  <c r="F83" i="15"/>
  <c r="B84" i="15"/>
  <c r="C84" i="15"/>
  <c r="D84" i="15"/>
  <c r="B85" i="15"/>
  <c r="C85" i="15"/>
  <c r="D85" i="15"/>
  <c r="F85" i="15"/>
  <c r="B86" i="15"/>
  <c r="C86" i="15"/>
  <c r="D86" i="15"/>
  <c r="B87" i="15"/>
  <c r="C87" i="15"/>
  <c r="D87" i="15"/>
  <c r="F87" i="15"/>
  <c r="B88" i="15"/>
  <c r="C88" i="15"/>
  <c r="D88" i="15"/>
  <c r="B89" i="15"/>
  <c r="C89" i="15"/>
  <c r="D89" i="15"/>
  <c r="F89" i="15"/>
  <c r="B90" i="15"/>
  <c r="C90" i="15"/>
  <c r="D90" i="15"/>
  <c r="F90" i="15"/>
  <c r="B14" i="15"/>
  <c r="C14" i="15"/>
  <c r="D14" i="15"/>
  <c r="F14" i="15"/>
  <c r="D13" i="15"/>
  <c r="C13" i="15"/>
  <c r="B13" i="15"/>
  <c r="F12" i="15"/>
  <c r="D12" i="15"/>
  <c r="C12" i="15"/>
  <c r="B12" i="15"/>
  <c r="B11" i="15"/>
  <c r="B10" i="15"/>
  <c r="H91" i="15"/>
  <c r="H97" i="15"/>
  <c r="P86" i="15"/>
  <c r="P84" i="15"/>
  <c r="P82" i="15"/>
  <c r="P80" i="15"/>
  <c r="P78" i="15"/>
  <c r="P75" i="15"/>
  <c r="P67" i="15"/>
  <c r="P65" i="15"/>
  <c r="P62" i="15"/>
  <c r="P60" i="15"/>
  <c r="P54" i="15"/>
  <c r="P52" i="15"/>
  <c r="P50" i="15"/>
  <c r="P48" i="15"/>
  <c r="P44" i="15"/>
  <c r="P42" i="15"/>
  <c r="P40" i="15"/>
  <c r="P38" i="15"/>
  <c r="P36" i="15"/>
  <c r="P34" i="15"/>
  <c r="P32" i="15"/>
  <c r="P30" i="15"/>
  <c r="P28" i="15"/>
  <c r="P26" i="15"/>
  <c r="P23" i="15"/>
  <c r="P21" i="15"/>
  <c r="P19" i="15"/>
  <c r="P17" i="15"/>
  <c r="P15" i="15"/>
  <c r="P13" i="15"/>
  <c r="P12" i="15"/>
  <c r="P11" i="15"/>
  <c r="S85" i="15"/>
  <c r="R84" i="15"/>
  <c r="S84" i="15" s="1"/>
  <c r="Q84" i="15"/>
  <c r="R62" i="15"/>
  <c r="S62" i="15" s="1"/>
  <c r="Q62" i="15"/>
  <c r="S63" i="15"/>
  <c r="R50" i="15"/>
  <c r="S50" i="15" s="1"/>
  <c r="Q50" i="15"/>
  <c r="S51" i="15"/>
  <c r="R48" i="15"/>
  <c r="S48" i="15" s="1"/>
  <c r="Q48" i="15"/>
  <c r="S49" i="15"/>
  <c r="S18" i="15"/>
  <c r="L88" i="15"/>
  <c r="L86" i="15"/>
  <c r="L84" i="15"/>
  <c r="L82" i="15"/>
  <c r="L80" i="15"/>
  <c r="L78" i="15"/>
  <c r="L75" i="15"/>
  <c r="L73" i="15"/>
  <c r="L71" i="15"/>
  <c r="L69" i="15"/>
  <c r="L67" i="15"/>
  <c r="L65" i="15"/>
  <c r="L62" i="15"/>
  <c r="L60" i="15"/>
  <c r="L58" i="15"/>
  <c r="L56" i="15"/>
  <c r="L54" i="15"/>
  <c r="L52" i="15"/>
  <c r="L50" i="15"/>
  <c r="L48" i="15"/>
  <c r="L46" i="15"/>
  <c r="L44" i="15"/>
  <c r="L42" i="15"/>
  <c r="L40" i="15"/>
  <c r="L38" i="15"/>
  <c r="L36" i="15"/>
  <c r="L34" i="15"/>
  <c r="L32" i="15"/>
  <c r="L30" i="15"/>
  <c r="L28" i="15"/>
  <c r="L26" i="15"/>
  <c r="L23" i="15"/>
  <c r="L21" i="15"/>
  <c r="L19" i="15"/>
  <c r="L17" i="15"/>
  <c r="L15" i="15"/>
  <c r="L10" i="15" s="1"/>
  <c r="L13" i="15"/>
  <c r="L12" i="15"/>
  <c r="L11" i="15"/>
  <c r="O20" i="15"/>
  <c r="I25" i="13" l="1"/>
  <c r="E50" i="13"/>
  <c r="I50" i="13" s="1"/>
  <c r="F50" i="13"/>
  <c r="FC10" i="16"/>
  <c r="FC397" i="16"/>
  <c r="BI10" i="18" l="1"/>
  <c r="BJ10" i="18"/>
  <c r="I11" i="18"/>
  <c r="J11" i="18"/>
  <c r="M11" i="18"/>
  <c r="N11" i="18"/>
  <c r="Q11" i="18"/>
  <c r="R11" i="18"/>
  <c r="U11" i="18"/>
  <c r="V11" i="18"/>
  <c r="Y11" i="18"/>
  <c r="Z11" i="18"/>
  <c r="AC11" i="18"/>
  <c r="AD11" i="18"/>
  <c r="AN11" i="18"/>
  <c r="B11" i="18" s="1"/>
  <c r="AO11" i="18"/>
  <c r="AP11" i="18"/>
  <c r="AS11" i="18"/>
  <c r="AT11" i="18"/>
  <c r="AW11" i="18"/>
  <c r="AX11" i="18"/>
  <c r="BA11" i="18"/>
  <c r="BB11" i="18"/>
  <c r="BC11" i="18" s="1"/>
  <c r="BE11" i="18"/>
  <c r="BF11" i="18"/>
  <c r="BI11" i="18"/>
  <c r="BJ11" i="18"/>
  <c r="BM11" i="18"/>
  <c r="BN11" i="18"/>
  <c r="BQ11" i="18"/>
  <c r="BR11" i="18"/>
  <c r="BU11" i="18"/>
  <c r="BV11" i="18"/>
  <c r="BY11" i="18"/>
  <c r="BZ11" i="18"/>
  <c r="CC11" i="18"/>
  <c r="CD11" i="18"/>
  <c r="CK11" i="18"/>
  <c r="CL11" i="18"/>
  <c r="CM11" i="18" s="1"/>
  <c r="CO11" i="18"/>
  <c r="CP11" i="18"/>
  <c r="CS11" i="18"/>
  <c r="CT11" i="18"/>
  <c r="CW11" i="18"/>
  <c r="CX11" i="18"/>
  <c r="DA11" i="18"/>
  <c r="DB11" i="18"/>
  <c r="DE11" i="18"/>
  <c r="DF11" i="18"/>
  <c r="DI11" i="18"/>
  <c r="DJ11" i="18"/>
  <c r="DM11" i="18"/>
  <c r="DN11" i="18"/>
  <c r="DU11" i="18"/>
  <c r="DV11" i="18"/>
  <c r="DY11" i="18"/>
  <c r="DZ11" i="18"/>
  <c r="EC11" i="18"/>
  <c r="ED11" i="18"/>
  <c r="I12" i="18"/>
  <c r="J12" i="18"/>
  <c r="M12" i="18"/>
  <c r="N12" i="18"/>
  <c r="Q12" i="18"/>
  <c r="R12" i="18"/>
  <c r="AN12" i="18"/>
  <c r="B12" i="18" s="1"/>
  <c r="AO12" i="18"/>
  <c r="AP12" i="18"/>
  <c r="BA12" i="18"/>
  <c r="BB12" i="18"/>
  <c r="BE12" i="18"/>
  <c r="BF12" i="18"/>
  <c r="BU12" i="18"/>
  <c r="BV12" i="18"/>
  <c r="CO12" i="18"/>
  <c r="CP12" i="18"/>
  <c r="CS12" i="18"/>
  <c r="CT12" i="18"/>
  <c r="DE12" i="18"/>
  <c r="DF12" i="18"/>
  <c r="DI12" i="18"/>
  <c r="DJ12" i="18"/>
  <c r="DM12" i="18"/>
  <c r="DN12" i="18"/>
  <c r="DU12" i="18"/>
  <c r="DV12" i="18"/>
  <c r="DY12" i="18"/>
  <c r="DZ12" i="18"/>
  <c r="EC12" i="18"/>
  <c r="ED12" i="18"/>
  <c r="I13" i="18"/>
  <c r="J13" i="18"/>
  <c r="M13" i="18"/>
  <c r="N13" i="18"/>
  <c r="Q13" i="18"/>
  <c r="R13" i="18"/>
  <c r="U13" i="18"/>
  <c r="V13" i="18"/>
  <c r="Y13" i="18"/>
  <c r="Z13" i="18"/>
  <c r="AC13" i="18"/>
  <c r="AD13" i="18"/>
  <c r="AG13" i="18"/>
  <c r="AH13" i="18"/>
  <c r="AI13" i="18"/>
  <c r="AK13" i="18"/>
  <c r="AL13" i="18"/>
  <c r="AM13" i="18"/>
  <c r="AN13" i="18"/>
  <c r="B13" i="18" s="1"/>
  <c r="AO13" i="18"/>
  <c r="AP13" i="18"/>
  <c r="AS13" i="18"/>
  <c r="AT13" i="18"/>
  <c r="AW13" i="18"/>
  <c r="AX13" i="18"/>
  <c r="BA13" i="18"/>
  <c r="BB13" i="18"/>
  <c r="BE13" i="18"/>
  <c r="BF13" i="18"/>
  <c r="BM13" i="18"/>
  <c r="BN13" i="18"/>
  <c r="BQ13" i="18"/>
  <c r="BR13" i="18"/>
  <c r="BU13" i="18"/>
  <c r="BV13" i="18"/>
  <c r="BY13" i="18"/>
  <c r="BZ13" i="18"/>
  <c r="CC13" i="18"/>
  <c r="CD13" i="18"/>
  <c r="CK13" i="18"/>
  <c r="CL13" i="18"/>
  <c r="CO13" i="18"/>
  <c r="CP13" i="18"/>
  <c r="CS13" i="18"/>
  <c r="CT13" i="18"/>
  <c r="CW13" i="18"/>
  <c r="CX13" i="18"/>
  <c r="DA13" i="18"/>
  <c r="DB13" i="18"/>
  <c r="DE13" i="18"/>
  <c r="DF13" i="18"/>
  <c r="DM13" i="18"/>
  <c r="DN13" i="18"/>
  <c r="Z13" i="14"/>
  <c r="AA13" i="14"/>
  <c r="AB13" i="14"/>
  <c r="AC13" i="14"/>
  <c r="K14" i="18"/>
  <c r="O14" i="18"/>
  <c r="S14" i="18"/>
  <c r="W14" i="18"/>
  <c r="AA14" i="18"/>
  <c r="AQ14" i="18"/>
  <c r="BO14" i="18"/>
  <c r="DO14" i="18"/>
  <c r="Z14" i="14"/>
  <c r="AA14" i="14"/>
  <c r="AB14" i="14"/>
  <c r="I16" i="18"/>
  <c r="J16" i="18"/>
  <c r="M16" i="18"/>
  <c r="N16" i="18"/>
  <c r="Q16" i="18"/>
  <c r="R16" i="18"/>
  <c r="U16" i="18"/>
  <c r="V16" i="18"/>
  <c r="Y16" i="18"/>
  <c r="Z16" i="18"/>
  <c r="AC16" i="18"/>
  <c r="AD16" i="18"/>
  <c r="AG16" i="18"/>
  <c r="AH16" i="18"/>
  <c r="AI16" i="18"/>
  <c r="AK16" i="18"/>
  <c r="AL16" i="18"/>
  <c r="AM16" i="18"/>
  <c r="AN16" i="18"/>
  <c r="B16" i="18" s="1"/>
  <c r="AO16" i="18"/>
  <c r="AP16" i="18"/>
  <c r="AS16" i="18"/>
  <c r="AT16" i="18"/>
  <c r="AW16" i="18"/>
  <c r="AX16" i="18"/>
  <c r="BA16" i="18"/>
  <c r="BB16" i="18"/>
  <c r="BE16" i="18"/>
  <c r="BF16" i="18"/>
  <c r="BM16" i="18"/>
  <c r="BN16" i="18"/>
  <c r="BQ16" i="18"/>
  <c r="BR16" i="18"/>
  <c r="BU16" i="18"/>
  <c r="BV16" i="18"/>
  <c r="BY16" i="18"/>
  <c r="BZ16" i="18"/>
  <c r="CC16" i="18"/>
  <c r="CD16" i="18"/>
  <c r="CK16" i="18"/>
  <c r="CL16" i="18"/>
  <c r="CO16" i="18"/>
  <c r="CP16" i="18"/>
  <c r="CS16" i="18"/>
  <c r="CT16" i="18"/>
  <c r="CW16" i="18"/>
  <c r="CX16" i="18"/>
  <c r="DA16" i="18"/>
  <c r="DB16" i="18"/>
  <c r="DE16" i="18"/>
  <c r="DF16" i="18"/>
  <c r="DM16" i="18"/>
  <c r="DN16" i="18"/>
  <c r="Z17" i="14"/>
  <c r="AA17" i="14"/>
  <c r="AB17" i="14"/>
  <c r="AC17" i="14"/>
  <c r="AD17" i="14"/>
  <c r="O17" i="18"/>
  <c r="S17" i="18"/>
  <c r="W17" i="18"/>
  <c r="AA17" i="18"/>
  <c r="AQ17" i="18"/>
  <c r="BO17" i="18"/>
  <c r="DO17" i="18"/>
  <c r="Z18" i="14"/>
  <c r="AB18" i="14"/>
  <c r="I19" i="18"/>
  <c r="J19" i="18"/>
  <c r="M19" i="18"/>
  <c r="N19" i="18"/>
  <c r="Q19" i="18"/>
  <c r="R19" i="18"/>
  <c r="U19" i="18"/>
  <c r="V19" i="18"/>
  <c r="Y19" i="18"/>
  <c r="Z19" i="18"/>
  <c r="AC19" i="18"/>
  <c r="AD19" i="18"/>
  <c r="AG19" i="18"/>
  <c r="AH19" i="18"/>
  <c r="AI19" i="18"/>
  <c r="AK19" i="18"/>
  <c r="AL19" i="18"/>
  <c r="AM19" i="18"/>
  <c r="AN19" i="18"/>
  <c r="B19" i="18" s="1"/>
  <c r="AO19" i="18"/>
  <c r="AP19" i="18"/>
  <c r="AS19" i="18"/>
  <c r="AT19" i="18"/>
  <c r="AW19" i="18"/>
  <c r="AX19" i="18"/>
  <c r="BA19" i="18"/>
  <c r="BB19" i="18"/>
  <c r="BE19" i="18"/>
  <c r="BF19" i="18"/>
  <c r="BM19" i="18"/>
  <c r="BN19" i="18"/>
  <c r="BQ19" i="18"/>
  <c r="BR19" i="18"/>
  <c r="BU19" i="18"/>
  <c r="BV19" i="18"/>
  <c r="BY19" i="18"/>
  <c r="BZ19" i="18"/>
  <c r="CC19" i="18"/>
  <c r="CD19" i="18"/>
  <c r="CK19" i="18"/>
  <c r="CL19" i="18"/>
  <c r="CO19" i="18"/>
  <c r="CP19" i="18"/>
  <c r="CS19" i="18"/>
  <c r="CT19" i="18"/>
  <c r="CW19" i="18"/>
  <c r="CX19" i="18"/>
  <c r="DA19" i="18"/>
  <c r="DB19" i="18"/>
  <c r="DE19" i="18"/>
  <c r="DF19" i="18"/>
  <c r="DG19" i="18" s="1"/>
  <c r="DM19" i="18"/>
  <c r="DN19" i="18"/>
  <c r="Z26" i="14"/>
  <c r="AB26" i="14"/>
  <c r="AC26" i="14"/>
  <c r="AD26" i="14"/>
  <c r="O20" i="18"/>
  <c r="W20" i="18"/>
  <c r="AA20" i="18"/>
  <c r="AQ20" i="18"/>
  <c r="BO20" i="18"/>
  <c r="DO20" i="18"/>
  <c r="Z27" i="14"/>
  <c r="AA27" i="14"/>
  <c r="AB27" i="14"/>
  <c r="AC27" i="14"/>
  <c r="AD27" i="14"/>
  <c r="Z28" i="14"/>
  <c r="AA28" i="14"/>
  <c r="AB28" i="14"/>
  <c r="AC28" i="14"/>
  <c r="AD28" i="14"/>
  <c r="Z30" i="14"/>
  <c r="AA30" i="14"/>
  <c r="AB30" i="14"/>
  <c r="AC30" i="14"/>
  <c r="AD30" i="14"/>
  <c r="I24" i="18"/>
  <c r="J24" i="18"/>
  <c r="K24" i="18"/>
  <c r="M24" i="18"/>
  <c r="N24" i="18"/>
  <c r="Q24" i="18"/>
  <c r="R24" i="18"/>
  <c r="U24" i="18"/>
  <c r="V24" i="18"/>
  <c r="Y24" i="18"/>
  <c r="Z24" i="18"/>
  <c r="AC24" i="18"/>
  <c r="AD24" i="18"/>
  <c r="AG24" i="18"/>
  <c r="AH24" i="18"/>
  <c r="AI24" i="18"/>
  <c r="AK24" i="18"/>
  <c r="AL24" i="18"/>
  <c r="AM24" i="18"/>
  <c r="AN24" i="18"/>
  <c r="B24" i="18" s="1"/>
  <c r="AO24" i="18"/>
  <c r="AP24" i="18"/>
  <c r="AS24" i="18"/>
  <c r="AT24" i="18"/>
  <c r="AW24" i="18"/>
  <c r="AX24" i="18"/>
  <c r="BA24" i="18"/>
  <c r="BB24" i="18"/>
  <c r="BE24" i="18"/>
  <c r="BF24" i="18"/>
  <c r="BM24" i="18"/>
  <c r="BN24" i="18"/>
  <c r="BQ24" i="18"/>
  <c r="BR24" i="18"/>
  <c r="BU24" i="18"/>
  <c r="BV24" i="18"/>
  <c r="BY24" i="18"/>
  <c r="BZ24" i="18"/>
  <c r="CC24" i="18"/>
  <c r="CD24" i="18"/>
  <c r="CK24" i="18"/>
  <c r="CL24" i="18"/>
  <c r="CO24" i="18"/>
  <c r="CP24" i="18"/>
  <c r="CS24" i="18"/>
  <c r="CT24" i="18"/>
  <c r="CW24" i="18"/>
  <c r="CX24" i="18"/>
  <c r="DA24" i="18"/>
  <c r="DB24" i="18"/>
  <c r="DE24" i="18"/>
  <c r="DF24" i="18"/>
  <c r="DI24" i="18"/>
  <c r="DJ24" i="18"/>
  <c r="DM24" i="18"/>
  <c r="DN24" i="18"/>
  <c r="Z40" i="14"/>
  <c r="AA40" i="14"/>
  <c r="AB40" i="14"/>
  <c r="AC40" i="14"/>
  <c r="AD40" i="14"/>
  <c r="O25" i="18"/>
  <c r="S25" i="18"/>
  <c r="W25" i="18"/>
  <c r="AA25" i="18"/>
  <c r="BO25" i="18"/>
  <c r="DO25" i="18"/>
  <c r="Z42" i="14"/>
  <c r="AA42" i="14"/>
  <c r="AB42" i="14"/>
  <c r="AC42" i="14"/>
  <c r="AD42" i="14"/>
  <c r="Z45" i="14"/>
  <c r="AA45" i="14"/>
  <c r="AB45" i="14"/>
  <c r="AC45" i="14"/>
  <c r="AQ28" i="18"/>
  <c r="Z47" i="14"/>
  <c r="AA47" i="14"/>
  <c r="AB47" i="14"/>
  <c r="AC47" i="14"/>
  <c r="AD47" i="14"/>
  <c r="I30" i="18"/>
  <c r="J30" i="18"/>
  <c r="M30" i="18"/>
  <c r="N30" i="18"/>
  <c r="Q30" i="18"/>
  <c r="R30" i="18"/>
  <c r="U30" i="18"/>
  <c r="V30" i="18"/>
  <c r="Y30" i="18"/>
  <c r="Z30" i="18"/>
  <c r="AC30" i="18"/>
  <c r="AD30" i="18"/>
  <c r="AG30" i="18"/>
  <c r="AH30" i="18"/>
  <c r="AI30" i="18"/>
  <c r="AK30" i="18"/>
  <c r="AL30" i="18"/>
  <c r="AM30" i="18"/>
  <c r="AN30" i="18"/>
  <c r="B30" i="18" s="1"/>
  <c r="AO30" i="18"/>
  <c r="AP30" i="18"/>
  <c r="AS30" i="18"/>
  <c r="AT30" i="18"/>
  <c r="AW30" i="18"/>
  <c r="AX30" i="18"/>
  <c r="BA30" i="18"/>
  <c r="BB30" i="18"/>
  <c r="BE30" i="18"/>
  <c r="BF30" i="18"/>
  <c r="BG30" i="18" s="1"/>
  <c r="BM30" i="18"/>
  <c r="BN30" i="18"/>
  <c r="BQ30" i="18"/>
  <c r="BR30" i="18"/>
  <c r="BU30" i="18"/>
  <c r="BV30" i="18"/>
  <c r="BY30" i="18"/>
  <c r="BZ30" i="18"/>
  <c r="CC30" i="18"/>
  <c r="CD30" i="18"/>
  <c r="CK30" i="18"/>
  <c r="CL30" i="18"/>
  <c r="CO30" i="18"/>
  <c r="CP30" i="18"/>
  <c r="CS30" i="18"/>
  <c r="CT30" i="18"/>
  <c r="CW30" i="18"/>
  <c r="CX30" i="18"/>
  <c r="DA30" i="18"/>
  <c r="DB30" i="18"/>
  <c r="DE30" i="18"/>
  <c r="DF30" i="18"/>
  <c r="DM30" i="18"/>
  <c r="DN30" i="18"/>
  <c r="DU30" i="18"/>
  <c r="DV30" i="18"/>
  <c r="Z55" i="14"/>
  <c r="AA55" i="14"/>
  <c r="AB55" i="14"/>
  <c r="AC55" i="14"/>
  <c r="AD55" i="14"/>
  <c r="O31" i="18"/>
  <c r="S31" i="18"/>
  <c r="W31" i="18"/>
  <c r="AA31" i="18"/>
  <c r="AE31" i="18"/>
  <c r="AQ31" i="18"/>
  <c r="BO31" i="18"/>
  <c r="BS31" i="18"/>
  <c r="CU31" i="18"/>
  <c r="DW31" i="18"/>
  <c r="Z56" i="14"/>
  <c r="AA56" i="14"/>
  <c r="AB56" i="14"/>
  <c r="AC56" i="14"/>
  <c r="AD56" i="14"/>
  <c r="BW32" i="18"/>
  <c r="Z58" i="14"/>
  <c r="AB58" i="14"/>
  <c r="AC58" i="14"/>
  <c r="AD58" i="14"/>
  <c r="Z57" i="14"/>
  <c r="AA57" i="14"/>
  <c r="AB57" i="14"/>
  <c r="AC57" i="14"/>
  <c r="AD57" i="14"/>
  <c r="I35" i="18"/>
  <c r="J35" i="18"/>
  <c r="M35" i="18"/>
  <c r="N35" i="18"/>
  <c r="Q35" i="18"/>
  <c r="R35" i="18"/>
  <c r="U35" i="18"/>
  <c r="V35" i="18"/>
  <c r="Y35" i="18"/>
  <c r="Z35" i="18"/>
  <c r="AC35" i="18"/>
  <c r="AD35" i="18"/>
  <c r="AG35" i="18"/>
  <c r="AH35" i="18"/>
  <c r="AI35" i="18"/>
  <c r="AK35" i="18"/>
  <c r="AL35" i="18"/>
  <c r="AM35" i="18"/>
  <c r="AN35" i="18"/>
  <c r="B35" i="18" s="1"/>
  <c r="AO35" i="18"/>
  <c r="AP35" i="18"/>
  <c r="AS35" i="18"/>
  <c r="AT35" i="18"/>
  <c r="AW35" i="18"/>
  <c r="AX35" i="18"/>
  <c r="BA35" i="18"/>
  <c r="BB35" i="18"/>
  <c r="BE35" i="18"/>
  <c r="BF35" i="18"/>
  <c r="BM35" i="18"/>
  <c r="BN35" i="18"/>
  <c r="BQ35" i="18"/>
  <c r="BR35" i="18"/>
  <c r="BU35" i="18"/>
  <c r="BV35" i="18"/>
  <c r="BY35" i="18"/>
  <c r="BZ35" i="18"/>
  <c r="CC35" i="18"/>
  <c r="CD35" i="18"/>
  <c r="CK35" i="18"/>
  <c r="CL35" i="18"/>
  <c r="CO35" i="18"/>
  <c r="CP35" i="18"/>
  <c r="CS35" i="18"/>
  <c r="CT35" i="18"/>
  <c r="CW35" i="18"/>
  <c r="CX35" i="18"/>
  <c r="DA35" i="18"/>
  <c r="DB35" i="18"/>
  <c r="DE35" i="18"/>
  <c r="DF35" i="18"/>
  <c r="DM35" i="18"/>
  <c r="DN35" i="18"/>
  <c r="Z60" i="14"/>
  <c r="AA60" i="14"/>
  <c r="AB60" i="14"/>
  <c r="AC60" i="14"/>
  <c r="AD60" i="14"/>
  <c r="K36" i="18"/>
  <c r="O36" i="18"/>
  <c r="S36" i="18"/>
  <c r="W36" i="18"/>
  <c r="AA36" i="18"/>
  <c r="AQ36" i="18"/>
  <c r="BO36" i="18"/>
  <c r="DO36" i="18"/>
  <c r="Z61" i="14"/>
  <c r="AA61" i="14"/>
  <c r="AB61" i="14"/>
  <c r="AC61" i="14"/>
  <c r="AD61" i="14"/>
  <c r="Z68" i="14"/>
  <c r="AA68" i="14"/>
  <c r="AB68" i="14"/>
  <c r="AC68" i="14"/>
  <c r="AD68" i="14"/>
  <c r="I43" i="18"/>
  <c r="J43" i="18"/>
  <c r="M43" i="18"/>
  <c r="N43" i="18"/>
  <c r="Q43" i="18"/>
  <c r="R43" i="18"/>
  <c r="U43" i="18"/>
  <c r="V43" i="18"/>
  <c r="Y43" i="18"/>
  <c r="Z43" i="18"/>
  <c r="AC43" i="18"/>
  <c r="AD43" i="18"/>
  <c r="AG43" i="18"/>
  <c r="AH43" i="18"/>
  <c r="AI43" i="18"/>
  <c r="AK43" i="18"/>
  <c r="AL43" i="18"/>
  <c r="AM43" i="18"/>
  <c r="AN43" i="18"/>
  <c r="B43" i="18" s="1"/>
  <c r="AO43" i="18"/>
  <c r="AP43" i="18"/>
  <c r="AS43" i="18"/>
  <c r="AT43" i="18"/>
  <c r="AW43" i="18"/>
  <c r="AX43" i="18"/>
  <c r="BA43" i="18"/>
  <c r="BB43" i="18"/>
  <c r="BE43" i="18"/>
  <c r="BF43" i="18"/>
  <c r="BM43" i="18"/>
  <c r="BN43" i="18"/>
  <c r="BQ43" i="18"/>
  <c r="BR43" i="18"/>
  <c r="BU43" i="18"/>
  <c r="BV43" i="18"/>
  <c r="BY43" i="18"/>
  <c r="BZ43" i="18"/>
  <c r="CC43" i="18"/>
  <c r="CD43" i="18"/>
  <c r="CK43" i="18"/>
  <c r="CL43" i="18"/>
  <c r="CO43" i="18"/>
  <c r="CP43" i="18"/>
  <c r="CS43" i="18"/>
  <c r="CT43" i="18"/>
  <c r="CW43" i="18"/>
  <c r="CX43" i="18"/>
  <c r="DA43" i="18"/>
  <c r="DB43" i="18"/>
  <c r="DE43" i="18"/>
  <c r="DF43" i="18"/>
  <c r="DM43" i="18"/>
  <c r="DN43" i="18"/>
  <c r="Z78" i="14"/>
  <c r="AA78" i="14"/>
  <c r="AB78" i="14"/>
  <c r="AC78" i="14"/>
  <c r="O44" i="18"/>
  <c r="S44" i="18"/>
  <c r="W44" i="18"/>
  <c r="AA44" i="18"/>
  <c r="AE44" i="18"/>
  <c r="AQ44" i="18"/>
  <c r="BO44" i="18"/>
  <c r="DO44" i="18"/>
  <c r="Z79" i="14"/>
  <c r="AA79" i="14"/>
  <c r="AB79" i="14"/>
  <c r="AC79" i="14"/>
  <c r="AD79" i="14"/>
  <c r="I47" i="18"/>
  <c r="J47" i="18"/>
  <c r="K47" i="18"/>
  <c r="M47" i="18"/>
  <c r="N47" i="18"/>
  <c r="Q47" i="18"/>
  <c r="R47" i="18"/>
  <c r="U47" i="18"/>
  <c r="V47" i="18"/>
  <c r="Y47" i="18"/>
  <c r="Z47" i="18"/>
  <c r="AC47" i="18"/>
  <c r="AD47" i="18"/>
  <c r="AG47" i="18"/>
  <c r="AH47" i="18"/>
  <c r="AI47" i="18"/>
  <c r="AK47" i="18"/>
  <c r="AL47" i="18"/>
  <c r="AM47" i="18"/>
  <c r="AN47" i="18"/>
  <c r="B47" i="18" s="1"/>
  <c r="AO47" i="18"/>
  <c r="AP47" i="18"/>
  <c r="AS47" i="18"/>
  <c r="AT47" i="18"/>
  <c r="AW47" i="18"/>
  <c r="AX47" i="18"/>
  <c r="BA47" i="18"/>
  <c r="BB47" i="18"/>
  <c r="BE47" i="18"/>
  <c r="BF47" i="18"/>
  <c r="BM47" i="18"/>
  <c r="BN47" i="18"/>
  <c r="BQ47" i="18"/>
  <c r="BR47" i="18"/>
  <c r="BU47" i="18"/>
  <c r="BV47" i="18"/>
  <c r="BY47" i="18"/>
  <c r="BZ47" i="18"/>
  <c r="CC47" i="18"/>
  <c r="CD47" i="18"/>
  <c r="CK47" i="18"/>
  <c r="CL47" i="18"/>
  <c r="CO47" i="18"/>
  <c r="CP47" i="18"/>
  <c r="CS47" i="18"/>
  <c r="CT47" i="18"/>
  <c r="CW47" i="18"/>
  <c r="CX47" i="18"/>
  <c r="DA47" i="18"/>
  <c r="DB47" i="18"/>
  <c r="DE47" i="18"/>
  <c r="DF47" i="18"/>
  <c r="DM47" i="18"/>
  <c r="DN47" i="18"/>
  <c r="Z84" i="14"/>
  <c r="AA84" i="14"/>
  <c r="AB84" i="14"/>
  <c r="AC84" i="14"/>
  <c r="AD84" i="14"/>
  <c r="O48" i="18"/>
  <c r="S48" i="18"/>
  <c r="W48" i="18"/>
  <c r="AA48" i="18"/>
  <c r="AQ48" i="18"/>
  <c r="BO48" i="18"/>
  <c r="DO48" i="18"/>
  <c r="Z85" i="14"/>
  <c r="AA85" i="14"/>
  <c r="AB85" i="14"/>
  <c r="AC85" i="14"/>
  <c r="AD85" i="14"/>
  <c r="Z95" i="14"/>
  <c r="AA95" i="14"/>
  <c r="AB95" i="14"/>
  <c r="AC95" i="14"/>
  <c r="AD95" i="14"/>
  <c r="Z98" i="14"/>
  <c r="AA98" i="14"/>
  <c r="AB98" i="14"/>
  <c r="AC98" i="14"/>
  <c r="AD98" i="14"/>
  <c r="I53" i="18"/>
  <c r="J53" i="18"/>
  <c r="K53" i="18"/>
  <c r="M53" i="18"/>
  <c r="N53" i="18"/>
  <c r="Q53" i="18"/>
  <c r="R53" i="18"/>
  <c r="U53" i="18"/>
  <c r="V53" i="18"/>
  <c r="Y53" i="18"/>
  <c r="Z53" i="18"/>
  <c r="AC53" i="18"/>
  <c r="AD53" i="18"/>
  <c r="AG53" i="18"/>
  <c r="AH53" i="18"/>
  <c r="AI53" i="18"/>
  <c r="AK53" i="18"/>
  <c r="AL53" i="18"/>
  <c r="AM53" i="18"/>
  <c r="AN53" i="18"/>
  <c r="B53" i="18" s="1"/>
  <c r="AO53" i="18"/>
  <c r="AP53" i="18"/>
  <c r="AS53" i="18"/>
  <c r="AT53" i="18"/>
  <c r="AW53" i="18"/>
  <c r="AX53" i="18"/>
  <c r="BA53" i="18"/>
  <c r="BB53" i="18"/>
  <c r="BE53" i="18"/>
  <c r="BF53" i="18"/>
  <c r="BM53" i="18"/>
  <c r="BN53" i="18"/>
  <c r="BQ53" i="18"/>
  <c r="BR53" i="18"/>
  <c r="BU53" i="18"/>
  <c r="BV53" i="18"/>
  <c r="BY53" i="18"/>
  <c r="BZ53" i="18"/>
  <c r="CC53" i="18"/>
  <c r="CD53" i="18"/>
  <c r="CK53" i="18"/>
  <c r="CL53" i="18"/>
  <c r="CO53" i="18"/>
  <c r="CP53" i="18"/>
  <c r="CS53" i="18"/>
  <c r="CT53" i="18"/>
  <c r="CW53" i="18"/>
  <c r="CX53" i="18"/>
  <c r="DA53" i="18"/>
  <c r="DB53" i="18"/>
  <c r="DE53" i="18"/>
  <c r="DF53" i="18"/>
  <c r="DM53" i="18"/>
  <c r="DN53" i="18"/>
  <c r="Z101" i="14"/>
  <c r="AA101" i="14"/>
  <c r="AB101" i="14"/>
  <c r="AC101" i="14"/>
  <c r="AD101" i="14"/>
  <c r="O54" i="18"/>
  <c r="S54" i="18"/>
  <c r="W54" i="18"/>
  <c r="AE54" i="18"/>
  <c r="AQ54" i="18"/>
  <c r="BO54" i="18"/>
  <c r="DO54" i="18"/>
  <c r="Z102" i="14"/>
  <c r="AA102" i="14"/>
  <c r="AB102" i="14"/>
  <c r="I57" i="18"/>
  <c r="J57" i="18"/>
  <c r="M57" i="18"/>
  <c r="N57" i="18"/>
  <c r="Q57" i="18"/>
  <c r="R57" i="18"/>
  <c r="U57" i="18"/>
  <c r="V57" i="18"/>
  <c r="Y57" i="18"/>
  <c r="Z57" i="18"/>
  <c r="AC57" i="18"/>
  <c r="AD57" i="18"/>
  <c r="AG57" i="18"/>
  <c r="AH57" i="18"/>
  <c r="AI57" i="18"/>
  <c r="AK57" i="18"/>
  <c r="AL57" i="18"/>
  <c r="AM57" i="18"/>
  <c r="AN57" i="18"/>
  <c r="B57" i="18" s="1"/>
  <c r="AO57" i="18"/>
  <c r="AP57" i="18"/>
  <c r="AS57" i="18"/>
  <c r="AT57" i="18"/>
  <c r="AW57" i="18"/>
  <c r="AX57" i="18"/>
  <c r="BA57" i="18"/>
  <c r="BB57" i="18"/>
  <c r="BE57" i="18"/>
  <c r="BF57" i="18"/>
  <c r="BM57" i="18"/>
  <c r="BN57" i="18"/>
  <c r="BQ57" i="18"/>
  <c r="BR57" i="18"/>
  <c r="BU57" i="18"/>
  <c r="BV57" i="18"/>
  <c r="BY57" i="18"/>
  <c r="BZ57" i="18"/>
  <c r="CC57" i="18"/>
  <c r="CD57" i="18"/>
  <c r="CK57" i="18"/>
  <c r="CL57" i="18"/>
  <c r="CO57" i="18"/>
  <c r="CP57" i="18"/>
  <c r="CS57" i="18"/>
  <c r="CT57" i="18"/>
  <c r="CW57" i="18"/>
  <c r="CX57" i="18"/>
  <c r="DA57" i="18"/>
  <c r="DB57" i="18"/>
  <c r="DE57" i="18"/>
  <c r="DF57" i="18"/>
  <c r="DM57" i="18"/>
  <c r="DN57" i="18"/>
  <c r="Z106" i="14"/>
  <c r="AA106" i="14"/>
  <c r="AB106" i="14"/>
  <c r="AC106" i="14"/>
  <c r="AD106" i="14"/>
  <c r="O58" i="18"/>
  <c r="S58" i="18"/>
  <c r="W58" i="18"/>
  <c r="AA58" i="18"/>
  <c r="AQ58" i="18"/>
  <c r="BO58" i="18"/>
  <c r="DO58" i="18"/>
  <c r="Z110" i="14"/>
  <c r="AA110" i="14"/>
  <c r="AB110" i="14"/>
  <c r="AC110" i="14"/>
  <c r="AD110" i="14"/>
  <c r="Z114" i="14"/>
  <c r="AA114" i="14"/>
  <c r="AB114" i="14"/>
  <c r="AC114" i="14"/>
  <c r="AD114" i="14"/>
  <c r="I61" i="18"/>
  <c r="J61" i="18"/>
  <c r="M61" i="18"/>
  <c r="N61" i="18"/>
  <c r="Q61" i="18"/>
  <c r="R61" i="18"/>
  <c r="U61" i="18"/>
  <c r="V61" i="18"/>
  <c r="Y61" i="18"/>
  <c r="Z61" i="18"/>
  <c r="AC61" i="18"/>
  <c r="AD61" i="18"/>
  <c r="AG61" i="18"/>
  <c r="AH61" i="18"/>
  <c r="AI61" i="18"/>
  <c r="AK61" i="18"/>
  <c r="AL61" i="18"/>
  <c r="AM61" i="18"/>
  <c r="AN61" i="18"/>
  <c r="B61" i="18" s="1"/>
  <c r="AO61" i="18"/>
  <c r="AP61" i="18"/>
  <c r="AS61" i="18"/>
  <c r="AT61" i="18"/>
  <c r="AW61" i="18"/>
  <c r="AX61" i="18"/>
  <c r="BA61" i="18"/>
  <c r="BB61" i="18"/>
  <c r="BE61" i="18"/>
  <c r="BF61" i="18"/>
  <c r="BM61" i="18"/>
  <c r="BN61" i="18"/>
  <c r="BY61" i="18"/>
  <c r="BZ61" i="18"/>
  <c r="CC61" i="18"/>
  <c r="CD61" i="18"/>
  <c r="CK61" i="18"/>
  <c r="CL61" i="18"/>
  <c r="CO61" i="18"/>
  <c r="CP61" i="18"/>
  <c r="CS61" i="18"/>
  <c r="CT61" i="18"/>
  <c r="CW61" i="18"/>
  <c r="CX61" i="18"/>
  <c r="DA61" i="18"/>
  <c r="DB61" i="18"/>
  <c r="DE61" i="18"/>
  <c r="DF61" i="18"/>
  <c r="DM61" i="18"/>
  <c r="DN61" i="18"/>
  <c r="Z118" i="14"/>
  <c r="AA118" i="14"/>
  <c r="AB118" i="14"/>
  <c r="AC118" i="14"/>
  <c r="AD118" i="14"/>
  <c r="O62" i="18"/>
  <c r="S62" i="18"/>
  <c r="W62" i="18"/>
  <c r="AE62" i="18"/>
  <c r="AQ62" i="18"/>
  <c r="BO62" i="18"/>
  <c r="DO62" i="18"/>
  <c r="Z121" i="14"/>
  <c r="AA121" i="14"/>
  <c r="AB121" i="14"/>
  <c r="AC121" i="14"/>
  <c r="AD121" i="14"/>
  <c r="Z122" i="14"/>
  <c r="AB122" i="14"/>
  <c r="AC122" i="14"/>
  <c r="Z123" i="14"/>
  <c r="AA123" i="14"/>
  <c r="AB123" i="14"/>
  <c r="AC123" i="14"/>
  <c r="I67" i="18"/>
  <c r="J67" i="18"/>
  <c r="K67" i="18"/>
  <c r="M67" i="18"/>
  <c r="N67" i="18"/>
  <c r="Q67" i="18"/>
  <c r="R67" i="18"/>
  <c r="U67" i="18"/>
  <c r="V67" i="18"/>
  <c r="Y67" i="18"/>
  <c r="Z67" i="18"/>
  <c r="AC67" i="18"/>
  <c r="AD67" i="18"/>
  <c r="AG67" i="18"/>
  <c r="AH67" i="18"/>
  <c r="AI67" i="18"/>
  <c r="AK67" i="18"/>
  <c r="AL67" i="18"/>
  <c r="AM67" i="18"/>
  <c r="AN67" i="18"/>
  <c r="B67" i="18" s="1"/>
  <c r="AO67" i="18"/>
  <c r="AP67" i="18"/>
  <c r="AS67" i="18"/>
  <c r="AT67" i="18"/>
  <c r="AW67" i="18"/>
  <c r="AX67" i="18"/>
  <c r="BA67" i="18"/>
  <c r="BB67" i="18"/>
  <c r="BE67" i="18"/>
  <c r="BF67" i="18"/>
  <c r="BM67" i="18"/>
  <c r="BN67" i="18"/>
  <c r="BY67" i="18"/>
  <c r="BZ67" i="18"/>
  <c r="CC67" i="18"/>
  <c r="CD67" i="18"/>
  <c r="CK67" i="18"/>
  <c r="CL67" i="18"/>
  <c r="CO67" i="18"/>
  <c r="CP67" i="18"/>
  <c r="CS67" i="18"/>
  <c r="CT67" i="18"/>
  <c r="CW67" i="18"/>
  <c r="CX67" i="18"/>
  <c r="DA67" i="18"/>
  <c r="DB67" i="18"/>
  <c r="DE67" i="18"/>
  <c r="DF67" i="18"/>
  <c r="DM67" i="18"/>
  <c r="DN67" i="18"/>
  <c r="Z127" i="14"/>
  <c r="AA127" i="14"/>
  <c r="AB127" i="14"/>
  <c r="AC127" i="14"/>
  <c r="AD127" i="14"/>
  <c r="O68" i="18"/>
  <c r="S68" i="18"/>
  <c r="W68" i="18"/>
  <c r="AA68" i="18"/>
  <c r="AQ68" i="18"/>
  <c r="BO68" i="18"/>
  <c r="DO68" i="18"/>
  <c r="Z132" i="14"/>
  <c r="AA132" i="14"/>
  <c r="AB132" i="14"/>
  <c r="AC132" i="14"/>
  <c r="AD132" i="14"/>
  <c r="Z136" i="14"/>
  <c r="AA136" i="14"/>
  <c r="AB136" i="14"/>
  <c r="AC136" i="14"/>
  <c r="AD136" i="14"/>
  <c r="I71" i="18"/>
  <c r="J71" i="18"/>
  <c r="M71" i="18"/>
  <c r="N71" i="18"/>
  <c r="Q71" i="18"/>
  <c r="R71" i="18"/>
  <c r="U71" i="18"/>
  <c r="V71" i="18"/>
  <c r="Y71" i="18"/>
  <c r="Z71" i="18"/>
  <c r="AC71" i="18"/>
  <c r="AD71" i="18"/>
  <c r="AG71" i="18"/>
  <c r="AH71" i="18"/>
  <c r="AI71" i="18"/>
  <c r="AK71" i="18"/>
  <c r="AL71" i="18"/>
  <c r="AM71" i="18"/>
  <c r="AN71" i="18"/>
  <c r="B71" i="18" s="1"/>
  <c r="AO71" i="18"/>
  <c r="AP71" i="18"/>
  <c r="AS71" i="18"/>
  <c r="AT71" i="18"/>
  <c r="AW71" i="18"/>
  <c r="AX71" i="18"/>
  <c r="BA71" i="18"/>
  <c r="BB71" i="18"/>
  <c r="BE71" i="18"/>
  <c r="BF71" i="18"/>
  <c r="BM71" i="18"/>
  <c r="BN71" i="18"/>
  <c r="BQ71" i="18"/>
  <c r="BR71" i="18"/>
  <c r="BU71" i="18"/>
  <c r="BV71" i="18"/>
  <c r="BY71" i="18"/>
  <c r="BZ71" i="18"/>
  <c r="CC71" i="18"/>
  <c r="CD71" i="18"/>
  <c r="CK71" i="18"/>
  <c r="CL71" i="18"/>
  <c r="CO71" i="18"/>
  <c r="CP71" i="18"/>
  <c r="CS71" i="18"/>
  <c r="CT71" i="18"/>
  <c r="CW71" i="18"/>
  <c r="CX71" i="18"/>
  <c r="DA71" i="18"/>
  <c r="DB71" i="18"/>
  <c r="DE71" i="18"/>
  <c r="DF71" i="18"/>
  <c r="DM71" i="18"/>
  <c r="DN71" i="18"/>
  <c r="Z141" i="14"/>
  <c r="AA141" i="14"/>
  <c r="AB141" i="14"/>
  <c r="AC141" i="14"/>
  <c r="AD141" i="14"/>
  <c r="K72" i="18"/>
  <c r="O72" i="18"/>
  <c r="S72" i="18"/>
  <c r="W72" i="18"/>
  <c r="AA72" i="18"/>
  <c r="AQ72" i="18"/>
  <c r="BO72" i="18"/>
  <c r="DO72" i="18"/>
  <c r="Z142" i="14"/>
  <c r="AA142" i="14"/>
  <c r="AB142" i="14"/>
  <c r="AC142" i="14"/>
  <c r="AD142" i="14"/>
  <c r="Z147" i="14"/>
  <c r="AA147" i="14"/>
  <c r="AB147" i="14"/>
  <c r="AC147" i="14"/>
  <c r="AD147" i="14"/>
  <c r="I76" i="18"/>
  <c r="J76" i="18"/>
  <c r="M76" i="18"/>
  <c r="N76" i="18"/>
  <c r="Q76" i="18"/>
  <c r="R76" i="18"/>
  <c r="U76" i="18"/>
  <c r="V76" i="18"/>
  <c r="Y76" i="18"/>
  <c r="Z76" i="18"/>
  <c r="AC76" i="18"/>
  <c r="AD76" i="18"/>
  <c r="AG76" i="18"/>
  <c r="AH76" i="18"/>
  <c r="AI76" i="18"/>
  <c r="AK76" i="18"/>
  <c r="AL76" i="18"/>
  <c r="AM76" i="18"/>
  <c r="AN76" i="18"/>
  <c r="B76" i="18" s="1"/>
  <c r="AO76" i="18"/>
  <c r="AP76" i="18"/>
  <c r="AS76" i="18"/>
  <c r="AT76" i="18"/>
  <c r="AW76" i="18"/>
  <c r="AX76" i="18"/>
  <c r="BA76" i="18"/>
  <c r="BB76" i="18"/>
  <c r="BE76" i="18"/>
  <c r="BF76" i="18"/>
  <c r="BM76" i="18"/>
  <c r="BN76" i="18"/>
  <c r="BQ76" i="18"/>
  <c r="BR76" i="18"/>
  <c r="BU76" i="18"/>
  <c r="BV76" i="18"/>
  <c r="BY76" i="18"/>
  <c r="BZ76" i="18"/>
  <c r="CC76" i="18"/>
  <c r="CD76" i="18"/>
  <c r="CK76" i="18"/>
  <c r="CL76" i="18"/>
  <c r="CO76" i="18"/>
  <c r="CP76" i="18"/>
  <c r="CS76" i="18"/>
  <c r="CT76" i="18"/>
  <c r="CW76" i="18"/>
  <c r="CX76" i="18"/>
  <c r="DA76" i="18"/>
  <c r="DB76" i="18"/>
  <c r="DE76" i="18"/>
  <c r="DF76" i="18"/>
  <c r="DM76" i="18"/>
  <c r="DN76" i="18"/>
  <c r="Z154" i="14"/>
  <c r="AA154" i="14"/>
  <c r="AB154" i="14"/>
  <c r="AC154" i="14"/>
  <c r="O77" i="18"/>
  <c r="S77" i="18"/>
  <c r="W77" i="18"/>
  <c r="AA77" i="18"/>
  <c r="AQ77" i="18"/>
  <c r="BO77" i="18"/>
  <c r="DO77" i="18"/>
  <c r="Z158" i="14"/>
  <c r="AA158" i="14"/>
  <c r="AB158" i="14"/>
  <c r="Z163" i="14"/>
  <c r="AA163" i="14"/>
  <c r="AB163" i="14"/>
  <c r="AC163" i="14"/>
  <c r="AD163" i="14"/>
  <c r="I80" i="18"/>
  <c r="J80" i="18"/>
  <c r="M80" i="18"/>
  <c r="N80" i="18"/>
  <c r="Q80" i="18"/>
  <c r="R80" i="18"/>
  <c r="U80" i="18"/>
  <c r="V80" i="18"/>
  <c r="Y80" i="18"/>
  <c r="Z80" i="18"/>
  <c r="AC80" i="18"/>
  <c r="AD80" i="18"/>
  <c r="AG80" i="18"/>
  <c r="AH80" i="18"/>
  <c r="AI80" i="18"/>
  <c r="AK80" i="18"/>
  <c r="AL80" i="18"/>
  <c r="AM80" i="18"/>
  <c r="AN80" i="18"/>
  <c r="B80" i="18" s="1"/>
  <c r="AO80" i="18"/>
  <c r="AP80" i="18"/>
  <c r="AS80" i="18"/>
  <c r="AT80" i="18"/>
  <c r="AW80" i="18"/>
  <c r="AX80" i="18"/>
  <c r="BA80" i="18"/>
  <c r="BB80" i="18"/>
  <c r="BE80" i="18"/>
  <c r="BF80" i="18"/>
  <c r="BM80" i="18"/>
  <c r="BN80" i="18"/>
  <c r="BY80" i="18"/>
  <c r="BZ80" i="18"/>
  <c r="CC80" i="18"/>
  <c r="CD80" i="18"/>
  <c r="CK80" i="18"/>
  <c r="CL80" i="18"/>
  <c r="CO80" i="18"/>
  <c r="CP80" i="18"/>
  <c r="CS80" i="18"/>
  <c r="CT80" i="18"/>
  <c r="CW80" i="18"/>
  <c r="CX80" i="18"/>
  <c r="DA80" i="18"/>
  <c r="DB80" i="18"/>
  <c r="DE80" i="18"/>
  <c r="DF80" i="18"/>
  <c r="DM80" i="18"/>
  <c r="DN80" i="18"/>
  <c r="Z165" i="14"/>
  <c r="AA165" i="14"/>
  <c r="AB165" i="14"/>
  <c r="AC165" i="14"/>
  <c r="AD165" i="14"/>
  <c r="O81" i="18"/>
  <c r="S81" i="18"/>
  <c r="W81" i="18"/>
  <c r="AA81" i="18"/>
  <c r="AQ81" i="18"/>
  <c r="BO81" i="18"/>
  <c r="DO81" i="18"/>
  <c r="Z166" i="14"/>
  <c r="AA166" i="14"/>
  <c r="AB166" i="14"/>
  <c r="AC166" i="14"/>
  <c r="Z167" i="14"/>
  <c r="AA167" i="14"/>
  <c r="AB167" i="14"/>
  <c r="AC167" i="14"/>
  <c r="AD167" i="14"/>
  <c r="Z175" i="14"/>
  <c r="AA175" i="14"/>
  <c r="AB175" i="14"/>
  <c r="AC175" i="14"/>
  <c r="AD175" i="14"/>
  <c r="I87" i="18"/>
  <c r="J87" i="18"/>
  <c r="M87" i="18"/>
  <c r="N87" i="18"/>
  <c r="Q87" i="18"/>
  <c r="R87" i="18"/>
  <c r="U87" i="18"/>
  <c r="V87" i="18"/>
  <c r="Y87" i="18"/>
  <c r="Z87" i="18"/>
  <c r="AC87" i="18"/>
  <c r="AD87" i="18"/>
  <c r="AG87" i="18"/>
  <c r="AH87" i="18"/>
  <c r="AI87" i="18"/>
  <c r="AK87" i="18"/>
  <c r="AL87" i="18"/>
  <c r="AM87" i="18"/>
  <c r="AN87" i="18"/>
  <c r="B87" i="18" s="1"/>
  <c r="AO87" i="18"/>
  <c r="AP87" i="18"/>
  <c r="AS87" i="18"/>
  <c r="AT87" i="18"/>
  <c r="AW87" i="18"/>
  <c r="AX87" i="18"/>
  <c r="BA87" i="18"/>
  <c r="BB87" i="18"/>
  <c r="BE87" i="18"/>
  <c r="BF87" i="18"/>
  <c r="BM87" i="18"/>
  <c r="BN87" i="18"/>
  <c r="BQ87" i="18"/>
  <c r="BR87" i="18"/>
  <c r="BU87" i="18"/>
  <c r="BV87" i="18"/>
  <c r="BY87" i="18"/>
  <c r="BZ87" i="18"/>
  <c r="CC87" i="18"/>
  <c r="CD87" i="18"/>
  <c r="CK87" i="18"/>
  <c r="CL87" i="18"/>
  <c r="CO87" i="18"/>
  <c r="CP87" i="18"/>
  <c r="CS87" i="18"/>
  <c r="CT87" i="18"/>
  <c r="CW87" i="18"/>
  <c r="CX87" i="18"/>
  <c r="DA87" i="18"/>
  <c r="DB87" i="18"/>
  <c r="DE87" i="18"/>
  <c r="DF87" i="18"/>
  <c r="DM87" i="18"/>
  <c r="DN87" i="18"/>
  <c r="Z178" i="14"/>
  <c r="AA178" i="14"/>
  <c r="AB178" i="14"/>
  <c r="AC178" i="14"/>
  <c r="O88" i="18"/>
  <c r="S88" i="18"/>
  <c r="W88" i="18"/>
  <c r="AA88" i="18"/>
  <c r="AQ88" i="18"/>
  <c r="BO88" i="18"/>
  <c r="DO88" i="18"/>
  <c r="Z179" i="14"/>
  <c r="AA179" i="14"/>
  <c r="AB179" i="14"/>
  <c r="AC179" i="14"/>
  <c r="AD179" i="14"/>
  <c r="Z183" i="14"/>
  <c r="AA183" i="14"/>
  <c r="AB183" i="14"/>
  <c r="AC183" i="14"/>
  <c r="AD183" i="14"/>
  <c r="Z188" i="14"/>
  <c r="AB188" i="14"/>
  <c r="AC188" i="14"/>
  <c r="AD188" i="14"/>
  <c r="I92" i="18"/>
  <c r="J92" i="18"/>
  <c r="M92" i="18"/>
  <c r="N92" i="18"/>
  <c r="Q92" i="18"/>
  <c r="R92" i="18"/>
  <c r="U92" i="18"/>
  <c r="V92" i="18"/>
  <c r="Y92" i="18"/>
  <c r="Z92" i="18"/>
  <c r="AC92" i="18"/>
  <c r="AD92" i="18"/>
  <c r="AG92" i="18"/>
  <c r="AH92" i="18"/>
  <c r="AI92" i="18"/>
  <c r="AK92" i="18"/>
  <c r="AL92" i="18"/>
  <c r="AM92" i="18"/>
  <c r="AN92" i="18"/>
  <c r="B92" i="18" s="1"/>
  <c r="AO92" i="18"/>
  <c r="AP92" i="18"/>
  <c r="AS92" i="18"/>
  <c r="AT92" i="18"/>
  <c r="AW92" i="18"/>
  <c r="AX92" i="18"/>
  <c r="BA92" i="18"/>
  <c r="BB92" i="18"/>
  <c r="BE92" i="18"/>
  <c r="BF92" i="18"/>
  <c r="BM92" i="18"/>
  <c r="BN92" i="18"/>
  <c r="BQ92" i="18"/>
  <c r="BR92" i="18"/>
  <c r="BU92" i="18"/>
  <c r="BV92" i="18"/>
  <c r="BY92" i="18"/>
  <c r="BZ92" i="18"/>
  <c r="CC92" i="18"/>
  <c r="CD92" i="18"/>
  <c r="CK92" i="18"/>
  <c r="CL92" i="18"/>
  <c r="CO92" i="18"/>
  <c r="CP92" i="18"/>
  <c r="CS92" i="18"/>
  <c r="CT92" i="18"/>
  <c r="CW92" i="18"/>
  <c r="CX92" i="18"/>
  <c r="DA92" i="18"/>
  <c r="DB92" i="18"/>
  <c r="DE92" i="18"/>
  <c r="DF92" i="18"/>
  <c r="DM92" i="18"/>
  <c r="DN92" i="18"/>
  <c r="EC92" i="18"/>
  <c r="ED92" i="18"/>
  <c r="Z191" i="14"/>
  <c r="AA191" i="14"/>
  <c r="AB191" i="14"/>
  <c r="AC191" i="14"/>
  <c r="AD191" i="14"/>
  <c r="K93" i="18"/>
  <c r="O93" i="18"/>
  <c r="S93" i="18"/>
  <c r="W93" i="18"/>
  <c r="AA93" i="18"/>
  <c r="AQ93" i="18"/>
  <c r="BO93" i="18"/>
  <c r="DO93" i="18"/>
  <c r="Z192" i="14"/>
  <c r="AA192" i="14"/>
  <c r="AB192" i="14"/>
  <c r="AC192" i="14"/>
  <c r="I95" i="18"/>
  <c r="J95" i="18"/>
  <c r="M95" i="18"/>
  <c r="N95" i="18"/>
  <c r="Q95" i="18"/>
  <c r="R95" i="18"/>
  <c r="U95" i="18"/>
  <c r="V95" i="18"/>
  <c r="Y95" i="18"/>
  <c r="Z95" i="18"/>
  <c r="AC95" i="18"/>
  <c r="AD95" i="18"/>
  <c r="AG95" i="18"/>
  <c r="AH95" i="18"/>
  <c r="AI95" i="18"/>
  <c r="AK95" i="18"/>
  <c r="AL95" i="18"/>
  <c r="AM95" i="18"/>
  <c r="AN95" i="18"/>
  <c r="B95" i="18" s="1"/>
  <c r="AO95" i="18"/>
  <c r="AP95" i="18"/>
  <c r="AS95" i="18"/>
  <c r="AT95" i="18"/>
  <c r="AW95" i="18"/>
  <c r="AX95" i="18"/>
  <c r="BA95" i="18"/>
  <c r="BB95" i="18"/>
  <c r="BE95" i="18"/>
  <c r="BF95" i="18"/>
  <c r="BM95" i="18"/>
  <c r="BN95" i="18"/>
  <c r="BQ95" i="18"/>
  <c r="BR95" i="18"/>
  <c r="BU95" i="18"/>
  <c r="BV95" i="18"/>
  <c r="BZ95" i="18"/>
  <c r="CC95" i="18"/>
  <c r="CD95" i="18"/>
  <c r="CL95" i="18"/>
  <c r="CO95" i="18"/>
  <c r="CP95" i="18"/>
  <c r="CS95" i="18"/>
  <c r="CT95" i="18"/>
  <c r="CX95" i="18"/>
  <c r="DB95" i="18"/>
  <c r="DE95" i="18"/>
  <c r="DF95" i="18"/>
  <c r="DM95" i="18"/>
  <c r="DN95" i="18"/>
  <c r="Z205" i="14"/>
  <c r="AA205" i="14"/>
  <c r="AB205" i="14"/>
  <c r="AC205" i="14"/>
  <c r="AD205" i="14"/>
  <c r="K96" i="18"/>
  <c r="O96" i="18"/>
  <c r="S96" i="18"/>
  <c r="W96" i="18"/>
  <c r="AA96" i="18"/>
  <c r="AQ96" i="18"/>
  <c r="BO96" i="18"/>
  <c r="DO96" i="18"/>
  <c r="Z206" i="14"/>
  <c r="AA206" i="14"/>
  <c r="AB206" i="14"/>
  <c r="AC206" i="14"/>
  <c r="AD206" i="14"/>
  <c r="Z207" i="14"/>
  <c r="AA207" i="14"/>
  <c r="AB207" i="14"/>
  <c r="AC207" i="14"/>
  <c r="AD207" i="14"/>
  <c r="I99" i="18"/>
  <c r="J99" i="18"/>
  <c r="M99" i="18"/>
  <c r="N99" i="18"/>
  <c r="Q99" i="18"/>
  <c r="R99" i="18"/>
  <c r="U99" i="18"/>
  <c r="V99" i="18"/>
  <c r="Y99" i="18"/>
  <c r="Z99" i="18"/>
  <c r="AC99" i="18"/>
  <c r="AD99" i="18"/>
  <c r="AG99" i="18"/>
  <c r="AH99" i="18"/>
  <c r="AI99" i="18"/>
  <c r="AK99" i="18"/>
  <c r="AL99" i="18"/>
  <c r="AM99" i="18"/>
  <c r="AN99" i="18"/>
  <c r="B99" i="18" s="1"/>
  <c r="AO99" i="18"/>
  <c r="AP99" i="18"/>
  <c r="AS99" i="18"/>
  <c r="AT99" i="18"/>
  <c r="AW99" i="18"/>
  <c r="AX99" i="18"/>
  <c r="BA99" i="18"/>
  <c r="BB99" i="18"/>
  <c r="BE99" i="18"/>
  <c r="BF99" i="18"/>
  <c r="BM99" i="18"/>
  <c r="BN99" i="18"/>
  <c r="BQ99" i="18"/>
  <c r="BR99" i="18"/>
  <c r="BU99" i="18"/>
  <c r="BV99" i="18"/>
  <c r="BY99" i="18"/>
  <c r="BZ99" i="18"/>
  <c r="CC99" i="18"/>
  <c r="CD99" i="18"/>
  <c r="CK99" i="18"/>
  <c r="CL99" i="18"/>
  <c r="CO99" i="18"/>
  <c r="CP99" i="18"/>
  <c r="CS99" i="18"/>
  <c r="CT99" i="18"/>
  <c r="CW99" i="18"/>
  <c r="CX99" i="18"/>
  <c r="DA99" i="18"/>
  <c r="DB99" i="18"/>
  <c r="DE99" i="18"/>
  <c r="DF99" i="18"/>
  <c r="DM99" i="18"/>
  <c r="DN99" i="18"/>
  <c r="Z209" i="14"/>
  <c r="AA209" i="14"/>
  <c r="AB209" i="14"/>
  <c r="AC209" i="14"/>
  <c r="AD209" i="14"/>
  <c r="K100" i="18"/>
  <c r="O100" i="18"/>
  <c r="S100" i="18"/>
  <c r="W100" i="18"/>
  <c r="AA100" i="18"/>
  <c r="AQ100" i="18"/>
  <c r="BO100" i="18"/>
  <c r="DO100" i="18"/>
  <c r="Z210" i="14"/>
  <c r="AB210" i="14"/>
  <c r="AC210" i="14"/>
  <c r="AD210" i="14"/>
  <c r="Z213" i="14"/>
  <c r="AA213" i="14"/>
  <c r="AB213" i="14"/>
  <c r="AC213" i="14"/>
  <c r="Z215" i="14"/>
  <c r="AA215" i="14"/>
  <c r="AB215" i="14"/>
  <c r="AC215" i="14"/>
  <c r="Z216" i="14"/>
  <c r="AA216" i="14"/>
  <c r="AB216" i="14"/>
  <c r="AC216" i="14"/>
  <c r="AD216" i="14"/>
  <c r="Z219" i="14"/>
  <c r="AA219" i="14"/>
  <c r="AB219" i="14"/>
  <c r="AC219" i="14"/>
  <c r="AD219" i="14"/>
  <c r="I107" i="18"/>
  <c r="J107" i="18"/>
  <c r="M107" i="18"/>
  <c r="N107" i="18"/>
  <c r="Q107" i="18"/>
  <c r="R107" i="18"/>
  <c r="U107" i="18"/>
  <c r="V107" i="18"/>
  <c r="Y107" i="18"/>
  <c r="Z107" i="18"/>
  <c r="AC107" i="18"/>
  <c r="AD107" i="18"/>
  <c r="AG107" i="18"/>
  <c r="AH107" i="18"/>
  <c r="AI107" i="18"/>
  <c r="AK107" i="18"/>
  <c r="AL107" i="18"/>
  <c r="AM107" i="18"/>
  <c r="AN107" i="18"/>
  <c r="B107" i="18" s="1"/>
  <c r="AO107" i="18"/>
  <c r="AP107" i="18"/>
  <c r="AS107" i="18"/>
  <c r="AT107" i="18"/>
  <c r="AW107" i="18"/>
  <c r="AX107" i="18"/>
  <c r="BA107" i="18"/>
  <c r="BB107" i="18"/>
  <c r="BE107" i="18"/>
  <c r="BF107" i="18"/>
  <c r="BM107" i="18"/>
  <c r="BN107" i="18"/>
  <c r="BY107" i="18"/>
  <c r="BZ107" i="18"/>
  <c r="CC107" i="18"/>
  <c r="CD107" i="18"/>
  <c r="CK107" i="18"/>
  <c r="CL107" i="18"/>
  <c r="CO107" i="18"/>
  <c r="CP107" i="18"/>
  <c r="CS107" i="18"/>
  <c r="CT107" i="18"/>
  <c r="CW107" i="18"/>
  <c r="CX107" i="18"/>
  <c r="DA107" i="18"/>
  <c r="DB107" i="18"/>
  <c r="DE107" i="18"/>
  <c r="DF107" i="18"/>
  <c r="DM107" i="18"/>
  <c r="DN107" i="18"/>
  <c r="EC107" i="18"/>
  <c r="ED107" i="18"/>
  <c r="Z221" i="14"/>
  <c r="AB221" i="14"/>
  <c r="AC221" i="14"/>
  <c r="AD221" i="14"/>
  <c r="K108" i="18"/>
  <c r="O108" i="18"/>
  <c r="S108" i="18"/>
  <c r="W108" i="18"/>
  <c r="AA108" i="18"/>
  <c r="AQ108" i="18"/>
  <c r="BO108" i="18"/>
  <c r="DO108" i="18"/>
  <c r="Z222" i="14"/>
  <c r="AA222" i="14"/>
  <c r="AB222" i="14"/>
  <c r="AC222" i="14"/>
  <c r="AD222" i="14"/>
  <c r="Z223" i="14"/>
  <c r="AA223" i="14"/>
  <c r="AB223" i="14"/>
  <c r="AC223" i="14"/>
  <c r="AD223" i="14"/>
  <c r="Z224" i="14"/>
  <c r="AA224" i="14"/>
  <c r="AB224" i="14"/>
  <c r="AC224" i="14"/>
  <c r="AD224" i="14"/>
  <c r="Z225" i="14"/>
  <c r="AA225" i="14"/>
  <c r="AB225" i="14"/>
  <c r="AC225" i="14"/>
  <c r="AD225" i="14"/>
  <c r="Z227" i="14"/>
  <c r="AA227" i="14"/>
  <c r="AB227" i="14"/>
  <c r="AC227" i="14"/>
  <c r="AD227" i="14"/>
  <c r="Z228" i="14"/>
  <c r="AA228" i="14"/>
  <c r="AB228" i="14"/>
  <c r="AC228" i="14"/>
  <c r="AD228" i="14"/>
  <c r="I115" i="18"/>
  <c r="J115" i="18"/>
  <c r="M115" i="18"/>
  <c r="N115" i="18"/>
  <c r="Q115" i="18"/>
  <c r="R115" i="18"/>
  <c r="U115" i="18"/>
  <c r="V115" i="18"/>
  <c r="Y115" i="18"/>
  <c r="Z115" i="18"/>
  <c r="AC115" i="18"/>
  <c r="AD115" i="18"/>
  <c r="AG115" i="18"/>
  <c r="AH115" i="18"/>
  <c r="AI115" i="18"/>
  <c r="AK115" i="18"/>
  <c r="AL115" i="18"/>
  <c r="AM115" i="18"/>
  <c r="AN115" i="18"/>
  <c r="B115" i="18" s="1"/>
  <c r="AO115" i="18"/>
  <c r="AP115" i="18"/>
  <c r="AS115" i="18"/>
  <c r="AT115" i="18"/>
  <c r="AW115" i="18"/>
  <c r="AX115" i="18"/>
  <c r="BA115" i="18"/>
  <c r="BB115" i="18"/>
  <c r="BE115" i="18"/>
  <c r="BF115" i="18"/>
  <c r="BM115" i="18"/>
  <c r="BN115" i="18"/>
  <c r="BQ115" i="18"/>
  <c r="BR115" i="18"/>
  <c r="BU115" i="18"/>
  <c r="BV115" i="18"/>
  <c r="BY115" i="18"/>
  <c r="BZ115" i="18"/>
  <c r="CC115" i="18"/>
  <c r="CD115" i="18"/>
  <c r="CK115" i="18"/>
  <c r="CL115" i="18"/>
  <c r="CO115" i="18"/>
  <c r="CP115" i="18"/>
  <c r="CS115" i="18"/>
  <c r="CT115" i="18"/>
  <c r="CW115" i="18"/>
  <c r="CX115" i="18"/>
  <c r="DA115" i="18"/>
  <c r="DB115" i="18"/>
  <c r="DE115" i="18"/>
  <c r="DF115" i="18"/>
  <c r="DM115" i="18"/>
  <c r="DN115" i="18"/>
  <c r="Z230" i="14"/>
  <c r="AA230" i="14"/>
  <c r="AB230" i="14"/>
  <c r="AC230" i="14"/>
  <c r="AD230" i="14"/>
  <c r="O116" i="18"/>
  <c r="S116" i="18"/>
  <c r="W116" i="18"/>
  <c r="AA116" i="18"/>
  <c r="AQ116" i="18"/>
  <c r="BO116" i="18"/>
  <c r="DO116" i="18"/>
  <c r="Z234" i="14"/>
  <c r="AA234" i="14"/>
  <c r="AB234" i="14"/>
  <c r="AC234" i="14"/>
  <c r="AD234" i="14"/>
  <c r="I119" i="18"/>
  <c r="J119" i="18"/>
  <c r="M119" i="18"/>
  <c r="N119" i="18"/>
  <c r="Q119" i="18"/>
  <c r="R119" i="18"/>
  <c r="U119" i="18"/>
  <c r="V119" i="18"/>
  <c r="Y119" i="18"/>
  <c r="Z119" i="18"/>
  <c r="AC119" i="18"/>
  <c r="AD119" i="18"/>
  <c r="AG119" i="18"/>
  <c r="AH119" i="18"/>
  <c r="AI119" i="18"/>
  <c r="AK119" i="18"/>
  <c r="AL119" i="18"/>
  <c r="AM119" i="18"/>
  <c r="AN119" i="18"/>
  <c r="B119" i="18" s="1"/>
  <c r="AO119" i="18"/>
  <c r="AP119" i="18"/>
  <c r="AS119" i="18"/>
  <c r="AT119" i="18"/>
  <c r="AW119" i="18"/>
  <c r="AX119" i="18"/>
  <c r="BA119" i="18"/>
  <c r="BB119" i="18"/>
  <c r="BE119" i="18"/>
  <c r="BF119" i="18"/>
  <c r="BM119" i="18"/>
  <c r="BN119" i="18"/>
  <c r="BQ119" i="18"/>
  <c r="BR119" i="18"/>
  <c r="BU119" i="18"/>
  <c r="BV119" i="18"/>
  <c r="BZ119" i="18"/>
  <c r="CC119" i="18"/>
  <c r="CD119" i="18"/>
  <c r="CL119" i="18"/>
  <c r="CO119" i="18"/>
  <c r="CP119" i="18"/>
  <c r="CS119" i="18"/>
  <c r="CT119" i="18"/>
  <c r="CX119" i="18"/>
  <c r="DB119" i="18"/>
  <c r="DE119" i="18"/>
  <c r="DF119" i="18"/>
  <c r="DM119" i="18"/>
  <c r="DN119" i="18"/>
  <c r="Z237" i="14"/>
  <c r="AA237" i="14"/>
  <c r="AB237" i="14"/>
  <c r="AC237" i="14"/>
  <c r="O120" i="18"/>
  <c r="S120" i="18"/>
  <c r="W120" i="18"/>
  <c r="AA120" i="18"/>
  <c r="AQ120" i="18"/>
  <c r="BO120" i="18"/>
  <c r="DO120" i="18"/>
  <c r="Z238" i="14"/>
  <c r="AB238" i="14"/>
  <c r="AC238" i="14"/>
  <c r="AD238" i="14"/>
  <c r="Z244" i="14"/>
  <c r="AA244" i="14"/>
  <c r="AB244" i="14"/>
  <c r="AC244" i="14"/>
  <c r="AD244" i="14"/>
  <c r="Z246" i="14"/>
  <c r="AA246" i="14"/>
  <c r="AB246" i="14"/>
  <c r="AC246" i="14"/>
  <c r="AD246" i="14"/>
  <c r="I126" i="18"/>
  <c r="J126" i="18"/>
  <c r="K126" i="18"/>
  <c r="M126" i="18"/>
  <c r="N126" i="18"/>
  <c r="Q126" i="18"/>
  <c r="R126" i="18"/>
  <c r="U126" i="18"/>
  <c r="V126" i="18"/>
  <c r="Y126" i="18"/>
  <c r="Z126" i="18"/>
  <c r="AC126" i="18"/>
  <c r="AD126" i="18"/>
  <c r="AG126" i="18"/>
  <c r="AH126" i="18"/>
  <c r="AI126" i="18"/>
  <c r="AK126" i="18"/>
  <c r="AL126" i="18"/>
  <c r="AM126" i="18"/>
  <c r="AN126" i="18"/>
  <c r="B126" i="18" s="1"/>
  <c r="AO126" i="18"/>
  <c r="AP126" i="18"/>
  <c r="AS126" i="18"/>
  <c r="AT126" i="18"/>
  <c r="AW126" i="18"/>
  <c r="AX126" i="18"/>
  <c r="BA126" i="18"/>
  <c r="BB126" i="18"/>
  <c r="BE126" i="18"/>
  <c r="BF126" i="18"/>
  <c r="BM126" i="18"/>
  <c r="BN126" i="18"/>
  <c r="BY126" i="18"/>
  <c r="BZ126" i="18"/>
  <c r="CC126" i="18"/>
  <c r="CD126" i="18"/>
  <c r="CK126" i="18"/>
  <c r="CL126" i="18"/>
  <c r="CO126" i="18"/>
  <c r="CP126" i="18"/>
  <c r="CS126" i="18"/>
  <c r="CT126" i="18"/>
  <c r="CW126" i="18"/>
  <c r="CX126" i="18"/>
  <c r="DA126" i="18"/>
  <c r="DB126" i="18"/>
  <c r="DE126" i="18"/>
  <c r="DF126" i="18"/>
  <c r="DM126" i="18"/>
  <c r="DN126" i="18"/>
  <c r="Z250" i="14"/>
  <c r="AA250" i="14"/>
  <c r="AB250" i="14"/>
  <c r="AC250" i="14"/>
  <c r="O127" i="18"/>
  <c r="S127" i="18"/>
  <c r="W127" i="18"/>
  <c r="AA127" i="18"/>
  <c r="AQ127" i="18"/>
  <c r="BO127" i="18"/>
  <c r="DO127" i="18"/>
  <c r="Z252" i="14"/>
  <c r="AA252" i="14"/>
  <c r="AB252" i="14"/>
  <c r="AC252" i="14"/>
  <c r="AD252" i="14"/>
  <c r="Z256" i="14"/>
  <c r="AA256" i="14"/>
  <c r="AB256" i="14"/>
  <c r="AC256" i="14"/>
  <c r="AD256" i="14"/>
  <c r="Z259" i="14"/>
  <c r="AA259" i="14"/>
  <c r="AB259" i="14"/>
  <c r="AC259" i="14"/>
  <c r="AD259" i="14"/>
  <c r="I131" i="18"/>
  <c r="J131" i="18"/>
  <c r="M131" i="18"/>
  <c r="N131" i="18"/>
  <c r="Q131" i="18"/>
  <c r="R131" i="18"/>
  <c r="U131" i="18"/>
  <c r="V131" i="18"/>
  <c r="Y131" i="18"/>
  <c r="Z131" i="18"/>
  <c r="AC131" i="18"/>
  <c r="AD131" i="18"/>
  <c r="AG131" i="18"/>
  <c r="AH131" i="18"/>
  <c r="AI131" i="18"/>
  <c r="AK131" i="18"/>
  <c r="AL131" i="18"/>
  <c r="AM131" i="18"/>
  <c r="AN131" i="18"/>
  <c r="B131" i="18" s="1"/>
  <c r="AO131" i="18"/>
  <c r="AP131" i="18"/>
  <c r="AS131" i="18"/>
  <c r="AT131" i="18"/>
  <c r="AW131" i="18"/>
  <c r="AX131" i="18"/>
  <c r="BA131" i="18"/>
  <c r="BB131" i="18"/>
  <c r="BE131" i="18"/>
  <c r="BF131" i="18"/>
  <c r="BM131" i="18"/>
  <c r="BN131" i="18"/>
  <c r="BQ131" i="18"/>
  <c r="BR131" i="18"/>
  <c r="BU131" i="18"/>
  <c r="BV131" i="18"/>
  <c r="BY131" i="18"/>
  <c r="BZ131" i="18"/>
  <c r="CC131" i="18"/>
  <c r="CD131" i="18"/>
  <c r="CK131" i="18"/>
  <c r="CL131" i="18"/>
  <c r="CS131" i="18"/>
  <c r="CT131" i="18"/>
  <c r="CW131" i="18"/>
  <c r="CX131" i="18"/>
  <c r="DA131" i="18"/>
  <c r="DB131" i="18"/>
  <c r="DE131" i="18"/>
  <c r="DF131" i="18"/>
  <c r="DM131" i="18"/>
  <c r="DN131" i="18"/>
  <c r="Z263" i="14"/>
  <c r="AA263" i="14"/>
  <c r="AB263" i="14"/>
  <c r="AC263" i="14"/>
  <c r="O132" i="18"/>
  <c r="S132" i="18"/>
  <c r="W132" i="18"/>
  <c r="AQ132" i="18"/>
  <c r="BO132" i="18"/>
  <c r="DO132" i="18"/>
  <c r="Z264" i="14"/>
  <c r="AB264" i="14"/>
  <c r="AC264" i="14"/>
  <c r="AD264" i="14"/>
  <c r="Z265" i="14"/>
  <c r="AA265" i="14"/>
  <c r="AB265" i="14"/>
  <c r="AC265" i="14"/>
  <c r="AD265" i="14"/>
  <c r="Z266" i="14"/>
  <c r="AA266" i="14"/>
  <c r="AB266" i="14"/>
  <c r="AC266" i="14"/>
  <c r="AD266" i="14"/>
  <c r="Z267" i="14"/>
  <c r="AA267" i="14"/>
  <c r="AB267" i="14"/>
  <c r="AC267" i="14"/>
  <c r="AD267" i="14"/>
  <c r="Z268" i="14"/>
  <c r="AA268" i="14"/>
  <c r="AB268" i="14"/>
  <c r="AC268" i="14"/>
  <c r="AD268" i="14"/>
  <c r="Z269" i="14"/>
  <c r="AA269" i="14"/>
  <c r="AB269" i="14"/>
  <c r="AC269" i="14"/>
  <c r="AD269" i="14"/>
  <c r="Z270" i="14"/>
  <c r="AA270" i="14"/>
  <c r="AB270" i="14"/>
  <c r="AC270" i="14"/>
  <c r="AD270" i="14"/>
  <c r="Z271" i="14"/>
  <c r="AA271" i="14"/>
  <c r="AB271" i="14"/>
  <c r="AC271" i="14"/>
  <c r="AD271" i="14"/>
  <c r="Z272" i="14"/>
  <c r="AA272" i="14"/>
  <c r="AB272" i="14"/>
  <c r="AC272" i="14"/>
  <c r="AD272" i="14"/>
  <c r="Z273" i="14"/>
  <c r="AA273" i="14"/>
  <c r="AB273" i="14"/>
  <c r="AC273" i="14"/>
  <c r="AD273" i="14"/>
  <c r="Z274" i="14"/>
  <c r="AA274" i="14"/>
  <c r="AB274" i="14"/>
  <c r="AC274" i="14"/>
  <c r="AD274" i="14"/>
  <c r="Z275" i="14"/>
  <c r="AA275" i="14"/>
  <c r="AB275" i="14"/>
  <c r="AC275" i="14"/>
  <c r="AD275" i="14"/>
  <c r="I145" i="18"/>
  <c r="J145" i="18"/>
  <c r="M145" i="18"/>
  <c r="N145" i="18"/>
  <c r="Q145" i="18"/>
  <c r="R145" i="18"/>
  <c r="U145" i="18"/>
  <c r="V145" i="18"/>
  <c r="Y145" i="18"/>
  <c r="Z145" i="18"/>
  <c r="AC145" i="18"/>
  <c r="AD145" i="18"/>
  <c r="AG145" i="18"/>
  <c r="AH145" i="18"/>
  <c r="AI145" i="18"/>
  <c r="AK145" i="18"/>
  <c r="AL145" i="18"/>
  <c r="AM145" i="18"/>
  <c r="AN145" i="18"/>
  <c r="B145" i="18" s="1"/>
  <c r="AO145" i="18"/>
  <c r="AP145" i="18"/>
  <c r="AS145" i="18"/>
  <c r="AT145" i="18"/>
  <c r="AW145" i="18"/>
  <c r="AX145" i="18"/>
  <c r="BA145" i="18"/>
  <c r="BB145" i="18"/>
  <c r="BC145" i="18" s="1"/>
  <c r="BE145" i="18"/>
  <c r="BF145" i="18"/>
  <c r="BM145" i="18"/>
  <c r="BN145" i="18"/>
  <c r="BY145" i="18"/>
  <c r="BZ145" i="18"/>
  <c r="CC145" i="18"/>
  <c r="CD145" i="18"/>
  <c r="CK145" i="18"/>
  <c r="CL145" i="18"/>
  <c r="CO145" i="18"/>
  <c r="CP145" i="18"/>
  <c r="CS145" i="18"/>
  <c r="CT145" i="18"/>
  <c r="CW145" i="18"/>
  <c r="CX145" i="18"/>
  <c r="DA145" i="18"/>
  <c r="DB145" i="18"/>
  <c r="DE145" i="18"/>
  <c r="DF145" i="18"/>
  <c r="DM145" i="18"/>
  <c r="DN145" i="18"/>
  <c r="Z277" i="14"/>
  <c r="AA277" i="14"/>
  <c r="AB277" i="14"/>
  <c r="AC277" i="14"/>
  <c r="AD277" i="14"/>
  <c r="O146" i="18"/>
  <c r="S146" i="18"/>
  <c r="W146" i="18"/>
  <c r="AA146" i="18"/>
  <c r="AQ146" i="18"/>
  <c r="BO146" i="18"/>
  <c r="DO146" i="18"/>
  <c r="Z278" i="14"/>
  <c r="AA278" i="14"/>
  <c r="AB278" i="14"/>
  <c r="AC278" i="14"/>
  <c r="AD278" i="14"/>
  <c r="I148" i="18"/>
  <c r="J148" i="18"/>
  <c r="K148" i="18"/>
  <c r="M148" i="18"/>
  <c r="N148" i="18"/>
  <c r="Q148" i="18"/>
  <c r="R148" i="18"/>
  <c r="U148" i="18"/>
  <c r="V148" i="18"/>
  <c r="Y148" i="18"/>
  <c r="Z148" i="18"/>
  <c r="AC148" i="18"/>
  <c r="AD148" i="18"/>
  <c r="AG148" i="18"/>
  <c r="AH148" i="18"/>
  <c r="AI148" i="18"/>
  <c r="AK148" i="18"/>
  <c r="AL148" i="18"/>
  <c r="AM148" i="18"/>
  <c r="AN148" i="18"/>
  <c r="B148" i="18" s="1"/>
  <c r="AO148" i="18"/>
  <c r="AP148" i="18"/>
  <c r="AS148" i="18"/>
  <c r="AT148" i="18"/>
  <c r="AW148" i="18"/>
  <c r="AX148" i="18"/>
  <c r="BA148" i="18"/>
  <c r="BB148" i="18"/>
  <c r="BE148" i="18"/>
  <c r="BF148" i="18"/>
  <c r="BM148" i="18"/>
  <c r="BN148" i="18"/>
  <c r="BY148" i="18"/>
  <c r="BZ148" i="18"/>
  <c r="CC148" i="18"/>
  <c r="CD148" i="18"/>
  <c r="CK148" i="18"/>
  <c r="CL148" i="18"/>
  <c r="CO148" i="18"/>
  <c r="CP148" i="18"/>
  <c r="CS148" i="18"/>
  <c r="CT148" i="18"/>
  <c r="CW148" i="18"/>
  <c r="CX148" i="18"/>
  <c r="DA148" i="18"/>
  <c r="DB148" i="18"/>
  <c r="DE148" i="18"/>
  <c r="DF148" i="18"/>
  <c r="DM148" i="18"/>
  <c r="DN148" i="18"/>
  <c r="Z285" i="14"/>
  <c r="AA285" i="14"/>
  <c r="AB285" i="14"/>
  <c r="AC285" i="14"/>
  <c r="AD285" i="14"/>
  <c r="O149" i="18"/>
  <c r="S149" i="18"/>
  <c r="W149" i="18"/>
  <c r="AA149" i="18"/>
  <c r="AQ149" i="18"/>
  <c r="BO149" i="18"/>
  <c r="DO149" i="18"/>
  <c r="Z293" i="14"/>
  <c r="AA293" i="14"/>
  <c r="AB293" i="14"/>
  <c r="AC293" i="14"/>
  <c r="AD293" i="14"/>
  <c r="I152" i="18"/>
  <c r="J152" i="18"/>
  <c r="M152" i="18"/>
  <c r="N152" i="18"/>
  <c r="Q152" i="18"/>
  <c r="R152" i="18"/>
  <c r="U152" i="18"/>
  <c r="V152" i="18"/>
  <c r="Y152" i="18"/>
  <c r="Z152" i="18"/>
  <c r="AC152" i="18"/>
  <c r="AD152" i="18"/>
  <c r="AG152" i="18"/>
  <c r="AH152" i="18"/>
  <c r="AI152" i="18"/>
  <c r="AK152" i="18"/>
  <c r="AL152" i="18"/>
  <c r="AM152" i="18"/>
  <c r="AN152" i="18"/>
  <c r="B152" i="18" s="1"/>
  <c r="AO152" i="18"/>
  <c r="AP152" i="18"/>
  <c r="AS152" i="18"/>
  <c r="AT152" i="18"/>
  <c r="AW152" i="18"/>
  <c r="AX152" i="18"/>
  <c r="BA152" i="18"/>
  <c r="BB152" i="18"/>
  <c r="BE152" i="18"/>
  <c r="BF152" i="18"/>
  <c r="BM152" i="18"/>
  <c r="BN152" i="18"/>
  <c r="BY152" i="18"/>
  <c r="BZ152" i="18"/>
  <c r="CC152" i="18"/>
  <c r="CD152" i="18"/>
  <c r="CK152" i="18"/>
  <c r="CL152" i="18"/>
  <c r="CO152" i="18"/>
  <c r="CP152" i="18"/>
  <c r="CS152" i="18"/>
  <c r="CT152" i="18"/>
  <c r="CW152" i="18"/>
  <c r="CX152" i="18"/>
  <c r="DA152" i="18"/>
  <c r="DB152" i="18"/>
  <c r="DE152" i="18"/>
  <c r="DF152" i="18"/>
  <c r="DM152" i="18"/>
  <c r="DN152" i="18"/>
  <c r="Z295" i="14"/>
  <c r="AB295" i="14"/>
  <c r="AC295" i="14"/>
  <c r="AD295" i="14"/>
  <c r="O153" i="18"/>
  <c r="S153" i="18"/>
  <c r="W153" i="18"/>
  <c r="AA153" i="18"/>
  <c r="AQ153" i="18"/>
  <c r="BO153" i="18"/>
  <c r="DO153" i="18"/>
  <c r="Z296" i="14"/>
  <c r="AA296" i="14"/>
  <c r="AB296" i="14"/>
  <c r="AC296" i="14"/>
  <c r="AD296" i="14"/>
  <c r="I158" i="18"/>
  <c r="J158" i="18"/>
  <c r="K158" i="18"/>
  <c r="M158" i="18"/>
  <c r="N158" i="18"/>
  <c r="Q158" i="18"/>
  <c r="R158" i="18"/>
  <c r="U158" i="18"/>
  <c r="V158" i="18"/>
  <c r="Y158" i="18"/>
  <c r="Z158" i="18"/>
  <c r="AC158" i="18"/>
  <c r="AD158" i="18"/>
  <c r="AG158" i="18"/>
  <c r="AH158" i="18"/>
  <c r="AI158" i="18"/>
  <c r="AK158" i="18"/>
  <c r="AL158" i="18"/>
  <c r="AM158" i="18"/>
  <c r="AN158" i="18"/>
  <c r="B158" i="18" s="1"/>
  <c r="AO158" i="18"/>
  <c r="AP158" i="18"/>
  <c r="AS158" i="18"/>
  <c r="AT158" i="18"/>
  <c r="AW158" i="18"/>
  <c r="AX158" i="18"/>
  <c r="BA158" i="18"/>
  <c r="BB158" i="18"/>
  <c r="BE158" i="18"/>
  <c r="BF158" i="18"/>
  <c r="BM158" i="18"/>
  <c r="BN158" i="18"/>
  <c r="BY158" i="18"/>
  <c r="BZ158" i="18"/>
  <c r="CC158" i="18"/>
  <c r="CD158" i="18"/>
  <c r="CK158" i="18"/>
  <c r="CL158" i="18"/>
  <c r="CO158" i="18"/>
  <c r="CP158" i="18"/>
  <c r="CS158" i="18"/>
  <c r="CT158" i="18"/>
  <c r="CW158" i="18"/>
  <c r="CX158" i="18"/>
  <c r="DA158" i="18"/>
  <c r="DB158" i="18"/>
  <c r="DE158" i="18"/>
  <c r="DF158" i="18"/>
  <c r="DM158" i="18"/>
  <c r="DN158" i="18"/>
  <c r="Z306" i="14"/>
  <c r="AA306" i="14"/>
  <c r="AB306" i="14"/>
  <c r="AC306" i="14"/>
  <c r="AD306" i="14"/>
  <c r="O159" i="18"/>
  <c r="S159" i="18"/>
  <c r="W159" i="18"/>
  <c r="AA159" i="18"/>
  <c r="AQ159" i="18"/>
  <c r="BO159" i="18"/>
  <c r="DO159" i="18"/>
  <c r="Z313" i="14"/>
  <c r="AA313" i="14"/>
  <c r="AB313" i="14"/>
  <c r="AC313" i="14"/>
  <c r="AD313" i="14"/>
  <c r="Z308" i="14"/>
  <c r="AA308" i="14"/>
  <c r="AB308" i="14"/>
  <c r="AC308" i="14"/>
  <c r="Z311" i="14"/>
  <c r="AA311" i="14"/>
  <c r="AB311" i="14"/>
  <c r="AC311" i="14"/>
  <c r="AD311" i="14"/>
  <c r="Z312" i="14"/>
  <c r="AA312" i="14"/>
  <c r="AB312" i="14"/>
  <c r="AC312" i="14"/>
  <c r="I167" i="18"/>
  <c r="J167" i="18"/>
  <c r="K167" i="18"/>
  <c r="M167" i="18"/>
  <c r="N167" i="18"/>
  <c r="Q167" i="18"/>
  <c r="R167" i="18"/>
  <c r="U167" i="18"/>
  <c r="V167" i="18"/>
  <c r="Y167" i="18"/>
  <c r="Z167" i="18"/>
  <c r="AC167" i="18"/>
  <c r="AD167" i="18"/>
  <c r="AG167" i="18"/>
  <c r="AH167" i="18"/>
  <c r="AI167" i="18"/>
  <c r="AK167" i="18"/>
  <c r="AL167" i="18"/>
  <c r="AM167" i="18"/>
  <c r="AN167" i="18"/>
  <c r="B167" i="18" s="1"/>
  <c r="AO167" i="18"/>
  <c r="AP167" i="18"/>
  <c r="AS167" i="18"/>
  <c r="AT167" i="18"/>
  <c r="AW167" i="18"/>
  <c r="AX167" i="18"/>
  <c r="BA167" i="18"/>
  <c r="BB167" i="18"/>
  <c r="BE167" i="18"/>
  <c r="BF167" i="18"/>
  <c r="BM167" i="18"/>
  <c r="BN167" i="18"/>
  <c r="BY167" i="18"/>
  <c r="BZ167" i="18"/>
  <c r="CC167" i="18"/>
  <c r="CD167" i="18"/>
  <c r="CK167" i="18"/>
  <c r="CL167" i="18"/>
  <c r="CO167" i="18"/>
  <c r="CP167" i="18"/>
  <c r="CS167" i="18"/>
  <c r="CT167" i="18"/>
  <c r="CW167" i="18"/>
  <c r="CX167" i="18"/>
  <c r="DA167" i="18"/>
  <c r="DB167" i="18"/>
  <c r="DE167" i="18"/>
  <c r="DF167" i="18"/>
  <c r="DM167" i="18"/>
  <c r="DN167" i="18"/>
  <c r="Z316" i="14"/>
  <c r="AA316" i="14"/>
  <c r="AB316" i="14"/>
  <c r="AC316" i="14"/>
  <c r="AD316" i="14"/>
  <c r="O168" i="18"/>
  <c r="S168" i="18"/>
  <c r="W168" i="18"/>
  <c r="AA168" i="18"/>
  <c r="AQ168" i="18"/>
  <c r="BO168" i="18"/>
  <c r="DO168" i="18"/>
  <c r="Z322" i="14"/>
  <c r="AA322" i="14"/>
  <c r="AB322" i="14"/>
  <c r="AC322" i="14"/>
  <c r="I171" i="18"/>
  <c r="J171" i="18"/>
  <c r="K171" i="18"/>
  <c r="M171" i="18"/>
  <c r="N171" i="18"/>
  <c r="Q171" i="18"/>
  <c r="R171" i="18"/>
  <c r="U171" i="18"/>
  <c r="V171" i="18"/>
  <c r="Y171" i="18"/>
  <c r="Z171" i="18"/>
  <c r="AC171" i="18"/>
  <c r="AD171" i="18"/>
  <c r="AG171" i="18"/>
  <c r="AH171" i="18"/>
  <c r="AI171" i="18"/>
  <c r="AK171" i="18"/>
  <c r="AL171" i="18"/>
  <c r="AM171" i="18"/>
  <c r="AN171" i="18"/>
  <c r="B171" i="18" s="1"/>
  <c r="AO171" i="18"/>
  <c r="AP171" i="18"/>
  <c r="AS171" i="18"/>
  <c r="AT171" i="18"/>
  <c r="AW171" i="18"/>
  <c r="AX171" i="18"/>
  <c r="BA171" i="18"/>
  <c r="BB171" i="18"/>
  <c r="BE171" i="18"/>
  <c r="BF171" i="18"/>
  <c r="BM171" i="18"/>
  <c r="BN171" i="18"/>
  <c r="BY171" i="18"/>
  <c r="BZ171" i="18"/>
  <c r="CC171" i="18"/>
  <c r="CD171" i="18"/>
  <c r="CK171" i="18"/>
  <c r="CL171" i="18"/>
  <c r="CO171" i="18"/>
  <c r="CP171" i="18"/>
  <c r="CS171" i="18"/>
  <c r="CT171" i="18"/>
  <c r="CW171" i="18"/>
  <c r="CX171" i="18"/>
  <c r="DA171" i="18"/>
  <c r="DB171" i="18"/>
  <c r="DE171" i="18"/>
  <c r="DF171" i="18"/>
  <c r="DM171" i="18"/>
  <c r="DN171" i="18"/>
  <c r="DY171" i="18"/>
  <c r="DZ171" i="18"/>
  <c r="Z325" i="14"/>
  <c r="AA325" i="14"/>
  <c r="AB325" i="14"/>
  <c r="AC325" i="14"/>
  <c r="AD325" i="14"/>
  <c r="O172" i="18"/>
  <c r="S172" i="18"/>
  <c r="W172" i="18"/>
  <c r="AA172" i="18"/>
  <c r="AQ172" i="18"/>
  <c r="BO172" i="18"/>
  <c r="DO172" i="18"/>
  <c r="Z326" i="14"/>
  <c r="AA326" i="14"/>
  <c r="AB326" i="14"/>
  <c r="AC326" i="14"/>
  <c r="AD326" i="14"/>
  <c r="I174" i="18"/>
  <c r="J174" i="18"/>
  <c r="M174" i="18"/>
  <c r="N174" i="18"/>
  <c r="Q174" i="18"/>
  <c r="R174" i="18"/>
  <c r="U174" i="18"/>
  <c r="V174" i="18"/>
  <c r="Y174" i="18"/>
  <c r="Z174" i="18"/>
  <c r="AC174" i="18"/>
  <c r="AD174" i="18"/>
  <c r="AG174" i="18"/>
  <c r="AH174" i="18"/>
  <c r="AI174" i="18"/>
  <c r="AK174" i="18"/>
  <c r="AL174" i="18"/>
  <c r="AM174" i="18"/>
  <c r="AN174" i="18"/>
  <c r="B174" i="18" s="1"/>
  <c r="AO174" i="18"/>
  <c r="AP174" i="18"/>
  <c r="AS174" i="18"/>
  <c r="AT174" i="18"/>
  <c r="AW174" i="18"/>
  <c r="AX174" i="18"/>
  <c r="BA174" i="18"/>
  <c r="BB174" i="18"/>
  <c r="BE174" i="18"/>
  <c r="BF174" i="18"/>
  <c r="BM174" i="18"/>
  <c r="BN174" i="18"/>
  <c r="BY174" i="18"/>
  <c r="BZ174" i="18"/>
  <c r="CC174" i="18"/>
  <c r="CD174" i="18"/>
  <c r="CK174" i="18"/>
  <c r="CL174" i="18"/>
  <c r="CO174" i="18"/>
  <c r="CP174" i="18"/>
  <c r="CS174" i="18"/>
  <c r="CT174" i="18"/>
  <c r="CW174" i="18"/>
  <c r="CX174" i="18"/>
  <c r="DA174" i="18"/>
  <c r="DB174" i="18"/>
  <c r="DE174" i="18"/>
  <c r="DF174" i="18"/>
  <c r="DM174" i="18"/>
  <c r="DN174" i="18"/>
  <c r="Z334" i="14"/>
  <c r="AA334" i="14"/>
  <c r="AB334" i="14"/>
  <c r="AC334" i="14"/>
  <c r="AD334" i="14"/>
  <c r="O175" i="18"/>
  <c r="S175" i="18"/>
  <c r="W175" i="18"/>
  <c r="AA175" i="18"/>
  <c r="AQ175" i="18"/>
  <c r="BO175" i="18"/>
  <c r="DO175" i="18"/>
  <c r="Z340" i="14"/>
  <c r="AA340" i="14"/>
  <c r="AB340" i="14"/>
  <c r="I179" i="18"/>
  <c r="J179" i="18"/>
  <c r="M179" i="18"/>
  <c r="N179" i="18"/>
  <c r="Q179" i="18"/>
  <c r="R179" i="18"/>
  <c r="U179" i="18"/>
  <c r="V179" i="18"/>
  <c r="Y179" i="18"/>
  <c r="Z179" i="18"/>
  <c r="AC179" i="18"/>
  <c r="AD179" i="18"/>
  <c r="AG179" i="18"/>
  <c r="AH179" i="18"/>
  <c r="AI179" i="18"/>
  <c r="AK179" i="18"/>
  <c r="AL179" i="18"/>
  <c r="AM179" i="18"/>
  <c r="AN179" i="18"/>
  <c r="B179" i="18" s="1"/>
  <c r="AO179" i="18"/>
  <c r="AP179" i="18"/>
  <c r="AS179" i="18"/>
  <c r="AT179" i="18"/>
  <c r="AW179" i="18"/>
  <c r="AX179" i="18"/>
  <c r="BA179" i="18"/>
  <c r="BB179" i="18"/>
  <c r="BE179" i="18"/>
  <c r="BF179" i="18"/>
  <c r="BM179" i="18"/>
  <c r="BN179" i="18"/>
  <c r="BQ179" i="18"/>
  <c r="BR179" i="18"/>
  <c r="BU179" i="18"/>
  <c r="BV179" i="18"/>
  <c r="BY179" i="18"/>
  <c r="BZ179" i="18"/>
  <c r="CC179" i="18"/>
  <c r="CD179" i="18"/>
  <c r="CK179" i="18"/>
  <c r="CL179" i="18"/>
  <c r="CO179" i="18"/>
  <c r="CP179" i="18"/>
  <c r="CS179" i="18"/>
  <c r="CT179" i="18"/>
  <c r="CW179" i="18"/>
  <c r="CX179" i="18"/>
  <c r="DA179" i="18"/>
  <c r="DB179" i="18"/>
  <c r="DE179" i="18"/>
  <c r="DF179" i="18"/>
  <c r="DM179" i="18"/>
  <c r="DN179" i="18"/>
  <c r="Z344" i="14"/>
  <c r="AB344" i="14"/>
  <c r="AC344" i="14"/>
  <c r="AD344" i="14"/>
  <c r="O180" i="18"/>
  <c r="S180" i="18"/>
  <c r="W180" i="18"/>
  <c r="AA180" i="18"/>
  <c r="AQ180" i="18"/>
  <c r="BO180" i="18"/>
  <c r="DO180" i="18"/>
  <c r="Z352" i="14"/>
  <c r="AB352" i="14"/>
  <c r="AC352" i="14"/>
  <c r="AD352" i="14"/>
  <c r="Z353" i="14"/>
  <c r="AA353" i="14"/>
  <c r="AB353" i="14"/>
  <c r="AC353" i="14"/>
  <c r="AD353" i="14"/>
  <c r="AE353" i="14" s="1"/>
  <c r="Z350" i="14"/>
  <c r="AA350" i="14"/>
  <c r="AB350" i="14"/>
  <c r="AC350" i="14"/>
  <c r="AD350" i="14"/>
  <c r="I185" i="18"/>
  <c r="J185" i="18"/>
  <c r="M185" i="18"/>
  <c r="N185" i="18"/>
  <c r="Q185" i="18"/>
  <c r="R185" i="18"/>
  <c r="U185" i="18"/>
  <c r="V185" i="18"/>
  <c r="Y185" i="18"/>
  <c r="Z185" i="18"/>
  <c r="AC185" i="18"/>
  <c r="AD185" i="18"/>
  <c r="AG185" i="18"/>
  <c r="AH185" i="18"/>
  <c r="AI185" i="18"/>
  <c r="AK185" i="18"/>
  <c r="AL185" i="18"/>
  <c r="AM185" i="18"/>
  <c r="AN185" i="18"/>
  <c r="B185" i="18" s="1"/>
  <c r="AO185" i="18"/>
  <c r="AP185" i="18"/>
  <c r="AS185" i="18"/>
  <c r="AT185" i="18"/>
  <c r="AW185" i="18"/>
  <c r="AX185" i="18"/>
  <c r="BA185" i="18"/>
  <c r="BB185" i="18"/>
  <c r="BE185" i="18"/>
  <c r="BF185" i="18"/>
  <c r="BM185" i="18"/>
  <c r="BN185" i="18"/>
  <c r="BQ185" i="18"/>
  <c r="BR185" i="18"/>
  <c r="BU185" i="18"/>
  <c r="BV185" i="18"/>
  <c r="BY185" i="18"/>
  <c r="BZ185" i="18"/>
  <c r="CC185" i="18"/>
  <c r="CD185" i="18"/>
  <c r="CK185" i="18"/>
  <c r="CL185" i="18"/>
  <c r="CO185" i="18"/>
  <c r="CP185" i="18"/>
  <c r="CS185" i="18"/>
  <c r="CT185" i="18"/>
  <c r="CW185" i="18"/>
  <c r="CX185" i="18"/>
  <c r="DA185" i="18"/>
  <c r="DB185" i="18"/>
  <c r="DE185" i="18"/>
  <c r="DF185" i="18"/>
  <c r="DM185" i="18"/>
  <c r="DN185" i="18"/>
  <c r="Z355" i="14"/>
  <c r="AA355" i="14"/>
  <c r="AB355" i="14"/>
  <c r="AC355" i="14"/>
  <c r="AD355" i="14"/>
  <c r="O186" i="18"/>
  <c r="S186" i="18"/>
  <c r="W186" i="18"/>
  <c r="AE186" i="18"/>
  <c r="AQ186" i="18"/>
  <c r="BO186" i="18"/>
  <c r="DO186" i="18"/>
  <c r="Z361" i="14"/>
  <c r="AA361" i="14"/>
  <c r="AB361" i="14"/>
  <c r="AC361" i="14"/>
  <c r="AD361" i="14"/>
  <c r="I188" i="18"/>
  <c r="J188" i="18"/>
  <c r="K188" i="18"/>
  <c r="M188" i="18"/>
  <c r="N188" i="18"/>
  <c r="Q188" i="18"/>
  <c r="R188" i="18"/>
  <c r="U188" i="18"/>
  <c r="V188" i="18"/>
  <c r="Y188" i="18"/>
  <c r="Z188" i="18"/>
  <c r="AC188" i="18"/>
  <c r="AD188" i="18"/>
  <c r="AG188" i="18"/>
  <c r="AH188" i="18"/>
  <c r="AI188" i="18"/>
  <c r="AK188" i="18"/>
  <c r="AL188" i="18"/>
  <c r="AM188" i="18"/>
  <c r="AN188" i="18"/>
  <c r="B188" i="18" s="1"/>
  <c r="AO188" i="18"/>
  <c r="AP188" i="18"/>
  <c r="AS188" i="18"/>
  <c r="AT188" i="18"/>
  <c r="AW188" i="18"/>
  <c r="AX188" i="18"/>
  <c r="BA188" i="18"/>
  <c r="BB188" i="18"/>
  <c r="BE188" i="18"/>
  <c r="BF188" i="18"/>
  <c r="BM188" i="18"/>
  <c r="BN188" i="18"/>
  <c r="BQ188" i="18"/>
  <c r="BR188" i="18"/>
  <c r="BU188" i="18"/>
  <c r="BV188" i="18"/>
  <c r="BY188" i="18"/>
  <c r="BZ188" i="18"/>
  <c r="CC188" i="18"/>
  <c r="CD188" i="18"/>
  <c r="CK188" i="18"/>
  <c r="CL188" i="18"/>
  <c r="CO188" i="18"/>
  <c r="CP188" i="18"/>
  <c r="CS188" i="18"/>
  <c r="CT188" i="18"/>
  <c r="CW188" i="18"/>
  <c r="CX188" i="18"/>
  <c r="DA188" i="18"/>
  <c r="DB188" i="18"/>
  <c r="DE188" i="18"/>
  <c r="DF188" i="18"/>
  <c r="DM188" i="18"/>
  <c r="DN188" i="18"/>
  <c r="Z364" i="14"/>
  <c r="AA364" i="14"/>
  <c r="AB364" i="14"/>
  <c r="AC364" i="14"/>
  <c r="AD364" i="14"/>
  <c r="O189" i="18"/>
  <c r="S189" i="18"/>
  <c r="W189" i="18"/>
  <c r="AQ189" i="18"/>
  <c r="BO189" i="18"/>
  <c r="DO189" i="18"/>
  <c r="Z368" i="14"/>
  <c r="AA368" i="14"/>
  <c r="AB368" i="14"/>
  <c r="AC368" i="14"/>
  <c r="AD368" i="14"/>
  <c r="Z370" i="14"/>
  <c r="AA370" i="14"/>
  <c r="AB370" i="14"/>
  <c r="Z369" i="14"/>
  <c r="AA369" i="14"/>
  <c r="AB369" i="14"/>
  <c r="AC369" i="14"/>
  <c r="AD369" i="14"/>
  <c r="I193" i="18"/>
  <c r="J193" i="18"/>
  <c r="K193" i="18"/>
  <c r="M193" i="18"/>
  <c r="N193" i="18"/>
  <c r="Q193" i="18"/>
  <c r="R193" i="18"/>
  <c r="U193" i="18"/>
  <c r="V193" i="18"/>
  <c r="Y193" i="18"/>
  <c r="Z193" i="18"/>
  <c r="AC193" i="18"/>
  <c r="AD193" i="18"/>
  <c r="AG193" i="18"/>
  <c r="AH193" i="18"/>
  <c r="AI193" i="18"/>
  <c r="AK193" i="18"/>
  <c r="AL193" i="18"/>
  <c r="AM193" i="18"/>
  <c r="AN193" i="18"/>
  <c r="B193" i="18" s="1"/>
  <c r="AO193" i="18"/>
  <c r="AP193" i="18"/>
  <c r="AS193" i="18"/>
  <c r="AT193" i="18"/>
  <c r="AW193" i="18"/>
  <c r="AX193" i="18"/>
  <c r="BA193" i="18"/>
  <c r="BB193" i="18"/>
  <c r="BE193" i="18"/>
  <c r="BF193" i="18"/>
  <c r="BM193" i="18"/>
  <c r="BN193" i="18"/>
  <c r="BY193" i="18"/>
  <c r="BZ193" i="18"/>
  <c r="CC193" i="18"/>
  <c r="CD193" i="18"/>
  <c r="CK193" i="18"/>
  <c r="CL193" i="18"/>
  <c r="CO193" i="18"/>
  <c r="CP193" i="18"/>
  <c r="CS193" i="18"/>
  <c r="CT193" i="18"/>
  <c r="CW193" i="18"/>
  <c r="CX193" i="18"/>
  <c r="DA193" i="18"/>
  <c r="DB193" i="18"/>
  <c r="DE193" i="18"/>
  <c r="DF193" i="18"/>
  <c r="DM193" i="18"/>
  <c r="DN193" i="18"/>
  <c r="Z373" i="14"/>
  <c r="AA373" i="14"/>
  <c r="AB373" i="14"/>
  <c r="AC373" i="14"/>
  <c r="AD373" i="14"/>
  <c r="O194" i="18"/>
  <c r="S194" i="18"/>
  <c r="W194" i="18"/>
  <c r="AA194" i="18"/>
  <c r="AQ194" i="18"/>
  <c r="BO194" i="18"/>
  <c r="DO194" i="18"/>
  <c r="Z378" i="14"/>
  <c r="AA378" i="14"/>
  <c r="AB378" i="14"/>
  <c r="AC378" i="14"/>
  <c r="AD378" i="14"/>
  <c r="Z379" i="14"/>
  <c r="AA379" i="14"/>
  <c r="AB379" i="14"/>
  <c r="AC379" i="14"/>
  <c r="AD379" i="14"/>
  <c r="Z374" i="14"/>
  <c r="AA374" i="14"/>
  <c r="AB374" i="14"/>
  <c r="AC374" i="14"/>
  <c r="AD374" i="14"/>
  <c r="Z377" i="14"/>
  <c r="AA377" i="14"/>
  <c r="AB377" i="14"/>
  <c r="AC377" i="14"/>
  <c r="AD377" i="14"/>
  <c r="Z384" i="14"/>
  <c r="AA384" i="14"/>
  <c r="AB384" i="14"/>
  <c r="AC384" i="14"/>
  <c r="AD384" i="14"/>
  <c r="I201" i="18"/>
  <c r="J201" i="18"/>
  <c r="K201" i="18" s="1"/>
  <c r="M201" i="18"/>
  <c r="N201" i="18"/>
  <c r="Q201" i="18"/>
  <c r="R201" i="18"/>
  <c r="U201" i="18"/>
  <c r="V201" i="18"/>
  <c r="Y201" i="18"/>
  <c r="Z201" i="18"/>
  <c r="AC201" i="18"/>
  <c r="AD201" i="18"/>
  <c r="AG201" i="18"/>
  <c r="AH201" i="18"/>
  <c r="AI201" i="18"/>
  <c r="AK201" i="18"/>
  <c r="AL201" i="18"/>
  <c r="AM201" i="18"/>
  <c r="AN201" i="18"/>
  <c r="B201" i="18" s="1"/>
  <c r="AO201" i="18"/>
  <c r="AP201" i="18"/>
  <c r="AS201" i="18"/>
  <c r="AT201" i="18"/>
  <c r="AW201" i="18"/>
  <c r="AX201" i="18"/>
  <c r="BA201" i="18"/>
  <c r="BB201" i="18"/>
  <c r="BE201" i="18"/>
  <c r="BF201" i="18"/>
  <c r="BM201" i="18"/>
  <c r="BN201" i="18"/>
  <c r="BQ201" i="18"/>
  <c r="BR201" i="18"/>
  <c r="BU201" i="18"/>
  <c r="BV201" i="18"/>
  <c r="BY201" i="18"/>
  <c r="BZ201" i="18"/>
  <c r="CC201" i="18"/>
  <c r="CD201" i="18"/>
  <c r="CK201" i="18"/>
  <c r="CL201" i="18"/>
  <c r="CO201" i="18"/>
  <c r="CP201" i="18"/>
  <c r="CS201" i="18"/>
  <c r="CT201" i="18"/>
  <c r="CW201" i="18"/>
  <c r="CX201" i="18"/>
  <c r="DA201" i="18"/>
  <c r="DB201" i="18"/>
  <c r="DE201" i="18"/>
  <c r="DF201" i="18"/>
  <c r="DM201" i="18"/>
  <c r="DN201" i="18"/>
  <c r="Z386" i="14"/>
  <c r="AA386" i="14"/>
  <c r="AB386" i="14"/>
  <c r="AC386" i="14"/>
  <c r="O202" i="18"/>
  <c r="S202" i="18"/>
  <c r="W202" i="18"/>
  <c r="AA202" i="18"/>
  <c r="AQ202" i="18"/>
  <c r="BO202" i="18"/>
  <c r="DO202" i="18"/>
  <c r="Z393" i="14"/>
  <c r="AA393" i="14"/>
  <c r="AB393" i="14"/>
  <c r="AC393" i="14"/>
  <c r="AD393" i="14"/>
  <c r="Z387" i="14"/>
  <c r="AA387" i="14"/>
  <c r="AB387" i="14"/>
  <c r="AC387" i="14"/>
  <c r="AD387" i="14"/>
  <c r="I206" i="18"/>
  <c r="J206" i="18"/>
  <c r="M206" i="18"/>
  <c r="N206" i="18"/>
  <c r="Q206" i="18"/>
  <c r="R206" i="18"/>
  <c r="U206" i="18"/>
  <c r="V206" i="18"/>
  <c r="Y206" i="18"/>
  <c r="Z206" i="18"/>
  <c r="AC206" i="18"/>
  <c r="AD206" i="18"/>
  <c r="AG206" i="18"/>
  <c r="AH206" i="18"/>
  <c r="AI206" i="18"/>
  <c r="AK206" i="18"/>
  <c r="AL206" i="18"/>
  <c r="AM206" i="18"/>
  <c r="AN206" i="18"/>
  <c r="B206" i="18" s="1"/>
  <c r="AO206" i="18"/>
  <c r="AP206" i="18"/>
  <c r="AS206" i="18"/>
  <c r="AT206" i="18"/>
  <c r="AW206" i="18"/>
  <c r="AX206" i="18"/>
  <c r="BA206" i="18"/>
  <c r="BB206" i="18"/>
  <c r="BE206" i="18"/>
  <c r="BF206" i="18"/>
  <c r="BM206" i="18"/>
  <c r="BN206" i="18"/>
  <c r="BY206" i="18"/>
  <c r="BZ206" i="18"/>
  <c r="CC206" i="18"/>
  <c r="CD206" i="18"/>
  <c r="CK206" i="18"/>
  <c r="CL206" i="18"/>
  <c r="CO206" i="18"/>
  <c r="CP206" i="18"/>
  <c r="CS206" i="18"/>
  <c r="CT206" i="18"/>
  <c r="CW206" i="18"/>
  <c r="CX206" i="18"/>
  <c r="DA206" i="18"/>
  <c r="DB206" i="18"/>
  <c r="DE206" i="18"/>
  <c r="DF206" i="18"/>
  <c r="DI206" i="18"/>
  <c r="DJ206" i="18"/>
  <c r="DM206" i="18"/>
  <c r="DN206" i="18"/>
  <c r="DU206" i="18"/>
  <c r="DV206" i="18"/>
  <c r="Z395" i="14"/>
  <c r="AA395" i="14"/>
  <c r="AB395" i="14"/>
  <c r="AC395" i="14"/>
  <c r="AD395" i="14"/>
  <c r="O207" i="18"/>
  <c r="S207" i="18"/>
  <c r="W207" i="18"/>
  <c r="AA207" i="18"/>
  <c r="AE207" i="18"/>
  <c r="AQ207" i="18"/>
  <c r="BO207" i="18"/>
  <c r="DW207" i="18"/>
  <c r="Z399" i="14"/>
  <c r="AA399" i="14"/>
  <c r="AB399" i="14"/>
  <c r="AC399" i="14"/>
  <c r="AD399" i="14"/>
  <c r="Z396" i="14"/>
  <c r="AA396" i="14"/>
  <c r="AB396" i="14"/>
  <c r="AC396" i="14"/>
  <c r="AD396" i="14"/>
  <c r="Z397" i="14"/>
  <c r="AA397" i="14"/>
  <c r="AB397" i="14"/>
  <c r="AC397" i="14"/>
  <c r="AD397" i="14"/>
  <c r="Z398" i="14"/>
  <c r="AA398" i="14"/>
  <c r="AB398" i="14"/>
  <c r="AC398" i="14"/>
  <c r="AD398" i="14"/>
  <c r="Z400" i="14"/>
  <c r="AA400" i="14"/>
  <c r="AB400" i="14"/>
  <c r="AC400" i="14"/>
  <c r="I213" i="18"/>
  <c r="J213" i="18"/>
  <c r="M213" i="18"/>
  <c r="N213" i="18"/>
  <c r="Q213" i="18"/>
  <c r="R213" i="18"/>
  <c r="U213" i="18"/>
  <c r="V213" i="18"/>
  <c r="Y213" i="18"/>
  <c r="Z213" i="18"/>
  <c r="AC213" i="18"/>
  <c r="AD213" i="18"/>
  <c r="AF213" i="18"/>
  <c r="AG213" i="18"/>
  <c r="AG219" i="18" s="1"/>
  <c r="F121" i="13" s="1"/>
  <c r="AH213" i="18"/>
  <c r="AK213" i="18"/>
  <c r="AL213" i="18"/>
  <c r="AN213" i="18"/>
  <c r="AO213" i="18"/>
  <c r="AP213" i="18"/>
  <c r="AS213" i="18"/>
  <c r="AT213" i="18"/>
  <c r="AW213" i="18"/>
  <c r="AX213" i="18"/>
  <c r="BA213" i="18"/>
  <c r="BC213" i="18" s="1"/>
  <c r="BB213" i="18"/>
  <c r="BE213" i="18"/>
  <c r="BF213" i="18"/>
  <c r="BI213" i="18"/>
  <c r="BI219" i="18" s="1"/>
  <c r="F128" i="13" s="1"/>
  <c r="BJ213" i="18"/>
  <c r="BM213" i="18"/>
  <c r="BN213" i="18"/>
  <c r="BQ213" i="18"/>
  <c r="BR213" i="18"/>
  <c r="BU213" i="18"/>
  <c r="BV213" i="18"/>
  <c r="BY213" i="18"/>
  <c r="BZ213" i="18"/>
  <c r="CC213" i="18"/>
  <c r="CD213" i="18"/>
  <c r="CK213" i="18"/>
  <c r="CL213" i="18"/>
  <c r="CO213" i="18"/>
  <c r="CP213" i="18"/>
  <c r="CS213" i="18"/>
  <c r="CW213" i="18"/>
  <c r="CX213" i="18"/>
  <c r="DA213" i="18"/>
  <c r="DB213" i="18"/>
  <c r="DE213" i="18"/>
  <c r="DF213" i="18"/>
  <c r="DI213" i="18"/>
  <c r="DJ213" i="18"/>
  <c r="DM213" i="18"/>
  <c r="DN213" i="18"/>
  <c r="DQ213" i="18"/>
  <c r="DQ219" i="18" s="1"/>
  <c r="E143" i="13" s="1"/>
  <c r="DR213" i="18"/>
  <c r="DR219" i="18" s="1"/>
  <c r="DU213" i="18"/>
  <c r="DV213" i="18"/>
  <c r="DY213" i="18"/>
  <c r="DZ213" i="18"/>
  <c r="EC213" i="18"/>
  <c r="ED213" i="18"/>
  <c r="Z402" i="14"/>
  <c r="AA402" i="14"/>
  <c r="AB402" i="14"/>
  <c r="AC402" i="14"/>
  <c r="S214" i="18"/>
  <c r="W214" i="18"/>
  <c r="AA214" i="18"/>
  <c r="AE214" i="18"/>
  <c r="AM214" i="18"/>
  <c r="AQ214" i="18"/>
  <c r="AY214" i="18"/>
  <c r="BG214" i="18"/>
  <c r="BK214" i="18"/>
  <c r="BO214" i="18"/>
  <c r="CA214" i="18"/>
  <c r="CM214" i="18"/>
  <c r="DC214" i="18"/>
  <c r="DK214" i="18"/>
  <c r="DS214" i="18"/>
  <c r="Z403" i="14"/>
  <c r="AA403" i="14"/>
  <c r="AB403" i="14"/>
  <c r="AC403" i="14"/>
  <c r="O215" i="18"/>
  <c r="S215" i="18"/>
  <c r="W215" i="18"/>
  <c r="AA215" i="18"/>
  <c r="BO215" i="18"/>
  <c r="DO215" i="18"/>
  <c r="Z404" i="14"/>
  <c r="AA404" i="14"/>
  <c r="AB404" i="14"/>
  <c r="AC404" i="14"/>
  <c r="O216" i="18"/>
  <c r="S216" i="18"/>
  <c r="W216" i="18"/>
  <c r="AA216" i="18"/>
  <c r="BO216" i="18"/>
  <c r="DO216" i="18"/>
  <c r="Z405" i="14"/>
  <c r="AA405" i="14"/>
  <c r="AB405" i="14"/>
  <c r="AC405" i="14"/>
  <c r="O217" i="18"/>
  <c r="S217" i="18"/>
  <c r="W217" i="18"/>
  <c r="AA217" i="18"/>
  <c r="BO217" i="18"/>
  <c r="DO217" i="18"/>
  <c r="Z406" i="14"/>
  <c r="AA406" i="14"/>
  <c r="AB406" i="14"/>
  <c r="AC406" i="14"/>
  <c r="AD406" i="14"/>
  <c r="CB219" i="18"/>
  <c r="D133" i="13" s="1"/>
  <c r="I13" i="17"/>
  <c r="J13" i="17"/>
  <c r="M13" i="17"/>
  <c r="N13" i="17"/>
  <c r="O13" i="17" s="1"/>
  <c r="Q13" i="17"/>
  <c r="R13" i="17"/>
  <c r="U13" i="17"/>
  <c r="V13" i="17"/>
  <c r="Y13" i="17"/>
  <c r="Z13" i="17"/>
  <c r="AC13" i="17"/>
  <c r="AD13" i="17"/>
  <c r="AE13" i="17" s="1"/>
  <c r="AG13" i="17"/>
  <c r="AH13" i="17"/>
  <c r="AK13" i="17"/>
  <c r="AL13" i="17"/>
  <c r="AO13" i="17"/>
  <c r="AP13" i="17"/>
  <c r="AS13" i="17"/>
  <c r="AT13" i="17"/>
  <c r="AW13" i="17"/>
  <c r="AX13" i="17"/>
  <c r="BA13" i="17"/>
  <c r="BB13" i="17"/>
  <c r="BE13" i="17"/>
  <c r="BF13" i="17"/>
  <c r="BI13" i="17"/>
  <c r="BJ13" i="17"/>
  <c r="BM13" i="17"/>
  <c r="BN13" i="17"/>
  <c r="BQ13" i="17"/>
  <c r="BR13" i="17"/>
  <c r="BU13" i="17"/>
  <c r="BV13" i="17"/>
  <c r="BY13" i="17"/>
  <c r="BZ13" i="17"/>
  <c r="CC13" i="17"/>
  <c r="CD13" i="17"/>
  <c r="I14" i="17"/>
  <c r="J14" i="17"/>
  <c r="M14" i="17"/>
  <c r="N14" i="17"/>
  <c r="Q14" i="17"/>
  <c r="R14" i="17"/>
  <c r="U14" i="17"/>
  <c r="V14" i="17"/>
  <c r="Y14" i="17"/>
  <c r="Z14" i="17"/>
  <c r="AC14" i="17"/>
  <c r="AD14" i="17"/>
  <c r="AG14" i="17"/>
  <c r="AH14" i="17"/>
  <c r="AK14" i="17"/>
  <c r="AL14" i="17"/>
  <c r="AO14" i="17"/>
  <c r="AP14" i="17"/>
  <c r="AS14" i="17"/>
  <c r="AT14" i="17"/>
  <c r="AW14" i="17"/>
  <c r="AX14" i="17"/>
  <c r="BA14" i="17"/>
  <c r="BB14" i="17"/>
  <c r="BE14" i="17"/>
  <c r="BF14" i="17"/>
  <c r="BI14" i="17"/>
  <c r="BJ14" i="17"/>
  <c r="BM14" i="17"/>
  <c r="BN14" i="17"/>
  <c r="BQ14" i="17"/>
  <c r="BR14" i="17"/>
  <c r="BU14" i="17"/>
  <c r="BV14" i="17"/>
  <c r="BY14" i="17"/>
  <c r="BZ14" i="17"/>
  <c r="CC14" i="17"/>
  <c r="CD14" i="17"/>
  <c r="I15" i="17"/>
  <c r="J15" i="17"/>
  <c r="M15" i="17"/>
  <c r="N15" i="17"/>
  <c r="Q15" i="17"/>
  <c r="R15" i="17"/>
  <c r="U15" i="17"/>
  <c r="V15" i="17"/>
  <c r="W15" i="17" s="1"/>
  <c r="Y15" i="17"/>
  <c r="Z15" i="17"/>
  <c r="AC15" i="17"/>
  <c r="AD15" i="17"/>
  <c r="AG15" i="17"/>
  <c r="AH15" i="17"/>
  <c r="AK15" i="17"/>
  <c r="AL15" i="17"/>
  <c r="AO15" i="17"/>
  <c r="AP15" i="17"/>
  <c r="AQ15" i="17"/>
  <c r="AS15" i="17"/>
  <c r="AT15" i="17"/>
  <c r="AW15" i="17"/>
  <c r="AX15" i="17"/>
  <c r="BA15" i="17"/>
  <c r="BB15" i="17"/>
  <c r="BE15" i="17"/>
  <c r="BF15" i="17"/>
  <c r="BG15" i="17"/>
  <c r="BI15" i="17"/>
  <c r="BJ15" i="17"/>
  <c r="BM15" i="17"/>
  <c r="BN15" i="17"/>
  <c r="BQ15" i="17"/>
  <c r="BR15" i="17"/>
  <c r="BU15" i="17"/>
  <c r="BV15" i="17"/>
  <c r="CC15" i="17"/>
  <c r="CD15" i="17"/>
  <c r="T13" i="14"/>
  <c r="U13" i="14"/>
  <c r="V13" i="14"/>
  <c r="X13" i="14"/>
  <c r="K16" i="17"/>
  <c r="O16" i="17"/>
  <c r="S16" i="17"/>
  <c r="W16" i="17"/>
  <c r="AA16" i="17"/>
  <c r="AE16" i="17"/>
  <c r="AI16" i="17"/>
  <c r="AM16" i="17"/>
  <c r="AU16" i="17"/>
  <c r="AU15" i="17" s="1"/>
  <c r="AY16" i="17"/>
  <c r="AY15" i="17" s="1"/>
  <c r="BC16" i="17"/>
  <c r="BO16" i="17"/>
  <c r="BS16" i="17"/>
  <c r="BW16" i="17"/>
  <c r="CE16" i="17"/>
  <c r="T14" i="14"/>
  <c r="V14" i="14"/>
  <c r="G17" i="17"/>
  <c r="BK17" i="17"/>
  <c r="T15" i="14"/>
  <c r="U15" i="14"/>
  <c r="BK18" i="17"/>
  <c r="I19" i="17"/>
  <c r="J19" i="17"/>
  <c r="M19" i="17"/>
  <c r="N19" i="17"/>
  <c r="Q19" i="17"/>
  <c r="R19" i="17"/>
  <c r="U19" i="17"/>
  <c r="V19" i="17"/>
  <c r="Y19" i="17"/>
  <c r="Z19" i="17"/>
  <c r="AC19" i="17"/>
  <c r="AD19" i="17"/>
  <c r="AG19" i="17"/>
  <c r="AH19" i="17"/>
  <c r="AK19" i="17"/>
  <c r="AL19" i="17"/>
  <c r="AO19" i="17"/>
  <c r="AP19" i="17"/>
  <c r="AS19" i="17"/>
  <c r="AT19" i="17"/>
  <c r="AW19" i="17"/>
  <c r="AX19" i="17"/>
  <c r="BA19" i="17"/>
  <c r="BB19" i="17"/>
  <c r="BE19" i="17"/>
  <c r="BF19" i="17"/>
  <c r="BG19" i="17"/>
  <c r="BI19" i="17"/>
  <c r="BJ19" i="17"/>
  <c r="BM19" i="17"/>
  <c r="BN19" i="17"/>
  <c r="BQ19" i="17"/>
  <c r="BR19" i="17"/>
  <c r="BU19" i="17"/>
  <c r="BV19" i="17"/>
  <c r="CC19" i="17"/>
  <c r="CD19" i="17"/>
  <c r="T17" i="14"/>
  <c r="U17" i="14"/>
  <c r="V17" i="14"/>
  <c r="X17" i="14"/>
  <c r="K20" i="17"/>
  <c r="O20" i="17"/>
  <c r="S20" i="17"/>
  <c r="W20" i="17"/>
  <c r="AA20" i="17"/>
  <c r="AE20" i="17"/>
  <c r="AI20" i="17"/>
  <c r="AM20" i="17"/>
  <c r="AQ20" i="17"/>
  <c r="AQ19" i="17" s="1"/>
  <c r="AU20" i="17"/>
  <c r="AU19" i="17" s="1"/>
  <c r="AY20" i="17"/>
  <c r="AY19" i="17" s="1"/>
  <c r="BC20" i="17"/>
  <c r="BO20" i="17"/>
  <c r="BS20" i="17"/>
  <c r="BW20" i="17"/>
  <c r="CE20" i="17"/>
  <c r="T18" i="14"/>
  <c r="U18" i="14"/>
  <c r="V18" i="14"/>
  <c r="BK21" i="17"/>
  <c r="T19" i="14"/>
  <c r="U19" i="14"/>
  <c r="V19" i="14"/>
  <c r="BK22" i="17"/>
  <c r="T20" i="14"/>
  <c r="U20" i="14"/>
  <c r="V20" i="14"/>
  <c r="BK23" i="17"/>
  <c r="T21" i="14"/>
  <c r="X21" i="14"/>
  <c r="BK24" i="17"/>
  <c r="T22" i="14"/>
  <c r="U22" i="14"/>
  <c r="V22" i="14"/>
  <c r="X22" i="14"/>
  <c r="BK25" i="17"/>
  <c r="T23" i="14"/>
  <c r="V23" i="14"/>
  <c r="X23" i="14"/>
  <c r="BK26" i="17"/>
  <c r="T24" i="14"/>
  <c r="G27" i="17"/>
  <c r="X24" i="14"/>
  <c r="BK27" i="17"/>
  <c r="I28" i="17"/>
  <c r="J28" i="17"/>
  <c r="M28" i="17"/>
  <c r="N28" i="17"/>
  <c r="Q28" i="17"/>
  <c r="R28" i="17"/>
  <c r="U28" i="17"/>
  <c r="V28" i="17"/>
  <c r="W28" i="17"/>
  <c r="Y28" i="17"/>
  <c r="Z28" i="17"/>
  <c r="AC28" i="17"/>
  <c r="AD28" i="17"/>
  <c r="AG28" i="17"/>
  <c r="AH28" i="17"/>
  <c r="AK28" i="17"/>
  <c r="AL28" i="17"/>
  <c r="AO28" i="17"/>
  <c r="AP28" i="17"/>
  <c r="AS28" i="17"/>
  <c r="AT28" i="17"/>
  <c r="AW28" i="17"/>
  <c r="AX28" i="17"/>
  <c r="BA28" i="17"/>
  <c r="BB28" i="17"/>
  <c r="BE28" i="17"/>
  <c r="BF28" i="17"/>
  <c r="BG28" i="17"/>
  <c r="BI28" i="17"/>
  <c r="BJ28" i="17"/>
  <c r="BM28" i="17"/>
  <c r="BN28" i="17"/>
  <c r="BQ28" i="17"/>
  <c r="BR28" i="17"/>
  <c r="BU28" i="17"/>
  <c r="BV28" i="17"/>
  <c r="BW28" i="17" s="1"/>
  <c r="CC28" i="17"/>
  <c r="CD28" i="17"/>
  <c r="T26" i="14"/>
  <c r="U26" i="14"/>
  <c r="V26" i="14"/>
  <c r="K29" i="17"/>
  <c r="O29" i="17"/>
  <c r="S29" i="17"/>
  <c r="AA29" i="17"/>
  <c r="AE29" i="17"/>
  <c r="AI29" i="17"/>
  <c r="AM29" i="17"/>
  <c r="AU29" i="17"/>
  <c r="AU28" i="17" s="1"/>
  <c r="AY29" i="17"/>
  <c r="BC29" i="17"/>
  <c r="BO29" i="17"/>
  <c r="BS29" i="17"/>
  <c r="BW29" i="17"/>
  <c r="CE29" i="17"/>
  <c r="T27" i="14"/>
  <c r="X27" i="14"/>
  <c r="BK30" i="17"/>
  <c r="T28" i="14"/>
  <c r="U28" i="14"/>
  <c r="BK31" i="17"/>
  <c r="T29" i="14"/>
  <c r="U29" i="14"/>
  <c r="T30" i="14"/>
  <c r="V30" i="14"/>
  <c r="BK33" i="17"/>
  <c r="T31" i="14"/>
  <c r="U31" i="14"/>
  <c r="V31" i="14"/>
  <c r="G34" i="17"/>
  <c r="BK34" i="17"/>
  <c r="T32" i="14"/>
  <c r="X32" i="14"/>
  <c r="BK35" i="17"/>
  <c r="T33" i="14"/>
  <c r="U33" i="14"/>
  <c r="BK36" i="17"/>
  <c r="T34" i="14"/>
  <c r="U34" i="14"/>
  <c r="V34" i="14"/>
  <c r="BK37" i="17"/>
  <c r="T35" i="14"/>
  <c r="T36" i="14"/>
  <c r="X36" i="14"/>
  <c r="T37" i="14"/>
  <c r="T38" i="14"/>
  <c r="X38" i="14"/>
  <c r="I42" i="17"/>
  <c r="J42" i="17"/>
  <c r="M42" i="17"/>
  <c r="N42" i="17"/>
  <c r="O42" i="17" s="1"/>
  <c r="Q42" i="17"/>
  <c r="R42" i="17"/>
  <c r="U42" i="17"/>
  <c r="V42" i="17"/>
  <c r="W42" i="17" s="1"/>
  <c r="Y42" i="17"/>
  <c r="Z42" i="17"/>
  <c r="AA42" i="17" s="1"/>
  <c r="AC42" i="17"/>
  <c r="AD42" i="17"/>
  <c r="AG42" i="17"/>
  <c r="AH42" i="17"/>
  <c r="AK42" i="17"/>
  <c r="AL42" i="17"/>
  <c r="AM42" i="17" s="1"/>
  <c r="AO42" i="17"/>
  <c r="AP42" i="17"/>
  <c r="AQ42" i="17"/>
  <c r="AS42" i="17"/>
  <c r="AT42" i="17"/>
  <c r="AW42" i="17"/>
  <c r="AX42" i="17"/>
  <c r="BA42" i="17"/>
  <c r="BB42" i="17"/>
  <c r="BE42" i="17"/>
  <c r="BF42" i="17"/>
  <c r="BG42" i="17"/>
  <c r="BI42" i="17"/>
  <c r="BJ42" i="17"/>
  <c r="BM42" i="17"/>
  <c r="BN42" i="17"/>
  <c r="BQ42" i="17"/>
  <c r="BR42" i="17"/>
  <c r="BU42" i="17"/>
  <c r="BV42" i="17"/>
  <c r="CC42" i="17"/>
  <c r="CD42" i="17"/>
  <c r="T40" i="14"/>
  <c r="U40" i="14"/>
  <c r="V40" i="14"/>
  <c r="X40" i="14"/>
  <c r="K43" i="17"/>
  <c r="O43" i="17"/>
  <c r="S43" i="17"/>
  <c r="W43" i="17"/>
  <c r="AA43" i="17"/>
  <c r="AE43" i="17"/>
  <c r="AI43" i="17"/>
  <c r="AM43" i="17"/>
  <c r="AU43" i="17"/>
  <c r="AU42" i="17" s="1"/>
  <c r="AY43" i="17"/>
  <c r="AY42" i="17" s="1"/>
  <c r="BC43" i="17"/>
  <c r="BO43" i="17"/>
  <c r="BS43" i="17"/>
  <c r="BW43" i="17"/>
  <c r="CE43" i="17"/>
  <c r="T41" i="14"/>
  <c r="BK44" i="17"/>
  <c r="T43" i="14"/>
  <c r="U43" i="14"/>
  <c r="V43" i="14"/>
  <c r="X43" i="14"/>
  <c r="BK45" i="17"/>
  <c r="T44" i="14"/>
  <c r="B44" i="14" s="1"/>
  <c r="T45" i="14"/>
  <c r="U45" i="14"/>
  <c r="BK47" i="17"/>
  <c r="T46" i="14"/>
  <c r="U46" i="14"/>
  <c r="V46" i="14"/>
  <c r="BK48" i="17"/>
  <c r="T47" i="14"/>
  <c r="G49" i="17"/>
  <c r="BK49" i="17"/>
  <c r="T48" i="14"/>
  <c r="V48" i="14"/>
  <c r="BK50" i="17"/>
  <c r="T49" i="14"/>
  <c r="V49" i="14"/>
  <c r="BK51" i="17"/>
  <c r="T50" i="14"/>
  <c r="B50" i="14" s="1"/>
  <c r="U50" i="14"/>
  <c r="C50" i="14" s="1"/>
  <c r="T51" i="14"/>
  <c r="B51" i="14" s="1"/>
  <c r="T52" i="14"/>
  <c r="U52" i="14"/>
  <c r="BK54" i="17"/>
  <c r="T53" i="14"/>
  <c r="U53" i="14"/>
  <c r="BK55" i="17"/>
  <c r="I56" i="17"/>
  <c r="J56" i="17"/>
  <c r="M56" i="17"/>
  <c r="N56" i="17"/>
  <c r="Q56" i="17"/>
  <c r="R56" i="17"/>
  <c r="U56" i="17"/>
  <c r="V56" i="17"/>
  <c r="Y56" i="17"/>
  <c r="Z56" i="17"/>
  <c r="AA56" i="17" s="1"/>
  <c r="AC56" i="17"/>
  <c r="AD56" i="17"/>
  <c r="AE56" i="17" s="1"/>
  <c r="AG56" i="17"/>
  <c r="AH56" i="17"/>
  <c r="AK56" i="17"/>
  <c r="AL56" i="17"/>
  <c r="AO56" i="17"/>
  <c r="AP56" i="17"/>
  <c r="AS56" i="17"/>
  <c r="AT56" i="17"/>
  <c r="AW56" i="17"/>
  <c r="AX56" i="17"/>
  <c r="BA56" i="17"/>
  <c r="BB56" i="17"/>
  <c r="BE56" i="17"/>
  <c r="BF56" i="17"/>
  <c r="BI56" i="17"/>
  <c r="BJ56" i="17"/>
  <c r="BM56" i="17"/>
  <c r="BN56" i="17"/>
  <c r="BQ56" i="17"/>
  <c r="BR56" i="17"/>
  <c r="BU56" i="17"/>
  <c r="BV56" i="17"/>
  <c r="BY56" i="17"/>
  <c r="BZ56" i="17"/>
  <c r="CC56" i="17"/>
  <c r="CD56" i="17"/>
  <c r="CE56" i="17" s="1"/>
  <c r="T55" i="14"/>
  <c r="U55" i="14"/>
  <c r="V55" i="14"/>
  <c r="X55" i="14"/>
  <c r="K57" i="17"/>
  <c r="O57" i="17"/>
  <c r="S57" i="17"/>
  <c r="W57" i="17"/>
  <c r="AA57" i="17"/>
  <c r="AE57" i="17"/>
  <c r="AI57" i="17"/>
  <c r="AM57" i="17"/>
  <c r="AQ57" i="17"/>
  <c r="AU57" i="17"/>
  <c r="AU56" i="17" s="1"/>
  <c r="AY57" i="17"/>
  <c r="AY56" i="17" s="1"/>
  <c r="BC57" i="17"/>
  <c r="BG57" i="17"/>
  <c r="BO57" i="17"/>
  <c r="BS57" i="17"/>
  <c r="BW57" i="17"/>
  <c r="CA57" i="17"/>
  <c r="CE57" i="17"/>
  <c r="T57" i="14"/>
  <c r="G58" i="17"/>
  <c r="BK58" i="17"/>
  <c r="T58" i="14"/>
  <c r="BK59" i="17"/>
  <c r="I60" i="17"/>
  <c r="J60" i="17"/>
  <c r="K60" i="17" s="1"/>
  <c r="M60" i="17"/>
  <c r="N60" i="17"/>
  <c r="Q60" i="17"/>
  <c r="R60" i="17"/>
  <c r="S60" i="17" s="1"/>
  <c r="U60" i="17"/>
  <c r="V60" i="17"/>
  <c r="Y60" i="17"/>
  <c r="Z60" i="17"/>
  <c r="AC60" i="17"/>
  <c r="AD60" i="17"/>
  <c r="AG60" i="17"/>
  <c r="AH60" i="17"/>
  <c r="AI60" i="17" s="1"/>
  <c r="AK60" i="17"/>
  <c r="AL60" i="17"/>
  <c r="AO60" i="17"/>
  <c r="AP60" i="17"/>
  <c r="AS60" i="17"/>
  <c r="AT60" i="17"/>
  <c r="AW60" i="17"/>
  <c r="AX60" i="17"/>
  <c r="BA60" i="17"/>
  <c r="BB60" i="17"/>
  <c r="BE60" i="17"/>
  <c r="BF60" i="17"/>
  <c r="BI60" i="17"/>
  <c r="BJ60" i="17"/>
  <c r="BM60" i="17"/>
  <c r="BN60" i="17"/>
  <c r="BQ60" i="17"/>
  <c r="BR60" i="17"/>
  <c r="BU60" i="17"/>
  <c r="BV60" i="17"/>
  <c r="BW60" i="17" s="1"/>
  <c r="CC60" i="17"/>
  <c r="CD60" i="17"/>
  <c r="T60" i="14"/>
  <c r="U60" i="14"/>
  <c r="V60" i="14"/>
  <c r="K61" i="17"/>
  <c r="O61" i="17"/>
  <c r="S61" i="17"/>
  <c r="W61" i="17"/>
  <c r="AA61" i="17"/>
  <c r="AE61" i="17"/>
  <c r="AI61" i="17"/>
  <c r="AM61" i="17"/>
  <c r="AQ61" i="17"/>
  <c r="AU61" i="17"/>
  <c r="AU60" i="17" s="1"/>
  <c r="AY61" i="17"/>
  <c r="AY60" i="17" s="1"/>
  <c r="BC61" i="17"/>
  <c r="BG61" i="17"/>
  <c r="BO61" i="17"/>
  <c r="BS61" i="17"/>
  <c r="BW61" i="17"/>
  <c r="CE61" i="17"/>
  <c r="T62" i="14"/>
  <c r="G62" i="17"/>
  <c r="BK62" i="17"/>
  <c r="T63" i="14"/>
  <c r="U63" i="14"/>
  <c r="BK63" i="17"/>
  <c r="T64" i="14"/>
  <c r="V64" i="14"/>
  <c r="G64" i="17"/>
  <c r="BK64" i="17"/>
  <c r="T65" i="14"/>
  <c r="V65" i="14"/>
  <c r="BK65" i="17"/>
  <c r="T66" i="14"/>
  <c r="X66" i="14"/>
  <c r="BK66" i="17"/>
  <c r="T67" i="14"/>
  <c r="V67" i="14"/>
  <c r="BK67" i="17"/>
  <c r="T69" i="14"/>
  <c r="U69" i="14"/>
  <c r="X69" i="14"/>
  <c r="BK68" i="17"/>
  <c r="T68" i="14"/>
  <c r="V68" i="14"/>
  <c r="BK69" i="17"/>
  <c r="T70" i="14"/>
  <c r="U70" i="14"/>
  <c r="BK70" i="17"/>
  <c r="T71" i="14"/>
  <c r="V71" i="14"/>
  <c r="BK71" i="17"/>
  <c r="T72" i="14"/>
  <c r="U72" i="14"/>
  <c r="V72" i="14"/>
  <c r="G72" i="17"/>
  <c r="BK72" i="17"/>
  <c r="T73" i="14"/>
  <c r="V73" i="14"/>
  <c r="BK73" i="17"/>
  <c r="T74" i="14"/>
  <c r="BK74" i="17"/>
  <c r="T75" i="14"/>
  <c r="G75" i="17"/>
  <c r="X75" i="14"/>
  <c r="BK75" i="17"/>
  <c r="T76" i="14"/>
  <c r="V76" i="14"/>
  <c r="BK76" i="17"/>
  <c r="I77" i="17"/>
  <c r="J77" i="17"/>
  <c r="M77" i="17"/>
  <c r="N77" i="17"/>
  <c r="Q77" i="17"/>
  <c r="R77" i="17"/>
  <c r="U77" i="17"/>
  <c r="V77" i="17"/>
  <c r="Y77" i="17"/>
  <c r="Z77" i="17"/>
  <c r="AA77" i="17" s="1"/>
  <c r="AC77" i="17"/>
  <c r="AD77" i="17"/>
  <c r="AG77" i="17"/>
  <c r="AH77" i="17"/>
  <c r="AK77" i="17"/>
  <c r="AL77" i="17"/>
  <c r="AO77" i="17"/>
  <c r="AP77" i="17"/>
  <c r="AQ77" i="17"/>
  <c r="AS77" i="17"/>
  <c r="AT77" i="17"/>
  <c r="AW77" i="17"/>
  <c r="AX77" i="17"/>
  <c r="BA77" i="17"/>
  <c r="BB77" i="17"/>
  <c r="BE77" i="17"/>
  <c r="BF77" i="17"/>
  <c r="BG77" i="17"/>
  <c r="BI77" i="17"/>
  <c r="BJ77" i="17"/>
  <c r="BM77" i="17"/>
  <c r="BN77" i="17"/>
  <c r="BO77" i="17" s="1"/>
  <c r="BQ77" i="17"/>
  <c r="BR77" i="17"/>
  <c r="BU77" i="17"/>
  <c r="BV77" i="17"/>
  <c r="CC77" i="17"/>
  <c r="CD77" i="17"/>
  <c r="CE77" i="17" s="1"/>
  <c r="T78" i="14"/>
  <c r="U78" i="14"/>
  <c r="V78" i="14"/>
  <c r="K78" i="17"/>
  <c r="O78" i="17"/>
  <c r="S78" i="17"/>
  <c r="W78" i="17"/>
  <c r="AA78" i="17"/>
  <c r="AE78" i="17"/>
  <c r="AI78" i="17"/>
  <c r="AM78" i="17"/>
  <c r="AU78" i="17"/>
  <c r="AU77" i="17" s="1"/>
  <c r="AY78" i="17"/>
  <c r="AY77" i="17" s="1"/>
  <c r="BC78" i="17"/>
  <c r="BO78" i="17"/>
  <c r="BS78" i="17"/>
  <c r="BW78" i="17"/>
  <c r="CE78" i="17"/>
  <c r="T79" i="14"/>
  <c r="V79" i="14"/>
  <c r="BK79" i="17"/>
  <c r="T80" i="14"/>
  <c r="U80" i="14"/>
  <c r="V80" i="14"/>
  <c r="BK80" i="17"/>
  <c r="T81" i="14"/>
  <c r="X81" i="14"/>
  <c r="BK81" i="17"/>
  <c r="T82" i="14"/>
  <c r="X82" i="14"/>
  <c r="BK82" i="17"/>
  <c r="I83" i="17"/>
  <c r="J83" i="17"/>
  <c r="M83" i="17"/>
  <c r="N83" i="17"/>
  <c r="Q83" i="17"/>
  <c r="R83" i="17"/>
  <c r="U83" i="17"/>
  <c r="V83" i="17"/>
  <c r="Y83" i="17"/>
  <c r="Z83" i="17"/>
  <c r="AC83" i="17"/>
  <c r="AD83" i="17"/>
  <c r="AG83" i="17"/>
  <c r="AH83" i="17"/>
  <c r="AK83" i="17"/>
  <c r="AL83" i="17"/>
  <c r="AO83" i="17"/>
  <c r="AP83" i="17"/>
  <c r="AS83" i="17"/>
  <c r="AT83" i="17"/>
  <c r="AW83" i="17"/>
  <c r="AX83" i="17"/>
  <c r="BA83" i="17"/>
  <c r="BB83" i="17"/>
  <c r="BE83" i="17"/>
  <c r="BF83" i="17"/>
  <c r="BG83" i="17" s="1"/>
  <c r="BI83" i="17"/>
  <c r="BJ83" i="17"/>
  <c r="BM83" i="17"/>
  <c r="BN83" i="17"/>
  <c r="BQ83" i="17"/>
  <c r="BR83" i="17"/>
  <c r="BU83" i="17"/>
  <c r="BV83" i="17"/>
  <c r="CC83" i="17"/>
  <c r="CD83" i="17"/>
  <c r="T84" i="14"/>
  <c r="V84" i="14"/>
  <c r="X84" i="14"/>
  <c r="K84" i="17"/>
  <c r="O84" i="17"/>
  <c r="S84" i="17"/>
  <c r="W84" i="17"/>
  <c r="AA84" i="17"/>
  <c r="AE84" i="17"/>
  <c r="AI84" i="17"/>
  <c r="AM84" i="17"/>
  <c r="AU84" i="17"/>
  <c r="AU83" i="17" s="1"/>
  <c r="AY84" i="17"/>
  <c r="AY83" i="17" s="1"/>
  <c r="BC84" i="17"/>
  <c r="BG84" i="17"/>
  <c r="BO84" i="17"/>
  <c r="BS84" i="17"/>
  <c r="BW84" i="17"/>
  <c r="CE84" i="17"/>
  <c r="T86" i="14"/>
  <c r="X86" i="14"/>
  <c r="BK85" i="17"/>
  <c r="T87" i="14"/>
  <c r="V87" i="14"/>
  <c r="X87" i="14"/>
  <c r="BK86" i="17"/>
  <c r="T88" i="14"/>
  <c r="V88" i="14"/>
  <c r="BK87" i="17"/>
  <c r="T89" i="14"/>
  <c r="U89" i="14"/>
  <c r="BK88" i="17"/>
  <c r="T90" i="14"/>
  <c r="X90" i="14"/>
  <c r="BK89" i="17"/>
  <c r="T91" i="14"/>
  <c r="G90" i="17"/>
  <c r="BK90" i="17"/>
  <c r="T92" i="14"/>
  <c r="G91" i="17"/>
  <c r="BK91" i="17"/>
  <c r="T93" i="14"/>
  <c r="U93" i="14"/>
  <c r="BK92" i="17"/>
  <c r="T94" i="14"/>
  <c r="BK93" i="17"/>
  <c r="T95" i="14"/>
  <c r="U95" i="14"/>
  <c r="V95" i="14"/>
  <c r="X95" i="14"/>
  <c r="BK94" i="17"/>
  <c r="T96" i="14"/>
  <c r="BK95" i="17"/>
  <c r="T97" i="14"/>
  <c r="BK96" i="17"/>
  <c r="T98" i="14"/>
  <c r="BK97" i="17"/>
  <c r="T99" i="14"/>
  <c r="G98" i="17"/>
  <c r="BK98" i="17"/>
  <c r="I99" i="17"/>
  <c r="J99" i="17"/>
  <c r="M99" i="17"/>
  <c r="N99" i="17"/>
  <c r="Q99" i="17"/>
  <c r="R99" i="17"/>
  <c r="U99" i="17"/>
  <c r="V99" i="17"/>
  <c r="Y99" i="17"/>
  <c r="Z99" i="17"/>
  <c r="AC99" i="17"/>
  <c r="AD99" i="17"/>
  <c r="AG99" i="17"/>
  <c r="AH99" i="17"/>
  <c r="AK99" i="17"/>
  <c r="AL99" i="17"/>
  <c r="AO99" i="17"/>
  <c r="AP99" i="17"/>
  <c r="AQ99" i="17"/>
  <c r="AS99" i="17"/>
  <c r="AT99" i="17"/>
  <c r="AW99" i="17"/>
  <c r="AX99" i="17"/>
  <c r="BA99" i="17"/>
  <c r="BB99" i="17"/>
  <c r="BE99" i="17"/>
  <c r="BF99" i="17"/>
  <c r="BG99" i="17"/>
  <c r="BI99" i="17"/>
  <c r="BJ99" i="17"/>
  <c r="BM99" i="17"/>
  <c r="BN99" i="17"/>
  <c r="BQ99" i="17"/>
  <c r="BR99" i="17"/>
  <c r="BU99" i="17"/>
  <c r="BW99" i="17" s="1"/>
  <c r="BV99" i="17"/>
  <c r="CC99" i="17"/>
  <c r="CD99" i="17"/>
  <c r="T101" i="14"/>
  <c r="U101" i="14"/>
  <c r="V101" i="14"/>
  <c r="X101" i="14"/>
  <c r="K100" i="17"/>
  <c r="O100" i="17"/>
  <c r="S100" i="17"/>
  <c r="W100" i="17"/>
  <c r="AA100" i="17"/>
  <c r="AE100" i="17"/>
  <c r="AI100" i="17"/>
  <c r="AM100" i="17"/>
  <c r="AU100" i="17"/>
  <c r="AU99" i="17" s="1"/>
  <c r="AY100" i="17"/>
  <c r="AY99" i="17" s="1"/>
  <c r="BC100" i="17"/>
  <c r="BO100" i="17"/>
  <c r="BS100" i="17"/>
  <c r="BW100" i="17"/>
  <c r="T102" i="14"/>
  <c r="V102" i="14"/>
  <c r="BK101" i="17"/>
  <c r="T103" i="14"/>
  <c r="V103" i="14"/>
  <c r="X103" i="14"/>
  <c r="BK102" i="17"/>
  <c r="T104" i="14"/>
  <c r="U104" i="14"/>
  <c r="BK103" i="17"/>
  <c r="I104" i="17"/>
  <c r="J104" i="17"/>
  <c r="K104" i="17" s="1"/>
  <c r="M104" i="17"/>
  <c r="N104" i="17"/>
  <c r="Q104" i="17"/>
  <c r="R104" i="17"/>
  <c r="U104" i="17"/>
  <c r="V104" i="17"/>
  <c r="Y104" i="17"/>
  <c r="Z104" i="17"/>
  <c r="AA104" i="17" s="1"/>
  <c r="AC104" i="17"/>
  <c r="AD104" i="17"/>
  <c r="AG104" i="17"/>
  <c r="AH104" i="17"/>
  <c r="AK104" i="17"/>
  <c r="AL104" i="17"/>
  <c r="AO104" i="17"/>
  <c r="AP104" i="17"/>
  <c r="AQ104" i="17"/>
  <c r="AS104" i="17"/>
  <c r="AT104" i="17"/>
  <c r="AW104" i="17"/>
  <c r="AX104" i="17"/>
  <c r="BA104" i="17"/>
  <c r="BB104" i="17"/>
  <c r="BE104" i="17"/>
  <c r="BF104" i="17"/>
  <c r="BG104" i="17"/>
  <c r="BI104" i="17"/>
  <c r="BJ104" i="17"/>
  <c r="BM104" i="17"/>
  <c r="BN104" i="17"/>
  <c r="BQ104" i="17"/>
  <c r="BR104" i="17"/>
  <c r="BU104" i="17"/>
  <c r="BV104" i="17"/>
  <c r="CC104" i="17"/>
  <c r="CD104" i="17"/>
  <c r="T106" i="14"/>
  <c r="U106" i="14"/>
  <c r="V106" i="14"/>
  <c r="K105" i="17"/>
  <c r="O105" i="17"/>
  <c r="S105" i="17"/>
  <c r="W105" i="17"/>
  <c r="AA105" i="17"/>
  <c r="AE105" i="17"/>
  <c r="AI105" i="17"/>
  <c r="AM105" i="17"/>
  <c r="AU105" i="17"/>
  <c r="AU104" i="17" s="1"/>
  <c r="AY105" i="17"/>
  <c r="AY104" i="17" s="1"/>
  <c r="BC105" i="17"/>
  <c r="BO105" i="17"/>
  <c r="BS105" i="17"/>
  <c r="BW105" i="17"/>
  <c r="CE105" i="17"/>
  <c r="T107" i="14"/>
  <c r="U107" i="14"/>
  <c r="BK106" i="17"/>
  <c r="T108" i="14"/>
  <c r="G107" i="17"/>
  <c r="BK107" i="17"/>
  <c r="T109" i="14"/>
  <c r="X109" i="14"/>
  <c r="BK108" i="17"/>
  <c r="T110" i="14"/>
  <c r="U110" i="14"/>
  <c r="V110" i="14"/>
  <c r="BK109" i="17"/>
  <c r="T111" i="14"/>
  <c r="G110" i="17"/>
  <c r="BK110" i="17"/>
  <c r="T112" i="14"/>
  <c r="BK111" i="17"/>
  <c r="T113" i="14"/>
  <c r="G112" i="17"/>
  <c r="V113" i="14"/>
  <c r="BK112" i="17"/>
  <c r="T114" i="14"/>
  <c r="X114" i="14"/>
  <c r="BK113" i="17"/>
  <c r="T115" i="14"/>
  <c r="BK114" i="17"/>
  <c r="T116" i="14"/>
  <c r="U116" i="14"/>
  <c r="V116" i="14"/>
  <c r="BK115" i="17"/>
  <c r="I116" i="17"/>
  <c r="J116" i="17"/>
  <c r="M116" i="17"/>
  <c r="N116" i="17"/>
  <c r="Q116" i="17"/>
  <c r="R116" i="17"/>
  <c r="U116" i="17"/>
  <c r="V116" i="17"/>
  <c r="Y116" i="17"/>
  <c r="Z116" i="17"/>
  <c r="AC116" i="17"/>
  <c r="AD116" i="17"/>
  <c r="AG116" i="17"/>
  <c r="AH116" i="17"/>
  <c r="AK116" i="17"/>
  <c r="AL116" i="17"/>
  <c r="AO116" i="17"/>
  <c r="AP116" i="17"/>
  <c r="AQ116" i="17"/>
  <c r="AS116" i="17"/>
  <c r="AT116" i="17"/>
  <c r="AW116" i="17"/>
  <c r="AX116" i="17"/>
  <c r="BA116" i="17"/>
  <c r="BB116" i="17"/>
  <c r="BE116" i="17"/>
  <c r="BF116" i="17"/>
  <c r="BG116" i="17"/>
  <c r="BI116" i="17"/>
  <c r="BJ116" i="17"/>
  <c r="BM116" i="17"/>
  <c r="BN116" i="17"/>
  <c r="BQ116" i="17"/>
  <c r="BR116" i="17"/>
  <c r="BU116" i="17"/>
  <c r="BV116" i="17"/>
  <c r="CC116" i="17"/>
  <c r="CD116" i="17"/>
  <c r="T118" i="14"/>
  <c r="U118" i="14"/>
  <c r="V118" i="14"/>
  <c r="X118" i="14"/>
  <c r="K117" i="17"/>
  <c r="O117" i="17"/>
  <c r="S117" i="17"/>
  <c r="W117" i="17"/>
  <c r="AA117" i="17"/>
  <c r="AE117" i="17"/>
  <c r="AI117" i="17"/>
  <c r="AM117" i="17"/>
  <c r="AU117" i="17"/>
  <c r="AU116" i="17" s="1"/>
  <c r="AY117" i="17"/>
  <c r="AY116" i="17" s="1"/>
  <c r="BC117" i="17"/>
  <c r="BO117" i="17"/>
  <c r="BS117" i="17"/>
  <c r="BW117" i="17"/>
  <c r="T119" i="14"/>
  <c r="X119" i="14"/>
  <c r="BK118" i="17"/>
  <c r="T120" i="14"/>
  <c r="V120" i="14"/>
  <c r="BK119" i="17"/>
  <c r="T121" i="14"/>
  <c r="U121" i="14"/>
  <c r="V121" i="14"/>
  <c r="BK120" i="17"/>
  <c r="T122" i="14"/>
  <c r="BK121" i="17"/>
  <c r="T123" i="14"/>
  <c r="U123" i="14"/>
  <c r="BK122" i="17"/>
  <c r="T124" i="14"/>
  <c r="V124" i="14"/>
  <c r="G123" i="17"/>
  <c r="BK123" i="17"/>
  <c r="T125" i="14"/>
  <c r="G124" i="17"/>
  <c r="BK124" i="17"/>
  <c r="I125" i="17"/>
  <c r="J125" i="17"/>
  <c r="M125" i="17"/>
  <c r="N125" i="17"/>
  <c r="Q125" i="17"/>
  <c r="R125" i="17"/>
  <c r="U125" i="17"/>
  <c r="V125" i="17"/>
  <c r="Y125" i="17"/>
  <c r="Z125" i="17"/>
  <c r="AC125" i="17"/>
  <c r="AD125" i="17"/>
  <c r="AG125" i="17"/>
  <c r="AH125" i="17"/>
  <c r="AK125" i="17"/>
  <c r="AL125" i="17"/>
  <c r="AO125" i="17"/>
  <c r="AP125" i="17"/>
  <c r="AQ125" i="17"/>
  <c r="AS125" i="17"/>
  <c r="AT125" i="17"/>
  <c r="AU125" i="17"/>
  <c r="AW125" i="17"/>
  <c r="AX125" i="17"/>
  <c r="BA125" i="17"/>
  <c r="BB125" i="17"/>
  <c r="BE125" i="17"/>
  <c r="BF125" i="17"/>
  <c r="BG125" i="17"/>
  <c r="BI125" i="17"/>
  <c r="BJ125" i="17"/>
  <c r="BM125" i="17"/>
  <c r="BO125" i="17" s="1"/>
  <c r="BN125" i="17"/>
  <c r="BQ125" i="17"/>
  <c r="BR125" i="17"/>
  <c r="BU125" i="17"/>
  <c r="BV125" i="17"/>
  <c r="CC125" i="17"/>
  <c r="CD125" i="17"/>
  <c r="T127" i="14"/>
  <c r="U127" i="14"/>
  <c r="V127" i="14"/>
  <c r="X127" i="14"/>
  <c r="K126" i="17"/>
  <c r="O126" i="17"/>
  <c r="S126" i="17"/>
  <c r="W126" i="17"/>
  <c r="AA126" i="17"/>
  <c r="AE126" i="17"/>
  <c r="AI126" i="17"/>
  <c r="AM126" i="17"/>
  <c r="AY126" i="17"/>
  <c r="AY125" i="17" s="1"/>
  <c r="BC126" i="17"/>
  <c r="BO126" i="17"/>
  <c r="BS126" i="17"/>
  <c r="BW126" i="17"/>
  <c r="T128" i="14"/>
  <c r="BK127" i="17"/>
  <c r="T129" i="14"/>
  <c r="G128" i="17"/>
  <c r="BK128" i="17"/>
  <c r="T130" i="14"/>
  <c r="U130" i="14"/>
  <c r="V130" i="14"/>
  <c r="BK129" i="17"/>
  <c r="T131" i="14"/>
  <c r="G130" i="17"/>
  <c r="V131" i="14"/>
  <c r="X131" i="14"/>
  <c r="BK130" i="17"/>
  <c r="T132" i="14"/>
  <c r="V132" i="14"/>
  <c r="BK131" i="17"/>
  <c r="T133" i="14"/>
  <c r="V133" i="14"/>
  <c r="BK132" i="17"/>
  <c r="T134" i="14"/>
  <c r="U134" i="14"/>
  <c r="V134" i="14"/>
  <c r="BK133" i="17"/>
  <c r="T135" i="14"/>
  <c r="BK134" i="17"/>
  <c r="T136" i="14"/>
  <c r="G135" i="17"/>
  <c r="BK135" i="17"/>
  <c r="T137" i="14"/>
  <c r="V137" i="14"/>
  <c r="BK136" i="17"/>
  <c r="T138" i="14"/>
  <c r="B138" i="14" s="1"/>
  <c r="T139" i="14"/>
  <c r="V139" i="14"/>
  <c r="BK138" i="17"/>
  <c r="I139" i="17"/>
  <c r="J139" i="17"/>
  <c r="M139" i="17"/>
  <c r="N139" i="17"/>
  <c r="Q139" i="17"/>
  <c r="R139" i="17"/>
  <c r="U139" i="17"/>
  <c r="V139" i="17"/>
  <c r="Y139" i="17"/>
  <c r="Z139" i="17"/>
  <c r="AA139" i="17" s="1"/>
  <c r="AC139" i="17"/>
  <c r="AD139" i="17"/>
  <c r="AG139" i="17"/>
  <c r="AH139" i="17"/>
  <c r="AK139" i="17"/>
  <c r="AL139" i="17"/>
  <c r="AO139" i="17"/>
  <c r="AP139" i="17"/>
  <c r="AS139" i="17"/>
  <c r="AT139" i="17"/>
  <c r="AW139" i="17"/>
  <c r="AX139" i="17"/>
  <c r="BA139" i="17"/>
  <c r="BB139" i="17"/>
  <c r="BE139" i="17"/>
  <c r="BF139" i="17"/>
  <c r="BG139" i="17" s="1"/>
  <c r="BI139" i="17"/>
  <c r="BJ139" i="17"/>
  <c r="BM139" i="17"/>
  <c r="BN139" i="17"/>
  <c r="BQ139" i="17"/>
  <c r="BR139" i="17"/>
  <c r="BU139" i="17"/>
  <c r="BV139" i="17"/>
  <c r="CC139" i="17"/>
  <c r="CD139" i="17"/>
  <c r="T141" i="14"/>
  <c r="U141" i="14"/>
  <c r="V141" i="14"/>
  <c r="X141" i="14"/>
  <c r="K140" i="17"/>
  <c r="O140" i="17"/>
  <c r="S140" i="17"/>
  <c r="W140" i="17"/>
  <c r="AA140" i="17"/>
  <c r="AE140" i="17"/>
  <c r="AI140" i="17"/>
  <c r="AM140" i="17"/>
  <c r="AQ140" i="17"/>
  <c r="AU140" i="17"/>
  <c r="AU139" i="17" s="1"/>
  <c r="AY140" i="17"/>
  <c r="AY139" i="17" s="1"/>
  <c r="BC140" i="17"/>
  <c r="BG140" i="17"/>
  <c r="BO140" i="17"/>
  <c r="BS140" i="17"/>
  <c r="BW140" i="17"/>
  <c r="CE140" i="17"/>
  <c r="T143" i="14"/>
  <c r="G141" i="17"/>
  <c r="BK141" i="17"/>
  <c r="T144" i="14"/>
  <c r="V144" i="14"/>
  <c r="G142" i="17"/>
  <c r="BK142" i="17"/>
  <c r="T145" i="14"/>
  <c r="B145" i="14" s="1"/>
  <c r="T146" i="14"/>
  <c r="U146" i="14"/>
  <c r="BK144" i="17"/>
  <c r="T147" i="14"/>
  <c r="U147" i="14"/>
  <c r="X147" i="14"/>
  <c r="BK145" i="17"/>
  <c r="T148" i="14"/>
  <c r="G146" i="17"/>
  <c r="V148" i="14"/>
  <c r="X148" i="14"/>
  <c r="BK146" i="17"/>
  <c r="T149" i="14"/>
  <c r="V149" i="14"/>
  <c r="BK147" i="17"/>
  <c r="T150" i="14"/>
  <c r="BK148" i="17"/>
  <c r="T151" i="14"/>
  <c r="X151" i="14"/>
  <c r="BK149" i="17"/>
  <c r="T152" i="14"/>
  <c r="B152" i="14" s="1"/>
  <c r="X152" i="14"/>
  <c r="F152" i="14" s="1"/>
  <c r="I151" i="17"/>
  <c r="J151" i="17"/>
  <c r="M151" i="17"/>
  <c r="N151" i="17"/>
  <c r="Q151" i="17"/>
  <c r="R151" i="17"/>
  <c r="U151" i="17"/>
  <c r="V151" i="17"/>
  <c r="Y151" i="17"/>
  <c r="Z151" i="17"/>
  <c r="AC151" i="17"/>
  <c r="AD151" i="17"/>
  <c r="AG151" i="17"/>
  <c r="AH151" i="17"/>
  <c r="AK151" i="17"/>
  <c r="AL151" i="17"/>
  <c r="AO151" i="17"/>
  <c r="AP151" i="17"/>
  <c r="AS151" i="17"/>
  <c r="AT151" i="17"/>
  <c r="AW151" i="17"/>
  <c r="AX151" i="17"/>
  <c r="BA151" i="17"/>
  <c r="BB151" i="17"/>
  <c r="BE151" i="17"/>
  <c r="BF151" i="17"/>
  <c r="BG151" i="17"/>
  <c r="BI151" i="17"/>
  <c r="BJ151" i="17"/>
  <c r="BM151" i="17"/>
  <c r="BN151" i="17"/>
  <c r="BO151" i="17" s="1"/>
  <c r="BQ151" i="17"/>
  <c r="BR151" i="17"/>
  <c r="BU151" i="17"/>
  <c r="BV151" i="17"/>
  <c r="CC151" i="17"/>
  <c r="CD151" i="17"/>
  <c r="T154" i="14"/>
  <c r="V154" i="14"/>
  <c r="X154" i="14"/>
  <c r="K152" i="17"/>
  <c r="O152" i="17"/>
  <c r="S152" i="17"/>
  <c r="W152" i="17"/>
  <c r="AA152" i="17"/>
  <c r="AE152" i="17"/>
  <c r="AI152" i="17"/>
  <c r="AM152" i="17"/>
  <c r="AU152" i="17"/>
  <c r="AU151" i="17" s="1"/>
  <c r="AY152" i="17"/>
  <c r="AY151" i="17" s="1"/>
  <c r="BC152" i="17"/>
  <c r="BO152" i="17"/>
  <c r="BS152" i="17"/>
  <c r="BW152" i="17"/>
  <c r="CE152" i="17"/>
  <c r="T155" i="14"/>
  <c r="V155" i="14"/>
  <c r="BK153" i="17"/>
  <c r="T156" i="14"/>
  <c r="U156" i="14"/>
  <c r="BK154" i="17"/>
  <c r="T157" i="14"/>
  <c r="U157" i="14"/>
  <c r="G155" i="17"/>
  <c r="BK155" i="17"/>
  <c r="T158" i="14"/>
  <c r="G156" i="17"/>
  <c r="BK156" i="17"/>
  <c r="T159" i="14"/>
  <c r="BK157" i="17"/>
  <c r="T160" i="14"/>
  <c r="U160" i="14"/>
  <c r="G158" i="17"/>
  <c r="BK158" i="17"/>
  <c r="T161" i="14"/>
  <c r="X161" i="14"/>
  <c r="BK159" i="17"/>
  <c r="T162" i="14"/>
  <c r="BK160" i="17"/>
  <c r="T163" i="14"/>
  <c r="V163" i="14"/>
  <c r="X163" i="14"/>
  <c r="BK161" i="17"/>
  <c r="I162" i="17"/>
  <c r="J162" i="17"/>
  <c r="M162" i="17"/>
  <c r="N162" i="17"/>
  <c r="Q162" i="17"/>
  <c r="R162" i="17"/>
  <c r="U162" i="17"/>
  <c r="V162" i="17"/>
  <c r="Y162" i="17"/>
  <c r="Z162" i="17"/>
  <c r="AA162" i="17" s="1"/>
  <c r="AC162" i="17"/>
  <c r="AD162" i="17"/>
  <c r="AG162" i="17"/>
  <c r="AH162" i="17"/>
  <c r="AI162" i="17" s="1"/>
  <c r="AK162" i="17"/>
  <c r="AL162" i="17"/>
  <c r="AO162" i="17"/>
  <c r="AP162" i="17"/>
  <c r="AQ162" i="17"/>
  <c r="AS162" i="17"/>
  <c r="AT162" i="17"/>
  <c r="AW162" i="17"/>
  <c r="AX162" i="17"/>
  <c r="BA162" i="17"/>
  <c r="BB162" i="17"/>
  <c r="BE162" i="17"/>
  <c r="BF162" i="17"/>
  <c r="BG162" i="17"/>
  <c r="BI162" i="17"/>
  <c r="BJ162" i="17"/>
  <c r="BM162" i="17"/>
  <c r="BN162" i="17"/>
  <c r="BQ162" i="17"/>
  <c r="BR162" i="17"/>
  <c r="BU162" i="17"/>
  <c r="BV162" i="17"/>
  <c r="BW162" i="17" s="1"/>
  <c r="CC162" i="17"/>
  <c r="CD162" i="17"/>
  <c r="T165" i="14"/>
  <c r="U165" i="14"/>
  <c r="V165" i="14"/>
  <c r="X165" i="14"/>
  <c r="K163" i="17"/>
  <c r="O163" i="17"/>
  <c r="S163" i="17"/>
  <c r="W163" i="17"/>
  <c r="AA163" i="17"/>
  <c r="AE163" i="17"/>
  <c r="AI163" i="17"/>
  <c r="AM163" i="17"/>
  <c r="AU163" i="17"/>
  <c r="AU162" i="17" s="1"/>
  <c r="AY163" i="17"/>
  <c r="AY162" i="17" s="1"/>
  <c r="BC163" i="17"/>
  <c r="BO163" i="17"/>
  <c r="BS163" i="17"/>
  <c r="BW163" i="17"/>
  <c r="CE163" i="17"/>
  <c r="T167" i="14"/>
  <c r="G164" i="17"/>
  <c r="BK164" i="17"/>
  <c r="T168" i="14"/>
  <c r="BK165" i="17"/>
  <c r="T169" i="14"/>
  <c r="U169" i="14"/>
  <c r="V169" i="14"/>
  <c r="BK166" i="17"/>
  <c r="T170" i="14"/>
  <c r="BK167" i="17"/>
  <c r="T171" i="14"/>
  <c r="U171" i="14"/>
  <c r="G168" i="17"/>
  <c r="BK168" i="17"/>
  <c r="T172" i="14"/>
  <c r="V172" i="14"/>
  <c r="X172" i="14"/>
  <c r="BK169" i="17"/>
  <c r="T173" i="14"/>
  <c r="G170" i="17"/>
  <c r="BK170" i="17"/>
  <c r="T174" i="14"/>
  <c r="G171" i="17"/>
  <c r="X174" i="14"/>
  <c r="BK171" i="17"/>
  <c r="T175" i="14"/>
  <c r="V175" i="14"/>
  <c r="G172" i="17"/>
  <c r="BK172" i="17"/>
  <c r="T176" i="14"/>
  <c r="BK173" i="17"/>
  <c r="I174" i="17"/>
  <c r="J174" i="17"/>
  <c r="M174" i="17"/>
  <c r="N174" i="17"/>
  <c r="Q174" i="17"/>
  <c r="R174" i="17"/>
  <c r="U174" i="17"/>
  <c r="V174" i="17"/>
  <c r="W174" i="17" s="1"/>
  <c r="Y174" i="17"/>
  <c r="Z174" i="17"/>
  <c r="AC174" i="17"/>
  <c r="AD174" i="17"/>
  <c r="AG174" i="17"/>
  <c r="AH174" i="17"/>
  <c r="AK174" i="17"/>
  <c r="AL174" i="17"/>
  <c r="AO174" i="17"/>
  <c r="AP174" i="17"/>
  <c r="AS174" i="17"/>
  <c r="AT174" i="17"/>
  <c r="AW174" i="17"/>
  <c r="AX174" i="17"/>
  <c r="BA174" i="17"/>
  <c r="BB174" i="17"/>
  <c r="BE174" i="17"/>
  <c r="BF174" i="17"/>
  <c r="BG174" i="17"/>
  <c r="BI174" i="17"/>
  <c r="BJ174" i="17"/>
  <c r="BM174" i="17"/>
  <c r="BN174" i="17"/>
  <c r="BQ174" i="17"/>
  <c r="BR174" i="17"/>
  <c r="BU174" i="17"/>
  <c r="BW174" i="17" s="1"/>
  <c r="BV174" i="17"/>
  <c r="CC174" i="17"/>
  <c r="CD174" i="17"/>
  <c r="T178" i="14"/>
  <c r="U178" i="14"/>
  <c r="V178" i="14"/>
  <c r="X178" i="14"/>
  <c r="K175" i="17"/>
  <c r="O175" i="17"/>
  <c r="S175" i="17"/>
  <c r="W175" i="17"/>
  <c r="AA175" i="17"/>
  <c r="AE175" i="17"/>
  <c r="AI175" i="17"/>
  <c r="AM175" i="17"/>
  <c r="AU175" i="17"/>
  <c r="AU174" i="17" s="1"/>
  <c r="AY175" i="17"/>
  <c r="AY174" i="17" s="1"/>
  <c r="BC175" i="17"/>
  <c r="BO175" i="17"/>
  <c r="BS175" i="17"/>
  <c r="BW175" i="17"/>
  <c r="CE175" i="17"/>
  <c r="T180" i="14"/>
  <c r="G176" i="17"/>
  <c r="BK176" i="17"/>
  <c r="T181" i="14"/>
  <c r="G177" i="17"/>
  <c r="V181" i="14"/>
  <c r="BK177" i="17"/>
  <c r="T182" i="14"/>
  <c r="U182" i="14"/>
  <c r="V182" i="14"/>
  <c r="X182" i="14"/>
  <c r="BK178" i="17"/>
  <c r="T183" i="14"/>
  <c r="G179" i="17"/>
  <c r="BK179" i="17"/>
  <c r="T184" i="14"/>
  <c r="G180" i="17"/>
  <c r="BK180" i="17"/>
  <c r="T185" i="14"/>
  <c r="V185" i="14"/>
  <c r="BK181" i="17"/>
  <c r="T186" i="14"/>
  <c r="U186" i="14"/>
  <c r="BK182" i="17"/>
  <c r="T187" i="14"/>
  <c r="U187" i="14"/>
  <c r="V187" i="14"/>
  <c r="BK183" i="17"/>
  <c r="T188" i="14"/>
  <c r="G184" i="17"/>
  <c r="BK184" i="17"/>
  <c r="T189" i="14"/>
  <c r="G185" i="17"/>
  <c r="V189" i="14"/>
  <c r="BK185" i="17"/>
  <c r="I186" i="17"/>
  <c r="J186" i="17"/>
  <c r="M186" i="17"/>
  <c r="N186" i="17"/>
  <c r="Q186" i="17"/>
  <c r="R186" i="17"/>
  <c r="U186" i="17"/>
  <c r="V186" i="17"/>
  <c r="Y186" i="17"/>
  <c r="Z186" i="17"/>
  <c r="AC186" i="17"/>
  <c r="AD186" i="17"/>
  <c r="AE186" i="17" s="1"/>
  <c r="AG186" i="17"/>
  <c r="AH186" i="17"/>
  <c r="AK186" i="17"/>
  <c r="AL186" i="17"/>
  <c r="AO186" i="17"/>
  <c r="AP186" i="17"/>
  <c r="AS186" i="17"/>
  <c r="AT186" i="17"/>
  <c r="AW186" i="17"/>
  <c r="AX186" i="17"/>
  <c r="BA186" i="17"/>
  <c r="BB186" i="17"/>
  <c r="BE186" i="17"/>
  <c r="BF186" i="17"/>
  <c r="BG186" i="17"/>
  <c r="BI186" i="17"/>
  <c r="BJ186" i="17"/>
  <c r="BK186" i="17" s="1"/>
  <c r="BM186" i="17"/>
  <c r="BN186" i="17"/>
  <c r="BQ186" i="17"/>
  <c r="BR186" i="17"/>
  <c r="BU186" i="17"/>
  <c r="BV186" i="17"/>
  <c r="CC186" i="17"/>
  <c r="CD186" i="17"/>
  <c r="T191" i="14"/>
  <c r="U191" i="14"/>
  <c r="V191" i="14"/>
  <c r="X191" i="14"/>
  <c r="K187" i="17"/>
  <c r="O187" i="17"/>
  <c r="S187" i="17"/>
  <c r="W187" i="17"/>
  <c r="AA187" i="17"/>
  <c r="AE187" i="17"/>
  <c r="AI187" i="17"/>
  <c r="AM187" i="17"/>
  <c r="AQ187" i="17"/>
  <c r="AU187" i="17"/>
  <c r="AU186" i="17" s="1"/>
  <c r="AY187" i="17"/>
  <c r="AY186" i="17" s="1"/>
  <c r="BC187" i="17"/>
  <c r="BO187" i="17"/>
  <c r="BS187" i="17"/>
  <c r="BW187" i="17"/>
  <c r="CE187" i="17"/>
  <c r="T193" i="14"/>
  <c r="BK188" i="17"/>
  <c r="T194" i="14"/>
  <c r="V194" i="14"/>
  <c r="X194" i="14"/>
  <c r="BK189" i="17"/>
  <c r="T195" i="14"/>
  <c r="G190" i="17"/>
  <c r="BK190" i="17"/>
  <c r="T196" i="14"/>
  <c r="V196" i="14"/>
  <c r="X196" i="14"/>
  <c r="BK191" i="17"/>
  <c r="T197" i="14"/>
  <c r="U197" i="14"/>
  <c r="V197" i="14"/>
  <c r="X197" i="14"/>
  <c r="BK192" i="17"/>
  <c r="T198" i="14"/>
  <c r="U198" i="14"/>
  <c r="BK193" i="17"/>
  <c r="T199" i="14"/>
  <c r="V199" i="14"/>
  <c r="X199" i="14"/>
  <c r="BK194" i="17"/>
  <c r="T200" i="14"/>
  <c r="U200" i="14"/>
  <c r="V200" i="14"/>
  <c r="X200" i="14"/>
  <c r="BK195" i="17"/>
  <c r="T201" i="14"/>
  <c r="V201" i="14"/>
  <c r="X201" i="14"/>
  <c r="BK196" i="17"/>
  <c r="T202" i="14"/>
  <c r="V202" i="14"/>
  <c r="BK197" i="17"/>
  <c r="T203" i="14"/>
  <c r="V203" i="14"/>
  <c r="G198" i="17"/>
  <c r="BK198" i="17"/>
  <c r="I199" i="17"/>
  <c r="J199" i="17"/>
  <c r="M199" i="17"/>
  <c r="N199" i="17"/>
  <c r="Q199" i="17"/>
  <c r="R199" i="17"/>
  <c r="U199" i="17"/>
  <c r="V199" i="17"/>
  <c r="W199" i="17" s="1"/>
  <c r="Y199" i="17"/>
  <c r="Z199" i="17"/>
  <c r="AA199" i="17" s="1"/>
  <c r="AC199" i="17"/>
  <c r="AD199" i="17"/>
  <c r="AG199" i="17"/>
  <c r="AH199" i="17"/>
  <c r="AK199" i="17"/>
  <c r="AL199" i="17"/>
  <c r="AO199" i="17"/>
  <c r="AP199" i="17"/>
  <c r="AQ199" i="17"/>
  <c r="AS199" i="17"/>
  <c r="AT199" i="17"/>
  <c r="AW199" i="17"/>
  <c r="AX199" i="17"/>
  <c r="BA199" i="17"/>
  <c r="BB199" i="17"/>
  <c r="BE199" i="17"/>
  <c r="BF199" i="17"/>
  <c r="BG199" i="17"/>
  <c r="BI199" i="17"/>
  <c r="BJ199" i="17"/>
  <c r="BM199" i="17"/>
  <c r="BN199" i="17"/>
  <c r="BQ199" i="17"/>
  <c r="BR199" i="17"/>
  <c r="BU199" i="17"/>
  <c r="BV199" i="17"/>
  <c r="CC199" i="17"/>
  <c r="CD199" i="17"/>
  <c r="T205" i="14"/>
  <c r="U205" i="14"/>
  <c r="V205" i="14"/>
  <c r="K200" i="17"/>
  <c r="O200" i="17"/>
  <c r="S200" i="17"/>
  <c r="W200" i="17"/>
  <c r="AA200" i="17"/>
  <c r="AE200" i="17"/>
  <c r="AI200" i="17"/>
  <c r="AM200" i="17"/>
  <c r="AU200" i="17"/>
  <c r="AU199" i="17" s="1"/>
  <c r="AY200" i="17"/>
  <c r="AY199" i="17" s="1"/>
  <c r="BC200" i="17"/>
  <c r="BO200" i="17"/>
  <c r="BS200" i="17"/>
  <c r="BW200" i="17"/>
  <c r="T206" i="14"/>
  <c r="U206" i="14"/>
  <c r="BK201" i="17"/>
  <c r="T207" i="14"/>
  <c r="U207" i="14"/>
  <c r="V207" i="14"/>
  <c r="BK202" i="17"/>
  <c r="I203" i="17"/>
  <c r="J203" i="17"/>
  <c r="M203" i="17"/>
  <c r="N203" i="17"/>
  <c r="Q203" i="17"/>
  <c r="R203" i="17"/>
  <c r="U203" i="17"/>
  <c r="V203" i="17"/>
  <c r="Y203" i="17"/>
  <c r="Z203" i="17"/>
  <c r="AC203" i="17"/>
  <c r="AD203" i="17"/>
  <c r="AE203" i="17" s="1"/>
  <c r="AG203" i="17"/>
  <c r="AH203" i="17"/>
  <c r="AK203" i="17"/>
  <c r="AL203" i="17"/>
  <c r="AO203" i="17"/>
  <c r="AP203" i="17"/>
  <c r="AQ203" i="17"/>
  <c r="AS203" i="17"/>
  <c r="AT203" i="17"/>
  <c r="AW203" i="17"/>
  <c r="AX203" i="17"/>
  <c r="BA203" i="17"/>
  <c r="BB203" i="17"/>
  <c r="BE203" i="17"/>
  <c r="BF203" i="17"/>
  <c r="BG203" i="17"/>
  <c r="BI203" i="17"/>
  <c r="BJ203" i="17"/>
  <c r="BM203" i="17"/>
  <c r="BN203" i="17"/>
  <c r="BQ203" i="17"/>
  <c r="BR203" i="17"/>
  <c r="BU203" i="17"/>
  <c r="BV203" i="17"/>
  <c r="CC203" i="17"/>
  <c r="CD203" i="17"/>
  <c r="T209" i="14"/>
  <c r="U209" i="14"/>
  <c r="V209" i="14"/>
  <c r="X209" i="14"/>
  <c r="K204" i="17"/>
  <c r="O204" i="17"/>
  <c r="S204" i="17"/>
  <c r="W204" i="17"/>
  <c r="AA204" i="17"/>
  <c r="AE204" i="17"/>
  <c r="AI204" i="17"/>
  <c r="AM204" i="17"/>
  <c r="AU204" i="17"/>
  <c r="AU203" i="17" s="1"/>
  <c r="AY204" i="17"/>
  <c r="AY203" i="17" s="1"/>
  <c r="BC204" i="17"/>
  <c r="BO204" i="17"/>
  <c r="BS204" i="17"/>
  <c r="BW204" i="17"/>
  <c r="CE204" i="17"/>
  <c r="T210" i="14"/>
  <c r="V210" i="14"/>
  <c r="BK205" i="17"/>
  <c r="T211" i="14"/>
  <c r="U211" i="14"/>
  <c r="BK206" i="17"/>
  <c r="T212" i="14"/>
  <c r="V212" i="14"/>
  <c r="X212" i="14"/>
  <c r="G207" i="17"/>
  <c r="BK207" i="17"/>
  <c r="T213" i="14"/>
  <c r="BK208" i="17"/>
  <c r="T214" i="14"/>
  <c r="V214" i="14"/>
  <c r="BK209" i="17"/>
  <c r="T215" i="14"/>
  <c r="G210" i="17"/>
  <c r="BK210" i="17"/>
  <c r="T216" i="14"/>
  <c r="X216" i="14"/>
  <c r="BK211" i="17"/>
  <c r="T217" i="14"/>
  <c r="U217" i="14"/>
  <c r="V217" i="14"/>
  <c r="X217" i="14"/>
  <c r="Y217" i="14" s="1"/>
  <c r="BK212" i="17"/>
  <c r="T218" i="14"/>
  <c r="BK213" i="17"/>
  <c r="T219" i="14"/>
  <c r="U219" i="14"/>
  <c r="BK214" i="17"/>
  <c r="I215" i="17"/>
  <c r="J215" i="17"/>
  <c r="K215" i="17" s="1"/>
  <c r="M215" i="17"/>
  <c r="N215" i="17"/>
  <c r="Q215" i="17"/>
  <c r="R215" i="17"/>
  <c r="U215" i="17"/>
  <c r="V215" i="17"/>
  <c r="Y215" i="17"/>
  <c r="Z215" i="17"/>
  <c r="AA215" i="17" s="1"/>
  <c r="AC215" i="17"/>
  <c r="AD215" i="17"/>
  <c r="AG215" i="17"/>
  <c r="AH215" i="17"/>
  <c r="AK215" i="17"/>
  <c r="AL215" i="17"/>
  <c r="AO215" i="17"/>
  <c r="AP215" i="17"/>
  <c r="AS215" i="17"/>
  <c r="AT215" i="17"/>
  <c r="AW215" i="17"/>
  <c r="AX215" i="17"/>
  <c r="BA215" i="17"/>
  <c r="BB215" i="17"/>
  <c r="BE215" i="17"/>
  <c r="BF215" i="17"/>
  <c r="BG215" i="17"/>
  <c r="BI215" i="17"/>
  <c r="BJ215" i="17"/>
  <c r="BM215" i="17"/>
  <c r="BN215" i="17"/>
  <c r="BQ215" i="17"/>
  <c r="BR215" i="17"/>
  <c r="BU215" i="17"/>
  <c r="BV215" i="17"/>
  <c r="CC215" i="17"/>
  <c r="CD215" i="17"/>
  <c r="CE215" i="17" s="1"/>
  <c r="T221" i="14"/>
  <c r="V221" i="14"/>
  <c r="X221" i="14"/>
  <c r="K216" i="17"/>
  <c r="O216" i="17"/>
  <c r="S216" i="17"/>
  <c r="W216" i="17"/>
  <c r="AA216" i="17"/>
  <c r="AE216" i="17"/>
  <c r="AI216" i="17"/>
  <c r="AM216" i="17"/>
  <c r="AQ216" i="17"/>
  <c r="AU216" i="17"/>
  <c r="AU215" i="17" s="1"/>
  <c r="AY216" i="17"/>
  <c r="AY215" i="17" s="1"/>
  <c r="BC216" i="17"/>
  <c r="BO216" i="17"/>
  <c r="BS216" i="17"/>
  <c r="BW216" i="17"/>
  <c r="CE216" i="17"/>
  <c r="T223" i="14"/>
  <c r="BK217" i="17"/>
  <c r="T224" i="14"/>
  <c r="U224" i="14"/>
  <c r="V224" i="14"/>
  <c r="BK218" i="17"/>
  <c r="T225" i="14"/>
  <c r="U225" i="14"/>
  <c r="V225" i="14"/>
  <c r="BK219" i="17"/>
  <c r="T226" i="14"/>
  <c r="X226" i="14"/>
  <c r="BK220" i="17"/>
  <c r="T227" i="14"/>
  <c r="U227" i="14"/>
  <c r="V227" i="14"/>
  <c r="BK221" i="17"/>
  <c r="T228" i="14"/>
  <c r="U228" i="14"/>
  <c r="BK222" i="17"/>
  <c r="I223" i="17"/>
  <c r="J223" i="17"/>
  <c r="M223" i="17"/>
  <c r="N223" i="17"/>
  <c r="Q223" i="17"/>
  <c r="R223" i="17"/>
  <c r="U223" i="17"/>
  <c r="V223" i="17"/>
  <c r="W223" i="17" s="1"/>
  <c r="Y223" i="17"/>
  <c r="Z223" i="17"/>
  <c r="AA223" i="17" s="1"/>
  <c r="AC223" i="17"/>
  <c r="AD223" i="17"/>
  <c r="AG223" i="17"/>
  <c r="AH223" i="17"/>
  <c r="AK223" i="17"/>
  <c r="AL223" i="17"/>
  <c r="AO223" i="17"/>
  <c r="AP223" i="17"/>
  <c r="AQ223" i="17"/>
  <c r="AS223" i="17"/>
  <c r="AT223" i="17"/>
  <c r="AW223" i="17"/>
  <c r="AX223" i="17"/>
  <c r="BA223" i="17"/>
  <c r="BB223" i="17"/>
  <c r="BE223" i="17"/>
  <c r="BF223" i="17"/>
  <c r="BG223" i="17"/>
  <c r="BI223" i="17"/>
  <c r="BJ223" i="17"/>
  <c r="BM223" i="17"/>
  <c r="BN223" i="17"/>
  <c r="BO223" i="17" s="1"/>
  <c r="BQ223" i="17"/>
  <c r="BR223" i="17"/>
  <c r="BU223" i="17"/>
  <c r="BV223" i="17"/>
  <c r="BW223" i="17" s="1"/>
  <c r="CC223" i="17"/>
  <c r="CD223" i="17"/>
  <c r="T230" i="14"/>
  <c r="U230" i="14"/>
  <c r="V230" i="14"/>
  <c r="X230" i="14"/>
  <c r="K224" i="17"/>
  <c r="O224" i="17"/>
  <c r="S224" i="17"/>
  <c r="W224" i="17"/>
  <c r="AA224" i="17"/>
  <c r="AE224" i="17"/>
  <c r="AI224" i="17"/>
  <c r="AM224" i="17"/>
  <c r="AU224" i="17"/>
  <c r="AU223" i="17" s="1"/>
  <c r="AY224" i="17"/>
  <c r="AY223" i="17" s="1"/>
  <c r="BC224" i="17"/>
  <c r="BO224" i="17"/>
  <c r="BS224" i="17"/>
  <c r="BW224" i="17"/>
  <c r="CE224" i="17"/>
  <c r="T231" i="14"/>
  <c r="G225" i="17"/>
  <c r="BK225" i="17"/>
  <c r="T232" i="14"/>
  <c r="X232" i="14"/>
  <c r="T233" i="14"/>
  <c r="V233" i="14"/>
  <c r="T234" i="14"/>
  <c r="V234" i="14"/>
  <c r="X234" i="14"/>
  <c r="BK228" i="17"/>
  <c r="T235" i="14"/>
  <c r="U235" i="14"/>
  <c r="BK229" i="17"/>
  <c r="I230" i="17"/>
  <c r="J230" i="17"/>
  <c r="M230" i="17"/>
  <c r="N230" i="17"/>
  <c r="Q230" i="17"/>
  <c r="R230" i="17"/>
  <c r="U230" i="17"/>
  <c r="V230" i="17"/>
  <c r="W230" i="17" s="1"/>
  <c r="Y230" i="17"/>
  <c r="Z230" i="17"/>
  <c r="AC230" i="17"/>
  <c r="AD230" i="17"/>
  <c r="AG230" i="17"/>
  <c r="AH230" i="17"/>
  <c r="AK230" i="17"/>
  <c r="AL230" i="17"/>
  <c r="AO230" i="17"/>
  <c r="AP230" i="17"/>
  <c r="AS230" i="17"/>
  <c r="AT230" i="17"/>
  <c r="AW230" i="17"/>
  <c r="AX230" i="17"/>
  <c r="BA230" i="17"/>
  <c r="BB230" i="17"/>
  <c r="BE230" i="17"/>
  <c r="BF230" i="17"/>
  <c r="BI230" i="17"/>
  <c r="BJ230" i="17"/>
  <c r="BM230" i="17"/>
  <c r="BN230" i="17"/>
  <c r="BQ230" i="17"/>
  <c r="BR230" i="17"/>
  <c r="BU230" i="17"/>
  <c r="BV230" i="17"/>
  <c r="CC230" i="17"/>
  <c r="CD230" i="17"/>
  <c r="T237" i="14"/>
  <c r="U237" i="14"/>
  <c r="V237" i="14"/>
  <c r="K231" i="17"/>
  <c r="O231" i="17"/>
  <c r="S231" i="17"/>
  <c r="W231" i="17"/>
  <c r="AA231" i="17"/>
  <c r="AE231" i="17"/>
  <c r="AI231" i="17"/>
  <c r="AM231" i="17"/>
  <c r="AQ231" i="17"/>
  <c r="AU231" i="17"/>
  <c r="AU230" i="17" s="1"/>
  <c r="AY231" i="17"/>
  <c r="AY230" i="17" s="1"/>
  <c r="BC231" i="17"/>
  <c r="BG231" i="17"/>
  <c r="BO231" i="17"/>
  <c r="BS231" i="17"/>
  <c r="BW231" i="17"/>
  <c r="CE231" i="17"/>
  <c r="T239" i="14"/>
  <c r="BK232" i="17"/>
  <c r="T240" i="14"/>
  <c r="U240" i="14"/>
  <c r="V240" i="14"/>
  <c r="T241" i="14"/>
  <c r="BK234" i="17"/>
  <c r="T242" i="14"/>
  <c r="U242" i="14"/>
  <c r="T243" i="14"/>
  <c r="V243" i="14"/>
  <c r="G236" i="17"/>
  <c r="BK236" i="17"/>
  <c r="T244" i="14"/>
  <c r="U244" i="14"/>
  <c r="BK237" i="17"/>
  <c r="T245" i="14"/>
  <c r="U245" i="14"/>
  <c r="V245" i="14"/>
  <c r="BK238" i="17"/>
  <c r="T246" i="14"/>
  <c r="G239" i="17"/>
  <c r="BK239" i="17"/>
  <c r="T247" i="14"/>
  <c r="BK240" i="17"/>
  <c r="T248" i="14"/>
  <c r="U248" i="14"/>
  <c r="BK241" i="17"/>
  <c r="I242" i="17"/>
  <c r="J242" i="17"/>
  <c r="M242" i="17"/>
  <c r="N242" i="17"/>
  <c r="Q242" i="17"/>
  <c r="R242" i="17"/>
  <c r="U242" i="17"/>
  <c r="V242" i="17"/>
  <c r="Y242" i="17"/>
  <c r="Z242" i="17"/>
  <c r="AC242" i="17"/>
  <c r="AD242" i="17"/>
  <c r="AG242" i="17"/>
  <c r="AH242" i="17"/>
  <c r="AK242" i="17"/>
  <c r="AL242" i="17"/>
  <c r="AM242" i="17" s="1"/>
  <c r="AO242" i="17"/>
  <c r="AP242" i="17"/>
  <c r="AS242" i="17"/>
  <c r="AT242" i="17"/>
  <c r="AW242" i="17"/>
  <c r="AX242" i="17"/>
  <c r="BA242" i="17"/>
  <c r="BB242" i="17"/>
  <c r="BE242" i="17"/>
  <c r="BF242" i="17"/>
  <c r="BG242" i="17"/>
  <c r="BI242" i="17"/>
  <c r="BJ242" i="17"/>
  <c r="BM242" i="17"/>
  <c r="BN242" i="17"/>
  <c r="BQ242" i="17"/>
  <c r="BR242" i="17"/>
  <c r="BU242" i="17"/>
  <c r="BV242" i="17"/>
  <c r="CC242" i="17"/>
  <c r="T250" i="14"/>
  <c r="U250" i="14"/>
  <c r="V250" i="14"/>
  <c r="K243" i="17"/>
  <c r="O243" i="17"/>
  <c r="S243" i="17"/>
  <c r="W243" i="17"/>
  <c r="AA243" i="17"/>
  <c r="AE243" i="17"/>
  <c r="AI243" i="17"/>
  <c r="AM243" i="17"/>
  <c r="AQ243" i="17"/>
  <c r="AU243" i="17"/>
  <c r="AU242" i="17" s="1"/>
  <c r="AY243" i="17"/>
  <c r="AY242" i="17" s="1"/>
  <c r="BC243" i="17"/>
  <c r="BO243" i="17"/>
  <c r="BS243" i="17"/>
  <c r="BW243" i="17"/>
  <c r="T251" i="14"/>
  <c r="X251" i="14"/>
  <c r="BK244" i="17"/>
  <c r="T252" i="14"/>
  <c r="U252" i="14"/>
  <c r="BK245" i="17"/>
  <c r="T253" i="14"/>
  <c r="V253" i="14"/>
  <c r="BK246" i="17"/>
  <c r="T254" i="14"/>
  <c r="G247" i="17"/>
  <c r="BK247" i="17"/>
  <c r="T255" i="14"/>
  <c r="BK248" i="17"/>
  <c r="T256" i="14"/>
  <c r="U256" i="14"/>
  <c r="BK249" i="17"/>
  <c r="T257" i="14"/>
  <c r="V257" i="14"/>
  <c r="X257" i="14"/>
  <c r="BK250" i="17"/>
  <c r="T258" i="14"/>
  <c r="BK251" i="17"/>
  <c r="T259" i="14"/>
  <c r="BK252" i="17"/>
  <c r="T260" i="14"/>
  <c r="V260" i="14"/>
  <c r="G253" i="17"/>
  <c r="BK253" i="17"/>
  <c r="T261" i="14"/>
  <c r="BK254" i="17"/>
  <c r="I255" i="17"/>
  <c r="J255" i="17"/>
  <c r="M255" i="17"/>
  <c r="N255" i="17"/>
  <c r="Q255" i="17"/>
  <c r="R255" i="17"/>
  <c r="U255" i="17"/>
  <c r="V255" i="17"/>
  <c r="W255" i="17" s="1"/>
  <c r="Y255" i="17"/>
  <c r="Z255" i="17"/>
  <c r="AC255" i="17"/>
  <c r="AD255" i="17"/>
  <c r="AE255" i="17" s="1"/>
  <c r="AG255" i="17"/>
  <c r="AH255" i="17"/>
  <c r="AK255" i="17"/>
  <c r="AL255" i="17"/>
  <c r="AM255" i="17" s="1"/>
  <c r="AO255" i="17"/>
  <c r="AP255" i="17"/>
  <c r="AQ255" i="17"/>
  <c r="AS255" i="17"/>
  <c r="AT255" i="17"/>
  <c r="AW255" i="17"/>
  <c r="AX255" i="17"/>
  <c r="BA255" i="17"/>
  <c r="BB255" i="17"/>
  <c r="BE255" i="17"/>
  <c r="BF255" i="17"/>
  <c r="BG255" i="17"/>
  <c r="BI255" i="17"/>
  <c r="BJ255" i="17"/>
  <c r="BM255" i="17"/>
  <c r="BN255" i="17"/>
  <c r="BQ255" i="17"/>
  <c r="BR255" i="17"/>
  <c r="BU255" i="17"/>
  <c r="BV255" i="17"/>
  <c r="CC255" i="17"/>
  <c r="CD255" i="17"/>
  <c r="CE255" i="17" s="1"/>
  <c r="T263" i="14"/>
  <c r="U263" i="14"/>
  <c r="V263" i="14"/>
  <c r="X263" i="14"/>
  <c r="K256" i="17"/>
  <c r="O256" i="17"/>
  <c r="S256" i="17"/>
  <c r="W256" i="17"/>
  <c r="AA256" i="17"/>
  <c r="AE256" i="17"/>
  <c r="AI256" i="17"/>
  <c r="AM256" i="17"/>
  <c r="AU256" i="17"/>
  <c r="AU255" i="17" s="1"/>
  <c r="AY256" i="17"/>
  <c r="AY255" i="17" s="1"/>
  <c r="BC256" i="17"/>
  <c r="BO256" i="17"/>
  <c r="BS256" i="17"/>
  <c r="BW256" i="17"/>
  <c r="CE256" i="17"/>
  <c r="T264" i="14"/>
  <c r="U264" i="14"/>
  <c r="V264" i="14"/>
  <c r="G257" i="17"/>
  <c r="BK257" i="17"/>
  <c r="T265" i="14"/>
  <c r="X265" i="14"/>
  <c r="BK258" i="17"/>
  <c r="T266" i="14"/>
  <c r="X266" i="14"/>
  <c r="BK259" i="17"/>
  <c r="T267" i="14"/>
  <c r="U267" i="14"/>
  <c r="BK260" i="17"/>
  <c r="T268" i="14"/>
  <c r="V268" i="14"/>
  <c r="BK261" i="17"/>
  <c r="T269" i="14"/>
  <c r="U269" i="14"/>
  <c r="X269" i="14"/>
  <c r="BK262" i="17"/>
  <c r="T270" i="14"/>
  <c r="BK263" i="17"/>
  <c r="T271" i="14"/>
  <c r="U271" i="14"/>
  <c r="V271" i="14"/>
  <c r="BK264" i="17"/>
  <c r="T272" i="14"/>
  <c r="BK265" i="17"/>
  <c r="T273" i="14"/>
  <c r="X273" i="14"/>
  <c r="BK266" i="17"/>
  <c r="T274" i="14"/>
  <c r="V274" i="14"/>
  <c r="G267" i="17"/>
  <c r="BK267" i="17"/>
  <c r="T275" i="14"/>
  <c r="U275" i="14"/>
  <c r="V275" i="14"/>
  <c r="X275" i="14"/>
  <c r="BK268" i="17"/>
  <c r="I269" i="17"/>
  <c r="J269" i="17"/>
  <c r="M269" i="17"/>
  <c r="N269" i="17"/>
  <c r="Q269" i="17"/>
  <c r="R269" i="17"/>
  <c r="S269" i="17" s="1"/>
  <c r="U269" i="17"/>
  <c r="V269" i="17"/>
  <c r="Y269" i="17"/>
  <c r="Z269" i="17"/>
  <c r="AA269" i="17" s="1"/>
  <c r="AC269" i="17"/>
  <c r="AD269" i="17"/>
  <c r="AG269" i="17"/>
  <c r="AH269" i="17"/>
  <c r="AK269" i="17"/>
  <c r="AL269" i="17"/>
  <c r="AO269" i="17"/>
  <c r="AP269" i="17"/>
  <c r="AS269" i="17"/>
  <c r="AT269" i="17"/>
  <c r="AW269" i="17"/>
  <c r="AX269" i="17"/>
  <c r="BA269" i="17"/>
  <c r="BB269" i="17"/>
  <c r="BE269" i="17"/>
  <c r="BF269" i="17"/>
  <c r="BI269" i="17"/>
  <c r="BJ269" i="17"/>
  <c r="BM269" i="17"/>
  <c r="BN269" i="17"/>
  <c r="BQ269" i="17"/>
  <c r="BR269" i="17"/>
  <c r="BV269" i="17"/>
  <c r="CC269" i="17"/>
  <c r="CD269" i="17"/>
  <c r="CE269" i="17"/>
  <c r="T277" i="14"/>
  <c r="V277" i="14"/>
  <c r="X277" i="14"/>
  <c r="K270" i="17"/>
  <c r="O270" i="17"/>
  <c r="S270" i="17"/>
  <c r="W270" i="17"/>
  <c r="AA270" i="17"/>
  <c r="AE270" i="17"/>
  <c r="AI270" i="17"/>
  <c r="AM270" i="17"/>
  <c r="AQ270" i="17"/>
  <c r="AU270" i="17"/>
  <c r="AU269" i="17" s="1"/>
  <c r="AY270" i="17"/>
  <c r="AY269" i="17" s="1"/>
  <c r="BC270" i="17"/>
  <c r="BG270" i="17"/>
  <c r="BO270" i="17"/>
  <c r="BS270" i="17"/>
  <c r="BW270" i="17"/>
  <c r="CE270" i="17"/>
  <c r="T279" i="14"/>
  <c r="G271" i="17"/>
  <c r="X279" i="14"/>
  <c r="BK271" i="17"/>
  <c r="T280" i="14"/>
  <c r="G272" i="17"/>
  <c r="BK272" i="17"/>
  <c r="T281" i="14"/>
  <c r="U281" i="14"/>
  <c r="X281" i="14"/>
  <c r="BK273" i="17"/>
  <c r="T282" i="14"/>
  <c r="G274" i="17"/>
  <c r="V282" i="14"/>
  <c r="BK274" i="17"/>
  <c r="T283" i="14"/>
  <c r="U283" i="14"/>
  <c r="X283" i="14"/>
  <c r="BK275" i="17"/>
  <c r="I276" i="17"/>
  <c r="J276" i="17"/>
  <c r="K276" i="17" s="1"/>
  <c r="M276" i="17"/>
  <c r="N276" i="17"/>
  <c r="Q276" i="17"/>
  <c r="R276" i="17"/>
  <c r="S276" i="17" s="1"/>
  <c r="U276" i="17"/>
  <c r="V276" i="17"/>
  <c r="Y276" i="17"/>
  <c r="Z276" i="17"/>
  <c r="AC276" i="17"/>
  <c r="AD276" i="17"/>
  <c r="AE276" i="17" s="1"/>
  <c r="AG276" i="17"/>
  <c r="AH276" i="17"/>
  <c r="AK276" i="17"/>
  <c r="AL276" i="17"/>
  <c r="AO276" i="17"/>
  <c r="AP276" i="17"/>
  <c r="AQ276" i="17"/>
  <c r="AS276" i="17"/>
  <c r="AT276" i="17"/>
  <c r="AW276" i="17"/>
  <c r="AX276" i="17"/>
  <c r="BA276" i="17"/>
  <c r="BB276" i="17"/>
  <c r="BE276" i="17"/>
  <c r="BF276" i="17"/>
  <c r="BG276" i="17"/>
  <c r="BI276" i="17"/>
  <c r="BJ276" i="17"/>
  <c r="BM276" i="17"/>
  <c r="BN276" i="17"/>
  <c r="BO276" i="17" s="1"/>
  <c r="BQ276" i="17"/>
  <c r="BR276" i="17"/>
  <c r="BU276" i="17"/>
  <c r="BV276" i="17"/>
  <c r="CC276" i="17"/>
  <c r="CD276" i="17"/>
  <c r="T285" i="14"/>
  <c r="U285" i="14"/>
  <c r="V285" i="14"/>
  <c r="X285" i="14"/>
  <c r="K277" i="17"/>
  <c r="O277" i="17"/>
  <c r="S277" i="17"/>
  <c r="W277" i="17"/>
  <c r="AA277" i="17"/>
  <c r="AE277" i="17"/>
  <c r="AI277" i="17"/>
  <c r="AM277" i="17"/>
  <c r="AU277" i="17"/>
  <c r="AU276" i="17" s="1"/>
  <c r="AY277" i="17"/>
  <c r="AY276" i="17" s="1"/>
  <c r="BC277" i="17"/>
  <c r="BO277" i="17"/>
  <c r="BS277" i="17"/>
  <c r="BW277" i="17"/>
  <c r="CE277" i="17"/>
  <c r="T286" i="14"/>
  <c r="X286" i="14"/>
  <c r="T287" i="14"/>
  <c r="BK279" i="17"/>
  <c r="T288" i="14"/>
  <c r="U288" i="14"/>
  <c r="V288" i="14"/>
  <c r="BK280" i="17"/>
  <c r="T289" i="14"/>
  <c r="V289" i="14"/>
  <c r="BK281" i="17"/>
  <c r="T290" i="14"/>
  <c r="G282" i="17"/>
  <c r="BK282" i="17"/>
  <c r="T291" i="14"/>
  <c r="V291" i="14"/>
  <c r="X291" i="14"/>
  <c r="BK283" i="17"/>
  <c r="T292" i="14"/>
  <c r="T293" i="14"/>
  <c r="U293" i="14"/>
  <c r="BK285" i="17"/>
  <c r="I286" i="17"/>
  <c r="J286" i="17"/>
  <c r="M286" i="17"/>
  <c r="N286" i="17"/>
  <c r="O286" i="17" s="1"/>
  <c r="Q286" i="17"/>
  <c r="R286" i="17"/>
  <c r="S286" i="17" s="1"/>
  <c r="U286" i="17"/>
  <c r="V286" i="17"/>
  <c r="Y286" i="17"/>
  <c r="Z286" i="17"/>
  <c r="AA286" i="17" s="1"/>
  <c r="AC286" i="17"/>
  <c r="AD286" i="17"/>
  <c r="AE286" i="17" s="1"/>
  <c r="AG286" i="17"/>
  <c r="AH286" i="17"/>
  <c r="AI286" i="17" s="1"/>
  <c r="AK286" i="17"/>
  <c r="AL286" i="17"/>
  <c r="AM286" i="17" s="1"/>
  <c r="AO286" i="17"/>
  <c r="AP286" i="17"/>
  <c r="AQ286" i="17"/>
  <c r="AS286" i="17"/>
  <c r="AT286" i="17"/>
  <c r="AW286" i="17"/>
  <c r="AX286" i="17"/>
  <c r="BA286" i="17"/>
  <c r="BB286" i="17"/>
  <c r="BE286" i="17"/>
  <c r="BF286" i="17"/>
  <c r="BG286" i="17"/>
  <c r="BI286" i="17"/>
  <c r="BJ286" i="17"/>
  <c r="BK286" i="17" s="1"/>
  <c r="BM286" i="17"/>
  <c r="BN286" i="17"/>
  <c r="BQ286" i="17"/>
  <c r="BR286" i="17"/>
  <c r="BU286" i="17"/>
  <c r="BV286" i="17"/>
  <c r="BW286" i="17" s="1"/>
  <c r="CC286" i="17"/>
  <c r="CD286" i="17"/>
  <c r="T295" i="14"/>
  <c r="U295" i="14"/>
  <c r="V295" i="14"/>
  <c r="X295" i="14"/>
  <c r="K287" i="17"/>
  <c r="O287" i="17"/>
  <c r="S287" i="17"/>
  <c r="W287" i="17"/>
  <c r="AA287" i="17"/>
  <c r="AE287" i="17"/>
  <c r="AI287" i="17"/>
  <c r="AM287" i="17"/>
  <c r="AU287" i="17"/>
  <c r="AU286" i="17" s="1"/>
  <c r="AY287" i="17"/>
  <c r="AY286" i="17" s="1"/>
  <c r="BC287" i="17"/>
  <c r="BO287" i="17"/>
  <c r="BS287" i="17"/>
  <c r="BW287" i="17"/>
  <c r="CE287" i="17"/>
  <c r="T297" i="14"/>
  <c r="V297" i="14"/>
  <c r="BK288" i="17"/>
  <c r="T298" i="14"/>
  <c r="U298" i="14"/>
  <c r="BK289" i="17"/>
  <c r="T299" i="14"/>
  <c r="U299" i="14"/>
  <c r="V299" i="14"/>
  <c r="G290" i="17"/>
  <c r="BK290" i="17"/>
  <c r="T300" i="14"/>
  <c r="X300" i="14"/>
  <c r="BK291" i="17"/>
  <c r="T301" i="14"/>
  <c r="U301" i="14"/>
  <c r="BK292" i="17"/>
  <c r="T302" i="14"/>
  <c r="U302" i="14"/>
  <c r="BK293" i="17"/>
  <c r="T303" i="14"/>
  <c r="U303" i="14"/>
  <c r="X303" i="14"/>
  <c r="BK294" i="17"/>
  <c r="T304" i="14"/>
  <c r="G295" i="17"/>
  <c r="V304" i="14"/>
  <c r="X304" i="14"/>
  <c r="BK295" i="17"/>
  <c r="I296" i="17"/>
  <c r="J296" i="17"/>
  <c r="K296" i="17" s="1"/>
  <c r="M296" i="17"/>
  <c r="N296" i="17"/>
  <c r="Q296" i="17"/>
  <c r="R296" i="17"/>
  <c r="S296" i="17" s="1"/>
  <c r="U296" i="17"/>
  <c r="V296" i="17"/>
  <c r="Y296" i="17"/>
  <c r="Z296" i="17"/>
  <c r="AA296" i="17" s="1"/>
  <c r="AC296" i="17"/>
  <c r="AD296" i="17"/>
  <c r="AG296" i="17"/>
  <c r="AH296" i="17"/>
  <c r="AI296" i="17" s="1"/>
  <c r="AK296" i="17"/>
  <c r="AL296" i="17"/>
  <c r="AO296" i="17"/>
  <c r="AP296" i="17"/>
  <c r="AS296" i="17"/>
  <c r="AT296" i="17"/>
  <c r="AW296" i="17"/>
  <c r="AX296" i="17"/>
  <c r="BA296" i="17"/>
  <c r="BB296" i="17"/>
  <c r="BE296" i="17"/>
  <c r="BF296" i="17"/>
  <c r="BG296" i="17"/>
  <c r="BI296" i="17"/>
  <c r="BJ296" i="17"/>
  <c r="BM296" i="17"/>
  <c r="BN296" i="17"/>
  <c r="BQ296" i="17"/>
  <c r="BR296" i="17"/>
  <c r="BU296" i="17"/>
  <c r="BV296" i="17"/>
  <c r="CC296" i="17"/>
  <c r="CD296" i="17"/>
  <c r="T306" i="14"/>
  <c r="U306" i="14"/>
  <c r="V306" i="14"/>
  <c r="X306" i="14"/>
  <c r="K297" i="17"/>
  <c r="O297" i="17"/>
  <c r="S297" i="17"/>
  <c r="W297" i="17"/>
  <c r="AA297" i="17"/>
  <c r="AE297" i="17"/>
  <c r="AI297" i="17"/>
  <c r="AM297" i="17"/>
  <c r="AU297" i="17"/>
  <c r="AU296" i="17" s="1"/>
  <c r="AY297" i="17"/>
  <c r="AY296" i="17" s="1"/>
  <c r="BC297" i="17"/>
  <c r="BO297" i="17"/>
  <c r="BS297" i="17"/>
  <c r="BW297" i="17"/>
  <c r="CE297" i="17"/>
  <c r="T307" i="14"/>
  <c r="V307" i="14"/>
  <c r="G298" i="17"/>
  <c r="BK298" i="17"/>
  <c r="T308" i="14"/>
  <c r="U308" i="14"/>
  <c r="BK299" i="17"/>
  <c r="T309" i="14"/>
  <c r="V309" i="14"/>
  <c r="X309" i="14"/>
  <c r="BK300" i="17"/>
  <c r="T310" i="14"/>
  <c r="G301" i="17"/>
  <c r="BK301" i="17"/>
  <c r="T311" i="14"/>
  <c r="U311" i="14"/>
  <c r="BK302" i="17"/>
  <c r="T312" i="14"/>
  <c r="U312" i="14"/>
  <c r="V312" i="14"/>
  <c r="BK303" i="17"/>
  <c r="T313" i="14"/>
  <c r="BK304" i="17"/>
  <c r="T314" i="14"/>
  <c r="U314" i="14"/>
  <c r="V314" i="14"/>
  <c r="G305" i="17"/>
  <c r="BK305" i="17"/>
  <c r="I306" i="17"/>
  <c r="J306" i="17"/>
  <c r="M306" i="17"/>
  <c r="N306" i="17"/>
  <c r="Q306" i="17"/>
  <c r="R306" i="17"/>
  <c r="S306" i="17" s="1"/>
  <c r="U306" i="17"/>
  <c r="V306" i="17"/>
  <c r="Y306" i="17"/>
  <c r="Z306" i="17"/>
  <c r="AA306" i="17" s="1"/>
  <c r="AC306" i="17"/>
  <c r="AD306" i="17"/>
  <c r="AE306" i="17" s="1"/>
  <c r="AG306" i="17"/>
  <c r="AH306" i="17"/>
  <c r="AK306" i="17"/>
  <c r="AL306" i="17"/>
  <c r="AO306" i="17"/>
  <c r="AP306" i="17"/>
  <c r="AQ306" i="17"/>
  <c r="AS306" i="17"/>
  <c r="AT306" i="17"/>
  <c r="AW306" i="17"/>
  <c r="AX306" i="17"/>
  <c r="BA306" i="17"/>
  <c r="BB306" i="17"/>
  <c r="BE306" i="17"/>
  <c r="BF306" i="17"/>
  <c r="BG306" i="17"/>
  <c r="BI306" i="17"/>
  <c r="BJ306" i="17"/>
  <c r="BM306" i="17"/>
  <c r="BN306" i="17"/>
  <c r="BO306" i="17" s="1"/>
  <c r="BQ306" i="17"/>
  <c r="BR306" i="17"/>
  <c r="BU306" i="17"/>
  <c r="BV306" i="17"/>
  <c r="T316" i="14"/>
  <c r="U316" i="14"/>
  <c r="V316" i="14"/>
  <c r="K307" i="17"/>
  <c r="O307" i="17"/>
  <c r="S307" i="17"/>
  <c r="W307" i="17"/>
  <c r="AA307" i="17"/>
  <c r="AE307" i="17"/>
  <c r="AI307" i="17"/>
  <c r="AM307" i="17"/>
  <c r="AU307" i="17"/>
  <c r="AU306" i="17" s="1"/>
  <c r="AY307" i="17"/>
  <c r="AY306" i="17" s="1"/>
  <c r="BC307" i="17"/>
  <c r="BO307" i="17"/>
  <c r="BS307" i="17"/>
  <c r="BW307" i="17"/>
  <c r="T317" i="14"/>
  <c r="B317" i="14" s="1"/>
  <c r="U317" i="14"/>
  <c r="C317" i="14" s="1"/>
  <c r="T318" i="14"/>
  <c r="T319" i="14"/>
  <c r="G310" i="17"/>
  <c r="BK310" i="17"/>
  <c r="T320" i="14"/>
  <c r="BK311" i="17"/>
  <c r="T321" i="14"/>
  <c r="X321" i="14"/>
  <c r="BK312" i="17"/>
  <c r="T322" i="14"/>
  <c r="V322" i="14"/>
  <c r="G313" i="17"/>
  <c r="BK313" i="17"/>
  <c r="T323" i="14"/>
  <c r="BK314" i="17"/>
  <c r="I315" i="17"/>
  <c r="J315" i="17"/>
  <c r="M315" i="17"/>
  <c r="N315" i="17"/>
  <c r="Q315" i="17"/>
  <c r="R315" i="17"/>
  <c r="U315" i="17"/>
  <c r="V315" i="17"/>
  <c r="Y315" i="17"/>
  <c r="Z315" i="17"/>
  <c r="AC315" i="17"/>
  <c r="AD315" i="17"/>
  <c r="AG315" i="17"/>
  <c r="AH315" i="17"/>
  <c r="AK315" i="17"/>
  <c r="AL315" i="17"/>
  <c r="AO315" i="17"/>
  <c r="AP315" i="17"/>
  <c r="AS315" i="17"/>
  <c r="AT315" i="17"/>
  <c r="AW315" i="17"/>
  <c r="AX315" i="17"/>
  <c r="BA315" i="17"/>
  <c r="BB315" i="17"/>
  <c r="BE315" i="17"/>
  <c r="BF315" i="17"/>
  <c r="BG315" i="17"/>
  <c r="BI315" i="17"/>
  <c r="BJ315" i="17"/>
  <c r="BM315" i="17"/>
  <c r="BN315" i="17"/>
  <c r="BQ315" i="17"/>
  <c r="BR315" i="17"/>
  <c r="BU315" i="17"/>
  <c r="BV315" i="17"/>
  <c r="CC315" i="17"/>
  <c r="CD315" i="17"/>
  <c r="T325" i="14"/>
  <c r="V325" i="14"/>
  <c r="X325" i="14"/>
  <c r="K316" i="17"/>
  <c r="O316" i="17"/>
  <c r="S316" i="17"/>
  <c r="W316" i="17"/>
  <c r="AA316" i="17"/>
  <c r="AE316" i="17"/>
  <c r="AI316" i="17"/>
  <c r="AM316" i="17"/>
  <c r="AQ316" i="17"/>
  <c r="AU316" i="17"/>
  <c r="AU315" i="17" s="1"/>
  <c r="AY316" i="17"/>
  <c r="AY315" i="17" s="1"/>
  <c r="BC316" i="17"/>
  <c r="BO316" i="17"/>
  <c r="BS316" i="17"/>
  <c r="BW316" i="17"/>
  <c r="CE316" i="17"/>
  <c r="T327" i="14"/>
  <c r="G317" i="17"/>
  <c r="V327" i="14"/>
  <c r="BK317" i="17"/>
  <c r="T328" i="14"/>
  <c r="V328" i="14"/>
  <c r="BK318" i="17"/>
  <c r="T329" i="14"/>
  <c r="X329" i="14"/>
  <c r="BK319" i="17"/>
  <c r="T330" i="14"/>
  <c r="U330" i="14"/>
  <c r="V330" i="14"/>
  <c r="BK320" i="17"/>
  <c r="T331" i="14"/>
  <c r="U331" i="14"/>
  <c r="BK321" i="17"/>
  <c r="T332" i="14"/>
  <c r="V332" i="14"/>
  <c r="BK322" i="17"/>
  <c r="I323" i="17"/>
  <c r="J323" i="17"/>
  <c r="M323" i="17"/>
  <c r="N323" i="17"/>
  <c r="Q323" i="17"/>
  <c r="R323" i="17"/>
  <c r="U323" i="17"/>
  <c r="V323" i="17"/>
  <c r="Y323" i="17"/>
  <c r="Z323" i="17"/>
  <c r="AC323" i="17"/>
  <c r="AD323" i="17"/>
  <c r="AG323" i="17"/>
  <c r="AH323" i="17"/>
  <c r="AK323" i="17"/>
  <c r="AL323" i="17"/>
  <c r="AM323" i="17" s="1"/>
  <c r="AO323" i="17"/>
  <c r="AP323" i="17"/>
  <c r="AQ323" i="17"/>
  <c r="AS323" i="17"/>
  <c r="AT323" i="17"/>
  <c r="AW323" i="17"/>
  <c r="AX323" i="17"/>
  <c r="BA323" i="17"/>
  <c r="BB323" i="17"/>
  <c r="BE323" i="17"/>
  <c r="BF323" i="17"/>
  <c r="BG323" i="17"/>
  <c r="BI323" i="17"/>
  <c r="BJ323" i="17"/>
  <c r="BK323" i="17" s="1"/>
  <c r="BM323" i="17"/>
  <c r="BN323" i="17"/>
  <c r="BQ323" i="17"/>
  <c r="BR323" i="17"/>
  <c r="BU323" i="17"/>
  <c r="BV323" i="17"/>
  <c r="CC323" i="17"/>
  <c r="CD323" i="17"/>
  <c r="T334" i="14"/>
  <c r="U334" i="14"/>
  <c r="V334" i="14"/>
  <c r="K324" i="17"/>
  <c r="O324" i="17"/>
  <c r="S324" i="17"/>
  <c r="W324" i="17"/>
  <c r="AA324" i="17"/>
  <c r="AE324" i="17"/>
  <c r="AI324" i="17"/>
  <c r="AM324" i="17"/>
  <c r="AU324" i="17"/>
  <c r="AU323" i="17" s="1"/>
  <c r="AY324" i="17"/>
  <c r="AY323" i="17" s="1"/>
  <c r="BC324" i="17"/>
  <c r="BO324" i="17"/>
  <c r="BS324" i="17"/>
  <c r="BW324" i="17"/>
  <c r="T335" i="14"/>
  <c r="G325" i="17"/>
  <c r="BK325" i="17"/>
  <c r="T336" i="14"/>
  <c r="U336" i="14"/>
  <c r="BK326" i="17"/>
  <c r="T337" i="14"/>
  <c r="U337" i="14"/>
  <c r="V337" i="14"/>
  <c r="BK327" i="17"/>
  <c r="T338" i="14"/>
  <c r="G328" i="17"/>
  <c r="BK328" i="17"/>
  <c r="T339" i="14"/>
  <c r="BK329" i="17"/>
  <c r="T340" i="14"/>
  <c r="U340" i="14"/>
  <c r="V340" i="14"/>
  <c r="X340" i="14"/>
  <c r="BK330" i="17"/>
  <c r="T341" i="14"/>
  <c r="BK331" i="17"/>
  <c r="T342" i="14"/>
  <c r="U342" i="14"/>
  <c r="BK332" i="17"/>
  <c r="I333" i="17"/>
  <c r="J333" i="17"/>
  <c r="M333" i="17"/>
  <c r="N333" i="17"/>
  <c r="O333" i="17" s="1"/>
  <c r="Q333" i="17"/>
  <c r="R333" i="17"/>
  <c r="U333" i="17"/>
  <c r="V333" i="17"/>
  <c r="Y333" i="17"/>
  <c r="Z333" i="17"/>
  <c r="AC333" i="17"/>
  <c r="AD333" i="17"/>
  <c r="AG333" i="17"/>
  <c r="AH333" i="17"/>
  <c r="AK333" i="17"/>
  <c r="AL333" i="17"/>
  <c r="AO333" i="17"/>
  <c r="AP333" i="17"/>
  <c r="AQ333" i="17"/>
  <c r="AS333" i="17"/>
  <c r="AT333" i="17"/>
  <c r="AW333" i="17"/>
  <c r="AX333" i="17"/>
  <c r="BA333" i="17"/>
  <c r="BB333" i="17"/>
  <c r="BE333" i="17"/>
  <c r="BF333" i="17"/>
  <c r="BG333" i="17"/>
  <c r="BI333" i="17"/>
  <c r="BJ333" i="17"/>
  <c r="BM333" i="17"/>
  <c r="BN333" i="17"/>
  <c r="BQ333" i="17"/>
  <c r="BR333" i="17"/>
  <c r="BU333" i="17"/>
  <c r="BV333" i="17"/>
  <c r="CC333" i="17"/>
  <c r="CD333" i="17"/>
  <c r="T344" i="14"/>
  <c r="U344" i="14"/>
  <c r="V344" i="14"/>
  <c r="X344" i="14"/>
  <c r="K334" i="17"/>
  <c r="O334" i="17"/>
  <c r="S334" i="17"/>
  <c r="W334" i="17"/>
  <c r="AA334" i="17"/>
  <c r="AE334" i="17"/>
  <c r="AI334" i="17"/>
  <c r="AM334" i="17"/>
  <c r="AU334" i="17"/>
  <c r="AU333" i="17" s="1"/>
  <c r="AY334" i="17"/>
  <c r="AY333" i="17" s="1"/>
  <c r="BC334" i="17"/>
  <c r="BO334" i="17"/>
  <c r="BS334" i="17"/>
  <c r="BW334" i="17"/>
  <c r="CE334" i="17"/>
  <c r="T345" i="14"/>
  <c r="U345" i="14"/>
  <c r="V345" i="14"/>
  <c r="BK335" i="17"/>
  <c r="T346" i="14"/>
  <c r="B346" i="14" s="1"/>
  <c r="V346" i="14"/>
  <c r="T347" i="14"/>
  <c r="V347" i="14"/>
  <c r="BK337" i="17"/>
  <c r="T348" i="14"/>
  <c r="U348" i="14"/>
  <c r="X348" i="14"/>
  <c r="BK338" i="17"/>
  <c r="T349" i="14"/>
  <c r="B349" i="14" s="1"/>
  <c r="U349" i="14"/>
  <c r="C349" i="14" s="1"/>
  <c r="T350" i="14"/>
  <c r="V350" i="14"/>
  <c r="X350" i="14"/>
  <c r="BK340" i="17"/>
  <c r="T351" i="14"/>
  <c r="BK341" i="17"/>
  <c r="T352" i="14"/>
  <c r="U352" i="14"/>
  <c r="V352" i="14"/>
  <c r="BK342" i="17"/>
  <c r="T353" i="14"/>
  <c r="U353" i="14"/>
  <c r="V353" i="14"/>
  <c r="BK343" i="17"/>
  <c r="I344" i="17"/>
  <c r="J344" i="17"/>
  <c r="M344" i="17"/>
  <c r="N344" i="17"/>
  <c r="Q344" i="17"/>
  <c r="R344" i="17"/>
  <c r="U344" i="17"/>
  <c r="V344" i="17"/>
  <c r="Y344" i="17"/>
  <c r="Z344" i="17"/>
  <c r="AC344" i="17"/>
  <c r="AD344" i="17"/>
  <c r="AG344" i="17"/>
  <c r="AH344" i="17"/>
  <c r="AK344" i="17"/>
  <c r="AL344" i="17"/>
  <c r="AO344" i="17"/>
  <c r="AP344" i="17"/>
  <c r="AS344" i="17"/>
  <c r="AT344" i="17"/>
  <c r="AW344" i="17"/>
  <c r="AX344" i="17"/>
  <c r="BA344" i="17"/>
  <c r="BB344" i="17"/>
  <c r="BE344" i="17"/>
  <c r="BF344" i="17"/>
  <c r="BG344" i="17"/>
  <c r="BI344" i="17"/>
  <c r="BJ344" i="17"/>
  <c r="BM344" i="17"/>
  <c r="BN344" i="17"/>
  <c r="BQ344" i="17"/>
  <c r="BR344" i="17"/>
  <c r="BU344" i="17"/>
  <c r="BV344" i="17"/>
  <c r="CC344" i="17"/>
  <c r="CD344" i="17"/>
  <c r="T355" i="14"/>
  <c r="U355" i="14"/>
  <c r="V355" i="14"/>
  <c r="X355" i="14"/>
  <c r="K345" i="17"/>
  <c r="O345" i="17"/>
  <c r="S345" i="17"/>
  <c r="W345" i="17"/>
  <c r="AA345" i="17"/>
  <c r="AE345" i="17"/>
  <c r="AI345" i="17"/>
  <c r="AM345" i="17"/>
  <c r="AQ345" i="17"/>
  <c r="AU345" i="17"/>
  <c r="AU344" i="17" s="1"/>
  <c r="AY345" i="17"/>
  <c r="AY344" i="17" s="1"/>
  <c r="BC345" i="17"/>
  <c r="BO345" i="17"/>
  <c r="BS345" i="17"/>
  <c r="BW345" i="17"/>
  <c r="T356" i="14"/>
  <c r="X356" i="14"/>
  <c r="BK346" i="17"/>
  <c r="T357" i="14"/>
  <c r="BK347" i="17"/>
  <c r="T358" i="14"/>
  <c r="U358" i="14"/>
  <c r="V358" i="14"/>
  <c r="BK348" i="17"/>
  <c r="T359" i="14"/>
  <c r="U359" i="14"/>
  <c r="V359" i="14"/>
  <c r="BK349" i="17"/>
  <c r="T360" i="14"/>
  <c r="V360" i="14"/>
  <c r="BK350" i="17"/>
  <c r="T362" i="14"/>
  <c r="V362" i="14"/>
  <c r="BK351" i="17"/>
  <c r="I352" i="17"/>
  <c r="J352" i="17"/>
  <c r="K352" i="17" s="1"/>
  <c r="M352" i="17"/>
  <c r="N352" i="17"/>
  <c r="Q352" i="17"/>
  <c r="R352" i="17"/>
  <c r="U352" i="17"/>
  <c r="V352" i="17"/>
  <c r="Y352" i="17"/>
  <c r="Z352" i="17"/>
  <c r="AC352" i="17"/>
  <c r="AD352" i="17"/>
  <c r="AG352" i="17"/>
  <c r="AH352" i="17"/>
  <c r="AK352" i="17"/>
  <c r="AL352" i="17"/>
  <c r="AO352" i="17"/>
  <c r="AP352" i="17"/>
  <c r="AQ352" i="17"/>
  <c r="AS352" i="17"/>
  <c r="AT352" i="17"/>
  <c r="AW352" i="17"/>
  <c r="AX352" i="17"/>
  <c r="BA352" i="17"/>
  <c r="BB352" i="17"/>
  <c r="BE352" i="17"/>
  <c r="BF352" i="17"/>
  <c r="BG352" i="17"/>
  <c r="BI352" i="17"/>
  <c r="BJ352" i="17"/>
  <c r="BM352" i="17"/>
  <c r="BN352" i="17"/>
  <c r="BQ352" i="17"/>
  <c r="BR352" i="17"/>
  <c r="BU352" i="17"/>
  <c r="BV352" i="17"/>
  <c r="CC352" i="17"/>
  <c r="CD352" i="17"/>
  <c r="T364" i="14"/>
  <c r="U364" i="14"/>
  <c r="V364" i="14"/>
  <c r="X364" i="14"/>
  <c r="K353" i="17"/>
  <c r="O353" i="17"/>
  <c r="S353" i="17"/>
  <c r="W353" i="17"/>
  <c r="AA353" i="17"/>
  <c r="AE353" i="17"/>
  <c r="AI353" i="17"/>
  <c r="AM353" i="17"/>
  <c r="AU353" i="17"/>
  <c r="AU352" i="17" s="1"/>
  <c r="AY353" i="17"/>
  <c r="AY352" i="17" s="1"/>
  <c r="BC353" i="17"/>
  <c r="BO353" i="17"/>
  <c r="BS353" i="17"/>
  <c r="BW353" i="17"/>
  <c r="T365" i="14"/>
  <c r="B365" i="14" s="1"/>
  <c r="U365" i="14"/>
  <c r="C365" i="14" s="1"/>
  <c r="V365" i="14"/>
  <c r="D365" i="14" s="1"/>
  <c r="X365" i="14"/>
  <c r="F365" i="14" s="1"/>
  <c r="T366" i="14"/>
  <c r="T367" i="14"/>
  <c r="G356" i="17"/>
  <c r="BK356" i="17"/>
  <c r="T368" i="14"/>
  <c r="BK357" i="17"/>
  <c r="T369" i="14"/>
  <c r="V369" i="14"/>
  <c r="G358" i="17"/>
  <c r="BK358" i="17"/>
  <c r="T370" i="14"/>
  <c r="BK359" i="17"/>
  <c r="T371" i="14"/>
  <c r="B371" i="14" s="1"/>
  <c r="I361" i="17"/>
  <c r="J361" i="17"/>
  <c r="M361" i="17"/>
  <c r="N361" i="17"/>
  <c r="Q361" i="17"/>
  <c r="R361" i="17"/>
  <c r="S361" i="17" s="1"/>
  <c r="U361" i="17"/>
  <c r="V361" i="17"/>
  <c r="Y361" i="17"/>
  <c r="Z361" i="17"/>
  <c r="AC361" i="17"/>
  <c r="AD361" i="17"/>
  <c r="AG361" i="17"/>
  <c r="AH361" i="17"/>
  <c r="AK361" i="17"/>
  <c r="AL361" i="17"/>
  <c r="AO361" i="17"/>
  <c r="AP361" i="17"/>
  <c r="AQ361" i="17"/>
  <c r="AS361" i="17"/>
  <c r="AT361" i="17"/>
  <c r="AW361" i="17"/>
  <c r="AX361" i="17"/>
  <c r="BA361" i="17"/>
  <c r="BB361" i="17"/>
  <c r="BE361" i="17"/>
  <c r="BF361" i="17"/>
  <c r="BG361" i="17"/>
  <c r="BI361" i="17"/>
  <c r="BJ361" i="17"/>
  <c r="BM361" i="17"/>
  <c r="BN361" i="17"/>
  <c r="BQ361" i="17"/>
  <c r="BR361" i="17"/>
  <c r="BU361" i="17"/>
  <c r="BV361" i="17"/>
  <c r="CC361" i="17"/>
  <c r="CD361" i="17"/>
  <c r="T373" i="14"/>
  <c r="V373" i="14"/>
  <c r="X373" i="14"/>
  <c r="K362" i="17"/>
  <c r="O362" i="17"/>
  <c r="S362" i="17"/>
  <c r="W362" i="17"/>
  <c r="AA362" i="17"/>
  <c r="AE362" i="17"/>
  <c r="AI362" i="17"/>
  <c r="AM362" i="17"/>
  <c r="AU362" i="17"/>
  <c r="AU361" i="17" s="1"/>
  <c r="AY362" i="17"/>
  <c r="AY361" i="17" s="1"/>
  <c r="BC362" i="17"/>
  <c r="BO362" i="17"/>
  <c r="BS362" i="17"/>
  <c r="BW362" i="17"/>
  <c r="T374" i="14"/>
  <c r="T375" i="14"/>
  <c r="BK364" i="17"/>
  <c r="T376" i="14"/>
  <c r="V376" i="14"/>
  <c r="BK365" i="17"/>
  <c r="T377" i="14"/>
  <c r="V377" i="14"/>
  <c r="X377" i="14"/>
  <c r="BK366" i="17"/>
  <c r="T378" i="14"/>
  <c r="X378" i="14"/>
  <c r="BK367" i="17"/>
  <c r="T379" i="14"/>
  <c r="U379" i="14"/>
  <c r="V379" i="14"/>
  <c r="X379" i="14"/>
  <c r="BK368" i="17"/>
  <c r="T380" i="14"/>
  <c r="V380" i="14"/>
  <c r="X380" i="14"/>
  <c r="T381" i="14"/>
  <c r="T382" i="14"/>
  <c r="V382" i="14"/>
  <c r="X382" i="14"/>
  <c r="BK371" i="17"/>
  <c r="T383" i="14"/>
  <c r="BK372" i="17"/>
  <c r="T384" i="14"/>
  <c r="U384" i="14"/>
  <c r="V384" i="14"/>
  <c r="BK373" i="17"/>
  <c r="I374" i="17"/>
  <c r="J374" i="17"/>
  <c r="M374" i="17"/>
  <c r="N374" i="17"/>
  <c r="Q374" i="17"/>
  <c r="R374" i="17"/>
  <c r="U374" i="17"/>
  <c r="V374" i="17"/>
  <c r="Y374" i="17"/>
  <c r="Z374" i="17"/>
  <c r="AC374" i="17"/>
  <c r="AD374" i="17"/>
  <c r="AG374" i="17"/>
  <c r="AH374" i="17"/>
  <c r="AK374" i="17"/>
  <c r="AL374" i="17"/>
  <c r="AO374" i="17"/>
  <c r="AP374" i="17"/>
  <c r="AQ374" i="17"/>
  <c r="AS374" i="17"/>
  <c r="AT374" i="17"/>
  <c r="AW374" i="17"/>
  <c r="AX374" i="17"/>
  <c r="BA374" i="17"/>
  <c r="BB374" i="17"/>
  <c r="BE374" i="17"/>
  <c r="BF374" i="17"/>
  <c r="BG374" i="17"/>
  <c r="BI374" i="17"/>
  <c r="BJ374" i="17"/>
  <c r="BM374" i="17"/>
  <c r="BN374" i="17"/>
  <c r="BQ374" i="17"/>
  <c r="BS374" i="17" s="1"/>
  <c r="BR374" i="17"/>
  <c r="BU374" i="17"/>
  <c r="BV374" i="17"/>
  <c r="CC374" i="17"/>
  <c r="CD374" i="17"/>
  <c r="T386" i="14"/>
  <c r="V386" i="14"/>
  <c r="X386" i="14"/>
  <c r="K375" i="17"/>
  <c r="O375" i="17"/>
  <c r="S375" i="17"/>
  <c r="W375" i="17"/>
  <c r="AA375" i="17"/>
  <c r="AE375" i="17"/>
  <c r="AI375" i="17"/>
  <c r="AM375" i="17"/>
  <c r="AU375" i="17"/>
  <c r="AU374" i="17" s="1"/>
  <c r="AY375" i="17"/>
  <c r="AY374" i="17" s="1"/>
  <c r="BC375" i="17"/>
  <c r="BO375" i="17"/>
  <c r="BS375" i="17"/>
  <c r="BW375" i="17"/>
  <c r="CE375" i="17"/>
  <c r="T393" i="14"/>
  <c r="U393" i="14"/>
  <c r="BK376" i="17"/>
  <c r="T387" i="14"/>
  <c r="U387" i="14"/>
  <c r="BK377" i="17"/>
  <c r="T388" i="14"/>
  <c r="U388" i="14"/>
  <c r="V388" i="14"/>
  <c r="G378" i="17"/>
  <c r="BK378" i="17"/>
  <c r="T389" i="14"/>
  <c r="V389" i="14"/>
  <c r="G379" i="17"/>
  <c r="BK379" i="17"/>
  <c r="T390" i="14"/>
  <c r="BK380" i="17"/>
  <c r="T391" i="14"/>
  <c r="G381" i="17"/>
  <c r="BK381" i="17"/>
  <c r="T392" i="14"/>
  <c r="V392" i="14"/>
  <c r="G382" i="17"/>
  <c r="BK382" i="17"/>
  <c r="I383" i="17"/>
  <c r="J383" i="17"/>
  <c r="M383" i="17"/>
  <c r="N383" i="17"/>
  <c r="O383" i="17" s="1"/>
  <c r="Q383" i="17"/>
  <c r="R383" i="17"/>
  <c r="U383" i="17"/>
  <c r="V383" i="17"/>
  <c r="Y383" i="17"/>
  <c r="Z383" i="17"/>
  <c r="AC383" i="17"/>
  <c r="AD383" i="17"/>
  <c r="AG383" i="17"/>
  <c r="AH383" i="17"/>
  <c r="AK383" i="17"/>
  <c r="AL383" i="17"/>
  <c r="AO383" i="17"/>
  <c r="AP383" i="17"/>
  <c r="AS383" i="17"/>
  <c r="AT383" i="17"/>
  <c r="AW383" i="17"/>
  <c r="AX383" i="17"/>
  <c r="BA383" i="17"/>
  <c r="BB383" i="17"/>
  <c r="BE383" i="17"/>
  <c r="BF383" i="17"/>
  <c r="BI383" i="17"/>
  <c r="BJ383" i="17"/>
  <c r="BM383" i="17"/>
  <c r="BN383" i="17"/>
  <c r="BQ383" i="17"/>
  <c r="BR383" i="17"/>
  <c r="BU383" i="17"/>
  <c r="BV383" i="17"/>
  <c r="BY383" i="17"/>
  <c r="BZ383" i="17"/>
  <c r="CC383" i="17"/>
  <c r="CD383" i="17"/>
  <c r="T395" i="14"/>
  <c r="U395" i="14"/>
  <c r="V395" i="14"/>
  <c r="X395" i="14"/>
  <c r="K384" i="17"/>
  <c r="O384" i="17"/>
  <c r="S384" i="17"/>
  <c r="W384" i="17"/>
  <c r="AA384" i="17"/>
  <c r="AE384" i="17"/>
  <c r="AI384" i="17"/>
  <c r="AM384" i="17"/>
  <c r="AQ384" i="17"/>
  <c r="AU384" i="17"/>
  <c r="AU383" i="17" s="1"/>
  <c r="AY384" i="17"/>
  <c r="AY383" i="17" s="1"/>
  <c r="BC384" i="17"/>
  <c r="BG384" i="17"/>
  <c r="BO384" i="17"/>
  <c r="BS384" i="17"/>
  <c r="BW384" i="17"/>
  <c r="CA384" i="17"/>
  <c r="CE384" i="17"/>
  <c r="T400" i="14"/>
  <c r="X400" i="14"/>
  <c r="T396" i="14"/>
  <c r="X396" i="14"/>
  <c r="BK386" i="17"/>
  <c r="T397" i="14"/>
  <c r="V397" i="14"/>
  <c r="G387" i="17"/>
  <c r="BK387" i="17"/>
  <c r="T398" i="14"/>
  <c r="BK388" i="17"/>
  <c r="T399" i="14"/>
  <c r="X399" i="14"/>
  <c r="G389" i="17"/>
  <c r="BK389" i="17"/>
  <c r="I390" i="17"/>
  <c r="J390" i="17"/>
  <c r="M390" i="17"/>
  <c r="N390" i="17"/>
  <c r="Q390" i="17"/>
  <c r="R390" i="17"/>
  <c r="S390" i="17" s="1"/>
  <c r="U390" i="17"/>
  <c r="V390" i="17"/>
  <c r="Y390" i="17"/>
  <c r="Z390" i="17"/>
  <c r="AC390" i="17"/>
  <c r="AD390" i="17"/>
  <c r="AG390" i="17"/>
  <c r="AH390" i="17"/>
  <c r="AK390" i="17"/>
  <c r="AL390" i="17"/>
  <c r="AO390" i="17"/>
  <c r="AP390" i="17"/>
  <c r="AS390" i="17"/>
  <c r="AT390" i="17"/>
  <c r="AW390" i="17"/>
  <c r="AX390" i="17"/>
  <c r="BE390" i="17"/>
  <c r="BF390" i="17"/>
  <c r="BI390" i="17"/>
  <c r="BJ390" i="17"/>
  <c r="BK390" i="17" s="1"/>
  <c r="BM390" i="17"/>
  <c r="BN390" i="17"/>
  <c r="BQ390" i="17"/>
  <c r="BR390" i="17"/>
  <c r="BS390" i="17" s="1"/>
  <c r="BU390" i="17"/>
  <c r="BV390" i="17"/>
  <c r="BY390" i="17"/>
  <c r="BZ390" i="17"/>
  <c r="CA390" i="17" s="1"/>
  <c r="CC390" i="17"/>
  <c r="CD390" i="17"/>
  <c r="T402" i="14"/>
  <c r="U402" i="14"/>
  <c r="V402" i="14"/>
  <c r="X402" i="14"/>
  <c r="K391" i="17"/>
  <c r="O391" i="17"/>
  <c r="S391" i="17"/>
  <c r="W391" i="17"/>
  <c r="AA391" i="17"/>
  <c r="AE391" i="17"/>
  <c r="AI391" i="17"/>
  <c r="AM391" i="17"/>
  <c r="AQ391" i="17"/>
  <c r="AU391" i="17"/>
  <c r="AY391" i="17"/>
  <c r="BG391" i="17"/>
  <c r="BO391" i="17"/>
  <c r="BS391" i="17"/>
  <c r="BW391" i="17"/>
  <c r="CA391" i="17"/>
  <c r="CE391" i="17"/>
  <c r="T403" i="14"/>
  <c r="U403" i="14"/>
  <c r="V403" i="14"/>
  <c r="X403" i="14"/>
  <c r="K392" i="17"/>
  <c r="O392" i="17"/>
  <c r="S392" i="17"/>
  <c r="W392" i="17"/>
  <c r="AA392" i="17"/>
  <c r="AE392" i="17"/>
  <c r="AI392" i="17"/>
  <c r="AM392" i="17"/>
  <c r="AU392" i="17"/>
  <c r="AY392" i="17"/>
  <c r="BK392" i="17"/>
  <c r="BO392" i="17"/>
  <c r="BS392" i="17"/>
  <c r="T404" i="14"/>
  <c r="U404" i="14"/>
  <c r="V404" i="14"/>
  <c r="X404" i="14"/>
  <c r="K393" i="17"/>
  <c r="O393" i="17"/>
  <c r="S393" i="17"/>
  <c r="W393" i="17"/>
  <c r="AA393" i="17"/>
  <c r="AE393" i="17"/>
  <c r="AI393" i="17"/>
  <c r="AM393" i="17"/>
  <c r="AU393" i="17"/>
  <c r="AY393" i="17"/>
  <c r="BK393" i="17"/>
  <c r="BO393" i="17"/>
  <c r="BS393" i="17"/>
  <c r="CE393" i="17"/>
  <c r="T405" i="14"/>
  <c r="V405" i="14"/>
  <c r="X405" i="14"/>
  <c r="K394" i="17"/>
  <c r="O394" i="17"/>
  <c r="S394" i="17"/>
  <c r="W394" i="17"/>
  <c r="AA394" i="17"/>
  <c r="AE394" i="17"/>
  <c r="AI394" i="17"/>
  <c r="AM394" i="17"/>
  <c r="AU394" i="17"/>
  <c r="AY394" i="17"/>
  <c r="BK394" i="17"/>
  <c r="BO394" i="17"/>
  <c r="BS394" i="17"/>
  <c r="BW394" i="17"/>
  <c r="T406" i="14"/>
  <c r="BI10" i="16"/>
  <c r="BJ10" i="16"/>
  <c r="BK10" i="16" s="1"/>
  <c r="I11" i="16"/>
  <c r="J11" i="16"/>
  <c r="M11" i="16"/>
  <c r="N11" i="16"/>
  <c r="Q11" i="16"/>
  <c r="R11" i="16"/>
  <c r="Y11" i="16"/>
  <c r="Z11" i="16"/>
  <c r="AC11" i="16"/>
  <c r="AD11" i="16"/>
  <c r="AG11" i="16"/>
  <c r="AH11" i="16"/>
  <c r="AJ11" i="16"/>
  <c r="AK11" i="16"/>
  <c r="AL11" i="16"/>
  <c r="AO11" i="16"/>
  <c r="AP11" i="16"/>
  <c r="AS11" i="16"/>
  <c r="AW11" i="16"/>
  <c r="AX11" i="16"/>
  <c r="BA11" i="16"/>
  <c r="BB11" i="16"/>
  <c r="BI11" i="16"/>
  <c r="BJ11" i="16"/>
  <c r="BK11" i="16" s="1"/>
  <c r="BL11" i="16"/>
  <c r="BM11" i="16"/>
  <c r="BN11" i="16"/>
  <c r="BQ11" i="16"/>
  <c r="BR11" i="16"/>
  <c r="BU11" i="16"/>
  <c r="BV11" i="16"/>
  <c r="BY11" i="16"/>
  <c r="BZ11" i="16"/>
  <c r="CC11" i="16"/>
  <c r="CD11" i="16"/>
  <c r="CG11" i="16"/>
  <c r="CH11" i="16"/>
  <c r="CK11" i="16"/>
  <c r="CL11" i="16"/>
  <c r="CO11" i="16"/>
  <c r="CP11" i="16"/>
  <c r="CS11" i="16"/>
  <c r="CT11" i="16"/>
  <c r="CW11" i="16"/>
  <c r="CX11" i="16"/>
  <c r="DA11" i="16"/>
  <c r="DB11" i="16"/>
  <c r="DD11" i="16"/>
  <c r="DE11" i="16"/>
  <c r="DF11" i="16"/>
  <c r="DI11" i="16"/>
  <c r="DJ11" i="16"/>
  <c r="DM11" i="16"/>
  <c r="DN11" i="16"/>
  <c r="DQ11" i="16"/>
  <c r="DR11" i="16"/>
  <c r="DT11" i="16"/>
  <c r="DU11" i="16"/>
  <c r="DV11" i="16"/>
  <c r="DX11" i="16"/>
  <c r="DY11" i="16"/>
  <c r="DZ11" i="16"/>
  <c r="EC11" i="16"/>
  <c r="ED11" i="16"/>
  <c r="EF11" i="16"/>
  <c r="EG11" i="16"/>
  <c r="EH11" i="16"/>
  <c r="EK11" i="16"/>
  <c r="EL11" i="16"/>
  <c r="EO11" i="16"/>
  <c r="EP11" i="16"/>
  <c r="ES11" i="16"/>
  <c r="ET11" i="16"/>
  <c r="EW11" i="16"/>
  <c r="EX11" i="16"/>
  <c r="FE11" i="16"/>
  <c r="FF11" i="16"/>
  <c r="FH11" i="16"/>
  <c r="FI11" i="16"/>
  <c r="FJ11" i="16"/>
  <c r="FM11" i="16"/>
  <c r="FN11" i="16"/>
  <c r="FQ11" i="16"/>
  <c r="FR11" i="16"/>
  <c r="FU11" i="16"/>
  <c r="FV11" i="16"/>
  <c r="FX11" i="16"/>
  <c r="FY11" i="16"/>
  <c r="FZ11" i="16"/>
  <c r="GF11" i="16"/>
  <c r="GG11" i="16"/>
  <c r="GH11" i="16"/>
  <c r="GK11" i="16"/>
  <c r="GL11" i="16"/>
  <c r="GO11" i="16"/>
  <c r="GP11" i="16"/>
  <c r="GS11" i="16"/>
  <c r="GT11" i="16"/>
  <c r="GW11" i="16"/>
  <c r="GX11" i="16"/>
  <c r="HA11" i="16"/>
  <c r="HB11" i="16"/>
  <c r="HC11" i="16" s="1"/>
  <c r="HE11" i="16"/>
  <c r="HF11" i="16"/>
  <c r="HI11" i="16"/>
  <c r="HJ11" i="16"/>
  <c r="HM11" i="16"/>
  <c r="HN11" i="16"/>
  <c r="HQ11" i="16"/>
  <c r="HR11" i="16"/>
  <c r="HU11" i="16"/>
  <c r="HV11" i="16"/>
  <c r="HY11" i="16"/>
  <c r="HZ11" i="16"/>
  <c r="IC11" i="16"/>
  <c r="ID11" i="16"/>
  <c r="IG11" i="16"/>
  <c r="IH11" i="16"/>
  <c r="IK11" i="16"/>
  <c r="IL11" i="16"/>
  <c r="IO11" i="16"/>
  <c r="IP11" i="16"/>
  <c r="IS11" i="16"/>
  <c r="IT11" i="16"/>
  <c r="IU11" i="16" s="1"/>
  <c r="IW11" i="16"/>
  <c r="IX11" i="16"/>
  <c r="JA11" i="16"/>
  <c r="JB11" i="16"/>
  <c r="JE11" i="16"/>
  <c r="JF11" i="16"/>
  <c r="JI11" i="16"/>
  <c r="JJ11" i="16"/>
  <c r="JM11" i="16"/>
  <c r="JN11" i="16"/>
  <c r="I12" i="16"/>
  <c r="J12" i="16"/>
  <c r="M12" i="16"/>
  <c r="N12" i="16"/>
  <c r="O12" i="16" s="1"/>
  <c r="Q12" i="16"/>
  <c r="R12" i="16"/>
  <c r="Y12" i="16"/>
  <c r="Z12" i="16"/>
  <c r="AC12" i="16"/>
  <c r="AD12" i="16"/>
  <c r="AG12" i="16"/>
  <c r="AH12" i="16"/>
  <c r="AJ12" i="16"/>
  <c r="AK12" i="16"/>
  <c r="AL12" i="16"/>
  <c r="AO12" i="16"/>
  <c r="AP12" i="16"/>
  <c r="AQ12" i="16" s="1"/>
  <c r="AS12" i="16"/>
  <c r="AU12" i="16" s="1"/>
  <c r="BA12" i="16"/>
  <c r="BB12" i="16"/>
  <c r="BM12" i="16"/>
  <c r="BN12" i="16"/>
  <c r="BQ12" i="16"/>
  <c r="BR12" i="16"/>
  <c r="BU12" i="16"/>
  <c r="BV12" i="16"/>
  <c r="BY12" i="16"/>
  <c r="BZ12" i="16"/>
  <c r="CC12" i="16"/>
  <c r="CD12" i="16"/>
  <c r="CG12" i="16"/>
  <c r="CH12" i="16"/>
  <c r="CK12" i="16"/>
  <c r="CL12" i="16"/>
  <c r="CO12" i="16"/>
  <c r="CS12" i="16"/>
  <c r="CT12" i="16"/>
  <c r="CW12" i="16"/>
  <c r="CX12" i="16"/>
  <c r="DA12" i="16"/>
  <c r="DD12" i="16"/>
  <c r="DE12" i="16"/>
  <c r="DF12" i="16"/>
  <c r="DI12" i="16"/>
  <c r="DJ12" i="16"/>
  <c r="DM12" i="16"/>
  <c r="DN12" i="16"/>
  <c r="DQ12" i="16"/>
  <c r="DR12" i="16"/>
  <c r="DU12" i="16"/>
  <c r="DV12" i="16"/>
  <c r="DY12" i="16"/>
  <c r="DZ12" i="16"/>
  <c r="EC12" i="16"/>
  <c r="ED12" i="16"/>
  <c r="EF12" i="16"/>
  <c r="EG12" i="16"/>
  <c r="EH12" i="16"/>
  <c r="EK12" i="16"/>
  <c r="EL12" i="16"/>
  <c r="EO12" i="16"/>
  <c r="EP12" i="16"/>
  <c r="ES12" i="16"/>
  <c r="ET12" i="16"/>
  <c r="EW12" i="16"/>
  <c r="EX12" i="16"/>
  <c r="FE12" i="16"/>
  <c r="FF12" i="16"/>
  <c r="FI12" i="16"/>
  <c r="FJ12" i="16"/>
  <c r="FM12" i="16"/>
  <c r="FN12" i="16"/>
  <c r="FQ12" i="16"/>
  <c r="FR12" i="16"/>
  <c r="FU12" i="16"/>
  <c r="FV12" i="16"/>
  <c r="FX12" i="16"/>
  <c r="FY12" i="16"/>
  <c r="FZ12" i="16"/>
  <c r="GF12" i="16"/>
  <c r="GG12" i="16"/>
  <c r="GH12" i="16"/>
  <c r="GK12" i="16"/>
  <c r="GL12" i="16"/>
  <c r="GO12" i="16"/>
  <c r="GP12" i="16"/>
  <c r="GS12" i="16"/>
  <c r="GT12" i="16"/>
  <c r="GW12" i="16"/>
  <c r="GX12" i="16"/>
  <c r="HA12" i="16"/>
  <c r="HB12" i="16"/>
  <c r="HE12" i="16"/>
  <c r="HF12" i="16"/>
  <c r="HI12" i="16"/>
  <c r="HJ12" i="16"/>
  <c r="HM12" i="16"/>
  <c r="HN12" i="16"/>
  <c r="HQ12" i="16"/>
  <c r="HR12" i="16"/>
  <c r="HU12" i="16"/>
  <c r="HV12" i="16"/>
  <c r="HY12" i="16"/>
  <c r="HZ12" i="16"/>
  <c r="IC12" i="16"/>
  <c r="ID12" i="16"/>
  <c r="IG12" i="16"/>
  <c r="IH12" i="16"/>
  <c r="IK12" i="16"/>
  <c r="IL12" i="16"/>
  <c r="IO12" i="16"/>
  <c r="IP12" i="16"/>
  <c r="IS12" i="16"/>
  <c r="IT12" i="16"/>
  <c r="IW12" i="16"/>
  <c r="IX12" i="16"/>
  <c r="JA12" i="16"/>
  <c r="JB12" i="16"/>
  <c r="JE12" i="16"/>
  <c r="JF12" i="16"/>
  <c r="JI12" i="16"/>
  <c r="JM12" i="16"/>
  <c r="JN12" i="16"/>
  <c r="I13" i="16"/>
  <c r="J13" i="16"/>
  <c r="M13" i="16"/>
  <c r="N13" i="16"/>
  <c r="O13" i="16"/>
  <c r="Q13" i="16"/>
  <c r="R13" i="16"/>
  <c r="S13" i="16"/>
  <c r="Y13" i="16"/>
  <c r="Z13" i="16"/>
  <c r="AA13" i="16"/>
  <c r="AC13" i="16"/>
  <c r="AD13" i="16"/>
  <c r="AE13" i="16"/>
  <c r="AG13" i="16"/>
  <c r="AH13" i="16"/>
  <c r="AI13" i="16"/>
  <c r="AK13" i="16"/>
  <c r="AL13" i="16"/>
  <c r="AM13" i="16"/>
  <c r="AO13" i="16"/>
  <c r="AP13" i="16"/>
  <c r="AS13" i="16"/>
  <c r="BA13" i="16"/>
  <c r="BB13" i="16"/>
  <c r="BM13" i="16"/>
  <c r="BN13" i="16"/>
  <c r="BO13" i="16"/>
  <c r="BQ13" i="16"/>
  <c r="BR13" i="16"/>
  <c r="BU13" i="16"/>
  <c r="BV13" i="16"/>
  <c r="BW13" i="16" s="1"/>
  <c r="BY13" i="16"/>
  <c r="BZ13" i="16"/>
  <c r="CC13" i="16"/>
  <c r="CD13" i="16"/>
  <c r="CG13" i="16"/>
  <c r="CH13" i="16"/>
  <c r="CK13" i="16"/>
  <c r="CL13" i="16"/>
  <c r="CO13" i="16"/>
  <c r="CP13" i="16"/>
  <c r="CQ13" i="16"/>
  <c r="CS13" i="16"/>
  <c r="CT13" i="16"/>
  <c r="CU13" i="16"/>
  <c r="CW13" i="16"/>
  <c r="CX13" i="16"/>
  <c r="CY13" i="16"/>
  <c r="DA13" i="16"/>
  <c r="DB13" i="16"/>
  <c r="DD13" i="16"/>
  <c r="DE13" i="16"/>
  <c r="DF13" i="16"/>
  <c r="DG13" i="16"/>
  <c r="DI13" i="16"/>
  <c r="DJ13" i="16"/>
  <c r="DK13" i="16"/>
  <c r="DM13" i="16"/>
  <c r="DN13" i="16"/>
  <c r="DQ13" i="16"/>
  <c r="DR13" i="16"/>
  <c r="DU13" i="16"/>
  <c r="DV13" i="16"/>
  <c r="DW13" i="16"/>
  <c r="DY13" i="16"/>
  <c r="DZ13" i="16"/>
  <c r="EA13" i="16"/>
  <c r="EC13" i="16"/>
  <c r="ED13" i="16"/>
  <c r="EK13" i="16"/>
  <c r="EL13" i="16"/>
  <c r="EO13" i="16"/>
  <c r="EP13" i="16"/>
  <c r="ES13" i="16"/>
  <c r="ET13" i="16"/>
  <c r="EW13" i="16"/>
  <c r="EX13" i="16"/>
  <c r="FE13" i="16"/>
  <c r="FF13" i="16"/>
  <c r="FG13" i="16"/>
  <c r="FI13" i="16"/>
  <c r="FJ13" i="16"/>
  <c r="FK13" i="16"/>
  <c r="FM13" i="16"/>
  <c r="FN13" i="16"/>
  <c r="FO13" i="16"/>
  <c r="FQ13" i="16"/>
  <c r="FR13" i="16"/>
  <c r="FU13" i="16"/>
  <c r="FV13" i="16"/>
  <c r="FX13" i="16"/>
  <c r="FY13" i="16"/>
  <c r="FZ13" i="16"/>
  <c r="GF13" i="16"/>
  <c r="GG13" i="16"/>
  <c r="GH13" i="16"/>
  <c r="GK13" i="16"/>
  <c r="GL13" i="16"/>
  <c r="GO13" i="16"/>
  <c r="GP13" i="16"/>
  <c r="GS13" i="16"/>
  <c r="GT13" i="16"/>
  <c r="GU13" i="16"/>
  <c r="HA13" i="16"/>
  <c r="HB13" i="16"/>
  <c r="HE13" i="16"/>
  <c r="HF13" i="16"/>
  <c r="HI13" i="16"/>
  <c r="HJ13" i="16"/>
  <c r="HM13" i="16"/>
  <c r="HN13" i="16"/>
  <c r="HQ13" i="16"/>
  <c r="HR13" i="16"/>
  <c r="HU13" i="16"/>
  <c r="HV13" i="16"/>
  <c r="IS13" i="16"/>
  <c r="IT13" i="16"/>
  <c r="IU13" i="16"/>
  <c r="JE13" i="16"/>
  <c r="JF13" i="16"/>
  <c r="JI13" i="16"/>
  <c r="JJ13" i="16"/>
  <c r="JM13" i="16"/>
  <c r="JN13" i="16"/>
  <c r="N13" i="14"/>
  <c r="O13" i="14"/>
  <c r="P13" i="14"/>
  <c r="R13" i="14"/>
  <c r="BC14" i="16"/>
  <c r="CA14" i="16"/>
  <c r="CI14" i="16"/>
  <c r="CM14" i="16"/>
  <c r="DS14" i="16"/>
  <c r="EE14" i="16"/>
  <c r="EM14" i="16"/>
  <c r="EQ14" i="16"/>
  <c r="EY14" i="16"/>
  <c r="HK14" i="16"/>
  <c r="HO14" i="16"/>
  <c r="JG14" i="16"/>
  <c r="N14" i="14"/>
  <c r="O14" i="14"/>
  <c r="P14" i="14"/>
  <c r="BW15" i="16"/>
  <c r="N15" i="14"/>
  <c r="O15" i="14"/>
  <c r="P15" i="14"/>
  <c r="R15" i="14"/>
  <c r="I17" i="16"/>
  <c r="J17" i="16"/>
  <c r="M17" i="16"/>
  <c r="N17" i="16"/>
  <c r="O17" i="16"/>
  <c r="Q17" i="16"/>
  <c r="R17" i="16"/>
  <c r="S17" i="16"/>
  <c r="Y17" i="16"/>
  <c r="Z17" i="16"/>
  <c r="AA17" i="16"/>
  <c r="AC17" i="16"/>
  <c r="AD17" i="16"/>
  <c r="AG17" i="16"/>
  <c r="AH17" i="16"/>
  <c r="AI17" i="16"/>
  <c r="AK17" i="16"/>
  <c r="AL17" i="16"/>
  <c r="AM17" i="16"/>
  <c r="AO17" i="16"/>
  <c r="AP17" i="16"/>
  <c r="AQ17" i="16"/>
  <c r="AS17" i="16"/>
  <c r="BA17" i="16"/>
  <c r="BB17" i="16"/>
  <c r="BM17" i="16"/>
  <c r="BN17" i="16"/>
  <c r="BO17" i="16"/>
  <c r="BQ17" i="16"/>
  <c r="BR17" i="16"/>
  <c r="BU17" i="16"/>
  <c r="BV17" i="16"/>
  <c r="BY17" i="16"/>
  <c r="BZ17" i="16"/>
  <c r="CC17" i="16"/>
  <c r="CD17" i="16"/>
  <c r="CG17" i="16"/>
  <c r="CH17" i="16"/>
  <c r="CK17" i="16"/>
  <c r="CL17" i="16"/>
  <c r="CO17" i="16"/>
  <c r="CP17" i="16"/>
  <c r="CQ17" i="16"/>
  <c r="CS17" i="16"/>
  <c r="CT17" i="16"/>
  <c r="CW17" i="16"/>
  <c r="CX17" i="16"/>
  <c r="CY17" i="16"/>
  <c r="DA17" i="16"/>
  <c r="DB17" i="16"/>
  <c r="DC17" i="16" s="1"/>
  <c r="DD17" i="16"/>
  <c r="DE17" i="16"/>
  <c r="DF17" i="16"/>
  <c r="DG17" i="16"/>
  <c r="DI17" i="16"/>
  <c r="DJ17" i="16"/>
  <c r="DK17" i="16"/>
  <c r="DM17" i="16"/>
  <c r="DN17" i="16"/>
  <c r="DQ17" i="16"/>
  <c r="DR17" i="16"/>
  <c r="DU17" i="16"/>
  <c r="DV17" i="16"/>
  <c r="DW17" i="16"/>
  <c r="DY17" i="16"/>
  <c r="DZ17" i="16"/>
  <c r="EA17" i="16"/>
  <c r="EC17" i="16"/>
  <c r="ED17" i="16"/>
  <c r="EK17" i="16"/>
  <c r="EL17" i="16"/>
  <c r="EO17" i="16"/>
  <c r="EP17" i="16"/>
  <c r="ES17" i="16"/>
  <c r="ET17" i="16"/>
  <c r="EW17" i="16"/>
  <c r="EX17" i="16"/>
  <c r="FE17" i="16"/>
  <c r="FF17" i="16"/>
  <c r="FG17" i="16"/>
  <c r="FI17" i="16"/>
  <c r="FJ17" i="16"/>
  <c r="FK17" i="16"/>
  <c r="FM17" i="16"/>
  <c r="FN17" i="16"/>
  <c r="FO17" i="16"/>
  <c r="FQ17" i="16"/>
  <c r="FR17" i="16"/>
  <c r="FU17" i="16"/>
  <c r="FV17" i="16"/>
  <c r="FX17" i="16"/>
  <c r="FY17" i="16"/>
  <c r="FZ17" i="16"/>
  <c r="GF17" i="16"/>
  <c r="GG17" i="16"/>
  <c r="GH17" i="16"/>
  <c r="GK17" i="16"/>
  <c r="GL17" i="16"/>
  <c r="GO17" i="16"/>
  <c r="GP17" i="16"/>
  <c r="GS17" i="16"/>
  <c r="GT17" i="16"/>
  <c r="GU17" i="16"/>
  <c r="HA17" i="16"/>
  <c r="HB17" i="16"/>
  <c r="HE17" i="16"/>
  <c r="HF17" i="16"/>
  <c r="HI17" i="16"/>
  <c r="HJ17" i="16"/>
  <c r="HM17" i="16"/>
  <c r="HN17" i="16"/>
  <c r="HQ17" i="16"/>
  <c r="HR17" i="16"/>
  <c r="HU17" i="16"/>
  <c r="HV17" i="16"/>
  <c r="IS17" i="16"/>
  <c r="IT17" i="16"/>
  <c r="IU17" i="16"/>
  <c r="N17" i="14"/>
  <c r="O17" i="14"/>
  <c r="P17" i="14"/>
  <c r="AU18" i="16"/>
  <c r="BC18" i="16"/>
  <c r="CA18" i="16"/>
  <c r="CE18" i="16"/>
  <c r="CI18" i="16"/>
  <c r="CM18" i="16"/>
  <c r="DS18" i="16"/>
  <c r="EE18" i="16"/>
  <c r="EM18" i="16"/>
  <c r="EQ18" i="16"/>
  <c r="EU18" i="16"/>
  <c r="EY18" i="16"/>
  <c r="HK18" i="16"/>
  <c r="N18" i="14"/>
  <c r="O18" i="14"/>
  <c r="P18" i="14"/>
  <c r="BW19" i="16"/>
  <c r="N19" i="14"/>
  <c r="O19" i="14"/>
  <c r="P19" i="14"/>
  <c r="R19" i="14"/>
  <c r="N20" i="14"/>
  <c r="O20" i="14"/>
  <c r="P20" i="14"/>
  <c r="N21" i="14"/>
  <c r="O21" i="14"/>
  <c r="P21" i="14"/>
  <c r="N22" i="14"/>
  <c r="P22" i="14"/>
  <c r="R22" i="14"/>
  <c r="N23" i="14"/>
  <c r="O23" i="14"/>
  <c r="P23" i="14"/>
  <c r="N24" i="14"/>
  <c r="P24" i="14"/>
  <c r="R24" i="14"/>
  <c r="I26" i="16"/>
  <c r="J26" i="16"/>
  <c r="M26" i="16"/>
  <c r="N26" i="16"/>
  <c r="Q26" i="16"/>
  <c r="R26" i="16"/>
  <c r="S26" i="16"/>
  <c r="Y26" i="16"/>
  <c r="Z26" i="16"/>
  <c r="AA26" i="16"/>
  <c r="AC26" i="16"/>
  <c r="AD26" i="16"/>
  <c r="AE26" i="16"/>
  <c r="AG26" i="16"/>
  <c r="AH26" i="16"/>
  <c r="AI26" i="16"/>
  <c r="AK26" i="16"/>
  <c r="AL26" i="16"/>
  <c r="AM26" i="16"/>
  <c r="AO26" i="16"/>
  <c r="AP26" i="16"/>
  <c r="AQ26" i="16"/>
  <c r="AW26" i="16"/>
  <c r="AX26" i="16"/>
  <c r="BA26" i="16"/>
  <c r="BB26" i="16"/>
  <c r="BM26" i="16"/>
  <c r="BN26" i="16"/>
  <c r="BO26" i="16"/>
  <c r="BQ26" i="16"/>
  <c r="BS26" i="16" s="1"/>
  <c r="BR26" i="16"/>
  <c r="BU26" i="16"/>
  <c r="BV26" i="16"/>
  <c r="BY26" i="16"/>
  <c r="BZ26" i="16"/>
  <c r="CC26" i="16"/>
  <c r="CD26" i="16"/>
  <c r="CE26" i="16"/>
  <c r="CG26" i="16"/>
  <c r="CH26" i="16"/>
  <c r="CK26" i="16"/>
  <c r="CL26" i="16"/>
  <c r="CO26" i="16"/>
  <c r="CP26" i="16"/>
  <c r="CQ26" i="16"/>
  <c r="CS26" i="16"/>
  <c r="CT26" i="16"/>
  <c r="CW26" i="16"/>
  <c r="CX26" i="16"/>
  <c r="CY26" i="16"/>
  <c r="DA26" i="16"/>
  <c r="DB26" i="16"/>
  <c r="DD26" i="16"/>
  <c r="DE26" i="16"/>
  <c r="DF26" i="16"/>
  <c r="DG26" i="16"/>
  <c r="DI26" i="16"/>
  <c r="DJ26" i="16"/>
  <c r="DK26" i="16"/>
  <c r="DM26" i="16"/>
  <c r="DN26" i="16"/>
  <c r="DO26" i="16" s="1"/>
  <c r="DQ26" i="16"/>
  <c r="DR26" i="16"/>
  <c r="DU26" i="16"/>
  <c r="DV26" i="16"/>
  <c r="DW26" i="16"/>
  <c r="DY26" i="16"/>
  <c r="DZ26" i="16"/>
  <c r="EA26" i="16"/>
  <c r="EC26" i="16"/>
  <c r="ED26" i="16"/>
  <c r="EK26" i="16"/>
  <c r="EL26" i="16"/>
  <c r="EO26" i="16"/>
  <c r="EP26" i="16"/>
  <c r="ES26" i="16"/>
  <c r="ET26" i="16"/>
  <c r="EU26" i="16"/>
  <c r="EW26" i="16"/>
  <c r="EX26" i="16"/>
  <c r="FE26" i="16"/>
  <c r="FF26" i="16"/>
  <c r="FG26" i="16"/>
  <c r="FI26" i="16"/>
  <c r="FJ26" i="16"/>
  <c r="FK26" i="16"/>
  <c r="FM26" i="16"/>
  <c r="FN26" i="16"/>
  <c r="FO26" i="16"/>
  <c r="FQ26" i="16"/>
  <c r="FR26" i="16"/>
  <c r="FS26" i="16"/>
  <c r="FU26" i="16"/>
  <c r="FV26" i="16"/>
  <c r="FW26" i="16"/>
  <c r="FX26" i="16"/>
  <c r="FY26" i="16"/>
  <c r="FZ26" i="16"/>
  <c r="GA26" i="16"/>
  <c r="GF26" i="16"/>
  <c r="GG26" i="16"/>
  <c r="GH26" i="16"/>
  <c r="GI26" i="16"/>
  <c r="GK26" i="16"/>
  <c r="GL26" i="16"/>
  <c r="GM26" i="16"/>
  <c r="GO26" i="16"/>
  <c r="GP26" i="16"/>
  <c r="GQ26" i="16"/>
  <c r="GS26" i="16"/>
  <c r="GT26" i="16"/>
  <c r="GU26" i="16"/>
  <c r="GW26" i="16"/>
  <c r="GX26" i="16"/>
  <c r="HA26" i="16"/>
  <c r="HB26" i="16"/>
  <c r="HE26" i="16"/>
  <c r="HF26" i="16"/>
  <c r="HI26" i="16"/>
  <c r="HJ26" i="16"/>
  <c r="HM26" i="16"/>
  <c r="HN26" i="16"/>
  <c r="HQ26" i="16"/>
  <c r="HR26" i="16"/>
  <c r="HU26" i="16"/>
  <c r="HV26" i="16"/>
  <c r="HW26" i="16" s="1"/>
  <c r="IS26" i="16"/>
  <c r="IT26" i="16"/>
  <c r="IU26" i="16"/>
  <c r="JE26" i="16"/>
  <c r="JF26" i="16"/>
  <c r="JI26" i="16"/>
  <c r="JJ26" i="16"/>
  <c r="JM26" i="16"/>
  <c r="JN26" i="16"/>
  <c r="N26" i="14"/>
  <c r="O26" i="14"/>
  <c r="P26" i="14"/>
  <c r="R26" i="14"/>
  <c r="BC27" i="16"/>
  <c r="CA27" i="16"/>
  <c r="CA26" i="16" s="1"/>
  <c r="CI27" i="16"/>
  <c r="CI26" i="16" s="1"/>
  <c r="CM27" i="16"/>
  <c r="DS27" i="16"/>
  <c r="EE27" i="16"/>
  <c r="EM27" i="16"/>
  <c r="EQ27" i="16"/>
  <c r="EY27" i="16"/>
  <c r="EY26" i="16" s="1"/>
  <c r="HK27" i="16"/>
  <c r="HO27" i="16"/>
  <c r="N27" i="14"/>
  <c r="O27" i="14"/>
  <c r="P27" i="14"/>
  <c r="BW28" i="16"/>
  <c r="N28" i="14"/>
  <c r="O28" i="14"/>
  <c r="P28" i="14"/>
  <c r="N29" i="14"/>
  <c r="O29" i="14"/>
  <c r="P29" i="14"/>
  <c r="R29" i="14"/>
  <c r="N30" i="14"/>
  <c r="P30" i="14"/>
  <c r="R30" i="14"/>
  <c r="N31" i="14"/>
  <c r="O31" i="14"/>
  <c r="P31" i="14"/>
  <c r="R31" i="14"/>
  <c r="N32" i="14"/>
  <c r="P32" i="14"/>
  <c r="R32" i="14"/>
  <c r="DO33" i="16"/>
  <c r="N33" i="14"/>
  <c r="O33" i="14"/>
  <c r="P33" i="14"/>
  <c r="R33" i="14"/>
  <c r="N34" i="14"/>
  <c r="O34" i="14"/>
  <c r="P34" i="14"/>
  <c r="R34" i="14"/>
  <c r="N35" i="14"/>
  <c r="O35" i="14"/>
  <c r="P35" i="14"/>
  <c r="R35" i="14"/>
  <c r="N36" i="14"/>
  <c r="O36" i="14"/>
  <c r="P36" i="14"/>
  <c r="R36" i="14"/>
  <c r="N37" i="14"/>
  <c r="O37" i="14"/>
  <c r="P37" i="14"/>
  <c r="R37" i="14"/>
  <c r="N38" i="14"/>
  <c r="O38" i="14"/>
  <c r="P38" i="14"/>
  <c r="R38" i="14"/>
  <c r="I40" i="16"/>
  <c r="J40" i="16"/>
  <c r="M40" i="16"/>
  <c r="N40" i="16"/>
  <c r="Q40" i="16"/>
  <c r="R40" i="16"/>
  <c r="Y40" i="16"/>
  <c r="Z40" i="16"/>
  <c r="AC40" i="16"/>
  <c r="AD40" i="16"/>
  <c r="AG40" i="16"/>
  <c r="AH40" i="16"/>
  <c r="AK40" i="16"/>
  <c r="AL40" i="16"/>
  <c r="AS40" i="16"/>
  <c r="AU40" i="16" s="1"/>
  <c r="AW40" i="16"/>
  <c r="AX40" i="16"/>
  <c r="BA40" i="16"/>
  <c r="BB40" i="16"/>
  <c r="BM40" i="16"/>
  <c r="BN40" i="16"/>
  <c r="BQ40" i="16"/>
  <c r="BR40" i="16"/>
  <c r="BU40" i="16"/>
  <c r="BV40" i="16"/>
  <c r="BY40" i="16"/>
  <c r="BZ40" i="16"/>
  <c r="CC40" i="16"/>
  <c r="CD40" i="16"/>
  <c r="CG40" i="16"/>
  <c r="CH40" i="16"/>
  <c r="CK40" i="16"/>
  <c r="CL40" i="16"/>
  <c r="CO40" i="16"/>
  <c r="CP40" i="16"/>
  <c r="CQ40" i="16"/>
  <c r="CS40" i="16"/>
  <c r="CT40" i="16"/>
  <c r="CW40" i="16"/>
  <c r="CX40" i="16"/>
  <c r="DA40" i="16"/>
  <c r="DB40" i="16"/>
  <c r="DC40" i="16" s="1"/>
  <c r="DD40" i="16"/>
  <c r="DE40" i="16"/>
  <c r="DF40" i="16"/>
  <c r="DI40" i="16"/>
  <c r="DJ40" i="16"/>
  <c r="DM40" i="16"/>
  <c r="DN40" i="16"/>
  <c r="DQ40" i="16"/>
  <c r="DR40" i="16"/>
  <c r="DU40" i="16"/>
  <c r="DV40" i="16"/>
  <c r="DY40" i="16"/>
  <c r="DZ40" i="16"/>
  <c r="EC40" i="16"/>
  <c r="ED40" i="16"/>
  <c r="EK40" i="16"/>
  <c r="EL40" i="16"/>
  <c r="EO40" i="16"/>
  <c r="EP40" i="16"/>
  <c r="ES40" i="16"/>
  <c r="ET40" i="16"/>
  <c r="EW40" i="16"/>
  <c r="EX40" i="16"/>
  <c r="FE40" i="16"/>
  <c r="FF40" i="16"/>
  <c r="FI40" i="16"/>
  <c r="FJ40" i="16"/>
  <c r="FM40" i="16"/>
  <c r="FN40" i="16"/>
  <c r="FQ40" i="16"/>
  <c r="FR40" i="16"/>
  <c r="FU40" i="16"/>
  <c r="FV40" i="16"/>
  <c r="FX40" i="16"/>
  <c r="FY40" i="16"/>
  <c r="FZ40" i="16"/>
  <c r="GF40" i="16"/>
  <c r="GG40" i="16"/>
  <c r="GH40" i="16"/>
  <c r="GK40" i="16"/>
  <c r="GL40" i="16"/>
  <c r="GO40" i="16"/>
  <c r="GP40" i="16"/>
  <c r="GS40" i="16"/>
  <c r="GT40" i="16"/>
  <c r="HA40" i="16"/>
  <c r="HB40" i="16"/>
  <c r="HE40" i="16"/>
  <c r="HF40" i="16"/>
  <c r="HI40" i="16"/>
  <c r="HJ40" i="16"/>
  <c r="HM40" i="16"/>
  <c r="HN40" i="16"/>
  <c r="HQ40" i="16"/>
  <c r="HR40" i="16"/>
  <c r="HU40" i="16"/>
  <c r="HV40" i="16"/>
  <c r="HW40" i="16" s="1"/>
  <c r="IS40" i="16"/>
  <c r="IT40" i="16"/>
  <c r="N40" i="14"/>
  <c r="O40" i="14"/>
  <c r="P40" i="14"/>
  <c r="R40" i="14"/>
  <c r="AE41" i="16"/>
  <c r="BC41" i="16"/>
  <c r="CA41" i="16"/>
  <c r="CI41" i="16"/>
  <c r="CM41" i="16"/>
  <c r="DS41" i="16"/>
  <c r="EE41" i="16"/>
  <c r="EM41" i="16"/>
  <c r="EQ41" i="16"/>
  <c r="EU41" i="16"/>
  <c r="EY41" i="16"/>
  <c r="HK41" i="16"/>
  <c r="HO41" i="16"/>
  <c r="N41" i="14"/>
  <c r="O41" i="14"/>
  <c r="P41" i="14"/>
  <c r="N42" i="14"/>
  <c r="O42" i="14"/>
  <c r="P42" i="14"/>
  <c r="R42" i="14"/>
  <c r="BW43" i="16"/>
  <c r="N43" i="14"/>
  <c r="O43" i="14"/>
  <c r="P43" i="14"/>
  <c r="R43" i="14"/>
  <c r="N45" i="14"/>
  <c r="P45" i="14"/>
  <c r="R45" i="14"/>
  <c r="N46" i="14"/>
  <c r="O46" i="14"/>
  <c r="P46" i="14"/>
  <c r="R46" i="14"/>
  <c r="N47" i="14"/>
  <c r="O47" i="14"/>
  <c r="P47" i="14"/>
  <c r="N48" i="14"/>
  <c r="P48" i="14"/>
  <c r="R48" i="14"/>
  <c r="N49" i="14"/>
  <c r="P49" i="14"/>
  <c r="R49" i="14"/>
  <c r="N52" i="14"/>
  <c r="P52" i="14"/>
  <c r="R52" i="14"/>
  <c r="N53" i="14"/>
  <c r="O53" i="14"/>
  <c r="P53" i="14"/>
  <c r="M52" i="16"/>
  <c r="N52" i="16"/>
  <c r="Q52" i="16"/>
  <c r="R52" i="16"/>
  <c r="S52" i="16"/>
  <c r="Y52" i="16"/>
  <c r="Z52" i="16"/>
  <c r="AA52" i="16"/>
  <c r="AC52" i="16"/>
  <c r="AD52" i="16"/>
  <c r="AG52" i="16"/>
  <c r="AH52" i="16"/>
  <c r="AI52" i="16"/>
  <c r="AJ52" i="16"/>
  <c r="AK52" i="16"/>
  <c r="AL52" i="16"/>
  <c r="AS52" i="16"/>
  <c r="AU52" i="16"/>
  <c r="AW52" i="16"/>
  <c r="AX52" i="16"/>
  <c r="BA52" i="16"/>
  <c r="BB52" i="16"/>
  <c r="BL52" i="16"/>
  <c r="BL10" i="16" s="1"/>
  <c r="BL397" i="16" s="1"/>
  <c r="D27" i="13" s="1"/>
  <c r="BM52" i="16"/>
  <c r="BN52" i="16"/>
  <c r="BQ52" i="16"/>
  <c r="BR52" i="16"/>
  <c r="BS52" i="16" s="1"/>
  <c r="BU52" i="16"/>
  <c r="BV52" i="16"/>
  <c r="BY52" i="16"/>
  <c r="BZ52" i="16"/>
  <c r="CC52" i="16"/>
  <c r="CD52" i="16"/>
  <c r="CG52" i="16"/>
  <c r="CH52" i="16"/>
  <c r="CK52" i="16"/>
  <c r="CL52" i="16"/>
  <c r="CO52" i="16"/>
  <c r="CP52" i="16"/>
  <c r="CS52" i="16"/>
  <c r="CT52" i="16"/>
  <c r="CU52" i="16"/>
  <c r="CW52" i="16"/>
  <c r="CX52" i="16"/>
  <c r="CY52" i="16"/>
  <c r="DA52" i="16"/>
  <c r="DB52" i="16"/>
  <c r="DC52" i="16" s="1"/>
  <c r="DD52" i="16"/>
  <c r="DE52" i="16"/>
  <c r="DF52" i="16"/>
  <c r="DI52" i="16"/>
  <c r="DJ52" i="16"/>
  <c r="DM52" i="16"/>
  <c r="DN52" i="16"/>
  <c r="DQ52" i="16"/>
  <c r="DR52" i="16"/>
  <c r="DU52" i="16"/>
  <c r="DV52" i="16"/>
  <c r="DW52" i="16"/>
  <c r="DY52" i="16"/>
  <c r="DZ52" i="16"/>
  <c r="EA52" i="16"/>
  <c r="EC52" i="16"/>
  <c r="ED52" i="16"/>
  <c r="EK52" i="16"/>
  <c r="EL52" i="16"/>
  <c r="EO52" i="16"/>
  <c r="EP52" i="16"/>
  <c r="ES52" i="16"/>
  <c r="ET52" i="16"/>
  <c r="EW52" i="16"/>
  <c r="EX52" i="16"/>
  <c r="FE52" i="16"/>
  <c r="FF52" i="16"/>
  <c r="FH52" i="16"/>
  <c r="FH10" i="16" s="1"/>
  <c r="FH397" i="16" s="1"/>
  <c r="D52" i="13" s="1"/>
  <c r="FI52" i="16"/>
  <c r="FJ52" i="16"/>
  <c r="FM52" i="16"/>
  <c r="FN52" i="16"/>
  <c r="FR52" i="16"/>
  <c r="FU52" i="16"/>
  <c r="FV52" i="16"/>
  <c r="FW52" i="16"/>
  <c r="FX52" i="16"/>
  <c r="FY52" i="16"/>
  <c r="FZ52" i="16"/>
  <c r="GF52" i="16"/>
  <c r="GG52" i="16"/>
  <c r="GH52" i="16"/>
  <c r="GI52" i="16" s="1"/>
  <c r="GK52" i="16"/>
  <c r="GL52" i="16"/>
  <c r="GO52" i="16"/>
  <c r="GP52" i="16"/>
  <c r="GS52" i="16"/>
  <c r="GT52" i="16"/>
  <c r="HA52" i="16"/>
  <c r="HB52" i="16"/>
  <c r="HE52" i="16"/>
  <c r="HF52" i="16"/>
  <c r="HI52" i="16"/>
  <c r="HJ52" i="16"/>
  <c r="HM52" i="16"/>
  <c r="HN52" i="16"/>
  <c r="HQ52" i="16"/>
  <c r="HR52" i="16"/>
  <c r="HU52" i="16"/>
  <c r="HV52" i="16"/>
  <c r="IS52" i="16"/>
  <c r="IT52" i="16"/>
  <c r="IU52" i="16"/>
  <c r="JE52" i="16"/>
  <c r="JF52" i="16"/>
  <c r="JI52" i="16"/>
  <c r="JJ52" i="16"/>
  <c r="JM52" i="16"/>
  <c r="JN52" i="16"/>
  <c r="N55" i="14"/>
  <c r="P55" i="14"/>
  <c r="R55" i="14"/>
  <c r="AE53" i="16"/>
  <c r="AY53" i="16"/>
  <c r="BC53" i="16"/>
  <c r="BO53" i="16"/>
  <c r="BO52" i="16" s="1"/>
  <c r="CA53" i="16"/>
  <c r="CA52" i="16" s="1"/>
  <c r="CI53" i="16"/>
  <c r="CM53" i="16"/>
  <c r="DS53" i="16"/>
  <c r="EE53" i="16"/>
  <c r="EM53" i="16"/>
  <c r="EQ53" i="16"/>
  <c r="EU53" i="16"/>
  <c r="EY53" i="16"/>
  <c r="EY52" i="16" s="1"/>
  <c r="FG53" i="16"/>
  <c r="FK53" i="16"/>
  <c r="HK53" i="16"/>
  <c r="HO53" i="16"/>
  <c r="HS53" i="16"/>
  <c r="N56" i="14"/>
  <c r="O56" i="14"/>
  <c r="P56" i="14"/>
  <c r="R56" i="14"/>
  <c r="BW54" i="16"/>
  <c r="GQ54" i="16"/>
  <c r="GU54" i="16"/>
  <c r="N58" i="14"/>
  <c r="O58" i="14"/>
  <c r="P58" i="14"/>
  <c r="R58" i="14"/>
  <c r="DK55" i="16"/>
  <c r="N57" i="14"/>
  <c r="O57" i="14"/>
  <c r="P57" i="14"/>
  <c r="R57" i="14"/>
  <c r="DO56" i="16"/>
  <c r="I57" i="16"/>
  <c r="J57" i="16"/>
  <c r="M57" i="16"/>
  <c r="N57" i="16"/>
  <c r="Q57" i="16"/>
  <c r="R57" i="16"/>
  <c r="S57" i="16"/>
  <c r="Y57" i="16"/>
  <c r="Z57" i="16"/>
  <c r="AA57" i="16"/>
  <c r="AC57" i="16"/>
  <c r="AD57" i="16"/>
  <c r="AG57" i="16"/>
  <c r="AH57" i="16"/>
  <c r="AI57" i="16"/>
  <c r="AJ57" i="16"/>
  <c r="AK57" i="16"/>
  <c r="AL57" i="16"/>
  <c r="AS57" i="16"/>
  <c r="AU57" i="16" s="1"/>
  <c r="AW57" i="16"/>
  <c r="AX57" i="16"/>
  <c r="BA57" i="16"/>
  <c r="BB57" i="16"/>
  <c r="BM57" i="16"/>
  <c r="BN57" i="16"/>
  <c r="BO57" i="16"/>
  <c r="BQ57" i="16"/>
  <c r="BR57" i="16"/>
  <c r="BS57" i="16" s="1"/>
  <c r="BU57" i="16"/>
  <c r="BV57" i="16"/>
  <c r="BY57" i="16"/>
  <c r="BZ57" i="16"/>
  <c r="CC57" i="16"/>
  <c r="CD57" i="16"/>
  <c r="CG57" i="16"/>
  <c r="CH57" i="16"/>
  <c r="CK57" i="16"/>
  <c r="CL57" i="16"/>
  <c r="CO57" i="16"/>
  <c r="CP57" i="16"/>
  <c r="CQ57" i="16"/>
  <c r="CS57" i="16"/>
  <c r="CT57" i="16"/>
  <c r="CW57" i="16"/>
  <c r="CX57" i="16"/>
  <c r="CY57" i="16"/>
  <c r="DD57" i="16"/>
  <c r="DE57" i="16"/>
  <c r="DF57" i="16"/>
  <c r="DI57" i="16"/>
  <c r="DJ57" i="16"/>
  <c r="DK57" i="16"/>
  <c r="DM57" i="16"/>
  <c r="DN57" i="16"/>
  <c r="DO57" i="16"/>
  <c r="DQ57" i="16"/>
  <c r="DR57" i="16"/>
  <c r="DS57" i="16" s="1"/>
  <c r="DT57" i="16"/>
  <c r="DU57" i="16"/>
  <c r="DV57" i="16"/>
  <c r="DX57" i="16"/>
  <c r="DY57" i="16"/>
  <c r="DZ57" i="16"/>
  <c r="EC57" i="16"/>
  <c r="ED57" i="16"/>
  <c r="EK57" i="16"/>
  <c r="EL57" i="16"/>
  <c r="EO57" i="16"/>
  <c r="EP57" i="16"/>
  <c r="ES57" i="16"/>
  <c r="ET57" i="16"/>
  <c r="EW57" i="16"/>
  <c r="EX57" i="16"/>
  <c r="FE57" i="16"/>
  <c r="FF57" i="16"/>
  <c r="FG57" i="16"/>
  <c r="FI57" i="16"/>
  <c r="FJ57" i="16"/>
  <c r="FK57" i="16"/>
  <c r="FM57" i="16"/>
  <c r="FN57" i="16"/>
  <c r="FO57" i="16"/>
  <c r="FR57" i="16"/>
  <c r="FU57" i="16"/>
  <c r="FV57" i="16"/>
  <c r="FW57" i="16"/>
  <c r="FX57" i="16"/>
  <c r="FY57" i="16"/>
  <c r="FZ57" i="16"/>
  <c r="GF57" i="16"/>
  <c r="GG57" i="16"/>
  <c r="GH57" i="16"/>
  <c r="GK57" i="16"/>
  <c r="GL57" i="16"/>
  <c r="GO57" i="16"/>
  <c r="GP57" i="16"/>
  <c r="GS57" i="16"/>
  <c r="GT57" i="16"/>
  <c r="HA57" i="16"/>
  <c r="HB57" i="16"/>
  <c r="HC57" i="16" s="1"/>
  <c r="HE57" i="16"/>
  <c r="HF57" i="16"/>
  <c r="HI57" i="16"/>
  <c r="HJ57" i="16"/>
  <c r="HM57" i="16"/>
  <c r="HN57" i="16"/>
  <c r="HQ57" i="16"/>
  <c r="HR57" i="16"/>
  <c r="HU57" i="16"/>
  <c r="HV57" i="16"/>
  <c r="IC57" i="16"/>
  <c r="IC10" i="16" s="1"/>
  <c r="IC397" i="16" s="1"/>
  <c r="ID57" i="16"/>
  <c r="IG57" i="16"/>
  <c r="IG10" i="16" s="1"/>
  <c r="IH57" i="16"/>
  <c r="IK57" i="16"/>
  <c r="IK10" i="16" s="1"/>
  <c r="IL57" i="16"/>
  <c r="IO57" i="16"/>
  <c r="IO10" i="16" s="1"/>
  <c r="IP57" i="16"/>
  <c r="IS57" i="16"/>
  <c r="IT57" i="16"/>
  <c r="IW57" i="16"/>
  <c r="IW10" i="16" s="1"/>
  <c r="IX57" i="16"/>
  <c r="JA57" i="16"/>
  <c r="JA10" i="16" s="1"/>
  <c r="JB57" i="16"/>
  <c r="N60" i="14"/>
  <c r="O60" i="14"/>
  <c r="P60" i="14"/>
  <c r="R60" i="14"/>
  <c r="AE58" i="16"/>
  <c r="AM58" i="16"/>
  <c r="AM57" i="16" s="1"/>
  <c r="AU58" i="16"/>
  <c r="BC58" i="16"/>
  <c r="CA58" i="16"/>
  <c r="CA57" i="16" s="1"/>
  <c r="CI58" i="16"/>
  <c r="CI57" i="16" s="1"/>
  <c r="CM58" i="16"/>
  <c r="DS58" i="16"/>
  <c r="DW58" i="16"/>
  <c r="DW57" i="16" s="1"/>
  <c r="EA58" i="16"/>
  <c r="EA57" i="16" s="1"/>
  <c r="EE58" i="16"/>
  <c r="EM58" i="16"/>
  <c r="EQ58" i="16"/>
  <c r="EU58" i="16"/>
  <c r="EY58" i="16"/>
  <c r="EY57" i="16" s="1"/>
  <c r="HK58" i="16"/>
  <c r="HO58" i="16"/>
  <c r="HS58" i="16"/>
  <c r="N61" i="14"/>
  <c r="O61" i="14"/>
  <c r="P61" i="14"/>
  <c r="R61" i="14"/>
  <c r="BC59" i="16"/>
  <c r="BW59" i="16"/>
  <c r="GM59" i="16"/>
  <c r="GQ59" i="16"/>
  <c r="N62" i="14"/>
  <c r="O62" i="14"/>
  <c r="P62" i="14"/>
  <c r="R62" i="14"/>
  <c r="N63" i="14"/>
  <c r="P63" i="14"/>
  <c r="R63" i="14"/>
  <c r="N64" i="14"/>
  <c r="O64" i="14"/>
  <c r="P64" i="14"/>
  <c r="N65" i="14"/>
  <c r="O65" i="14"/>
  <c r="P65" i="14"/>
  <c r="R65" i="14"/>
  <c r="GM63" i="16"/>
  <c r="GQ63" i="16"/>
  <c r="N66" i="14"/>
  <c r="O66" i="14"/>
  <c r="P66" i="14"/>
  <c r="R66" i="14"/>
  <c r="N67" i="14"/>
  <c r="O67" i="14"/>
  <c r="P67" i="14"/>
  <c r="R67" i="14"/>
  <c r="N69" i="14"/>
  <c r="P69" i="14"/>
  <c r="R69" i="14"/>
  <c r="N68" i="14"/>
  <c r="O68" i="14"/>
  <c r="P68" i="14"/>
  <c r="R68" i="14"/>
  <c r="N70" i="14"/>
  <c r="P70" i="14"/>
  <c r="R70" i="14"/>
  <c r="DG57" i="16"/>
  <c r="N71" i="14"/>
  <c r="O71" i="14"/>
  <c r="P71" i="14"/>
  <c r="R71" i="14"/>
  <c r="N72" i="14"/>
  <c r="O72" i="14"/>
  <c r="P72" i="14"/>
  <c r="N73" i="14"/>
  <c r="O73" i="14"/>
  <c r="P73" i="14"/>
  <c r="R73" i="14"/>
  <c r="N74" i="14"/>
  <c r="O74" i="14"/>
  <c r="P74" i="14"/>
  <c r="N75" i="14"/>
  <c r="O75" i="14"/>
  <c r="P75" i="14"/>
  <c r="R75" i="14"/>
  <c r="N76" i="14"/>
  <c r="O76" i="14"/>
  <c r="P76" i="14"/>
  <c r="R76" i="14"/>
  <c r="I75" i="16"/>
  <c r="J75" i="16"/>
  <c r="M75" i="16"/>
  <c r="N75" i="16"/>
  <c r="O75" i="16"/>
  <c r="Q75" i="16"/>
  <c r="R75" i="16"/>
  <c r="S75" i="16"/>
  <c r="Y75" i="16"/>
  <c r="Z75" i="16"/>
  <c r="AA75" i="16"/>
  <c r="AC75" i="16"/>
  <c r="AD75" i="16"/>
  <c r="AG75" i="16"/>
  <c r="AH75" i="16"/>
  <c r="AI75" i="16"/>
  <c r="AK75" i="16"/>
  <c r="AL75" i="16"/>
  <c r="AM75" i="16"/>
  <c r="AO75" i="16"/>
  <c r="AP75" i="16"/>
  <c r="AQ75" i="16"/>
  <c r="AW75" i="16"/>
  <c r="AX75" i="16"/>
  <c r="BA75" i="16"/>
  <c r="BB75" i="16"/>
  <c r="BM75" i="16"/>
  <c r="BN75" i="16"/>
  <c r="BO75" i="16"/>
  <c r="BQ75" i="16"/>
  <c r="BS75" i="16" s="1"/>
  <c r="BR75" i="16"/>
  <c r="BU75" i="16"/>
  <c r="BV75" i="16"/>
  <c r="BY75" i="16"/>
  <c r="BZ75" i="16"/>
  <c r="CC75" i="16"/>
  <c r="CD75" i="16"/>
  <c r="CE75" i="16"/>
  <c r="CG75" i="16"/>
  <c r="CH75" i="16"/>
  <c r="CK75" i="16"/>
  <c r="CL75" i="16"/>
  <c r="CO75" i="16"/>
  <c r="CP75" i="16"/>
  <c r="CQ75" i="16"/>
  <c r="CS75" i="16"/>
  <c r="CT75" i="16"/>
  <c r="CU75" i="16"/>
  <c r="CW75" i="16"/>
  <c r="CX75" i="16"/>
  <c r="CY75" i="16"/>
  <c r="DA75" i="16"/>
  <c r="DB75" i="16"/>
  <c r="DD75" i="16"/>
  <c r="DE75" i="16"/>
  <c r="DF75" i="16"/>
  <c r="DG75" i="16"/>
  <c r="DI75" i="16"/>
  <c r="DJ75" i="16"/>
  <c r="DK75" i="16"/>
  <c r="DM75" i="16"/>
  <c r="DN75" i="16"/>
  <c r="DQ75" i="16"/>
  <c r="DR75" i="16"/>
  <c r="DU75" i="16"/>
  <c r="DV75" i="16"/>
  <c r="DW75" i="16"/>
  <c r="DY75" i="16"/>
  <c r="DZ75" i="16"/>
  <c r="EA75" i="16"/>
  <c r="EC75" i="16"/>
  <c r="ED75" i="16"/>
  <c r="EK75" i="16"/>
  <c r="EL75" i="16"/>
  <c r="EO75" i="16"/>
  <c r="EP75" i="16"/>
  <c r="ES75" i="16"/>
  <c r="ET75" i="16"/>
  <c r="EW75" i="16"/>
  <c r="EX75" i="16"/>
  <c r="FE75" i="16"/>
  <c r="FF75" i="16"/>
  <c r="FG75" i="16"/>
  <c r="FI75" i="16"/>
  <c r="FJ75" i="16"/>
  <c r="FK75" i="16"/>
  <c r="FM75" i="16"/>
  <c r="FN75" i="16"/>
  <c r="FO75" i="16"/>
  <c r="FU75" i="16"/>
  <c r="FV75" i="16"/>
  <c r="FW75" i="16"/>
  <c r="FX75" i="16"/>
  <c r="FY75" i="16"/>
  <c r="FZ75" i="16"/>
  <c r="GF75" i="16"/>
  <c r="GG75" i="16"/>
  <c r="GH75" i="16"/>
  <c r="GK75" i="16"/>
  <c r="GL75" i="16"/>
  <c r="GM75" i="16"/>
  <c r="GO75" i="16"/>
  <c r="GP75" i="16"/>
  <c r="GQ75" i="16"/>
  <c r="GS75" i="16"/>
  <c r="GT75" i="16"/>
  <c r="GU75" i="16"/>
  <c r="HA75" i="16"/>
  <c r="HB75" i="16"/>
  <c r="HE75" i="16"/>
  <c r="HF75" i="16"/>
  <c r="HI75" i="16"/>
  <c r="HJ75" i="16"/>
  <c r="HM75" i="16"/>
  <c r="HN75" i="16"/>
  <c r="HQ75" i="16"/>
  <c r="HR75" i="16"/>
  <c r="HU75" i="16"/>
  <c r="HV75" i="16"/>
  <c r="IS75" i="16"/>
  <c r="IT75" i="16"/>
  <c r="IU75" i="16"/>
  <c r="N78" i="14"/>
  <c r="O78" i="14"/>
  <c r="P78" i="14"/>
  <c r="BC76" i="16"/>
  <c r="CA76" i="16"/>
  <c r="CA75" i="16" s="1"/>
  <c r="CI76" i="16"/>
  <c r="CI75" i="16" s="1"/>
  <c r="CM76" i="16"/>
  <c r="DS76" i="16"/>
  <c r="EE76" i="16"/>
  <c r="EM76" i="16"/>
  <c r="EQ76" i="16"/>
  <c r="EU76" i="16"/>
  <c r="EY76" i="16"/>
  <c r="EY75" i="16" s="1"/>
  <c r="HK76" i="16"/>
  <c r="HO76" i="16"/>
  <c r="N79" i="14"/>
  <c r="O79" i="14"/>
  <c r="P79" i="14"/>
  <c r="R79" i="14"/>
  <c r="BW77" i="16"/>
  <c r="N80" i="14"/>
  <c r="O80" i="14"/>
  <c r="P80" i="14"/>
  <c r="R80" i="14"/>
  <c r="N81" i="14"/>
  <c r="O81" i="14"/>
  <c r="P81" i="14"/>
  <c r="R81" i="14"/>
  <c r="N82" i="14"/>
  <c r="O82" i="14"/>
  <c r="P82" i="14"/>
  <c r="R82" i="14"/>
  <c r="M81" i="16"/>
  <c r="N81" i="16"/>
  <c r="Q81" i="16"/>
  <c r="R81" i="16"/>
  <c r="S81" i="16"/>
  <c r="Y81" i="16"/>
  <c r="Z81" i="16"/>
  <c r="AA81" i="16"/>
  <c r="AC81" i="16"/>
  <c r="AD81" i="16"/>
  <c r="AG81" i="16"/>
  <c r="AH81" i="16"/>
  <c r="AI81" i="16"/>
  <c r="AK81" i="16"/>
  <c r="AL81" i="16"/>
  <c r="AM81" i="16"/>
  <c r="AO81" i="16"/>
  <c r="AP81" i="16"/>
  <c r="AS81" i="16"/>
  <c r="AU81" i="16"/>
  <c r="AW81" i="16"/>
  <c r="AX81" i="16"/>
  <c r="BA81" i="16"/>
  <c r="BB81" i="16"/>
  <c r="BM81" i="16"/>
  <c r="BN81" i="16"/>
  <c r="BO81" i="16"/>
  <c r="BQ81" i="16"/>
  <c r="BR81" i="16"/>
  <c r="BS81" i="16" s="1"/>
  <c r="BU81" i="16"/>
  <c r="BV81" i="16"/>
  <c r="BY81" i="16"/>
  <c r="BZ81" i="16"/>
  <c r="CC81" i="16"/>
  <c r="CD81" i="16"/>
  <c r="CG81" i="16"/>
  <c r="CH81" i="16"/>
  <c r="CK81" i="16"/>
  <c r="CL81" i="16"/>
  <c r="CO81" i="16"/>
  <c r="CP81" i="16"/>
  <c r="CQ81" i="16"/>
  <c r="CS81" i="16"/>
  <c r="CT81" i="16"/>
  <c r="CU81" i="16"/>
  <c r="CW81" i="16"/>
  <c r="CX81" i="16"/>
  <c r="CY81" i="16"/>
  <c r="DA81" i="16"/>
  <c r="DB81" i="16"/>
  <c r="DD81" i="16"/>
  <c r="DE81" i="16"/>
  <c r="DF81" i="16"/>
  <c r="DG81" i="16"/>
  <c r="DI81" i="16"/>
  <c r="DJ81" i="16"/>
  <c r="DK81" i="16"/>
  <c r="DM81" i="16"/>
  <c r="DN81" i="16"/>
  <c r="DQ81" i="16"/>
  <c r="DR81" i="16"/>
  <c r="DT81" i="16"/>
  <c r="DU81" i="16"/>
  <c r="DV81" i="16"/>
  <c r="DX81" i="16"/>
  <c r="DY81" i="16"/>
  <c r="DZ81" i="16"/>
  <c r="EC81" i="16"/>
  <c r="ED81" i="16"/>
  <c r="EK81" i="16"/>
  <c r="EL81" i="16"/>
  <c r="EO81" i="16"/>
  <c r="EP81" i="16"/>
  <c r="ES81" i="16"/>
  <c r="ET81" i="16"/>
  <c r="EW81" i="16"/>
  <c r="EX81" i="16"/>
  <c r="FE81" i="16"/>
  <c r="FF81" i="16"/>
  <c r="FG81" i="16"/>
  <c r="FI81" i="16"/>
  <c r="FJ81" i="16"/>
  <c r="FK81" i="16"/>
  <c r="FM81" i="16"/>
  <c r="FN81" i="16"/>
  <c r="FO81" i="16"/>
  <c r="FQ81" i="16"/>
  <c r="FR81" i="16"/>
  <c r="FU81" i="16"/>
  <c r="FW81" i="16" s="1"/>
  <c r="FX81" i="16"/>
  <c r="FY81" i="16"/>
  <c r="FZ81" i="16"/>
  <c r="GA81" i="16"/>
  <c r="GF81" i="16"/>
  <c r="GG81" i="16"/>
  <c r="GH81" i="16"/>
  <c r="GI81" i="16"/>
  <c r="GK81" i="16"/>
  <c r="GL81" i="16"/>
  <c r="GO81" i="16"/>
  <c r="GP81" i="16"/>
  <c r="GS81" i="16"/>
  <c r="GT81" i="16"/>
  <c r="GU81" i="16"/>
  <c r="HA81" i="16"/>
  <c r="HB81" i="16"/>
  <c r="HE81" i="16"/>
  <c r="HF81" i="16"/>
  <c r="HI81" i="16"/>
  <c r="HJ81" i="16"/>
  <c r="HM81" i="16"/>
  <c r="HN81" i="16"/>
  <c r="HQ81" i="16"/>
  <c r="HR81" i="16"/>
  <c r="HU81" i="16"/>
  <c r="HV81" i="16"/>
  <c r="HW81" i="16" s="1"/>
  <c r="IS81" i="16"/>
  <c r="IT81" i="16"/>
  <c r="JE81" i="16"/>
  <c r="JF81" i="16"/>
  <c r="JI81" i="16"/>
  <c r="JJ81" i="16"/>
  <c r="JM81" i="16"/>
  <c r="JN81" i="16"/>
  <c r="N84" i="14"/>
  <c r="O84" i="14"/>
  <c r="P84" i="14"/>
  <c r="R84" i="14"/>
  <c r="AE82" i="16"/>
  <c r="AY82" i="16"/>
  <c r="BC82" i="16"/>
  <c r="CA82" i="16"/>
  <c r="CA81" i="16" s="1"/>
  <c r="CI82" i="16"/>
  <c r="CI81" i="16" s="1"/>
  <c r="CM82" i="16"/>
  <c r="DS82" i="16"/>
  <c r="DW82" i="16"/>
  <c r="DW81" i="16" s="1"/>
  <c r="EA82" i="16"/>
  <c r="EA81" i="16" s="1"/>
  <c r="EE82" i="16"/>
  <c r="EM82" i="16"/>
  <c r="EQ82" i="16"/>
  <c r="EU82" i="16"/>
  <c r="EY82" i="16"/>
  <c r="EY81" i="16" s="1"/>
  <c r="HK82" i="16"/>
  <c r="HO82" i="16"/>
  <c r="N85" i="14"/>
  <c r="P85" i="14"/>
  <c r="R85" i="14"/>
  <c r="BW83" i="16"/>
  <c r="GM83" i="16"/>
  <c r="GQ83" i="16"/>
  <c r="N86" i="14"/>
  <c r="O86" i="14"/>
  <c r="P86" i="14"/>
  <c r="N87" i="14"/>
  <c r="O87" i="14"/>
  <c r="P87" i="14"/>
  <c r="R87" i="14"/>
  <c r="N88" i="14"/>
  <c r="O88" i="14"/>
  <c r="P88" i="14"/>
  <c r="R88" i="14"/>
  <c r="N90" i="14"/>
  <c r="O90" i="14"/>
  <c r="P90" i="14"/>
  <c r="R90" i="14"/>
  <c r="N89" i="14"/>
  <c r="O89" i="14"/>
  <c r="P89" i="14"/>
  <c r="R89" i="14"/>
  <c r="N91" i="14"/>
  <c r="O91" i="14"/>
  <c r="P91" i="14"/>
  <c r="R91" i="14"/>
  <c r="N92" i="14"/>
  <c r="O92" i="14"/>
  <c r="P92" i="14"/>
  <c r="R92" i="14"/>
  <c r="N93" i="14"/>
  <c r="O93" i="14"/>
  <c r="P93" i="14"/>
  <c r="R93" i="14"/>
  <c r="N94" i="14"/>
  <c r="O94" i="14"/>
  <c r="P94" i="14"/>
  <c r="R94" i="14"/>
  <c r="N95" i="14"/>
  <c r="O95" i="14"/>
  <c r="P95" i="14"/>
  <c r="R95" i="14"/>
  <c r="N96" i="14"/>
  <c r="O96" i="14"/>
  <c r="P96" i="14"/>
  <c r="R96" i="14"/>
  <c r="N97" i="14"/>
  <c r="O97" i="14"/>
  <c r="P97" i="14"/>
  <c r="R97" i="14"/>
  <c r="N98" i="14"/>
  <c r="O98" i="14"/>
  <c r="P98" i="14"/>
  <c r="R98" i="14"/>
  <c r="N99" i="14"/>
  <c r="O99" i="14"/>
  <c r="P99" i="14"/>
  <c r="R99" i="14"/>
  <c r="I98" i="16"/>
  <c r="J98" i="16"/>
  <c r="M98" i="16"/>
  <c r="N98" i="16"/>
  <c r="O98" i="16"/>
  <c r="Q98" i="16"/>
  <c r="R98" i="16"/>
  <c r="S98" i="16"/>
  <c r="Y98" i="16"/>
  <c r="Z98" i="16"/>
  <c r="AA98" i="16"/>
  <c r="AC98" i="16"/>
  <c r="AD98" i="16"/>
  <c r="AE98" i="16"/>
  <c r="AG98" i="16"/>
  <c r="AH98" i="16"/>
  <c r="AI98" i="16"/>
  <c r="AK98" i="16"/>
  <c r="AL98" i="16"/>
  <c r="AM98" i="16"/>
  <c r="AS98" i="16"/>
  <c r="AU98" i="16"/>
  <c r="AW98" i="16"/>
  <c r="AX98" i="16"/>
  <c r="BA98" i="16"/>
  <c r="BB98" i="16"/>
  <c r="BM98" i="16"/>
  <c r="BN98" i="16"/>
  <c r="BO98" i="16"/>
  <c r="BQ98" i="16"/>
  <c r="BR98" i="16"/>
  <c r="BU98" i="16"/>
  <c r="BV98" i="16"/>
  <c r="BY98" i="16"/>
  <c r="BZ98" i="16"/>
  <c r="CC98" i="16"/>
  <c r="CD98" i="16"/>
  <c r="CE98" i="16"/>
  <c r="CG98" i="16"/>
  <c r="CH98" i="16"/>
  <c r="CK98" i="16"/>
  <c r="CL98" i="16"/>
  <c r="CO98" i="16"/>
  <c r="CP98" i="16"/>
  <c r="CQ98" i="16"/>
  <c r="CS98" i="16"/>
  <c r="CT98" i="16"/>
  <c r="CU98" i="16"/>
  <c r="CW98" i="16"/>
  <c r="CX98" i="16"/>
  <c r="CY98" i="16"/>
  <c r="DA98" i="16"/>
  <c r="DB98" i="16"/>
  <c r="DD98" i="16"/>
  <c r="DE98" i="16"/>
  <c r="DF98" i="16"/>
  <c r="DG98" i="16"/>
  <c r="DI98" i="16"/>
  <c r="DJ98" i="16"/>
  <c r="DK98" i="16"/>
  <c r="DM98" i="16"/>
  <c r="DN98" i="16"/>
  <c r="DQ98" i="16"/>
  <c r="DR98" i="16"/>
  <c r="DU98" i="16"/>
  <c r="DV98" i="16"/>
  <c r="DW98" i="16"/>
  <c r="DY98" i="16"/>
  <c r="DZ98" i="16"/>
  <c r="EA98" i="16"/>
  <c r="EC98" i="16"/>
  <c r="ED98" i="16"/>
  <c r="EK98" i="16"/>
  <c r="EL98" i="16"/>
  <c r="EO98" i="16"/>
  <c r="EP98" i="16"/>
  <c r="ES98" i="16"/>
  <c r="ET98" i="16"/>
  <c r="EW98" i="16"/>
  <c r="EX98" i="16"/>
  <c r="FE98" i="16"/>
  <c r="FF98" i="16"/>
  <c r="FG98" i="16"/>
  <c r="FI98" i="16"/>
  <c r="FJ98" i="16"/>
  <c r="FK98" i="16"/>
  <c r="FM98" i="16"/>
  <c r="FN98" i="16"/>
  <c r="FO98" i="16"/>
  <c r="FR98" i="16"/>
  <c r="FU98" i="16"/>
  <c r="FV98" i="16"/>
  <c r="FW98" i="16"/>
  <c r="FX98" i="16"/>
  <c r="FY98" i="16"/>
  <c r="FZ98" i="16"/>
  <c r="GF98" i="16"/>
  <c r="GG98" i="16"/>
  <c r="GH98" i="16"/>
  <c r="GK98" i="16"/>
  <c r="GL98" i="16"/>
  <c r="GM98" i="16"/>
  <c r="GO98" i="16"/>
  <c r="GP98" i="16"/>
  <c r="GQ98" i="16"/>
  <c r="GS98" i="16"/>
  <c r="GT98" i="16"/>
  <c r="GU98" i="16"/>
  <c r="HA98" i="16"/>
  <c r="HB98" i="16"/>
  <c r="HE98" i="16"/>
  <c r="HF98" i="16"/>
  <c r="HI98" i="16"/>
  <c r="HJ98" i="16"/>
  <c r="HM98" i="16"/>
  <c r="HN98" i="16"/>
  <c r="HQ98" i="16"/>
  <c r="HR98" i="16"/>
  <c r="HU98" i="16"/>
  <c r="HV98" i="16"/>
  <c r="IS98" i="16"/>
  <c r="IT98" i="16"/>
  <c r="IU98" i="16"/>
  <c r="N101" i="14"/>
  <c r="O101" i="14"/>
  <c r="P101" i="14"/>
  <c r="BC99" i="16"/>
  <c r="CA99" i="16"/>
  <c r="CA98" i="16" s="1"/>
  <c r="CI99" i="16"/>
  <c r="CI98" i="16" s="1"/>
  <c r="CM99" i="16"/>
  <c r="DS99" i="16"/>
  <c r="EE99" i="16"/>
  <c r="EM99" i="16"/>
  <c r="EQ99" i="16"/>
  <c r="EU99" i="16"/>
  <c r="EY99" i="16"/>
  <c r="EY98" i="16" s="1"/>
  <c r="HK99" i="16"/>
  <c r="HK98" i="16" s="1"/>
  <c r="N102" i="14"/>
  <c r="O102" i="14"/>
  <c r="P102" i="14"/>
  <c r="BW100" i="16"/>
  <c r="BW98" i="16" s="1"/>
  <c r="N103" i="14"/>
  <c r="O103" i="14"/>
  <c r="P103" i="14"/>
  <c r="R103" i="14"/>
  <c r="N104" i="14"/>
  <c r="R104" i="14"/>
  <c r="I103" i="16"/>
  <c r="J103" i="16"/>
  <c r="K103" i="16"/>
  <c r="M103" i="16"/>
  <c r="N103" i="16"/>
  <c r="Q103" i="16"/>
  <c r="R103" i="16"/>
  <c r="S103" i="16"/>
  <c r="Y103" i="16"/>
  <c r="Z103" i="16"/>
  <c r="AA103" i="16"/>
  <c r="AC103" i="16"/>
  <c r="AD103" i="16"/>
  <c r="AG103" i="16"/>
  <c r="AH103" i="16"/>
  <c r="AI103" i="16"/>
  <c r="AK103" i="16"/>
  <c r="AL103" i="16"/>
  <c r="AM103" i="16"/>
  <c r="AO103" i="16"/>
  <c r="AP103" i="16"/>
  <c r="AS103" i="16"/>
  <c r="AW103" i="16"/>
  <c r="AX103" i="16"/>
  <c r="AY103" i="16"/>
  <c r="BA103" i="16"/>
  <c r="BB103" i="16"/>
  <c r="BM103" i="16"/>
  <c r="BN103" i="16"/>
  <c r="BO103" i="16"/>
  <c r="BQ103" i="16"/>
  <c r="BR103" i="16"/>
  <c r="BU103" i="16"/>
  <c r="BV103" i="16"/>
  <c r="BY103" i="16"/>
  <c r="BZ103" i="16"/>
  <c r="CC103" i="16"/>
  <c r="CD103" i="16"/>
  <c r="CG103" i="16"/>
  <c r="CH103" i="16"/>
  <c r="CK103" i="16"/>
  <c r="CL103" i="16"/>
  <c r="CO103" i="16"/>
  <c r="CP103" i="16"/>
  <c r="CQ103" i="16"/>
  <c r="CS103" i="16"/>
  <c r="CT103" i="16"/>
  <c r="CU103" i="16"/>
  <c r="CW103" i="16"/>
  <c r="CX103" i="16"/>
  <c r="CY103" i="16"/>
  <c r="DA103" i="16"/>
  <c r="DB103" i="16"/>
  <c r="DD103" i="16"/>
  <c r="DE103" i="16"/>
  <c r="DF103" i="16"/>
  <c r="DG103" i="16"/>
  <c r="DI103" i="16"/>
  <c r="DJ103" i="16"/>
  <c r="DK103" i="16"/>
  <c r="DM103" i="16"/>
  <c r="DN103" i="16"/>
  <c r="DO103" i="16" s="1"/>
  <c r="DQ103" i="16"/>
  <c r="DR103" i="16"/>
  <c r="DU103" i="16"/>
  <c r="DV103" i="16"/>
  <c r="DW103" i="16"/>
  <c r="DY103" i="16"/>
  <c r="DZ103" i="16"/>
  <c r="EA103" i="16"/>
  <c r="EC103" i="16"/>
  <c r="ED103" i="16"/>
  <c r="EK103" i="16"/>
  <c r="EL103" i="16"/>
  <c r="EO103" i="16"/>
  <c r="EP103" i="16"/>
  <c r="ES103" i="16"/>
  <c r="ET103" i="16"/>
  <c r="EW103" i="16"/>
  <c r="EX103" i="16"/>
  <c r="FE103" i="16"/>
  <c r="FF103" i="16"/>
  <c r="FG103" i="16"/>
  <c r="FI103" i="16"/>
  <c r="FJ103" i="16"/>
  <c r="FK103" i="16"/>
  <c r="FM103" i="16"/>
  <c r="FN103" i="16"/>
  <c r="FO103" i="16"/>
  <c r="FQ103" i="16"/>
  <c r="FR103" i="16"/>
  <c r="FU103" i="16"/>
  <c r="FV103" i="16"/>
  <c r="FX103" i="16"/>
  <c r="FY103" i="16"/>
  <c r="FZ103" i="16"/>
  <c r="GA103" i="16"/>
  <c r="GF103" i="16"/>
  <c r="GG103" i="16"/>
  <c r="GH103" i="16"/>
  <c r="GI103" i="16"/>
  <c r="GK103" i="16"/>
  <c r="GL103" i="16"/>
  <c r="GM103" i="16"/>
  <c r="GO103" i="16"/>
  <c r="GP103" i="16"/>
  <c r="GQ103" i="16"/>
  <c r="GS103" i="16"/>
  <c r="GT103" i="16"/>
  <c r="GU103" i="16"/>
  <c r="HA103" i="16"/>
  <c r="HB103" i="16"/>
  <c r="HE103" i="16"/>
  <c r="HF103" i="16"/>
  <c r="HI103" i="16"/>
  <c r="HJ103" i="16"/>
  <c r="HM103" i="16"/>
  <c r="HN103" i="16"/>
  <c r="HQ103" i="16"/>
  <c r="HR103" i="16"/>
  <c r="HU103" i="16"/>
  <c r="HV103" i="16"/>
  <c r="HW103" i="16" s="1"/>
  <c r="IS103" i="16"/>
  <c r="IT103" i="16"/>
  <c r="IU103" i="16"/>
  <c r="N106" i="14"/>
  <c r="O106" i="14"/>
  <c r="P106" i="14"/>
  <c r="AE104" i="16"/>
  <c r="BC104" i="16"/>
  <c r="CA104" i="16"/>
  <c r="CA103" i="16" s="1"/>
  <c r="CI104" i="16"/>
  <c r="CM104" i="16"/>
  <c r="DS104" i="16"/>
  <c r="EE104" i="16"/>
  <c r="EM104" i="16"/>
  <c r="EQ104" i="16"/>
  <c r="EU104" i="16"/>
  <c r="EY104" i="16"/>
  <c r="EY103" i="16" s="1"/>
  <c r="HK104" i="16"/>
  <c r="N107" i="14"/>
  <c r="P107" i="14"/>
  <c r="R107" i="14"/>
  <c r="N108" i="14"/>
  <c r="O108" i="14"/>
  <c r="P108" i="14"/>
  <c r="R108" i="14"/>
  <c r="N109" i="14"/>
  <c r="O109" i="14"/>
  <c r="P109" i="14"/>
  <c r="R109" i="14"/>
  <c r="N110" i="14"/>
  <c r="O110" i="14"/>
  <c r="P110" i="14"/>
  <c r="R110" i="14"/>
  <c r="BW108" i="16"/>
  <c r="N111" i="14"/>
  <c r="O111" i="14"/>
  <c r="P111" i="14"/>
  <c r="R111" i="14"/>
  <c r="N112" i="14"/>
  <c r="O112" i="14"/>
  <c r="P112" i="14"/>
  <c r="N113" i="14"/>
  <c r="O113" i="14"/>
  <c r="P113" i="14"/>
  <c r="N114" i="14"/>
  <c r="O114" i="14"/>
  <c r="P114" i="14"/>
  <c r="R114" i="14"/>
  <c r="N116" i="14"/>
  <c r="P116" i="14"/>
  <c r="R116" i="14"/>
  <c r="N115" i="14"/>
  <c r="O115" i="14"/>
  <c r="P115" i="14"/>
  <c r="R115" i="14"/>
  <c r="I115" i="16"/>
  <c r="J115" i="16"/>
  <c r="K115" i="16"/>
  <c r="M115" i="16"/>
  <c r="N115" i="16"/>
  <c r="O115" i="16" s="1"/>
  <c r="Q115" i="16"/>
  <c r="R115" i="16"/>
  <c r="S115" i="16"/>
  <c r="Y115" i="16"/>
  <c r="Z115" i="16"/>
  <c r="AA115" i="16"/>
  <c r="AC115" i="16"/>
  <c r="AD115" i="16"/>
  <c r="AG115" i="16"/>
  <c r="AH115" i="16"/>
  <c r="AI115" i="16"/>
  <c r="AK115" i="16"/>
  <c r="AL115" i="16"/>
  <c r="AM115" i="16"/>
  <c r="AO115" i="16"/>
  <c r="AP115" i="16"/>
  <c r="AS115" i="16"/>
  <c r="AW115" i="16"/>
  <c r="AX115" i="16"/>
  <c r="AY115" i="16"/>
  <c r="BA115" i="16"/>
  <c r="BB115" i="16"/>
  <c r="BM115" i="16"/>
  <c r="BN115" i="16"/>
  <c r="BO115" i="16"/>
  <c r="BQ115" i="16"/>
  <c r="BR115" i="16"/>
  <c r="BS115" i="16" s="1"/>
  <c r="BU115" i="16"/>
  <c r="BV115" i="16"/>
  <c r="BY115" i="16"/>
  <c r="BZ115" i="16"/>
  <c r="CC115" i="16"/>
  <c r="CD115" i="16"/>
  <c r="CE115" i="16"/>
  <c r="CG115" i="16"/>
  <c r="CH115" i="16"/>
  <c r="CK115" i="16"/>
  <c r="CL115" i="16"/>
  <c r="CO115" i="16"/>
  <c r="CP115" i="16"/>
  <c r="CQ115" i="16"/>
  <c r="CS115" i="16"/>
  <c r="CT115" i="16"/>
  <c r="CU115" i="16"/>
  <c r="CW115" i="16"/>
  <c r="CX115" i="16"/>
  <c r="CY115" i="16"/>
  <c r="DA115" i="16"/>
  <c r="DB115" i="16"/>
  <c r="DD115" i="16"/>
  <c r="DE115" i="16"/>
  <c r="DF115" i="16"/>
  <c r="DG115" i="16"/>
  <c r="DI115" i="16"/>
  <c r="DJ115" i="16"/>
  <c r="DK115" i="16"/>
  <c r="DM115" i="16"/>
  <c r="DN115" i="16"/>
  <c r="DO115" i="16" s="1"/>
  <c r="DQ115" i="16"/>
  <c r="DR115" i="16"/>
  <c r="DU115" i="16"/>
  <c r="DV115" i="16"/>
  <c r="DW115" i="16"/>
  <c r="DY115" i="16"/>
  <c r="DZ115" i="16"/>
  <c r="EA115" i="16"/>
  <c r="EC115" i="16"/>
  <c r="ED115" i="16"/>
  <c r="EK115" i="16"/>
  <c r="EL115" i="16"/>
  <c r="EO115" i="16"/>
  <c r="EP115" i="16"/>
  <c r="EQ115" i="16" s="1"/>
  <c r="ES115" i="16"/>
  <c r="ET115" i="16"/>
  <c r="EW115" i="16"/>
  <c r="EX115" i="16"/>
  <c r="FE115" i="16"/>
  <c r="FF115" i="16"/>
  <c r="FG115" i="16"/>
  <c r="FI115" i="16"/>
  <c r="FJ115" i="16"/>
  <c r="FK115" i="16"/>
  <c r="FM115" i="16"/>
  <c r="FN115" i="16"/>
  <c r="FO115" i="16"/>
  <c r="FR115" i="16"/>
  <c r="FU115" i="16"/>
  <c r="FV115" i="16"/>
  <c r="FW115" i="16"/>
  <c r="FX115" i="16"/>
  <c r="FY115" i="16"/>
  <c r="FZ115" i="16"/>
  <c r="GA115" i="16"/>
  <c r="GF115" i="16"/>
  <c r="GG115" i="16"/>
  <c r="GH115" i="16"/>
  <c r="GI115" i="16"/>
  <c r="GK115" i="16"/>
  <c r="GL115" i="16"/>
  <c r="GM115" i="16"/>
  <c r="GO115" i="16"/>
  <c r="GP115" i="16"/>
  <c r="GQ115" i="16"/>
  <c r="GS115" i="16"/>
  <c r="GT115" i="16"/>
  <c r="GU115" i="16"/>
  <c r="HA115" i="16"/>
  <c r="HB115" i="16"/>
  <c r="HE115" i="16"/>
  <c r="HF115" i="16"/>
  <c r="HI115" i="16"/>
  <c r="HJ115" i="16"/>
  <c r="HM115" i="16"/>
  <c r="HN115" i="16"/>
  <c r="HO115" i="16" s="1"/>
  <c r="HQ115" i="16"/>
  <c r="HR115" i="16"/>
  <c r="HU115" i="16"/>
  <c r="HV115" i="16"/>
  <c r="IS115" i="16"/>
  <c r="IT115" i="16"/>
  <c r="IU115" i="16"/>
  <c r="N118" i="14"/>
  <c r="O118" i="14"/>
  <c r="P118" i="14"/>
  <c r="R118" i="14"/>
  <c r="BC116" i="16"/>
  <c r="CA116" i="16"/>
  <c r="CA115" i="16" s="1"/>
  <c r="CI116" i="16"/>
  <c r="CI115" i="16" s="1"/>
  <c r="CM116" i="16"/>
  <c r="DS116" i="16"/>
  <c r="EE116" i="16"/>
  <c r="EM116" i="16"/>
  <c r="EQ116" i="16"/>
  <c r="EU116" i="16"/>
  <c r="EY116" i="16"/>
  <c r="EY115" i="16" s="1"/>
  <c r="HK116" i="16"/>
  <c r="N119" i="14"/>
  <c r="O119" i="14"/>
  <c r="P119" i="14"/>
  <c r="R119" i="14"/>
  <c r="N120" i="14"/>
  <c r="O120" i="14"/>
  <c r="P120" i="14"/>
  <c r="R120" i="14"/>
  <c r="N121" i="14"/>
  <c r="O121" i="14"/>
  <c r="P121" i="14"/>
  <c r="R121" i="14"/>
  <c r="N122" i="14"/>
  <c r="O122" i="14"/>
  <c r="P122" i="14"/>
  <c r="R122" i="14"/>
  <c r="N123" i="14"/>
  <c r="O123" i="14"/>
  <c r="P123" i="14"/>
  <c r="R123" i="14"/>
  <c r="BW121" i="16"/>
  <c r="N124" i="14"/>
  <c r="O124" i="14"/>
  <c r="P124" i="14"/>
  <c r="R124" i="14"/>
  <c r="N125" i="14"/>
  <c r="O125" i="14"/>
  <c r="P125" i="14"/>
  <c r="R125" i="14"/>
  <c r="I124" i="16"/>
  <c r="J124" i="16"/>
  <c r="M124" i="16"/>
  <c r="N124" i="16"/>
  <c r="O124" i="16"/>
  <c r="Q124" i="16"/>
  <c r="R124" i="16"/>
  <c r="S124" i="16"/>
  <c r="Y124" i="16"/>
  <c r="Z124" i="16"/>
  <c r="AA124" i="16"/>
  <c r="AC124" i="16"/>
  <c r="AD124" i="16"/>
  <c r="AE124" i="16"/>
  <c r="AG124" i="16"/>
  <c r="AH124" i="16"/>
  <c r="AI124" i="16"/>
  <c r="AK124" i="16"/>
  <c r="AL124" i="16"/>
  <c r="AM124" i="16"/>
  <c r="AO124" i="16"/>
  <c r="AP124" i="16"/>
  <c r="AQ124" i="16"/>
  <c r="AW124" i="16"/>
  <c r="AX124" i="16"/>
  <c r="BA124" i="16"/>
  <c r="BB124" i="16"/>
  <c r="BM124" i="16"/>
  <c r="BN124" i="16"/>
  <c r="BO124" i="16"/>
  <c r="BQ124" i="16"/>
  <c r="BR124" i="16"/>
  <c r="BU124" i="16"/>
  <c r="BV124" i="16"/>
  <c r="BY124" i="16"/>
  <c r="BZ124" i="16"/>
  <c r="CC124" i="16"/>
  <c r="CD124" i="16"/>
  <c r="CG124" i="16"/>
  <c r="CH124" i="16"/>
  <c r="CK124" i="16"/>
  <c r="CL124" i="16"/>
  <c r="CO124" i="16"/>
  <c r="CP124" i="16"/>
  <c r="CS124" i="16"/>
  <c r="CT124" i="16"/>
  <c r="CU124" i="16"/>
  <c r="CW124" i="16"/>
  <c r="CX124" i="16"/>
  <c r="CY124" i="16"/>
  <c r="DD124" i="16"/>
  <c r="DE124" i="16"/>
  <c r="DF124" i="16"/>
  <c r="DG124" i="16"/>
  <c r="DI124" i="16"/>
  <c r="DJ124" i="16"/>
  <c r="DK124" i="16"/>
  <c r="DM124" i="16"/>
  <c r="DN124" i="16"/>
  <c r="DQ124" i="16"/>
  <c r="DR124" i="16"/>
  <c r="DU124" i="16"/>
  <c r="DV124" i="16"/>
  <c r="DW124" i="16"/>
  <c r="DY124" i="16"/>
  <c r="DZ124" i="16"/>
  <c r="EA124" i="16"/>
  <c r="EC124" i="16"/>
  <c r="ED124" i="16"/>
  <c r="EK124" i="16"/>
  <c r="EL124" i="16"/>
  <c r="EO124" i="16"/>
  <c r="EP124" i="16"/>
  <c r="ES124" i="16"/>
  <c r="ET124" i="16"/>
  <c r="EW124" i="16"/>
  <c r="EX124" i="16"/>
  <c r="FE124" i="16"/>
  <c r="FF124" i="16"/>
  <c r="FG124" i="16"/>
  <c r="FI124" i="16"/>
  <c r="FJ124" i="16"/>
  <c r="FK124" i="16"/>
  <c r="FM124" i="16"/>
  <c r="FN124" i="16"/>
  <c r="FO124" i="16"/>
  <c r="FQ124" i="16"/>
  <c r="FR124" i="16"/>
  <c r="FU124" i="16"/>
  <c r="FV124" i="16"/>
  <c r="FW124" i="16"/>
  <c r="FX124" i="16"/>
  <c r="FY124" i="16"/>
  <c r="FZ124" i="16"/>
  <c r="GF124" i="16"/>
  <c r="GG124" i="16"/>
  <c r="GH124" i="16"/>
  <c r="GK124" i="16"/>
  <c r="GL124" i="16"/>
  <c r="GM124" i="16"/>
  <c r="GO124" i="16"/>
  <c r="GP124" i="16"/>
  <c r="GQ124" i="16"/>
  <c r="GS124" i="16"/>
  <c r="GT124" i="16"/>
  <c r="GU124" i="16"/>
  <c r="HA124" i="16"/>
  <c r="HB124" i="16"/>
  <c r="HE124" i="16"/>
  <c r="HF124" i="16"/>
  <c r="HI124" i="16"/>
  <c r="HJ124" i="16"/>
  <c r="HM124" i="16"/>
  <c r="HN124" i="16"/>
  <c r="HQ124" i="16"/>
  <c r="HR124" i="16"/>
  <c r="HU124" i="16"/>
  <c r="HV124" i="16"/>
  <c r="HW124" i="16" s="1"/>
  <c r="IS124" i="16"/>
  <c r="IT124" i="16"/>
  <c r="IU124" i="16"/>
  <c r="N127" i="14"/>
  <c r="O127" i="14"/>
  <c r="P127" i="14"/>
  <c r="R127" i="14"/>
  <c r="BC125" i="16"/>
  <c r="CA125" i="16"/>
  <c r="CA124" i="16" s="1"/>
  <c r="CI125" i="16"/>
  <c r="CM125" i="16"/>
  <c r="CM124" i="16" s="1"/>
  <c r="EE125" i="16"/>
  <c r="EM125" i="16"/>
  <c r="EQ125" i="16"/>
  <c r="EU125" i="16"/>
  <c r="EY125" i="16"/>
  <c r="EY124" i="16" s="1"/>
  <c r="HK125" i="16"/>
  <c r="N128" i="14"/>
  <c r="O128" i="14"/>
  <c r="P128" i="14"/>
  <c r="R128" i="14"/>
  <c r="N129" i="14"/>
  <c r="P129" i="14"/>
  <c r="R129" i="14"/>
  <c r="N130" i="14"/>
  <c r="O130" i="14"/>
  <c r="P130" i="14"/>
  <c r="R130" i="14"/>
  <c r="N131" i="14"/>
  <c r="O131" i="14"/>
  <c r="P131" i="14"/>
  <c r="R131" i="14"/>
  <c r="N133" i="14"/>
  <c r="O133" i="14"/>
  <c r="P133" i="14"/>
  <c r="R133" i="14"/>
  <c r="N134" i="14"/>
  <c r="O134" i="14"/>
  <c r="P134" i="14"/>
  <c r="N135" i="14"/>
  <c r="O135" i="14"/>
  <c r="P135" i="14"/>
  <c r="R135" i="14"/>
  <c r="N136" i="14"/>
  <c r="O136" i="14"/>
  <c r="P136" i="14"/>
  <c r="R136" i="14"/>
  <c r="N137" i="14"/>
  <c r="O137" i="14"/>
  <c r="P137" i="14"/>
  <c r="R137" i="14"/>
  <c r="N132" i="14"/>
  <c r="O132" i="14"/>
  <c r="P132" i="14"/>
  <c r="R132" i="14"/>
  <c r="BW135" i="16"/>
  <c r="N139" i="14"/>
  <c r="O139" i="14"/>
  <c r="P139" i="14"/>
  <c r="I137" i="16"/>
  <c r="J137" i="16"/>
  <c r="K137" i="16"/>
  <c r="M137" i="16"/>
  <c r="N137" i="16"/>
  <c r="Q137" i="16"/>
  <c r="R137" i="16"/>
  <c r="S137" i="16"/>
  <c r="Y137" i="16"/>
  <c r="Z137" i="16"/>
  <c r="AA137" i="16"/>
  <c r="AC137" i="16"/>
  <c r="AD137" i="16"/>
  <c r="AG137" i="16"/>
  <c r="AH137" i="16"/>
  <c r="AI137" i="16"/>
  <c r="AK137" i="16"/>
  <c r="AL137" i="16"/>
  <c r="AM137" i="16"/>
  <c r="AS137" i="16"/>
  <c r="AU137" i="16" s="1"/>
  <c r="BA137" i="16"/>
  <c r="BB137" i="16"/>
  <c r="BM137" i="16"/>
  <c r="BN137" i="16"/>
  <c r="BO137" i="16"/>
  <c r="BQ137" i="16"/>
  <c r="BR137" i="16"/>
  <c r="BU137" i="16"/>
  <c r="BV137" i="16"/>
  <c r="BY137" i="16"/>
  <c r="BZ137" i="16"/>
  <c r="CC137" i="16"/>
  <c r="CD137" i="16"/>
  <c r="CE137" i="16"/>
  <c r="CG137" i="16"/>
  <c r="CH137" i="16"/>
  <c r="CK137" i="16"/>
  <c r="CL137" i="16"/>
  <c r="CO137" i="16"/>
  <c r="CP137" i="16"/>
  <c r="CW137" i="16"/>
  <c r="CX137" i="16"/>
  <c r="CY137" i="16"/>
  <c r="DA137" i="16"/>
  <c r="DB137" i="16"/>
  <c r="DD137" i="16"/>
  <c r="DE137" i="16"/>
  <c r="DF137" i="16"/>
  <c r="DI137" i="16"/>
  <c r="DJ137" i="16"/>
  <c r="DK137" i="16"/>
  <c r="DM137" i="16"/>
  <c r="DN137" i="16"/>
  <c r="DQ137" i="16"/>
  <c r="DR137" i="16"/>
  <c r="DT137" i="16"/>
  <c r="DU137" i="16"/>
  <c r="DV137" i="16"/>
  <c r="DX137" i="16"/>
  <c r="DY137" i="16"/>
  <c r="DZ137" i="16"/>
  <c r="EC137" i="16"/>
  <c r="ED137" i="16"/>
  <c r="EK137" i="16"/>
  <c r="EL137" i="16"/>
  <c r="EO137" i="16"/>
  <c r="EP137" i="16"/>
  <c r="ES137" i="16"/>
  <c r="ET137" i="16"/>
  <c r="EW137" i="16"/>
  <c r="EX137" i="16"/>
  <c r="FE137" i="16"/>
  <c r="FF137" i="16"/>
  <c r="FG137" i="16"/>
  <c r="FI137" i="16"/>
  <c r="FJ137" i="16"/>
  <c r="FK137" i="16"/>
  <c r="FM137" i="16"/>
  <c r="FN137" i="16"/>
  <c r="FO137" i="16"/>
  <c r="FU137" i="16"/>
  <c r="FW137" i="16" s="1"/>
  <c r="FX137" i="16"/>
  <c r="FY137" i="16"/>
  <c r="FZ137" i="16"/>
  <c r="GA137" i="16" s="1"/>
  <c r="GF137" i="16"/>
  <c r="GG137" i="16"/>
  <c r="GH137" i="16"/>
  <c r="GK137" i="16"/>
  <c r="GL137" i="16"/>
  <c r="GO137" i="16"/>
  <c r="GP137" i="16"/>
  <c r="GS137" i="16"/>
  <c r="GT137" i="16"/>
  <c r="GU137" i="16"/>
  <c r="HA137" i="16"/>
  <c r="HB137" i="16"/>
  <c r="HE137" i="16"/>
  <c r="HF137" i="16"/>
  <c r="HI137" i="16"/>
  <c r="HJ137" i="16"/>
  <c r="HM137" i="16"/>
  <c r="HN137" i="16"/>
  <c r="HQ137" i="16"/>
  <c r="HR137" i="16"/>
  <c r="HU137" i="16"/>
  <c r="HV137" i="16"/>
  <c r="HY137" i="16"/>
  <c r="HY10" i="16" s="1"/>
  <c r="HY397" i="16" s="1"/>
  <c r="E69" i="13" s="1"/>
  <c r="HZ137" i="16"/>
  <c r="ID137" i="16"/>
  <c r="IH137" i="16"/>
  <c r="IL137" i="16"/>
  <c r="IL10" i="16" s="1"/>
  <c r="IP137" i="16"/>
  <c r="IS137" i="16"/>
  <c r="IT137" i="16"/>
  <c r="IU137" i="16"/>
  <c r="IX137" i="16"/>
  <c r="JB137" i="16"/>
  <c r="N141" i="14"/>
  <c r="O141" i="14"/>
  <c r="P141" i="14"/>
  <c r="R141" i="14"/>
  <c r="AE138" i="16"/>
  <c r="AU138" i="16"/>
  <c r="BC138" i="16"/>
  <c r="CA138" i="16"/>
  <c r="CA137" i="16" s="1"/>
  <c r="CI138" i="16"/>
  <c r="CI137" i="16" s="1"/>
  <c r="CM138" i="16"/>
  <c r="DS138" i="16"/>
  <c r="DW138" i="16"/>
  <c r="EA138" i="16"/>
  <c r="EE138" i="16"/>
  <c r="EM138" i="16"/>
  <c r="EQ138" i="16"/>
  <c r="EU138" i="16"/>
  <c r="EY138" i="16"/>
  <c r="EY137" i="16" s="1"/>
  <c r="GM138" i="16"/>
  <c r="GQ138" i="16"/>
  <c r="HK138" i="16"/>
  <c r="HO138" i="16"/>
  <c r="HW138" i="16"/>
  <c r="N142" i="14"/>
  <c r="O142" i="14"/>
  <c r="P142" i="14"/>
  <c r="R142" i="14"/>
  <c r="BW139" i="16"/>
  <c r="N143" i="14"/>
  <c r="P143" i="14"/>
  <c r="R143" i="14"/>
  <c r="N144" i="14"/>
  <c r="O144" i="14"/>
  <c r="P144" i="14"/>
  <c r="N146" i="14"/>
  <c r="O146" i="14"/>
  <c r="P146" i="14"/>
  <c r="R146" i="14"/>
  <c r="N147" i="14"/>
  <c r="O147" i="14"/>
  <c r="P147" i="14"/>
  <c r="R147" i="14"/>
  <c r="N148" i="14"/>
  <c r="P148" i="14"/>
  <c r="R148" i="14"/>
  <c r="N149" i="14"/>
  <c r="O149" i="14"/>
  <c r="P149" i="14"/>
  <c r="R149" i="14"/>
  <c r="N150" i="14"/>
  <c r="O150" i="14"/>
  <c r="P150" i="14"/>
  <c r="N151" i="14"/>
  <c r="O151" i="14"/>
  <c r="P151" i="14"/>
  <c r="R151" i="14"/>
  <c r="DO147" i="16"/>
  <c r="I148" i="16"/>
  <c r="J148" i="16"/>
  <c r="M148" i="16"/>
  <c r="N148" i="16"/>
  <c r="Q148" i="16"/>
  <c r="R148" i="16"/>
  <c r="S148" i="16"/>
  <c r="Y148" i="16"/>
  <c r="Z148" i="16"/>
  <c r="AA148" i="16"/>
  <c r="AC148" i="16"/>
  <c r="AD148" i="16"/>
  <c r="AE148" i="16"/>
  <c r="AG148" i="16"/>
  <c r="AH148" i="16"/>
  <c r="AI148" i="16"/>
  <c r="AK148" i="16"/>
  <c r="AL148" i="16"/>
  <c r="AM148" i="16"/>
  <c r="AW148" i="16"/>
  <c r="AX148" i="16"/>
  <c r="BA148" i="16"/>
  <c r="BB148" i="16"/>
  <c r="BM148" i="16"/>
  <c r="BN148" i="16"/>
  <c r="BO148" i="16"/>
  <c r="BQ148" i="16"/>
  <c r="BR148" i="16"/>
  <c r="BU148" i="16"/>
  <c r="BV148" i="16"/>
  <c r="BY148" i="16"/>
  <c r="BZ148" i="16"/>
  <c r="CC148" i="16"/>
  <c r="CD148" i="16"/>
  <c r="CG148" i="16"/>
  <c r="CH148" i="16"/>
  <c r="CK148" i="16"/>
  <c r="CL148" i="16"/>
  <c r="CO148" i="16"/>
  <c r="CP148" i="16"/>
  <c r="CS148" i="16"/>
  <c r="CT148" i="16"/>
  <c r="CW148" i="16"/>
  <c r="CX148" i="16"/>
  <c r="CY148" i="16"/>
  <c r="DA148" i="16"/>
  <c r="DB148" i="16"/>
  <c r="DD148" i="16"/>
  <c r="DE148" i="16"/>
  <c r="DF148" i="16"/>
  <c r="DG148" i="16"/>
  <c r="DI148" i="16"/>
  <c r="DJ148" i="16"/>
  <c r="DK148" i="16"/>
  <c r="DM148" i="16"/>
  <c r="DN148" i="16"/>
  <c r="DS148" i="16"/>
  <c r="DU148" i="16"/>
  <c r="DV148" i="16"/>
  <c r="DW148" i="16"/>
  <c r="DY148" i="16"/>
  <c r="DZ148" i="16"/>
  <c r="EA148" i="16"/>
  <c r="EC148" i="16"/>
  <c r="ED148" i="16"/>
  <c r="EK148" i="16"/>
  <c r="EL148" i="16"/>
  <c r="EO148" i="16"/>
  <c r="EP148" i="16"/>
  <c r="ES148" i="16"/>
  <c r="ET148" i="16"/>
  <c r="EW148" i="16"/>
  <c r="EX148" i="16"/>
  <c r="FE148" i="16"/>
  <c r="FF148" i="16"/>
  <c r="FG148" i="16"/>
  <c r="FI148" i="16"/>
  <c r="FJ148" i="16"/>
  <c r="FK148" i="16"/>
  <c r="FM148" i="16"/>
  <c r="FN148" i="16"/>
  <c r="FO148" i="16"/>
  <c r="FU148" i="16"/>
  <c r="FV148" i="16"/>
  <c r="FW148" i="16"/>
  <c r="FX148" i="16"/>
  <c r="FY148" i="16"/>
  <c r="FZ148" i="16"/>
  <c r="GF148" i="16"/>
  <c r="GG148" i="16"/>
  <c r="GH148" i="16"/>
  <c r="GK148" i="16"/>
  <c r="GL148" i="16"/>
  <c r="GM148" i="16"/>
  <c r="GO148" i="16"/>
  <c r="GP148" i="16"/>
  <c r="GQ148" i="16"/>
  <c r="GS148" i="16"/>
  <c r="GT148" i="16"/>
  <c r="GU148" i="16"/>
  <c r="HA148" i="16"/>
  <c r="HB148" i="16"/>
  <c r="HE148" i="16"/>
  <c r="HF148" i="16"/>
  <c r="HI148" i="16"/>
  <c r="HJ148" i="16"/>
  <c r="HM148" i="16"/>
  <c r="HN148" i="16"/>
  <c r="HO148" i="16" s="1"/>
  <c r="HQ148" i="16"/>
  <c r="HR148" i="16"/>
  <c r="HU148" i="16"/>
  <c r="IS148" i="16"/>
  <c r="IT148" i="16"/>
  <c r="IU148" i="16"/>
  <c r="N154" i="14"/>
  <c r="O154" i="14"/>
  <c r="P154" i="14"/>
  <c r="R154" i="14"/>
  <c r="BC149" i="16"/>
  <c r="CA149" i="16"/>
  <c r="CA148" i="16" s="1"/>
  <c r="CI149" i="16"/>
  <c r="CI148" i="16" s="1"/>
  <c r="CM149" i="16"/>
  <c r="EE149" i="16"/>
  <c r="EM149" i="16"/>
  <c r="EQ149" i="16"/>
  <c r="EY149" i="16"/>
  <c r="EY148" i="16" s="1"/>
  <c r="HK149" i="16"/>
  <c r="HW149" i="16"/>
  <c r="N158" i="14"/>
  <c r="O158" i="14"/>
  <c r="P158" i="14"/>
  <c r="R158" i="14"/>
  <c r="BW150" i="16"/>
  <c r="N155" i="14"/>
  <c r="O155" i="14"/>
  <c r="P155" i="14"/>
  <c r="R155" i="14"/>
  <c r="N156" i="14"/>
  <c r="O156" i="14"/>
  <c r="P156" i="14"/>
  <c r="N157" i="14"/>
  <c r="O157" i="14"/>
  <c r="P157" i="14"/>
  <c r="R157" i="14"/>
  <c r="N159" i="14"/>
  <c r="O159" i="14"/>
  <c r="P159" i="14"/>
  <c r="R159" i="14"/>
  <c r="N160" i="14"/>
  <c r="O160" i="14"/>
  <c r="P160" i="14"/>
  <c r="N161" i="14"/>
  <c r="O161" i="14"/>
  <c r="P161" i="14"/>
  <c r="R161" i="14"/>
  <c r="N162" i="14"/>
  <c r="O162" i="14"/>
  <c r="P162" i="14"/>
  <c r="R162" i="14"/>
  <c r="N163" i="14"/>
  <c r="O163" i="14"/>
  <c r="P163" i="14"/>
  <c r="I159" i="16"/>
  <c r="J159" i="16"/>
  <c r="M159" i="16"/>
  <c r="N159" i="16"/>
  <c r="Q159" i="16"/>
  <c r="R159" i="16"/>
  <c r="S159" i="16"/>
  <c r="Y159" i="16"/>
  <c r="Z159" i="16"/>
  <c r="AA159" i="16"/>
  <c r="AC159" i="16"/>
  <c r="AD159" i="16"/>
  <c r="AG159" i="16"/>
  <c r="AH159" i="16"/>
  <c r="AI159" i="16"/>
  <c r="AK159" i="16"/>
  <c r="AL159" i="16"/>
  <c r="AM159" i="16"/>
  <c r="AO159" i="16"/>
  <c r="AP159" i="16"/>
  <c r="AS159" i="16"/>
  <c r="AU159" i="16" s="1"/>
  <c r="AW159" i="16"/>
  <c r="AX159" i="16"/>
  <c r="AY159" i="16"/>
  <c r="BA159" i="16"/>
  <c r="BB159" i="16"/>
  <c r="BM159" i="16"/>
  <c r="BN159" i="16"/>
  <c r="BO159" i="16"/>
  <c r="BQ159" i="16"/>
  <c r="BR159" i="16"/>
  <c r="BU159" i="16"/>
  <c r="BV159" i="16"/>
  <c r="BY159" i="16"/>
  <c r="BZ159" i="16"/>
  <c r="CC159" i="16"/>
  <c r="CD159" i="16"/>
  <c r="CE159" i="16"/>
  <c r="CG159" i="16"/>
  <c r="CH159" i="16"/>
  <c r="CK159" i="16"/>
  <c r="CL159" i="16"/>
  <c r="CO159" i="16"/>
  <c r="CP159" i="16"/>
  <c r="CS159" i="16"/>
  <c r="CT159" i="16"/>
  <c r="CW159" i="16"/>
  <c r="CX159" i="16"/>
  <c r="CY159" i="16"/>
  <c r="DD159" i="16"/>
  <c r="DE159" i="16"/>
  <c r="DF159" i="16"/>
  <c r="DI159" i="16"/>
  <c r="DJ159" i="16"/>
  <c r="DK159" i="16"/>
  <c r="DM159" i="16"/>
  <c r="DN159" i="16"/>
  <c r="DQ159" i="16"/>
  <c r="DR159" i="16"/>
  <c r="DU159" i="16"/>
  <c r="DV159" i="16"/>
  <c r="DW159" i="16"/>
  <c r="DY159" i="16"/>
  <c r="DZ159" i="16"/>
  <c r="EA159" i="16"/>
  <c r="EC159" i="16"/>
  <c r="ED159" i="16"/>
  <c r="EK159" i="16"/>
  <c r="EL159" i="16"/>
  <c r="EO159" i="16"/>
  <c r="EP159" i="16"/>
  <c r="ES159" i="16"/>
  <c r="ET159" i="16"/>
  <c r="EW159" i="16"/>
  <c r="EX159" i="16"/>
  <c r="FE159" i="16"/>
  <c r="FF159" i="16"/>
  <c r="FG159" i="16"/>
  <c r="FI159" i="16"/>
  <c r="FJ159" i="16"/>
  <c r="FK159" i="16"/>
  <c r="FM159" i="16"/>
  <c r="FN159" i="16"/>
  <c r="FO159" i="16"/>
  <c r="FU159" i="16"/>
  <c r="FV159" i="16"/>
  <c r="FW159" i="16"/>
  <c r="FX159" i="16"/>
  <c r="FY159" i="16"/>
  <c r="FZ159" i="16"/>
  <c r="GA159" i="16" s="1"/>
  <c r="GF159" i="16"/>
  <c r="GG159" i="16"/>
  <c r="GH159" i="16"/>
  <c r="GK159" i="16"/>
  <c r="GL159" i="16"/>
  <c r="GM159" i="16"/>
  <c r="GO159" i="16"/>
  <c r="GP159" i="16"/>
  <c r="GQ159" i="16"/>
  <c r="GS159" i="16"/>
  <c r="GT159" i="16"/>
  <c r="GU159" i="16"/>
  <c r="HA159" i="16"/>
  <c r="HB159" i="16"/>
  <c r="HE159" i="16"/>
  <c r="HF159" i="16"/>
  <c r="HI159" i="16"/>
  <c r="HJ159" i="16"/>
  <c r="HM159" i="16"/>
  <c r="HN159" i="16"/>
  <c r="HQ159" i="16"/>
  <c r="HR159" i="16"/>
  <c r="HU159" i="16"/>
  <c r="HV159" i="16"/>
  <c r="IS159" i="16"/>
  <c r="IT159" i="16"/>
  <c r="IU159" i="16"/>
  <c r="JE159" i="16"/>
  <c r="JF159" i="16"/>
  <c r="JI159" i="16"/>
  <c r="JJ159" i="16"/>
  <c r="JM159" i="16"/>
  <c r="JN159" i="16"/>
  <c r="N165" i="14"/>
  <c r="O165" i="14"/>
  <c r="P165" i="14"/>
  <c r="R165" i="14"/>
  <c r="AE160" i="16"/>
  <c r="AU160" i="16"/>
  <c r="BC160" i="16"/>
  <c r="CA160" i="16"/>
  <c r="CA159" i="16" s="1"/>
  <c r="CI160" i="16"/>
  <c r="CI159" i="16" s="1"/>
  <c r="CM160" i="16"/>
  <c r="DS160" i="16"/>
  <c r="EE160" i="16"/>
  <c r="EM160" i="16"/>
  <c r="EQ160" i="16"/>
  <c r="EU160" i="16"/>
  <c r="EU159" i="16" s="1"/>
  <c r="EY160" i="16"/>
  <c r="EY159" i="16" s="1"/>
  <c r="HK160" i="16"/>
  <c r="HO160" i="16"/>
  <c r="N166" i="14"/>
  <c r="O166" i="14"/>
  <c r="P166" i="14"/>
  <c r="R166" i="14"/>
  <c r="BW161" i="16"/>
  <c r="N167" i="14"/>
  <c r="O167" i="14"/>
  <c r="P167" i="14"/>
  <c r="R167" i="14"/>
  <c r="N168" i="14"/>
  <c r="O168" i="14"/>
  <c r="P168" i="14"/>
  <c r="N169" i="14"/>
  <c r="O169" i="14"/>
  <c r="P169" i="14"/>
  <c r="N170" i="14"/>
  <c r="O170" i="14"/>
  <c r="P170" i="14"/>
  <c r="R170" i="14"/>
  <c r="N171" i="14"/>
  <c r="O171" i="14"/>
  <c r="P171" i="14"/>
  <c r="R171" i="14"/>
  <c r="N172" i="14"/>
  <c r="O172" i="14"/>
  <c r="P172" i="14"/>
  <c r="R172" i="14"/>
  <c r="N173" i="14"/>
  <c r="O173" i="14"/>
  <c r="P173" i="14"/>
  <c r="N174" i="14"/>
  <c r="O174" i="14"/>
  <c r="P174" i="14"/>
  <c r="JG169" i="16"/>
  <c r="N175" i="14"/>
  <c r="O175" i="14"/>
  <c r="P175" i="14"/>
  <c r="R175" i="14"/>
  <c r="N176" i="14"/>
  <c r="O176" i="14"/>
  <c r="P176" i="14"/>
  <c r="R176" i="14"/>
  <c r="I172" i="16"/>
  <c r="J172" i="16"/>
  <c r="K172" i="16"/>
  <c r="M172" i="16"/>
  <c r="N172" i="16"/>
  <c r="Q172" i="16"/>
  <c r="R172" i="16"/>
  <c r="S172" i="16"/>
  <c r="Y172" i="16"/>
  <c r="Z172" i="16"/>
  <c r="AA172" i="16"/>
  <c r="AC172" i="16"/>
  <c r="AD172" i="16"/>
  <c r="AG172" i="16"/>
  <c r="AH172" i="16"/>
  <c r="AI172" i="16"/>
  <c r="AK172" i="16"/>
  <c r="AL172" i="16"/>
  <c r="AM172" i="16"/>
  <c r="AO172" i="16"/>
  <c r="AP172" i="16"/>
  <c r="AS172" i="16"/>
  <c r="AW172" i="16"/>
  <c r="AX172" i="16"/>
  <c r="AY172" i="16"/>
  <c r="BA172" i="16"/>
  <c r="BB172" i="16"/>
  <c r="BM172" i="16"/>
  <c r="BN172" i="16"/>
  <c r="BO172" i="16"/>
  <c r="BQ172" i="16"/>
  <c r="BR172" i="16"/>
  <c r="BU172" i="16"/>
  <c r="BV172" i="16"/>
  <c r="BY172" i="16"/>
  <c r="BZ172" i="16"/>
  <c r="CC172" i="16"/>
  <c r="CD172" i="16"/>
  <c r="CG172" i="16"/>
  <c r="CH172" i="16"/>
  <c r="CK172" i="16"/>
  <c r="CL172" i="16"/>
  <c r="CO172" i="16"/>
  <c r="CP172" i="16"/>
  <c r="CQ172" i="16"/>
  <c r="CW172" i="16"/>
  <c r="CX172" i="16"/>
  <c r="CY172" i="16"/>
  <c r="DD172" i="16"/>
  <c r="DE172" i="16"/>
  <c r="DF172" i="16"/>
  <c r="DG172" i="16" s="1"/>
  <c r="DI172" i="16"/>
  <c r="DJ172" i="16"/>
  <c r="DK172" i="16"/>
  <c r="DM172" i="16"/>
  <c r="DN172" i="16"/>
  <c r="DO172" i="16"/>
  <c r="DQ172" i="16"/>
  <c r="DR172" i="16"/>
  <c r="DU172" i="16"/>
  <c r="DV172" i="16"/>
  <c r="DW172" i="16"/>
  <c r="DY172" i="16"/>
  <c r="DZ172" i="16"/>
  <c r="EA172" i="16"/>
  <c r="EC172" i="16"/>
  <c r="ED172" i="16"/>
  <c r="EK172" i="16"/>
  <c r="EL172" i="16"/>
  <c r="EO172" i="16"/>
  <c r="EP172" i="16"/>
  <c r="ES172" i="16"/>
  <c r="ET172" i="16"/>
  <c r="EW172" i="16"/>
  <c r="EX172" i="16"/>
  <c r="FE172" i="16"/>
  <c r="FF172" i="16"/>
  <c r="FG172" i="16"/>
  <c r="FI172" i="16"/>
  <c r="FJ172" i="16"/>
  <c r="FK172" i="16"/>
  <c r="FM172" i="16"/>
  <c r="FN172" i="16"/>
  <c r="FO172" i="16"/>
  <c r="FQ172" i="16"/>
  <c r="FR172" i="16"/>
  <c r="FX172" i="16"/>
  <c r="FY172" i="16"/>
  <c r="FZ172" i="16"/>
  <c r="GF172" i="16"/>
  <c r="GG172" i="16"/>
  <c r="GH172" i="16"/>
  <c r="GK172" i="16"/>
  <c r="GL172" i="16"/>
  <c r="GO172" i="16"/>
  <c r="GP172" i="16"/>
  <c r="GS172" i="16"/>
  <c r="GT172" i="16"/>
  <c r="GU172" i="16"/>
  <c r="HA172" i="16"/>
  <c r="HB172" i="16"/>
  <c r="HE172" i="16"/>
  <c r="HF172" i="16"/>
  <c r="HI172" i="16"/>
  <c r="HJ172" i="16"/>
  <c r="HM172" i="16"/>
  <c r="HN172" i="16"/>
  <c r="HQ172" i="16"/>
  <c r="HR172" i="16"/>
  <c r="HU172" i="16"/>
  <c r="HV172" i="16"/>
  <c r="HW172" i="16" s="1"/>
  <c r="IS172" i="16"/>
  <c r="IT172" i="16"/>
  <c r="IU172" i="16"/>
  <c r="N178" i="14"/>
  <c r="O178" i="14"/>
  <c r="P178" i="14"/>
  <c r="R178" i="14"/>
  <c r="AU173" i="16"/>
  <c r="BC173" i="16"/>
  <c r="CA173" i="16"/>
  <c r="CA172" i="16" s="1"/>
  <c r="CE173" i="16"/>
  <c r="CI173" i="16"/>
  <c r="CI172" i="16" s="1"/>
  <c r="CM173" i="16"/>
  <c r="DS173" i="16"/>
  <c r="EE173" i="16"/>
  <c r="EM173" i="16"/>
  <c r="EQ173" i="16"/>
  <c r="EU173" i="16"/>
  <c r="EU172" i="16" s="1"/>
  <c r="EY173" i="16"/>
  <c r="EY172" i="16" s="1"/>
  <c r="GM173" i="16"/>
  <c r="GQ173" i="16"/>
  <c r="HK173" i="16"/>
  <c r="HO173" i="16"/>
  <c r="N179" i="14"/>
  <c r="O179" i="14"/>
  <c r="P179" i="14"/>
  <c r="R179" i="14"/>
  <c r="BW174" i="16"/>
  <c r="N180" i="14"/>
  <c r="O180" i="14"/>
  <c r="P180" i="14"/>
  <c r="N181" i="14"/>
  <c r="O181" i="14"/>
  <c r="P181" i="14"/>
  <c r="R181" i="14"/>
  <c r="N182" i="14"/>
  <c r="O182" i="14"/>
  <c r="P182" i="14"/>
  <c r="R182" i="14"/>
  <c r="N183" i="14"/>
  <c r="O183" i="14"/>
  <c r="P183" i="14"/>
  <c r="R183" i="14"/>
  <c r="N184" i="14"/>
  <c r="O184" i="14"/>
  <c r="P184" i="14"/>
  <c r="R184" i="14"/>
  <c r="N185" i="14"/>
  <c r="O185" i="14"/>
  <c r="P185" i="14"/>
  <c r="N186" i="14"/>
  <c r="O186" i="14"/>
  <c r="P186" i="14"/>
  <c r="N188" i="14"/>
  <c r="O188" i="14"/>
  <c r="P188" i="14"/>
  <c r="R188" i="14"/>
  <c r="N187" i="14"/>
  <c r="O187" i="14"/>
  <c r="P187" i="14"/>
  <c r="N189" i="14"/>
  <c r="O189" i="14"/>
  <c r="P189" i="14"/>
  <c r="R189" i="14"/>
  <c r="M185" i="16"/>
  <c r="N185" i="16"/>
  <c r="Q185" i="16"/>
  <c r="R185" i="16"/>
  <c r="S185" i="16"/>
  <c r="Y185" i="16"/>
  <c r="Z185" i="16"/>
  <c r="AA185" i="16"/>
  <c r="AC185" i="16"/>
  <c r="AD185" i="16"/>
  <c r="AG185" i="16"/>
  <c r="AH185" i="16"/>
  <c r="AI185" i="16"/>
  <c r="AK185" i="16"/>
  <c r="AL185" i="16"/>
  <c r="AM185" i="16"/>
  <c r="AO185" i="16"/>
  <c r="AP185" i="16"/>
  <c r="AS185" i="16"/>
  <c r="AW185" i="16"/>
  <c r="AX185" i="16"/>
  <c r="BA185" i="16"/>
  <c r="BB185" i="16"/>
  <c r="BM185" i="16"/>
  <c r="BN185" i="16"/>
  <c r="BO185" i="16"/>
  <c r="BQ185" i="16"/>
  <c r="BR185" i="16"/>
  <c r="BU185" i="16"/>
  <c r="BV185" i="16"/>
  <c r="BY185" i="16"/>
  <c r="BZ185" i="16"/>
  <c r="CC185" i="16"/>
  <c r="CD185" i="16"/>
  <c r="CG185" i="16"/>
  <c r="CH185" i="16"/>
  <c r="CK185" i="16"/>
  <c r="CL185" i="16"/>
  <c r="CO185" i="16"/>
  <c r="CP185" i="16"/>
  <c r="CQ185" i="16"/>
  <c r="CS185" i="16"/>
  <c r="CT185" i="16"/>
  <c r="CW185" i="16"/>
  <c r="CX185" i="16"/>
  <c r="CY185" i="16"/>
  <c r="DA185" i="16"/>
  <c r="DB185" i="16"/>
  <c r="DD185" i="16"/>
  <c r="DE185" i="16"/>
  <c r="DF185" i="16"/>
  <c r="DG185" i="16"/>
  <c r="DI185" i="16"/>
  <c r="DJ185" i="16"/>
  <c r="DK185" i="16"/>
  <c r="DM185" i="16"/>
  <c r="DN185" i="16"/>
  <c r="DQ185" i="16"/>
  <c r="DR185" i="16"/>
  <c r="DU185" i="16"/>
  <c r="DV185" i="16"/>
  <c r="DW185" i="16"/>
  <c r="DY185" i="16"/>
  <c r="DZ185" i="16"/>
  <c r="EA185" i="16"/>
  <c r="EC185" i="16"/>
  <c r="ED185" i="16"/>
  <c r="EK185" i="16"/>
  <c r="EL185" i="16"/>
  <c r="EO185" i="16"/>
  <c r="EP185" i="16"/>
  <c r="ES185" i="16"/>
  <c r="ET185" i="16"/>
  <c r="EW185" i="16"/>
  <c r="EX185" i="16"/>
  <c r="FE185" i="16"/>
  <c r="FF185" i="16"/>
  <c r="FG185" i="16"/>
  <c r="FI185" i="16"/>
  <c r="FJ185" i="16"/>
  <c r="FK185" i="16"/>
  <c r="FM185" i="16"/>
  <c r="FN185" i="16"/>
  <c r="FO185" i="16"/>
  <c r="FR185" i="16"/>
  <c r="FU185" i="16"/>
  <c r="FV185" i="16"/>
  <c r="FW185" i="16"/>
  <c r="FX185" i="16"/>
  <c r="FY185" i="16"/>
  <c r="FZ185" i="16"/>
  <c r="GA185" i="16"/>
  <c r="GF185" i="16"/>
  <c r="GG185" i="16"/>
  <c r="GH185" i="16"/>
  <c r="GI185" i="16"/>
  <c r="GK185" i="16"/>
  <c r="GL185" i="16"/>
  <c r="GO185" i="16"/>
  <c r="GP185" i="16"/>
  <c r="GS185" i="16"/>
  <c r="GT185" i="16"/>
  <c r="GU185" i="16"/>
  <c r="HA185" i="16"/>
  <c r="HB185" i="16"/>
  <c r="HE185" i="16"/>
  <c r="HF185" i="16"/>
  <c r="HI185" i="16"/>
  <c r="HJ185" i="16"/>
  <c r="HM185" i="16"/>
  <c r="HN185" i="16"/>
  <c r="HQ185" i="16"/>
  <c r="HR185" i="16"/>
  <c r="HU185" i="16"/>
  <c r="HV185" i="16"/>
  <c r="IS185" i="16"/>
  <c r="IT185" i="16"/>
  <c r="IU185" i="16"/>
  <c r="N191" i="14"/>
  <c r="P191" i="14"/>
  <c r="R191" i="14"/>
  <c r="AE186" i="16"/>
  <c r="AU186" i="16"/>
  <c r="AY186" i="16"/>
  <c r="BC186" i="16"/>
  <c r="CA186" i="16"/>
  <c r="CA185" i="16" s="1"/>
  <c r="CI186" i="16"/>
  <c r="CI185" i="16" s="1"/>
  <c r="CM186" i="16"/>
  <c r="DS186" i="16"/>
  <c r="EE186" i="16"/>
  <c r="EM186" i="16"/>
  <c r="EQ186" i="16"/>
  <c r="EU186" i="16"/>
  <c r="EU185" i="16" s="1"/>
  <c r="EY186" i="16"/>
  <c r="EY185" i="16" s="1"/>
  <c r="HK186" i="16"/>
  <c r="HO186" i="16"/>
  <c r="N192" i="14"/>
  <c r="O192" i="14"/>
  <c r="P192" i="14"/>
  <c r="BW187" i="16"/>
  <c r="N193" i="14"/>
  <c r="P193" i="14"/>
  <c r="R193" i="14"/>
  <c r="N194" i="14"/>
  <c r="O194" i="14"/>
  <c r="P194" i="14"/>
  <c r="R194" i="14"/>
  <c r="N195" i="14"/>
  <c r="P195" i="14"/>
  <c r="R195" i="14"/>
  <c r="N196" i="14"/>
  <c r="O196" i="14"/>
  <c r="P196" i="14"/>
  <c r="N197" i="14"/>
  <c r="O197" i="14"/>
  <c r="P197" i="14"/>
  <c r="R197" i="14"/>
  <c r="N198" i="14"/>
  <c r="P198" i="14"/>
  <c r="R198" i="14"/>
  <c r="N199" i="14"/>
  <c r="O199" i="14"/>
  <c r="P199" i="14"/>
  <c r="R199" i="14"/>
  <c r="N200" i="14"/>
  <c r="O200" i="14"/>
  <c r="P200" i="14"/>
  <c r="N201" i="14"/>
  <c r="O201" i="14"/>
  <c r="P201" i="14"/>
  <c r="N202" i="14"/>
  <c r="O202" i="14"/>
  <c r="P202" i="14"/>
  <c r="R202" i="14"/>
  <c r="N203" i="14"/>
  <c r="O203" i="14"/>
  <c r="P203" i="14"/>
  <c r="R203" i="14"/>
  <c r="I199" i="16"/>
  <c r="J199" i="16"/>
  <c r="K199" i="16"/>
  <c r="M199" i="16"/>
  <c r="N199" i="16"/>
  <c r="O199" i="16"/>
  <c r="Q199" i="16"/>
  <c r="R199" i="16"/>
  <c r="S199" i="16"/>
  <c r="Y199" i="16"/>
  <c r="Z199" i="16"/>
  <c r="AA199" i="16"/>
  <c r="AC199" i="16"/>
  <c r="AD199" i="16"/>
  <c r="AG199" i="16"/>
  <c r="AH199" i="16"/>
  <c r="AI199" i="16"/>
  <c r="AK199" i="16"/>
  <c r="AL199" i="16"/>
  <c r="AM199" i="16"/>
  <c r="AW199" i="16"/>
  <c r="AX199" i="16"/>
  <c r="BA199" i="16"/>
  <c r="BB199" i="16"/>
  <c r="BM199" i="16"/>
  <c r="BN199" i="16"/>
  <c r="BO199" i="16"/>
  <c r="BQ199" i="16"/>
  <c r="BR199" i="16"/>
  <c r="BU199" i="16"/>
  <c r="BV199" i="16"/>
  <c r="BY199" i="16"/>
  <c r="BZ199" i="16"/>
  <c r="CC199" i="16"/>
  <c r="CD199" i="16"/>
  <c r="CG199" i="16"/>
  <c r="CH199" i="16"/>
  <c r="CK199" i="16"/>
  <c r="CL199" i="16"/>
  <c r="CO199" i="16"/>
  <c r="CP199" i="16"/>
  <c r="CS199" i="16"/>
  <c r="CT199" i="16"/>
  <c r="CU199" i="16" s="1"/>
  <c r="CW199" i="16"/>
  <c r="CX199" i="16"/>
  <c r="CY199" i="16"/>
  <c r="DA199" i="16"/>
  <c r="DB199" i="16"/>
  <c r="DC199" i="16" s="1"/>
  <c r="DD199" i="16"/>
  <c r="DE199" i="16"/>
  <c r="DF199" i="16"/>
  <c r="DG199" i="16"/>
  <c r="DI199" i="16"/>
  <c r="DJ199" i="16"/>
  <c r="DK199" i="16"/>
  <c r="DM199" i="16"/>
  <c r="DN199" i="16"/>
  <c r="DQ199" i="16"/>
  <c r="DR199" i="16"/>
  <c r="DU199" i="16"/>
  <c r="DV199" i="16"/>
  <c r="DW199" i="16"/>
  <c r="DY199" i="16"/>
  <c r="DZ199" i="16"/>
  <c r="EA199" i="16"/>
  <c r="EC199" i="16"/>
  <c r="ED199" i="16"/>
  <c r="EK199" i="16"/>
  <c r="EL199" i="16"/>
  <c r="EO199" i="16"/>
  <c r="EP199" i="16"/>
  <c r="ES199" i="16"/>
  <c r="ET199" i="16"/>
  <c r="EW199" i="16"/>
  <c r="EX199" i="16"/>
  <c r="FE199" i="16"/>
  <c r="FF199" i="16"/>
  <c r="FG199" i="16"/>
  <c r="FI199" i="16"/>
  <c r="FJ199" i="16"/>
  <c r="FK199" i="16"/>
  <c r="FM199" i="16"/>
  <c r="FN199" i="16"/>
  <c r="FO199" i="16"/>
  <c r="FQ199" i="16"/>
  <c r="FR199" i="16"/>
  <c r="FU199" i="16"/>
  <c r="FV199" i="16"/>
  <c r="FW199" i="16"/>
  <c r="FX199" i="16"/>
  <c r="FY199" i="16"/>
  <c r="FZ199" i="16"/>
  <c r="GF199" i="16"/>
  <c r="GG199" i="16"/>
  <c r="GH199" i="16"/>
  <c r="GK199" i="16"/>
  <c r="GL199" i="16"/>
  <c r="GM199" i="16"/>
  <c r="GO199" i="16"/>
  <c r="GP199" i="16"/>
  <c r="GQ199" i="16"/>
  <c r="GS199" i="16"/>
  <c r="GT199" i="16"/>
  <c r="GU199" i="16"/>
  <c r="HA199" i="16"/>
  <c r="HB199" i="16"/>
  <c r="HE199" i="16"/>
  <c r="HF199" i="16"/>
  <c r="HI199" i="16"/>
  <c r="HJ199" i="16"/>
  <c r="HM199" i="16"/>
  <c r="HN199" i="16"/>
  <c r="HQ199" i="16"/>
  <c r="HR199" i="16"/>
  <c r="HU199" i="16"/>
  <c r="HV199" i="16"/>
  <c r="IS199" i="16"/>
  <c r="IT199" i="16"/>
  <c r="IU199" i="16"/>
  <c r="JE199" i="16"/>
  <c r="JF199" i="16"/>
  <c r="JI199" i="16"/>
  <c r="JJ199" i="16"/>
  <c r="JM199" i="16"/>
  <c r="JN199" i="16"/>
  <c r="N205" i="14"/>
  <c r="P205" i="14"/>
  <c r="R205" i="14"/>
  <c r="BC200" i="16"/>
  <c r="CA200" i="16"/>
  <c r="CA199" i="16" s="1"/>
  <c r="CI200" i="16"/>
  <c r="CI199" i="16" s="1"/>
  <c r="CM200" i="16"/>
  <c r="DS200" i="16"/>
  <c r="EE200" i="16"/>
  <c r="EM200" i="16"/>
  <c r="EQ200" i="16"/>
  <c r="EY200" i="16"/>
  <c r="EY199" i="16" s="1"/>
  <c r="HK200" i="16"/>
  <c r="HO200" i="16"/>
  <c r="N206" i="14"/>
  <c r="O206" i="14"/>
  <c r="P206" i="14"/>
  <c r="R206" i="14"/>
  <c r="BW201" i="16"/>
  <c r="DO201" i="16"/>
  <c r="N207" i="14"/>
  <c r="O207" i="14"/>
  <c r="P207" i="14"/>
  <c r="R207" i="14"/>
  <c r="M203" i="16"/>
  <c r="N203" i="16"/>
  <c r="Q203" i="16"/>
  <c r="R203" i="16"/>
  <c r="S203" i="16"/>
  <c r="Y203" i="16"/>
  <c r="Z203" i="16"/>
  <c r="AA203" i="16"/>
  <c r="AC203" i="16"/>
  <c r="AD203" i="16"/>
  <c r="AG203" i="16"/>
  <c r="AH203" i="16"/>
  <c r="AI203" i="16"/>
  <c r="AK203" i="16"/>
  <c r="AL203" i="16"/>
  <c r="AM203" i="16"/>
  <c r="AO203" i="16"/>
  <c r="AP203" i="16"/>
  <c r="AW203" i="16"/>
  <c r="AX203" i="16"/>
  <c r="BA203" i="16"/>
  <c r="BB203" i="16"/>
  <c r="BM203" i="16"/>
  <c r="BN203" i="16"/>
  <c r="BO203" i="16"/>
  <c r="BQ203" i="16"/>
  <c r="BR203" i="16"/>
  <c r="BU203" i="16"/>
  <c r="BV203" i="16"/>
  <c r="BY203" i="16"/>
  <c r="BZ203" i="16"/>
  <c r="CC203" i="16"/>
  <c r="CD203" i="16"/>
  <c r="CE203" i="16" s="1"/>
  <c r="CG203" i="16"/>
  <c r="CH203" i="16"/>
  <c r="CK203" i="16"/>
  <c r="CL203" i="16"/>
  <c r="CO203" i="16"/>
  <c r="CP203" i="16"/>
  <c r="CQ203" i="16"/>
  <c r="CS203" i="16"/>
  <c r="CT203" i="16"/>
  <c r="CW203" i="16"/>
  <c r="CX203" i="16"/>
  <c r="CY203" i="16"/>
  <c r="DA203" i="16"/>
  <c r="DB203" i="16"/>
  <c r="DD203" i="16"/>
  <c r="DE203" i="16"/>
  <c r="DF203" i="16"/>
  <c r="DG203" i="16"/>
  <c r="DI203" i="16"/>
  <c r="DJ203" i="16"/>
  <c r="DK203" i="16"/>
  <c r="DM203" i="16"/>
  <c r="DN203" i="16"/>
  <c r="DO203" i="16" s="1"/>
  <c r="DQ203" i="16"/>
  <c r="DR203" i="16"/>
  <c r="DU203" i="16"/>
  <c r="DV203" i="16"/>
  <c r="DW203" i="16"/>
  <c r="DY203" i="16"/>
  <c r="DZ203" i="16"/>
  <c r="EA203" i="16"/>
  <c r="EC203" i="16"/>
  <c r="ED203" i="16"/>
  <c r="EK203" i="16"/>
  <c r="EL203" i="16"/>
  <c r="EO203" i="16"/>
  <c r="EP203" i="16"/>
  <c r="ES203" i="16"/>
  <c r="ET203" i="16"/>
  <c r="EW203" i="16"/>
  <c r="EX203" i="16"/>
  <c r="FE203" i="16"/>
  <c r="FF203" i="16"/>
  <c r="FG203" i="16"/>
  <c r="FI203" i="16"/>
  <c r="FJ203" i="16"/>
  <c r="FK203" i="16"/>
  <c r="FM203" i="16"/>
  <c r="FN203" i="16"/>
  <c r="FO203" i="16"/>
  <c r="FQ203" i="16"/>
  <c r="FR203" i="16"/>
  <c r="FU203" i="16"/>
  <c r="FV203" i="16"/>
  <c r="FW203" i="16"/>
  <c r="FX203" i="16"/>
  <c r="FY203" i="16"/>
  <c r="FZ203" i="16"/>
  <c r="GF203" i="16"/>
  <c r="GG203" i="16"/>
  <c r="GH203" i="16"/>
  <c r="GK203" i="16"/>
  <c r="GL203" i="16"/>
  <c r="GM203" i="16"/>
  <c r="GO203" i="16"/>
  <c r="GP203" i="16"/>
  <c r="GQ203" i="16"/>
  <c r="GS203" i="16"/>
  <c r="GT203" i="16"/>
  <c r="GU203" i="16"/>
  <c r="HA203" i="16"/>
  <c r="HB203" i="16"/>
  <c r="HE203" i="16"/>
  <c r="HF203" i="16"/>
  <c r="HI203" i="16"/>
  <c r="HJ203" i="16"/>
  <c r="HM203" i="16"/>
  <c r="HN203" i="16"/>
  <c r="HQ203" i="16"/>
  <c r="HR203" i="16"/>
  <c r="HU203" i="16"/>
  <c r="HV203" i="16"/>
  <c r="IS203" i="16"/>
  <c r="IT203" i="16"/>
  <c r="IU203" i="16"/>
  <c r="N209" i="14"/>
  <c r="O209" i="14"/>
  <c r="P209" i="14"/>
  <c r="AE204" i="16"/>
  <c r="AY204" i="16"/>
  <c r="BC204" i="16"/>
  <c r="CA204" i="16"/>
  <c r="CA203" i="16" s="1"/>
  <c r="CI204" i="16"/>
  <c r="CM204" i="16"/>
  <c r="DS204" i="16"/>
  <c r="EE204" i="16"/>
  <c r="EM204" i="16"/>
  <c r="EQ204" i="16"/>
  <c r="EU204" i="16"/>
  <c r="EU203" i="16" s="1"/>
  <c r="EY204" i="16"/>
  <c r="EY203" i="16" s="1"/>
  <c r="HK204" i="16"/>
  <c r="HO204" i="16"/>
  <c r="N215" i="14"/>
  <c r="O215" i="14"/>
  <c r="P215" i="14"/>
  <c r="R215" i="14"/>
  <c r="BW205" i="16"/>
  <c r="CU205" i="16"/>
  <c r="N210" i="14"/>
  <c r="O210" i="14"/>
  <c r="P210" i="14"/>
  <c r="N211" i="14"/>
  <c r="O211" i="14"/>
  <c r="P211" i="14"/>
  <c r="N212" i="14"/>
  <c r="P212" i="14"/>
  <c r="R212" i="14"/>
  <c r="N213" i="14"/>
  <c r="O213" i="14"/>
  <c r="P213" i="14"/>
  <c r="R213" i="14"/>
  <c r="N214" i="14"/>
  <c r="O214" i="14"/>
  <c r="P214" i="14"/>
  <c r="R214" i="14"/>
  <c r="N216" i="14"/>
  <c r="O216" i="14"/>
  <c r="P216" i="14"/>
  <c r="R216" i="14"/>
  <c r="N217" i="14"/>
  <c r="O217" i="14"/>
  <c r="P217" i="14"/>
  <c r="R217" i="14"/>
  <c r="N218" i="14"/>
  <c r="O218" i="14"/>
  <c r="P218" i="14"/>
  <c r="R218" i="14"/>
  <c r="N219" i="14"/>
  <c r="O219" i="14"/>
  <c r="P219" i="14"/>
  <c r="R219" i="14"/>
  <c r="I215" i="16"/>
  <c r="J215" i="16"/>
  <c r="K215" i="16"/>
  <c r="M215" i="16"/>
  <c r="N215" i="16"/>
  <c r="Q215" i="16"/>
  <c r="R215" i="16"/>
  <c r="S215" i="16"/>
  <c r="Y215" i="16"/>
  <c r="Z215" i="16"/>
  <c r="AA215" i="16"/>
  <c r="AC215" i="16"/>
  <c r="AD215" i="16"/>
  <c r="AG215" i="16"/>
  <c r="AH215" i="16"/>
  <c r="AI215" i="16"/>
  <c r="AK215" i="16"/>
  <c r="AL215" i="16"/>
  <c r="AM215" i="16"/>
  <c r="AO215" i="16"/>
  <c r="AP215" i="16"/>
  <c r="AQ215" i="16"/>
  <c r="AS215" i="16"/>
  <c r="AU215" i="16" s="1"/>
  <c r="AW215" i="16"/>
  <c r="AX215" i="16"/>
  <c r="BA215" i="16"/>
  <c r="BB215" i="16"/>
  <c r="BM215" i="16"/>
  <c r="BN215" i="16"/>
  <c r="BO215" i="16"/>
  <c r="BQ215" i="16"/>
  <c r="BR215" i="16"/>
  <c r="BU215" i="16"/>
  <c r="BV215" i="16"/>
  <c r="BY215" i="16"/>
  <c r="BZ215" i="16"/>
  <c r="CC215" i="16"/>
  <c r="CD215" i="16"/>
  <c r="CE215" i="16" s="1"/>
  <c r="CG215" i="16"/>
  <c r="CH215" i="16"/>
  <c r="CK215" i="16"/>
  <c r="CL215" i="16"/>
  <c r="CO215" i="16"/>
  <c r="CP215" i="16"/>
  <c r="CQ215" i="16"/>
  <c r="CS215" i="16"/>
  <c r="CT215" i="16"/>
  <c r="CU215" i="16"/>
  <c r="CW215" i="16"/>
  <c r="CX215" i="16"/>
  <c r="CY215" i="16"/>
  <c r="DA215" i="16"/>
  <c r="DB215" i="16"/>
  <c r="DD215" i="16"/>
  <c r="DE215" i="16"/>
  <c r="DF215" i="16"/>
  <c r="DG215" i="16"/>
  <c r="DI215" i="16"/>
  <c r="DJ215" i="16"/>
  <c r="DK215" i="16"/>
  <c r="DM215" i="16"/>
  <c r="DN215" i="16"/>
  <c r="DQ215" i="16"/>
  <c r="DR215" i="16"/>
  <c r="DU215" i="16"/>
  <c r="DV215" i="16"/>
  <c r="DW215" i="16"/>
  <c r="DY215" i="16"/>
  <c r="DZ215" i="16"/>
  <c r="EA215" i="16"/>
  <c r="EC215" i="16"/>
  <c r="ED215" i="16"/>
  <c r="EK215" i="16"/>
  <c r="EL215" i="16"/>
  <c r="EO215" i="16"/>
  <c r="EP215" i="16"/>
  <c r="ES215" i="16"/>
  <c r="ET215" i="16"/>
  <c r="EW215" i="16"/>
  <c r="EX215" i="16"/>
  <c r="FE215" i="16"/>
  <c r="FF215" i="16"/>
  <c r="FG215" i="16"/>
  <c r="FI215" i="16"/>
  <c r="FJ215" i="16"/>
  <c r="FK215" i="16"/>
  <c r="FM215" i="16"/>
  <c r="FN215" i="16"/>
  <c r="FO215" i="16"/>
  <c r="FR215" i="16"/>
  <c r="FU215" i="16"/>
  <c r="FV215" i="16"/>
  <c r="FW215" i="16"/>
  <c r="FX215" i="16"/>
  <c r="FY215" i="16"/>
  <c r="FZ215" i="16"/>
  <c r="GF215" i="16"/>
  <c r="GG215" i="16"/>
  <c r="GH215" i="16"/>
  <c r="GK215" i="16"/>
  <c r="GL215" i="16"/>
  <c r="GO215" i="16"/>
  <c r="GP215" i="16"/>
  <c r="GS215" i="16"/>
  <c r="GT215" i="16"/>
  <c r="GU215" i="16"/>
  <c r="HA215" i="16"/>
  <c r="HB215" i="16"/>
  <c r="HE215" i="16"/>
  <c r="HF215" i="16"/>
  <c r="HI215" i="16"/>
  <c r="HJ215" i="16"/>
  <c r="HM215" i="16"/>
  <c r="HN215" i="16"/>
  <c r="HQ215" i="16"/>
  <c r="HR215" i="16"/>
  <c r="HU215" i="16"/>
  <c r="HV215" i="16"/>
  <c r="HW215" i="16" s="1"/>
  <c r="IS215" i="16"/>
  <c r="IT215" i="16"/>
  <c r="IU215" i="16"/>
  <c r="N221" i="14"/>
  <c r="P221" i="14"/>
  <c r="R221" i="14"/>
  <c r="AE216" i="16"/>
  <c r="AU216" i="16"/>
  <c r="AY216" i="16"/>
  <c r="BC216" i="16"/>
  <c r="CA216" i="16"/>
  <c r="CA215" i="16" s="1"/>
  <c r="CI216" i="16"/>
  <c r="CI215" i="16" s="1"/>
  <c r="CM216" i="16"/>
  <c r="DS216" i="16"/>
  <c r="EE216" i="16"/>
  <c r="EM216" i="16"/>
  <c r="EQ216" i="16"/>
  <c r="EU216" i="16"/>
  <c r="EU215" i="16" s="1"/>
  <c r="EY216" i="16"/>
  <c r="EY215" i="16" s="1"/>
  <c r="HK216" i="16"/>
  <c r="HO216" i="16"/>
  <c r="N222" i="14"/>
  <c r="O222" i="14"/>
  <c r="P222" i="14"/>
  <c r="R222" i="14"/>
  <c r="BW217" i="16"/>
  <c r="N223" i="14"/>
  <c r="O223" i="14"/>
  <c r="P223" i="14"/>
  <c r="R223" i="14"/>
  <c r="N224" i="14"/>
  <c r="O224" i="14"/>
  <c r="P224" i="14"/>
  <c r="R224" i="14"/>
  <c r="N225" i="14"/>
  <c r="O225" i="14"/>
  <c r="P225" i="14"/>
  <c r="R225" i="14"/>
  <c r="N226" i="14"/>
  <c r="O226" i="14"/>
  <c r="P226" i="14"/>
  <c r="N227" i="14"/>
  <c r="O227" i="14"/>
  <c r="P227" i="14"/>
  <c r="N228" i="14"/>
  <c r="O228" i="14"/>
  <c r="P228" i="14"/>
  <c r="R228" i="14"/>
  <c r="I224" i="16"/>
  <c r="J224" i="16"/>
  <c r="M224" i="16"/>
  <c r="N224" i="16"/>
  <c r="O224" i="16"/>
  <c r="Q224" i="16"/>
  <c r="R224" i="16"/>
  <c r="S224" i="16"/>
  <c r="Y224" i="16"/>
  <c r="Z224" i="16"/>
  <c r="AA224" i="16"/>
  <c r="AC224" i="16"/>
  <c r="AD224" i="16"/>
  <c r="AE224" i="16"/>
  <c r="AG224" i="16"/>
  <c r="AH224" i="16"/>
  <c r="AI224" i="16"/>
  <c r="AK224" i="16"/>
  <c r="AL224" i="16"/>
  <c r="AM224" i="16"/>
  <c r="AS224" i="16"/>
  <c r="AW224" i="16"/>
  <c r="AX224" i="16"/>
  <c r="AY224" i="16"/>
  <c r="BA224" i="16"/>
  <c r="BB224" i="16"/>
  <c r="BM224" i="16"/>
  <c r="BN224" i="16"/>
  <c r="BO224" i="16"/>
  <c r="BQ224" i="16"/>
  <c r="BR224" i="16"/>
  <c r="BS224" i="16" s="1"/>
  <c r="BU224" i="16"/>
  <c r="BV224" i="16"/>
  <c r="BY224" i="16"/>
  <c r="BZ224" i="16"/>
  <c r="CC224" i="16"/>
  <c r="CD224" i="16"/>
  <c r="CE224" i="16" s="1"/>
  <c r="CG224" i="16"/>
  <c r="CH224" i="16"/>
  <c r="CK224" i="16"/>
  <c r="CL224" i="16"/>
  <c r="CO224" i="16"/>
  <c r="CP224" i="16"/>
  <c r="CQ224" i="16"/>
  <c r="CS224" i="16"/>
  <c r="CT224" i="16"/>
  <c r="CU224" i="16"/>
  <c r="CW224" i="16"/>
  <c r="CX224" i="16"/>
  <c r="CY224" i="16"/>
  <c r="DA224" i="16"/>
  <c r="DB224" i="16"/>
  <c r="DD224" i="16"/>
  <c r="DE224" i="16"/>
  <c r="DF224" i="16"/>
  <c r="DG224" i="16"/>
  <c r="DI224" i="16"/>
  <c r="DJ224" i="16"/>
  <c r="DK224" i="16"/>
  <c r="DM224" i="16"/>
  <c r="DN224" i="16"/>
  <c r="DU224" i="16"/>
  <c r="DV224" i="16"/>
  <c r="DW224" i="16"/>
  <c r="DY224" i="16"/>
  <c r="DZ224" i="16"/>
  <c r="EA224" i="16"/>
  <c r="EC224" i="16"/>
  <c r="ED224" i="16"/>
  <c r="EK224" i="16"/>
  <c r="EL224" i="16"/>
  <c r="EO224" i="16"/>
  <c r="EP224" i="16"/>
  <c r="ES224" i="16"/>
  <c r="ET224" i="16"/>
  <c r="EW224" i="16"/>
  <c r="EX224" i="16"/>
  <c r="FE224" i="16"/>
  <c r="FF224" i="16"/>
  <c r="FG224" i="16"/>
  <c r="FI224" i="16"/>
  <c r="FJ224" i="16"/>
  <c r="FK224" i="16"/>
  <c r="FM224" i="16"/>
  <c r="FN224" i="16"/>
  <c r="FO224" i="16"/>
  <c r="FQ224" i="16"/>
  <c r="FR224" i="16"/>
  <c r="FU224" i="16"/>
  <c r="FV224" i="16"/>
  <c r="FW224" i="16"/>
  <c r="FX224" i="16"/>
  <c r="FY224" i="16"/>
  <c r="FZ224" i="16"/>
  <c r="GA224" i="16"/>
  <c r="GF224" i="16"/>
  <c r="GG224" i="16"/>
  <c r="GH224" i="16"/>
  <c r="GI224" i="16"/>
  <c r="GK224" i="16"/>
  <c r="GL224" i="16"/>
  <c r="GM224" i="16"/>
  <c r="GO224" i="16"/>
  <c r="GP224" i="16"/>
  <c r="GQ224" i="16"/>
  <c r="GS224" i="16"/>
  <c r="GT224" i="16"/>
  <c r="GU224" i="16"/>
  <c r="HA224" i="16"/>
  <c r="HB224" i="16"/>
  <c r="HE224" i="16"/>
  <c r="HF224" i="16"/>
  <c r="HI224" i="16"/>
  <c r="HJ224" i="16"/>
  <c r="HM224" i="16"/>
  <c r="HN224" i="16"/>
  <c r="HQ224" i="16"/>
  <c r="HR224" i="16"/>
  <c r="HU224" i="16"/>
  <c r="HV224" i="16"/>
  <c r="HW224" i="16" s="1"/>
  <c r="IS224" i="16"/>
  <c r="IT224" i="16"/>
  <c r="IU224" i="16"/>
  <c r="N230" i="14"/>
  <c r="O230" i="14"/>
  <c r="P230" i="14"/>
  <c r="R230" i="14"/>
  <c r="AU225" i="16"/>
  <c r="BC225" i="16"/>
  <c r="CA225" i="16"/>
  <c r="CA224" i="16" s="1"/>
  <c r="CI225" i="16"/>
  <c r="CI224" i="16" s="1"/>
  <c r="CM225" i="16"/>
  <c r="EE225" i="16"/>
  <c r="EM225" i="16"/>
  <c r="EQ225" i="16"/>
  <c r="EU225" i="16"/>
  <c r="EU224" i="16" s="1"/>
  <c r="EY225" i="16"/>
  <c r="EY224" i="16" s="1"/>
  <c r="HK225" i="16"/>
  <c r="HO225" i="16"/>
  <c r="N231" i="14"/>
  <c r="O231" i="14"/>
  <c r="P231" i="14"/>
  <c r="R231" i="14"/>
  <c r="N232" i="14"/>
  <c r="O232" i="14"/>
  <c r="P232" i="14"/>
  <c r="R232" i="14"/>
  <c r="N233" i="14"/>
  <c r="O233" i="14"/>
  <c r="P233" i="14"/>
  <c r="R233" i="14"/>
  <c r="N234" i="14"/>
  <c r="O234" i="14"/>
  <c r="P234" i="14"/>
  <c r="R234" i="14"/>
  <c r="BW229" i="16"/>
  <c r="N235" i="14"/>
  <c r="O235" i="14"/>
  <c r="P235" i="14"/>
  <c r="R235" i="14"/>
  <c r="M231" i="16"/>
  <c r="N231" i="16"/>
  <c r="Q231" i="16"/>
  <c r="R231" i="16"/>
  <c r="S231" i="16"/>
  <c r="Y231" i="16"/>
  <c r="Z231" i="16"/>
  <c r="AA231" i="16"/>
  <c r="AC231" i="16"/>
  <c r="AD231" i="16"/>
  <c r="AG231" i="16"/>
  <c r="AH231" i="16"/>
  <c r="AI231" i="16"/>
  <c r="AK231" i="16"/>
  <c r="AL231" i="16"/>
  <c r="AM231" i="16"/>
  <c r="AO231" i="16"/>
  <c r="AP231" i="16"/>
  <c r="AS231" i="16"/>
  <c r="BA231" i="16"/>
  <c r="BB231" i="16"/>
  <c r="BM231" i="16"/>
  <c r="BN231" i="16"/>
  <c r="BO231" i="16"/>
  <c r="BQ231" i="16"/>
  <c r="BR231" i="16"/>
  <c r="BU231" i="16"/>
  <c r="BV231" i="16"/>
  <c r="BY231" i="16"/>
  <c r="BZ231" i="16"/>
  <c r="CC231" i="16"/>
  <c r="CD231" i="16"/>
  <c r="CE231" i="16"/>
  <c r="CG231" i="16"/>
  <c r="CH231" i="16"/>
  <c r="CK231" i="16"/>
  <c r="CL231" i="16"/>
  <c r="CO231" i="16"/>
  <c r="CP231" i="16"/>
  <c r="CS231" i="16"/>
  <c r="CT231" i="16"/>
  <c r="CW231" i="16"/>
  <c r="CX231" i="16"/>
  <c r="CY231" i="16"/>
  <c r="DA231" i="16"/>
  <c r="DB231" i="16"/>
  <c r="DD231" i="16"/>
  <c r="DE231" i="16"/>
  <c r="DF231" i="16"/>
  <c r="DG231" i="16"/>
  <c r="DI231" i="16"/>
  <c r="DJ231" i="16"/>
  <c r="DK231" i="16"/>
  <c r="DM231" i="16"/>
  <c r="DN231" i="16"/>
  <c r="DQ231" i="16"/>
  <c r="DR231" i="16"/>
  <c r="DU231" i="16"/>
  <c r="DV231" i="16"/>
  <c r="DW231" i="16"/>
  <c r="DY231" i="16"/>
  <c r="DZ231" i="16"/>
  <c r="EA231" i="16"/>
  <c r="EC231" i="16"/>
  <c r="ED231" i="16"/>
  <c r="EK231" i="16"/>
  <c r="EL231" i="16"/>
  <c r="EO231" i="16"/>
  <c r="EP231" i="16"/>
  <c r="ES231" i="16"/>
  <c r="ET231" i="16"/>
  <c r="EW231" i="16"/>
  <c r="EX231" i="16"/>
  <c r="FE231" i="16"/>
  <c r="FF231" i="16"/>
  <c r="FG231" i="16"/>
  <c r="FI231" i="16"/>
  <c r="FJ231" i="16"/>
  <c r="FK231" i="16"/>
  <c r="FM231" i="16"/>
  <c r="FN231" i="16"/>
  <c r="FO231" i="16"/>
  <c r="FQ231" i="16"/>
  <c r="FR231" i="16"/>
  <c r="FU231" i="16"/>
  <c r="FV231" i="16"/>
  <c r="FX231" i="16"/>
  <c r="FY231" i="16"/>
  <c r="FZ231" i="16"/>
  <c r="GA231" i="16"/>
  <c r="GF231" i="16"/>
  <c r="GG231" i="16"/>
  <c r="GH231" i="16"/>
  <c r="GI231" i="16"/>
  <c r="GK231" i="16"/>
  <c r="GL231" i="16"/>
  <c r="GO231" i="16"/>
  <c r="GP231" i="16"/>
  <c r="GS231" i="16"/>
  <c r="GT231" i="16"/>
  <c r="GU231" i="16"/>
  <c r="HA231" i="16"/>
  <c r="HB231" i="16"/>
  <c r="HE231" i="16"/>
  <c r="HF231" i="16"/>
  <c r="HI231" i="16"/>
  <c r="HJ231" i="16"/>
  <c r="HM231" i="16"/>
  <c r="HN231" i="16"/>
  <c r="HQ231" i="16"/>
  <c r="HR231" i="16"/>
  <c r="HU231" i="16"/>
  <c r="HV231" i="16"/>
  <c r="HW231" i="16" s="1"/>
  <c r="IS231" i="16"/>
  <c r="IT231" i="16"/>
  <c r="IU231" i="16"/>
  <c r="N237" i="14"/>
  <c r="O237" i="14"/>
  <c r="P237" i="14"/>
  <c r="BC232" i="16"/>
  <c r="CA232" i="16"/>
  <c r="CA231" i="16" s="1"/>
  <c r="CI232" i="16"/>
  <c r="CI231" i="16" s="1"/>
  <c r="CM232" i="16"/>
  <c r="DS232" i="16"/>
  <c r="EE232" i="16"/>
  <c r="EM232" i="16"/>
  <c r="EQ232" i="16"/>
  <c r="EU232" i="16"/>
  <c r="EU231" i="16" s="1"/>
  <c r="EY232" i="16"/>
  <c r="EY231" i="16" s="1"/>
  <c r="HK232" i="16"/>
  <c r="HO232" i="16"/>
  <c r="HW232" i="16"/>
  <c r="N238" i="14"/>
  <c r="O238" i="14"/>
  <c r="P238" i="14"/>
  <c r="R238" i="14"/>
  <c r="BW233" i="16"/>
  <c r="N239" i="14"/>
  <c r="P239" i="14"/>
  <c r="R239" i="14"/>
  <c r="N240" i="14"/>
  <c r="O240" i="14"/>
  <c r="P240" i="14"/>
  <c r="R240" i="14"/>
  <c r="N241" i="14"/>
  <c r="O241" i="14"/>
  <c r="P241" i="14"/>
  <c r="R241" i="14"/>
  <c r="N242" i="14"/>
  <c r="O242" i="14"/>
  <c r="P242" i="14"/>
  <c r="R242" i="14"/>
  <c r="N243" i="14"/>
  <c r="O243" i="14"/>
  <c r="P243" i="14"/>
  <c r="N244" i="14"/>
  <c r="O244" i="14"/>
  <c r="P244" i="14"/>
  <c r="R244" i="14"/>
  <c r="N245" i="14"/>
  <c r="O245" i="14"/>
  <c r="P245" i="14"/>
  <c r="R245" i="14"/>
  <c r="N246" i="14"/>
  <c r="O246" i="14"/>
  <c r="P246" i="14"/>
  <c r="R246" i="14"/>
  <c r="N247" i="14"/>
  <c r="O247" i="14"/>
  <c r="P247" i="14"/>
  <c r="R247" i="14"/>
  <c r="N248" i="14"/>
  <c r="O248" i="14"/>
  <c r="P248" i="14"/>
  <c r="R248" i="14"/>
  <c r="I244" i="16"/>
  <c r="J244" i="16"/>
  <c r="M244" i="16"/>
  <c r="N244" i="16"/>
  <c r="Q244" i="16"/>
  <c r="R244" i="16"/>
  <c r="S244" i="16"/>
  <c r="Y244" i="16"/>
  <c r="Z244" i="16"/>
  <c r="AA244" i="16"/>
  <c r="AC244" i="16"/>
  <c r="AD244" i="16"/>
  <c r="AG244" i="16"/>
  <c r="AH244" i="16"/>
  <c r="AI244" i="16"/>
  <c r="AK244" i="16"/>
  <c r="AL244" i="16"/>
  <c r="AM244" i="16"/>
  <c r="AO244" i="16"/>
  <c r="AP244" i="16"/>
  <c r="AS244" i="16"/>
  <c r="AU244" i="16" s="1"/>
  <c r="BA244" i="16"/>
  <c r="BB244" i="16"/>
  <c r="BM244" i="16"/>
  <c r="BN244" i="16"/>
  <c r="BO244" i="16"/>
  <c r="BQ244" i="16"/>
  <c r="BR244" i="16"/>
  <c r="BU244" i="16"/>
  <c r="BV244" i="16"/>
  <c r="BY244" i="16"/>
  <c r="BZ244" i="16"/>
  <c r="CC244" i="16"/>
  <c r="CD244" i="16"/>
  <c r="CE244" i="16"/>
  <c r="CG244" i="16"/>
  <c r="CH244" i="16"/>
  <c r="CK244" i="16"/>
  <c r="CL244" i="16"/>
  <c r="CO244" i="16"/>
  <c r="CP244" i="16"/>
  <c r="CQ244" i="16"/>
  <c r="CS244" i="16"/>
  <c r="CT244" i="16"/>
  <c r="CU244" i="16" s="1"/>
  <c r="CW244" i="16"/>
  <c r="CX244" i="16"/>
  <c r="CY244" i="16"/>
  <c r="DA244" i="16"/>
  <c r="DB244" i="16"/>
  <c r="DD244" i="16"/>
  <c r="DE244" i="16"/>
  <c r="DF244" i="16"/>
  <c r="DG244" i="16"/>
  <c r="DI244" i="16"/>
  <c r="DJ244" i="16"/>
  <c r="DK244" i="16"/>
  <c r="DM244" i="16"/>
  <c r="DN244" i="16"/>
  <c r="DQ244" i="16"/>
  <c r="DR244" i="16"/>
  <c r="DU244" i="16"/>
  <c r="DV244" i="16"/>
  <c r="DW244" i="16"/>
  <c r="DY244" i="16"/>
  <c r="DZ244" i="16"/>
  <c r="EA244" i="16"/>
  <c r="EC244" i="16"/>
  <c r="ED244" i="16"/>
  <c r="EK244" i="16"/>
  <c r="EL244" i="16"/>
  <c r="EO244" i="16"/>
  <c r="EP244" i="16"/>
  <c r="ES244" i="16"/>
  <c r="ET244" i="16"/>
  <c r="EW244" i="16"/>
  <c r="EX244" i="16"/>
  <c r="FE244" i="16"/>
  <c r="FF244" i="16"/>
  <c r="FG244" i="16"/>
  <c r="FI244" i="16"/>
  <c r="FJ244" i="16"/>
  <c r="FK244" i="16"/>
  <c r="FM244" i="16"/>
  <c r="FN244" i="16"/>
  <c r="FO244" i="16"/>
  <c r="FR244" i="16"/>
  <c r="FU244" i="16"/>
  <c r="FV244" i="16"/>
  <c r="FX244" i="16"/>
  <c r="FY244" i="16"/>
  <c r="FZ244" i="16"/>
  <c r="GF244" i="16"/>
  <c r="GG244" i="16"/>
  <c r="GH244" i="16"/>
  <c r="GK244" i="16"/>
  <c r="GL244" i="16"/>
  <c r="GM244" i="16"/>
  <c r="GO244" i="16"/>
  <c r="GP244" i="16"/>
  <c r="GQ244" i="16"/>
  <c r="GS244" i="16"/>
  <c r="GT244" i="16"/>
  <c r="GU244" i="16"/>
  <c r="HA244" i="16"/>
  <c r="HB244" i="16"/>
  <c r="HE244" i="16"/>
  <c r="HF244" i="16"/>
  <c r="HI244" i="16"/>
  <c r="HJ244" i="16"/>
  <c r="HM244" i="16"/>
  <c r="HN244" i="16"/>
  <c r="HQ244" i="16"/>
  <c r="HR244" i="16"/>
  <c r="HU244" i="16"/>
  <c r="HV244" i="16"/>
  <c r="IS244" i="16"/>
  <c r="IT244" i="16"/>
  <c r="IU244" i="16"/>
  <c r="JE244" i="16"/>
  <c r="JF244" i="16"/>
  <c r="JI244" i="16"/>
  <c r="JJ244" i="16"/>
  <c r="JM244" i="16"/>
  <c r="JN244" i="16"/>
  <c r="N250" i="14"/>
  <c r="O250" i="14"/>
  <c r="P250" i="14"/>
  <c r="R250" i="14"/>
  <c r="AE245" i="16"/>
  <c r="BC245" i="16"/>
  <c r="CA245" i="16"/>
  <c r="CA244" i="16" s="1"/>
  <c r="CI245" i="16"/>
  <c r="CI244" i="16" s="1"/>
  <c r="CM245" i="16"/>
  <c r="DS245" i="16"/>
  <c r="EE245" i="16"/>
  <c r="EM245" i="16"/>
  <c r="EQ245" i="16"/>
  <c r="EU245" i="16"/>
  <c r="EU244" i="16" s="1"/>
  <c r="EY245" i="16"/>
  <c r="EY244" i="16" s="1"/>
  <c r="HK245" i="16"/>
  <c r="HO245" i="16"/>
  <c r="N251" i="14"/>
  <c r="P251" i="14"/>
  <c r="R251" i="14"/>
  <c r="N252" i="14"/>
  <c r="O252" i="14"/>
  <c r="P252" i="14"/>
  <c r="R252" i="14"/>
  <c r="N253" i="14"/>
  <c r="O253" i="14"/>
  <c r="P253" i="14"/>
  <c r="R253" i="14"/>
  <c r="N254" i="14"/>
  <c r="O254" i="14"/>
  <c r="P254" i="14"/>
  <c r="N255" i="14"/>
  <c r="O255" i="14"/>
  <c r="P255" i="14"/>
  <c r="N256" i="14"/>
  <c r="O256" i="14"/>
  <c r="P256" i="14"/>
  <c r="R256" i="14"/>
  <c r="BW251" i="16"/>
  <c r="N257" i="14"/>
  <c r="O257" i="14"/>
  <c r="P257" i="14"/>
  <c r="R257" i="14"/>
  <c r="N258" i="14"/>
  <c r="O258" i="14"/>
  <c r="P258" i="14"/>
  <c r="R258" i="14"/>
  <c r="N259" i="14"/>
  <c r="O259" i="14"/>
  <c r="P259" i="14"/>
  <c r="R259" i="14"/>
  <c r="N260" i="14"/>
  <c r="O260" i="14"/>
  <c r="P260" i="14"/>
  <c r="R260" i="14"/>
  <c r="N261" i="14"/>
  <c r="O261" i="14"/>
  <c r="P261" i="14"/>
  <c r="M257" i="16"/>
  <c r="N257" i="16"/>
  <c r="O257" i="16"/>
  <c r="Q257" i="16"/>
  <c r="R257" i="16"/>
  <c r="S257" i="16"/>
  <c r="Y257" i="16"/>
  <c r="Z257" i="16"/>
  <c r="AA257" i="16"/>
  <c r="AC257" i="16"/>
  <c r="AD257" i="16"/>
  <c r="AE257" i="16"/>
  <c r="AG257" i="16"/>
  <c r="AH257" i="16"/>
  <c r="AI257" i="16"/>
  <c r="AK257" i="16"/>
  <c r="AL257" i="16"/>
  <c r="AM257" i="16"/>
  <c r="AO257" i="16"/>
  <c r="AP257" i="16"/>
  <c r="AS257" i="16"/>
  <c r="AW257" i="16"/>
  <c r="AX257" i="16"/>
  <c r="BA257" i="16"/>
  <c r="BB257" i="16"/>
  <c r="BM257" i="16"/>
  <c r="BN257" i="16"/>
  <c r="BO257" i="16"/>
  <c r="BQ257" i="16"/>
  <c r="BR257" i="16"/>
  <c r="BS257" i="16" s="1"/>
  <c r="BU257" i="16"/>
  <c r="BV257" i="16"/>
  <c r="BY257" i="16"/>
  <c r="BZ257" i="16"/>
  <c r="CC257" i="16"/>
  <c r="CD257" i="16"/>
  <c r="CE257" i="16"/>
  <c r="CG257" i="16"/>
  <c r="CH257" i="16"/>
  <c r="CK257" i="16"/>
  <c r="CL257" i="16"/>
  <c r="CO257" i="16"/>
  <c r="CP257" i="16"/>
  <c r="CS257" i="16"/>
  <c r="CT257" i="16"/>
  <c r="CU257" i="16"/>
  <c r="CW257" i="16"/>
  <c r="CX257" i="16"/>
  <c r="CY257" i="16"/>
  <c r="DD257" i="16"/>
  <c r="DE257" i="16"/>
  <c r="DF257" i="16"/>
  <c r="DG257" i="16"/>
  <c r="DI257" i="16"/>
  <c r="DJ257" i="16"/>
  <c r="DK257" i="16"/>
  <c r="DM257" i="16"/>
  <c r="DN257" i="16"/>
  <c r="DQ257" i="16"/>
  <c r="DR257" i="16"/>
  <c r="DU257" i="16"/>
  <c r="DV257" i="16"/>
  <c r="DW257" i="16"/>
  <c r="DY257" i="16"/>
  <c r="DZ257" i="16"/>
  <c r="EA257" i="16"/>
  <c r="EC257" i="16"/>
  <c r="ED257" i="16"/>
  <c r="EK257" i="16"/>
  <c r="EL257" i="16"/>
  <c r="EO257" i="16"/>
  <c r="EP257" i="16"/>
  <c r="ES257" i="16"/>
  <c r="ET257" i="16"/>
  <c r="EW257" i="16"/>
  <c r="EX257" i="16"/>
  <c r="FE257" i="16"/>
  <c r="FF257" i="16"/>
  <c r="FG257" i="16"/>
  <c r="FI257" i="16"/>
  <c r="FJ257" i="16"/>
  <c r="FK257" i="16"/>
  <c r="FM257" i="16"/>
  <c r="FN257" i="16"/>
  <c r="FO257" i="16"/>
  <c r="FR257" i="16"/>
  <c r="FU257" i="16"/>
  <c r="FV257" i="16"/>
  <c r="FX257" i="16"/>
  <c r="FY257" i="16"/>
  <c r="FZ257" i="16"/>
  <c r="GF257" i="16"/>
  <c r="GG257" i="16"/>
  <c r="GH257" i="16"/>
  <c r="GK257" i="16"/>
  <c r="GL257" i="16"/>
  <c r="GM257" i="16"/>
  <c r="GO257" i="16"/>
  <c r="GP257" i="16"/>
  <c r="GQ257" i="16"/>
  <c r="GS257" i="16"/>
  <c r="GT257" i="16"/>
  <c r="GU257" i="16"/>
  <c r="HA257" i="16"/>
  <c r="HB257" i="16"/>
  <c r="HE257" i="16"/>
  <c r="HF257" i="16"/>
  <c r="HI257" i="16"/>
  <c r="HJ257" i="16"/>
  <c r="HM257" i="16"/>
  <c r="HN257" i="16"/>
  <c r="HQ257" i="16"/>
  <c r="HR257" i="16"/>
  <c r="HU257" i="16"/>
  <c r="HV257" i="16"/>
  <c r="IS257" i="16"/>
  <c r="IT257" i="16"/>
  <c r="IU257" i="16"/>
  <c r="N263" i="14"/>
  <c r="P263" i="14"/>
  <c r="R263" i="14"/>
  <c r="AY258" i="16"/>
  <c r="BC258" i="16"/>
  <c r="CA258" i="16"/>
  <c r="CA257" i="16" s="1"/>
  <c r="CI258" i="16"/>
  <c r="CI257" i="16" s="1"/>
  <c r="CM258" i="16"/>
  <c r="DS258" i="16"/>
  <c r="EE258" i="16"/>
  <c r="EM258" i="16"/>
  <c r="EQ258" i="16"/>
  <c r="EU258" i="16"/>
  <c r="EU257" i="16" s="1"/>
  <c r="EY258" i="16"/>
  <c r="EY257" i="16" s="1"/>
  <c r="HK258" i="16"/>
  <c r="HO258" i="16"/>
  <c r="N264" i="14"/>
  <c r="O264" i="14"/>
  <c r="P264" i="14"/>
  <c r="R264" i="14"/>
  <c r="N265" i="14"/>
  <c r="O265" i="14"/>
  <c r="P265" i="14"/>
  <c r="R265" i="14"/>
  <c r="N266" i="14"/>
  <c r="O266" i="14"/>
  <c r="P266" i="14"/>
  <c r="R266" i="14"/>
  <c r="N267" i="14"/>
  <c r="P267" i="14"/>
  <c r="R267" i="14"/>
  <c r="N268" i="14"/>
  <c r="O268" i="14"/>
  <c r="P268" i="14"/>
  <c r="R268" i="14"/>
  <c r="N269" i="14"/>
  <c r="O269" i="14"/>
  <c r="P269" i="14"/>
  <c r="R269" i="14"/>
  <c r="N270" i="14"/>
  <c r="O270" i="14"/>
  <c r="P270" i="14"/>
  <c r="R270" i="14"/>
  <c r="N271" i="14"/>
  <c r="O271" i="14"/>
  <c r="P271" i="14"/>
  <c r="R271" i="14"/>
  <c r="N272" i="14"/>
  <c r="O272" i="14"/>
  <c r="P272" i="14"/>
  <c r="R272" i="14"/>
  <c r="BW267" i="16"/>
  <c r="DO267" i="16"/>
  <c r="N273" i="14"/>
  <c r="O273" i="14"/>
  <c r="P273" i="14"/>
  <c r="R273" i="14"/>
  <c r="N274" i="14"/>
  <c r="P274" i="14"/>
  <c r="R274" i="14"/>
  <c r="N275" i="14"/>
  <c r="O275" i="14"/>
  <c r="P275" i="14"/>
  <c r="R275" i="14"/>
  <c r="I271" i="16"/>
  <c r="J271" i="16"/>
  <c r="K271" i="16"/>
  <c r="M271" i="16"/>
  <c r="N271" i="16"/>
  <c r="Q271" i="16"/>
  <c r="R271" i="16"/>
  <c r="S271" i="16"/>
  <c r="Y271" i="16"/>
  <c r="Z271" i="16"/>
  <c r="AA271" i="16"/>
  <c r="AC271" i="16"/>
  <c r="AD271" i="16"/>
  <c r="AG271" i="16"/>
  <c r="AH271" i="16"/>
  <c r="AI271" i="16"/>
  <c r="AK271" i="16"/>
  <c r="AL271" i="16"/>
  <c r="AM271" i="16"/>
  <c r="AO271" i="16"/>
  <c r="AP271" i="16"/>
  <c r="AS271" i="16"/>
  <c r="AW271" i="16"/>
  <c r="AX271" i="16"/>
  <c r="AY271" i="16"/>
  <c r="BA271" i="16"/>
  <c r="BB271" i="16"/>
  <c r="BM271" i="16"/>
  <c r="BN271" i="16"/>
  <c r="BO271" i="16"/>
  <c r="BQ271" i="16"/>
  <c r="BR271" i="16"/>
  <c r="BU271" i="16"/>
  <c r="BV271" i="16"/>
  <c r="BY271" i="16"/>
  <c r="BZ271" i="16"/>
  <c r="CC271" i="16"/>
  <c r="CD271" i="16"/>
  <c r="CE271" i="16" s="1"/>
  <c r="CG271" i="16"/>
  <c r="CH271" i="16"/>
  <c r="CK271" i="16"/>
  <c r="CL271" i="16"/>
  <c r="CO271" i="16"/>
  <c r="CP271" i="16"/>
  <c r="CS271" i="16"/>
  <c r="CT271" i="16"/>
  <c r="CU271" i="16"/>
  <c r="CW271" i="16"/>
  <c r="CX271" i="16"/>
  <c r="CY271" i="16"/>
  <c r="DA271" i="16"/>
  <c r="DB271" i="16"/>
  <c r="DD271" i="16"/>
  <c r="DE271" i="16"/>
  <c r="DF271" i="16"/>
  <c r="DG271" i="16"/>
  <c r="DI271" i="16"/>
  <c r="DJ271" i="16"/>
  <c r="DK271" i="16"/>
  <c r="DM271" i="16"/>
  <c r="DN271" i="16"/>
  <c r="DO271" i="16" s="1"/>
  <c r="DQ271" i="16"/>
  <c r="DR271" i="16"/>
  <c r="DU271" i="16"/>
  <c r="DV271" i="16"/>
  <c r="DW271" i="16"/>
  <c r="DY271" i="16"/>
  <c r="DZ271" i="16"/>
  <c r="EA271" i="16"/>
  <c r="EC271" i="16"/>
  <c r="ED271" i="16"/>
  <c r="EK271" i="16"/>
  <c r="EL271" i="16"/>
  <c r="EO271" i="16"/>
  <c r="EP271" i="16"/>
  <c r="ES271" i="16"/>
  <c r="ET271" i="16"/>
  <c r="EW271" i="16"/>
  <c r="EX271" i="16"/>
  <c r="FE271" i="16"/>
  <c r="FF271" i="16"/>
  <c r="FG271" i="16"/>
  <c r="FI271" i="16"/>
  <c r="FJ271" i="16"/>
  <c r="FK271" i="16"/>
  <c r="FM271" i="16"/>
  <c r="FN271" i="16"/>
  <c r="FO271" i="16"/>
  <c r="FQ271" i="16"/>
  <c r="FR271" i="16"/>
  <c r="FU271" i="16"/>
  <c r="FV271" i="16"/>
  <c r="FW271" i="16"/>
  <c r="FX271" i="16"/>
  <c r="FY271" i="16"/>
  <c r="FZ271" i="16"/>
  <c r="GA271" i="16"/>
  <c r="GF271" i="16"/>
  <c r="GG271" i="16"/>
  <c r="GH271" i="16"/>
  <c r="GI271" i="16"/>
  <c r="GK271" i="16"/>
  <c r="GL271" i="16"/>
  <c r="GO271" i="16"/>
  <c r="GP271" i="16"/>
  <c r="GS271" i="16"/>
  <c r="GT271" i="16"/>
  <c r="GU271" i="16"/>
  <c r="HA271" i="16"/>
  <c r="HB271" i="16"/>
  <c r="HE271" i="16"/>
  <c r="HF271" i="16"/>
  <c r="HI271" i="16"/>
  <c r="HJ271" i="16"/>
  <c r="HM271" i="16"/>
  <c r="HN271" i="16"/>
  <c r="HQ271" i="16"/>
  <c r="HR271" i="16"/>
  <c r="HU271" i="16"/>
  <c r="HV271" i="16"/>
  <c r="HW271" i="16" s="1"/>
  <c r="IS271" i="16"/>
  <c r="IT271" i="16"/>
  <c r="N277" i="14"/>
  <c r="O277" i="14"/>
  <c r="P277" i="14"/>
  <c r="R277" i="14"/>
  <c r="AE272" i="16"/>
  <c r="AU272" i="16"/>
  <c r="BC272" i="16"/>
  <c r="CA272" i="16"/>
  <c r="CA271" i="16" s="1"/>
  <c r="CI272" i="16"/>
  <c r="CI271" i="16" s="1"/>
  <c r="CM272" i="16"/>
  <c r="DS272" i="16"/>
  <c r="EE272" i="16"/>
  <c r="EM272" i="16"/>
  <c r="EQ272" i="16"/>
  <c r="EU272" i="16"/>
  <c r="EU271" i="16" s="1"/>
  <c r="EY272" i="16"/>
  <c r="EY271" i="16" s="1"/>
  <c r="HK272" i="16"/>
  <c r="HO272" i="16"/>
  <c r="N278" i="14"/>
  <c r="P278" i="14"/>
  <c r="R278" i="14"/>
  <c r="BW273" i="16"/>
  <c r="N279" i="14"/>
  <c r="O279" i="14"/>
  <c r="P279" i="14"/>
  <c r="R279" i="14"/>
  <c r="N280" i="14"/>
  <c r="O280" i="14"/>
  <c r="P280" i="14"/>
  <c r="R280" i="14"/>
  <c r="N281" i="14"/>
  <c r="O281" i="14"/>
  <c r="P281" i="14"/>
  <c r="R281" i="14"/>
  <c r="N282" i="14"/>
  <c r="O282" i="14"/>
  <c r="P282" i="14"/>
  <c r="R282" i="14"/>
  <c r="N283" i="14"/>
  <c r="O283" i="14"/>
  <c r="P283" i="14"/>
  <c r="R283" i="14"/>
  <c r="I279" i="16"/>
  <c r="J279" i="16"/>
  <c r="K279" i="16"/>
  <c r="M279" i="16"/>
  <c r="N279" i="16"/>
  <c r="O279" i="16"/>
  <c r="Q279" i="16"/>
  <c r="R279" i="16"/>
  <c r="S279" i="16"/>
  <c r="Y279" i="16"/>
  <c r="Z279" i="16"/>
  <c r="AA279" i="16"/>
  <c r="AC279" i="16"/>
  <c r="AD279" i="16"/>
  <c r="AG279" i="16"/>
  <c r="AH279" i="16"/>
  <c r="AI279" i="16"/>
  <c r="AK279" i="16"/>
  <c r="AL279" i="16"/>
  <c r="AM279" i="16"/>
  <c r="AS279" i="16"/>
  <c r="AU279" i="16"/>
  <c r="BA279" i="16"/>
  <c r="BB279" i="16"/>
  <c r="BM279" i="16"/>
  <c r="BN279" i="16"/>
  <c r="BO279" i="16"/>
  <c r="BQ279" i="16"/>
  <c r="BR279" i="16"/>
  <c r="BS279" i="16" s="1"/>
  <c r="BU279" i="16"/>
  <c r="BV279" i="16"/>
  <c r="BY279" i="16"/>
  <c r="BZ279" i="16"/>
  <c r="CC279" i="16"/>
  <c r="CD279" i="16"/>
  <c r="CG279" i="16"/>
  <c r="CH279" i="16"/>
  <c r="CK279" i="16"/>
  <c r="CL279" i="16"/>
  <c r="CO279" i="16"/>
  <c r="CP279" i="16"/>
  <c r="CQ279" i="16"/>
  <c r="CS279" i="16"/>
  <c r="CT279" i="16"/>
  <c r="CU279" i="16" s="1"/>
  <c r="CW279" i="16"/>
  <c r="CX279" i="16"/>
  <c r="CY279" i="16"/>
  <c r="DD279" i="16"/>
  <c r="DE279" i="16"/>
  <c r="DF279" i="16"/>
  <c r="DG279" i="16"/>
  <c r="DI279" i="16"/>
  <c r="DJ279" i="16"/>
  <c r="DK279" i="16"/>
  <c r="DM279" i="16"/>
  <c r="DN279" i="16"/>
  <c r="DO279" i="16" s="1"/>
  <c r="DQ279" i="16"/>
  <c r="DR279" i="16"/>
  <c r="DU279" i="16"/>
  <c r="DV279" i="16"/>
  <c r="DW279" i="16"/>
  <c r="DY279" i="16"/>
  <c r="DZ279" i="16"/>
  <c r="EA279" i="16"/>
  <c r="EC279" i="16"/>
  <c r="ED279" i="16"/>
  <c r="EK279" i="16"/>
  <c r="EL279" i="16"/>
  <c r="EO279" i="16"/>
  <c r="EP279" i="16"/>
  <c r="ES279" i="16"/>
  <c r="ET279" i="16"/>
  <c r="EW279" i="16"/>
  <c r="EX279" i="16"/>
  <c r="FE279" i="16"/>
  <c r="FF279" i="16"/>
  <c r="FG279" i="16"/>
  <c r="FI279" i="16"/>
  <c r="FJ279" i="16"/>
  <c r="FK279" i="16"/>
  <c r="FM279" i="16"/>
  <c r="FN279" i="16"/>
  <c r="FO279" i="16"/>
  <c r="FR279" i="16"/>
  <c r="FU279" i="16"/>
  <c r="FV279" i="16"/>
  <c r="FX279" i="16"/>
  <c r="FY279" i="16"/>
  <c r="FZ279" i="16"/>
  <c r="GA279" i="16" s="1"/>
  <c r="GF279" i="16"/>
  <c r="GG279" i="16"/>
  <c r="GH279" i="16"/>
  <c r="GI279" i="16" s="1"/>
  <c r="GK279" i="16"/>
  <c r="GL279" i="16"/>
  <c r="GO279" i="16"/>
  <c r="GP279" i="16"/>
  <c r="GS279" i="16"/>
  <c r="GT279" i="16"/>
  <c r="GU279" i="16"/>
  <c r="HA279" i="16"/>
  <c r="HB279" i="16"/>
  <c r="HE279" i="16"/>
  <c r="HF279" i="16"/>
  <c r="HI279" i="16"/>
  <c r="HJ279" i="16"/>
  <c r="HM279" i="16"/>
  <c r="HN279" i="16"/>
  <c r="HQ279" i="16"/>
  <c r="HR279" i="16"/>
  <c r="HU279" i="16"/>
  <c r="HV279" i="16"/>
  <c r="IS279" i="16"/>
  <c r="IT279" i="16"/>
  <c r="IU279" i="16"/>
  <c r="JE279" i="16"/>
  <c r="JF279" i="16"/>
  <c r="N285" i="14"/>
  <c r="O285" i="14"/>
  <c r="P285" i="14"/>
  <c r="R285" i="14"/>
  <c r="AE280" i="16"/>
  <c r="BC280" i="16"/>
  <c r="CA280" i="16"/>
  <c r="CA279" i="16" s="1"/>
  <c r="CI280" i="16"/>
  <c r="CI279" i="16" s="1"/>
  <c r="CM280" i="16"/>
  <c r="DS280" i="16"/>
  <c r="EE280" i="16"/>
  <c r="EM280" i="16"/>
  <c r="EQ280" i="16"/>
  <c r="EU280" i="16"/>
  <c r="EU279" i="16" s="1"/>
  <c r="EY280" i="16"/>
  <c r="EY279" i="16" s="1"/>
  <c r="HK280" i="16"/>
  <c r="HO280" i="16"/>
  <c r="N287" i="14"/>
  <c r="O287" i="14"/>
  <c r="P287" i="14"/>
  <c r="R287" i="14"/>
  <c r="N286" i="14"/>
  <c r="O286" i="14"/>
  <c r="P286" i="14"/>
  <c r="R286" i="14"/>
  <c r="N288" i="14"/>
  <c r="O288" i="14"/>
  <c r="P288" i="14"/>
  <c r="R288" i="14"/>
  <c r="N289" i="14"/>
  <c r="O289" i="14"/>
  <c r="P289" i="14"/>
  <c r="R289" i="14"/>
  <c r="N290" i="14"/>
  <c r="O290" i="14"/>
  <c r="P290" i="14"/>
  <c r="R290" i="14"/>
  <c r="N291" i="14"/>
  <c r="O291" i="14"/>
  <c r="P291" i="14"/>
  <c r="R291" i="14"/>
  <c r="N292" i="14"/>
  <c r="O292" i="14"/>
  <c r="P292" i="14"/>
  <c r="R292" i="14"/>
  <c r="N293" i="14"/>
  <c r="P293" i="14"/>
  <c r="R293" i="14"/>
  <c r="BW288" i="16"/>
  <c r="I289" i="16"/>
  <c r="J289" i="16"/>
  <c r="M289" i="16"/>
  <c r="N289" i="16"/>
  <c r="Q289" i="16"/>
  <c r="R289" i="16"/>
  <c r="S289" i="16"/>
  <c r="Y289" i="16"/>
  <c r="Z289" i="16"/>
  <c r="AA289" i="16"/>
  <c r="AC289" i="16"/>
  <c r="AD289" i="16"/>
  <c r="AG289" i="16"/>
  <c r="AH289" i="16"/>
  <c r="AI289" i="16"/>
  <c r="AK289" i="16"/>
  <c r="AL289" i="16"/>
  <c r="AM289" i="16"/>
  <c r="AO289" i="16"/>
  <c r="AP289" i="16"/>
  <c r="AS289" i="16"/>
  <c r="AU289" i="16" s="1"/>
  <c r="AW289" i="16"/>
  <c r="AX289" i="16"/>
  <c r="BA289" i="16"/>
  <c r="BB289" i="16"/>
  <c r="BM289" i="16"/>
  <c r="BN289" i="16"/>
  <c r="BO289" i="16"/>
  <c r="BQ289" i="16"/>
  <c r="BR289" i="16"/>
  <c r="BU289" i="16"/>
  <c r="BV289" i="16"/>
  <c r="BY289" i="16"/>
  <c r="BZ289" i="16"/>
  <c r="CC289" i="16"/>
  <c r="CD289" i="16"/>
  <c r="CE289" i="16"/>
  <c r="CG289" i="16"/>
  <c r="CH289" i="16"/>
  <c r="CK289" i="16"/>
  <c r="CL289" i="16"/>
  <c r="CO289" i="16"/>
  <c r="CP289" i="16"/>
  <c r="CQ289" i="16"/>
  <c r="CS289" i="16"/>
  <c r="CT289" i="16"/>
  <c r="CW289" i="16"/>
  <c r="CX289" i="16"/>
  <c r="CY289" i="16"/>
  <c r="DA289" i="16"/>
  <c r="DB289" i="16"/>
  <c r="DC289" i="16" s="1"/>
  <c r="DD289" i="16"/>
  <c r="DE289" i="16"/>
  <c r="DF289" i="16"/>
  <c r="DI289" i="16"/>
  <c r="DJ289" i="16"/>
  <c r="DK289" i="16"/>
  <c r="DM289" i="16"/>
  <c r="DN289" i="16"/>
  <c r="DQ289" i="16"/>
  <c r="DR289" i="16"/>
  <c r="DU289" i="16"/>
  <c r="DV289" i="16"/>
  <c r="DW289" i="16"/>
  <c r="DY289" i="16"/>
  <c r="DZ289" i="16"/>
  <c r="EA289" i="16"/>
  <c r="EC289" i="16"/>
  <c r="ED289" i="16"/>
  <c r="EK289" i="16"/>
  <c r="EL289" i="16"/>
  <c r="EO289" i="16"/>
  <c r="EP289" i="16"/>
  <c r="ES289" i="16"/>
  <c r="ET289" i="16"/>
  <c r="EW289" i="16"/>
  <c r="EX289" i="16"/>
  <c r="FE289" i="16"/>
  <c r="FF289" i="16"/>
  <c r="FG289" i="16"/>
  <c r="FI289" i="16"/>
  <c r="FJ289" i="16"/>
  <c r="FK289" i="16"/>
  <c r="FM289" i="16"/>
  <c r="FN289" i="16"/>
  <c r="FO289" i="16"/>
  <c r="FQ289" i="16"/>
  <c r="FR289" i="16"/>
  <c r="FU289" i="16"/>
  <c r="FW289" i="16" s="1"/>
  <c r="FX289" i="16"/>
  <c r="FY289" i="16"/>
  <c r="FZ289" i="16"/>
  <c r="GA289" i="16"/>
  <c r="GF289" i="16"/>
  <c r="GG289" i="16"/>
  <c r="GH289" i="16"/>
  <c r="GK289" i="16"/>
  <c r="GL289" i="16"/>
  <c r="GO289" i="16"/>
  <c r="GP289" i="16"/>
  <c r="GS289" i="16"/>
  <c r="GT289" i="16"/>
  <c r="GU289" i="16"/>
  <c r="HA289" i="16"/>
  <c r="HB289" i="16"/>
  <c r="HE289" i="16"/>
  <c r="HF289" i="16"/>
  <c r="HI289" i="16"/>
  <c r="HJ289" i="16"/>
  <c r="HM289" i="16"/>
  <c r="HN289" i="16"/>
  <c r="HQ289" i="16"/>
  <c r="HR289" i="16"/>
  <c r="HU289" i="16"/>
  <c r="HV289" i="16"/>
  <c r="IS289" i="16"/>
  <c r="IT289" i="16"/>
  <c r="N295" i="14"/>
  <c r="O295" i="14"/>
  <c r="P295" i="14"/>
  <c r="R295" i="14"/>
  <c r="K290" i="16"/>
  <c r="AE290" i="16"/>
  <c r="AU290" i="16"/>
  <c r="BC290" i="16"/>
  <c r="CA290" i="16"/>
  <c r="CA289" i="16" s="1"/>
  <c r="CI290" i="16"/>
  <c r="CI289" i="16" s="1"/>
  <c r="CM290" i="16"/>
  <c r="DS290" i="16"/>
  <c r="EE290" i="16"/>
  <c r="EM290" i="16"/>
  <c r="EQ290" i="16"/>
  <c r="EU290" i="16"/>
  <c r="EU289" i="16" s="1"/>
  <c r="EY290" i="16"/>
  <c r="EY289" i="16" s="1"/>
  <c r="HK290" i="16"/>
  <c r="HO290" i="16"/>
  <c r="N296" i="14"/>
  <c r="O296" i="14"/>
  <c r="P296" i="14"/>
  <c r="R296" i="14"/>
  <c r="BW291" i="16"/>
  <c r="N297" i="14"/>
  <c r="O297" i="14"/>
  <c r="P297" i="14"/>
  <c r="R297" i="14"/>
  <c r="N298" i="14"/>
  <c r="P298" i="14"/>
  <c r="R298" i="14"/>
  <c r="N299" i="14"/>
  <c r="O299" i="14"/>
  <c r="P299" i="14"/>
  <c r="R299" i="14"/>
  <c r="N300" i="14"/>
  <c r="O300" i="14"/>
  <c r="P300" i="14"/>
  <c r="R300" i="14"/>
  <c r="N301" i="14"/>
  <c r="O301" i="14"/>
  <c r="P301" i="14"/>
  <c r="R301" i="14"/>
  <c r="N302" i="14"/>
  <c r="O302" i="14"/>
  <c r="P302" i="14"/>
  <c r="R302" i="14"/>
  <c r="N303" i="14"/>
  <c r="O303" i="14"/>
  <c r="P303" i="14"/>
  <c r="R303" i="14"/>
  <c r="N304" i="14"/>
  <c r="O304" i="14"/>
  <c r="P304" i="14"/>
  <c r="R304" i="14"/>
  <c r="M300" i="16"/>
  <c r="N300" i="16"/>
  <c r="Q300" i="16"/>
  <c r="R300" i="16"/>
  <c r="S300" i="16"/>
  <c r="Y300" i="16"/>
  <c r="Z300" i="16"/>
  <c r="AA300" i="16"/>
  <c r="AC300" i="16"/>
  <c r="AD300" i="16"/>
  <c r="AE300" i="16"/>
  <c r="AG300" i="16"/>
  <c r="AH300" i="16"/>
  <c r="AI300" i="16"/>
  <c r="AK300" i="16"/>
  <c r="AL300" i="16"/>
  <c r="AM300" i="16"/>
  <c r="AO300" i="16"/>
  <c r="AP300" i="16"/>
  <c r="AS300" i="16"/>
  <c r="BA300" i="16"/>
  <c r="BB300" i="16"/>
  <c r="BM300" i="16"/>
  <c r="BN300" i="16"/>
  <c r="BO300" i="16"/>
  <c r="BQ300" i="16"/>
  <c r="BR300" i="16"/>
  <c r="BU300" i="16"/>
  <c r="BV300" i="16"/>
  <c r="BY300" i="16"/>
  <c r="BZ300" i="16"/>
  <c r="CC300" i="16"/>
  <c r="CD300" i="16"/>
  <c r="CG300" i="16"/>
  <c r="CH300" i="16"/>
  <c r="CK300" i="16"/>
  <c r="CL300" i="16"/>
  <c r="CO300" i="16"/>
  <c r="CP300" i="16"/>
  <c r="CQ300" i="16"/>
  <c r="CS300" i="16"/>
  <c r="CT300" i="16"/>
  <c r="CW300" i="16"/>
  <c r="CX300" i="16"/>
  <c r="CY300" i="16"/>
  <c r="DA300" i="16"/>
  <c r="DB300" i="16"/>
  <c r="DC300" i="16" s="1"/>
  <c r="DD300" i="16"/>
  <c r="DE300" i="16"/>
  <c r="DF300" i="16"/>
  <c r="DG300" i="16"/>
  <c r="DI300" i="16"/>
  <c r="DJ300" i="16"/>
  <c r="DK300" i="16"/>
  <c r="DM300" i="16"/>
  <c r="DN300" i="16"/>
  <c r="DQ300" i="16"/>
  <c r="DR300" i="16"/>
  <c r="DU300" i="16"/>
  <c r="DV300" i="16"/>
  <c r="DW300" i="16"/>
  <c r="DY300" i="16"/>
  <c r="DZ300" i="16"/>
  <c r="EA300" i="16"/>
  <c r="EC300" i="16"/>
  <c r="ED300" i="16"/>
  <c r="EK300" i="16"/>
  <c r="EL300" i="16"/>
  <c r="EO300" i="16"/>
  <c r="EP300" i="16"/>
  <c r="ES300" i="16"/>
  <c r="ET300" i="16"/>
  <c r="EW300" i="16"/>
  <c r="EX300" i="16"/>
  <c r="FE300" i="16"/>
  <c r="FF300" i="16"/>
  <c r="FG300" i="16"/>
  <c r="FI300" i="16"/>
  <c r="FJ300" i="16"/>
  <c r="FK300" i="16"/>
  <c r="FM300" i="16"/>
  <c r="FN300" i="16"/>
  <c r="FO300" i="16"/>
  <c r="FR300" i="16"/>
  <c r="FU300" i="16"/>
  <c r="FV300" i="16"/>
  <c r="FW300" i="16"/>
  <c r="FX300" i="16"/>
  <c r="FY300" i="16"/>
  <c r="FZ300" i="16"/>
  <c r="GA300" i="16"/>
  <c r="GF300" i="16"/>
  <c r="GG300" i="16"/>
  <c r="GH300" i="16"/>
  <c r="GI300" i="16"/>
  <c r="GK300" i="16"/>
  <c r="GL300" i="16"/>
  <c r="GO300" i="16"/>
  <c r="GP300" i="16"/>
  <c r="GS300" i="16"/>
  <c r="GT300" i="16"/>
  <c r="GU300" i="16"/>
  <c r="HA300" i="16"/>
  <c r="HB300" i="16"/>
  <c r="HE300" i="16"/>
  <c r="HF300" i="16"/>
  <c r="HI300" i="16"/>
  <c r="HJ300" i="16"/>
  <c r="HM300" i="16"/>
  <c r="HN300" i="16"/>
  <c r="HQ300" i="16"/>
  <c r="HR300" i="16"/>
  <c r="HU300" i="16"/>
  <c r="HV300" i="16"/>
  <c r="IS300" i="16"/>
  <c r="IT300" i="16"/>
  <c r="N306" i="14"/>
  <c r="O306" i="14"/>
  <c r="P306" i="14"/>
  <c r="R306" i="14"/>
  <c r="BC301" i="16"/>
  <c r="CA301" i="16"/>
  <c r="CA300" i="16" s="1"/>
  <c r="CI301" i="16"/>
  <c r="CM301" i="16"/>
  <c r="DS301" i="16"/>
  <c r="EE301" i="16"/>
  <c r="EM301" i="16"/>
  <c r="EQ301" i="16"/>
  <c r="EU301" i="16"/>
  <c r="EU300" i="16" s="1"/>
  <c r="EY301" i="16"/>
  <c r="EY300" i="16" s="1"/>
  <c r="HK301" i="16"/>
  <c r="HO301" i="16"/>
  <c r="IU301" i="16"/>
  <c r="N313" i="14"/>
  <c r="O313" i="14"/>
  <c r="P313" i="14"/>
  <c r="R313" i="14"/>
  <c r="BW302" i="16"/>
  <c r="N307" i="14"/>
  <c r="O307" i="14"/>
  <c r="P307" i="14"/>
  <c r="R307" i="14"/>
  <c r="N308" i="14"/>
  <c r="O308" i="14"/>
  <c r="P308" i="14"/>
  <c r="R308" i="14"/>
  <c r="N309" i="14"/>
  <c r="O309" i="14"/>
  <c r="P309" i="14"/>
  <c r="R309" i="14"/>
  <c r="F309" i="14" s="1"/>
  <c r="N310" i="14"/>
  <c r="O310" i="14"/>
  <c r="P310" i="14"/>
  <c r="R310" i="14"/>
  <c r="N311" i="14"/>
  <c r="O311" i="14"/>
  <c r="P311" i="14"/>
  <c r="N312" i="14"/>
  <c r="O312" i="14"/>
  <c r="P312" i="14"/>
  <c r="R312" i="14"/>
  <c r="N314" i="14"/>
  <c r="O314" i="14"/>
  <c r="P314" i="14"/>
  <c r="M310" i="16"/>
  <c r="N310" i="16"/>
  <c r="Q310" i="16"/>
  <c r="R310" i="16"/>
  <c r="S310" i="16"/>
  <c r="Y310" i="16"/>
  <c r="Z310" i="16"/>
  <c r="AA310" i="16"/>
  <c r="AC310" i="16"/>
  <c r="AD310" i="16"/>
  <c r="AG310" i="16"/>
  <c r="AH310" i="16"/>
  <c r="AI310" i="16"/>
  <c r="AK310" i="16"/>
  <c r="AL310" i="16"/>
  <c r="AM310" i="16"/>
  <c r="AS310" i="16"/>
  <c r="BA310" i="16"/>
  <c r="BB310" i="16"/>
  <c r="BM310" i="16"/>
  <c r="BN310" i="16"/>
  <c r="BO310" i="16"/>
  <c r="BQ310" i="16"/>
  <c r="BR310" i="16"/>
  <c r="BS310" i="16" s="1"/>
  <c r="BU310" i="16"/>
  <c r="BV310" i="16"/>
  <c r="BY310" i="16"/>
  <c r="BZ310" i="16"/>
  <c r="CC310" i="16"/>
  <c r="CD310" i="16"/>
  <c r="CE310" i="16"/>
  <c r="CG310" i="16"/>
  <c r="CH310" i="16"/>
  <c r="CK310" i="16"/>
  <c r="CL310" i="16"/>
  <c r="CO310" i="16"/>
  <c r="CP310" i="16"/>
  <c r="CQ310" i="16"/>
  <c r="CS310" i="16"/>
  <c r="CT310" i="16"/>
  <c r="CW310" i="16"/>
  <c r="CX310" i="16"/>
  <c r="CY310" i="16"/>
  <c r="DD310" i="16"/>
  <c r="DE310" i="16"/>
  <c r="DF310" i="16"/>
  <c r="DG310" i="16"/>
  <c r="DI310" i="16"/>
  <c r="DJ310" i="16"/>
  <c r="DK310" i="16"/>
  <c r="DM310" i="16"/>
  <c r="DN310" i="16"/>
  <c r="DO310" i="16" s="1"/>
  <c r="DR310" i="16"/>
  <c r="DU310" i="16"/>
  <c r="DV310" i="16"/>
  <c r="DW310" i="16"/>
  <c r="DY310" i="16"/>
  <c r="DZ310" i="16"/>
  <c r="EA310" i="16"/>
  <c r="EC310" i="16"/>
  <c r="ED310" i="16"/>
  <c r="EK310" i="16"/>
  <c r="EL310" i="16"/>
  <c r="EO310" i="16"/>
  <c r="EP310" i="16"/>
  <c r="ES310" i="16"/>
  <c r="ET310" i="16"/>
  <c r="EW310" i="16"/>
  <c r="EX310" i="16"/>
  <c r="FE310" i="16"/>
  <c r="FF310" i="16"/>
  <c r="FG310" i="16"/>
  <c r="FI310" i="16"/>
  <c r="FJ310" i="16"/>
  <c r="FK310" i="16"/>
  <c r="FM310" i="16"/>
  <c r="FN310" i="16"/>
  <c r="FO310" i="16"/>
  <c r="FR310" i="16"/>
  <c r="FU310" i="16"/>
  <c r="FV310" i="16"/>
  <c r="FW310" i="16"/>
  <c r="FX310" i="16"/>
  <c r="FY310" i="16"/>
  <c r="FZ310" i="16"/>
  <c r="GA310" i="16"/>
  <c r="GF310" i="16"/>
  <c r="GG310" i="16"/>
  <c r="GH310" i="16"/>
  <c r="GI310" i="16"/>
  <c r="GK310" i="16"/>
  <c r="GL310" i="16"/>
  <c r="GM310" i="16"/>
  <c r="GO310" i="16"/>
  <c r="GP310" i="16"/>
  <c r="GQ310" i="16"/>
  <c r="GS310" i="16"/>
  <c r="GT310" i="16"/>
  <c r="GU310" i="16"/>
  <c r="HA310" i="16"/>
  <c r="HB310" i="16"/>
  <c r="HE310" i="16"/>
  <c r="HF310" i="16"/>
  <c r="HI310" i="16"/>
  <c r="HJ310" i="16"/>
  <c r="HM310" i="16"/>
  <c r="HN310" i="16"/>
  <c r="HQ310" i="16"/>
  <c r="HR310" i="16"/>
  <c r="HU310" i="16"/>
  <c r="HV310" i="16"/>
  <c r="IS310" i="16"/>
  <c r="IT310" i="16"/>
  <c r="IU310" i="16"/>
  <c r="N316" i="14"/>
  <c r="O316" i="14"/>
  <c r="P316" i="14"/>
  <c r="R316" i="14"/>
  <c r="AE311" i="16"/>
  <c r="BC311" i="16"/>
  <c r="CA311" i="16"/>
  <c r="CA310" i="16" s="1"/>
  <c r="CI311" i="16"/>
  <c r="CI310" i="16" s="1"/>
  <c r="CM311" i="16"/>
  <c r="EE311" i="16"/>
  <c r="EM311" i="16"/>
  <c r="EQ311" i="16"/>
  <c r="EU311" i="16"/>
  <c r="EU310" i="16" s="1"/>
  <c r="EY311" i="16"/>
  <c r="EY310" i="16" s="1"/>
  <c r="HO311" i="16"/>
  <c r="N318" i="14"/>
  <c r="O318" i="14"/>
  <c r="P318" i="14"/>
  <c r="R318" i="14"/>
  <c r="N319" i="14"/>
  <c r="O319" i="14"/>
  <c r="P319" i="14"/>
  <c r="R319" i="14"/>
  <c r="N320" i="14"/>
  <c r="P320" i="14"/>
  <c r="R320" i="14"/>
  <c r="N321" i="14"/>
  <c r="O321" i="14"/>
  <c r="P321" i="14"/>
  <c r="R321" i="14"/>
  <c r="N322" i="14"/>
  <c r="O322" i="14"/>
  <c r="P322" i="14"/>
  <c r="R322" i="14"/>
  <c r="BW316" i="16"/>
  <c r="N323" i="14"/>
  <c r="O323" i="14"/>
  <c r="P323" i="14"/>
  <c r="R323" i="14"/>
  <c r="I318" i="16"/>
  <c r="J318" i="16"/>
  <c r="M318" i="16"/>
  <c r="N318" i="16"/>
  <c r="Q318" i="16"/>
  <c r="R318" i="16"/>
  <c r="S318" i="16"/>
  <c r="Y318" i="16"/>
  <c r="Z318" i="16"/>
  <c r="AA318" i="16"/>
  <c r="AC318" i="16"/>
  <c r="AD318" i="16"/>
  <c r="AG318" i="16"/>
  <c r="AH318" i="16"/>
  <c r="AI318" i="16"/>
  <c r="AK318" i="16"/>
  <c r="AL318" i="16"/>
  <c r="AM318" i="16"/>
  <c r="AO318" i="16"/>
  <c r="AP318" i="16"/>
  <c r="AS318" i="16"/>
  <c r="AU318" i="16" s="1"/>
  <c r="BA318" i="16"/>
  <c r="BB318" i="16"/>
  <c r="BM318" i="16"/>
  <c r="BN318" i="16"/>
  <c r="BO318" i="16"/>
  <c r="BQ318" i="16"/>
  <c r="BR318" i="16"/>
  <c r="BU318" i="16"/>
  <c r="BV318" i="16"/>
  <c r="BY318" i="16"/>
  <c r="BZ318" i="16"/>
  <c r="CC318" i="16"/>
  <c r="CD318" i="16"/>
  <c r="CG318" i="16"/>
  <c r="CH318" i="16"/>
  <c r="CK318" i="16"/>
  <c r="CL318" i="16"/>
  <c r="CO318" i="16"/>
  <c r="CP318" i="16"/>
  <c r="CQ318" i="16"/>
  <c r="CS318" i="16"/>
  <c r="CT318" i="16"/>
  <c r="CW318" i="16"/>
  <c r="CX318" i="16"/>
  <c r="CY318" i="16"/>
  <c r="DA318" i="16"/>
  <c r="DB318" i="16"/>
  <c r="DC318" i="16" s="1"/>
  <c r="DD318" i="16"/>
  <c r="DE318" i="16"/>
  <c r="DF318" i="16"/>
  <c r="DG318" i="16"/>
  <c r="DI318" i="16"/>
  <c r="DJ318" i="16"/>
  <c r="DK318" i="16"/>
  <c r="DM318" i="16"/>
  <c r="DN318" i="16"/>
  <c r="DQ318" i="16"/>
  <c r="DR318" i="16"/>
  <c r="DU318" i="16"/>
  <c r="DV318" i="16"/>
  <c r="DW318" i="16"/>
  <c r="DY318" i="16"/>
  <c r="DZ318" i="16"/>
  <c r="EA318" i="16"/>
  <c r="EC318" i="16"/>
  <c r="ED318" i="16"/>
  <c r="EK318" i="16"/>
  <c r="EL318" i="16"/>
  <c r="EO318" i="16"/>
  <c r="EP318" i="16"/>
  <c r="ES318" i="16"/>
  <c r="ET318" i="16"/>
  <c r="EW318" i="16"/>
  <c r="EX318" i="16"/>
  <c r="FE318" i="16"/>
  <c r="FF318" i="16"/>
  <c r="FG318" i="16"/>
  <c r="FI318" i="16"/>
  <c r="FJ318" i="16"/>
  <c r="FK318" i="16"/>
  <c r="FM318" i="16"/>
  <c r="FN318" i="16"/>
  <c r="FO318" i="16"/>
  <c r="FQ318" i="16"/>
  <c r="FR318" i="16"/>
  <c r="FU318" i="16"/>
  <c r="FV318" i="16"/>
  <c r="FW318" i="16"/>
  <c r="FX318" i="16"/>
  <c r="FY318" i="16"/>
  <c r="FZ318" i="16"/>
  <c r="GA318" i="16"/>
  <c r="GF318" i="16"/>
  <c r="GG318" i="16"/>
  <c r="GH318" i="16"/>
  <c r="GI318" i="16"/>
  <c r="GK318" i="16"/>
  <c r="GL318" i="16"/>
  <c r="GM318" i="16"/>
  <c r="GO318" i="16"/>
  <c r="GP318" i="16"/>
  <c r="GQ318" i="16"/>
  <c r="GS318" i="16"/>
  <c r="GT318" i="16"/>
  <c r="GU318" i="16"/>
  <c r="HA318" i="16"/>
  <c r="HB318" i="16"/>
  <c r="HE318" i="16"/>
  <c r="HF318" i="16"/>
  <c r="HI318" i="16"/>
  <c r="HJ318" i="16"/>
  <c r="HM318" i="16"/>
  <c r="HN318" i="16"/>
  <c r="HQ318" i="16"/>
  <c r="HR318" i="16"/>
  <c r="HU318" i="16"/>
  <c r="HV318" i="16"/>
  <c r="HW318" i="16" s="1"/>
  <c r="IS318" i="16"/>
  <c r="IT318" i="16"/>
  <c r="IU318" i="16"/>
  <c r="N325" i="14"/>
  <c r="O325" i="14"/>
  <c r="P325" i="14"/>
  <c r="R325" i="14"/>
  <c r="AE319" i="16"/>
  <c r="AU319" i="16"/>
  <c r="BC319" i="16"/>
  <c r="CA319" i="16"/>
  <c r="CA318" i="16" s="1"/>
  <c r="CI319" i="16"/>
  <c r="CI318" i="16" s="1"/>
  <c r="CM319" i="16"/>
  <c r="DS319" i="16"/>
  <c r="EE319" i="16"/>
  <c r="EM319" i="16"/>
  <c r="EQ319" i="16"/>
  <c r="EU319" i="16"/>
  <c r="EU318" i="16" s="1"/>
  <c r="EY319" i="16"/>
  <c r="EY318" i="16" s="1"/>
  <c r="HK319" i="16"/>
  <c r="HO319" i="16"/>
  <c r="HS319" i="16"/>
  <c r="N326" i="14"/>
  <c r="O326" i="14"/>
  <c r="P326" i="14"/>
  <c r="R326" i="14"/>
  <c r="BW320" i="16"/>
  <c r="N327" i="14"/>
  <c r="O327" i="14"/>
  <c r="P327" i="14"/>
  <c r="N328" i="14"/>
  <c r="O328" i="14"/>
  <c r="P328" i="14"/>
  <c r="R328" i="14"/>
  <c r="N329" i="14"/>
  <c r="O329" i="14"/>
  <c r="P329" i="14"/>
  <c r="R329" i="14"/>
  <c r="N330" i="14"/>
  <c r="O330" i="14"/>
  <c r="P330" i="14"/>
  <c r="R330" i="14"/>
  <c r="N332" i="14"/>
  <c r="P332" i="14"/>
  <c r="R332" i="14"/>
  <c r="N331" i="14"/>
  <c r="O331" i="14"/>
  <c r="P331" i="14"/>
  <c r="R331" i="14"/>
  <c r="I327" i="16"/>
  <c r="J327" i="16"/>
  <c r="M327" i="16"/>
  <c r="N327" i="16"/>
  <c r="O327" i="16"/>
  <c r="Q327" i="16"/>
  <c r="R327" i="16"/>
  <c r="S327" i="16"/>
  <c r="Y327" i="16"/>
  <c r="Z327" i="16"/>
  <c r="AA327" i="16"/>
  <c r="AC327" i="16"/>
  <c r="AD327" i="16"/>
  <c r="AG327" i="16"/>
  <c r="AH327" i="16"/>
  <c r="AI327" i="16"/>
  <c r="AK327" i="16"/>
  <c r="AL327" i="16"/>
  <c r="AM327" i="16"/>
  <c r="AO327" i="16"/>
  <c r="AP327" i="16"/>
  <c r="AS327" i="16"/>
  <c r="AW327" i="16"/>
  <c r="AX327" i="16"/>
  <c r="BA327" i="16"/>
  <c r="BB327" i="16"/>
  <c r="BM327" i="16"/>
  <c r="BN327" i="16"/>
  <c r="BO327" i="16"/>
  <c r="BQ327" i="16"/>
  <c r="BS327" i="16" s="1"/>
  <c r="BR327" i="16"/>
  <c r="BU327" i="16"/>
  <c r="BV327" i="16"/>
  <c r="BY327" i="16"/>
  <c r="BZ327" i="16"/>
  <c r="CC327" i="16"/>
  <c r="CD327" i="16"/>
  <c r="CE327" i="16"/>
  <c r="CG327" i="16"/>
  <c r="CH327" i="16"/>
  <c r="CK327" i="16"/>
  <c r="CL327" i="16"/>
  <c r="CO327" i="16"/>
  <c r="CP327" i="16"/>
  <c r="CS327" i="16"/>
  <c r="CT327" i="16"/>
  <c r="CW327" i="16"/>
  <c r="CX327" i="16"/>
  <c r="CY327" i="16"/>
  <c r="DD327" i="16"/>
  <c r="DE327" i="16"/>
  <c r="DF327" i="16"/>
  <c r="DI327" i="16"/>
  <c r="DJ327" i="16"/>
  <c r="DK327" i="16"/>
  <c r="DM327" i="16"/>
  <c r="DN327" i="16"/>
  <c r="DU327" i="16"/>
  <c r="DV327" i="16"/>
  <c r="DW327" i="16"/>
  <c r="DY327" i="16"/>
  <c r="DZ327" i="16"/>
  <c r="EA327" i="16"/>
  <c r="EC327" i="16"/>
  <c r="ED327" i="16"/>
  <c r="EK327" i="16"/>
  <c r="EL327" i="16"/>
  <c r="EO327" i="16"/>
  <c r="EP327" i="16"/>
  <c r="ES327" i="16"/>
  <c r="ET327" i="16"/>
  <c r="EW327" i="16"/>
  <c r="EX327" i="16"/>
  <c r="FE327" i="16"/>
  <c r="FF327" i="16"/>
  <c r="FG327" i="16"/>
  <c r="FI327" i="16"/>
  <c r="FJ327" i="16"/>
  <c r="FK327" i="16"/>
  <c r="FM327" i="16"/>
  <c r="FN327" i="16"/>
  <c r="FO327" i="16"/>
  <c r="FU327" i="16"/>
  <c r="FV327" i="16"/>
  <c r="FW327" i="16"/>
  <c r="FX327" i="16"/>
  <c r="FY327" i="16"/>
  <c r="FZ327" i="16"/>
  <c r="GA327" i="16"/>
  <c r="GF327" i="16"/>
  <c r="GG327" i="16"/>
  <c r="GH327" i="16"/>
  <c r="GI327" i="16"/>
  <c r="GK327" i="16"/>
  <c r="GL327" i="16"/>
  <c r="GM327" i="16"/>
  <c r="GO327" i="16"/>
  <c r="GP327" i="16"/>
  <c r="GQ327" i="16"/>
  <c r="GS327" i="16"/>
  <c r="GT327" i="16"/>
  <c r="GU327" i="16"/>
  <c r="HA327" i="16"/>
  <c r="HB327" i="16"/>
  <c r="HE327" i="16"/>
  <c r="HF327" i="16"/>
  <c r="HI327" i="16"/>
  <c r="HJ327" i="16"/>
  <c r="HM327" i="16"/>
  <c r="HN327" i="16"/>
  <c r="HQ327" i="16"/>
  <c r="HR327" i="16"/>
  <c r="HU327" i="16"/>
  <c r="HV327" i="16"/>
  <c r="HW327" i="16" s="1"/>
  <c r="IS327" i="16"/>
  <c r="IT327" i="16"/>
  <c r="IU327" i="16"/>
  <c r="N334" i="14"/>
  <c r="O334" i="14"/>
  <c r="P334" i="14"/>
  <c r="BC328" i="16"/>
  <c r="CA328" i="16"/>
  <c r="CA327" i="16" s="1"/>
  <c r="CI328" i="16"/>
  <c r="CI327" i="16" s="1"/>
  <c r="CM328" i="16"/>
  <c r="EE328" i="16"/>
  <c r="EM328" i="16"/>
  <c r="EQ328" i="16"/>
  <c r="EU328" i="16"/>
  <c r="EU327" i="16" s="1"/>
  <c r="EY328" i="16"/>
  <c r="EY327" i="16" s="1"/>
  <c r="HK328" i="16"/>
  <c r="N335" i="14"/>
  <c r="O335" i="14"/>
  <c r="P335" i="14"/>
  <c r="R335" i="14"/>
  <c r="N336" i="14"/>
  <c r="O336" i="14"/>
  <c r="P336" i="14"/>
  <c r="R336" i="14"/>
  <c r="N338" i="14"/>
  <c r="P338" i="14"/>
  <c r="R338" i="14"/>
  <c r="N337" i="14"/>
  <c r="O337" i="14"/>
  <c r="P337" i="14"/>
  <c r="R337" i="14"/>
  <c r="N339" i="14"/>
  <c r="P339" i="14"/>
  <c r="R339" i="14"/>
  <c r="N340" i="14"/>
  <c r="O340" i="14"/>
  <c r="P340" i="14"/>
  <c r="R340" i="14"/>
  <c r="BW334" i="16"/>
  <c r="N341" i="14"/>
  <c r="O341" i="14"/>
  <c r="P341" i="14"/>
  <c r="R341" i="14"/>
  <c r="N342" i="14"/>
  <c r="P342" i="14"/>
  <c r="R342" i="14"/>
  <c r="I337" i="16"/>
  <c r="J337" i="16"/>
  <c r="M337" i="16"/>
  <c r="N337" i="16"/>
  <c r="O337" i="16"/>
  <c r="Q337" i="16"/>
  <c r="R337" i="16"/>
  <c r="S337" i="16"/>
  <c r="Y337" i="16"/>
  <c r="Z337" i="16"/>
  <c r="AA337" i="16"/>
  <c r="AC337" i="16"/>
  <c r="AD337" i="16"/>
  <c r="AG337" i="16"/>
  <c r="AH337" i="16"/>
  <c r="AK337" i="16"/>
  <c r="AL337" i="16"/>
  <c r="AM337" i="16"/>
  <c r="AO337" i="16"/>
  <c r="AP337" i="16"/>
  <c r="AW337" i="16"/>
  <c r="AX337" i="16"/>
  <c r="BA337" i="16"/>
  <c r="BB337" i="16"/>
  <c r="BM337" i="16"/>
  <c r="BN337" i="16"/>
  <c r="BO337" i="16"/>
  <c r="BQ337" i="16"/>
  <c r="BR337" i="16"/>
  <c r="BU337" i="16"/>
  <c r="BV337" i="16"/>
  <c r="BY337" i="16"/>
  <c r="BZ337" i="16"/>
  <c r="CC337" i="16"/>
  <c r="CD337" i="16"/>
  <c r="CG337" i="16"/>
  <c r="CH337" i="16"/>
  <c r="CK337" i="16"/>
  <c r="CL337" i="16"/>
  <c r="CO337" i="16"/>
  <c r="CP337" i="16"/>
  <c r="CS337" i="16"/>
  <c r="CT337" i="16"/>
  <c r="CW337" i="16"/>
  <c r="CX337" i="16"/>
  <c r="CY337" i="16"/>
  <c r="DA337" i="16"/>
  <c r="DB337" i="16"/>
  <c r="DD337" i="16"/>
  <c r="DE337" i="16"/>
  <c r="DF337" i="16"/>
  <c r="DI337" i="16"/>
  <c r="DJ337" i="16"/>
  <c r="DK337" i="16"/>
  <c r="DM337" i="16"/>
  <c r="DN337" i="16"/>
  <c r="DQ337" i="16"/>
  <c r="DR337" i="16"/>
  <c r="DU337" i="16"/>
  <c r="DV337" i="16"/>
  <c r="DW337" i="16"/>
  <c r="DY337" i="16"/>
  <c r="DZ337" i="16"/>
  <c r="EA337" i="16"/>
  <c r="EC337" i="16"/>
  <c r="ED337" i="16"/>
  <c r="EK337" i="16"/>
  <c r="EL337" i="16"/>
  <c r="EO337" i="16"/>
  <c r="EP337" i="16"/>
  <c r="ES337" i="16"/>
  <c r="ET337" i="16"/>
  <c r="EW337" i="16"/>
  <c r="EX337" i="16"/>
  <c r="FE337" i="16"/>
  <c r="FF337" i="16"/>
  <c r="FG337" i="16"/>
  <c r="FI337" i="16"/>
  <c r="FJ337" i="16"/>
  <c r="FK337" i="16"/>
  <c r="FM337" i="16"/>
  <c r="FN337" i="16"/>
  <c r="FO337" i="16"/>
  <c r="FQ337" i="16"/>
  <c r="FR337" i="16"/>
  <c r="FU337" i="16"/>
  <c r="FV337" i="16"/>
  <c r="FX337" i="16"/>
  <c r="FY337" i="16"/>
  <c r="FZ337" i="16"/>
  <c r="GF337" i="16"/>
  <c r="GG337" i="16"/>
  <c r="GH337" i="16"/>
  <c r="GK337" i="16"/>
  <c r="GL337" i="16"/>
  <c r="GO337" i="16"/>
  <c r="GP337" i="16"/>
  <c r="GS337" i="16"/>
  <c r="GT337" i="16"/>
  <c r="GU337" i="16"/>
  <c r="HA337" i="16"/>
  <c r="HB337" i="16"/>
  <c r="HE337" i="16"/>
  <c r="HF337" i="16"/>
  <c r="HI337" i="16"/>
  <c r="HJ337" i="16"/>
  <c r="HM337" i="16"/>
  <c r="HN337" i="16"/>
  <c r="HQ337" i="16"/>
  <c r="HR337" i="16"/>
  <c r="IS337" i="16"/>
  <c r="IT337" i="16"/>
  <c r="IU337" i="16"/>
  <c r="N344" i="14"/>
  <c r="O344" i="14"/>
  <c r="P344" i="14"/>
  <c r="AE338" i="16"/>
  <c r="BC338" i="16"/>
  <c r="CA338" i="16"/>
  <c r="CI338" i="16"/>
  <c r="CM338" i="16"/>
  <c r="DS338" i="16"/>
  <c r="EE338" i="16"/>
  <c r="EM338" i="16"/>
  <c r="EQ338" i="16"/>
  <c r="EU338" i="16"/>
  <c r="EY338" i="16"/>
  <c r="GQ338" i="16"/>
  <c r="HK338" i="16"/>
  <c r="N345" i="14"/>
  <c r="O345" i="14"/>
  <c r="P345" i="14"/>
  <c r="R345" i="14"/>
  <c r="N347" i="14"/>
  <c r="O347" i="14"/>
  <c r="P347" i="14"/>
  <c r="N348" i="14"/>
  <c r="P348" i="14"/>
  <c r="R348" i="14"/>
  <c r="N350" i="14"/>
  <c r="O350" i="14"/>
  <c r="P350" i="14"/>
  <c r="R350" i="14"/>
  <c r="N351" i="14"/>
  <c r="O351" i="14"/>
  <c r="P351" i="14"/>
  <c r="N352" i="14"/>
  <c r="O352" i="14"/>
  <c r="P352" i="14"/>
  <c r="R352" i="14"/>
  <c r="N353" i="14"/>
  <c r="P353" i="14"/>
  <c r="R353" i="14"/>
  <c r="BW345" i="16"/>
  <c r="I346" i="16"/>
  <c r="J346" i="16"/>
  <c r="M346" i="16"/>
  <c r="N346" i="16"/>
  <c r="O346" i="16" s="1"/>
  <c r="Q346" i="16"/>
  <c r="R346" i="16"/>
  <c r="S346" i="16"/>
  <c r="Y346" i="16"/>
  <c r="Z346" i="16"/>
  <c r="AA346" i="16"/>
  <c r="AC346" i="16"/>
  <c r="AD346" i="16"/>
  <c r="AG346" i="16"/>
  <c r="AH346" i="16"/>
  <c r="AI346" i="16"/>
  <c r="AK346" i="16"/>
  <c r="AL346" i="16"/>
  <c r="AM346" i="16"/>
  <c r="AS346" i="16"/>
  <c r="AW346" i="16"/>
  <c r="AX346" i="16"/>
  <c r="BA346" i="16"/>
  <c r="BB346" i="16"/>
  <c r="BM346" i="16"/>
  <c r="BN346" i="16"/>
  <c r="BO346" i="16"/>
  <c r="BQ346" i="16"/>
  <c r="BR346" i="16"/>
  <c r="BU346" i="16"/>
  <c r="BV346" i="16"/>
  <c r="BY346" i="16"/>
  <c r="BZ346" i="16"/>
  <c r="CC346" i="16"/>
  <c r="CD346" i="16"/>
  <c r="CE346" i="16"/>
  <c r="CG346" i="16"/>
  <c r="CH346" i="16"/>
  <c r="CK346" i="16"/>
  <c r="CL346" i="16"/>
  <c r="CO346" i="16"/>
  <c r="CP346" i="16"/>
  <c r="CQ346" i="16"/>
  <c r="CS346" i="16"/>
  <c r="CT346" i="16"/>
  <c r="CW346" i="16"/>
  <c r="CX346" i="16"/>
  <c r="CY346" i="16"/>
  <c r="DA346" i="16"/>
  <c r="DB346" i="16"/>
  <c r="DI346" i="16"/>
  <c r="DJ346" i="16"/>
  <c r="DK346" i="16"/>
  <c r="DM346" i="16"/>
  <c r="DN346" i="16"/>
  <c r="DQ346" i="16"/>
  <c r="DR346" i="16"/>
  <c r="DU346" i="16"/>
  <c r="DV346" i="16"/>
  <c r="DW346" i="16"/>
  <c r="DY346" i="16"/>
  <c r="DZ346" i="16"/>
  <c r="EA346" i="16"/>
  <c r="EC346" i="16"/>
  <c r="ED346" i="16"/>
  <c r="EK346" i="16"/>
  <c r="EL346" i="16"/>
  <c r="EO346" i="16"/>
  <c r="EQ346" i="16" s="1"/>
  <c r="ES346" i="16"/>
  <c r="ET346" i="16"/>
  <c r="EW346" i="16"/>
  <c r="EX346" i="16"/>
  <c r="FE346" i="16"/>
  <c r="FF346" i="16"/>
  <c r="FG346" i="16"/>
  <c r="FI346" i="16"/>
  <c r="FJ346" i="16"/>
  <c r="FK346" i="16"/>
  <c r="FM346" i="16"/>
  <c r="FN346" i="16"/>
  <c r="FO346" i="16"/>
  <c r="FQ346" i="16"/>
  <c r="FR346" i="16"/>
  <c r="FU346" i="16"/>
  <c r="FV346" i="16"/>
  <c r="FX346" i="16"/>
  <c r="FY346" i="16"/>
  <c r="FZ346" i="16"/>
  <c r="GF346" i="16"/>
  <c r="GG346" i="16"/>
  <c r="GH346" i="16"/>
  <c r="GK346" i="16"/>
  <c r="GL346" i="16"/>
  <c r="GO346" i="16"/>
  <c r="GP346" i="16"/>
  <c r="GS346" i="16"/>
  <c r="GT346" i="16"/>
  <c r="GU346" i="16"/>
  <c r="HA346" i="16"/>
  <c r="HB346" i="16"/>
  <c r="HE346" i="16"/>
  <c r="HF346" i="16"/>
  <c r="HI346" i="16"/>
  <c r="HJ346" i="16"/>
  <c r="HM346" i="16"/>
  <c r="HN346" i="16"/>
  <c r="HQ346" i="16"/>
  <c r="HR346" i="16"/>
  <c r="HU346" i="16"/>
  <c r="HV346" i="16"/>
  <c r="HW346" i="16" s="1"/>
  <c r="IS346" i="16"/>
  <c r="IT346" i="16"/>
  <c r="IU346" i="16"/>
  <c r="N355" i="14"/>
  <c r="O355" i="14"/>
  <c r="P355" i="14"/>
  <c r="AU347" i="16"/>
  <c r="BC347" i="16"/>
  <c r="CA347" i="16"/>
  <c r="CI347" i="16"/>
  <c r="CM347" i="16"/>
  <c r="DS347" i="16"/>
  <c r="EE347" i="16"/>
  <c r="EM347" i="16"/>
  <c r="EQ347" i="16"/>
  <c r="EY347" i="16"/>
  <c r="HK347" i="16"/>
  <c r="HO347" i="16"/>
  <c r="N356" i="14"/>
  <c r="O356" i="14"/>
  <c r="P356" i="14"/>
  <c r="R356" i="14"/>
  <c r="N357" i="14"/>
  <c r="O357" i="14"/>
  <c r="P357" i="14"/>
  <c r="R357" i="14"/>
  <c r="N358" i="14"/>
  <c r="P358" i="14"/>
  <c r="R358" i="14"/>
  <c r="N359" i="14"/>
  <c r="P359" i="14"/>
  <c r="R359" i="14"/>
  <c r="N360" i="14"/>
  <c r="O360" i="14"/>
  <c r="P360" i="14"/>
  <c r="R360" i="14"/>
  <c r="N361" i="14"/>
  <c r="P361" i="14"/>
  <c r="R361" i="14"/>
  <c r="BW353" i="16"/>
  <c r="N362" i="14"/>
  <c r="O362" i="14"/>
  <c r="P362" i="14"/>
  <c r="R362" i="14"/>
  <c r="I355" i="16"/>
  <c r="J355" i="16"/>
  <c r="M355" i="16"/>
  <c r="N355" i="16"/>
  <c r="Q355" i="16"/>
  <c r="R355" i="16"/>
  <c r="S355" i="16"/>
  <c r="Y355" i="16"/>
  <c r="Z355" i="16"/>
  <c r="AA355" i="16"/>
  <c r="AC355" i="16"/>
  <c r="AD355" i="16"/>
  <c r="AE355" i="16"/>
  <c r="AG355" i="16"/>
  <c r="AH355" i="16"/>
  <c r="AI355" i="16"/>
  <c r="AK355" i="16"/>
  <c r="AL355" i="16"/>
  <c r="AM355" i="16"/>
  <c r="AO355" i="16"/>
  <c r="AP355" i="16"/>
  <c r="AQ355" i="16" s="1"/>
  <c r="AW355" i="16"/>
  <c r="AX355" i="16"/>
  <c r="BA355" i="16"/>
  <c r="BB355" i="16"/>
  <c r="BM355" i="16"/>
  <c r="BN355" i="16"/>
  <c r="BO355" i="16"/>
  <c r="BQ355" i="16"/>
  <c r="BR355" i="16"/>
  <c r="BU355" i="16"/>
  <c r="BV355" i="16"/>
  <c r="BY355" i="16"/>
  <c r="BZ355" i="16"/>
  <c r="CC355" i="16"/>
  <c r="CD355" i="16"/>
  <c r="CE355" i="16"/>
  <c r="CG355" i="16"/>
  <c r="CH355" i="16"/>
  <c r="CK355" i="16"/>
  <c r="CL355" i="16"/>
  <c r="CO355" i="16"/>
  <c r="CP355" i="16"/>
  <c r="CQ355" i="16"/>
  <c r="CS355" i="16"/>
  <c r="CT355" i="16"/>
  <c r="CU355" i="16"/>
  <c r="CW355" i="16"/>
  <c r="CX355" i="16"/>
  <c r="CY355" i="16"/>
  <c r="DA355" i="16"/>
  <c r="DB355" i="16"/>
  <c r="DD355" i="16"/>
  <c r="DE355" i="16"/>
  <c r="DF355" i="16"/>
  <c r="DG355" i="16"/>
  <c r="DI355" i="16"/>
  <c r="DJ355" i="16"/>
  <c r="DK355" i="16"/>
  <c r="DM355" i="16"/>
  <c r="DN355" i="16"/>
  <c r="DU355" i="16"/>
  <c r="DV355" i="16"/>
  <c r="DW355" i="16"/>
  <c r="DY355" i="16"/>
  <c r="DZ355" i="16"/>
  <c r="EA355" i="16"/>
  <c r="EC355" i="16"/>
  <c r="ED355" i="16"/>
  <c r="EK355" i="16"/>
  <c r="EL355" i="16"/>
  <c r="EO355" i="16"/>
  <c r="EP355" i="16"/>
  <c r="ES355" i="16"/>
  <c r="ET355" i="16"/>
  <c r="EW355" i="16"/>
  <c r="EX355" i="16"/>
  <c r="FE355" i="16"/>
  <c r="FF355" i="16"/>
  <c r="FG355" i="16"/>
  <c r="FI355" i="16"/>
  <c r="FJ355" i="16"/>
  <c r="FK355" i="16"/>
  <c r="FM355" i="16"/>
  <c r="FN355" i="16"/>
  <c r="FO355" i="16"/>
  <c r="FQ355" i="16"/>
  <c r="FR355" i="16"/>
  <c r="FU355" i="16"/>
  <c r="FV355" i="16"/>
  <c r="FX355" i="16"/>
  <c r="FY355" i="16"/>
  <c r="FZ355" i="16"/>
  <c r="GF355" i="16"/>
  <c r="GG355" i="16"/>
  <c r="GH355" i="16"/>
  <c r="GK355" i="16"/>
  <c r="GL355" i="16"/>
  <c r="GO355" i="16"/>
  <c r="GP355" i="16"/>
  <c r="GS355" i="16"/>
  <c r="GT355" i="16"/>
  <c r="GU355" i="16"/>
  <c r="HA355" i="16"/>
  <c r="HB355" i="16"/>
  <c r="HE355" i="16"/>
  <c r="HF355" i="16"/>
  <c r="HI355" i="16"/>
  <c r="HJ355" i="16"/>
  <c r="HM355" i="16"/>
  <c r="HN355" i="16"/>
  <c r="HQ355" i="16"/>
  <c r="HR355" i="16"/>
  <c r="HU355" i="16"/>
  <c r="HV355" i="16"/>
  <c r="HW355" i="16" s="1"/>
  <c r="IS355" i="16"/>
  <c r="IT355" i="16"/>
  <c r="IU355" i="16"/>
  <c r="N364" i="14"/>
  <c r="O364" i="14"/>
  <c r="P364" i="14"/>
  <c r="BC356" i="16"/>
  <c r="CA356" i="16"/>
  <c r="CI356" i="16"/>
  <c r="CM356" i="16"/>
  <c r="EE356" i="16"/>
  <c r="EM356" i="16"/>
  <c r="EQ356" i="16"/>
  <c r="EY356" i="16"/>
  <c r="HK356" i="16"/>
  <c r="HO356" i="16"/>
  <c r="N366" i="14"/>
  <c r="O366" i="14"/>
  <c r="P366" i="14"/>
  <c r="R366" i="14"/>
  <c r="N367" i="14"/>
  <c r="O367" i="14"/>
  <c r="P367" i="14"/>
  <c r="R367" i="14"/>
  <c r="N368" i="14"/>
  <c r="P368" i="14"/>
  <c r="R368" i="14"/>
  <c r="N369" i="14"/>
  <c r="O369" i="14"/>
  <c r="P369" i="14"/>
  <c r="R369" i="14"/>
  <c r="N370" i="14"/>
  <c r="O370" i="14"/>
  <c r="P370" i="14"/>
  <c r="R370" i="14"/>
  <c r="BW361" i="16"/>
  <c r="I362" i="16"/>
  <c r="J362" i="16"/>
  <c r="K362" i="16" s="1"/>
  <c r="M362" i="16"/>
  <c r="N362" i="16"/>
  <c r="Q362" i="16"/>
  <c r="R362" i="16"/>
  <c r="S362" i="16"/>
  <c r="Y362" i="16"/>
  <c r="Z362" i="16"/>
  <c r="AA362" i="16"/>
  <c r="AC362" i="16"/>
  <c r="AD362" i="16"/>
  <c r="AG362" i="16"/>
  <c r="AH362" i="16"/>
  <c r="AI362" i="16"/>
  <c r="AK362" i="16"/>
  <c r="AL362" i="16"/>
  <c r="AM362" i="16"/>
  <c r="AO362" i="16"/>
  <c r="AP362" i="16"/>
  <c r="AS362" i="16"/>
  <c r="BA362" i="16"/>
  <c r="BB362" i="16"/>
  <c r="BM362" i="16"/>
  <c r="BN362" i="16"/>
  <c r="BO362" i="16"/>
  <c r="BQ362" i="16"/>
  <c r="BR362" i="16"/>
  <c r="BU362" i="16"/>
  <c r="BV362" i="16"/>
  <c r="BY362" i="16"/>
  <c r="BZ362" i="16"/>
  <c r="CC362" i="16"/>
  <c r="CD362" i="16"/>
  <c r="CE362" i="16"/>
  <c r="CG362" i="16"/>
  <c r="CH362" i="16"/>
  <c r="CK362" i="16"/>
  <c r="CL362" i="16"/>
  <c r="CO362" i="16"/>
  <c r="CP362" i="16"/>
  <c r="CQ362" i="16"/>
  <c r="CS362" i="16"/>
  <c r="CT362" i="16"/>
  <c r="CU362" i="16" s="1"/>
  <c r="CW362" i="16"/>
  <c r="CX362" i="16"/>
  <c r="CY362" i="16"/>
  <c r="DD362" i="16"/>
  <c r="DE362" i="16"/>
  <c r="DF362" i="16"/>
  <c r="DG362" i="16"/>
  <c r="DI362" i="16"/>
  <c r="DJ362" i="16"/>
  <c r="DK362" i="16"/>
  <c r="DM362" i="16"/>
  <c r="DN362" i="16"/>
  <c r="DQ362" i="16"/>
  <c r="DR362" i="16"/>
  <c r="DU362" i="16"/>
  <c r="DV362" i="16"/>
  <c r="DW362" i="16"/>
  <c r="DY362" i="16"/>
  <c r="DZ362" i="16"/>
  <c r="EA362" i="16"/>
  <c r="EC362" i="16"/>
  <c r="ED362" i="16"/>
  <c r="EK362" i="16"/>
  <c r="EL362" i="16"/>
  <c r="EO362" i="16"/>
  <c r="EP362" i="16"/>
  <c r="ES362" i="16"/>
  <c r="ET362" i="16"/>
  <c r="EW362" i="16"/>
  <c r="EX362" i="16"/>
  <c r="FE362" i="16"/>
  <c r="FF362" i="16"/>
  <c r="FG362" i="16"/>
  <c r="FI362" i="16"/>
  <c r="FJ362" i="16"/>
  <c r="FK362" i="16"/>
  <c r="FM362" i="16"/>
  <c r="FN362" i="16"/>
  <c r="FO362" i="16"/>
  <c r="FX362" i="16"/>
  <c r="FY362" i="16"/>
  <c r="FZ362" i="16"/>
  <c r="GF362" i="16"/>
  <c r="GG362" i="16"/>
  <c r="GH362" i="16"/>
  <c r="GK362" i="16"/>
  <c r="GL362" i="16"/>
  <c r="GO362" i="16"/>
  <c r="GP362" i="16"/>
  <c r="GS362" i="16"/>
  <c r="GT362" i="16"/>
  <c r="GU362" i="16"/>
  <c r="HA362" i="16"/>
  <c r="HB362" i="16"/>
  <c r="HE362" i="16"/>
  <c r="HF362" i="16"/>
  <c r="HI362" i="16"/>
  <c r="HJ362" i="16"/>
  <c r="HM362" i="16"/>
  <c r="HN362" i="16"/>
  <c r="HQ362" i="16"/>
  <c r="HR362" i="16"/>
  <c r="HU362" i="16"/>
  <c r="HV362" i="16"/>
  <c r="HW362" i="16" s="1"/>
  <c r="IS362" i="16"/>
  <c r="IT362" i="16"/>
  <c r="IU362" i="16" s="1"/>
  <c r="JE362" i="16"/>
  <c r="JG362" i="16" s="1"/>
  <c r="JF362" i="16"/>
  <c r="JI362" i="16"/>
  <c r="JJ362" i="16"/>
  <c r="JM362" i="16"/>
  <c r="JN362" i="16"/>
  <c r="N373" i="14"/>
  <c r="P373" i="14"/>
  <c r="R373" i="14"/>
  <c r="AU363" i="16"/>
  <c r="BC363" i="16"/>
  <c r="CA363" i="16"/>
  <c r="CI363" i="16"/>
  <c r="CM363" i="16"/>
  <c r="DS363" i="16"/>
  <c r="EE363" i="16"/>
  <c r="EM363" i="16"/>
  <c r="EQ363" i="16"/>
  <c r="EU363" i="16"/>
  <c r="EY363" i="16"/>
  <c r="HK363" i="16"/>
  <c r="HO363" i="16"/>
  <c r="N374" i="14"/>
  <c r="O374" i="14"/>
  <c r="P374" i="14"/>
  <c r="R374" i="14"/>
  <c r="N375" i="14"/>
  <c r="O375" i="14"/>
  <c r="P375" i="14"/>
  <c r="R375" i="14"/>
  <c r="N376" i="14"/>
  <c r="O376" i="14"/>
  <c r="P376" i="14"/>
  <c r="R376" i="14"/>
  <c r="N377" i="14"/>
  <c r="O377" i="14"/>
  <c r="P377" i="14"/>
  <c r="N379" i="14"/>
  <c r="O379" i="14"/>
  <c r="P379" i="14"/>
  <c r="R379" i="14"/>
  <c r="N380" i="14"/>
  <c r="O380" i="14"/>
  <c r="P380" i="14"/>
  <c r="R380" i="14"/>
  <c r="N378" i="14"/>
  <c r="P378" i="14"/>
  <c r="R378" i="14"/>
  <c r="BW370" i="16"/>
  <c r="N381" i="14"/>
  <c r="O381" i="14"/>
  <c r="P381" i="14"/>
  <c r="R381" i="14"/>
  <c r="N382" i="14"/>
  <c r="O382" i="14"/>
  <c r="P382" i="14"/>
  <c r="N383" i="14"/>
  <c r="O383" i="14"/>
  <c r="P383" i="14"/>
  <c r="N384" i="14"/>
  <c r="O384" i="14"/>
  <c r="P384" i="14"/>
  <c r="R384" i="14"/>
  <c r="I375" i="16"/>
  <c r="J375" i="16"/>
  <c r="K375" i="16"/>
  <c r="M375" i="16"/>
  <c r="N375" i="16"/>
  <c r="Q375" i="16"/>
  <c r="R375" i="16"/>
  <c r="S375" i="16"/>
  <c r="Y375" i="16"/>
  <c r="Z375" i="16"/>
  <c r="AA375" i="16"/>
  <c r="AC375" i="16"/>
  <c r="AD375" i="16"/>
  <c r="AG375" i="16"/>
  <c r="AH375" i="16"/>
  <c r="AI375" i="16"/>
  <c r="AK375" i="16"/>
  <c r="AL375" i="16"/>
  <c r="AM375" i="16"/>
  <c r="AS375" i="16"/>
  <c r="AU375" i="16" s="1"/>
  <c r="AW375" i="16"/>
  <c r="AX375" i="16"/>
  <c r="AY375" i="16"/>
  <c r="BA375" i="16"/>
  <c r="BB375" i="16"/>
  <c r="BM375" i="16"/>
  <c r="BN375" i="16"/>
  <c r="BO375" i="16"/>
  <c r="BQ375" i="16"/>
  <c r="BR375" i="16"/>
  <c r="BU375" i="16"/>
  <c r="BV375" i="16"/>
  <c r="BY375" i="16"/>
  <c r="BZ375" i="16"/>
  <c r="CC375" i="16"/>
  <c r="CD375" i="16"/>
  <c r="CE375" i="16"/>
  <c r="CG375" i="16"/>
  <c r="CH375" i="16"/>
  <c r="CK375" i="16"/>
  <c r="CL375" i="16"/>
  <c r="CO375" i="16"/>
  <c r="CP375" i="16"/>
  <c r="CS375" i="16"/>
  <c r="CT375" i="16"/>
  <c r="CW375" i="16"/>
  <c r="CX375" i="16"/>
  <c r="CY375" i="16"/>
  <c r="DA375" i="16"/>
  <c r="DD375" i="16"/>
  <c r="DE375" i="16"/>
  <c r="DF375" i="16"/>
  <c r="DG375" i="16"/>
  <c r="DI375" i="16"/>
  <c r="DJ375" i="16"/>
  <c r="DK375" i="16"/>
  <c r="DM375" i="16"/>
  <c r="DN375" i="16"/>
  <c r="DQ375" i="16"/>
  <c r="DR375" i="16"/>
  <c r="DU375" i="16"/>
  <c r="DV375" i="16"/>
  <c r="DW375" i="16"/>
  <c r="DY375" i="16"/>
  <c r="DZ375" i="16"/>
  <c r="EA375" i="16"/>
  <c r="EC375" i="16"/>
  <c r="ED375" i="16"/>
  <c r="EK375" i="16"/>
  <c r="EL375" i="16"/>
  <c r="EO375" i="16"/>
  <c r="EP375" i="16"/>
  <c r="ES375" i="16"/>
  <c r="ET375" i="16"/>
  <c r="EW375" i="16"/>
  <c r="EX375" i="16"/>
  <c r="FE375" i="16"/>
  <c r="FF375" i="16"/>
  <c r="FG375" i="16"/>
  <c r="FI375" i="16"/>
  <c r="FJ375" i="16"/>
  <c r="FK375" i="16"/>
  <c r="FM375" i="16"/>
  <c r="FN375" i="16"/>
  <c r="FO375" i="16"/>
  <c r="FR375" i="16"/>
  <c r="FU375" i="16"/>
  <c r="FV375" i="16"/>
  <c r="FX375" i="16"/>
  <c r="FY375" i="16"/>
  <c r="FZ375" i="16"/>
  <c r="GF375" i="16"/>
  <c r="GG375" i="16"/>
  <c r="GH375" i="16"/>
  <c r="GK375" i="16"/>
  <c r="GL375" i="16"/>
  <c r="GO375" i="16"/>
  <c r="GP375" i="16"/>
  <c r="GS375" i="16"/>
  <c r="GT375" i="16"/>
  <c r="GU375" i="16"/>
  <c r="HA375" i="16"/>
  <c r="HB375" i="16"/>
  <c r="HE375" i="16"/>
  <c r="HF375" i="16"/>
  <c r="HI375" i="16"/>
  <c r="HJ375" i="16"/>
  <c r="HM375" i="16"/>
  <c r="HN375" i="16"/>
  <c r="HQ375" i="16"/>
  <c r="HR375" i="16"/>
  <c r="HS375" i="16" s="1"/>
  <c r="HU375" i="16"/>
  <c r="HV375" i="16"/>
  <c r="HW375" i="16" s="1"/>
  <c r="IS375" i="16"/>
  <c r="IT375" i="16"/>
  <c r="N386" i="14"/>
  <c r="O386" i="14"/>
  <c r="P386" i="14"/>
  <c r="BC376" i="16"/>
  <c r="CA376" i="16"/>
  <c r="CA375" i="16" s="1"/>
  <c r="CI376" i="16"/>
  <c r="CM376" i="16"/>
  <c r="DS376" i="16"/>
  <c r="EE376" i="16"/>
  <c r="EM376" i="16"/>
  <c r="EQ376" i="16"/>
  <c r="EU376" i="16"/>
  <c r="EY376" i="16"/>
  <c r="HK376" i="16"/>
  <c r="HO376" i="16"/>
  <c r="N393" i="14"/>
  <c r="O393" i="14"/>
  <c r="P393" i="14"/>
  <c r="R393" i="14"/>
  <c r="BW377" i="16"/>
  <c r="N387" i="14"/>
  <c r="O387" i="14"/>
  <c r="P387" i="14"/>
  <c r="R387" i="14"/>
  <c r="N388" i="14"/>
  <c r="O388" i="14"/>
  <c r="P388" i="14"/>
  <c r="R388" i="14"/>
  <c r="N389" i="14"/>
  <c r="O389" i="14"/>
  <c r="P389" i="14"/>
  <c r="R389" i="14"/>
  <c r="N390" i="14"/>
  <c r="O390" i="14"/>
  <c r="P390" i="14"/>
  <c r="N391" i="14"/>
  <c r="O391" i="14"/>
  <c r="P391" i="14"/>
  <c r="R391" i="14"/>
  <c r="N392" i="14"/>
  <c r="O392" i="14"/>
  <c r="P392" i="14"/>
  <c r="R392" i="14"/>
  <c r="I384" i="16"/>
  <c r="J384" i="16"/>
  <c r="M384" i="16"/>
  <c r="N384" i="16"/>
  <c r="Q384" i="16"/>
  <c r="R384" i="16"/>
  <c r="S384" i="16"/>
  <c r="Y384" i="16"/>
  <c r="Z384" i="16"/>
  <c r="AA384" i="16"/>
  <c r="AC384" i="16"/>
  <c r="AD384" i="16"/>
  <c r="AG384" i="16"/>
  <c r="AH384" i="16"/>
  <c r="AK384" i="16"/>
  <c r="AL384" i="16"/>
  <c r="AM384" i="16"/>
  <c r="AO384" i="16"/>
  <c r="AP384" i="16"/>
  <c r="AS384" i="16"/>
  <c r="AW384" i="16"/>
  <c r="AX384" i="16"/>
  <c r="BA384" i="16"/>
  <c r="BB384" i="16"/>
  <c r="BM384" i="16"/>
  <c r="BN384" i="16"/>
  <c r="BO384" i="16"/>
  <c r="BQ384" i="16"/>
  <c r="BS384" i="16" s="1"/>
  <c r="BR384" i="16"/>
  <c r="BU384" i="16"/>
  <c r="BV384" i="16"/>
  <c r="BY384" i="16"/>
  <c r="BZ384" i="16"/>
  <c r="CC384" i="16"/>
  <c r="CD384" i="16"/>
  <c r="CG384" i="16"/>
  <c r="CH384" i="16"/>
  <c r="CK384" i="16"/>
  <c r="CL384" i="16"/>
  <c r="CO384" i="16"/>
  <c r="CP384" i="16"/>
  <c r="CS384" i="16"/>
  <c r="CT384" i="16"/>
  <c r="CW384" i="16"/>
  <c r="CX384" i="16"/>
  <c r="CY384" i="16"/>
  <c r="DC384" i="16"/>
  <c r="DD384" i="16"/>
  <c r="DE384" i="16"/>
  <c r="DF384" i="16"/>
  <c r="DI384" i="16"/>
  <c r="DJ384" i="16"/>
  <c r="DK384" i="16"/>
  <c r="DM384" i="16"/>
  <c r="DN384" i="16"/>
  <c r="DQ384" i="16"/>
  <c r="DR384" i="16"/>
  <c r="DU384" i="16"/>
  <c r="DV384" i="16"/>
  <c r="DW384" i="16"/>
  <c r="DY384" i="16"/>
  <c r="DZ384" i="16"/>
  <c r="EA384" i="16"/>
  <c r="EC384" i="16"/>
  <c r="ED384" i="16"/>
  <c r="EF384" i="16"/>
  <c r="EF10" i="16" s="1"/>
  <c r="EG384" i="16"/>
  <c r="EH384" i="16"/>
  <c r="EK384" i="16"/>
  <c r="EL384" i="16"/>
  <c r="EO384" i="16"/>
  <c r="EP384" i="16"/>
  <c r="ES384" i="16"/>
  <c r="ET384" i="16"/>
  <c r="EW384" i="16"/>
  <c r="EX384" i="16"/>
  <c r="FE384" i="16"/>
  <c r="FF384" i="16"/>
  <c r="FG384" i="16"/>
  <c r="FI384" i="16"/>
  <c r="FJ384" i="16"/>
  <c r="FK384" i="16"/>
  <c r="FM384" i="16"/>
  <c r="FN384" i="16"/>
  <c r="FO384" i="16"/>
  <c r="FQ384" i="16"/>
  <c r="FR384" i="16"/>
  <c r="FU384" i="16"/>
  <c r="FV384" i="16"/>
  <c r="FX384" i="16"/>
  <c r="FY384" i="16"/>
  <c r="FZ384" i="16"/>
  <c r="GA384" i="16" s="1"/>
  <c r="GF384" i="16"/>
  <c r="GG384" i="16"/>
  <c r="GH384" i="16"/>
  <c r="GK384" i="16"/>
  <c r="GL384" i="16"/>
  <c r="GO384" i="16"/>
  <c r="GP384" i="16"/>
  <c r="GS384" i="16"/>
  <c r="GT384" i="16"/>
  <c r="GU384" i="16"/>
  <c r="GW384" i="16"/>
  <c r="GX384" i="16"/>
  <c r="HA384" i="16"/>
  <c r="HB384" i="16"/>
  <c r="HE384" i="16"/>
  <c r="HF384" i="16"/>
  <c r="HI384" i="16"/>
  <c r="HJ384" i="16"/>
  <c r="HM384" i="16"/>
  <c r="HN384" i="16"/>
  <c r="HQ384" i="16"/>
  <c r="HR384" i="16"/>
  <c r="HU384" i="16"/>
  <c r="HV384" i="16"/>
  <c r="HW384" i="16" s="1"/>
  <c r="IS384" i="16"/>
  <c r="IT384" i="16"/>
  <c r="JE384" i="16"/>
  <c r="JF384" i="16"/>
  <c r="JI384" i="16"/>
  <c r="JJ384" i="16"/>
  <c r="JK384" i="16" s="1"/>
  <c r="JM384" i="16"/>
  <c r="JN384" i="16"/>
  <c r="O395" i="14"/>
  <c r="P395" i="14"/>
  <c r="R395" i="14"/>
  <c r="AE385" i="16"/>
  <c r="AU385" i="16"/>
  <c r="AY385" i="16"/>
  <c r="BC385" i="16"/>
  <c r="CA385" i="16"/>
  <c r="CI385" i="16"/>
  <c r="CM385" i="16"/>
  <c r="CQ385" i="16"/>
  <c r="DS385" i="16"/>
  <c r="EE385" i="16"/>
  <c r="EM385" i="16"/>
  <c r="EQ385" i="16"/>
  <c r="EU385" i="16"/>
  <c r="EY385" i="16"/>
  <c r="FS385" i="16"/>
  <c r="GM385" i="16"/>
  <c r="GQ385" i="16"/>
  <c r="HK385" i="16"/>
  <c r="HO385" i="16"/>
  <c r="HS385" i="16"/>
  <c r="O400" i="14"/>
  <c r="P400" i="14"/>
  <c r="R400" i="14"/>
  <c r="BW386" i="16"/>
  <c r="GY386" i="16"/>
  <c r="O396" i="14"/>
  <c r="P396" i="14"/>
  <c r="R396" i="14"/>
  <c r="O397" i="14"/>
  <c r="P397" i="14"/>
  <c r="R397" i="14"/>
  <c r="O398" i="14"/>
  <c r="P398" i="14"/>
  <c r="R398" i="14"/>
  <c r="O399" i="14"/>
  <c r="P399" i="14"/>
  <c r="R399" i="14"/>
  <c r="I391" i="16"/>
  <c r="J391" i="16"/>
  <c r="M391" i="16"/>
  <c r="N391" i="16"/>
  <c r="P391" i="16"/>
  <c r="Q391" i="16"/>
  <c r="R391" i="16"/>
  <c r="Z391" i="16"/>
  <c r="AC391" i="16"/>
  <c r="AD391" i="16"/>
  <c r="AG391" i="16"/>
  <c r="AH391" i="16"/>
  <c r="AS391" i="16"/>
  <c r="AW391" i="16"/>
  <c r="AX391" i="16"/>
  <c r="BA391" i="16"/>
  <c r="BB391" i="16"/>
  <c r="BI391" i="16"/>
  <c r="BJ391" i="16"/>
  <c r="BQ391" i="16"/>
  <c r="BR391" i="16"/>
  <c r="BU391" i="16"/>
  <c r="BV391" i="16"/>
  <c r="BY391" i="16"/>
  <c r="BZ391" i="16"/>
  <c r="CC391" i="16"/>
  <c r="CD391" i="16"/>
  <c r="CG391" i="16"/>
  <c r="CH391" i="16"/>
  <c r="CK391" i="16"/>
  <c r="CL391" i="16"/>
  <c r="CO391" i="16"/>
  <c r="CP391" i="16"/>
  <c r="CV391" i="16"/>
  <c r="CV397" i="16" s="1"/>
  <c r="D36" i="13" s="1"/>
  <c r="CW391" i="16"/>
  <c r="CX391" i="16"/>
  <c r="DA391" i="16"/>
  <c r="DB391" i="16"/>
  <c r="DD391" i="16"/>
  <c r="DE391" i="16"/>
  <c r="DF391" i="16"/>
  <c r="DI391" i="16"/>
  <c r="DJ391" i="16"/>
  <c r="DM391" i="16"/>
  <c r="DN391" i="16"/>
  <c r="DQ391" i="16"/>
  <c r="DR391" i="16"/>
  <c r="DU391" i="16"/>
  <c r="DV391" i="16"/>
  <c r="DY391" i="16"/>
  <c r="DZ391" i="16"/>
  <c r="EC391" i="16"/>
  <c r="ED391" i="16"/>
  <c r="EF391" i="16"/>
  <c r="EG391" i="16"/>
  <c r="EH391" i="16"/>
  <c r="EK391" i="16"/>
  <c r="EL391" i="16"/>
  <c r="EO391" i="16"/>
  <c r="EP391" i="16"/>
  <c r="ES391" i="16"/>
  <c r="ET391" i="16"/>
  <c r="EW391" i="16"/>
  <c r="EX391" i="16"/>
  <c r="FE391" i="16"/>
  <c r="FF391" i="16"/>
  <c r="FI391" i="16"/>
  <c r="FJ391" i="16"/>
  <c r="FL391" i="16"/>
  <c r="FL397" i="16" s="1"/>
  <c r="D53" i="13" s="1"/>
  <c r="FM391" i="16"/>
  <c r="FN391" i="16"/>
  <c r="FQ391" i="16"/>
  <c r="FR391" i="16"/>
  <c r="FU391" i="16"/>
  <c r="FV391" i="16"/>
  <c r="FX391" i="16"/>
  <c r="FY391" i="16"/>
  <c r="FZ391" i="16"/>
  <c r="GF391" i="16"/>
  <c r="GG391" i="16"/>
  <c r="GH391" i="16"/>
  <c r="GK391" i="16"/>
  <c r="GL391" i="16"/>
  <c r="GO391" i="16"/>
  <c r="GP391" i="16"/>
  <c r="GW391" i="16"/>
  <c r="GX391" i="16"/>
  <c r="HA391" i="16"/>
  <c r="HB391" i="16"/>
  <c r="HE391" i="16"/>
  <c r="HF391" i="16"/>
  <c r="HI391" i="16"/>
  <c r="HJ391" i="16"/>
  <c r="HM391" i="16"/>
  <c r="HN391" i="16"/>
  <c r="HQ391" i="16"/>
  <c r="HR391" i="16"/>
  <c r="HU391" i="16"/>
  <c r="HV391" i="16"/>
  <c r="HW391" i="16" s="1"/>
  <c r="IG391" i="16"/>
  <c r="IH391" i="16"/>
  <c r="IK391" i="16"/>
  <c r="IL391" i="16"/>
  <c r="IO391" i="16"/>
  <c r="IP391" i="16"/>
  <c r="IS391" i="16"/>
  <c r="IT391" i="16"/>
  <c r="IW391" i="16"/>
  <c r="IX391" i="16"/>
  <c r="JA391" i="16"/>
  <c r="JB391" i="16"/>
  <c r="JE391" i="16"/>
  <c r="JF391" i="16"/>
  <c r="JI391" i="16"/>
  <c r="JJ391" i="16"/>
  <c r="JM391" i="16"/>
  <c r="JN391" i="16"/>
  <c r="S392" i="16"/>
  <c r="R402" i="14"/>
  <c r="AA392" i="16"/>
  <c r="AE392" i="16"/>
  <c r="AI392" i="16"/>
  <c r="AY392" i="16"/>
  <c r="BC392" i="16"/>
  <c r="BK392" i="16"/>
  <c r="BW392" i="16"/>
  <c r="CA392" i="16"/>
  <c r="CI392" i="16"/>
  <c r="CM392" i="16"/>
  <c r="CQ392" i="16"/>
  <c r="CY392" i="16"/>
  <c r="DS392" i="16"/>
  <c r="EE392" i="16"/>
  <c r="EM392" i="16"/>
  <c r="EQ392" i="16"/>
  <c r="EU392" i="16"/>
  <c r="EY392" i="16"/>
  <c r="FO392" i="16"/>
  <c r="GA392" i="16"/>
  <c r="GI392" i="16"/>
  <c r="GM392" i="16"/>
  <c r="GQ392" i="16"/>
  <c r="HG392" i="16"/>
  <c r="HK392" i="16"/>
  <c r="HO392" i="16"/>
  <c r="HS392" i="16"/>
  <c r="II392" i="16"/>
  <c r="IM392" i="16"/>
  <c r="IQ392" i="16"/>
  <c r="IY392" i="16"/>
  <c r="JC392" i="16"/>
  <c r="JK392" i="16"/>
  <c r="JO392" i="16"/>
  <c r="O403" i="14"/>
  <c r="P403" i="14"/>
  <c r="BW393" i="16"/>
  <c r="CA393" i="16"/>
  <c r="CI393" i="16"/>
  <c r="CM393" i="16"/>
  <c r="EE393" i="16"/>
  <c r="O404" i="14"/>
  <c r="P404" i="14"/>
  <c r="R404" i="14"/>
  <c r="BW394" i="16"/>
  <c r="CA394" i="16"/>
  <c r="EE394" i="16"/>
  <c r="EM394" i="16"/>
  <c r="EQ394" i="16"/>
  <c r="P405" i="14"/>
  <c r="R405" i="14"/>
  <c r="BW395" i="16"/>
  <c r="CA395" i="16"/>
  <c r="EE395" i="16"/>
  <c r="EM395" i="16"/>
  <c r="EQ395" i="16"/>
  <c r="N406" i="14"/>
  <c r="P406" i="14"/>
  <c r="D406" i="14" s="1"/>
  <c r="G396" i="16"/>
  <c r="BP397" i="16"/>
  <c r="D28" i="13" s="1"/>
  <c r="M11" i="15"/>
  <c r="N11" i="15"/>
  <c r="Q11" i="15"/>
  <c r="R11" i="15"/>
  <c r="M12" i="15"/>
  <c r="N12" i="15"/>
  <c r="Q12" i="15"/>
  <c r="R12" i="15"/>
  <c r="H13" i="14"/>
  <c r="M13" i="15"/>
  <c r="I13" i="14" s="1"/>
  <c r="I12" i="14" s="1"/>
  <c r="N13" i="15"/>
  <c r="Q13" i="15"/>
  <c r="R13" i="15"/>
  <c r="O14" i="15"/>
  <c r="S14" i="15"/>
  <c r="M15" i="15"/>
  <c r="N15" i="15"/>
  <c r="F15" i="15" s="1"/>
  <c r="Q15" i="15"/>
  <c r="R15" i="15"/>
  <c r="O16" i="15"/>
  <c r="S16" i="15"/>
  <c r="M17" i="15"/>
  <c r="N17" i="15"/>
  <c r="Q17" i="15"/>
  <c r="R17" i="15"/>
  <c r="S17" i="15" s="1"/>
  <c r="O18" i="15"/>
  <c r="H40" i="14"/>
  <c r="M19" i="15"/>
  <c r="N19" i="15"/>
  <c r="Q19" i="15"/>
  <c r="R19" i="15"/>
  <c r="S19" i="15" s="1"/>
  <c r="S20" i="15"/>
  <c r="M21" i="15"/>
  <c r="N21" i="15"/>
  <c r="L55" i="14" s="1"/>
  <c r="L54" i="14" s="1"/>
  <c r="Q21" i="15"/>
  <c r="J55" i="14" s="1"/>
  <c r="R21" i="15"/>
  <c r="M23" i="15"/>
  <c r="N23" i="15"/>
  <c r="Q23" i="15"/>
  <c r="R23" i="15"/>
  <c r="H60" i="14"/>
  <c r="I60" i="14"/>
  <c r="J60" i="14"/>
  <c r="L60" i="14"/>
  <c r="O24" i="15"/>
  <c r="H61" i="14"/>
  <c r="I61" i="14"/>
  <c r="M26" i="15"/>
  <c r="N26" i="15"/>
  <c r="Q26" i="15"/>
  <c r="R26" i="15"/>
  <c r="G27" i="15"/>
  <c r="O27" i="15"/>
  <c r="S27" i="15"/>
  <c r="H84" i="14"/>
  <c r="H83" i="14" s="1"/>
  <c r="M28" i="15"/>
  <c r="I84" i="14" s="1"/>
  <c r="I83" i="14" s="1"/>
  <c r="N28" i="15"/>
  <c r="Q28" i="15"/>
  <c r="R28" i="15"/>
  <c r="O29" i="15"/>
  <c r="S29" i="15"/>
  <c r="H101" i="14"/>
  <c r="M30" i="15"/>
  <c r="N30" i="15"/>
  <c r="F30" i="15" s="1"/>
  <c r="Q30" i="15"/>
  <c r="R30" i="15"/>
  <c r="O31" i="15"/>
  <c r="S31" i="15"/>
  <c r="M32" i="15"/>
  <c r="N32" i="15"/>
  <c r="F32" i="15" s="1"/>
  <c r="Q32" i="15"/>
  <c r="R32" i="15"/>
  <c r="O33" i="15"/>
  <c r="S33" i="15"/>
  <c r="H118" i="14"/>
  <c r="M34" i="15"/>
  <c r="N34" i="15"/>
  <c r="F34" i="15" s="1"/>
  <c r="Q34" i="15"/>
  <c r="R34" i="15"/>
  <c r="O35" i="15"/>
  <c r="M36" i="15"/>
  <c r="N36" i="15"/>
  <c r="F36" i="15" s="1"/>
  <c r="H127" i="14"/>
  <c r="Q36" i="15"/>
  <c r="R36" i="15"/>
  <c r="S36" i="15" s="1"/>
  <c r="O37" i="15"/>
  <c r="S37" i="15"/>
  <c r="H141" i="14"/>
  <c r="M38" i="15"/>
  <c r="N38" i="15"/>
  <c r="F38" i="15" s="1"/>
  <c r="Q38" i="15"/>
  <c r="R38" i="15"/>
  <c r="O39" i="15"/>
  <c r="S39" i="15"/>
  <c r="H154" i="14"/>
  <c r="H153" i="14" s="1"/>
  <c r="M40" i="15"/>
  <c r="N40" i="15"/>
  <c r="Q40" i="15"/>
  <c r="R40" i="15"/>
  <c r="G41" i="15"/>
  <c r="O41" i="15"/>
  <c r="S41" i="15"/>
  <c r="H165" i="14"/>
  <c r="M42" i="15"/>
  <c r="N42" i="15"/>
  <c r="Q42" i="15"/>
  <c r="R42" i="15"/>
  <c r="S42" i="15" s="1"/>
  <c r="O43" i="15"/>
  <c r="S43" i="15"/>
  <c r="H178" i="14"/>
  <c r="H177" i="14" s="1"/>
  <c r="M44" i="15"/>
  <c r="N44" i="15"/>
  <c r="Q44" i="15"/>
  <c r="R44" i="15"/>
  <c r="O45" i="15"/>
  <c r="S45" i="15"/>
  <c r="H191" i="14"/>
  <c r="H190" i="14" s="1"/>
  <c r="M46" i="15"/>
  <c r="N46" i="15"/>
  <c r="O47" i="15"/>
  <c r="H205" i="14"/>
  <c r="M48" i="15"/>
  <c r="I205" i="14" s="1"/>
  <c r="I204" i="14" s="1"/>
  <c r="N48" i="15"/>
  <c r="O49" i="15"/>
  <c r="H209" i="14"/>
  <c r="M50" i="15"/>
  <c r="I209" i="14" s="1"/>
  <c r="N50" i="15"/>
  <c r="F50" i="15" s="1"/>
  <c r="O51" i="15"/>
  <c r="H221" i="14"/>
  <c r="H220" i="14" s="1"/>
  <c r="M52" i="15"/>
  <c r="N52" i="15"/>
  <c r="Q52" i="15"/>
  <c r="R52" i="15"/>
  <c r="O53" i="15"/>
  <c r="S53" i="15"/>
  <c r="H230" i="14"/>
  <c r="M54" i="15"/>
  <c r="N54" i="15"/>
  <c r="Q54" i="15"/>
  <c r="R54" i="15"/>
  <c r="O55" i="15"/>
  <c r="M56" i="15"/>
  <c r="J237" i="14" s="1"/>
  <c r="J236" i="14" s="1"/>
  <c r="N56" i="15"/>
  <c r="F56" i="15" s="1"/>
  <c r="O56" i="15"/>
  <c r="O57" i="15"/>
  <c r="H250" i="14"/>
  <c r="M58" i="15"/>
  <c r="J250" i="14" s="1"/>
  <c r="J249" i="14" s="1"/>
  <c r="N58" i="15"/>
  <c r="F58" i="15" s="1"/>
  <c r="O59" i="15"/>
  <c r="H263" i="14"/>
  <c r="H262" i="14" s="1"/>
  <c r="M60" i="15"/>
  <c r="N60" i="15"/>
  <c r="Q60" i="15"/>
  <c r="R60" i="15"/>
  <c r="G61" i="15"/>
  <c r="O61" i="15"/>
  <c r="S61" i="15"/>
  <c r="M62" i="15"/>
  <c r="N62" i="15"/>
  <c r="F62" i="15" s="1"/>
  <c r="H277" i="14"/>
  <c r="I277" i="14"/>
  <c r="I276" i="14" s="1"/>
  <c r="J277" i="14"/>
  <c r="O63" i="15"/>
  <c r="H281" i="14"/>
  <c r="I281" i="14"/>
  <c r="J281" i="14"/>
  <c r="L281" i="14"/>
  <c r="H285" i="14"/>
  <c r="M65" i="15"/>
  <c r="N65" i="15"/>
  <c r="Q65" i="15"/>
  <c r="R65" i="15"/>
  <c r="S65" i="15" s="1"/>
  <c r="O66" i="15"/>
  <c r="S66" i="15"/>
  <c r="H295" i="14"/>
  <c r="M67" i="15"/>
  <c r="N67" i="15"/>
  <c r="F67" i="15" s="1"/>
  <c r="Q67" i="15"/>
  <c r="I295" i="14" s="1"/>
  <c r="R67" i="15"/>
  <c r="O68" i="15"/>
  <c r="H306" i="14"/>
  <c r="H305" i="14" s="1"/>
  <c r="M69" i="15"/>
  <c r="N69" i="15"/>
  <c r="F69" i="15" s="1"/>
  <c r="G70" i="15"/>
  <c r="O70" i="15"/>
  <c r="H316" i="14"/>
  <c r="M71" i="15"/>
  <c r="N71" i="15"/>
  <c r="O72" i="15"/>
  <c r="H325" i="14"/>
  <c r="I325" i="14"/>
  <c r="I324" i="14" s="1"/>
  <c r="J325" i="14"/>
  <c r="J324" i="14" s="1"/>
  <c r="M73" i="15"/>
  <c r="N73" i="15"/>
  <c r="O74" i="15"/>
  <c r="M75" i="15"/>
  <c r="N75" i="15"/>
  <c r="Q75" i="15"/>
  <c r="R75" i="15"/>
  <c r="S75" i="15" s="1"/>
  <c r="H334" i="14"/>
  <c r="G76" i="15"/>
  <c r="J334" i="14"/>
  <c r="L334" i="14"/>
  <c r="O76" i="15"/>
  <c r="S76" i="15"/>
  <c r="H338" i="14"/>
  <c r="H344" i="14"/>
  <c r="H343" i="14" s="1"/>
  <c r="M78" i="15"/>
  <c r="N78" i="15"/>
  <c r="Q78" i="15"/>
  <c r="R78" i="15"/>
  <c r="O79" i="15"/>
  <c r="S79" i="15"/>
  <c r="M80" i="15"/>
  <c r="N80" i="15"/>
  <c r="Q80" i="15"/>
  <c r="I355" i="14" s="1"/>
  <c r="R80" i="15"/>
  <c r="O81" i="15"/>
  <c r="S81" i="15"/>
  <c r="H364" i="14"/>
  <c r="H363" i="14" s="1"/>
  <c r="M82" i="15"/>
  <c r="J364" i="14" s="1"/>
  <c r="J363" i="14" s="1"/>
  <c r="N82" i="15"/>
  <c r="Q82" i="15"/>
  <c r="R82" i="15"/>
  <c r="O83" i="15"/>
  <c r="S83" i="15"/>
  <c r="H373" i="14"/>
  <c r="H372" i="14" s="1"/>
  <c r="M84" i="15"/>
  <c r="N84" i="15"/>
  <c r="O85" i="15"/>
  <c r="M86" i="15"/>
  <c r="N86" i="15"/>
  <c r="Q86" i="15"/>
  <c r="R86" i="15"/>
  <c r="S86" i="15" s="1"/>
  <c r="O87" i="15"/>
  <c r="S87" i="15"/>
  <c r="M88" i="15"/>
  <c r="N88" i="15"/>
  <c r="F88" i="15" s="1"/>
  <c r="P88" i="15"/>
  <c r="Q88" i="15"/>
  <c r="R88" i="15"/>
  <c r="J395" i="14"/>
  <c r="L395" i="14"/>
  <c r="O89" i="15"/>
  <c r="I91" i="15"/>
  <c r="I97" i="15" s="1"/>
  <c r="J91" i="15"/>
  <c r="K91" i="15" s="1"/>
  <c r="L91" i="15"/>
  <c r="H401" i="14" s="1"/>
  <c r="M91" i="15"/>
  <c r="N91" i="15"/>
  <c r="Q91" i="15"/>
  <c r="R91" i="15"/>
  <c r="C92" i="15"/>
  <c r="F92" i="15"/>
  <c r="L402" i="14" s="1"/>
  <c r="H403" i="14"/>
  <c r="L403" i="14"/>
  <c r="G93" i="15"/>
  <c r="O93" i="15"/>
  <c r="H404" i="14"/>
  <c r="I404" i="14"/>
  <c r="J404" i="14"/>
  <c r="K94" i="15"/>
  <c r="O94" i="15"/>
  <c r="H405" i="14"/>
  <c r="I405" i="14"/>
  <c r="J405" i="14"/>
  <c r="G95" i="15"/>
  <c r="O95" i="15"/>
  <c r="C96" i="15"/>
  <c r="F96" i="15"/>
  <c r="K13" i="14"/>
  <c r="Q13" i="14"/>
  <c r="W13" i="14"/>
  <c r="Q14" i="14"/>
  <c r="U14" i="14"/>
  <c r="W14" i="14"/>
  <c r="X14" i="14"/>
  <c r="Q15" i="14"/>
  <c r="E15" i="14" s="1"/>
  <c r="V15" i="14"/>
  <c r="W15" i="14"/>
  <c r="X15" i="14"/>
  <c r="K17" i="14"/>
  <c r="K16" i="14" s="1"/>
  <c r="Q17" i="14"/>
  <c r="W17" i="14"/>
  <c r="Q18" i="14"/>
  <c r="W18" i="14"/>
  <c r="X18" i="14"/>
  <c r="Q19" i="14"/>
  <c r="W19" i="14"/>
  <c r="Q20" i="14"/>
  <c r="W20" i="14"/>
  <c r="X20" i="14"/>
  <c r="Q21" i="14"/>
  <c r="V21" i="14"/>
  <c r="W21" i="14"/>
  <c r="Q22" i="14"/>
  <c r="W22" i="14"/>
  <c r="Q23" i="14"/>
  <c r="U23" i="14"/>
  <c r="W23" i="14"/>
  <c r="Q24" i="14"/>
  <c r="V24" i="14"/>
  <c r="W24" i="14"/>
  <c r="H26" i="14"/>
  <c r="H25" i="14" s="1"/>
  <c r="K26" i="14"/>
  <c r="Q26" i="14"/>
  <c r="W26" i="14"/>
  <c r="Q27" i="14"/>
  <c r="U27" i="14"/>
  <c r="V27" i="14"/>
  <c r="W27" i="14"/>
  <c r="Q28" i="14"/>
  <c r="V28" i="14"/>
  <c r="W28" i="14"/>
  <c r="X28" i="14"/>
  <c r="Q29" i="14"/>
  <c r="V29" i="14"/>
  <c r="W29" i="14"/>
  <c r="X29" i="14"/>
  <c r="Q30" i="14"/>
  <c r="U30" i="14"/>
  <c r="W30" i="14"/>
  <c r="X30" i="14"/>
  <c r="Q31" i="14"/>
  <c r="W31" i="14"/>
  <c r="Q32" i="14"/>
  <c r="E32" i="14" s="1"/>
  <c r="U32" i="14"/>
  <c r="V32" i="14"/>
  <c r="W32" i="14"/>
  <c r="Q33" i="14"/>
  <c r="V33" i="14"/>
  <c r="W33" i="14"/>
  <c r="X33" i="14"/>
  <c r="Q34" i="14"/>
  <c r="W34" i="14"/>
  <c r="X34" i="14"/>
  <c r="Q35" i="14"/>
  <c r="U35" i="14"/>
  <c r="V35" i="14"/>
  <c r="W35" i="14"/>
  <c r="X35" i="14"/>
  <c r="Q36" i="14"/>
  <c r="E36" i="14" s="1"/>
  <c r="U36" i="14"/>
  <c r="V36" i="14"/>
  <c r="W36" i="14"/>
  <c r="Q37" i="14"/>
  <c r="U37" i="14"/>
  <c r="V37" i="14"/>
  <c r="W37" i="14"/>
  <c r="X37" i="14"/>
  <c r="Q38" i="14"/>
  <c r="U38" i="14"/>
  <c r="V38" i="14"/>
  <c r="W38" i="14"/>
  <c r="K40" i="14"/>
  <c r="K39" i="14" s="1"/>
  <c r="Q40" i="14"/>
  <c r="W40" i="14"/>
  <c r="Q41" i="14"/>
  <c r="U41" i="14"/>
  <c r="V41" i="14"/>
  <c r="W41" i="14"/>
  <c r="Q42" i="14"/>
  <c r="Q43" i="14"/>
  <c r="W43" i="14"/>
  <c r="D44" i="14"/>
  <c r="U44" i="14"/>
  <c r="C44" i="14" s="1"/>
  <c r="V44" i="14"/>
  <c r="W44" i="14"/>
  <c r="E44" i="14" s="1"/>
  <c r="X44" i="14"/>
  <c r="F44" i="14" s="1"/>
  <c r="Q45" i="14"/>
  <c r="V45" i="14"/>
  <c r="W45" i="14"/>
  <c r="X45" i="14"/>
  <c r="Q46" i="14"/>
  <c r="W46" i="14"/>
  <c r="X46" i="14"/>
  <c r="Q47" i="14"/>
  <c r="U47" i="14"/>
  <c r="V47" i="14"/>
  <c r="W47" i="14"/>
  <c r="X47" i="14"/>
  <c r="Q48" i="14"/>
  <c r="W48" i="14"/>
  <c r="X48" i="14"/>
  <c r="Q49" i="14"/>
  <c r="U49" i="14"/>
  <c r="W49" i="14"/>
  <c r="X49" i="14"/>
  <c r="V50" i="14"/>
  <c r="D50" i="14" s="1"/>
  <c r="W50" i="14"/>
  <c r="E50" i="14" s="1"/>
  <c r="X50" i="14"/>
  <c r="F50" i="14" s="1"/>
  <c r="U51" i="14"/>
  <c r="C51" i="14" s="1"/>
  <c r="V51" i="14"/>
  <c r="D51" i="14" s="1"/>
  <c r="W51" i="14"/>
  <c r="E51" i="14" s="1"/>
  <c r="X51" i="14"/>
  <c r="F51" i="14" s="1"/>
  <c r="Q52" i="14"/>
  <c r="V52" i="14"/>
  <c r="W52" i="14"/>
  <c r="X52" i="14"/>
  <c r="Y52" i="14" s="1"/>
  <c r="Q53" i="14"/>
  <c r="V53" i="14"/>
  <c r="W53" i="14"/>
  <c r="H55" i="14"/>
  <c r="H54" i="14" s="1"/>
  <c r="K55" i="14"/>
  <c r="K54" i="14" s="1"/>
  <c r="Q55" i="14"/>
  <c r="W55" i="14"/>
  <c r="Q56" i="14"/>
  <c r="Q57" i="14"/>
  <c r="U57" i="14"/>
  <c r="V57" i="14"/>
  <c r="W57" i="14"/>
  <c r="X57" i="14"/>
  <c r="Q58" i="14"/>
  <c r="U58" i="14"/>
  <c r="V58" i="14"/>
  <c r="W58" i="14"/>
  <c r="X58" i="14"/>
  <c r="K60" i="14"/>
  <c r="Q60" i="14"/>
  <c r="W60" i="14"/>
  <c r="J61" i="14"/>
  <c r="K61" i="14"/>
  <c r="L61" i="14"/>
  <c r="Q61" i="14"/>
  <c r="Q62" i="14"/>
  <c r="V62" i="14"/>
  <c r="W62" i="14"/>
  <c r="X62" i="14"/>
  <c r="Q63" i="14"/>
  <c r="V63" i="14"/>
  <c r="W63" i="14"/>
  <c r="X63" i="14"/>
  <c r="Q64" i="14"/>
  <c r="U64" i="14"/>
  <c r="W64" i="14"/>
  <c r="Q65" i="14"/>
  <c r="E65" i="14" s="1"/>
  <c r="U65" i="14"/>
  <c r="W65" i="14"/>
  <c r="X65" i="14"/>
  <c r="Q66" i="14"/>
  <c r="V66" i="14"/>
  <c r="W66" i="14"/>
  <c r="Q67" i="14"/>
  <c r="U67" i="14"/>
  <c r="W67" i="14"/>
  <c r="Q68" i="14"/>
  <c r="W68" i="14"/>
  <c r="X68" i="14"/>
  <c r="Q69" i="14"/>
  <c r="V69" i="14"/>
  <c r="W69" i="14"/>
  <c r="Q70" i="14"/>
  <c r="V70" i="14"/>
  <c r="W70" i="14"/>
  <c r="Q71" i="14"/>
  <c r="U71" i="14"/>
  <c r="W71" i="14"/>
  <c r="X71" i="14"/>
  <c r="Q72" i="14"/>
  <c r="W72" i="14"/>
  <c r="X72" i="14"/>
  <c r="Q73" i="14"/>
  <c r="U73" i="14"/>
  <c r="W73" i="14"/>
  <c r="X73" i="14"/>
  <c r="Q74" i="14"/>
  <c r="U74" i="14"/>
  <c r="V74" i="14"/>
  <c r="W74" i="14"/>
  <c r="Q75" i="14"/>
  <c r="E75" i="14" s="1"/>
  <c r="U75" i="14"/>
  <c r="V75" i="14"/>
  <c r="W75" i="14"/>
  <c r="Q76" i="14"/>
  <c r="U76" i="14"/>
  <c r="W76" i="14"/>
  <c r="K78" i="14"/>
  <c r="K77" i="14" s="1"/>
  <c r="Q78" i="14"/>
  <c r="W78" i="14"/>
  <c r="Q79" i="14"/>
  <c r="U79" i="14"/>
  <c r="W79" i="14"/>
  <c r="X79" i="14"/>
  <c r="Q80" i="14"/>
  <c r="W80" i="14"/>
  <c r="X80" i="14"/>
  <c r="Q81" i="14"/>
  <c r="U81" i="14"/>
  <c r="V81" i="14"/>
  <c r="W81" i="14"/>
  <c r="Q82" i="14"/>
  <c r="U82" i="14"/>
  <c r="V82" i="14"/>
  <c r="W82" i="14"/>
  <c r="K84" i="14"/>
  <c r="Q84" i="14"/>
  <c r="W84" i="14"/>
  <c r="Q85" i="14"/>
  <c r="Q86" i="14"/>
  <c r="U86" i="14"/>
  <c r="V86" i="14"/>
  <c r="W86" i="14"/>
  <c r="Q87" i="14"/>
  <c r="U87" i="14"/>
  <c r="W87" i="14"/>
  <c r="Q88" i="14"/>
  <c r="U88" i="14"/>
  <c r="W88" i="14"/>
  <c r="X88" i="14"/>
  <c r="Q89" i="14"/>
  <c r="V89" i="14"/>
  <c r="W89" i="14"/>
  <c r="X89" i="14"/>
  <c r="Q90" i="14"/>
  <c r="U90" i="14"/>
  <c r="V90" i="14"/>
  <c r="W90" i="14"/>
  <c r="Q91" i="14"/>
  <c r="U91" i="14"/>
  <c r="V91" i="14"/>
  <c r="W91" i="14"/>
  <c r="X91" i="14"/>
  <c r="Q92" i="14"/>
  <c r="E92" i="14" s="1"/>
  <c r="U92" i="14"/>
  <c r="V92" i="14"/>
  <c r="W92" i="14"/>
  <c r="X92" i="14"/>
  <c r="Q93" i="14"/>
  <c r="V93" i="14"/>
  <c r="W93" i="14"/>
  <c r="Q94" i="14"/>
  <c r="E94" i="14" s="1"/>
  <c r="U94" i="14"/>
  <c r="V94" i="14"/>
  <c r="W94" i="14"/>
  <c r="X94" i="14"/>
  <c r="Q95" i="14"/>
  <c r="W95" i="14"/>
  <c r="Q96" i="14"/>
  <c r="U96" i="14"/>
  <c r="V96" i="14"/>
  <c r="W96" i="14"/>
  <c r="X96" i="14"/>
  <c r="Q97" i="14"/>
  <c r="E97" i="14" s="1"/>
  <c r="U97" i="14"/>
  <c r="V97" i="14"/>
  <c r="W97" i="14"/>
  <c r="X97" i="14"/>
  <c r="Q98" i="14"/>
  <c r="U98" i="14"/>
  <c r="V98" i="14"/>
  <c r="W98" i="14"/>
  <c r="X98" i="14"/>
  <c r="Q99" i="14"/>
  <c r="U99" i="14"/>
  <c r="V99" i="14"/>
  <c r="W99" i="14"/>
  <c r="K101" i="14"/>
  <c r="Q101" i="14"/>
  <c r="W101" i="14"/>
  <c r="Q102" i="14"/>
  <c r="U102" i="14"/>
  <c r="W102" i="14"/>
  <c r="X102" i="14"/>
  <c r="Q103" i="14"/>
  <c r="U103" i="14"/>
  <c r="W103" i="14"/>
  <c r="P104" i="14"/>
  <c r="Q104" i="14"/>
  <c r="V104" i="14"/>
  <c r="W104" i="14"/>
  <c r="X104" i="14"/>
  <c r="H106" i="14"/>
  <c r="H105" i="14" s="1"/>
  <c r="K106" i="14"/>
  <c r="Q106" i="14"/>
  <c r="W106" i="14"/>
  <c r="Q107" i="14"/>
  <c r="V107" i="14"/>
  <c r="W107" i="14"/>
  <c r="Q108" i="14"/>
  <c r="U108" i="14"/>
  <c r="V108" i="14"/>
  <c r="W108" i="14"/>
  <c r="Q109" i="14"/>
  <c r="V109" i="14"/>
  <c r="W109" i="14"/>
  <c r="Q110" i="14"/>
  <c r="W110" i="14"/>
  <c r="X110" i="14"/>
  <c r="Q111" i="14"/>
  <c r="U111" i="14"/>
  <c r="V111" i="14"/>
  <c r="W111" i="14"/>
  <c r="X111" i="14"/>
  <c r="Q112" i="14"/>
  <c r="U112" i="14"/>
  <c r="V112" i="14"/>
  <c r="W112" i="14"/>
  <c r="X112" i="14"/>
  <c r="Q113" i="14"/>
  <c r="W113" i="14"/>
  <c r="X113" i="14"/>
  <c r="Q114" i="14"/>
  <c r="V114" i="14"/>
  <c r="W114" i="14"/>
  <c r="Q115" i="14"/>
  <c r="V115" i="14"/>
  <c r="W115" i="14"/>
  <c r="X115" i="14"/>
  <c r="Q116" i="14"/>
  <c r="W116" i="14"/>
  <c r="X116" i="14"/>
  <c r="K118" i="14"/>
  <c r="Q118" i="14"/>
  <c r="W118" i="14"/>
  <c r="Q119" i="14"/>
  <c r="U119" i="14"/>
  <c r="V119" i="14"/>
  <c r="W119" i="14"/>
  <c r="Q120" i="14"/>
  <c r="U120" i="14"/>
  <c r="W120" i="14"/>
  <c r="X120" i="14"/>
  <c r="Q121" i="14"/>
  <c r="W121" i="14"/>
  <c r="X121" i="14"/>
  <c r="Q122" i="14"/>
  <c r="U122" i="14"/>
  <c r="V122" i="14"/>
  <c r="W122" i="14"/>
  <c r="X122" i="14"/>
  <c r="Q123" i="14"/>
  <c r="V123" i="14"/>
  <c r="W123" i="14"/>
  <c r="X123" i="14"/>
  <c r="Q124" i="14"/>
  <c r="U124" i="14"/>
  <c r="W124" i="14"/>
  <c r="Q125" i="14"/>
  <c r="E125" i="14" s="1"/>
  <c r="U125" i="14"/>
  <c r="V125" i="14"/>
  <c r="W125" i="14"/>
  <c r="X125" i="14"/>
  <c r="K127" i="14"/>
  <c r="Q127" i="14"/>
  <c r="W127" i="14"/>
  <c r="Q128" i="14"/>
  <c r="E128" i="14" s="1"/>
  <c r="U128" i="14"/>
  <c r="V128" i="14"/>
  <c r="W128" i="14"/>
  <c r="Q129" i="14"/>
  <c r="U129" i="14"/>
  <c r="V129" i="14"/>
  <c r="W129" i="14"/>
  <c r="X129" i="14"/>
  <c r="Q130" i="14"/>
  <c r="W130" i="14"/>
  <c r="X130" i="14"/>
  <c r="Q131" i="14"/>
  <c r="U131" i="14"/>
  <c r="W131" i="14"/>
  <c r="Q132" i="14"/>
  <c r="U132" i="14"/>
  <c r="W132" i="14"/>
  <c r="Q133" i="14"/>
  <c r="E133" i="14" s="1"/>
  <c r="U133" i="14"/>
  <c r="W133" i="14"/>
  <c r="X133" i="14"/>
  <c r="Q134" i="14"/>
  <c r="W134" i="14"/>
  <c r="X134" i="14"/>
  <c r="Q135" i="14"/>
  <c r="E135" i="14" s="1"/>
  <c r="U135" i="14"/>
  <c r="V135" i="14"/>
  <c r="W135" i="14"/>
  <c r="Q136" i="14"/>
  <c r="V136" i="14"/>
  <c r="W136" i="14"/>
  <c r="X136" i="14"/>
  <c r="Q137" i="14"/>
  <c r="U137" i="14"/>
  <c r="W137" i="14"/>
  <c r="X137" i="14"/>
  <c r="U138" i="14"/>
  <c r="C138" i="14" s="1"/>
  <c r="V138" i="14"/>
  <c r="D138" i="14" s="1"/>
  <c r="W138" i="14"/>
  <c r="E138" i="14" s="1"/>
  <c r="X138" i="14"/>
  <c r="F138" i="14" s="1"/>
  <c r="Q139" i="14"/>
  <c r="W139" i="14"/>
  <c r="X139" i="14"/>
  <c r="K141" i="14"/>
  <c r="K140" i="14" s="1"/>
  <c r="Q141" i="14"/>
  <c r="W141" i="14"/>
  <c r="Q142" i="14"/>
  <c r="Q143" i="14"/>
  <c r="E143" i="14" s="1"/>
  <c r="U143" i="14"/>
  <c r="V143" i="14"/>
  <c r="W143" i="14"/>
  <c r="Q144" i="14"/>
  <c r="U144" i="14"/>
  <c r="W144" i="14"/>
  <c r="X144" i="14"/>
  <c r="E145" i="14"/>
  <c r="U145" i="14"/>
  <c r="C145" i="14" s="1"/>
  <c r="V145" i="14"/>
  <c r="D145" i="14" s="1"/>
  <c r="W145" i="14"/>
  <c r="X145" i="14"/>
  <c r="F145" i="14" s="1"/>
  <c r="Q146" i="14"/>
  <c r="V146" i="14"/>
  <c r="W146" i="14"/>
  <c r="Q147" i="14"/>
  <c r="V147" i="14"/>
  <c r="W147" i="14"/>
  <c r="Q148" i="14"/>
  <c r="W148" i="14"/>
  <c r="Q149" i="14"/>
  <c r="U149" i="14"/>
  <c r="W149" i="14"/>
  <c r="X149" i="14"/>
  <c r="Q150" i="14"/>
  <c r="U150" i="14"/>
  <c r="V150" i="14"/>
  <c r="W150" i="14"/>
  <c r="X150" i="14"/>
  <c r="Q151" i="14"/>
  <c r="U151" i="14"/>
  <c r="V151" i="14"/>
  <c r="W151" i="14"/>
  <c r="U152" i="14"/>
  <c r="C152" i="14" s="1"/>
  <c r="V152" i="14"/>
  <c r="D152" i="14" s="1"/>
  <c r="W152" i="14"/>
  <c r="E152" i="14" s="1"/>
  <c r="K154" i="14"/>
  <c r="Q154" i="14"/>
  <c r="W154" i="14"/>
  <c r="Q155" i="14"/>
  <c r="U155" i="14"/>
  <c r="W155" i="14"/>
  <c r="X155" i="14"/>
  <c r="Q156" i="14"/>
  <c r="V156" i="14"/>
  <c r="W156" i="14"/>
  <c r="X156" i="14"/>
  <c r="Q157" i="14"/>
  <c r="V157" i="14"/>
  <c r="W157" i="14"/>
  <c r="X157" i="14"/>
  <c r="Q158" i="14"/>
  <c r="U158" i="14"/>
  <c r="V158" i="14"/>
  <c r="W158" i="14"/>
  <c r="X158" i="14"/>
  <c r="Q159" i="14"/>
  <c r="V159" i="14"/>
  <c r="W159" i="14"/>
  <c r="X159" i="14"/>
  <c r="Q160" i="14"/>
  <c r="V160" i="14"/>
  <c r="W160" i="14"/>
  <c r="X160" i="14"/>
  <c r="Q161" i="14"/>
  <c r="U161" i="14"/>
  <c r="V161" i="14"/>
  <c r="W161" i="14"/>
  <c r="Q162" i="14"/>
  <c r="U162" i="14"/>
  <c r="V162" i="14"/>
  <c r="W162" i="14"/>
  <c r="X162" i="14"/>
  <c r="Q163" i="14"/>
  <c r="U163" i="14"/>
  <c r="W163" i="14"/>
  <c r="AE163" i="14"/>
  <c r="K165" i="14"/>
  <c r="Q165" i="14"/>
  <c r="W165" i="14"/>
  <c r="Q166" i="14"/>
  <c r="Q167" i="14"/>
  <c r="U167" i="14"/>
  <c r="V167" i="14"/>
  <c r="W167" i="14"/>
  <c r="X167" i="14"/>
  <c r="Q168" i="14"/>
  <c r="R168" i="14"/>
  <c r="U168" i="14"/>
  <c r="V168" i="14"/>
  <c r="W168" i="14"/>
  <c r="X168" i="14"/>
  <c r="Q169" i="14"/>
  <c r="W169" i="14"/>
  <c r="Q170" i="14"/>
  <c r="U170" i="14"/>
  <c r="V170" i="14"/>
  <c r="W170" i="14"/>
  <c r="X170" i="14"/>
  <c r="Q171" i="14"/>
  <c r="V171" i="14"/>
  <c r="W171" i="14"/>
  <c r="Q172" i="14"/>
  <c r="W172" i="14"/>
  <c r="Q173" i="14"/>
  <c r="U173" i="14"/>
  <c r="V173" i="14"/>
  <c r="W173" i="14"/>
  <c r="X173" i="14"/>
  <c r="Q174" i="14"/>
  <c r="V174" i="14"/>
  <c r="W174" i="14"/>
  <c r="Q175" i="14"/>
  <c r="U175" i="14"/>
  <c r="W175" i="14"/>
  <c r="X175" i="14"/>
  <c r="Q176" i="14"/>
  <c r="U176" i="14"/>
  <c r="V176" i="14"/>
  <c r="W176" i="14"/>
  <c r="X176" i="14"/>
  <c r="K178" i="14"/>
  <c r="Q178" i="14"/>
  <c r="W178" i="14"/>
  <c r="Q179" i="14"/>
  <c r="Q180" i="14"/>
  <c r="U180" i="14"/>
  <c r="V180" i="14"/>
  <c r="W180" i="14"/>
  <c r="X180" i="14"/>
  <c r="Q181" i="14"/>
  <c r="U181" i="14"/>
  <c r="W181" i="14"/>
  <c r="X181" i="14"/>
  <c r="Q182" i="14"/>
  <c r="W182" i="14"/>
  <c r="Q183" i="14"/>
  <c r="U183" i="14"/>
  <c r="V183" i="14"/>
  <c r="W183" i="14"/>
  <c r="X183" i="14"/>
  <c r="Q184" i="14"/>
  <c r="U184" i="14"/>
  <c r="V184" i="14"/>
  <c r="W184" i="14"/>
  <c r="X184" i="14"/>
  <c r="Q185" i="14"/>
  <c r="W185" i="14"/>
  <c r="X185" i="14"/>
  <c r="Q186" i="14"/>
  <c r="V186" i="14"/>
  <c r="W186" i="14"/>
  <c r="Q187" i="14"/>
  <c r="W187" i="14"/>
  <c r="X187" i="14"/>
  <c r="Q188" i="14"/>
  <c r="U188" i="14"/>
  <c r="V188" i="14"/>
  <c r="W188" i="14"/>
  <c r="Q189" i="14"/>
  <c r="U189" i="14"/>
  <c r="W189" i="14"/>
  <c r="X189" i="14"/>
  <c r="K191" i="14"/>
  <c r="Q191" i="14"/>
  <c r="W191" i="14"/>
  <c r="Q192" i="14"/>
  <c r="Q193" i="14"/>
  <c r="U193" i="14"/>
  <c r="V193" i="14"/>
  <c r="W193" i="14"/>
  <c r="X193" i="14"/>
  <c r="Q194" i="14"/>
  <c r="U194" i="14"/>
  <c r="W194" i="14"/>
  <c r="Q195" i="14"/>
  <c r="U195" i="14"/>
  <c r="V195" i="14"/>
  <c r="W195" i="14"/>
  <c r="X195" i="14"/>
  <c r="Q196" i="14"/>
  <c r="U196" i="14"/>
  <c r="W196" i="14"/>
  <c r="Q197" i="14"/>
  <c r="W197" i="14"/>
  <c r="Q198" i="14"/>
  <c r="V198" i="14"/>
  <c r="W198" i="14"/>
  <c r="X198" i="14"/>
  <c r="Q199" i="14"/>
  <c r="U199" i="14"/>
  <c r="W199" i="14"/>
  <c r="Q200" i="14"/>
  <c r="W200" i="14"/>
  <c r="Q201" i="14"/>
  <c r="U201" i="14"/>
  <c r="W201" i="14"/>
  <c r="Q202" i="14"/>
  <c r="U202" i="14"/>
  <c r="W202" i="14"/>
  <c r="X202" i="14"/>
  <c r="Q203" i="14"/>
  <c r="U203" i="14"/>
  <c r="W203" i="14"/>
  <c r="K205" i="14"/>
  <c r="K204" i="14" s="1"/>
  <c r="Q205" i="14"/>
  <c r="W205" i="14"/>
  <c r="Q206" i="14"/>
  <c r="V206" i="14"/>
  <c r="W206" i="14"/>
  <c r="X206" i="14"/>
  <c r="Q207" i="14"/>
  <c r="W207" i="14"/>
  <c r="K209" i="14"/>
  <c r="K208" i="14" s="1"/>
  <c r="Q209" i="14"/>
  <c r="W209" i="14"/>
  <c r="Q210" i="14"/>
  <c r="U210" i="14"/>
  <c r="W210" i="14"/>
  <c r="X210" i="14"/>
  <c r="Q211" i="14"/>
  <c r="V211" i="14"/>
  <c r="W211" i="14"/>
  <c r="X211" i="14"/>
  <c r="Q212" i="14"/>
  <c r="U212" i="14"/>
  <c r="W212" i="14"/>
  <c r="Q213" i="14"/>
  <c r="U213" i="14"/>
  <c r="V213" i="14"/>
  <c r="W213" i="14"/>
  <c r="X213" i="14"/>
  <c r="Q214" i="14"/>
  <c r="E214" i="14" s="1"/>
  <c r="U214" i="14"/>
  <c r="W214" i="14"/>
  <c r="Q215" i="14"/>
  <c r="U215" i="14"/>
  <c r="V215" i="14"/>
  <c r="W215" i="14"/>
  <c r="X215" i="14"/>
  <c r="Q216" i="14"/>
  <c r="U216" i="14"/>
  <c r="V216" i="14"/>
  <c r="W216" i="14"/>
  <c r="Q217" i="14"/>
  <c r="W217" i="14"/>
  <c r="Q218" i="14"/>
  <c r="U218" i="14"/>
  <c r="V218" i="14"/>
  <c r="W218" i="14"/>
  <c r="X218" i="14"/>
  <c r="Q219" i="14"/>
  <c r="V219" i="14"/>
  <c r="W219" i="14"/>
  <c r="X219" i="14"/>
  <c r="K221" i="14"/>
  <c r="Q221" i="14"/>
  <c r="W221" i="14"/>
  <c r="Q222" i="14"/>
  <c r="Q223" i="14"/>
  <c r="U223" i="14"/>
  <c r="V223" i="14"/>
  <c r="W223" i="14"/>
  <c r="X223" i="14"/>
  <c r="Q224" i="14"/>
  <c r="W224" i="14"/>
  <c r="X224" i="14"/>
  <c r="Q225" i="14"/>
  <c r="W225" i="14"/>
  <c r="X225" i="14"/>
  <c r="Q226" i="14"/>
  <c r="U226" i="14"/>
  <c r="V226" i="14"/>
  <c r="W226" i="14"/>
  <c r="Q227" i="14"/>
  <c r="R227" i="14"/>
  <c r="W227" i="14"/>
  <c r="X227" i="14"/>
  <c r="Q228" i="14"/>
  <c r="V228" i="14"/>
  <c r="W228" i="14"/>
  <c r="X228" i="14"/>
  <c r="K230" i="14"/>
  <c r="K229" i="14" s="1"/>
  <c r="Q230" i="14"/>
  <c r="W230" i="14"/>
  <c r="Q231" i="14"/>
  <c r="U231" i="14"/>
  <c r="V231" i="14"/>
  <c r="W231" i="14"/>
  <c r="Q232" i="14"/>
  <c r="E232" i="14" s="1"/>
  <c r="U232" i="14"/>
  <c r="V232" i="14"/>
  <c r="W232" i="14"/>
  <c r="Q233" i="14"/>
  <c r="U233" i="14"/>
  <c r="W233" i="14"/>
  <c r="X233" i="14"/>
  <c r="Q234" i="14"/>
  <c r="U234" i="14"/>
  <c r="W234" i="14"/>
  <c r="Q235" i="14"/>
  <c r="V235" i="14"/>
  <c r="W235" i="14"/>
  <c r="X235" i="14"/>
  <c r="H237" i="14"/>
  <c r="H236" i="14" s="1"/>
  <c r="K237" i="14"/>
  <c r="K236" i="14" s="1"/>
  <c r="L237" i="14"/>
  <c r="L236" i="14" s="1"/>
  <c r="Q237" i="14"/>
  <c r="W237" i="14"/>
  <c r="Q238" i="14"/>
  <c r="Q239" i="14"/>
  <c r="V239" i="14"/>
  <c r="W239" i="14"/>
  <c r="X239" i="14"/>
  <c r="Q240" i="14"/>
  <c r="W240" i="14"/>
  <c r="X240" i="14"/>
  <c r="Q241" i="14"/>
  <c r="U241" i="14"/>
  <c r="V241" i="14"/>
  <c r="W241" i="14"/>
  <c r="X241" i="14"/>
  <c r="Q242" i="14"/>
  <c r="V242" i="14"/>
  <c r="W242" i="14"/>
  <c r="X242" i="14"/>
  <c r="Q243" i="14"/>
  <c r="U243" i="14"/>
  <c r="W243" i="14"/>
  <c r="Q244" i="14"/>
  <c r="V244" i="14"/>
  <c r="W244" i="14"/>
  <c r="X244" i="14"/>
  <c r="Q245" i="14"/>
  <c r="W245" i="14"/>
  <c r="X245" i="14"/>
  <c r="Q246" i="14"/>
  <c r="U246" i="14"/>
  <c r="V246" i="14"/>
  <c r="W246" i="14"/>
  <c r="X246" i="14"/>
  <c r="Q247" i="14"/>
  <c r="E247" i="14" s="1"/>
  <c r="U247" i="14"/>
  <c r="V247" i="14"/>
  <c r="W247" i="14"/>
  <c r="X247" i="14"/>
  <c r="Q248" i="14"/>
  <c r="V248" i="14"/>
  <c r="W248" i="14"/>
  <c r="X248" i="14"/>
  <c r="K250" i="14"/>
  <c r="Q250" i="14"/>
  <c r="W250" i="14"/>
  <c r="Q251" i="14"/>
  <c r="U251" i="14"/>
  <c r="V251" i="14"/>
  <c r="W251" i="14"/>
  <c r="Q252" i="14"/>
  <c r="V252" i="14"/>
  <c r="W252" i="14"/>
  <c r="X252" i="14"/>
  <c r="Q253" i="14"/>
  <c r="W253" i="14"/>
  <c r="X253" i="14"/>
  <c r="Q254" i="14"/>
  <c r="U254" i="14"/>
  <c r="V254" i="14"/>
  <c r="W254" i="14"/>
  <c r="X254" i="14"/>
  <c r="Q255" i="14"/>
  <c r="U255" i="14"/>
  <c r="V255" i="14"/>
  <c r="W255" i="14"/>
  <c r="X255" i="14"/>
  <c r="Q256" i="14"/>
  <c r="V256" i="14"/>
  <c r="W256" i="14"/>
  <c r="Q257" i="14"/>
  <c r="U257" i="14"/>
  <c r="W257" i="14"/>
  <c r="Q258" i="14"/>
  <c r="V258" i="14"/>
  <c r="W258" i="14"/>
  <c r="X258" i="14"/>
  <c r="Q259" i="14"/>
  <c r="U259" i="14"/>
  <c r="V259" i="14"/>
  <c r="W259" i="14"/>
  <c r="X259" i="14"/>
  <c r="Q260" i="14"/>
  <c r="U260" i="14"/>
  <c r="W260" i="14"/>
  <c r="Q261" i="14"/>
  <c r="E261" i="14" s="1"/>
  <c r="U261" i="14"/>
  <c r="V261" i="14"/>
  <c r="W261" i="14"/>
  <c r="X261" i="14"/>
  <c r="K263" i="14"/>
  <c r="Q263" i="14"/>
  <c r="W263" i="14"/>
  <c r="Q264" i="14"/>
  <c r="W264" i="14"/>
  <c r="X264" i="14"/>
  <c r="AA264" i="14"/>
  <c r="Q265" i="14"/>
  <c r="U265" i="14"/>
  <c r="V265" i="14"/>
  <c r="W265" i="14"/>
  <c r="Q266" i="14"/>
  <c r="U266" i="14"/>
  <c r="V266" i="14"/>
  <c r="W266" i="14"/>
  <c r="Q267" i="14"/>
  <c r="V267" i="14"/>
  <c r="W267" i="14"/>
  <c r="Q268" i="14"/>
  <c r="W268" i="14"/>
  <c r="X268" i="14"/>
  <c r="Q269" i="14"/>
  <c r="V269" i="14"/>
  <c r="W269" i="14"/>
  <c r="Q270" i="14"/>
  <c r="U270" i="14"/>
  <c r="V270" i="14"/>
  <c r="W270" i="14"/>
  <c r="Q271" i="14"/>
  <c r="W271" i="14"/>
  <c r="Q272" i="14"/>
  <c r="V272" i="14"/>
  <c r="W272" i="14"/>
  <c r="X272" i="14"/>
  <c r="Q273" i="14"/>
  <c r="U273" i="14"/>
  <c r="V273" i="14"/>
  <c r="W273" i="14"/>
  <c r="Q274" i="14"/>
  <c r="U274" i="14"/>
  <c r="W274" i="14"/>
  <c r="Q275" i="14"/>
  <c r="W275" i="14"/>
  <c r="K277" i="14"/>
  <c r="K276" i="14" s="1"/>
  <c r="Q277" i="14"/>
  <c r="W277" i="14"/>
  <c r="Q278" i="14"/>
  <c r="Q279" i="14"/>
  <c r="E279" i="14" s="1"/>
  <c r="V279" i="14"/>
  <c r="W279" i="14"/>
  <c r="Q280" i="14"/>
  <c r="U280" i="14"/>
  <c r="V280" i="14"/>
  <c r="W280" i="14"/>
  <c r="K281" i="14"/>
  <c r="Q281" i="14"/>
  <c r="V281" i="14"/>
  <c r="W281" i="14"/>
  <c r="Q282" i="14"/>
  <c r="U282" i="14"/>
  <c r="W282" i="14"/>
  <c r="X282" i="14"/>
  <c r="Q283" i="14"/>
  <c r="V283" i="14"/>
  <c r="W283" i="14"/>
  <c r="J285" i="14"/>
  <c r="K285" i="14"/>
  <c r="Q285" i="14"/>
  <c r="W285" i="14"/>
  <c r="Q286" i="14"/>
  <c r="U286" i="14"/>
  <c r="V286" i="14"/>
  <c r="W286" i="14"/>
  <c r="Q287" i="14"/>
  <c r="E287" i="14" s="1"/>
  <c r="U287" i="14"/>
  <c r="V287" i="14"/>
  <c r="W287" i="14"/>
  <c r="X287" i="14"/>
  <c r="Q288" i="14"/>
  <c r="W288" i="14"/>
  <c r="Q289" i="14"/>
  <c r="U289" i="14"/>
  <c r="W289" i="14"/>
  <c r="Q290" i="14"/>
  <c r="V290" i="14"/>
  <c r="W290" i="14"/>
  <c r="X290" i="14"/>
  <c r="Q291" i="14"/>
  <c r="W291" i="14"/>
  <c r="Q292" i="14"/>
  <c r="E292" i="14" s="1"/>
  <c r="U292" i="14"/>
  <c r="V292" i="14"/>
  <c r="W292" i="14"/>
  <c r="X292" i="14"/>
  <c r="Q293" i="14"/>
  <c r="V293" i="14"/>
  <c r="W293" i="14"/>
  <c r="X293" i="14"/>
  <c r="K295" i="14"/>
  <c r="Q295" i="14"/>
  <c r="W295" i="14"/>
  <c r="Q296" i="14"/>
  <c r="Q297" i="14"/>
  <c r="U297" i="14"/>
  <c r="W297" i="14"/>
  <c r="X297" i="14"/>
  <c r="Q298" i="14"/>
  <c r="V298" i="14"/>
  <c r="W298" i="14"/>
  <c r="X298" i="14"/>
  <c r="Q299" i="14"/>
  <c r="W299" i="14"/>
  <c r="X299" i="14"/>
  <c r="Q300" i="14"/>
  <c r="E300" i="14" s="1"/>
  <c r="U300" i="14"/>
  <c r="V300" i="14"/>
  <c r="W300" i="14"/>
  <c r="Q301" i="14"/>
  <c r="V301" i="14"/>
  <c r="W301" i="14"/>
  <c r="X301" i="14"/>
  <c r="Q302" i="14"/>
  <c r="E302" i="14" s="1"/>
  <c r="V302" i="14"/>
  <c r="W302" i="14"/>
  <c r="Q303" i="14"/>
  <c r="V303" i="14"/>
  <c r="W303" i="14"/>
  <c r="Q304" i="14"/>
  <c r="U304" i="14"/>
  <c r="W304" i="14"/>
  <c r="K306" i="14"/>
  <c r="K305" i="14" s="1"/>
  <c r="Q306" i="14"/>
  <c r="W306" i="14"/>
  <c r="Q307" i="14"/>
  <c r="U307" i="14"/>
  <c r="W307" i="14"/>
  <c r="X307" i="14"/>
  <c r="Q308" i="14"/>
  <c r="V308" i="14"/>
  <c r="W308" i="14"/>
  <c r="X308" i="14"/>
  <c r="Q309" i="14"/>
  <c r="W309" i="14"/>
  <c r="Q310" i="14"/>
  <c r="U310" i="14"/>
  <c r="V310" i="14"/>
  <c r="W310" i="14"/>
  <c r="Q311" i="14"/>
  <c r="V311" i="14"/>
  <c r="W311" i="14"/>
  <c r="X311" i="14"/>
  <c r="Q312" i="14"/>
  <c r="W312" i="14"/>
  <c r="Q313" i="14"/>
  <c r="U313" i="14"/>
  <c r="V313" i="14"/>
  <c r="W313" i="14"/>
  <c r="X313" i="14"/>
  <c r="Q314" i="14"/>
  <c r="W314" i="14"/>
  <c r="I316" i="14"/>
  <c r="K316" i="14"/>
  <c r="K315" i="14" s="1"/>
  <c r="Q316" i="14"/>
  <c r="W316" i="14"/>
  <c r="V317" i="14"/>
  <c r="D317" i="14" s="1"/>
  <c r="W317" i="14"/>
  <c r="E317" i="14" s="1"/>
  <c r="X317" i="14"/>
  <c r="F317" i="14" s="1"/>
  <c r="Q318" i="14"/>
  <c r="U318" i="14"/>
  <c r="V318" i="14"/>
  <c r="W318" i="14"/>
  <c r="X318" i="14"/>
  <c r="Q319" i="14"/>
  <c r="V319" i="14"/>
  <c r="W319" i="14"/>
  <c r="X319" i="14"/>
  <c r="O320" i="14"/>
  <c r="Q320" i="14"/>
  <c r="V320" i="14"/>
  <c r="W320" i="14"/>
  <c r="X320" i="14"/>
  <c r="Q321" i="14"/>
  <c r="U321" i="14"/>
  <c r="V321" i="14"/>
  <c r="W321" i="14"/>
  <c r="Q322" i="14"/>
  <c r="U322" i="14"/>
  <c r="W322" i="14"/>
  <c r="X322" i="14"/>
  <c r="Q323" i="14"/>
  <c r="U323" i="14"/>
  <c r="V323" i="14"/>
  <c r="W323" i="14"/>
  <c r="K325" i="14"/>
  <c r="Q325" i="14"/>
  <c r="W325" i="14"/>
  <c r="Q326" i="14"/>
  <c r="Q327" i="14"/>
  <c r="W327" i="14"/>
  <c r="X327" i="14"/>
  <c r="Q328" i="14"/>
  <c r="W328" i="14"/>
  <c r="X328" i="14"/>
  <c r="Q329" i="14"/>
  <c r="U329" i="14"/>
  <c r="V329" i="14"/>
  <c r="W329" i="14"/>
  <c r="Q330" i="14"/>
  <c r="W330" i="14"/>
  <c r="X330" i="14"/>
  <c r="Q331" i="14"/>
  <c r="V331" i="14"/>
  <c r="W331" i="14"/>
  <c r="X331" i="14"/>
  <c r="Q332" i="14"/>
  <c r="U332" i="14"/>
  <c r="W332" i="14"/>
  <c r="X332" i="14"/>
  <c r="I334" i="14"/>
  <c r="K334" i="14"/>
  <c r="Q334" i="14"/>
  <c r="W334" i="14"/>
  <c r="Q335" i="14"/>
  <c r="U335" i="14"/>
  <c r="V335" i="14"/>
  <c r="W335" i="14"/>
  <c r="X335" i="14"/>
  <c r="Q336" i="14"/>
  <c r="V336" i="14"/>
  <c r="W336" i="14"/>
  <c r="X336" i="14"/>
  <c r="Q337" i="14"/>
  <c r="W337" i="14"/>
  <c r="J338" i="14"/>
  <c r="K338" i="14"/>
  <c r="L338" i="14"/>
  <c r="Q338" i="14"/>
  <c r="U338" i="14"/>
  <c r="V338" i="14"/>
  <c r="W338" i="14"/>
  <c r="Q339" i="14"/>
  <c r="U339" i="14"/>
  <c r="V339" i="14"/>
  <c r="W339" i="14"/>
  <c r="X339" i="14"/>
  <c r="Q340" i="14"/>
  <c r="W340" i="14"/>
  <c r="Q341" i="14"/>
  <c r="E341" i="14" s="1"/>
  <c r="U341" i="14"/>
  <c r="V341" i="14"/>
  <c r="W341" i="14"/>
  <c r="Q342" i="14"/>
  <c r="V342" i="14"/>
  <c r="W342" i="14"/>
  <c r="X342" i="14"/>
  <c r="K344" i="14"/>
  <c r="K343" i="14" s="1"/>
  <c r="Q344" i="14"/>
  <c r="W344" i="14"/>
  <c r="Q345" i="14"/>
  <c r="W345" i="14"/>
  <c r="X345" i="14"/>
  <c r="U346" i="14"/>
  <c r="C346" i="14" s="1"/>
  <c r="W346" i="14"/>
  <c r="E346" i="14" s="1"/>
  <c r="X346" i="14"/>
  <c r="F346" i="14" s="1"/>
  <c r="Q347" i="14"/>
  <c r="U347" i="14"/>
  <c r="W347" i="14"/>
  <c r="Q348" i="14"/>
  <c r="V348" i="14"/>
  <c r="W348" i="14"/>
  <c r="V349" i="14"/>
  <c r="D349" i="14" s="1"/>
  <c r="W349" i="14"/>
  <c r="E349" i="14" s="1"/>
  <c r="X349" i="14"/>
  <c r="F349" i="14" s="1"/>
  <c r="Q350" i="14"/>
  <c r="U350" i="14"/>
  <c r="W350" i="14"/>
  <c r="Q351" i="14"/>
  <c r="E351" i="14" s="1"/>
  <c r="U351" i="14"/>
  <c r="V351" i="14"/>
  <c r="W351" i="14"/>
  <c r="X351" i="14"/>
  <c r="Q352" i="14"/>
  <c r="W352" i="14"/>
  <c r="X352" i="14"/>
  <c r="Q353" i="14"/>
  <c r="W353" i="14"/>
  <c r="X353" i="14"/>
  <c r="K355" i="14"/>
  <c r="Q355" i="14"/>
  <c r="W355" i="14"/>
  <c r="Q356" i="14"/>
  <c r="V356" i="14"/>
  <c r="W356" i="14"/>
  <c r="Q357" i="14"/>
  <c r="U357" i="14"/>
  <c r="V357" i="14"/>
  <c r="W357" i="14"/>
  <c r="Q358" i="14"/>
  <c r="W358" i="14"/>
  <c r="X358" i="14"/>
  <c r="Q359" i="14"/>
  <c r="W359" i="14"/>
  <c r="Q360" i="14"/>
  <c r="U360" i="14"/>
  <c r="W360" i="14"/>
  <c r="X360" i="14"/>
  <c r="Q361" i="14"/>
  <c r="Q362" i="14"/>
  <c r="U362" i="14"/>
  <c r="W362" i="14"/>
  <c r="K364" i="14"/>
  <c r="K363" i="14" s="1"/>
  <c r="Q364" i="14"/>
  <c r="W364" i="14"/>
  <c r="W365" i="14"/>
  <c r="Q366" i="14"/>
  <c r="U366" i="14"/>
  <c r="V366" i="14"/>
  <c r="W366" i="14"/>
  <c r="X366" i="14"/>
  <c r="Q367" i="14"/>
  <c r="U367" i="14"/>
  <c r="V367" i="14"/>
  <c r="W367" i="14"/>
  <c r="Q368" i="14"/>
  <c r="U368" i="14"/>
  <c r="V368" i="14"/>
  <c r="W368" i="14"/>
  <c r="X368" i="14"/>
  <c r="Q369" i="14"/>
  <c r="U369" i="14"/>
  <c r="W369" i="14"/>
  <c r="Q370" i="14"/>
  <c r="U370" i="14"/>
  <c r="Y370" i="14" s="1"/>
  <c r="V370" i="14"/>
  <c r="W370" i="14"/>
  <c r="X370" i="14"/>
  <c r="U371" i="14"/>
  <c r="C371" i="14" s="1"/>
  <c r="V371" i="14"/>
  <c r="D371" i="14" s="1"/>
  <c r="W371" i="14"/>
  <c r="E371" i="14" s="1"/>
  <c r="X371" i="14"/>
  <c r="F371" i="14" s="1"/>
  <c r="K373" i="14"/>
  <c r="K372" i="14" s="1"/>
  <c r="Q373" i="14"/>
  <c r="W373" i="14"/>
  <c r="Q374" i="14"/>
  <c r="U374" i="14"/>
  <c r="V374" i="14"/>
  <c r="W374" i="14"/>
  <c r="X374" i="14"/>
  <c r="Q375" i="14"/>
  <c r="E375" i="14" s="1"/>
  <c r="U375" i="14"/>
  <c r="V375" i="14"/>
  <c r="W375" i="14"/>
  <c r="Q376" i="14"/>
  <c r="U376" i="14"/>
  <c r="W376" i="14"/>
  <c r="X376" i="14"/>
  <c r="Q377" i="14"/>
  <c r="W377" i="14"/>
  <c r="Q378" i="14"/>
  <c r="U378" i="14"/>
  <c r="V378" i="14"/>
  <c r="W378" i="14"/>
  <c r="Q379" i="14"/>
  <c r="W379" i="14"/>
  <c r="Q380" i="14"/>
  <c r="U380" i="14"/>
  <c r="W380" i="14"/>
  <c r="Q381" i="14"/>
  <c r="U381" i="14"/>
  <c r="V381" i="14"/>
  <c r="W381" i="14"/>
  <c r="X381" i="14"/>
  <c r="Q382" i="14"/>
  <c r="W382" i="14"/>
  <c r="Q383" i="14"/>
  <c r="U383" i="14"/>
  <c r="V383" i="14"/>
  <c r="W383" i="14"/>
  <c r="X383" i="14"/>
  <c r="Q384" i="14"/>
  <c r="W384" i="14"/>
  <c r="X384" i="14"/>
  <c r="H386" i="14"/>
  <c r="K386" i="14"/>
  <c r="Q386" i="14"/>
  <c r="W386" i="14"/>
  <c r="Q387" i="14"/>
  <c r="V387" i="14"/>
  <c r="W387" i="14"/>
  <c r="Q388" i="14"/>
  <c r="W388" i="14"/>
  <c r="Q389" i="14"/>
  <c r="U389" i="14"/>
  <c r="W389" i="14"/>
  <c r="X389" i="14"/>
  <c r="Q390" i="14"/>
  <c r="R390" i="14"/>
  <c r="U390" i="14"/>
  <c r="V390" i="14"/>
  <c r="W390" i="14"/>
  <c r="X390" i="14"/>
  <c r="Q391" i="14"/>
  <c r="U391" i="14"/>
  <c r="V391" i="14"/>
  <c r="W391" i="14"/>
  <c r="Q392" i="14"/>
  <c r="U392" i="14"/>
  <c r="W392" i="14"/>
  <c r="X392" i="14"/>
  <c r="Q393" i="14"/>
  <c r="V393" i="14"/>
  <c r="W393" i="14"/>
  <c r="X393" i="14"/>
  <c r="H395" i="14"/>
  <c r="I395" i="14"/>
  <c r="K395" i="14"/>
  <c r="Q395" i="14"/>
  <c r="W395" i="14"/>
  <c r="H396" i="14"/>
  <c r="I396" i="14"/>
  <c r="J396" i="14"/>
  <c r="K396" i="14"/>
  <c r="L396" i="14"/>
  <c r="Q396" i="14"/>
  <c r="U396" i="14"/>
  <c r="V396" i="14"/>
  <c r="W396" i="14"/>
  <c r="Q397" i="14"/>
  <c r="U397" i="14"/>
  <c r="W397" i="14"/>
  <c r="X397" i="14"/>
  <c r="Q398" i="14"/>
  <c r="U398" i="14"/>
  <c r="V398" i="14"/>
  <c r="W398" i="14"/>
  <c r="Q399" i="14"/>
  <c r="U399" i="14"/>
  <c r="V399" i="14"/>
  <c r="W399" i="14"/>
  <c r="Q400" i="14"/>
  <c r="U400" i="14"/>
  <c r="V400" i="14"/>
  <c r="W400" i="14"/>
  <c r="K401" i="14"/>
  <c r="Q401" i="14"/>
  <c r="W401" i="14"/>
  <c r="H402" i="14"/>
  <c r="I402" i="14"/>
  <c r="J402" i="14"/>
  <c r="K402" i="14"/>
  <c r="Q402" i="14"/>
  <c r="W402" i="14"/>
  <c r="I403" i="14"/>
  <c r="J403" i="14"/>
  <c r="K403" i="14"/>
  <c r="Q403" i="14"/>
  <c r="W403" i="14"/>
  <c r="K404" i="14"/>
  <c r="Q404" i="14"/>
  <c r="W404" i="14"/>
  <c r="K405" i="14"/>
  <c r="Q405" i="14"/>
  <c r="W405" i="14"/>
  <c r="H406" i="14"/>
  <c r="I406" i="14"/>
  <c r="J406" i="14"/>
  <c r="K406" i="14"/>
  <c r="L406" i="14"/>
  <c r="O406" i="14"/>
  <c r="Q406" i="14"/>
  <c r="U406" i="14"/>
  <c r="V406" i="14"/>
  <c r="W406" i="14"/>
  <c r="X406" i="14"/>
  <c r="G8" i="13"/>
  <c r="D9" i="13"/>
  <c r="D26" i="13"/>
  <c r="D29" i="13"/>
  <c r="D31" i="13"/>
  <c r="D34" i="13"/>
  <c r="D39" i="13"/>
  <c r="D40" i="13"/>
  <c r="D47" i="13"/>
  <c r="D51" i="13"/>
  <c r="D70" i="13"/>
  <c r="F79" i="13"/>
  <c r="H79" i="13"/>
  <c r="G94" i="13"/>
  <c r="D111" i="13"/>
  <c r="D122" i="13"/>
  <c r="D124" i="13"/>
  <c r="D125" i="13"/>
  <c r="D127" i="13"/>
  <c r="D128" i="13"/>
  <c r="D129" i="13"/>
  <c r="D130" i="13"/>
  <c r="D131" i="13"/>
  <c r="D132" i="13"/>
  <c r="D135" i="13"/>
  <c r="D136" i="13"/>
  <c r="D137" i="13"/>
  <c r="D138" i="13"/>
  <c r="D139" i="13"/>
  <c r="D141" i="13"/>
  <c r="D142" i="13"/>
  <c r="D144" i="13"/>
  <c r="D145" i="13"/>
  <c r="D146" i="13"/>
  <c r="CU346" i="16" l="1"/>
  <c r="CU327" i="16"/>
  <c r="GI289" i="16"/>
  <c r="DG289" i="16"/>
  <c r="CU203" i="16"/>
  <c r="CE199" i="16"/>
  <c r="DC75" i="16"/>
  <c r="DC13" i="16"/>
  <c r="DB10" i="16"/>
  <c r="DG11" i="16"/>
  <c r="CQ327" i="16"/>
  <c r="CU310" i="16"/>
  <c r="CU289" i="16"/>
  <c r="DC244" i="16"/>
  <c r="GA52" i="16"/>
  <c r="CU17" i="16"/>
  <c r="CU11" i="16"/>
  <c r="GI159" i="16"/>
  <c r="GI137" i="16"/>
  <c r="DC137" i="16"/>
  <c r="CU26" i="16"/>
  <c r="D193" i="18"/>
  <c r="D185" i="18"/>
  <c r="D179" i="18"/>
  <c r="D174" i="18"/>
  <c r="BC126" i="18"/>
  <c r="D107" i="18"/>
  <c r="AE95" i="14"/>
  <c r="AE57" i="14"/>
  <c r="BG12" i="18"/>
  <c r="D206" i="18"/>
  <c r="BC115" i="18"/>
  <c r="D80" i="18"/>
  <c r="DC71" i="18"/>
  <c r="D188" i="18"/>
  <c r="DC11" i="18"/>
  <c r="D201" i="18"/>
  <c r="D171" i="18"/>
  <c r="D167" i="18"/>
  <c r="D126" i="18"/>
  <c r="D115" i="18"/>
  <c r="D213" i="18"/>
  <c r="D152" i="18"/>
  <c r="D99" i="18"/>
  <c r="D95" i="18"/>
  <c r="D92" i="18"/>
  <c r="D87" i="18"/>
  <c r="D158" i="18"/>
  <c r="D148" i="18"/>
  <c r="D145" i="18"/>
  <c r="D131" i="18"/>
  <c r="D119" i="18"/>
  <c r="BC43" i="18"/>
  <c r="AE296" i="14"/>
  <c r="B213" i="18"/>
  <c r="K174" i="18"/>
  <c r="CM24" i="18"/>
  <c r="AA401" i="14"/>
  <c r="BW344" i="17"/>
  <c r="BW276" i="17"/>
  <c r="BW255" i="17"/>
  <c r="BW242" i="17"/>
  <c r="BW215" i="17"/>
  <c r="BW186" i="17"/>
  <c r="BW125" i="17"/>
  <c r="BW19" i="17"/>
  <c r="BK56" i="17"/>
  <c r="BO333" i="17"/>
  <c r="BO139" i="17"/>
  <c r="BS60" i="17"/>
  <c r="AM269" i="17"/>
  <c r="AQ269" i="17"/>
  <c r="AQ186" i="17"/>
  <c r="AI306" i="17"/>
  <c r="AI255" i="17"/>
  <c r="AI186" i="17"/>
  <c r="W352" i="17"/>
  <c r="W186" i="17"/>
  <c r="W99" i="17"/>
  <c r="S333" i="17"/>
  <c r="O344" i="17"/>
  <c r="BS391" i="16"/>
  <c r="BS375" i="16"/>
  <c r="BS362" i="16"/>
  <c r="BS355" i="16"/>
  <c r="BS346" i="16"/>
  <c r="BS337" i="16"/>
  <c r="BS318" i="16"/>
  <c r="BS300" i="16"/>
  <c r="BS289" i="16"/>
  <c r="BS271" i="16"/>
  <c r="BS244" i="16"/>
  <c r="BS231" i="16"/>
  <c r="BS215" i="16"/>
  <c r="BS203" i="16"/>
  <c r="BS199" i="16"/>
  <c r="BS185" i="16"/>
  <c r="BS172" i="16"/>
  <c r="BS159" i="16"/>
  <c r="BS148" i="16"/>
  <c r="BS137" i="16"/>
  <c r="BS124" i="16"/>
  <c r="BS103" i="16"/>
  <c r="BS98" i="16"/>
  <c r="BS40" i="16"/>
  <c r="BS12" i="16"/>
  <c r="BS17" i="16"/>
  <c r="DO362" i="16"/>
  <c r="DO231" i="16"/>
  <c r="DO13" i="16"/>
  <c r="HC185" i="16"/>
  <c r="IU12" i="16"/>
  <c r="F310" i="16"/>
  <c r="F257" i="16"/>
  <c r="F199" i="16"/>
  <c r="F384" i="16"/>
  <c r="F362" i="16"/>
  <c r="F57" i="16"/>
  <c r="C11" i="16"/>
  <c r="D11" i="16"/>
  <c r="F289" i="16"/>
  <c r="F279" i="16"/>
  <c r="F172" i="16"/>
  <c r="F159" i="16"/>
  <c r="F124" i="16"/>
  <c r="F81" i="16"/>
  <c r="F52" i="16"/>
  <c r="F11" i="16"/>
  <c r="DC375" i="16"/>
  <c r="F375" i="16"/>
  <c r="DC355" i="16"/>
  <c r="F355" i="16"/>
  <c r="DC346" i="16"/>
  <c r="F346" i="16"/>
  <c r="F337" i="16"/>
  <c r="DC337" i="16"/>
  <c r="DC327" i="16"/>
  <c r="F327" i="16"/>
  <c r="F300" i="16"/>
  <c r="DC271" i="16"/>
  <c r="F271" i="16"/>
  <c r="F244" i="16"/>
  <c r="F231" i="16"/>
  <c r="DC231" i="16"/>
  <c r="DC224" i="16"/>
  <c r="F224" i="16"/>
  <c r="DC215" i="16"/>
  <c r="F215" i="16"/>
  <c r="DC203" i="16"/>
  <c r="F203" i="16"/>
  <c r="DC185" i="16"/>
  <c r="F185" i="16"/>
  <c r="DC148" i="16"/>
  <c r="F148" i="16"/>
  <c r="F137" i="16"/>
  <c r="F115" i="16"/>
  <c r="DC115" i="16"/>
  <c r="DC103" i="16"/>
  <c r="F103" i="16"/>
  <c r="DC98" i="16"/>
  <c r="F98" i="16"/>
  <c r="F40" i="16"/>
  <c r="DC26" i="16"/>
  <c r="F26" i="16"/>
  <c r="F17" i="16"/>
  <c r="F13" i="16"/>
  <c r="F391" i="16"/>
  <c r="F65" i="15"/>
  <c r="S60" i="15"/>
  <c r="F60" i="15"/>
  <c r="F42" i="15"/>
  <c r="F17" i="15"/>
  <c r="D78" i="15"/>
  <c r="J344" i="14" s="1"/>
  <c r="C78" i="15"/>
  <c r="D75" i="15"/>
  <c r="C75" i="15"/>
  <c r="D52" i="15"/>
  <c r="C52" i="15"/>
  <c r="D32" i="15"/>
  <c r="C32" i="15"/>
  <c r="D23" i="15"/>
  <c r="C23" i="15"/>
  <c r="D11" i="15"/>
  <c r="C11" i="15"/>
  <c r="F12" i="16"/>
  <c r="AE278" i="14"/>
  <c r="AE142" i="14"/>
  <c r="AE27" i="14"/>
  <c r="AE79" i="14"/>
  <c r="AE85" i="14"/>
  <c r="K57" i="18"/>
  <c r="AF219" i="18"/>
  <c r="DY10" i="18"/>
  <c r="BK306" i="17"/>
  <c r="Y311" i="14"/>
  <c r="BK269" i="17"/>
  <c r="BK255" i="17"/>
  <c r="BK77" i="17"/>
  <c r="BK60" i="17"/>
  <c r="D14" i="17"/>
  <c r="C14" i="17"/>
  <c r="F14" i="17"/>
  <c r="BS306" i="17"/>
  <c r="BS269" i="17"/>
  <c r="BS230" i="17"/>
  <c r="BS203" i="17"/>
  <c r="BS186" i="17"/>
  <c r="BS116" i="17"/>
  <c r="BS99" i="17"/>
  <c r="BS77" i="17"/>
  <c r="C374" i="17"/>
  <c r="D374" i="17"/>
  <c r="C361" i="17"/>
  <c r="D361" i="17"/>
  <c r="C352" i="17"/>
  <c r="D352" i="17"/>
  <c r="C333" i="17"/>
  <c r="D333" i="17"/>
  <c r="C323" i="17"/>
  <c r="D323" i="17"/>
  <c r="D306" i="17"/>
  <c r="C306" i="17"/>
  <c r="AM306" i="17"/>
  <c r="C296" i="17"/>
  <c r="D296" i="17"/>
  <c r="AM296" i="17"/>
  <c r="C286" i="17"/>
  <c r="D286" i="17"/>
  <c r="D276" i="17"/>
  <c r="C276" i="17"/>
  <c r="C255" i="17"/>
  <c r="D255" i="17"/>
  <c r="AM223" i="17"/>
  <c r="C223" i="17"/>
  <c r="D223" i="17"/>
  <c r="AM203" i="17"/>
  <c r="C203" i="17"/>
  <c r="D203" i="17"/>
  <c r="C199" i="17"/>
  <c r="D199" i="17"/>
  <c r="AM186" i="17"/>
  <c r="C174" i="17"/>
  <c r="D174" i="17"/>
  <c r="C162" i="17"/>
  <c r="D162" i="17"/>
  <c r="C151" i="17"/>
  <c r="D151" i="17"/>
  <c r="C125" i="17"/>
  <c r="D125" i="17"/>
  <c r="D116" i="17"/>
  <c r="C116" i="17"/>
  <c r="C104" i="17"/>
  <c r="D104" i="17"/>
  <c r="C99" i="17"/>
  <c r="D99" i="17"/>
  <c r="C83" i="17"/>
  <c r="D83" i="17"/>
  <c r="C77" i="17"/>
  <c r="D77" i="17"/>
  <c r="C42" i="17"/>
  <c r="D42" i="17"/>
  <c r="AM28" i="17"/>
  <c r="C28" i="17"/>
  <c r="D28" i="17"/>
  <c r="AM15" i="17"/>
  <c r="D390" i="17"/>
  <c r="C390" i="17"/>
  <c r="U401" i="14" s="1"/>
  <c r="C383" i="17"/>
  <c r="D383" i="17"/>
  <c r="C344" i="17"/>
  <c r="D344" i="17"/>
  <c r="C315" i="17"/>
  <c r="D315" i="17"/>
  <c r="C269" i="17"/>
  <c r="D269" i="17"/>
  <c r="C242" i="17"/>
  <c r="D242" i="17"/>
  <c r="D230" i="17"/>
  <c r="C230" i="17"/>
  <c r="AQ215" i="17"/>
  <c r="C215" i="17"/>
  <c r="D215" i="17"/>
  <c r="C186" i="17"/>
  <c r="D186" i="17"/>
  <c r="C139" i="17"/>
  <c r="D139" i="17"/>
  <c r="C60" i="17"/>
  <c r="D60" i="17"/>
  <c r="C56" i="17"/>
  <c r="D56" i="17"/>
  <c r="C19" i="17"/>
  <c r="D19" i="17"/>
  <c r="AI276" i="17"/>
  <c r="S230" i="17"/>
  <c r="F242" i="17"/>
  <c r="AA230" i="17"/>
  <c r="F199" i="17"/>
  <c r="F56" i="17"/>
  <c r="F19" i="17"/>
  <c r="F315" i="17"/>
  <c r="F104" i="17"/>
  <c r="F83" i="17"/>
  <c r="F60" i="17"/>
  <c r="F28" i="17"/>
  <c r="F390" i="17"/>
  <c r="F383" i="17"/>
  <c r="F344" i="17"/>
  <c r="F230" i="17"/>
  <c r="F186" i="17"/>
  <c r="F151" i="17"/>
  <c r="F139" i="17"/>
  <c r="F116" i="17"/>
  <c r="F77" i="17"/>
  <c r="F13" i="17"/>
  <c r="F374" i="17"/>
  <c r="F361" i="17"/>
  <c r="F352" i="17"/>
  <c r="F333" i="17"/>
  <c r="F323" i="17"/>
  <c r="F306" i="17"/>
  <c r="F296" i="17"/>
  <c r="F269" i="17"/>
  <c r="F255" i="17"/>
  <c r="AE230" i="17"/>
  <c r="F223" i="17"/>
  <c r="F215" i="17"/>
  <c r="F162" i="17"/>
  <c r="F125" i="17"/>
  <c r="AE99" i="17"/>
  <c r="AE77" i="17"/>
  <c r="F15" i="17"/>
  <c r="BC286" i="17"/>
  <c r="F286" i="17"/>
  <c r="BC276" i="17"/>
  <c r="F276" i="17"/>
  <c r="BC203" i="17"/>
  <c r="F203" i="17"/>
  <c r="BC199" i="17"/>
  <c r="BC174" i="17"/>
  <c r="F174" i="17"/>
  <c r="BC99" i="17"/>
  <c r="F99" i="17"/>
  <c r="BC42" i="17"/>
  <c r="F42" i="17"/>
  <c r="BC28" i="17"/>
  <c r="C13" i="17"/>
  <c r="D13" i="17"/>
  <c r="D15" i="17"/>
  <c r="C15" i="17"/>
  <c r="D391" i="16"/>
  <c r="C391" i="16"/>
  <c r="C384" i="16"/>
  <c r="D384" i="16"/>
  <c r="D375" i="16"/>
  <c r="C375" i="16"/>
  <c r="C362" i="16"/>
  <c r="D362" i="16"/>
  <c r="C355" i="16"/>
  <c r="D355" i="16"/>
  <c r="C346" i="16"/>
  <c r="D346" i="16"/>
  <c r="C337" i="16"/>
  <c r="D337" i="16"/>
  <c r="D327" i="16"/>
  <c r="C327" i="16"/>
  <c r="C310" i="16"/>
  <c r="D310" i="16"/>
  <c r="D300" i="16"/>
  <c r="C300" i="16"/>
  <c r="D289" i="16"/>
  <c r="C289" i="16"/>
  <c r="C279" i="16"/>
  <c r="D279" i="16"/>
  <c r="D271" i="16"/>
  <c r="C271" i="16"/>
  <c r="C257" i="16"/>
  <c r="D257" i="16"/>
  <c r="C231" i="16"/>
  <c r="D231" i="16"/>
  <c r="C224" i="16"/>
  <c r="D224" i="16"/>
  <c r="C215" i="16"/>
  <c r="D215" i="16"/>
  <c r="D203" i="16"/>
  <c r="C203" i="16"/>
  <c r="D199" i="16"/>
  <c r="C199" i="16"/>
  <c r="D185" i="16"/>
  <c r="C185" i="16"/>
  <c r="C172" i="16"/>
  <c r="D172" i="16"/>
  <c r="C159" i="16"/>
  <c r="D159" i="16"/>
  <c r="D148" i="16"/>
  <c r="C148" i="16"/>
  <c r="D137" i="16"/>
  <c r="C137" i="16"/>
  <c r="D124" i="16"/>
  <c r="C124" i="16"/>
  <c r="D115" i="16"/>
  <c r="C115" i="16"/>
  <c r="D103" i="16"/>
  <c r="C103" i="16"/>
  <c r="C98" i="16"/>
  <c r="D98" i="16"/>
  <c r="D81" i="16"/>
  <c r="C81" i="16"/>
  <c r="C57" i="16"/>
  <c r="D57" i="16"/>
  <c r="C52" i="16"/>
  <c r="D52" i="16"/>
  <c r="C40" i="16"/>
  <c r="D40" i="16"/>
  <c r="C26" i="16"/>
  <c r="D26" i="16"/>
  <c r="D17" i="16"/>
  <c r="C17" i="16"/>
  <c r="D13" i="16"/>
  <c r="C13" i="16"/>
  <c r="F318" i="16"/>
  <c r="DO318" i="16"/>
  <c r="D318" i="16"/>
  <c r="C318" i="16"/>
  <c r="F75" i="16"/>
  <c r="DO75" i="16"/>
  <c r="D75" i="16"/>
  <c r="C75" i="16"/>
  <c r="C12" i="16"/>
  <c r="D12" i="16"/>
  <c r="C244" i="16"/>
  <c r="D244" i="16"/>
  <c r="DC81" i="16"/>
  <c r="F86" i="15"/>
  <c r="F82" i="15"/>
  <c r="F52" i="15"/>
  <c r="F44" i="15"/>
  <c r="F40" i="15"/>
  <c r="F26" i="15"/>
  <c r="F19" i="15"/>
  <c r="F13" i="15"/>
  <c r="F11" i="15"/>
  <c r="O91" i="15"/>
  <c r="F91" i="15"/>
  <c r="L401" i="14" s="1"/>
  <c r="F84" i="15"/>
  <c r="L373" i="14" s="1"/>
  <c r="O84" i="15"/>
  <c r="O80" i="15"/>
  <c r="F80" i="15"/>
  <c r="O78" i="15"/>
  <c r="F78" i="15"/>
  <c r="O75" i="15"/>
  <c r="F75" i="15"/>
  <c r="O73" i="15"/>
  <c r="F73" i="15"/>
  <c r="L325" i="14" s="1"/>
  <c r="F71" i="15"/>
  <c r="L316" i="14" s="1"/>
  <c r="O62" i="15"/>
  <c r="O54" i="15"/>
  <c r="F54" i="15"/>
  <c r="O48" i="15"/>
  <c r="F48" i="15"/>
  <c r="F46" i="15"/>
  <c r="L191" i="14" s="1"/>
  <c r="O30" i="15"/>
  <c r="O28" i="15"/>
  <c r="F28" i="15"/>
  <c r="O23" i="15"/>
  <c r="F23" i="15"/>
  <c r="DO13" i="18"/>
  <c r="AA13" i="18"/>
  <c r="AA95" i="18"/>
  <c r="AA80" i="18"/>
  <c r="AA71" i="18"/>
  <c r="DW213" i="18"/>
  <c r="W57" i="18"/>
  <c r="O13" i="18"/>
  <c r="AQ95" i="18"/>
  <c r="W158" i="18"/>
  <c r="O47" i="18"/>
  <c r="S185" i="18"/>
  <c r="AQ174" i="18"/>
  <c r="DO188" i="18"/>
  <c r="AD166" i="14"/>
  <c r="F166" i="14" s="1"/>
  <c r="W206" i="18"/>
  <c r="W43" i="18"/>
  <c r="BO126" i="18"/>
  <c r="AQ43" i="18"/>
  <c r="W188" i="18"/>
  <c r="DO158" i="18"/>
  <c r="AQ16" i="18"/>
  <c r="W67" i="18"/>
  <c r="BO47" i="18"/>
  <c r="AC284" i="14"/>
  <c r="BO213" i="18"/>
  <c r="O201" i="18"/>
  <c r="DO152" i="18"/>
  <c r="BO119" i="18"/>
  <c r="AA18" i="14"/>
  <c r="C18" i="14" s="1"/>
  <c r="AQ188" i="18"/>
  <c r="S171" i="18"/>
  <c r="W119" i="18"/>
  <c r="AQ115" i="18"/>
  <c r="BO61" i="18"/>
  <c r="DO47" i="18"/>
  <c r="DO53" i="18"/>
  <c r="S16" i="18"/>
  <c r="DO11" i="18"/>
  <c r="F143" i="13"/>
  <c r="AA206" i="18"/>
  <c r="BO201" i="18"/>
  <c r="DO193" i="18"/>
  <c r="AQ185" i="18"/>
  <c r="S167" i="18"/>
  <c r="DO148" i="18"/>
  <c r="BO57" i="18"/>
  <c r="AA47" i="18"/>
  <c r="DO24" i="18"/>
  <c r="CU11" i="18"/>
  <c r="S80" i="18"/>
  <c r="K99" i="18"/>
  <c r="AA24" i="18"/>
  <c r="AD215" i="14"/>
  <c r="AE215" i="14" s="1"/>
  <c r="E175" i="14"/>
  <c r="AQ206" i="18"/>
  <c r="S95" i="18"/>
  <c r="O53" i="18"/>
  <c r="DO35" i="18"/>
  <c r="BG213" i="18"/>
  <c r="O171" i="18"/>
  <c r="AA210" i="14"/>
  <c r="AE213" i="18"/>
  <c r="O213" i="18"/>
  <c r="O145" i="18"/>
  <c r="BO99" i="18"/>
  <c r="S47" i="18"/>
  <c r="AA19" i="18"/>
  <c r="W171" i="18"/>
  <c r="AQ145" i="18"/>
  <c r="DO119" i="18"/>
  <c r="AA119" i="18"/>
  <c r="O99" i="18"/>
  <c r="W95" i="18"/>
  <c r="AA76" i="18"/>
  <c r="W53" i="18"/>
  <c r="BS30" i="18"/>
  <c r="AQ19" i="18"/>
  <c r="AA16" i="18"/>
  <c r="AQ13" i="18"/>
  <c r="AA126" i="18"/>
  <c r="K107" i="18"/>
  <c r="W76" i="18"/>
  <c r="BO71" i="18"/>
  <c r="AQ67" i="18"/>
  <c r="S43" i="18"/>
  <c r="AQ24" i="18"/>
  <c r="AD312" i="14"/>
  <c r="DW206" i="18"/>
  <c r="O188" i="18"/>
  <c r="DO179" i="18"/>
  <c r="AA179" i="18"/>
  <c r="W174" i="18"/>
  <c r="DO167" i="18"/>
  <c r="W167" i="18"/>
  <c r="BO95" i="18"/>
  <c r="AQ92" i="18"/>
  <c r="AQ87" i="18"/>
  <c r="AE53" i="18"/>
  <c r="BO43" i="18"/>
  <c r="BO185" i="18"/>
  <c r="O107" i="18"/>
  <c r="AQ99" i="18"/>
  <c r="K95" i="18"/>
  <c r="AA67" i="18"/>
  <c r="W61" i="18"/>
  <c r="AL10" i="18"/>
  <c r="E278" i="14"/>
  <c r="E326" i="14"/>
  <c r="BO206" i="18"/>
  <c r="AQ158" i="18"/>
  <c r="O35" i="18"/>
  <c r="CU30" i="18"/>
  <c r="AK10" i="18"/>
  <c r="EE11" i="18"/>
  <c r="AC12" i="14"/>
  <c r="F85" i="14"/>
  <c r="AC324" i="14"/>
  <c r="E398" i="14"/>
  <c r="AB100" i="14"/>
  <c r="E28" i="14"/>
  <c r="CA213" i="18"/>
  <c r="DO185" i="18"/>
  <c r="DO131" i="18"/>
  <c r="DO126" i="18"/>
  <c r="DO115" i="18"/>
  <c r="DO71" i="18"/>
  <c r="DO43" i="18"/>
  <c r="DO19" i="18"/>
  <c r="DS219" i="18"/>
  <c r="DS213" i="18"/>
  <c r="BW30" i="18"/>
  <c r="BW12" i="18"/>
  <c r="AQ193" i="18"/>
  <c r="AQ167" i="18"/>
  <c r="AQ131" i="18"/>
  <c r="AQ126" i="18"/>
  <c r="AQ107" i="18"/>
  <c r="AQ80" i="18"/>
  <c r="AQ47" i="18"/>
  <c r="AQ35" i="18"/>
  <c r="AC236" i="14"/>
  <c r="E142" i="14"/>
  <c r="AQ152" i="18"/>
  <c r="E273" i="14"/>
  <c r="O206" i="18"/>
  <c r="O148" i="18"/>
  <c r="AE326" i="14"/>
  <c r="O57" i="18"/>
  <c r="AD192" i="14"/>
  <c r="E121" i="13"/>
  <c r="AD333" i="14"/>
  <c r="H143" i="13"/>
  <c r="I143" i="13" s="1"/>
  <c r="AC315" i="14"/>
  <c r="AC276" i="14"/>
  <c r="AA238" i="14"/>
  <c r="C238" i="14" s="1"/>
  <c r="AC105" i="14"/>
  <c r="E56" i="14"/>
  <c r="AD45" i="14"/>
  <c r="C179" i="14"/>
  <c r="AQ213" i="18"/>
  <c r="AI213" i="18"/>
  <c r="AQ179" i="18"/>
  <c r="AA315" i="14"/>
  <c r="S131" i="18"/>
  <c r="AA115" i="18"/>
  <c r="DO67" i="18"/>
  <c r="DO57" i="18"/>
  <c r="AC204" i="14"/>
  <c r="E85" i="14"/>
  <c r="AD322" i="14"/>
  <c r="D296" i="14"/>
  <c r="O95" i="18"/>
  <c r="AC394" i="14"/>
  <c r="AA352" i="14"/>
  <c r="C352" i="14" s="1"/>
  <c r="AA284" i="14"/>
  <c r="E132" i="14"/>
  <c r="AC126" i="14"/>
  <c r="AE206" i="18"/>
  <c r="AA174" i="18"/>
  <c r="DO171" i="18"/>
  <c r="O152" i="18"/>
  <c r="O16" i="18"/>
  <c r="AQ12" i="18"/>
  <c r="W185" i="18"/>
  <c r="AA122" i="14"/>
  <c r="C122" i="14" s="1"/>
  <c r="AC385" i="14"/>
  <c r="AD213" i="14"/>
  <c r="E213" i="14"/>
  <c r="AA58" i="14"/>
  <c r="AC25" i="14"/>
  <c r="BO107" i="18"/>
  <c r="AB204" i="14"/>
  <c r="S53" i="18"/>
  <c r="K35" i="18"/>
  <c r="BO30" i="18"/>
  <c r="AE30" i="18"/>
  <c r="O30" i="18"/>
  <c r="AC54" i="14"/>
  <c r="BR10" i="18"/>
  <c r="BR219" i="18" s="1"/>
  <c r="H130" i="13" s="1"/>
  <c r="AD400" i="14"/>
  <c r="E147" i="14"/>
  <c r="AC59" i="14"/>
  <c r="DY219" i="18"/>
  <c r="DO107" i="18"/>
  <c r="DO80" i="18"/>
  <c r="DO16" i="18"/>
  <c r="S13" i="18"/>
  <c r="DG11" i="18"/>
  <c r="CM213" i="18"/>
  <c r="AM213" i="18"/>
  <c r="AQ201" i="18"/>
  <c r="BO188" i="18"/>
  <c r="BO171" i="18"/>
  <c r="AA167" i="18"/>
  <c r="AA158" i="18"/>
  <c r="S152" i="18"/>
  <c r="S145" i="18"/>
  <c r="W126" i="18"/>
  <c r="O119" i="18"/>
  <c r="W99" i="18"/>
  <c r="AA92" i="18"/>
  <c r="S87" i="18"/>
  <c r="BO80" i="18"/>
  <c r="AQ76" i="18"/>
  <c r="AA43" i="18"/>
  <c r="BO19" i="18"/>
  <c r="AQ11" i="18"/>
  <c r="DO201" i="18"/>
  <c r="AQ171" i="18"/>
  <c r="S158" i="18"/>
  <c r="AB284" i="14"/>
  <c r="AA145" i="18"/>
  <c r="AA107" i="18"/>
  <c r="DO99" i="18"/>
  <c r="DO95" i="18"/>
  <c r="S92" i="18"/>
  <c r="DO87" i="18"/>
  <c r="AA87" i="18"/>
  <c r="DO76" i="18"/>
  <c r="K71" i="18"/>
  <c r="DO61" i="18"/>
  <c r="O61" i="18"/>
  <c r="AD105" i="14"/>
  <c r="AQ57" i="18"/>
  <c r="W47" i="18"/>
  <c r="AA35" i="18"/>
  <c r="DA10" i="18"/>
  <c r="AD204" i="14"/>
  <c r="AB153" i="14"/>
  <c r="AB140" i="14"/>
  <c r="AQ71" i="18"/>
  <c r="AA77" i="14"/>
  <c r="W35" i="18"/>
  <c r="BO24" i="18"/>
  <c r="AD16" i="14"/>
  <c r="CQ11" i="18"/>
  <c r="DO213" i="18"/>
  <c r="DC213" i="18"/>
  <c r="AY213" i="18"/>
  <c r="W201" i="18"/>
  <c r="O185" i="18"/>
  <c r="DO174" i="18"/>
  <c r="O158" i="18"/>
  <c r="BO148" i="18"/>
  <c r="AB276" i="14"/>
  <c r="W145" i="18"/>
  <c r="S115" i="18"/>
  <c r="AA99" i="18"/>
  <c r="ED10" i="18"/>
  <c r="ED219" i="18" s="1"/>
  <c r="H146" i="13" s="1"/>
  <c r="DO92" i="18"/>
  <c r="W80" i="18"/>
  <c r="AA153" i="14"/>
  <c r="AB105" i="14"/>
  <c r="AE43" i="18"/>
  <c r="AQ30" i="18"/>
  <c r="BS11" i="18"/>
  <c r="D166" i="14"/>
  <c r="AC117" i="14"/>
  <c r="F238" i="14"/>
  <c r="AB363" i="14"/>
  <c r="AB117" i="14"/>
  <c r="AC343" i="14"/>
  <c r="E216" i="14"/>
  <c r="E183" i="14"/>
  <c r="AA105" i="14"/>
  <c r="D361" i="14"/>
  <c r="D278" i="14"/>
  <c r="D42" i="14"/>
  <c r="O193" i="18"/>
  <c r="AA324" i="14"/>
  <c r="AB294" i="14"/>
  <c r="O126" i="18"/>
  <c r="AA190" i="14"/>
  <c r="F296" i="14"/>
  <c r="AA100" i="14"/>
  <c r="F222" i="14"/>
  <c r="D142" i="14"/>
  <c r="AA385" i="14"/>
  <c r="O115" i="18"/>
  <c r="AB126" i="14"/>
  <c r="O24" i="18"/>
  <c r="AE11" i="18"/>
  <c r="AB372" i="14"/>
  <c r="AD126" i="14"/>
  <c r="AC354" i="14"/>
  <c r="AC333" i="14"/>
  <c r="AC83" i="14"/>
  <c r="AA372" i="14"/>
  <c r="E296" i="14"/>
  <c r="F326" i="14"/>
  <c r="C192" i="14"/>
  <c r="C142" i="14"/>
  <c r="AB354" i="14"/>
  <c r="AA333" i="14"/>
  <c r="AB249" i="14"/>
  <c r="AA262" i="14"/>
  <c r="AB385" i="14"/>
  <c r="AC294" i="14"/>
  <c r="AC140" i="14"/>
  <c r="AE56" i="14"/>
  <c r="E42" i="14"/>
  <c r="D326" i="14"/>
  <c r="C222" i="14"/>
  <c r="D179" i="14"/>
  <c r="O179" i="18"/>
  <c r="AA249" i="14"/>
  <c r="AB177" i="14"/>
  <c r="O67" i="18"/>
  <c r="AA83" i="14"/>
  <c r="AA39" i="14"/>
  <c r="O19" i="18"/>
  <c r="AD229" i="14"/>
  <c r="AB229" i="14"/>
  <c r="AA229" i="14"/>
  <c r="BO193" i="18"/>
  <c r="BO179" i="18"/>
  <c r="BO167" i="18"/>
  <c r="BO158" i="18"/>
  <c r="BO152" i="18"/>
  <c r="G146" i="18"/>
  <c r="BO11" i="18"/>
  <c r="BO115" i="18"/>
  <c r="BO92" i="18"/>
  <c r="BO87" i="18"/>
  <c r="BO76" i="18"/>
  <c r="BO53" i="18"/>
  <c r="BO35" i="18"/>
  <c r="O174" i="18"/>
  <c r="O167" i="18"/>
  <c r="O87" i="18"/>
  <c r="O80" i="18"/>
  <c r="O71" i="18"/>
  <c r="O11" i="18"/>
  <c r="E128" i="13"/>
  <c r="AE61" i="18"/>
  <c r="S24" i="18"/>
  <c r="S67" i="18"/>
  <c r="S76" i="18"/>
  <c r="S119" i="18"/>
  <c r="G132" i="18"/>
  <c r="G153" i="18"/>
  <c r="S174" i="18"/>
  <c r="S179" i="18"/>
  <c r="S188" i="18"/>
  <c r="G202" i="18"/>
  <c r="S201" i="18"/>
  <c r="S206" i="18"/>
  <c r="Z333" i="14"/>
  <c r="AA201" i="18"/>
  <c r="AA193" i="18"/>
  <c r="G194" i="18"/>
  <c r="AE373" i="14"/>
  <c r="AA188" i="18"/>
  <c r="G180" i="18"/>
  <c r="AA152" i="18"/>
  <c r="AA148" i="18"/>
  <c r="G88" i="18"/>
  <c r="AA57" i="18"/>
  <c r="G48" i="18"/>
  <c r="AA30" i="18"/>
  <c r="G20" i="18"/>
  <c r="AA11" i="18"/>
  <c r="W13" i="18"/>
  <c r="W30" i="18"/>
  <c r="G68" i="18"/>
  <c r="W71" i="18"/>
  <c r="W115" i="18"/>
  <c r="G120" i="18"/>
  <c r="G127" i="18"/>
  <c r="AA344" i="14"/>
  <c r="W213" i="18"/>
  <c r="AE395" i="14"/>
  <c r="W193" i="18"/>
  <c r="W179" i="18"/>
  <c r="AE306" i="14"/>
  <c r="W152" i="18"/>
  <c r="AE285" i="14"/>
  <c r="AD263" i="14"/>
  <c r="AE263" i="14" s="1"/>
  <c r="W107" i="18"/>
  <c r="W92" i="18"/>
  <c r="AD178" i="14"/>
  <c r="AE178" i="14" s="1"/>
  <c r="W87" i="18"/>
  <c r="G81" i="18"/>
  <c r="G77" i="18"/>
  <c r="G62" i="18"/>
  <c r="G54" i="18"/>
  <c r="W11" i="18"/>
  <c r="G44" i="18"/>
  <c r="AB54" i="14"/>
  <c r="G25" i="18"/>
  <c r="W19" i="18"/>
  <c r="W16" i="18"/>
  <c r="Z77" i="14"/>
  <c r="Z284" i="14"/>
  <c r="G214" i="18"/>
  <c r="G207" i="18"/>
  <c r="S193" i="18"/>
  <c r="AD343" i="14"/>
  <c r="AE334" i="14"/>
  <c r="G172" i="18"/>
  <c r="AB315" i="14"/>
  <c r="AA305" i="14"/>
  <c r="S148" i="18"/>
  <c r="AD276" i="14"/>
  <c r="AE277" i="14"/>
  <c r="S126" i="18"/>
  <c r="AD250" i="14"/>
  <c r="AE250" i="14" s="1"/>
  <c r="AD237" i="14"/>
  <c r="AE237" i="14" s="1"/>
  <c r="G116" i="18"/>
  <c r="G108" i="18"/>
  <c r="S107" i="18"/>
  <c r="G93" i="18"/>
  <c r="AD154" i="14"/>
  <c r="AD153" i="14" s="1"/>
  <c r="G72" i="18"/>
  <c r="S71" i="18"/>
  <c r="S61" i="18"/>
  <c r="G58" i="18"/>
  <c r="AE101" i="14"/>
  <c r="AD78" i="14"/>
  <c r="G36" i="18"/>
  <c r="S35" i="18"/>
  <c r="G31" i="18"/>
  <c r="AE55" i="14"/>
  <c r="S30" i="18"/>
  <c r="AB39" i="14"/>
  <c r="S11" i="18"/>
  <c r="G17" i="18"/>
  <c r="G14" i="18"/>
  <c r="Z343" i="14"/>
  <c r="Z83" i="14"/>
  <c r="B296" i="14"/>
  <c r="Z354" i="14"/>
  <c r="Z100" i="14"/>
  <c r="Z385" i="14"/>
  <c r="Z190" i="14"/>
  <c r="Z229" i="14"/>
  <c r="Z294" i="14"/>
  <c r="B85" i="14"/>
  <c r="Z315" i="14"/>
  <c r="Z305" i="14"/>
  <c r="Z126" i="14"/>
  <c r="Z16" i="14"/>
  <c r="AD386" i="14"/>
  <c r="G175" i="18"/>
  <c r="AA295" i="14"/>
  <c r="AA294" i="14" s="1"/>
  <c r="AE230" i="14"/>
  <c r="AA221" i="14"/>
  <c r="AA220" i="14" s="1"/>
  <c r="AE209" i="14"/>
  <c r="G100" i="18"/>
  <c r="AB208" i="14"/>
  <c r="G96" i="18"/>
  <c r="AE191" i="14"/>
  <c r="AB164" i="14"/>
  <c r="AD140" i="14"/>
  <c r="AE141" i="14"/>
  <c r="AA26" i="14"/>
  <c r="AA25" i="14" s="1"/>
  <c r="AD13" i="14"/>
  <c r="AD12" i="14" s="1"/>
  <c r="Z220" i="14"/>
  <c r="Z394" i="14"/>
  <c r="Z276" i="14"/>
  <c r="B361" i="14"/>
  <c r="B398" i="14"/>
  <c r="Z59" i="14"/>
  <c r="B142" i="14"/>
  <c r="Z249" i="14"/>
  <c r="Z363" i="14"/>
  <c r="Z153" i="14"/>
  <c r="B222" i="14"/>
  <c r="Z236" i="14"/>
  <c r="B166" i="14"/>
  <c r="AD402" i="14"/>
  <c r="AE402" i="14" s="1"/>
  <c r="F56" i="14"/>
  <c r="D56" i="14"/>
  <c r="C56" i="14"/>
  <c r="G215" i="18"/>
  <c r="E378" i="14"/>
  <c r="E116" i="14"/>
  <c r="E337" i="14"/>
  <c r="E314" i="14"/>
  <c r="Y72" i="14"/>
  <c r="E67" i="14"/>
  <c r="E43" i="14"/>
  <c r="E20" i="14"/>
  <c r="E22" i="14"/>
  <c r="E307" i="14"/>
  <c r="E144" i="14"/>
  <c r="E93" i="14"/>
  <c r="E389" i="14"/>
  <c r="E376" i="14"/>
  <c r="E366" i="14"/>
  <c r="E323" i="14"/>
  <c r="E151" i="14"/>
  <c r="E112" i="14"/>
  <c r="E187" i="14"/>
  <c r="W12" i="14"/>
  <c r="Y206" i="14"/>
  <c r="Y94" i="14"/>
  <c r="Y358" i="14"/>
  <c r="F272" i="14"/>
  <c r="Y360" i="14"/>
  <c r="Y155" i="14"/>
  <c r="D328" i="14"/>
  <c r="E379" i="14"/>
  <c r="E377" i="14"/>
  <c r="E148" i="14"/>
  <c r="E113" i="14"/>
  <c r="E46" i="14"/>
  <c r="AQ383" i="17"/>
  <c r="AM344" i="17"/>
  <c r="W344" i="17"/>
  <c r="CE333" i="17"/>
  <c r="W333" i="17"/>
  <c r="BO323" i="17"/>
  <c r="BC323" i="17"/>
  <c r="K323" i="17"/>
  <c r="CE315" i="17"/>
  <c r="BC296" i="17"/>
  <c r="AM276" i="17"/>
  <c r="W276" i="17"/>
  <c r="AI269" i="17"/>
  <c r="BC255" i="17"/>
  <c r="O230" i="17"/>
  <c r="K139" i="17"/>
  <c r="BK104" i="17"/>
  <c r="S104" i="17"/>
  <c r="AI116" i="17"/>
  <c r="BO42" i="17"/>
  <c r="BO28" i="17"/>
  <c r="E321" i="14"/>
  <c r="E311" i="14"/>
  <c r="E260" i="14"/>
  <c r="E210" i="14"/>
  <c r="E170" i="14"/>
  <c r="E150" i="14"/>
  <c r="E124" i="14"/>
  <c r="E111" i="14"/>
  <c r="E98" i="14"/>
  <c r="E88" i="14"/>
  <c r="E62" i="14"/>
  <c r="AY390" i="17"/>
  <c r="BC383" i="17"/>
  <c r="AM383" i="17"/>
  <c r="W383" i="17"/>
  <c r="AA374" i="17"/>
  <c r="K374" i="17"/>
  <c r="BS352" i="17"/>
  <c r="BO344" i="17"/>
  <c r="BW333" i="17"/>
  <c r="BC306" i="17"/>
  <c r="CE296" i="17"/>
  <c r="AE269" i="17"/>
  <c r="BG230" i="17"/>
  <c r="AQ230" i="17"/>
  <c r="K230" i="17"/>
  <c r="K223" i="17"/>
  <c r="BO199" i="17"/>
  <c r="S186" i="17"/>
  <c r="K174" i="17"/>
  <c r="W151" i="17"/>
  <c r="AM139" i="17"/>
  <c r="S125" i="17"/>
  <c r="BW116" i="17"/>
  <c r="CE99" i="17"/>
  <c r="BO99" i="17"/>
  <c r="BS83" i="17"/>
  <c r="BC83" i="17"/>
  <c r="AI77" i="17"/>
  <c r="BG60" i="17"/>
  <c r="AQ60" i="17"/>
  <c r="CE42" i="17"/>
  <c r="CE28" i="17"/>
  <c r="CE19" i="17"/>
  <c r="BK15" i="17"/>
  <c r="S15" i="17"/>
  <c r="K361" i="17"/>
  <c r="E248" i="14"/>
  <c r="E193" i="14"/>
  <c r="E76" i="14"/>
  <c r="E368" i="14"/>
  <c r="E357" i="14"/>
  <c r="E286" i="14"/>
  <c r="E134" i="14"/>
  <c r="E96" i="14"/>
  <c r="E37" i="14"/>
  <c r="AM374" i="17"/>
  <c r="AE333" i="17"/>
  <c r="BS315" i="17"/>
  <c r="BG269" i="17"/>
  <c r="K116" i="17"/>
  <c r="AI99" i="17"/>
  <c r="Y90" i="14"/>
  <c r="BW77" i="17"/>
  <c r="BG56" i="17"/>
  <c r="AQ56" i="17"/>
  <c r="E362" i="14"/>
  <c r="E203" i="14"/>
  <c r="E146" i="14"/>
  <c r="E66" i="14"/>
  <c r="E359" i="14"/>
  <c r="Y322" i="14"/>
  <c r="Y225" i="14"/>
  <c r="E202" i="14"/>
  <c r="E171" i="14"/>
  <c r="E163" i="14"/>
  <c r="Y149" i="14"/>
  <c r="E136" i="14"/>
  <c r="E114" i="14"/>
  <c r="E109" i="14"/>
  <c r="Y71" i="14"/>
  <c r="Y15" i="14"/>
  <c r="K390" i="17"/>
  <c r="BW296" i="17"/>
  <c r="W286" i="17"/>
  <c r="O186" i="17"/>
  <c r="K125" i="17"/>
  <c r="K56" i="17"/>
  <c r="BW42" i="17"/>
  <c r="K19" i="17"/>
  <c r="E304" i="14"/>
  <c r="E131" i="14"/>
  <c r="Y397" i="14"/>
  <c r="W394" i="14"/>
  <c r="E342" i="14"/>
  <c r="E399" i="14"/>
  <c r="E392" i="14"/>
  <c r="Y390" i="14"/>
  <c r="E381" i="14"/>
  <c r="W363" i="14"/>
  <c r="E339" i="14"/>
  <c r="E254" i="14"/>
  <c r="E251" i="14"/>
  <c r="E244" i="14"/>
  <c r="Y180" i="14"/>
  <c r="E176" i="14"/>
  <c r="Y170" i="14"/>
  <c r="E161" i="14"/>
  <c r="Y102" i="14"/>
  <c r="Y98" i="14"/>
  <c r="E24" i="14"/>
  <c r="E21" i="14"/>
  <c r="CA383" i="17"/>
  <c r="CE374" i="17"/>
  <c r="AQ344" i="17"/>
  <c r="BC333" i="17"/>
  <c r="K333" i="17"/>
  <c r="Y340" i="14"/>
  <c r="BS323" i="17"/>
  <c r="BO315" i="17"/>
  <c r="BC315" i="17"/>
  <c r="BS296" i="17"/>
  <c r="AA276" i="17"/>
  <c r="O255" i="17"/>
  <c r="BS242" i="17"/>
  <c r="BO230" i="17"/>
  <c r="O215" i="17"/>
  <c r="AA186" i="17"/>
  <c r="K186" i="17"/>
  <c r="S174" i="17"/>
  <c r="W162" i="17"/>
  <c r="BW151" i="17"/>
  <c r="BK151" i="17"/>
  <c r="AE139" i="17"/>
  <c r="O99" i="17"/>
  <c r="CE83" i="17"/>
  <c r="W56" i="17"/>
  <c r="AE42" i="17"/>
  <c r="BC19" i="17"/>
  <c r="BS15" i="17"/>
  <c r="Y226" i="14"/>
  <c r="Y125" i="14"/>
  <c r="Y14" i="14"/>
  <c r="Y129" i="14"/>
  <c r="Y298" i="14"/>
  <c r="Y104" i="14"/>
  <c r="Y293" i="14"/>
  <c r="Y282" i="14"/>
  <c r="Y393" i="14"/>
  <c r="Y248" i="14"/>
  <c r="D368" i="14"/>
  <c r="Y175" i="14"/>
  <c r="Y133" i="14"/>
  <c r="Y351" i="14"/>
  <c r="Y137" i="14"/>
  <c r="Y58" i="14"/>
  <c r="D232" i="14"/>
  <c r="C181" i="14"/>
  <c r="D171" i="14"/>
  <c r="D114" i="14"/>
  <c r="Y82" i="14"/>
  <c r="Y396" i="14"/>
  <c r="C374" i="14"/>
  <c r="C38" i="14"/>
  <c r="Y202" i="14"/>
  <c r="Y181" i="14"/>
  <c r="Y91" i="14"/>
  <c r="Y261" i="14"/>
  <c r="C392" i="14"/>
  <c r="C393" i="14"/>
  <c r="C261" i="14"/>
  <c r="E271" i="14"/>
  <c r="E225" i="14"/>
  <c r="W153" i="14"/>
  <c r="D341" i="14"/>
  <c r="C335" i="14"/>
  <c r="D303" i="14"/>
  <c r="E393" i="14"/>
  <c r="E391" i="14"/>
  <c r="Y335" i="14"/>
  <c r="E272" i="14"/>
  <c r="E270" i="14"/>
  <c r="E258" i="14"/>
  <c r="Y215" i="14"/>
  <c r="E139" i="14"/>
  <c r="E137" i="14"/>
  <c r="E86" i="14"/>
  <c r="Y81" i="14"/>
  <c r="X31" i="14"/>
  <c r="Y31" i="14" s="1"/>
  <c r="C341" i="14"/>
  <c r="D331" i="14"/>
  <c r="D211" i="14"/>
  <c r="C161" i="14"/>
  <c r="D27" i="14"/>
  <c r="G346" i="17"/>
  <c r="U356" i="14"/>
  <c r="Y356" i="14" s="1"/>
  <c r="BS286" i="17"/>
  <c r="K269" i="17"/>
  <c r="G261" i="17"/>
  <c r="U268" i="14"/>
  <c r="C268" i="14" s="1"/>
  <c r="K255" i="17"/>
  <c r="BK215" i="17"/>
  <c r="X132" i="14"/>
  <c r="Y132" i="14" s="1"/>
  <c r="G131" i="17"/>
  <c r="G76" i="17"/>
  <c r="X76" i="14"/>
  <c r="Y76" i="14" s="1"/>
  <c r="W354" i="14"/>
  <c r="E329" i="14"/>
  <c r="E173" i="14"/>
  <c r="E90" i="14"/>
  <c r="E81" i="14"/>
  <c r="G347" i="17"/>
  <c r="X357" i="14"/>
  <c r="Y357" i="14" s="1"/>
  <c r="G293" i="17"/>
  <c r="X302" i="14"/>
  <c r="Y302" i="14" s="1"/>
  <c r="E400" i="14"/>
  <c r="E264" i="14"/>
  <c r="Y218" i="14"/>
  <c r="E182" i="14"/>
  <c r="W164" i="14"/>
  <c r="Y162" i="14"/>
  <c r="Y111" i="14"/>
  <c r="D400" i="14"/>
  <c r="D366" i="14"/>
  <c r="U328" i="14"/>
  <c r="Y328" i="14" s="1"/>
  <c r="G318" i="17"/>
  <c r="Y245" i="14"/>
  <c r="Y32" i="14"/>
  <c r="X367" i="14"/>
  <c r="Y367" i="14" s="1"/>
  <c r="F389" i="14"/>
  <c r="D370" i="14"/>
  <c r="Y299" i="14"/>
  <c r="G251" i="17"/>
  <c r="U258" i="14"/>
  <c r="C258" i="14" s="1"/>
  <c r="G249" i="17"/>
  <c r="X256" i="14"/>
  <c r="F256" i="14" s="1"/>
  <c r="W100" i="14"/>
  <c r="E72" i="14"/>
  <c r="G265" i="17"/>
  <c r="U272" i="14"/>
  <c r="Y272" i="14" s="1"/>
  <c r="E290" i="14"/>
  <c r="E233" i="14"/>
  <c r="X188" i="14"/>
  <c r="Y188" i="14" s="1"/>
  <c r="U62" i="14"/>
  <c r="Y62" i="14" s="1"/>
  <c r="S352" i="17"/>
  <c r="G351" i="17"/>
  <c r="X362" i="14"/>
  <c r="Y362" i="14" s="1"/>
  <c r="Y321" i="14"/>
  <c r="U114" i="14"/>
  <c r="Y114" i="14" s="1"/>
  <c r="G113" i="17"/>
  <c r="G55" i="17"/>
  <c r="X53" i="14"/>
  <c r="W203" i="17"/>
  <c r="G144" i="17"/>
  <c r="X135" i="14"/>
  <c r="F135" i="14" s="1"/>
  <c r="G134" i="17"/>
  <c r="BO116" i="17"/>
  <c r="G54" i="17"/>
  <c r="G18" i="17"/>
  <c r="F390" i="14"/>
  <c r="E387" i="14"/>
  <c r="E347" i="14"/>
  <c r="E345" i="14"/>
  <c r="E298" i="14"/>
  <c r="E245" i="14"/>
  <c r="E242" i="14"/>
  <c r="E240" i="14"/>
  <c r="W220" i="14"/>
  <c r="E199" i="14"/>
  <c r="E185" i="14"/>
  <c r="W140" i="14"/>
  <c r="Y73" i="14"/>
  <c r="E49" i="14"/>
  <c r="Y33" i="14"/>
  <c r="E19" i="14"/>
  <c r="E18" i="14"/>
  <c r="D392" i="14"/>
  <c r="C390" i="14"/>
  <c r="F366" i="14"/>
  <c r="C331" i="14"/>
  <c r="C282" i="14"/>
  <c r="D259" i="14"/>
  <c r="D255" i="14"/>
  <c r="C173" i="14"/>
  <c r="D99" i="14"/>
  <c r="D93" i="14"/>
  <c r="D91" i="14"/>
  <c r="D82" i="14"/>
  <c r="C73" i="14"/>
  <c r="F62" i="14"/>
  <c r="AI374" i="17"/>
  <c r="S374" i="17"/>
  <c r="BW361" i="17"/>
  <c r="Y308" i="14"/>
  <c r="W269" i="17"/>
  <c r="BW230" i="17"/>
  <c r="AI215" i="17"/>
  <c r="S215" i="17"/>
  <c r="Y119" i="14"/>
  <c r="G92" i="17"/>
  <c r="AM83" i="17"/>
  <c r="W83" i="17"/>
  <c r="G81" i="17"/>
  <c r="E382" i="14"/>
  <c r="E303" i="14"/>
  <c r="E194" i="14"/>
  <c r="E172" i="14"/>
  <c r="E168" i="14"/>
  <c r="E160" i="14"/>
  <c r="Y144" i="14"/>
  <c r="E123" i="14"/>
  <c r="E110" i="14"/>
  <c r="E103" i="14"/>
  <c r="Y65" i="14"/>
  <c r="E45" i="14"/>
  <c r="E31" i="14"/>
  <c r="Y30" i="14"/>
  <c r="C380" i="14"/>
  <c r="D362" i="14"/>
  <c r="D233" i="14"/>
  <c r="D231" i="14"/>
  <c r="F129" i="14"/>
  <c r="Y399" i="14"/>
  <c r="AE383" i="17"/>
  <c r="Y378" i="14"/>
  <c r="G300" i="17"/>
  <c r="BO296" i="17"/>
  <c r="E380" i="14"/>
  <c r="E212" i="14"/>
  <c r="E370" i="14"/>
  <c r="E257" i="14"/>
  <c r="E253" i="14"/>
  <c r="Y213" i="14"/>
  <c r="W204" i="14"/>
  <c r="E200" i="14"/>
  <c r="Y184" i="14"/>
  <c r="E174" i="14"/>
  <c r="E99" i="14"/>
  <c r="Y96" i="14"/>
  <c r="E68" i="14"/>
  <c r="E35" i="14"/>
  <c r="E33" i="14"/>
  <c r="E30" i="14"/>
  <c r="E27" i="14"/>
  <c r="C362" i="14"/>
  <c r="C360" i="14"/>
  <c r="F245" i="14"/>
  <c r="D76" i="14"/>
  <c r="D53" i="14"/>
  <c r="F38" i="14"/>
  <c r="F36" i="14"/>
  <c r="Y283" i="14"/>
  <c r="G193" i="17"/>
  <c r="Y103" i="14"/>
  <c r="S56" i="17"/>
  <c r="O28" i="17"/>
  <c r="W372" i="14"/>
  <c r="E369" i="14"/>
  <c r="E330" i="14"/>
  <c r="E301" i="14"/>
  <c r="Y92" i="14"/>
  <c r="F406" i="14"/>
  <c r="E397" i="14"/>
  <c r="Y389" i="14"/>
  <c r="Y383" i="14"/>
  <c r="E348" i="14"/>
  <c r="Y331" i="14"/>
  <c r="E309" i="14"/>
  <c r="E308" i="14"/>
  <c r="E297" i="14"/>
  <c r="E291" i="14"/>
  <c r="E283" i="14"/>
  <c r="Y258" i="14"/>
  <c r="E241" i="14"/>
  <c r="E217" i="14"/>
  <c r="E198" i="14"/>
  <c r="E189" i="14"/>
  <c r="E184" i="14"/>
  <c r="Y176" i="14"/>
  <c r="E169" i="14"/>
  <c r="E157" i="14"/>
  <c r="Y150" i="14"/>
  <c r="E122" i="14"/>
  <c r="E119" i="14"/>
  <c r="E115" i="14"/>
  <c r="Y112" i="14"/>
  <c r="E89" i="14"/>
  <c r="E87" i="14"/>
  <c r="E80" i="14"/>
  <c r="E52" i="14"/>
  <c r="W39" i="14"/>
  <c r="E23" i="14"/>
  <c r="D357" i="14"/>
  <c r="D38" i="14"/>
  <c r="D36" i="14"/>
  <c r="AI344" i="17"/>
  <c r="S344" i="17"/>
  <c r="BK333" i="17"/>
  <c r="BC223" i="17"/>
  <c r="BS215" i="17"/>
  <c r="Y187" i="14"/>
  <c r="BC139" i="17"/>
  <c r="S139" i="17"/>
  <c r="BS104" i="17"/>
  <c r="O77" i="17"/>
  <c r="O56" i="17"/>
  <c r="BS28" i="17"/>
  <c r="BS19" i="17"/>
  <c r="AM19" i="17"/>
  <c r="W19" i="17"/>
  <c r="G377" i="17"/>
  <c r="BW374" i="17"/>
  <c r="BK374" i="17"/>
  <c r="AE374" i="17"/>
  <c r="O374" i="17"/>
  <c r="G364" i="17"/>
  <c r="BW352" i="17"/>
  <c r="G349" i="17"/>
  <c r="BK344" i="17"/>
  <c r="G329" i="17"/>
  <c r="BK315" i="17"/>
  <c r="BW306" i="17"/>
  <c r="G303" i="17"/>
  <c r="BO286" i="17"/>
  <c r="BO255" i="17"/>
  <c r="AA255" i="17"/>
  <c r="G252" i="17"/>
  <c r="G246" i="17"/>
  <c r="AE242" i="17"/>
  <c r="G234" i="17"/>
  <c r="AM230" i="17"/>
  <c r="CE223" i="17"/>
  <c r="AI223" i="17"/>
  <c r="S223" i="17"/>
  <c r="G211" i="17"/>
  <c r="S203" i="17"/>
  <c r="G202" i="17"/>
  <c r="BW199" i="17"/>
  <c r="AE199" i="17"/>
  <c r="BO186" i="17"/>
  <c r="BC186" i="17"/>
  <c r="Y182" i="14"/>
  <c r="G157" i="17"/>
  <c r="G149" i="17"/>
  <c r="G147" i="17"/>
  <c r="AI139" i="17"/>
  <c r="G132" i="17"/>
  <c r="BW104" i="17"/>
  <c r="G97" i="17"/>
  <c r="G95" i="17"/>
  <c r="G89" i="17"/>
  <c r="G63" i="17"/>
  <c r="CE60" i="17"/>
  <c r="BO60" i="17"/>
  <c r="W60" i="17"/>
  <c r="BW56" i="17"/>
  <c r="G50" i="17"/>
  <c r="G37" i="17"/>
  <c r="CA13" i="17"/>
  <c r="F37" i="14"/>
  <c r="D29" i="14"/>
  <c r="G288" i="17"/>
  <c r="Y273" i="14"/>
  <c r="AA242" i="17"/>
  <c r="G232" i="17"/>
  <c r="AI230" i="17"/>
  <c r="Y212" i="14"/>
  <c r="O203" i="17"/>
  <c r="G191" i="17"/>
  <c r="G181" i="17"/>
  <c r="Y160" i="14"/>
  <c r="Y130" i="14"/>
  <c r="BC104" i="17"/>
  <c r="S99" i="17"/>
  <c r="G79" i="17"/>
  <c r="BC77" i="17"/>
  <c r="G66" i="17"/>
  <c r="BC56" i="17"/>
  <c r="AM56" i="17"/>
  <c r="Y46" i="14"/>
  <c r="BS42" i="17"/>
  <c r="G26" i="17"/>
  <c r="BO19" i="17"/>
  <c r="AI19" i="17"/>
  <c r="CE15" i="17"/>
  <c r="AM13" i="17"/>
  <c r="D218" i="14"/>
  <c r="C215" i="14"/>
  <c r="C175" i="14"/>
  <c r="F162" i="14"/>
  <c r="D157" i="14"/>
  <c r="D111" i="14"/>
  <c r="C91" i="14"/>
  <c r="D35" i="14"/>
  <c r="C29" i="14"/>
  <c r="AA390" i="17"/>
  <c r="G388" i="17"/>
  <c r="G331" i="17"/>
  <c r="AI323" i="17"/>
  <c r="S323" i="17"/>
  <c r="W315" i="17"/>
  <c r="G314" i="17"/>
  <c r="Y303" i="14"/>
  <c r="G281" i="17"/>
  <c r="Y281" i="14"/>
  <c r="BC269" i="17"/>
  <c r="O269" i="17"/>
  <c r="G240" i="17"/>
  <c r="AM199" i="17"/>
  <c r="Y197" i="14"/>
  <c r="G182" i="17"/>
  <c r="G173" i="17"/>
  <c r="G165" i="17"/>
  <c r="Y161" i="14"/>
  <c r="G138" i="17"/>
  <c r="G127" i="17"/>
  <c r="G114" i="17"/>
  <c r="G108" i="17"/>
  <c r="AM104" i="17"/>
  <c r="G82" i="17"/>
  <c r="G80" i="17"/>
  <c r="G69" i="17"/>
  <c r="G67" i="17"/>
  <c r="G44" i="17"/>
  <c r="AI28" i="17"/>
  <c r="F269" i="14"/>
  <c r="F233" i="14"/>
  <c r="C218" i="14"/>
  <c r="C213" i="14"/>
  <c r="F125" i="14"/>
  <c r="D69" i="14"/>
  <c r="F43" i="14"/>
  <c r="C37" i="14"/>
  <c r="C35" i="14"/>
  <c r="BW390" i="17"/>
  <c r="BG390" i="17"/>
  <c r="AM390" i="17"/>
  <c r="AI383" i="17"/>
  <c r="G376" i="17"/>
  <c r="G365" i="17"/>
  <c r="BK361" i="17"/>
  <c r="O361" i="17"/>
  <c r="AI352" i="17"/>
  <c r="G343" i="17"/>
  <c r="Y348" i="14"/>
  <c r="Y345" i="14"/>
  <c r="AI333" i="17"/>
  <c r="BW323" i="17"/>
  <c r="G311" i="17"/>
  <c r="G304" i="17"/>
  <c r="Y304" i="14"/>
  <c r="K286" i="17"/>
  <c r="BO269" i="17"/>
  <c r="G266" i="17"/>
  <c r="G264" i="17"/>
  <c r="S255" i="17"/>
  <c r="Y252" i="14"/>
  <c r="G241" i="17"/>
  <c r="BK230" i="17"/>
  <c r="G205" i="17"/>
  <c r="BK199" i="17"/>
  <c r="AI199" i="17"/>
  <c r="BK174" i="17"/>
  <c r="G166" i="17"/>
  <c r="G153" i="17"/>
  <c r="CE151" i="17"/>
  <c r="AE151" i="17"/>
  <c r="AQ139" i="17"/>
  <c r="G136" i="17"/>
  <c r="Y134" i="14"/>
  <c r="AI125" i="17"/>
  <c r="S116" i="17"/>
  <c r="CE104" i="17"/>
  <c r="G103" i="17"/>
  <c r="Y95" i="14"/>
  <c r="Y89" i="14"/>
  <c r="Y87" i="14"/>
  <c r="AE83" i="17"/>
  <c r="G70" i="17"/>
  <c r="BO56" i="17"/>
  <c r="AI56" i="17"/>
  <c r="G31" i="17"/>
  <c r="AE28" i="17"/>
  <c r="G24" i="17"/>
  <c r="G22" i="17"/>
  <c r="BK19" i="17"/>
  <c r="O19" i="17"/>
  <c r="BW315" i="17"/>
  <c r="BW203" i="17"/>
  <c r="BW139" i="17"/>
  <c r="BW83" i="17"/>
  <c r="BU12" i="17"/>
  <c r="BU396" i="17" s="1"/>
  <c r="BW13" i="17"/>
  <c r="X398" i="14"/>
  <c r="Y398" i="14" s="1"/>
  <c r="D397" i="14"/>
  <c r="F399" i="14"/>
  <c r="C397" i="14"/>
  <c r="BK383" i="17"/>
  <c r="X388" i="14"/>
  <c r="Y388" i="14" s="1"/>
  <c r="X391" i="14"/>
  <c r="Y391" i="14" s="1"/>
  <c r="F392" i="14"/>
  <c r="D390" i="14"/>
  <c r="F393" i="14"/>
  <c r="Y392" i="14"/>
  <c r="X387" i="14"/>
  <c r="Y387" i="14" s="1"/>
  <c r="D391" i="14"/>
  <c r="C389" i="14"/>
  <c r="C387" i="14"/>
  <c r="C391" i="14"/>
  <c r="G380" i="17"/>
  <c r="G373" i="17"/>
  <c r="D383" i="14"/>
  <c r="C383" i="14"/>
  <c r="G372" i="17"/>
  <c r="C375" i="14"/>
  <c r="F376" i="14"/>
  <c r="G366" i="17"/>
  <c r="D381" i="14"/>
  <c r="C381" i="14"/>
  <c r="Y384" i="14"/>
  <c r="D384" i="14"/>
  <c r="Y376" i="14"/>
  <c r="C384" i="14"/>
  <c r="F380" i="14"/>
  <c r="D377" i="14"/>
  <c r="D375" i="14"/>
  <c r="D376" i="14"/>
  <c r="G371" i="17"/>
  <c r="U382" i="14"/>
  <c r="C382" i="14" s="1"/>
  <c r="X375" i="14"/>
  <c r="X372" i="14" s="1"/>
  <c r="D382" i="14"/>
  <c r="F378" i="14"/>
  <c r="D379" i="14"/>
  <c r="G367" i="17"/>
  <c r="U377" i="14"/>
  <c r="Y377" i="14" s="1"/>
  <c r="D378" i="14"/>
  <c r="G368" i="17"/>
  <c r="Y368" i="14"/>
  <c r="D367" i="14"/>
  <c r="D369" i="14"/>
  <c r="C367" i="14"/>
  <c r="X369" i="14"/>
  <c r="Y369" i="14" s="1"/>
  <c r="C369" i="14"/>
  <c r="G357" i="17"/>
  <c r="G359" i="17"/>
  <c r="BK352" i="17"/>
  <c r="X359" i="14"/>
  <c r="F359" i="14" s="1"/>
  <c r="D359" i="14"/>
  <c r="D360" i="14"/>
  <c r="G350" i="17"/>
  <c r="F356" i="14"/>
  <c r="G348" i="17"/>
  <c r="V354" i="14"/>
  <c r="C351" i="14"/>
  <c r="D348" i="14"/>
  <c r="D347" i="14"/>
  <c r="Y350" i="14"/>
  <c r="D345" i="14"/>
  <c r="G337" i="17"/>
  <c r="U343" i="14"/>
  <c r="F348" i="14"/>
  <c r="C345" i="14"/>
  <c r="G340" i="17"/>
  <c r="G335" i="17"/>
  <c r="C347" i="14"/>
  <c r="F352" i="14"/>
  <c r="D350" i="14"/>
  <c r="F353" i="14"/>
  <c r="D353" i="14"/>
  <c r="X347" i="14"/>
  <c r="Y347" i="14" s="1"/>
  <c r="D352" i="14"/>
  <c r="C350" i="14"/>
  <c r="F345" i="14"/>
  <c r="G342" i="17"/>
  <c r="Y339" i="14"/>
  <c r="C340" i="14"/>
  <c r="F335" i="14"/>
  <c r="G327" i="17"/>
  <c r="D335" i="14"/>
  <c r="G330" i="17"/>
  <c r="V333" i="14"/>
  <c r="D336" i="14"/>
  <c r="G326" i="17"/>
  <c r="U333" i="14"/>
  <c r="X341" i="14"/>
  <c r="Y341" i="14" s="1"/>
  <c r="X338" i="14"/>
  <c r="Y338" i="14" s="1"/>
  <c r="D337" i="14"/>
  <c r="C336" i="14"/>
  <c r="D339" i="14"/>
  <c r="F336" i="14"/>
  <c r="X337" i="14"/>
  <c r="Y337" i="14" s="1"/>
  <c r="D342" i="14"/>
  <c r="D340" i="14"/>
  <c r="C337" i="14"/>
  <c r="G332" i="17"/>
  <c r="Y330" i="14"/>
  <c r="V324" i="14"/>
  <c r="F330" i="14"/>
  <c r="G320" i="17"/>
  <c r="D327" i="14"/>
  <c r="D330" i="14"/>
  <c r="D329" i="14"/>
  <c r="G321" i="17"/>
  <c r="G319" i="17"/>
  <c r="U327" i="14"/>
  <c r="C327" i="14" s="1"/>
  <c r="Y332" i="14"/>
  <c r="D332" i="14"/>
  <c r="G322" i="17"/>
  <c r="F318" i="14"/>
  <c r="D323" i="14"/>
  <c r="C323" i="14"/>
  <c r="X323" i="14"/>
  <c r="Y323" i="14" s="1"/>
  <c r="F321" i="14"/>
  <c r="G312" i="17"/>
  <c r="U320" i="14"/>
  <c r="Y320" i="14" s="1"/>
  <c r="D319" i="14"/>
  <c r="U319" i="14"/>
  <c r="Y319" i="14" s="1"/>
  <c r="D320" i="14"/>
  <c r="F319" i="14"/>
  <c r="X314" i="14"/>
  <c r="Y314" i="14" s="1"/>
  <c r="C314" i="14"/>
  <c r="U309" i="14"/>
  <c r="Y309" i="14" s="1"/>
  <c r="F307" i="14"/>
  <c r="D309" i="14"/>
  <c r="D308" i="14"/>
  <c r="X312" i="14"/>
  <c r="Y312" i="14" s="1"/>
  <c r="D312" i="14"/>
  <c r="C308" i="14"/>
  <c r="G299" i="17"/>
  <c r="X310" i="14"/>
  <c r="Y310" i="14" s="1"/>
  <c r="D313" i="14"/>
  <c r="BK296" i="17"/>
  <c r="Y313" i="14"/>
  <c r="C313" i="14"/>
  <c r="Y301" i="14"/>
  <c r="G289" i="17"/>
  <c r="D297" i="14"/>
  <c r="C301" i="14"/>
  <c r="C299" i="14"/>
  <c r="Y297" i="14"/>
  <c r="F298" i="14"/>
  <c r="D304" i="14"/>
  <c r="D302" i="14"/>
  <c r="D300" i="14"/>
  <c r="D298" i="14"/>
  <c r="D299" i="14"/>
  <c r="Y300" i="14"/>
  <c r="G294" i="17"/>
  <c r="C304" i="14"/>
  <c r="C302" i="14"/>
  <c r="G291" i="17"/>
  <c r="G280" i="17"/>
  <c r="D286" i="14"/>
  <c r="F286" i="14"/>
  <c r="G285" i="17"/>
  <c r="U290" i="14"/>
  <c r="Y290" i="14" s="1"/>
  <c r="F292" i="14"/>
  <c r="F290" i="14"/>
  <c r="D290" i="14"/>
  <c r="X288" i="14"/>
  <c r="Y288" i="14" s="1"/>
  <c r="D288" i="14"/>
  <c r="D287" i="14"/>
  <c r="G279" i="17"/>
  <c r="G283" i="17"/>
  <c r="D291" i="14"/>
  <c r="U291" i="14"/>
  <c r="C291" i="14" s="1"/>
  <c r="X289" i="14"/>
  <c r="F289" i="14" s="1"/>
  <c r="D289" i="14"/>
  <c r="D293" i="14"/>
  <c r="F279" i="14"/>
  <c r="D283" i="14"/>
  <c r="D279" i="14"/>
  <c r="G275" i="17"/>
  <c r="G273" i="17"/>
  <c r="X280" i="14"/>
  <c r="Y280" i="14" s="1"/>
  <c r="U279" i="14"/>
  <c r="C279" i="14" s="1"/>
  <c r="D282" i="14"/>
  <c r="D280" i="14"/>
  <c r="Y275" i="14"/>
  <c r="Y264" i="14"/>
  <c r="C273" i="14"/>
  <c r="D265" i="14"/>
  <c r="G263" i="17"/>
  <c r="G260" i="17"/>
  <c r="C275" i="14"/>
  <c r="D271" i="14"/>
  <c r="D267" i="14"/>
  <c r="G258" i="17"/>
  <c r="X274" i="14"/>
  <c r="Y274" i="14" s="1"/>
  <c r="X267" i="14"/>
  <c r="Y267" i="14" s="1"/>
  <c r="D272" i="14"/>
  <c r="D268" i="14"/>
  <c r="Y265" i="14"/>
  <c r="C270" i="14"/>
  <c r="G268" i="17"/>
  <c r="X271" i="14"/>
  <c r="Y271" i="14" s="1"/>
  <c r="X270" i="14"/>
  <c r="Y270" i="14" s="1"/>
  <c r="F275" i="14"/>
  <c r="D273" i="14"/>
  <c r="F265" i="14"/>
  <c r="G262" i="17"/>
  <c r="G259" i="17"/>
  <c r="D253" i="14"/>
  <c r="U253" i="14"/>
  <c r="Y253" i="14" s="1"/>
  <c r="X260" i="14"/>
  <c r="Y260" i="14" s="1"/>
  <c r="Y257" i="14"/>
  <c r="C260" i="14"/>
  <c r="D256" i="14"/>
  <c r="G245" i="17"/>
  <c r="G244" i="17"/>
  <c r="F259" i="14"/>
  <c r="D257" i="14"/>
  <c r="G250" i="17"/>
  <c r="D254" i="14"/>
  <c r="G254" i="17"/>
  <c r="F257" i="14"/>
  <c r="D260" i="14"/>
  <c r="D258" i="14"/>
  <c r="C254" i="14"/>
  <c r="C252" i="14"/>
  <c r="G248" i="17"/>
  <c r="C248" i="14"/>
  <c r="C246" i="14"/>
  <c r="G238" i="17"/>
  <c r="D245" i="14"/>
  <c r="Y246" i="14"/>
  <c r="D247" i="14"/>
  <c r="F246" i="14"/>
  <c r="D242" i="14"/>
  <c r="C242" i="14"/>
  <c r="F240" i="14"/>
  <c r="D240" i="14"/>
  <c r="D244" i="14"/>
  <c r="G237" i="17"/>
  <c r="X243" i="14"/>
  <c r="Y243" i="14" s="1"/>
  <c r="D243" i="14"/>
  <c r="D241" i="14"/>
  <c r="U239" i="14"/>
  <c r="Y239" i="14" s="1"/>
  <c r="F239" i="14"/>
  <c r="Y235" i="14"/>
  <c r="D235" i="14"/>
  <c r="G228" i="17"/>
  <c r="D234" i="14"/>
  <c r="C235" i="14"/>
  <c r="G229" i="17"/>
  <c r="X231" i="14"/>
  <c r="F231" i="14" s="1"/>
  <c r="V229" i="14"/>
  <c r="U229" i="14"/>
  <c r="Y224" i="14"/>
  <c r="G218" i="17"/>
  <c r="D223" i="14"/>
  <c r="G221" i="17"/>
  <c r="D227" i="14"/>
  <c r="D226" i="14"/>
  <c r="G219" i="17"/>
  <c r="V220" i="14"/>
  <c r="Y227" i="14"/>
  <c r="C226" i="14"/>
  <c r="C224" i="14"/>
  <c r="G222" i="17"/>
  <c r="G220" i="17"/>
  <c r="G217" i="17"/>
  <c r="D228" i="14"/>
  <c r="F218" i="14"/>
  <c r="G212" i="17"/>
  <c r="Y216" i="14"/>
  <c r="F219" i="14"/>
  <c r="Y219" i="14"/>
  <c r="D219" i="14"/>
  <c r="D217" i="14"/>
  <c r="G213" i="17"/>
  <c r="C217" i="14"/>
  <c r="G214" i="17"/>
  <c r="G209" i="17"/>
  <c r="G206" i="17"/>
  <c r="C211" i="14"/>
  <c r="Y211" i="14"/>
  <c r="D214" i="14"/>
  <c r="U208" i="14"/>
  <c r="X214" i="14"/>
  <c r="Y214" i="14" s="1"/>
  <c r="C214" i="14"/>
  <c r="G208" i="17"/>
  <c r="D215" i="14"/>
  <c r="BK203" i="17"/>
  <c r="C207" i="14"/>
  <c r="G201" i="17"/>
  <c r="D206" i="14"/>
  <c r="V204" i="14"/>
  <c r="U204" i="14"/>
  <c r="X207" i="14"/>
  <c r="Y207" i="14" s="1"/>
  <c r="D207" i="14"/>
  <c r="D194" i="14"/>
  <c r="Y195" i="14"/>
  <c r="D202" i="14"/>
  <c r="F197" i="14"/>
  <c r="D195" i="14"/>
  <c r="C202" i="14"/>
  <c r="F199" i="14"/>
  <c r="D197" i="14"/>
  <c r="G195" i="17"/>
  <c r="G192" i="17"/>
  <c r="G189" i="17"/>
  <c r="D196" i="14"/>
  <c r="Y193" i="14"/>
  <c r="C203" i="14"/>
  <c r="C196" i="14"/>
  <c r="D199" i="14"/>
  <c r="D201" i="14"/>
  <c r="Y201" i="14"/>
  <c r="D203" i="14"/>
  <c r="Y196" i="14"/>
  <c r="D198" i="14"/>
  <c r="F193" i="14"/>
  <c r="G196" i="17"/>
  <c r="C201" i="14"/>
  <c r="X203" i="14"/>
  <c r="Y203" i="14" s="1"/>
  <c r="F195" i="14"/>
  <c r="D193" i="14"/>
  <c r="G197" i="17"/>
  <c r="G194" i="17"/>
  <c r="G188" i="17"/>
  <c r="G183" i="17"/>
  <c r="F189" i="14"/>
  <c r="Y189" i="14"/>
  <c r="D189" i="14"/>
  <c r="F183" i="14"/>
  <c r="G178" i="17"/>
  <c r="F184" i="14"/>
  <c r="F182" i="14"/>
  <c r="D180" i="14"/>
  <c r="D185" i="14"/>
  <c r="D184" i="14"/>
  <c r="D181" i="14"/>
  <c r="X186" i="14"/>
  <c r="Y186" i="14" s="1"/>
  <c r="U185" i="14"/>
  <c r="U177" i="14" s="1"/>
  <c r="C176" i="14"/>
  <c r="X171" i="14"/>
  <c r="Y171" i="14" s="1"/>
  <c r="Y168" i="14"/>
  <c r="BK162" i="17"/>
  <c r="G169" i="17"/>
  <c r="C168" i="14"/>
  <c r="D175" i="14"/>
  <c r="U174" i="14"/>
  <c r="C174" i="14" s="1"/>
  <c r="X169" i="14"/>
  <c r="U172" i="14"/>
  <c r="Y172" i="14" s="1"/>
  <c r="D172" i="14"/>
  <c r="C169" i="14"/>
  <c r="C171" i="14"/>
  <c r="Y167" i="14"/>
  <c r="D176" i="14"/>
  <c r="C170" i="14"/>
  <c r="G167" i="17"/>
  <c r="Y163" i="14"/>
  <c r="G161" i="17"/>
  <c r="D159" i="14"/>
  <c r="U159" i="14"/>
  <c r="Y159" i="14" s="1"/>
  <c r="D160" i="14"/>
  <c r="C160" i="14"/>
  <c r="F159" i="14"/>
  <c r="Y157" i="14"/>
  <c r="F157" i="14"/>
  <c r="D162" i="14"/>
  <c r="G160" i="17"/>
  <c r="Y156" i="14"/>
  <c r="D155" i="14"/>
  <c r="C156" i="14"/>
  <c r="G154" i="17"/>
  <c r="D156" i="14"/>
  <c r="G159" i="17"/>
  <c r="Y158" i="14"/>
  <c r="F158" i="14"/>
  <c r="C146" i="14"/>
  <c r="X146" i="14"/>
  <c r="Y146" i="14" s="1"/>
  <c r="D150" i="14"/>
  <c r="Y147" i="14"/>
  <c r="F151" i="14"/>
  <c r="F149" i="14"/>
  <c r="G145" i="17"/>
  <c r="D146" i="14"/>
  <c r="D151" i="14"/>
  <c r="D149" i="14"/>
  <c r="D147" i="14"/>
  <c r="G148" i="17"/>
  <c r="D148" i="14"/>
  <c r="U148" i="14"/>
  <c r="Y148" i="14" s="1"/>
  <c r="X143" i="14"/>
  <c r="Y143" i="14" s="1"/>
  <c r="D143" i="14"/>
  <c r="D144" i="14"/>
  <c r="D139" i="14"/>
  <c r="U139" i="14"/>
  <c r="C139" i="14" s="1"/>
  <c r="D133" i="14"/>
  <c r="D135" i="14"/>
  <c r="G133" i="17"/>
  <c r="C137" i="14"/>
  <c r="F136" i="14"/>
  <c r="U136" i="14"/>
  <c r="Y136" i="14" s="1"/>
  <c r="D136" i="14"/>
  <c r="D130" i="14"/>
  <c r="G129" i="17"/>
  <c r="D131" i="14"/>
  <c r="F131" i="14"/>
  <c r="F130" i="14"/>
  <c r="X128" i="14"/>
  <c r="Y128" i="14" s="1"/>
  <c r="D128" i="14"/>
  <c r="C128" i="14"/>
  <c r="C132" i="14"/>
  <c r="D132" i="14"/>
  <c r="X124" i="14"/>
  <c r="Y124" i="14" s="1"/>
  <c r="D124" i="14"/>
  <c r="Y122" i="14"/>
  <c r="D119" i="14"/>
  <c r="G120" i="17"/>
  <c r="C121" i="14"/>
  <c r="C119" i="14"/>
  <c r="Y121" i="14"/>
  <c r="D122" i="14"/>
  <c r="D120" i="14"/>
  <c r="C120" i="14"/>
  <c r="G121" i="17"/>
  <c r="G118" i="17"/>
  <c r="BK116" i="17"/>
  <c r="G119" i="17"/>
  <c r="D123" i="14"/>
  <c r="C123" i="14"/>
  <c r="Y123" i="14"/>
  <c r="G122" i="17"/>
  <c r="U115" i="14"/>
  <c r="C115" i="14" s="1"/>
  <c r="G115" i="17"/>
  <c r="Y116" i="14"/>
  <c r="D116" i="14"/>
  <c r="C110" i="14"/>
  <c r="X108" i="14"/>
  <c r="F108" i="14" s="1"/>
  <c r="G106" i="17"/>
  <c r="F114" i="14"/>
  <c r="D110" i="14"/>
  <c r="D108" i="14"/>
  <c r="G109" i="17"/>
  <c r="U113" i="14"/>
  <c r="Y113" i="14" s="1"/>
  <c r="X107" i="14"/>
  <c r="F107" i="14" s="1"/>
  <c r="D113" i="14"/>
  <c r="C111" i="14"/>
  <c r="D109" i="14"/>
  <c r="F109" i="14"/>
  <c r="Y110" i="14"/>
  <c r="U109" i="14"/>
  <c r="Y109" i="14" s="1"/>
  <c r="G111" i="17"/>
  <c r="G102" i="17"/>
  <c r="BK99" i="17"/>
  <c r="D104" i="14"/>
  <c r="X100" i="14"/>
  <c r="F104" i="14"/>
  <c r="D102" i="14"/>
  <c r="F103" i="14"/>
  <c r="D103" i="14"/>
  <c r="G101" i="17"/>
  <c r="X93" i="14"/>
  <c r="Y93" i="14" s="1"/>
  <c r="X99" i="14"/>
  <c r="F99" i="14" s="1"/>
  <c r="F98" i="14"/>
  <c r="D96" i="14"/>
  <c r="D94" i="14"/>
  <c r="G96" i="17"/>
  <c r="C95" i="14"/>
  <c r="C96" i="14"/>
  <c r="C94" i="14"/>
  <c r="C92" i="14"/>
  <c r="G93" i="17"/>
  <c r="BK83" i="17"/>
  <c r="D89" i="14"/>
  <c r="G88" i="17"/>
  <c r="C89" i="14"/>
  <c r="D90" i="14"/>
  <c r="C90" i="14"/>
  <c r="D87" i="14"/>
  <c r="G86" i="17"/>
  <c r="C87" i="14"/>
  <c r="G87" i="17"/>
  <c r="Y88" i="14"/>
  <c r="C86" i="14"/>
  <c r="F88" i="14"/>
  <c r="D86" i="14"/>
  <c r="G85" i="17"/>
  <c r="C82" i="14"/>
  <c r="F81" i="14"/>
  <c r="D81" i="14"/>
  <c r="F79" i="14"/>
  <c r="Y79" i="14"/>
  <c r="C81" i="14"/>
  <c r="D75" i="14"/>
  <c r="F66" i="14"/>
  <c r="G74" i="17"/>
  <c r="U68" i="14"/>
  <c r="Y68" i="14" s="1"/>
  <c r="C75" i="14"/>
  <c r="D66" i="14"/>
  <c r="D62" i="14"/>
  <c r="Y69" i="14"/>
  <c r="Y75" i="14"/>
  <c r="U66" i="14"/>
  <c r="Y66" i="14" s="1"/>
  <c r="X70" i="14"/>
  <c r="Y70" i="14" s="1"/>
  <c r="X64" i="14"/>
  <c r="Y64" i="14" s="1"/>
  <c r="F71" i="14"/>
  <c r="F68" i="14"/>
  <c r="D67" i="14"/>
  <c r="D72" i="14"/>
  <c r="X67" i="14"/>
  <c r="Y67" i="14" s="1"/>
  <c r="D71" i="14"/>
  <c r="D68" i="14"/>
  <c r="F65" i="14"/>
  <c r="D63" i="14"/>
  <c r="G68" i="17"/>
  <c r="D64" i="14"/>
  <c r="C72" i="14"/>
  <c r="C74" i="14"/>
  <c r="X74" i="14"/>
  <c r="Y74" i="14" s="1"/>
  <c r="D73" i="14"/>
  <c r="D65" i="14"/>
  <c r="G73" i="17"/>
  <c r="G71" i="17"/>
  <c r="G65" i="17"/>
  <c r="C57" i="14"/>
  <c r="Y57" i="14"/>
  <c r="G59" i="17"/>
  <c r="U54" i="14"/>
  <c r="C53" i="14"/>
  <c r="D52" i="14"/>
  <c r="G51" i="17"/>
  <c r="G48" i="17"/>
  <c r="D46" i="14"/>
  <c r="F48" i="14"/>
  <c r="C46" i="14"/>
  <c r="D48" i="14"/>
  <c r="U48" i="14"/>
  <c r="Y48" i="14" s="1"/>
  <c r="Y45" i="14"/>
  <c r="X41" i="14"/>
  <c r="Y41" i="14" s="1"/>
  <c r="G45" i="17"/>
  <c r="D30" i="14"/>
  <c r="V25" i="14"/>
  <c r="F34" i="14"/>
  <c r="Y34" i="14"/>
  <c r="F32" i="14"/>
  <c r="D34" i="14"/>
  <c r="C34" i="14"/>
  <c r="D33" i="14"/>
  <c r="D31" i="14"/>
  <c r="G35" i="17"/>
  <c r="BK28" i="17"/>
  <c r="C33" i="14"/>
  <c r="C31" i="14"/>
  <c r="G33" i="17"/>
  <c r="U25" i="14"/>
  <c r="G30" i="17"/>
  <c r="D21" i="14"/>
  <c r="G23" i="17"/>
  <c r="U24" i="14"/>
  <c r="Y24" i="14" s="1"/>
  <c r="U21" i="14"/>
  <c r="Y21" i="14" s="1"/>
  <c r="Y18" i="14"/>
  <c r="D23" i="14"/>
  <c r="Y22" i="14"/>
  <c r="D24" i="14"/>
  <c r="D22" i="14"/>
  <c r="X19" i="14"/>
  <c r="Y19" i="14" s="1"/>
  <c r="D20" i="14"/>
  <c r="F15" i="14"/>
  <c r="V12" i="14"/>
  <c r="BK14" i="17"/>
  <c r="D15" i="14"/>
  <c r="C14" i="14"/>
  <c r="BO390" i="17"/>
  <c r="BO383" i="17"/>
  <c r="BO352" i="17"/>
  <c r="BO242" i="17"/>
  <c r="BO203" i="17"/>
  <c r="BO174" i="17"/>
  <c r="BO13" i="17"/>
  <c r="BO104" i="17"/>
  <c r="BO83" i="17"/>
  <c r="BS383" i="17"/>
  <c r="BS361" i="17"/>
  <c r="BS333" i="17"/>
  <c r="BS276" i="17"/>
  <c r="BS223" i="17"/>
  <c r="BS199" i="17"/>
  <c r="BS162" i="17"/>
  <c r="BS151" i="17"/>
  <c r="BS139" i="17"/>
  <c r="BS125" i="17"/>
  <c r="BS56" i="17"/>
  <c r="BS13" i="17"/>
  <c r="CA56" i="17"/>
  <c r="BG383" i="17"/>
  <c r="BE12" i="17"/>
  <c r="BE396" i="17" s="1"/>
  <c r="AY28" i="17"/>
  <c r="AY13" i="17"/>
  <c r="AU13" i="17"/>
  <c r="AQ242" i="17"/>
  <c r="AM361" i="17"/>
  <c r="AM315" i="17"/>
  <c r="AM215" i="17"/>
  <c r="AM116" i="17"/>
  <c r="AI390" i="17"/>
  <c r="AI315" i="17"/>
  <c r="AI242" i="17"/>
  <c r="AI203" i="17"/>
  <c r="AI174" i="17"/>
  <c r="AI151" i="17"/>
  <c r="AI104" i="17"/>
  <c r="AI83" i="17"/>
  <c r="AI13" i="17"/>
  <c r="W390" i="17"/>
  <c r="W323" i="17"/>
  <c r="W306" i="17"/>
  <c r="W296" i="17"/>
  <c r="W125" i="17"/>
  <c r="W104" i="17"/>
  <c r="W77" i="17"/>
  <c r="O315" i="17"/>
  <c r="O296" i="17"/>
  <c r="G243" i="17"/>
  <c r="O139" i="17"/>
  <c r="O116" i="17"/>
  <c r="O104" i="17"/>
  <c r="O60" i="17"/>
  <c r="O15" i="17"/>
  <c r="S383" i="17"/>
  <c r="G353" i="17"/>
  <c r="S242" i="17"/>
  <c r="G216" i="17"/>
  <c r="S199" i="17"/>
  <c r="G200" i="17"/>
  <c r="S162" i="17"/>
  <c r="S151" i="17"/>
  <c r="S77" i="17"/>
  <c r="S28" i="17"/>
  <c r="S13" i="17"/>
  <c r="S19" i="17"/>
  <c r="B233" i="14"/>
  <c r="AE344" i="17"/>
  <c r="AE323" i="17"/>
  <c r="AE315" i="17"/>
  <c r="G307" i="17"/>
  <c r="AE296" i="17"/>
  <c r="G270" i="17"/>
  <c r="AE215" i="17"/>
  <c r="AE174" i="17"/>
  <c r="AE162" i="17"/>
  <c r="G126" i="17"/>
  <c r="AE116" i="17"/>
  <c r="AE19" i="17"/>
  <c r="AE15" i="17"/>
  <c r="G394" i="17"/>
  <c r="K199" i="17"/>
  <c r="G105" i="17"/>
  <c r="G61" i="17"/>
  <c r="K13" i="17"/>
  <c r="B254" i="14"/>
  <c r="B283" i="14"/>
  <c r="B125" i="14"/>
  <c r="B90" i="14"/>
  <c r="G393" i="17"/>
  <c r="U405" i="14"/>
  <c r="Y405" i="14" s="1"/>
  <c r="CE390" i="17"/>
  <c r="CE383" i="17"/>
  <c r="G375" i="17"/>
  <c r="V363" i="14"/>
  <c r="G324" i="17"/>
  <c r="CE286" i="17"/>
  <c r="G224" i="17"/>
  <c r="CE203" i="17"/>
  <c r="Y178" i="14"/>
  <c r="CE162" i="17"/>
  <c r="Y141" i="14"/>
  <c r="T100" i="14"/>
  <c r="B319" i="14"/>
  <c r="B261" i="14"/>
  <c r="B255" i="14"/>
  <c r="B240" i="14"/>
  <c r="B200" i="14"/>
  <c r="B193" i="14"/>
  <c r="B175" i="14"/>
  <c r="B155" i="14"/>
  <c r="B133" i="14"/>
  <c r="B122" i="14"/>
  <c r="B115" i="14"/>
  <c r="B95" i="14"/>
  <c r="B91" i="14"/>
  <c r="B87" i="14"/>
  <c r="B82" i="14"/>
  <c r="T12" i="14"/>
  <c r="B375" i="14"/>
  <c r="B327" i="14"/>
  <c r="B321" i="14"/>
  <c r="B227" i="14"/>
  <c r="B213" i="14"/>
  <c r="B189" i="14"/>
  <c r="B180" i="14"/>
  <c r="B135" i="14"/>
  <c r="B107" i="14"/>
  <c r="B69" i="14"/>
  <c r="B383" i="14"/>
  <c r="B309" i="14"/>
  <c r="B186" i="14"/>
  <c r="B15" i="14"/>
  <c r="T220" i="14"/>
  <c r="T117" i="14"/>
  <c r="B360" i="14"/>
  <c r="B345" i="14"/>
  <c r="B279" i="14"/>
  <c r="B252" i="14"/>
  <c r="B131" i="14"/>
  <c r="G391" i="17"/>
  <c r="G392" i="17"/>
  <c r="V394" i="14"/>
  <c r="G384" i="17"/>
  <c r="AA383" i="17"/>
  <c r="U386" i="14"/>
  <c r="U385" i="14" s="1"/>
  <c r="AA361" i="17"/>
  <c r="G362" i="17"/>
  <c r="AA352" i="17"/>
  <c r="Y364" i="14"/>
  <c r="Y355" i="14"/>
  <c r="V343" i="14"/>
  <c r="AA333" i="17"/>
  <c r="AA323" i="17"/>
  <c r="AA315" i="17"/>
  <c r="X316" i="14"/>
  <c r="G297" i="17"/>
  <c r="Y285" i="14"/>
  <c r="U277" i="14"/>
  <c r="Y277" i="14" s="1"/>
  <c r="Y209" i="14"/>
  <c r="AA203" i="17"/>
  <c r="AA174" i="17"/>
  <c r="Y165" i="14"/>
  <c r="G163" i="17"/>
  <c r="AA151" i="17"/>
  <c r="G152" i="17"/>
  <c r="G140" i="17"/>
  <c r="G117" i="17"/>
  <c r="Y118" i="14"/>
  <c r="AA116" i="17"/>
  <c r="Y101" i="14"/>
  <c r="AA99" i="17"/>
  <c r="G84" i="17"/>
  <c r="AA83" i="17"/>
  <c r="G78" i="17"/>
  <c r="X60" i="14"/>
  <c r="Y60" i="14" s="1"/>
  <c r="AA60" i="17"/>
  <c r="G43" i="17"/>
  <c r="G29" i="17"/>
  <c r="AA28" i="17"/>
  <c r="Y17" i="14"/>
  <c r="G16" i="17"/>
  <c r="T204" i="14"/>
  <c r="T126" i="14"/>
  <c r="T54" i="14"/>
  <c r="T153" i="14"/>
  <c r="T105" i="14"/>
  <c r="B392" i="14"/>
  <c r="B384" i="14"/>
  <c r="B312" i="14"/>
  <c r="B313" i="14"/>
  <c r="B223" i="14"/>
  <c r="B188" i="14"/>
  <c r="B150" i="14"/>
  <c r="B139" i="14"/>
  <c r="B120" i="14"/>
  <c r="B97" i="14"/>
  <c r="B80" i="14"/>
  <c r="B75" i="14"/>
  <c r="B29" i="14"/>
  <c r="T354" i="14"/>
  <c r="T315" i="14"/>
  <c r="B377" i="14"/>
  <c r="B358" i="14"/>
  <c r="B336" i="14"/>
  <c r="B298" i="14"/>
  <c r="B244" i="14"/>
  <c r="B216" i="14"/>
  <c r="B195" i="14"/>
  <c r="B168" i="14"/>
  <c r="B160" i="14"/>
  <c r="B157" i="14"/>
  <c r="B148" i="14"/>
  <c r="B146" i="14"/>
  <c r="B137" i="14"/>
  <c r="B111" i="14"/>
  <c r="B62" i="14"/>
  <c r="B31" i="14"/>
  <c r="B381" i="14"/>
  <c r="B370" i="14"/>
  <c r="B352" i="14"/>
  <c r="B342" i="14"/>
  <c r="B337" i="14"/>
  <c r="B332" i="14"/>
  <c r="B329" i="14"/>
  <c r="B304" i="14"/>
  <c r="B300" i="14"/>
  <c r="B293" i="14"/>
  <c r="B291" i="14"/>
  <c r="B286" i="14"/>
  <c r="B275" i="14"/>
  <c r="B267" i="14"/>
  <c r="B235" i="14"/>
  <c r="B210" i="14"/>
  <c r="B202" i="14"/>
  <c r="B184" i="14"/>
  <c r="B182" i="14"/>
  <c r="B162" i="14"/>
  <c r="B113" i="14"/>
  <c r="B109" i="14"/>
  <c r="B102" i="14"/>
  <c r="B72" i="14"/>
  <c r="B70" i="14"/>
  <c r="B64" i="14"/>
  <c r="T372" i="14"/>
  <c r="B269" i="14"/>
  <c r="T208" i="14"/>
  <c r="B320" i="14"/>
  <c r="B258" i="14"/>
  <c r="B226" i="14"/>
  <c r="B206" i="14"/>
  <c r="B176" i="14"/>
  <c r="B121" i="14"/>
  <c r="B76" i="14"/>
  <c r="B376" i="14"/>
  <c r="B335" i="14"/>
  <c r="B297" i="14"/>
  <c r="B274" i="14"/>
  <c r="B256" i="14"/>
  <c r="B247" i="14"/>
  <c r="B214" i="14"/>
  <c r="B194" i="14"/>
  <c r="B167" i="14"/>
  <c r="B151" i="14"/>
  <c r="B149" i="14"/>
  <c r="B147" i="14"/>
  <c r="B132" i="14"/>
  <c r="B112" i="14"/>
  <c r="B103" i="14"/>
  <c r="B67" i="14"/>
  <c r="B63" i="14"/>
  <c r="B58" i="14"/>
  <c r="B48" i="14"/>
  <c r="B38" i="14"/>
  <c r="B36" i="14"/>
  <c r="B34" i="14"/>
  <c r="B32" i="14"/>
  <c r="B23" i="14"/>
  <c r="B389" i="14"/>
  <c r="B271" i="14"/>
  <c r="B116" i="14"/>
  <c r="T324" i="14"/>
  <c r="B199" i="14"/>
  <c r="B156" i="14"/>
  <c r="B144" i="14"/>
  <c r="B134" i="14"/>
  <c r="B96" i="14"/>
  <c r="B88" i="14"/>
  <c r="T140" i="14"/>
  <c r="B382" i="14"/>
  <c r="B369" i="14"/>
  <c r="B359" i="14"/>
  <c r="B353" i="14"/>
  <c r="B341" i="14"/>
  <c r="B330" i="14"/>
  <c r="B328" i="14"/>
  <c r="B303" i="14"/>
  <c r="B301" i="14"/>
  <c r="B292" i="14"/>
  <c r="B288" i="14"/>
  <c r="B287" i="14"/>
  <c r="B228" i="14"/>
  <c r="B203" i="14"/>
  <c r="B185" i="14"/>
  <c r="B181" i="14"/>
  <c r="B169" i="14"/>
  <c r="B161" i="14"/>
  <c r="B110" i="14"/>
  <c r="B71" i="14"/>
  <c r="B68" i="14"/>
  <c r="B20" i="14"/>
  <c r="B18" i="14"/>
  <c r="B362" i="14"/>
  <c r="B307" i="14"/>
  <c r="B172" i="14"/>
  <c r="B74" i="14"/>
  <c r="B41" i="14"/>
  <c r="B391" i="14"/>
  <c r="B318" i="14"/>
  <c r="B224" i="14"/>
  <c r="B123" i="14"/>
  <c r="B92" i="14"/>
  <c r="B30" i="14"/>
  <c r="B388" i="14"/>
  <c r="B347" i="14"/>
  <c r="B331" i="14"/>
  <c r="B310" i="14"/>
  <c r="B308" i="14"/>
  <c r="B272" i="14"/>
  <c r="B211" i="14"/>
  <c r="B198" i="14"/>
  <c r="B173" i="14"/>
  <c r="B171" i="14"/>
  <c r="B128" i="14"/>
  <c r="B124" i="14"/>
  <c r="B73" i="14"/>
  <c r="B65" i="14"/>
  <c r="B52" i="14"/>
  <c r="B45" i="14"/>
  <c r="BC374" i="17"/>
  <c r="U373" i="14"/>
  <c r="G345" i="17"/>
  <c r="BC344" i="17"/>
  <c r="G334" i="17"/>
  <c r="X334" i="14"/>
  <c r="Y334" i="14" s="1"/>
  <c r="V294" i="14"/>
  <c r="G287" i="17"/>
  <c r="G277" i="17"/>
  <c r="V262" i="14"/>
  <c r="G256" i="17"/>
  <c r="Y263" i="14"/>
  <c r="V249" i="14"/>
  <c r="X250" i="14"/>
  <c r="G231" i="17"/>
  <c r="BC230" i="17"/>
  <c r="X237" i="14"/>
  <c r="Y237" i="14" s="1"/>
  <c r="BC215" i="17"/>
  <c r="U221" i="14"/>
  <c r="Y221" i="14" s="1"/>
  <c r="X205" i="14"/>
  <c r="Y191" i="14"/>
  <c r="G175" i="17"/>
  <c r="U154" i="14"/>
  <c r="Y154" i="14" s="1"/>
  <c r="V153" i="14"/>
  <c r="BC116" i="17"/>
  <c r="X106" i="14"/>
  <c r="G100" i="17"/>
  <c r="U84" i="14"/>
  <c r="Y84" i="14" s="1"/>
  <c r="X78" i="14"/>
  <c r="Y78" i="14" s="1"/>
  <c r="BC60" i="17"/>
  <c r="G57" i="17"/>
  <c r="X26" i="14"/>
  <c r="Y26" i="14" s="1"/>
  <c r="G20" i="17"/>
  <c r="Y13" i="14"/>
  <c r="P397" i="16"/>
  <c r="N401" i="14"/>
  <c r="HK362" i="16"/>
  <c r="BW257" i="16"/>
  <c r="HK279" i="16"/>
  <c r="EQ244" i="16"/>
  <c r="BC103" i="16"/>
  <c r="AE215" i="16"/>
  <c r="DS185" i="16"/>
  <c r="EQ98" i="16"/>
  <c r="HO355" i="16"/>
  <c r="EM355" i="16"/>
  <c r="HK337" i="16"/>
  <c r="DS337" i="16"/>
  <c r="EU124" i="16"/>
  <c r="DO124" i="16"/>
  <c r="FK52" i="16"/>
  <c r="EQ375" i="16"/>
  <c r="EQ355" i="16"/>
  <c r="CI337" i="16"/>
  <c r="EQ124" i="16"/>
  <c r="BW124" i="16"/>
  <c r="BW244" i="16"/>
  <c r="EQ203" i="16"/>
  <c r="DS159" i="16"/>
  <c r="O137" i="16"/>
  <c r="EE103" i="16"/>
  <c r="DS103" i="16"/>
  <c r="CM103" i="16"/>
  <c r="EU52" i="16"/>
  <c r="DS26" i="16"/>
  <c r="BC337" i="16"/>
  <c r="DS231" i="16"/>
  <c r="EM172" i="16"/>
  <c r="EI12" i="16"/>
  <c r="HG391" i="16"/>
  <c r="HW148" i="16"/>
  <c r="DO148" i="16"/>
  <c r="EM81" i="16"/>
  <c r="HO40" i="16"/>
  <c r="BC26" i="16"/>
  <c r="EM17" i="16"/>
  <c r="IO397" i="16"/>
  <c r="E73" i="13" s="1"/>
  <c r="CQ384" i="16"/>
  <c r="BC318" i="16"/>
  <c r="BW215" i="16"/>
  <c r="HK75" i="16"/>
  <c r="CA40" i="16"/>
  <c r="GA391" i="16"/>
  <c r="AE271" i="16"/>
  <c r="HK199" i="16"/>
  <c r="HK172" i="16"/>
  <c r="G150" i="16"/>
  <c r="EM148" i="16"/>
  <c r="BW310" i="16"/>
  <c r="IQ391" i="16"/>
  <c r="EM384" i="16"/>
  <c r="CM384" i="16"/>
  <c r="BW384" i="16"/>
  <c r="BC244" i="16"/>
  <c r="CM199" i="16"/>
  <c r="BC199" i="16"/>
  <c r="HO26" i="16"/>
  <c r="CA362" i="16"/>
  <c r="DS318" i="16"/>
  <c r="HK257" i="16"/>
  <c r="G187" i="16"/>
  <c r="DG159" i="16"/>
  <c r="HK148" i="16"/>
  <c r="EQ137" i="16"/>
  <c r="EU115" i="16"/>
  <c r="FO52" i="16"/>
  <c r="G336" i="16"/>
  <c r="EE346" i="16"/>
  <c r="EM199" i="16"/>
  <c r="AE185" i="16"/>
  <c r="G127" i="16"/>
  <c r="EQ172" i="16"/>
  <c r="BC148" i="16"/>
  <c r="CU12" i="16"/>
  <c r="AI391" i="16"/>
  <c r="CM355" i="16"/>
  <c r="HO318" i="16"/>
  <c r="CM148" i="16"/>
  <c r="HK17" i="16"/>
  <c r="EU384" i="16"/>
  <c r="EE355" i="16"/>
  <c r="G297" i="16"/>
  <c r="CM289" i="16"/>
  <c r="BC289" i="16"/>
  <c r="EE215" i="16"/>
  <c r="EM203" i="16"/>
  <c r="CM172" i="16"/>
  <c r="BC172" i="16"/>
  <c r="AE103" i="16"/>
  <c r="EU98" i="16"/>
  <c r="EQ81" i="16"/>
  <c r="GM57" i="16"/>
  <c r="CM40" i="16"/>
  <c r="BC40" i="16"/>
  <c r="BC13" i="16"/>
  <c r="BC12" i="16"/>
  <c r="G345" i="16"/>
  <c r="EA137" i="16"/>
  <c r="G234" i="16"/>
  <c r="BW81" i="16"/>
  <c r="HO75" i="16"/>
  <c r="EQ40" i="16"/>
  <c r="EE384" i="16"/>
  <c r="HK327" i="16"/>
  <c r="DS257" i="16"/>
  <c r="AQ203" i="16"/>
  <c r="AE203" i="16"/>
  <c r="CE172" i="16"/>
  <c r="G155" i="16"/>
  <c r="JB10" i="16"/>
  <c r="JB397" i="16" s="1"/>
  <c r="EU103" i="16"/>
  <c r="HO57" i="16"/>
  <c r="G105" i="16"/>
  <c r="EU337" i="16"/>
  <c r="BW318" i="16"/>
  <c r="BC231" i="16"/>
  <c r="GQ137" i="16"/>
  <c r="EM137" i="16"/>
  <c r="AE115" i="16"/>
  <c r="BC75" i="16"/>
  <c r="BC57" i="16"/>
  <c r="IA11" i="16"/>
  <c r="O129" i="14"/>
  <c r="C129" i="14" s="1"/>
  <c r="EM391" i="16"/>
  <c r="EU375" i="16"/>
  <c r="HK346" i="16"/>
  <c r="EM346" i="16"/>
  <c r="BC346" i="16"/>
  <c r="CE337" i="16"/>
  <c r="EE318" i="16"/>
  <c r="HK300" i="16"/>
  <c r="EQ279" i="16"/>
  <c r="EQ215" i="16"/>
  <c r="DO199" i="16"/>
  <c r="BW199" i="16"/>
  <c r="G62" i="16"/>
  <c r="IP10" i="16"/>
  <c r="IP397" i="16" s="1"/>
  <c r="G19" i="16"/>
  <c r="HC12" i="16"/>
  <c r="EE81" i="16"/>
  <c r="AE40" i="16"/>
  <c r="IK397" i="16"/>
  <c r="F72" i="13" s="1"/>
  <c r="HK289" i="16"/>
  <c r="BC137" i="16"/>
  <c r="G269" i="16"/>
  <c r="IW397" i="16"/>
  <c r="DS391" i="16"/>
  <c r="CM391" i="16"/>
  <c r="BC391" i="16"/>
  <c r="DS362" i="16"/>
  <c r="BW362" i="16"/>
  <c r="BW337" i="16"/>
  <c r="AY327" i="16"/>
  <c r="G144" i="16"/>
  <c r="G140" i="16"/>
  <c r="EU81" i="16"/>
  <c r="EU17" i="16"/>
  <c r="AE81" i="16"/>
  <c r="CI40" i="16"/>
  <c r="BI397" i="16"/>
  <c r="E26" i="13" s="1"/>
  <c r="EM310" i="16"/>
  <c r="BW271" i="16"/>
  <c r="G320" i="16"/>
  <c r="EM244" i="16"/>
  <c r="EM75" i="16"/>
  <c r="G70" i="16"/>
  <c r="EQ57" i="16"/>
  <c r="DO244" i="16"/>
  <c r="EM362" i="16"/>
  <c r="CA337" i="16"/>
  <c r="O274" i="14"/>
  <c r="C274" i="14" s="1"/>
  <c r="JO391" i="16"/>
  <c r="CY391" i="16"/>
  <c r="BW391" i="16"/>
  <c r="AY384" i="16"/>
  <c r="G377" i="16"/>
  <c r="EY375" i="16"/>
  <c r="BW375" i="16"/>
  <c r="CM346" i="16"/>
  <c r="G302" i="16"/>
  <c r="BW300" i="16"/>
  <c r="EE289" i="16"/>
  <c r="EQ257" i="16"/>
  <c r="CM257" i="16"/>
  <c r="CM244" i="16"/>
  <c r="GQ172" i="16"/>
  <c r="BW159" i="16"/>
  <c r="BW103" i="16"/>
  <c r="HS57" i="16"/>
  <c r="EM57" i="16"/>
  <c r="CM52" i="16"/>
  <c r="EE40" i="16"/>
  <c r="DO40" i="16"/>
  <c r="GQ12" i="16"/>
  <c r="G256" i="16"/>
  <c r="R261" i="14"/>
  <c r="F261" i="14" s="1"/>
  <c r="HK355" i="16"/>
  <c r="EQ327" i="16"/>
  <c r="AQ327" i="16"/>
  <c r="EM231" i="16"/>
  <c r="HK224" i="16"/>
  <c r="EU75" i="16"/>
  <c r="EE52" i="16"/>
  <c r="CQ391" i="16"/>
  <c r="DO327" i="16"/>
  <c r="CM271" i="16"/>
  <c r="EM337" i="16"/>
  <c r="EM257" i="16"/>
  <c r="GQ337" i="16"/>
  <c r="EM279" i="16"/>
  <c r="GQ57" i="16"/>
  <c r="IL397" i="16"/>
  <c r="H72" i="13" s="1"/>
  <c r="IM391" i="16"/>
  <c r="DS375" i="16"/>
  <c r="Z10" i="16"/>
  <c r="Z397" i="16" s="1"/>
  <c r="H17" i="13" s="1"/>
  <c r="EE75" i="16"/>
  <c r="CI52" i="16"/>
  <c r="BC52" i="16"/>
  <c r="JG11" i="16"/>
  <c r="IE11" i="16"/>
  <c r="HO11" i="16"/>
  <c r="G42" i="16"/>
  <c r="G24" i="16"/>
  <c r="JJ10" i="16"/>
  <c r="HF10" i="16"/>
  <c r="HF397" i="16" s="1"/>
  <c r="H64" i="13" s="1"/>
  <c r="HS391" i="16"/>
  <c r="GI391" i="16"/>
  <c r="HK384" i="16"/>
  <c r="HK375" i="16"/>
  <c r="CI375" i="16"/>
  <c r="EQ362" i="16"/>
  <c r="BC355" i="16"/>
  <c r="CA346" i="16"/>
  <c r="G340" i="16"/>
  <c r="EE310" i="16"/>
  <c r="DO300" i="16"/>
  <c r="HK215" i="16"/>
  <c r="AY215" i="16"/>
  <c r="EM185" i="16"/>
  <c r="HO137" i="16"/>
  <c r="EE137" i="16"/>
  <c r="AE137" i="16"/>
  <c r="EE115" i="16"/>
  <c r="DS115" i="16"/>
  <c r="GQ81" i="16"/>
  <c r="BC81" i="16"/>
  <c r="ID10" i="16"/>
  <c r="IE10" i="16" s="1"/>
  <c r="IE397" i="16" s="1"/>
  <c r="G50" i="16"/>
  <c r="G48" i="16"/>
  <c r="HE10" i="16"/>
  <c r="HE397" i="16" s="1"/>
  <c r="DG12" i="16"/>
  <c r="R23" i="14"/>
  <c r="F23" i="14" s="1"/>
  <c r="IG397" i="16"/>
  <c r="E71" i="13" s="1"/>
  <c r="GQ391" i="16"/>
  <c r="BC362" i="16"/>
  <c r="EY337" i="16"/>
  <c r="EQ310" i="16"/>
  <c r="CM300" i="16"/>
  <c r="DS279" i="16"/>
  <c r="HO271" i="16"/>
  <c r="AE244" i="16"/>
  <c r="HO159" i="16"/>
  <c r="EE148" i="16"/>
  <c r="G94" i="16"/>
  <c r="E312" i="14"/>
  <c r="HO384" i="16"/>
  <c r="GY384" i="16"/>
  <c r="EF397" i="16"/>
  <c r="D45" i="13" s="1"/>
  <c r="HO362" i="16"/>
  <c r="EU362" i="16"/>
  <c r="EY355" i="16"/>
  <c r="EU346" i="16"/>
  <c r="G333" i="16"/>
  <c r="HO199" i="16"/>
  <c r="HK159" i="16"/>
  <c r="DO159" i="16"/>
  <c r="HK115" i="16"/>
  <c r="EM98" i="16"/>
  <c r="G29" i="16"/>
  <c r="CM17" i="16"/>
  <c r="CE17" i="16"/>
  <c r="JG13" i="16"/>
  <c r="DI10" i="16"/>
  <c r="DI397" i="16" s="1"/>
  <c r="CQ11" i="16"/>
  <c r="DS289" i="16"/>
  <c r="JA397" i="16"/>
  <c r="JK391" i="16"/>
  <c r="CI391" i="16"/>
  <c r="HO346" i="16"/>
  <c r="AE337" i="16"/>
  <c r="HK318" i="16"/>
  <c r="DS300" i="16"/>
  <c r="AE279" i="16"/>
  <c r="EQ271" i="16"/>
  <c r="G238" i="16"/>
  <c r="HK231" i="16"/>
  <c r="CM224" i="16"/>
  <c r="BC215" i="16"/>
  <c r="DS199" i="16"/>
  <c r="HK185" i="16"/>
  <c r="DS172" i="16"/>
  <c r="EQ159" i="16"/>
  <c r="EQ148" i="16"/>
  <c r="BW148" i="16"/>
  <c r="GM137" i="16"/>
  <c r="DW137" i="16"/>
  <c r="BW137" i="16"/>
  <c r="EM115" i="16"/>
  <c r="DS98" i="16"/>
  <c r="FJ10" i="16"/>
  <c r="FJ397" i="16" s="1"/>
  <c r="BW75" i="16"/>
  <c r="IX10" i="16"/>
  <c r="IX397" i="16" s="1"/>
  <c r="CE57" i="16"/>
  <c r="AE57" i="16"/>
  <c r="EM52" i="16"/>
  <c r="HK40" i="16"/>
  <c r="EQ26" i="16"/>
  <c r="BW26" i="16"/>
  <c r="EE17" i="16"/>
  <c r="CA17" i="16"/>
  <c r="JM10" i="16"/>
  <c r="JM397" i="16" s="1"/>
  <c r="JG12" i="16"/>
  <c r="GY12" i="16"/>
  <c r="AE11" i="16"/>
  <c r="E267" i="14"/>
  <c r="IU300" i="16"/>
  <c r="IS10" i="16"/>
  <c r="IS397" i="16" s="1"/>
  <c r="O11" i="16"/>
  <c r="G373" i="16"/>
  <c r="G374" i="16"/>
  <c r="S264" i="14"/>
  <c r="G270" i="16"/>
  <c r="G261" i="16"/>
  <c r="G262" i="16"/>
  <c r="G180" i="16"/>
  <c r="FW12" i="16"/>
  <c r="G350" i="16"/>
  <c r="O358" i="14"/>
  <c r="C358" i="14" s="1"/>
  <c r="G341" i="16"/>
  <c r="G331" i="16"/>
  <c r="G322" i="16"/>
  <c r="G325" i="16"/>
  <c r="G293" i="16"/>
  <c r="O267" i="14"/>
  <c r="C267" i="14" s="1"/>
  <c r="G207" i="16"/>
  <c r="G212" i="16"/>
  <c r="G208" i="16"/>
  <c r="G197" i="16"/>
  <c r="G195" i="16"/>
  <c r="R185" i="14"/>
  <c r="S185" i="14" s="1"/>
  <c r="D183" i="14"/>
  <c r="G174" i="16"/>
  <c r="G181" i="16"/>
  <c r="G175" i="16"/>
  <c r="G169" i="16"/>
  <c r="G158" i="16"/>
  <c r="G152" i="16"/>
  <c r="G136" i="16"/>
  <c r="G122" i="16"/>
  <c r="G118" i="16"/>
  <c r="G111" i="16"/>
  <c r="G101" i="16"/>
  <c r="G68" i="16"/>
  <c r="O48" i="14"/>
  <c r="S48" i="14" s="1"/>
  <c r="G31" i="16"/>
  <c r="DO384" i="16"/>
  <c r="G387" i="16"/>
  <c r="G388" i="16"/>
  <c r="O353" i="14"/>
  <c r="C353" i="14" s="1"/>
  <c r="G303" i="16"/>
  <c r="DO257" i="16"/>
  <c r="G252" i="16"/>
  <c r="DO215" i="16"/>
  <c r="G156" i="16"/>
  <c r="O148" i="14"/>
  <c r="DO137" i="16"/>
  <c r="G131" i="16"/>
  <c r="G121" i="16"/>
  <c r="G110" i="16"/>
  <c r="DO98" i="16"/>
  <c r="G80" i="16"/>
  <c r="DO17" i="16"/>
  <c r="G23" i="16"/>
  <c r="G15" i="16"/>
  <c r="E356" i="14"/>
  <c r="E350" i="14"/>
  <c r="GI11" i="16"/>
  <c r="G368" i="16"/>
  <c r="JG279" i="16"/>
  <c r="S253" i="14"/>
  <c r="JG159" i="16"/>
  <c r="G89" i="16"/>
  <c r="R139" i="14"/>
  <c r="S139" i="14" s="1"/>
  <c r="R18" i="14"/>
  <c r="S18" i="14" s="1"/>
  <c r="G92" i="16"/>
  <c r="R113" i="14"/>
  <c r="F113" i="14" s="1"/>
  <c r="G348" i="16"/>
  <c r="G283" i="16"/>
  <c r="G260" i="16"/>
  <c r="G90" i="16"/>
  <c r="G382" i="16"/>
  <c r="R347" i="14"/>
  <c r="R186" i="14"/>
  <c r="G365" i="16"/>
  <c r="G326" i="16"/>
  <c r="G236" i="16"/>
  <c r="G113" i="16"/>
  <c r="G106" i="16"/>
  <c r="R180" i="14"/>
  <c r="S180" i="14" s="1"/>
  <c r="R156" i="14"/>
  <c r="F156" i="14" s="1"/>
  <c r="R28" i="14"/>
  <c r="F28" i="14" s="1"/>
  <c r="G353" i="16"/>
  <c r="R200" i="14"/>
  <c r="F200" i="14" s="1"/>
  <c r="S396" i="14"/>
  <c r="G378" i="16"/>
  <c r="G351" i="16"/>
  <c r="G276" i="16"/>
  <c r="G171" i="16"/>
  <c r="G132" i="16"/>
  <c r="AU362" i="16"/>
  <c r="AU384" i="16"/>
  <c r="HK310" i="16"/>
  <c r="HK271" i="16"/>
  <c r="HK203" i="16"/>
  <c r="HK124" i="16"/>
  <c r="HK103" i="16"/>
  <c r="HK81" i="16"/>
  <c r="HK57" i="16"/>
  <c r="HK52" i="16"/>
  <c r="HK11" i="16"/>
  <c r="HK13" i="16"/>
  <c r="G273" i="16"/>
  <c r="R243" i="14"/>
  <c r="R163" i="14"/>
  <c r="F163" i="14" s="1"/>
  <c r="R160" i="14"/>
  <c r="F160" i="14" s="1"/>
  <c r="CQ12" i="16"/>
  <c r="G135" i="16"/>
  <c r="DK52" i="16"/>
  <c r="DK12" i="16"/>
  <c r="HZ10" i="16"/>
  <c r="HZ397" i="16" s="1"/>
  <c r="H69" i="13" s="1"/>
  <c r="I69" i="13" s="1"/>
  <c r="F69" i="13"/>
  <c r="G393" i="16"/>
  <c r="HW137" i="16"/>
  <c r="HW11" i="16"/>
  <c r="HS384" i="16"/>
  <c r="HR10" i="16"/>
  <c r="HR397" i="16" s="1"/>
  <c r="HS11" i="16"/>
  <c r="HO391" i="16"/>
  <c r="HO300" i="16"/>
  <c r="HO310" i="16"/>
  <c r="HO279" i="16"/>
  <c r="HO289" i="16"/>
  <c r="HO244" i="16"/>
  <c r="HO257" i="16"/>
  <c r="HO224" i="16"/>
  <c r="HO215" i="16"/>
  <c r="HO185" i="16"/>
  <c r="R211" i="14"/>
  <c r="F211" i="14" s="1"/>
  <c r="HO203" i="16"/>
  <c r="HO172" i="16"/>
  <c r="HO124" i="16"/>
  <c r="HO52" i="16"/>
  <c r="S370" i="14"/>
  <c r="AQ362" i="16"/>
  <c r="EE244" i="16"/>
  <c r="BC159" i="16"/>
  <c r="EE203" i="16"/>
  <c r="DS271" i="16"/>
  <c r="EE199" i="16"/>
  <c r="FS11" i="16"/>
  <c r="S301" i="14"/>
  <c r="FS384" i="16"/>
  <c r="CI346" i="16"/>
  <c r="CM81" i="16"/>
  <c r="EU11" i="16"/>
  <c r="GA11" i="16"/>
  <c r="CM362" i="16"/>
  <c r="CM75" i="16"/>
  <c r="CM26" i="16"/>
  <c r="CM11" i="16"/>
  <c r="CI384" i="16"/>
  <c r="CI17" i="16"/>
  <c r="CI11" i="16"/>
  <c r="EE391" i="16"/>
  <c r="EE337" i="16"/>
  <c r="EE279" i="16"/>
  <c r="EE271" i="16"/>
  <c r="EE224" i="16"/>
  <c r="EE98" i="16"/>
  <c r="EE57" i="16"/>
  <c r="EE26" i="16"/>
  <c r="DS215" i="16"/>
  <c r="DS137" i="16"/>
  <c r="DS81" i="16"/>
  <c r="DS52" i="16"/>
  <c r="DS11" i="16"/>
  <c r="DS17" i="16"/>
  <c r="EQ384" i="16"/>
  <c r="EQ337" i="16"/>
  <c r="EQ231" i="16"/>
  <c r="EQ75" i="16"/>
  <c r="EQ52" i="16"/>
  <c r="EQ11" i="16"/>
  <c r="EM375" i="16"/>
  <c r="EM327" i="16"/>
  <c r="EM318" i="16"/>
  <c r="EM300" i="16"/>
  <c r="EM289" i="16"/>
  <c r="EM271" i="16"/>
  <c r="G258" i="16"/>
  <c r="EM224" i="16"/>
  <c r="EM215" i="16"/>
  <c r="G200" i="16"/>
  <c r="EM11" i="16"/>
  <c r="EM26" i="16"/>
  <c r="D261" i="14"/>
  <c r="E197" i="14"/>
  <c r="E73" i="14"/>
  <c r="S329" i="14"/>
  <c r="S188" i="14"/>
  <c r="E288" i="14"/>
  <c r="F241" i="14"/>
  <c r="E332" i="14"/>
  <c r="S307" i="14"/>
  <c r="E281" i="14"/>
  <c r="E361" i="14"/>
  <c r="E275" i="14"/>
  <c r="S136" i="14"/>
  <c r="FG52" i="16"/>
  <c r="I79" i="13"/>
  <c r="S391" i="16"/>
  <c r="EA11" i="16"/>
  <c r="FK11" i="16"/>
  <c r="FG11" i="16"/>
  <c r="GX10" i="16"/>
  <c r="GX397" i="16" s="1"/>
  <c r="H62" i="13" s="1"/>
  <c r="AE391" i="16"/>
  <c r="AE384" i="16"/>
  <c r="G376" i="16"/>
  <c r="AE318" i="16"/>
  <c r="AE289" i="16"/>
  <c r="G104" i="16"/>
  <c r="AE52" i="16"/>
  <c r="G370" i="16"/>
  <c r="BW355" i="16"/>
  <c r="O361" i="14"/>
  <c r="C361" i="14" s="1"/>
  <c r="BW346" i="16"/>
  <c r="BW327" i="16"/>
  <c r="S326" i="14"/>
  <c r="G316" i="16"/>
  <c r="BW279" i="16"/>
  <c r="G288" i="16"/>
  <c r="O278" i="14"/>
  <c r="S278" i="14" s="1"/>
  <c r="S256" i="14"/>
  <c r="BW224" i="16"/>
  <c r="BW203" i="16"/>
  <c r="R192" i="14"/>
  <c r="BW185" i="16"/>
  <c r="BW172" i="16"/>
  <c r="BW115" i="16"/>
  <c r="G77" i="16"/>
  <c r="BW57" i="16"/>
  <c r="BW52" i="16"/>
  <c r="BW40" i="16"/>
  <c r="BW17" i="16"/>
  <c r="R14" i="14"/>
  <c r="F14" i="14" s="1"/>
  <c r="D238" i="14"/>
  <c r="G201" i="16"/>
  <c r="G151" i="16"/>
  <c r="FQ10" i="16"/>
  <c r="FQ397" i="16" s="1"/>
  <c r="CE11" i="16"/>
  <c r="BC375" i="16"/>
  <c r="F374" i="14"/>
  <c r="E219" i="14"/>
  <c r="E188" i="14"/>
  <c r="S328" i="14"/>
  <c r="S280" i="14"/>
  <c r="Q208" i="14"/>
  <c r="S123" i="14"/>
  <c r="S110" i="14"/>
  <c r="BC224" i="16"/>
  <c r="AQ115" i="16"/>
  <c r="AY52" i="16"/>
  <c r="BC115" i="16"/>
  <c r="E285" i="14"/>
  <c r="E367" i="14"/>
  <c r="E69" i="14"/>
  <c r="S259" i="14"/>
  <c r="S199" i="14"/>
  <c r="E406" i="14"/>
  <c r="E386" i="14"/>
  <c r="S313" i="14"/>
  <c r="D225" i="14"/>
  <c r="E191" i="14"/>
  <c r="Q177" i="14"/>
  <c r="S114" i="14"/>
  <c r="S197" i="14"/>
  <c r="E390" i="14"/>
  <c r="S281" i="14"/>
  <c r="E227" i="14"/>
  <c r="S214" i="14"/>
  <c r="E154" i="14"/>
  <c r="D95" i="14"/>
  <c r="E71" i="14"/>
  <c r="E53" i="14"/>
  <c r="AU115" i="16"/>
  <c r="AY98" i="16"/>
  <c r="E70" i="13"/>
  <c r="F70" i="13"/>
  <c r="B248" i="14"/>
  <c r="AY203" i="16"/>
  <c r="AY185" i="16"/>
  <c r="AU271" i="16"/>
  <c r="O263" i="14"/>
  <c r="S263" i="14" s="1"/>
  <c r="AU11" i="16"/>
  <c r="AU224" i="16"/>
  <c r="R112" i="14"/>
  <c r="F112" i="14" s="1"/>
  <c r="R41" i="14"/>
  <c r="BC384" i="16"/>
  <c r="BC300" i="16"/>
  <c r="BC257" i="16"/>
  <c r="BC203" i="16"/>
  <c r="BC124" i="16"/>
  <c r="BC98" i="16"/>
  <c r="BC11" i="16"/>
  <c r="AQ11" i="16"/>
  <c r="G43" i="16"/>
  <c r="S42" i="14"/>
  <c r="G54" i="16"/>
  <c r="AJ10" i="16"/>
  <c r="AM11" i="16"/>
  <c r="AK10" i="16"/>
  <c r="AK397" i="16" s="1"/>
  <c r="F20" i="13" s="1"/>
  <c r="FO391" i="16"/>
  <c r="G291" i="16"/>
  <c r="S297" i="14"/>
  <c r="GQ11" i="16"/>
  <c r="G83" i="16"/>
  <c r="O85" i="14"/>
  <c r="C85" i="14" s="1"/>
  <c r="GM391" i="16"/>
  <c r="GM384" i="16"/>
  <c r="GM172" i="16"/>
  <c r="GM11" i="16"/>
  <c r="GL10" i="16"/>
  <c r="GL397" i="16" s="1"/>
  <c r="H59" i="13" s="1"/>
  <c r="GM12" i="16"/>
  <c r="E374" i="14"/>
  <c r="Q276" i="14"/>
  <c r="EE327" i="16"/>
  <c r="EE300" i="16"/>
  <c r="EE231" i="16"/>
  <c r="C370" i="14"/>
  <c r="Q284" i="14"/>
  <c r="E256" i="14"/>
  <c r="E250" i="14"/>
  <c r="E108" i="14"/>
  <c r="EE375" i="16"/>
  <c r="CI355" i="16"/>
  <c r="CM231" i="16"/>
  <c r="CI203" i="16"/>
  <c r="CI124" i="16"/>
  <c r="CM115" i="16"/>
  <c r="CI103" i="16"/>
  <c r="E130" i="14"/>
  <c r="E222" i="14"/>
  <c r="BC271" i="16"/>
  <c r="F313" i="14"/>
  <c r="C264" i="14"/>
  <c r="E179" i="14"/>
  <c r="Q164" i="14"/>
  <c r="S398" i="14"/>
  <c r="S93" i="14"/>
  <c r="S88" i="14"/>
  <c r="DS75" i="16"/>
  <c r="S62" i="14"/>
  <c r="CI13" i="16"/>
  <c r="S289" i="14"/>
  <c r="S124" i="14"/>
  <c r="D58" i="14"/>
  <c r="E403" i="14"/>
  <c r="E402" i="14"/>
  <c r="E353" i="14"/>
  <c r="S337" i="14"/>
  <c r="E319" i="14"/>
  <c r="E313" i="14"/>
  <c r="S273" i="14"/>
  <c r="E266" i="14"/>
  <c r="S257" i="14"/>
  <c r="F253" i="14"/>
  <c r="E159" i="14"/>
  <c r="E104" i="14"/>
  <c r="E61" i="14"/>
  <c r="E38" i="14"/>
  <c r="E34" i="14"/>
  <c r="AO10" i="16"/>
  <c r="AO397" i="16" s="1"/>
  <c r="DA10" i="16"/>
  <c r="DA397" i="16" s="1"/>
  <c r="Q16" i="14"/>
  <c r="Q236" i="14"/>
  <c r="E336" i="14"/>
  <c r="E328" i="14"/>
  <c r="E325" i="14"/>
  <c r="Q249" i="14"/>
  <c r="S132" i="14"/>
  <c r="DS244" i="16"/>
  <c r="E404" i="14"/>
  <c r="E289" i="14"/>
  <c r="E228" i="14"/>
  <c r="S225" i="14"/>
  <c r="E195" i="14"/>
  <c r="S184" i="14"/>
  <c r="S142" i="14"/>
  <c r="E106" i="14"/>
  <c r="E101" i="14"/>
  <c r="F97" i="14"/>
  <c r="S66" i="14"/>
  <c r="S19" i="14"/>
  <c r="EE362" i="16"/>
  <c r="EE257" i="16"/>
  <c r="EE185" i="16"/>
  <c r="S147" i="14"/>
  <c r="AY81" i="16"/>
  <c r="ED10" i="16"/>
  <c r="ED397" i="16" s="1"/>
  <c r="CP10" i="16"/>
  <c r="CP397" i="16" s="1"/>
  <c r="H34" i="13" s="1"/>
  <c r="DW11" i="16"/>
  <c r="AY11" i="16"/>
  <c r="B264" i="14"/>
  <c r="G395" i="16"/>
  <c r="EY391" i="16"/>
  <c r="R386" i="14"/>
  <c r="S386" i="14" s="1"/>
  <c r="EY362" i="16"/>
  <c r="G328" i="16"/>
  <c r="G216" i="16"/>
  <c r="S165" i="14"/>
  <c r="S154" i="14"/>
  <c r="EY17" i="16"/>
  <c r="EY11" i="16"/>
  <c r="S404" i="14"/>
  <c r="EU391" i="16"/>
  <c r="G385" i="16"/>
  <c r="G356" i="16"/>
  <c r="G347" i="16"/>
  <c r="R334" i="14"/>
  <c r="S230" i="14"/>
  <c r="O205" i="14"/>
  <c r="S205" i="14" s="1"/>
  <c r="G204" i="16"/>
  <c r="S178" i="14"/>
  <c r="EU137" i="16"/>
  <c r="G125" i="16"/>
  <c r="G116" i="16"/>
  <c r="G82" i="16"/>
  <c r="EU57" i="16"/>
  <c r="D60" i="14"/>
  <c r="G18" i="16"/>
  <c r="B366" i="14"/>
  <c r="B56" i="14"/>
  <c r="B86" i="14"/>
  <c r="N204" i="14"/>
  <c r="O405" i="14"/>
  <c r="R403" i="14"/>
  <c r="S403" i="14" s="1"/>
  <c r="D405" i="14"/>
  <c r="D404" i="14"/>
  <c r="D403" i="14"/>
  <c r="C404" i="14"/>
  <c r="CA391" i="16"/>
  <c r="G363" i="16"/>
  <c r="CA355" i="16"/>
  <c r="R355" i="14"/>
  <c r="S355" i="14" s="1"/>
  <c r="G319" i="16"/>
  <c r="G311" i="16"/>
  <c r="G280" i="16"/>
  <c r="S277" i="14"/>
  <c r="O221" i="14"/>
  <c r="S221" i="14" s="1"/>
  <c r="R209" i="14"/>
  <c r="S209" i="14" s="1"/>
  <c r="G160" i="16"/>
  <c r="R106" i="14"/>
  <c r="G99" i="16"/>
  <c r="R101" i="14"/>
  <c r="S101" i="14" s="1"/>
  <c r="S84" i="14"/>
  <c r="G53" i="16"/>
  <c r="G27" i="16"/>
  <c r="R17" i="14"/>
  <c r="S17" i="14" s="1"/>
  <c r="N343" i="14"/>
  <c r="N276" i="14"/>
  <c r="B278" i="14"/>
  <c r="N229" i="14"/>
  <c r="B260" i="14"/>
  <c r="B27" i="14"/>
  <c r="B37" i="14"/>
  <c r="N12" i="14"/>
  <c r="B405" i="14"/>
  <c r="B340" i="14"/>
  <c r="B215" i="14"/>
  <c r="B136" i="14"/>
  <c r="B251" i="14"/>
  <c r="B46" i="14"/>
  <c r="B403" i="14"/>
  <c r="B28" i="14"/>
  <c r="S389" i="14"/>
  <c r="S387" i="14"/>
  <c r="G381" i="16"/>
  <c r="S384" i="14"/>
  <c r="C376" i="14"/>
  <c r="S376" i="14"/>
  <c r="G367" i="16"/>
  <c r="C379" i="14"/>
  <c r="G358" i="16"/>
  <c r="D356" i="14"/>
  <c r="O348" i="14"/>
  <c r="O342" i="14"/>
  <c r="S342" i="14" s="1"/>
  <c r="G335" i="16"/>
  <c r="O339" i="14"/>
  <c r="C339" i="14" s="1"/>
  <c r="O338" i="14"/>
  <c r="S338" i="14" s="1"/>
  <c r="O332" i="14"/>
  <c r="S332" i="14" s="1"/>
  <c r="C329" i="14"/>
  <c r="G321" i="16"/>
  <c r="G317" i="16"/>
  <c r="G304" i="16"/>
  <c r="P305" i="14"/>
  <c r="S312" i="14"/>
  <c r="D307" i="14"/>
  <c r="S299" i="14"/>
  <c r="C297" i="14"/>
  <c r="O298" i="14"/>
  <c r="C298" i="14" s="1"/>
  <c r="S302" i="14"/>
  <c r="G281" i="16"/>
  <c r="G284" i="16"/>
  <c r="O293" i="14"/>
  <c r="O284" i="14" s="1"/>
  <c r="C283" i="14"/>
  <c r="S283" i="14"/>
  <c r="G278" i="16"/>
  <c r="G277" i="16"/>
  <c r="C271" i="14"/>
  <c r="S271" i="14"/>
  <c r="G263" i="16"/>
  <c r="G254" i="16"/>
  <c r="G253" i="16"/>
  <c r="G243" i="16"/>
  <c r="D246" i="14"/>
  <c r="O239" i="14"/>
  <c r="O236" i="14" s="1"/>
  <c r="G221" i="16"/>
  <c r="G214" i="16"/>
  <c r="C216" i="14"/>
  <c r="G210" i="16"/>
  <c r="O212" i="14"/>
  <c r="C212" i="14" s="1"/>
  <c r="S207" i="14"/>
  <c r="S203" i="14"/>
  <c r="C199" i="14"/>
  <c r="D188" i="14"/>
  <c r="G176" i="16"/>
  <c r="D174" i="14"/>
  <c r="G165" i="16"/>
  <c r="G163" i="16"/>
  <c r="S170" i="14"/>
  <c r="D163" i="14"/>
  <c r="G154" i="16"/>
  <c r="S161" i="14"/>
  <c r="D158" i="14"/>
  <c r="G145" i="16"/>
  <c r="G147" i="16"/>
  <c r="G142" i="16"/>
  <c r="O143" i="14"/>
  <c r="C143" i="14" s="1"/>
  <c r="C133" i="14"/>
  <c r="S133" i="14"/>
  <c r="G130" i="16"/>
  <c r="C124" i="14"/>
  <c r="G120" i="16"/>
  <c r="S120" i="14"/>
  <c r="D115" i="14"/>
  <c r="S111" i="14"/>
  <c r="O116" i="14"/>
  <c r="C116" i="14" s="1"/>
  <c r="G109" i="16"/>
  <c r="C93" i="14"/>
  <c r="G84" i="16"/>
  <c r="C98" i="14"/>
  <c r="S98" i="14"/>
  <c r="G79" i="16"/>
  <c r="S73" i="14"/>
  <c r="R72" i="14"/>
  <c r="F72" i="14" s="1"/>
  <c r="G72" i="14" s="1"/>
  <c r="C67" i="14"/>
  <c r="S67" i="14"/>
  <c r="R64" i="14"/>
  <c r="DC12" i="16"/>
  <c r="G64" i="16"/>
  <c r="G55" i="16"/>
  <c r="D57" i="14"/>
  <c r="G56" i="16"/>
  <c r="O52" i="14"/>
  <c r="S52" i="14" s="1"/>
  <c r="S46" i="14"/>
  <c r="O30" i="14"/>
  <c r="S30" i="14" s="1"/>
  <c r="O22" i="14"/>
  <c r="C22" i="14" s="1"/>
  <c r="O12" i="14"/>
  <c r="C399" i="14"/>
  <c r="S399" i="14"/>
  <c r="B399" i="14"/>
  <c r="D396" i="14"/>
  <c r="G390" i="16"/>
  <c r="O394" i="14"/>
  <c r="G389" i="16"/>
  <c r="G386" i="16"/>
  <c r="N394" i="14"/>
  <c r="B400" i="14"/>
  <c r="D161" i="14"/>
  <c r="P153" i="14"/>
  <c r="S362" i="14"/>
  <c r="S319" i="14"/>
  <c r="C300" i="14"/>
  <c r="S300" i="14"/>
  <c r="G372" i="16"/>
  <c r="R382" i="14"/>
  <c r="S382" i="14" s="1"/>
  <c r="P276" i="14"/>
  <c r="C227" i="14"/>
  <c r="S227" i="14"/>
  <c r="S31" i="14"/>
  <c r="S391" i="14"/>
  <c r="F155" i="14"/>
  <c r="S155" i="14"/>
  <c r="R196" i="14"/>
  <c r="F196" i="14" s="1"/>
  <c r="G191" i="16"/>
  <c r="C287" i="14"/>
  <c r="S272" i="14"/>
  <c r="F212" i="14"/>
  <c r="F342" i="14"/>
  <c r="F198" i="14"/>
  <c r="C330" i="14"/>
  <c r="S330" i="14"/>
  <c r="S269" i="14"/>
  <c r="C269" i="14"/>
  <c r="C187" i="14"/>
  <c r="C189" i="14"/>
  <c r="S189" i="14"/>
  <c r="C292" i="14"/>
  <c r="S275" i="14"/>
  <c r="F258" i="14"/>
  <c r="S258" i="14"/>
  <c r="S219" i="14"/>
  <c r="O198" i="14"/>
  <c r="C198" i="14" s="1"/>
  <c r="G193" i="16"/>
  <c r="C241" i="14"/>
  <c r="S241" i="14"/>
  <c r="S75" i="14"/>
  <c r="F75" i="14"/>
  <c r="R364" i="14"/>
  <c r="P249" i="14"/>
  <c r="B239" i="14"/>
  <c r="R383" i="14"/>
  <c r="S383" i="14" s="1"/>
  <c r="O378" i="14"/>
  <c r="F361" i="14"/>
  <c r="O359" i="14"/>
  <c r="N333" i="14"/>
  <c r="R327" i="14"/>
  <c r="R324" i="14" s="1"/>
  <c r="R315" i="14"/>
  <c r="S291" i="14"/>
  <c r="S282" i="14"/>
  <c r="R226" i="14"/>
  <c r="F226" i="14" s="1"/>
  <c r="C225" i="14"/>
  <c r="P204" i="14"/>
  <c r="S202" i="14"/>
  <c r="D170" i="14"/>
  <c r="F170" i="14"/>
  <c r="R86" i="14"/>
  <c r="S86" i="14" s="1"/>
  <c r="S82" i="14"/>
  <c r="F82" i="14"/>
  <c r="S80" i="14"/>
  <c r="F80" i="14"/>
  <c r="F46" i="14"/>
  <c r="G307" i="16"/>
  <c r="R311" i="14"/>
  <c r="S311" i="14" s="1"/>
  <c r="O193" i="14"/>
  <c r="G188" i="16"/>
  <c r="P16" i="14"/>
  <c r="S135" i="14"/>
  <c r="G196" i="16"/>
  <c r="R201" i="14"/>
  <c r="F201" i="14" s="1"/>
  <c r="D393" i="14"/>
  <c r="D266" i="14"/>
  <c r="G100" i="16"/>
  <c r="R102" i="14"/>
  <c r="S102" i="14" s="1"/>
  <c r="F370" i="14"/>
  <c r="P343" i="14"/>
  <c r="G232" i="16"/>
  <c r="R237" i="14"/>
  <c r="S125" i="14"/>
  <c r="S119" i="14"/>
  <c r="F122" i="14"/>
  <c r="S122" i="14"/>
  <c r="G359" i="16"/>
  <c r="O368" i="14"/>
  <c r="S368" i="14" s="1"/>
  <c r="G141" i="16"/>
  <c r="R144" i="14"/>
  <c r="F144" i="14" s="1"/>
  <c r="G61" i="16"/>
  <c r="O63" i="14"/>
  <c r="S63" i="14" s="1"/>
  <c r="B357" i="14"/>
  <c r="G66" i="16"/>
  <c r="O69" i="14"/>
  <c r="C280" i="14"/>
  <c r="S228" i="14"/>
  <c r="B217" i="14"/>
  <c r="R134" i="14"/>
  <c r="F134" i="14" s="1"/>
  <c r="O107" i="14"/>
  <c r="S107" i="14" s="1"/>
  <c r="B94" i="14"/>
  <c r="S392" i="14"/>
  <c r="R377" i="14"/>
  <c r="D374" i="14"/>
  <c r="O373" i="14"/>
  <c r="S373" i="14" s="1"/>
  <c r="P363" i="14"/>
  <c r="C289" i="14"/>
  <c r="B259" i="14"/>
  <c r="S217" i="14"/>
  <c r="D212" i="14"/>
  <c r="R174" i="14"/>
  <c r="F174" i="14" s="1"/>
  <c r="S171" i="14"/>
  <c r="S76" i="14"/>
  <c r="O70" i="14"/>
  <c r="F49" i="14"/>
  <c r="G249" i="16"/>
  <c r="R254" i="14"/>
  <c r="F254" i="14" s="1"/>
  <c r="F63" i="14"/>
  <c r="G164" i="16"/>
  <c r="R169" i="14"/>
  <c r="G146" i="16"/>
  <c r="R150" i="14"/>
  <c r="P385" i="14"/>
  <c r="B378" i="14"/>
  <c r="S369" i="14"/>
  <c r="C255" i="14"/>
  <c r="S13" i="14"/>
  <c r="G102" i="16"/>
  <c r="O104" i="14"/>
  <c r="S104" i="14" s="1"/>
  <c r="G28" i="16"/>
  <c r="R27" i="14"/>
  <c r="P354" i="14"/>
  <c r="B232" i="14"/>
  <c r="G76" i="16"/>
  <c r="R78" i="14"/>
  <c r="S78" i="14" s="1"/>
  <c r="G22" i="16"/>
  <c r="R21" i="14"/>
  <c r="N354" i="14"/>
  <c r="C296" i="14"/>
  <c r="S393" i="14"/>
  <c r="D389" i="14"/>
  <c r="N363" i="14"/>
  <c r="B350" i="14"/>
  <c r="F339" i="14"/>
  <c r="S266" i="14"/>
  <c r="B225" i="14"/>
  <c r="S176" i="14"/>
  <c r="F176" i="14"/>
  <c r="N153" i="14"/>
  <c r="S151" i="14"/>
  <c r="S146" i="14"/>
  <c r="S128" i="14"/>
  <c r="F92" i="14"/>
  <c r="S92" i="14"/>
  <c r="F42" i="14"/>
  <c r="G343" i="16"/>
  <c r="R351" i="14"/>
  <c r="G338" i="16"/>
  <c r="R344" i="14"/>
  <c r="S344" i="14" s="1"/>
  <c r="G330" i="16"/>
  <c r="G250" i="16"/>
  <c r="R255" i="14"/>
  <c r="F255" i="14" s="1"/>
  <c r="S97" i="14"/>
  <c r="G248" i="16"/>
  <c r="G211" i="16"/>
  <c r="G59" i="16"/>
  <c r="G45" i="16"/>
  <c r="O45" i="14"/>
  <c r="G49" i="16"/>
  <c r="O49" i="14"/>
  <c r="C49" i="14" s="1"/>
  <c r="G47" i="16"/>
  <c r="R47" i="14"/>
  <c r="F47" i="14" s="1"/>
  <c r="S325" i="14"/>
  <c r="S322" i="14"/>
  <c r="D274" i="14"/>
  <c r="F268" i="14"/>
  <c r="S260" i="14"/>
  <c r="B207" i="14"/>
  <c r="S182" i="14"/>
  <c r="D168" i="14"/>
  <c r="F120" i="14"/>
  <c r="S43" i="14"/>
  <c r="P39" i="14"/>
  <c r="B22" i="14"/>
  <c r="G354" i="16"/>
  <c r="G275" i="16"/>
  <c r="G186" i="16"/>
  <c r="O191" i="14"/>
  <c r="S191" i="14" s="1"/>
  <c r="G183" i="16"/>
  <c r="R187" i="14"/>
  <c r="F187" i="14" s="1"/>
  <c r="F381" i="14"/>
  <c r="B379" i="14"/>
  <c r="B367" i="14"/>
  <c r="P333" i="14"/>
  <c r="B266" i="14"/>
  <c r="R262" i="14"/>
  <c r="S250" i="14"/>
  <c r="S247" i="14"/>
  <c r="B243" i="14"/>
  <c r="P236" i="14"/>
  <c r="B234" i="14"/>
  <c r="S216" i="14"/>
  <c r="F167" i="14"/>
  <c r="S166" i="14"/>
  <c r="D137" i="14"/>
  <c r="N117" i="14"/>
  <c r="C15" i="14"/>
  <c r="S15" i="14"/>
  <c r="B230" i="14"/>
  <c r="B60" i="14"/>
  <c r="G383" i="16"/>
  <c r="G339" i="16"/>
  <c r="G323" i="16"/>
  <c r="G313" i="16"/>
  <c r="G198" i="16"/>
  <c r="G190" i="16"/>
  <c r="O195" i="14"/>
  <c r="C195" i="14" s="1"/>
  <c r="C233" i="14"/>
  <c r="F232" i="14"/>
  <c r="B231" i="14"/>
  <c r="C155" i="14"/>
  <c r="S127" i="14"/>
  <c r="S103" i="14"/>
  <c r="P100" i="14"/>
  <c r="S90" i="14"/>
  <c r="F90" i="14"/>
  <c r="S65" i="14"/>
  <c r="C65" i="14"/>
  <c r="S40" i="14"/>
  <c r="G334" i="16"/>
  <c r="G332" i="16"/>
  <c r="G166" i="16"/>
  <c r="G149" i="16"/>
  <c r="G78" i="16"/>
  <c r="G63" i="16"/>
  <c r="G21" i="16"/>
  <c r="R20" i="14"/>
  <c r="G123" i="16"/>
  <c r="G240" i="16"/>
  <c r="G225" i="16"/>
  <c r="G223" i="16"/>
  <c r="G184" i="16"/>
  <c r="G134" i="16"/>
  <c r="G33" i="16"/>
  <c r="O32" i="14"/>
  <c r="C32" i="14" s="1"/>
  <c r="G20" i="16"/>
  <c r="G305" i="16"/>
  <c r="G290" i="16"/>
  <c r="G25" i="16"/>
  <c r="O24" i="14"/>
  <c r="S89" i="14"/>
  <c r="D79" i="14"/>
  <c r="D41" i="14"/>
  <c r="D37" i="14"/>
  <c r="D28" i="14"/>
  <c r="B24" i="14"/>
  <c r="B285" i="14"/>
  <c r="G329" i="16"/>
  <c r="G301" i="16"/>
  <c r="G295" i="16"/>
  <c r="G229" i="16"/>
  <c r="G209" i="16"/>
  <c r="G202" i="16"/>
  <c r="G139" i="16"/>
  <c r="G112" i="16"/>
  <c r="G93" i="16"/>
  <c r="G91" i="16"/>
  <c r="G88" i="16"/>
  <c r="G86" i="16"/>
  <c r="C42" i="14"/>
  <c r="C36" i="14"/>
  <c r="F29" i="14"/>
  <c r="D334" i="14"/>
  <c r="B281" i="14"/>
  <c r="G349" i="16"/>
  <c r="G324" i="16"/>
  <c r="G314" i="16"/>
  <c r="G308" i="16"/>
  <c r="G306" i="16"/>
  <c r="G298" i="16"/>
  <c r="G296" i="16"/>
  <c r="G266" i="16"/>
  <c r="G264" i="16"/>
  <c r="G245" i="16"/>
  <c r="G241" i="16"/>
  <c r="G230" i="16"/>
  <c r="G217" i="16"/>
  <c r="G192" i="16"/>
  <c r="G170" i="16"/>
  <c r="G162" i="16"/>
  <c r="G161" i="16"/>
  <c r="G157" i="16"/>
  <c r="G138" i="16"/>
  <c r="G119" i="16"/>
  <c r="G107" i="16"/>
  <c r="G73" i="16"/>
  <c r="G71" i="16"/>
  <c r="G69" i="16"/>
  <c r="G60" i="16"/>
  <c r="G58" i="16"/>
  <c r="G34" i="16"/>
  <c r="G32" i="16"/>
  <c r="G16" i="16"/>
  <c r="G360" i="16"/>
  <c r="G352" i="16"/>
  <c r="G315" i="16"/>
  <c r="G294" i="16"/>
  <c r="G285" i="16"/>
  <c r="G272" i="16"/>
  <c r="G268" i="16"/>
  <c r="G255" i="16"/>
  <c r="G251" i="16"/>
  <c r="G242" i="16"/>
  <c r="G239" i="16"/>
  <c r="G226" i="16"/>
  <c r="G222" i="16"/>
  <c r="G205" i="16"/>
  <c r="G194" i="16"/>
  <c r="G189" i="16"/>
  <c r="G179" i="16"/>
  <c r="G177" i="16"/>
  <c r="G173" i="16"/>
  <c r="G167" i="16"/>
  <c r="G133" i="16"/>
  <c r="G126" i="16"/>
  <c r="G117" i="16"/>
  <c r="G65" i="16"/>
  <c r="G46" i="16"/>
  <c r="G44" i="16"/>
  <c r="G41" i="16"/>
  <c r="G35" i="16"/>
  <c r="G14" i="16"/>
  <c r="C103" i="14"/>
  <c r="D85" i="14"/>
  <c r="C76" i="14"/>
  <c r="B53" i="14"/>
  <c r="D47" i="14"/>
  <c r="G379" i="16"/>
  <c r="G366" i="16"/>
  <c r="G361" i="16"/>
  <c r="G299" i="16"/>
  <c r="G274" i="16"/>
  <c r="G267" i="16"/>
  <c r="G247" i="16"/>
  <c r="G233" i="16"/>
  <c r="G220" i="16"/>
  <c r="G218" i="16"/>
  <c r="G206" i="16"/>
  <c r="G108" i="16"/>
  <c r="G87" i="16"/>
  <c r="G85" i="16"/>
  <c r="O55" i="14"/>
  <c r="O54" i="14" s="1"/>
  <c r="BO11" i="16"/>
  <c r="K284" i="14"/>
  <c r="K105" i="14"/>
  <c r="I394" i="14"/>
  <c r="K190" i="14"/>
  <c r="K249" i="14"/>
  <c r="K100" i="14"/>
  <c r="L26" i="14"/>
  <c r="L25" i="14" s="1"/>
  <c r="M25" i="14" s="1"/>
  <c r="E9" i="13"/>
  <c r="F9" i="13"/>
  <c r="F281" i="14"/>
  <c r="M281" i="14"/>
  <c r="E209" i="14"/>
  <c r="J97" i="15"/>
  <c r="H284" i="14"/>
  <c r="I386" i="14"/>
  <c r="I385" i="14" s="1"/>
  <c r="J205" i="14"/>
  <c r="D205" i="14" s="1"/>
  <c r="I55" i="14"/>
  <c r="G56" i="15"/>
  <c r="G33" i="15"/>
  <c r="L386" i="14"/>
  <c r="L385" i="14" s="1"/>
  <c r="J355" i="14"/>
  <c r="J354" i="14" s="1"/>
  <c r="I250" i="14"/>
  <c r="I249" i="14" s="1"/>
  <c r="B402" i="14"/>
  <c r="I338" i="14"/>
  <c r="E316" i="14"/>
  <c r="E230" i="14"/>
  <c r="D338" i="14"/>
  <c r="G81" i="15"/>
  <c r="G72" i="15"/>
  <c r="G59" i="15"/>
  <c r="S52" i="15"/>
  <c r="S44" i="15"/>
  <c r="J78" i="14"/>
  <c r="J77" i="14" s="1"/>
  <c r="K333" i="14"/>
  <c r="J209" i="14"/>
  <c r="J208" i="14" s="1"/>
  <c r="J141" i="14"/>
  <c r="J140" i="14" s="1"/>
  <c r="G63" i="15"/>
  <c r="G55" i="15"/>
  <c r="O13" i="15"/>
  <c r="D281" i="14"/>
  <c r="G14" i="15"/>
  <c r="E405" i="14"/>
  <c r="C396" i="14"/>
  <c r="E40" i="14"/>
  <c r="P10" i="15"/>
  <c r="O71" i="15"/>
  <c r="I285" i="14"/>
  <c r="I284" i="14" s="1"/>
  <c r="O60" i="15"/>
  <c r="O50" i="15"/>
  <c r="S38" i="15"/>
  <c r="J84" i="14"/>
  <c r="J83" i="14" s="1"/>
  <c r="I26" i="14"/>
  <c r="I25" i="14" s="1"/>
  <c r="K385" i="14"/>
  <c r="K153" i="14"/>
  <c r="I59" i="14"/>
  <c r="B406" i="14"/>
  <c r="H394" i="14"/>
  <c r="K394" i="14"/>
  <c r="E344" i="14"/>
  <c r="E78" i="14"/>
  <c r="M403" i="14"/>
  <c r="J59" i="14"/>
  <c r="G94" i="15"/>
  <c r="L404" i="14"/>
  <c r="M404" i="14" s="1"/>
  <c r="H204" i="14"/>
  <c r="B205" i="14"/>
  <c r="H333" i="14"/>
  <c r="M395" i="14"/>
  <c r="G87" i="15"/>
  <c r="G85" i="15"/>
  <c r="S82" i="15"/>
  <c r="G83" i="15"/>
  <c r="I344" i="14"/>
  <c r="I343" i="14" s="1"/>
  <c r="G79" i="15"/>
  <c r="S78" i="15"/>
  <c r="G68" i="15"/>
  <c r="G66" i="15"/>
  <c r="L277" i="14"/>
  <c r="L276" i="14" s="1"/>
  <c r="M276" i="14" s="1"/>
  <c r="I263" i="14"/>
  <c r="G47" i="15"/>
  <c r="G49" i="15"/>
  <c r="G45" i="15"/>
  <c r="S40" i="15"/>
  <c r="I154" i="14"/>
  <c r="I153" i="14" s="1"/>
  <c r="J154" i="14"/>
  <c r="J153" i="14" s="1"/>
  <c r="G39" i="15"/>
  <c r="I118" i="14"/>
  <c r="C118" i="14" s="1"/>
  <c r="G35" i="15"/>
  <c r="L127" i="14"/>
  <c r="L126" i="14" s="1"/>
  <c r="G31" i="15"/>
  <c r="M60" i="14"/>
  <c r="G20" i="15"/>
  <c r="L40" i="14"/>
  <c r="G18" i="15"/>
  <c r="S15" i="15"/>
  <c r="H294" i="14"/>
  <c r="B295" i="14"/>
  <c r="H276" i="14"/>
  <c r="B250" i="14"/>
  <c r="H249" i="14"/>
  <c r="B26" i="14"/>
  <c r="B344" i="14"/>
  <c r="B154" i="14"/>
  <c r="B221" i="14"/>
  <c r="B404" i="14"/>
  <c r="I401" i="14"/>
  <c r="L405" i="14"/>
  <c r="M405" i="14" s="1"/>
  <c r="L394" i="14"/>
  <c r="M394" i="14" s="1"/>
  <c r="O86" i="15"/>
  <c r="J386" i="14"/>
  <c r="J385" i="14" s="1"/>
  <c r="I364" i="14"/>
  <c r="J333" i="14"/>
  <c r="J316" i="14"/>
  <c r="J315" i="14" s="1"/>
  <c r="J295" i="14"/>
  <c r="J294" i="14" s="1"/>
  <c r="J263" i="14"/>
  <c r="G57" i="15"/>
  <c r="L230" i="14"/>
  <c r="L229" i="14" s="1"/>
  <c r="G53" i="15"/>
  <c r="G51" i="15"/>
  <c r="L209" i="14"/>
  <c r="L208" i="14" s="1"/>
  <c r="G43" i="15"/>
  <c r="O38" i="15"/>
  <c r="I141" i="14"/>
  <c r="I140" i="14" s="1"/>
  <c r="G37" i="15"/>
  <c r="O36" i="15"/>
  <c r="O34" i="15"/>
  <c r="J118" i="14"/>
  <c r="J106" i="14"/>
  <c r="J105" i="14" s="1"/>
  <c r="G29" i="15"/>
  <c r="L84" i="14"/>
  <c r="F84" i="14" s="1"/>
  <c r="O26" i="15"/>
  <c r="I78" i="14"/>
  <c r="C78" i="14" s="1"/>
  <c r="C60" i="14"/>
  <c r="L59" i="14"/>
  <c r="G24" i="15"/>
  <c r="B390" i="14"/>
  <c r="T385" i="14"/>
  <c r="L333" i="14"/>
  <c r="M334" i="14"/>
  <c r="F329" i="14"/>
  <c r="Y329" i="14"/>
  <c r="AD324" i="14"/>
  <c r="AE325" i="14"/>
  <c r="C318" i="14"/>
  <c r="E295" i="14"/>
  <c r="K294" i="14"/>
  <c r="I354" i="14"/>
  <c r="C355" i="14"/>
  <c r="D399" i="14"/>
  <c r="F398" i="14"/>
  <c r="S379" i="14"/>
  <c r="F379" i="14"/>
  <c r="S357" i="14"/>
  <c r="Y295" i="14"/>
  <c r="U294" i="14"/>
  <c r="D285" i="14"/>
  <c r="J284" i="14"/>
  <c r="B141" i="14"/>
  <c r="H140" i="14"/>
  <c r="C406" i="14"/>
  <c r="C400" i="14"/>
  <c r="AB394" i="14"/>
  <c r="Y395" i="14"/>
  <c r="U394" i="14"/>
  <c r="V385" i="14"/>
  <c r="N385" i="14"/>
  <c r="B387" i="14"/>
  <c r="W385" i="14"/>
  <c r="Q385" i="14"/>
  <c r="D380" i="14"/>
  <c r="AB262" i="14"/>
  <c r="AC372" i="14"/>
  <c r="D398" i="14"/>
  <c r="P394" i="14"/>
  <c r="S397" i="14"/>
  <c r="F397" i="14"/>
  <c r="Z372" i="14"/>
  <c r="Q372" i="14"/>
  <c r="K354" i="14"/>
  <c r="E355" i="14"/>
  <c r="I315" i="14"/>
  <c r="C316" i="14"/>
  <c r="S285" i="14"/>
  <c r="R284" i="14"/>
  <c r="S400" i="14"/>
  <c r="T394" i="14"/>
  <c r="R394" i="14"/>
  <c r="F395" i="14"/>
  <c r="S395" i="14"/>
  <c r="J394" i="14"/>
  <c r="D395" i="14"/>
  <c r="P372" i="14"/>
  <c r="AA363" i="14"/>
  <c r="T363" i="14"/>
  <c r="B364" i="14"/>
  <c r="B334" i="14"/>
  <c r="W305" i="14"/>
  <c r="Q294" i="14"/>
  <c r="C286" i="14"/>
  <c r="AA394" i="14"/>
  <c r="Q394" i="14"/>
  <c r="E388" i="14"/>
  <c r="E384" i="14"/>
  <c r="S360" i="14"/>
  <c r="S341" i="14"/>
  <c r="E310" i="14"/>
  <c r="AC305" i="14"/>
  <c r="I294" i="14"/>
  <c r="C403" i="14"/>
  <c r="C398" i="14"/>
  <c r="E360" i="14"/>
  <c r="AA354" i="14"/>
  <c r="Y344" i="14"/>
  <c r="M325" i="14"/>
  <c r="L324" i="14"/>
  <c r="F325" i="14"/>
  <c r="Q315" i="14"/>
  <c r="E320" i="14"/>
  <c r="E318" i="14"/>
  <c r="S306" i="14"/>
  <c r="F303" i="14"/>
  <c r="S303" i="14"/>
  <c r="B268" i="14"/>
  <c r="N262" i="14"/>
  <c r="Y403" i="14"/>
  <c r="Y402" i="14"/>
  <c r="B397" i="14"/>
  <c r="B396" i="14"/>
  <c r="E395" i="14"/>
  <c r="S388" i="14"/>
  <c r="O385" i="14"/>
  <c r="C388" i="14"/>
  <c r="E383" i="14"/>
  <c r="C366" i="14"/>
  <c r="Q354" i="14"/>
  <c r="E358" i="14"/>
  <c r="E338" i="14"/>
  <c r="W333" i="14"/>
  <c r="S310" i="14"/>
  <c r="C310" i="14"/>
  <c r="H385" i="14"/>
  <c r="B386" i="14"/>
  <c r="AD354" i="14"/>
  <c r="E335" i="14"/>
  <c r="S331" i="14"/>
  <c r="V315" i="14"/>
  <c r="S308" i="14"/>
  <c r="P294" i="14"/>
  <c r="E293" i="14"/>
  <c r="C281" i="14"/>
  <c r="E280" i="14"/>
  <c r="S279" i="14"/>
  <c r="E274" i="14"/>
  <c r="E268" i="14"/>
  <c r="F266" i="14"/>
  <c r="C265" i="14"/>
  <c r="D250" i="14"/>
  <c r="Y244" i="14"/>
  <c r="C244" i="14"/>
  <c r="D239" i="14"/>
  <c r="S235" i="14"/>
  <c r="S231" i="14"/>
  <c r="H229" i="14"/>
  <c r="Y228" i="14"/>
  <c r="K220" i="14"/>
  <c r="E221" i="14"/>
  <c r="Q220" i="14"/>
  <c r="B219" i="14"/>
  <c r="F217" i="14"/>
  <c r="S213" i="14"/>
  <c r="E201" i="14"/>
  <c r="C197" i="14"/>
  <c r="B192" i="14"/>
  <c r="F168" i="14"/>
  <c r="S168" i="14"/>
  <c r="K164" i="14"/>
  <c r="E165" i="14"/>
  <c r="S137" i="14"/>
  <c r="F137" i="14"/>
  <c r="Z54" i="14"/>
  <c r="B55" i="14"/>
  <c r="S26" i="14"/>
  <c r="C395" i="14"/>
  <c r="D387" i="14"/>
  <c r="AD372" i="14"/>
  <c r="V372" i="14"/>
  <c r="N372" i="14"/>
  <c r="AE364" i="14"/>
  <c r="E364" i="14"/>
  <c r="Q363" i="14"/>
  <c r="D358" i="14"/>
  <c r="B356" i="14"/>
  <c r="F350" i="14"/>
  <c r="Q343" i="14"/>
  <c r="S340" i="14"/>
  <c r="E334" i="14"/>
  <c r="F332" i="14"/>
  <c r="E331" i="14"/>
  <c r="F328" i="14"/>
  <c r="E327" i="14"/>
  <c r="C326" i="14"/>
  <c r="N315" i="14"/>
  <c r="C312" i="14"/>
  <c r="W294" i="14"/>
  <c r="N294" i="14"/>
  <c r="Y287" i="14"/>
  <c r="E277" i="14"/>
  <c r="W262" i="14"/>
  <c r="E265" i="14"/>
  <c r="AC262" i="14"/>
  <c r="T262" i="14"/>
  <c r="D252" i="14"/>
  <c r="AB236" i="14"/>
  <c r="T236" i="14"/>
  <c r="E235" i="14"/>
  <c r="F227" i="14"/>
  <c r="N220" i="14"/>
  <c r="D216" i="14"/>
  <c r="S215" i="14"/>
  <c r="E211" i="14"/>
  <c r="AC208" i="14"/>
  <c r="W190" i="14"/>
  <c r="C158" i="14"/>
  <c r="S158" i="14"/>
  <c r="S149" i="14"/>
  <c r="C149" i="14"/>
  <c r="Q126" i="14"/>
  <c r="S118" i="14"/>
  <c r="R117" i="14"/>
  <c r="C108" i="14"/>
  <c r="S108" i="14"/>
  <c r="E70" i="14"/>
  <c r="P59" i="14"/>
  <c r="X54" i="14"/>
  <c r="Y55" i="14"/>
  <c r="W25" i="14"/>
  <c r="W10" i="14"/>
  <c r="K10" i="14"/>
  <c r="E13" i="14"/>
  <c r="K12" i="14"/>
  <c r="O44" i="15"/>
  <c r="I178" i="14"/>
  <c r="J178" i="14"/>
  <c r="E396" i="14"/>
  <c r="B395" i="14"/>
  <c r="D388" i="14"/>
  <c r="B380" i="14"/>
  <c r="S375" i="14"/>
  <c r="B374" i="14"/>
  <c r="E373" i="14"/>
  <c r="AC363" i="14"/>
  <c r="U363" i="14"/>
  <c r="D364" i="14"/>
  <c r="F358" i="14"/>
  <c r="Y353" i="14"/>
  <c r="D346" i="14"/>
  <c r="S345" i="14"/>
  <c r="E340" i="14"/>
  <c r="Y336" i="14"/>
  <c r="W324" i="14"/>
  <c r="S323" i="14"/>
  <c r="B322" i="14"/>
  <c r="F320" i="14"/>
  <c r="S320" i="14"/>
  <c r="D318" i="14"/>
  <c r="AB305" i="14"/>
  <c r="T305" i="14"/>
  <c r="B306" i="14"/>
  <c r="E306" i="14"/>
  <c r="D301" i="14"/>
  <c r="F299" i="14"/>
  <c r="F297" i="14"/>
  <c r="AD294" i="14"/>
  <c r="D292" i="14"/>
  <c r="B290" i="14"/>
  <c r="T284" i="14"/>
  <c r="F282" i="14"/>
  <c r="F278" i="14"/>
  <c r="W276" i="14"/>
  <c r="B277" i="14"/>
  <c r="D264" i="14"/>
  <c r="C257" i="14"/>
  <c r="N249" i="14"/>
  <c r="B241" i="14"/>
  <c r="E239" i="14"/>
  <c r="S234" i="14"/>
  <c r="F234" i="14"/>
  <c r="AC229" i="14"/>
  <c r="D222" i="14"/>
  <c r="P220" i="14"/>
  <c r="B218" i="14"/>
  <c r="E215" i="14"/>
  <c r="C206" i="14"/>
  <c r="Y200" i="14"/>
  <c r="C200" i="14"/>
  <c r="Y194" i="14"/>
  <c r="C194" i="14"/>
  <c r="N190" i="14"/>
  <c r="Y183" i="14"/>
  <c r="C183" i="14"/>
  <c r="AA140" i="14"/>
  <c r="S141" i="14"/>
  <c r="H126" i="14"/>
  <c r="B127" i="14"/>
  <c r="F87" i="14"/>
  <c r="S87" i="14"/>
  <c r="F73" i="14"/>
  <c r="D70" i="14"/>
  <c r="Y63" i="14"/>
  <c r="E57" i="14"/>
  <c r="Y40" i="14"/>
  <c r="F33" i="14"/>
  <c r="S33" i="14"/>
  <c r="O69" i="15"/>
  <c r="H117" i="14"/>
  <c r="B118" i="14"/>
  <c r="C13" i="14"/>
  <c r="S11" i="15"/>
  <c r="R229" i="14"/>
  <c r="S167" i="14"/>
  <c r="C167" i="14"/>
  <c r="V11" i="14"/>
  <c r="N11" i="14"/>
  <c r="O82" i="15"/>
  <c r="G51" i="16"/>
  <c r="R53" i="14"/>
  <c r="P10" i="14"/>
  <c r="P12" i="14"/>
  <c r="EO10" i="16"/>
  <c r="EO397" i="16" s="1"/>
  <c r="AD308" i="14"/>
  <c r="Y379" i="14"/>
  <c r="F368" i="14"/>
  <c r="B351" i="14"/>
  <c r="Q305" i="14"/>
  <c r="T294" i="14"/>
  <c r="W284" i="14"/>
  <c r="Z262" i="14"/>
  <c r="F251" i="14"/>
  <c r="Z208" i="14"/>
  <c r="K83" i="14"/>
  <c r="E84" i="14"/>
  <c r="Z12" i="14"/>
  <c r="Z11" i="14"/>
  <c r="D55" i="14"/>
  <c r="J54" i="14"/>
  <c r="G13" i="15"/>
  <c r="L13" i="14"/>
  <c r="AB25" i="14"/>
  <c r="B373" i="14"/>
  <c r="B368" i="14"/>
  <c r="E365" i="14"/>
  <c r="E352" i="14"/>
  <c r="W343" i="14"/>
  <c r="B326" i="14"/>
  <c r="AB324" i="14"/>
  <c r="N324" i="14"/>
  <c r="C322" i="14"/>
  <c r="W315" i="14"/>
  <c r="C311" i="14"/>
  <c r="S309" i="14"/>
  <c r="Y306" i="14"/>
  <c r="F304" i="14"/>
  <c r="S304" i="14"/>
  <c r="E299" i="14"/>
  <c r="R294" i="14"/>
  <c r="S295" i="14"/>
  <c r="S290" i="14"/>
  <c r="E282" i="14"/>
  <c r="T276" i="14"/>
  <c r="AA276" i="14"/>
  <c r="B273" i="14"/>
  <c r="D270" i="14"/>
  <c r="S265" i="14"/>
  <c r="P262" i="14"/>
  <c r="Y254" i="14"/>
  <c r="F244" i="14"/>
  <c r="S244" i="14"/>
  <c r="F242" i="14"/>
  <c r="F235" i="14"/>
  <c r="P229" i="14"/>
  <c r="E224" i="14"/>
  <c r="E223" i="14"/>
  <c r="Y199" i="14"/>
  <c r="E192" i="14"/>
  <c r="AC190" i="14"/>
  <c r="T190" i="14"/>
  <c r="F181" i="14"/>
  <c r="S181" i="14"/>
  <c r="V177" i="14"/>
  <c r="S157" i="14"/>
  <c r="C157" i="14"/>
  <c r="C147" i="14"/>
  <c r="D84" i="14"/>
  <c r="C79" i="14"/>
  <c r="S79" i="14"/>
  <c r="T59" i="14"/>
  <c r="W54" i="14"/>
  <c r="B57" i="14"/>
  <c r="N54" i="14"/>
  <c r="D45" i="14"/>
  <c r="S34" i="14"/>
  <c r="J191" i="14"/>
  <c r="O46" i="15"/>
  <c r="I191" i="14"/>
  <c r="H78" i="14"/>
  <c r="H12" i="14"/>
  <c r="B13" i="14"/>
  <c r="G246" i="16"/>
  <c r="O251" i="14"/>
  <c r="C251" i="14" s="1"/>
  <c r="F384" i="14"/>
  <c r="S367" i="14"/>
  <c r="C357" i="14"/>
  <c r="T333" i="14"/>
  <c r="C307" i="14"/>
  <c r="Y307" i="14"/>
  <c r="C288" i="14"/>
  <c r="S288" i="14"/>
  <c r="C259" i="14"/>
  <c r="E252" i="14"/>
  <c r="T249" i="14"/>
  <c r="Q229" i="14"/>
  <c r="AA126" i="14"/>
  <c r="AE127" i="14"/>
  <c r="AB83" i="14"/>
  <c r="C64" i="14"/>
  <c r="G88" i="15"/>
  <c r="O88" i="15"/>
  <c r="N164" i="14"/>
  <c r="Y404" i="14"/>
  <c r="F360" i="14"/>
  <c r="B348" i="14"/>
  <c r="Y342" i="14"/>
  <c r="Q333" i="14"/>
  <c r="F331" i="14"/>
  <c r="B302" i="14"/>
  <c r="F287" i="14"/>
  <c r="S287" i="14"/>
  <c r="D275" i="14"/>
  <c r="F273" i="14"/>
  <c r="E269" i="14"/>
  <c r="C266" i="14"/>
  <c r="Q262" i="14"/>
  <c r="E259" i="14"/>
  <c r="C256" i="14"/>
  <c r="E255" i="14"/>
  <c r="D251" i="14"/>
  <c r="S248" i="14"/>
  <c r="F248" i="14"/>
  <c r="Y247" i="14"/>
  <c r="S246" i="14"/>
  <c r="C240" i="14"/>
  <c r="W236" i="14"/>
  <c r="N236" i="14"/>
  <c r="B237" i="14"/>
  <c r="D237" i="14"/>
  <c r="Y230" i="14"/>
  <c r="O229" i="14"/>
  <c r="F228" i="14"/>
  <c r="D210" i="14"/>
  <c r="V208" i="14"/>
  <c r="W208" i="14"/>
  <c r="N208" i="14"/>
  <c r="X208" i="14"/>
  <c r="E206" i="14"/>
  <c r="D187" i="14"/>
  <c r="E181" i="14"/>
  <c r="P164" i="14"/>
  <c r="O164" i="14"/>
  <c r="E155" i="14"/>
  <c r="Q153" i="14"/>
  <c r="C144" i="14"/>
  <c r="D121" i="14"/>
  <c r="P117" i="14"/>
  <c r="S94" i="14"/>
  <c r="F94" i="14"/>
  <c r="E79" i="14"/>
  <c r="D61" i="14"/>
  <c r="AB59" i="14"/>
  <c r="L11" i="14"/>
  <c r="F61" i="14"/>
  <c r="AE17" i="14"/>
  <c r="N16" i="14"/>
  <c r="O67" i="15"/>
  <c r="O52" i="15"/>
  <c r="L205" i="14"/>
  <c r="G48" i="15"/>
  <c r="I165" i="14"/>
  <c r="J165" i="14"/>
  <c r="L141" i="14"/>
  <c r="G38" i="15"/>
  <c r="G309" i="16"/>
  <c r="R314" i="14"/>
  <c r="C130" i="14"/>
  <c r="S130" i="14"/>
  <c r="E26" i="14"/>
  <c r="K25" i="14"/>
  <c r="FE10" i="16"/>
  <c r="FE397" i="16" s="1"/>
  <c r="AA188" i="14"/>
  <c r="F396" i="14"/>
  <c r="S390" i="14"/>
  <c r="S356" i="14"/>
  <c r="B338" i="14"/>
  <c r="AB333" i="14"/>
  <c r="H315" i="14"/>
  <c r="B316" i="14"/>
  <c r="X294" i="14"/>
  <c r="F264" i="14"/>
  <c r="F224" i="14"/>
  <c r="S224" i="14"/>
  <c r="AC220" i="14"/>
  <c r="P208" i="14"/>
  <c r="D209" i="14"/>
  <c r="C186" i="14"/>
  <c r="P140" i="14"/>
  <c r="T83" i="14"/>
  <c r="R54" i="14"/>
  <c r="S56" i="14"/>
  <c r="E14" i="14"/>
  <c r="Q11" i="14"/>
  <c r="G316" i="17"/>
  <c r="U325" i="14"/>
  <c r="C325" i="14" s="1"/>
  <c r="B393" i="14"/>
  <c r="AD363" i="14"/>
  <c r="D351" i="14"/>
  <c r="B339" i="14"/>
  <c r="C334" i="14"/>
  <c r="S316" i="14"/>
  <c r="O315" i="14"/>
  <c r="B311" i="14"/>
  <c r="O305" i="14"/>
  <c r="C303" i="14"/>
  <c r="F291" i="14"/>
  <c r="AE355" i="14"/>
  <c r="Y352" i="14"/>
  <c r="AB343" i="14"/>
  <c r="T343" i="14"/>
  <c r="F340" i="14"/>
  <c r="S336" i="14"/>
  <c r="S335" i="14"/>
  <c r="Z324" i="14"/>
  <c r="Q324" i="14"/>
  <c r="K324" i="14"/>
  <c r="B323" i="14"/>
  <c r="E322" i="14"/>
  <c r="C321" i="14"/>
  <c r="G321" i="14" s="1"/>
  <c r="S321" i="14"/>
  <c r="AE316" i="14"/>
  <c r="S296" i="14"/>
  <c r="F293" i="14"/>
  <c r="P284" i="14"/>
  <c r="V276" i="14"/>
  <c r="B270" i="14"/>
  <c r="Y269" i="14"/>
  <c r="D269" i="14"/>
  <c r="B263" i="14"/>
  <c r="Y259" i="14"/>
  <c r="Y255" i="14"/>
  <c r="B253" i="14"/>
  <c r="S252" i="14"/>
  <c r="F252" i="14"/>
  <c r="E246" i="14"/>
  <c r="C245" i="14"/>
  <c r="S245" i="14"/>
  <c r="Y241" i="14"/>
  <c r="S238" i="14"/>
  <c r="W229" i="14"/>
  <c r="E226" i="14"/>
  <c r="AD220" i="14"/>
  <c r="F216" i="14"/>
  <c r="B212" i="14"/>
  <c r="AE205" i="14"/>
  <c r="AA204" i="14"/>
  <c r="D200" i="14"/>
  <c r="F194" i="14"/>
  <c r="S194" i="14"/>
  <c r="Q190" i="14"/>
  <c r="T177" i="14"/>
  <c r="S175" i="14"/>
  <c r="F175" i="14"/>
  <c r="T164" i="14"/>
  <c r="AC164" i="14"/>
  <c r="C166" i="14"/>
  <c r="E162" i="14"/>
  <c r="C151" i="14"/>
  <c r="Y151" i="14"/>
  <c r="W126" i="14"/>
  <c r="U100" i="14"/>
  <c r="C102" i="14"/>
  <c r="U77" i="14"/>
  <c r="D322" i="14"/>
  <c r="D321" i="14"/>
  <c r="P315" i="14"/>
  <c r="F301" i="14"/>
  <c r="F300" i="14"/>
  <c r="B289" i="14"/>
  <c r="AD284" i="14"/>
  <c r="V284" i="14"/>
  <c r="N284" i="14"/>
  <c r="F283" i="14"/>
  <c r="R276" i="14"/>
  <c r="J276" i="14"/>
  <c r="D277" i="14"/>
  <c r="Y266" i="14"/>
  <c r="B265" i="14"/>
  <c r="Y251" i="14"/>
  <c r="AC249" i="14"/>
  <c r="D248" i="14"/>
  <c r="C247" i="14"/>
  <c r="B238" i="14"/>
  <c r="C232" i="14"/>
  <c r="D224" i="14"/>
  <c r="AB220" i="14"/>
  <c r="E218" i="14"/>
  <c r="Y210" i="14"/>
  <c r="H208" i="14"/>
  <c r="B209" i="14"/>
  <c r="E207" i="14"/>
  <c r="Q204" i="14"/>
  <c r="E205" i="14"/>
  <c r="B197" i="14"/>
  <c r="E186" i="14"/>
  <c r="S179" i="14"/>
  <c r="F179" i="14"/>
  <c r="F172" i="14"/>
  <c r="S172" i="14"/>
  <c r="E167" i="14"/>
  <c r="S162" i="14"/>
  <c r="C162" i="14"/>
  <c r="S159" i="14"/>
  <c r="V140" i="14"/>
  <c r="F142" i="14"/>
  <c r="Z140" i="14"/>
  <c r="F119" i="14"/>
  <c r="Z117" i="14"/>
  <c r="W105" i="14"/>
  <c r="F89" i="14"/>
  <c r="E64" i="14"/>
  <c r="E41" i="14"/>
  <c r="Q39" i="14"/>
  <c r="B19" i="14"/>
  <c r="G46" i="15"/>
  <c r="O32" i="15"/>
  <c r="H39" i="14"/>
  <c r="B40" i="14"/>
  <c r="FN10" i="16"/>
  <c r="GO10" i="16"/>
  <c r="GO397" i="16" s="1"/>
  <c r="FX10" i="16"/>
  <c r="FX397" i="16" s="1"/>
  <c r="D56" i="13" s="1"/>
  <c r="FF10" i="16"/>
  <c r="EP10" i="16"/>
  <c r="EQ13" i="16"/>
  <c r="DJ10" i="16"/>
  <c r="D32" i="13"/>
  <c r="D314" i="14"/>
  <c r="E243" i="14"/>
  <c r="E234" i="14"/>
  <c r="E231" i="14"/>
  <c r="F225" i="14"/>
  <c r="Y223" i="14"/>
  <c r="X220" i="14"/>
  <c r="C223" i="14"/>
  <c r="F206" i="14"/>
  <c r="S206" i="14"/>
  <c r="E196" i="14"/>
  <c r="U190" i="14"/>
  <c r="B179" i="14"/>
  <c r="Z177" i="14"/>
  <c r="E158" i="14"/>
  <c r="E156" i="14"/>
  <c r="Y131" i="14"/>
  <c r="C131" i="14"/>
  <c r="Y127" i="14"/>
  <c r="P126" i="14"/>
  <c r="S115" i="14"/>
  <c r="F115" i="14"/>
  <c r="F95" i="14"/>
  <c r="S95" i="14"/>
  <c r="Y86" i="14"/>
  <c r="S81" i="14"/>
  <c r="E74" i="14"/>
  <c r="C71" i="14"/>
  <c r="S71" i="14"/>
  <c r="AD54" i="14"/>
  <c r="N39" i="14"/>
  <c r="B35" i="14"/>
  <c r="F24" i="14"/>
  <c r="C20" i="14"/>
  <c r="Y20" i="14"/>
  <c r="D14" i="14"/>
  <c r="P11" i="14"/>
  <c r="AA12" i="14"/>
  <c r="I306" i="14"/>
  <c r="J306" i="14"/>
  <c r="L165" i="14"/>
  <c r="I101" i="14"/>
  <c r="J101" i="14"/>
  <c r="CT10" i="16"/>
  <c r="G72" i="16"/>
  <c r="R74" i="14"/>
  <c r="BC352" i="17"/>
  <c r="D182" i="14"/>
  <c r="P177" i="14"/>
  <c r="V164" i="14"/>
  <c r="E166" i="14"/>
  <c r="AA164" i="14"/>
  <c r="AE165" i="14"/>
  <c r="N140" i="14"/>
  <c r="B143" i="14"/>
  <c r="B129" i="14"/>
  <c r="N126" i="14"/>
  <c r="AD117" i="14"/>
  <c r="AE118" i="14"/>
  <c r="V117" i="14"/>
  <c r="AC100" i="14"/>
  <c r="D88" i="14"/>
  <c r="P83" i="14"/>
  <c r="W83" i="14"/>
  <c r="Y80" i="14"/>
  <c r="D80" i="14"/>
  <c r="P77" i="14"/>
  <c r="AC77" i="14"/>
  <c r="T77" i="14"/>
  <c r="S61" i="14"/>
  <c r="C61" i="14"/>
  <c r="Y47" i="14"/>
  <c r="C47" i="14"/>
  <c r="W11" i="14"/>
  <c r="E17" i="14"/>
  <c r="AC16" i="14"/>
  <c r="T10" i="14"/>
  <c r="T16" i="14"/>
  <c r="Z10" i="14"/>
  <c r="J373" i="14"/>
  <c r="I208" i="14"/>
  <c r="C209" i="14"/>
  <c r="D213" i="14"/>
  <c r="FR10" i="16"/>
  <c r="B187" i="14"/>
  <c r="K15" i="17"/>
  <c r="J12" i="17"/>
  <c r="X324" i="14"/>
  <c r="P324" i="14"/>
  <c r="H324" i="14"/>
  <c r="B325" i="14"/>
  <c r="B314" i="14"/>
  <c r="D311" i="14"/>
  <c r="D310" i="14"/>
  <c r="V305" i="14"/>
  <c r="N305" i="14"/>
  <c r="B299" i="14"/>
  <c r="B282" i="14"/>
  <c r="B280" i="14"/>
  <c r="S270" i="14"/>
  <c r="S268" i="14"/>
  <c r="K262" i="14"/>
  <c r="E263" i="14"/>
  <c r="B257" i="14"/>
  <c r="W249" i="14"/>
  <c r="F247" i="14"/>
  <c r="B246" i="14"/>
  <c r="B245" i="14"/>
  <c r="C243" i="14"/>
  <c r="B242" i="14"/>
  <c r="E238" i="14"/>
  <c r="V236" i="14"/>
  <c r="Y234" i="14"/>
  <c r="C234" i="14"/>
  <c r="C231" i="14"/>
  <c r="T229" i="14"/>
  <c r="C228" i="14"/>
  <c r="F223" i="14"/>
  <c r="S222" i="14"/>
  <c r="F214" i="14"/>
  <c r="R210" i="14"/>
  <c r="Y198" i="14"/>
  <c r="AB190" i="14"/>
  <c r="O177" i="14"/>
  <c r="C180" i="14"/>
  <c r="C163" i="14"/>
  <c r="X153" i="14"/>
  <c r="O153" i="14"/>
  <c r="V126" i="14"/>
  <c r="E120" i="14"/>
  <c r="Q117" i="14"/>
  <c r="F116" i="14"/>
  <c r="P105" i="14"/>
  <c r="C99" i="14"/>
  <c r="D98" i="14"/>
  <c r="E82" i="14"/>
  <c r="Q77" i="14"/>
  <c r="AB77" i="14"/>
  <c r="D78" i="14"/>
  <c r="E63" i="14"/>
  <c r="Q59" i="14"/>
  <c r="AD59" i="14"/>
  <c r="AE60" i="14"/>
  <c r="K59" i="14"/>
  <c r="E60" i="14"/>
  <c r="Q54" i="14"/>
  <c r="E55" i="14"/>
  <c r="F52" i="14"/>
  <c r="F30" i="14"/>
  <c r="P25" i="14"/>
  <c r="AB16" i="14"/>
  <c r="D18" i="14"/>
  <c r="N10" i="14"/>
  <c r="I40" i="14"/>
  <c r="J40" i="14"/>
  <c r="AE310" i="16"/>
  <c r="S218" i="14"/>
  <c r="F202" i="14"/>
  <c r="B196" i="14"/>
  <c r="D192" i="14"/>
  <c r="V190" i="14"/>
  <c r="D186" i="14"/>
  <c r="C184" i="14"/>
  <c r="W177" i="14"/>
  <c r="B174" i="14"/>
  <c r="B170" i="14"/>
  <c r="B159" i="14"/>
  <c r="AC153" i="14"/>
  <c r="C150" i="14"/>
  <c r="F147" i="14"/>
  <c r="Q140" i="14"/>
  <c r="C134" i="14"/>
  <c r="F133" i="14"/>
  <c r="B130" i="14"/>
  <c r="C125" i="14"/>
  <c r="C112" i="14"/>
  <c r="F111" i="14"/>
  <c r="B108" i="14"/>
  <c r="Q105" i="14"/>
  <c r="Q100" i="14"/>
  <c r="B98" i="14"/>
  <c r="F96" i="14"/>
  <c r="S96" i="14"/>
  <c r="D92" i="14"/>
  <c r="B79" i="14"/>
  <c r="W59" i="14"/>
  <c r="V59" i="14"/>
  <c r="N59" i="14"/>
  <c r="P54" i="14"/>
  <c r="T39" i="14"/>
  <c r="C41" i="14"/>
  <c r="C28" i="14"/>
  <c r="N25" i="14"/>
  <c r="F22" i="14"/>
  <c r="AB10" i="14"/>
  <c r="S32" i="15"/>
  <c r="L101" i="14"/>
  <c r="S26" i="15"/>
  <c r="R10" i="15"/>
  <c r="N10" i="15"/>
  <c r="J17" i="14"/>
  <c r="G168" i="16"/>
  <c r="R173" i="14"/>
  <c r="B163" i="14"/>
  <c r="EY40" i="16"/>
  <c r="EX10" i="16"/>
  <c r="DQ10" i="16"/>
  <c r="DQ397" i="16" s="1"/>
  <c r="D325" i="14"/>
  <c r="E237" i="14"/>
  <c r="S223" i="14"/>
  <c r="C219" i="14"/>
  <c r="C182" i="14"/>
  <c r="N177" i="14"/>
  <c r="B178" i="14"/>
  <c r="D173" i="14"/>
  <c r="H164" i="14"/>
  <c r="B165" i="14"/>
  <c r="F148" i="14"/>
  <c r="D134" i="14"/>
  <c r="S131" i="14"/>
  <c r="D125" i="14"/>
  <c r="Y120" i="14"/>
  <c r="U117" i="14"/>
  <c r="Z105" i="14"/>
  <c r="B114" i="14"/>
  <c r="D112" i="14"/>
  <c r="S109" i="14"/>
  <c r="AE106" i="14"/>
  <c r="N105" i="14"/>
  <c r="N100" i="14"/>
  <c r="E95" i="14"/>
  <c r="B93" i="14"/>
  <c r="C88" i="14"/>
  <c r="Q83" i="14"/>
  <c r="C80" i="14"/>
  <c r="W77" i="14"/>
  <c r="O77" i="14"/>
  <c r="D74" i="14"/>
  <c r="J11" i="14"/>
  <c r="S60" i="14"/>
  <c r="F58" i="14"/>
  <c r="S58" i="14"/>
  <c r="V54" i="14"/>
  <c r="D49" i="14"/>
  <c r="D43" i="14"/>
  <c r="B42" i="14"/>
  <c r="V39" i="14"/>
  <c r="T25" i="14"/>
  <c r="B21" i="14"/>
  <c r="Q12" i="14"/>
  <c r="Q10" i="14"/>
  <c r="V10" i="14"/>
  <c r="S80" i="15"/>
  <c r="G75" i="15"/>
  <c r="O58" i="15"/>
  <c r="J230" i="14"/>
  <c r="I221" i="14"/>
  <c r="J221" i="14"/>
  <c r="I106" i="14"/>
  <c r="S28" i="15"/>
  <c r="Q10" i="15"/>
  <c r="Q97" i="15" s="1"/>
  <c r="II391" i="16"/>
  <c r="CE230" i="17"/>
  <c r="CD12" i="17"/>
  <c r="E129" i="14"/>
  <c r="F121" i="14"/>
  <c r="S121" i="14"/>
  <c r="O117" i="14"/>
  <c r="K117" i="14"/>
  <c r="E118" i="14"/>
  <c r="E107" i="14"/>
  <c r="V105" i="14"/>
  <c r="AD100" i="14"/>
  <c r="V100" i="14"/>
  <c r="B99" i="14"/>
  <c r="Y97" i="14"/>
  <c r="D97" i="14"/>
  <c r="F91" i="14"/>
  <c r="S91" i="14"/>
  <c r="AD83" i="14"/>
  <c r="AE84" i="14"/>
  <c r="V83" i="14"/>
  <c r="N83" i="14"/>
  <c r="B84" i="14"/>
  <c r="V77" i="14"/>
  <c r="N77" i="14"/>
  <c r="F69" i="14"/>
  <c r="B66" i="14"/>
  <c r="AA59" i="14"/>
  <c r="E58" i="14"/>
  <c r="Y49" i="14"/>
  <c r="Y43" i="14"/>
  <c r="AE40" i="14"/>
  <c r="U39" i="14"/>
  <c r="AB11" i="14"/>
  <c r="T11" i="14"/>
  <c r="X12" i="14"/>
  <c r="G73" i="15"/>
  <c r="G62" i="15"/>
  <c r="H100" i="14"/>
  <c r="B101" i="14"/>
  <c r="P97" i="15"/>
  <c r="D11" i="13" s="1"/>
  <c r="K391" i="16"/>
  <c r="EH10" i="16"/>
  <c r="FV10" i="16"/>
  <c r="Z204" i="14"/>
  <c r="R204" i="14"/>
  <c r="B201" i="14"/>
  <c r="P190" i="14"/>
  <c r="B183" i="14"/>
  <c r="E180" i="14"/>
  <c r="AC177" i="14"/>
  <c r="K177" i="14"/>
  <c r="E178" i="14"/>
  <c r="Y173" i="14"/>
  <c r="D169" i="14"/>
  <c r="D167" i="14"/>
  <c r="Z164" i="14"/>
  <c r="F161" i="14"/>
  <c r="B158" i="14"/>
  <c r="E149" i="14"/>
  <c r="C135" i="14"/>
  <c r="D129" i="14"/>
  <c r="K126" i="14"/>
  <c r="E127" i="14"/>
  <c r="F123" i="14"/>
  <c r="E121" i="14"/>
  <c r="W117" i="14"/>
  <c r="B119" i="14"/>
  <c r="F110" i="14"/>
  <c r="D107" i="14"/>
  <c r="B104" i="14"/>
  <c r="E102" i="14"/>
  <c r="C97" i="14"/>
  <c r="E91" i="14"/>
  <c r="B89" i="14"/>
  <c r="L83" i="14"/>
  <c r="B81" i="14"/>
  <c r="B61" i="14"/>
  <c r="H59" i="14"/>
  <c r="F57" i="14"/>
  <c r="S57" i="14"/>
  <c r="B49" i="14"/>
  <c r="B47" i="14"/>
  <c r="B43" i="14"/>
  <c r="AC39" i="14"/>
  <c r="Q25" i="14"/>
  <c r="E29" i="14"/>
  <c r="Z25" i="14"/>
  <c r="D19" i="14"/>
  <c r="AC11" i="14"/>
  <c r="V16" i="14"/>
  <c r="B14" i="14"/>
  <c r="AB12" i="14"/>
  <c r="O40" i="15"/>
  <c r="F55" i="14"/>
  <c r="G265" i="16"/>
  <c r="AQ390" i="17"/>
  <c r="V401" i="14"/>
  <c r="AM333" i="17"/>
  <c r="B191" i="14"/>
  <c r="E141" i="14"/>
  <c r="B106" i="14"/>
  <c r="E48" i="14"/>
  <c r="B33" i="14"/>
  <c r="Y28" i="14"/>
  <c r="H355" i="14"/>
  <c r="O42" i="15"/>
  <c r="O19" i="15"/>
  <c r="H17" i="14"/>
  <c r="L97" i="15"/>
  <c r="JC391" i="16"/>
  <c r="DZ10" i="16"/>
  <c r="C43" i="14"/>
  <c r="F35" i="14"/>
  <c r="AD25" i="14"/>
  <c r="C19" i="14"/>
  <c r="G89" i="15"/>
  <c r="G74" i="15"/>
  <c r="S30" i="15"/>
  <c r="IY391" i="16"/>
  <c r="BB10" i="16"/>
  <c r="BC17" i="16"/>
  <c r="CA13" i="16"/>
  <c r="BZ10" i="16"/>
  <c r="K11" i="14"/>
  <c r="E47" i="14"/>
  <c r="Y27" i="14"/>
  <c r="Y23" i="14"/>
  <c r="W16" i="14"/>
  <c r="G71" i="15"/>
  <c r="O65" i="15"/>
  <c r="CM375" i="16"/>
  <c r="CM185" i="16"/>
  <c r="DO52" i="16"/>
  <c r="DN10" i="16"/>
  <c r="Z39" i="14"/>
  <c r="D32" i="14"/>
  <c r="C27" i="14"/>
  <c r="C23" i="14"/>
  <c r="U12" i="14"/>
  <c r="AC10" i="14"/>
  <c r="J127" i="14"/>
  <c r="J26" i="14"/>
  <c r="G16" i="15"/>
  <c r="I17" i="14"/>
  <c r="J13" i="14"/>
  <c r="M10" i="15"/>
  <c r="BK391" i="16"/>
  <c r="BJ397" i="16"/>
  <c r="K289" i="16"/>
  <c r="G213" i="16"/>
  <c r="HU10" i="16"/>
  <c r="HU397" i="16" s="1"/>
  <c r="D109" i="13"/>
  <c r="Y12" i="17"/>
  <c r="Y396" i="17" s="1"/>
  <c r="AA15" i="17"/>
  <c r="P12" i="17"/>
  <c r="O17" i="15"/>
  <c r="O15" i="15"/>
  <c r="O402" i="14"/>
  <c r="C402" i="14" s="1"/>
  <c r="P402" i="14"/>
  <c r="D402" i="14" s="1"/>
  <c r="Y391" i="16"/>
  <c r="AY391" i="16"/>
  <c r="GQ384" i="16"/>
  <c r="EI384" i="16"/>
  <c r="BC327" i="16"/>
  <c r="G219" i="16"/>
  <c r="EQ185" i="16"/>
  <c r="GU52" i="16"/>
  <c r="GT10" i="16"/>
  <c r="DV10" i="16"/>
  <c r="BN10" i="16"/>
  <c r="JN10" i="16"/>
  <c r="JN397" i="16" s="1"/>
  <c r="D24" i="13"/>
  <c r="HI10" i="16"/>
  <c r="HI397" i="16" s="1"/>
  <c r="BW383" i="17"/>
  <c r="EY384" i="16"/>
  <c r="G292" i="16"/>
  <c r="BC185" i="16"/>
  <c r="CC10" i="16"/>
  <c r="CC397" i="16" s="1"/>
  <c r="FY10" i="16"/>
  <c r="FY397" i="16" s="1"/>
  <c r="D41" i="13"/>
  <c r="DF10" i="16"/>
  <c r="AG10" i="16"/>
  <c r="AG397" i="16" s="1"/>
  <c r="E19" i="13" s="1"/>
  <c r="DY10" i="16"/>
  <c r="DY397" i="16" s="1"/>
  <c r="K11" i="16"/>
  <c r="BW231" i="16"/>
  <c r="DS203" i="16"/>
  <c r="AU172" i="16"/>
  <c r="HO81" i="16"/>
  <c r="DX10" i="16"/>
  <c r="DX397" i="16" s="1"/>
  <c r="D43" i="13" s="1"/>
  <c r="M10" i="16"/>
  <c r="M397" i="16" s="1"/>
  <c r="CD10" i="16"/>
  <c r="O390" i="17"/>
  <c r="AA125" i="17"/>
  <c r="AM99" i="17"/>
  <c r="G129" i="16"/>
  <c r="HK391" i="16"/>
  <c r="CA384" i="16"/>
  <c r="HO375" i="16"/>
  <c r="CI362" i="16"/>
  <c r="DS346" i="16"/>
  <c r="CM327" i="16"/>
  <c r="EQ318" i="16"/>
  <c r="AY257" i="16"/>
  <c r="EQ224" i="16"/>
  <c r="CM203" i="16"/>
  <c r="G182" i="16"/>
  <c r="EE172" i="16"/>
  <c r="DS40" i="16"/>
  <c r="D48" i="13"/>
  <c r="D35" i="13"/>
  <c r="BQ10" i="16"/>
  <c r="BQ397" i="16" s="1"/>
  <c r="R10" i="16"/>
  <c r="R397" i="16" s="1"/>
  <c r="W215" i="17"/>
  <c r="O11" i="15"/>
  <c r="DS384" i="16"/>
  <c r="G380" i="16"/>
  <c r="HS318" i="16"/>
  <c r="CM310" i="16"/>
  <c r="EQ300" i="16"/>
  <c r="BW289" i="16"/>
  <c r="HO231" i="16"/>
  <c r="CM159" i="16"/>
  <c r="G153" i="16"/>
  <c r="HK26" i="16"/>
  <c r="DR10" i="16"/>
  <c r="DS13" i="16"/>
  <c r="CX10" i="16"/>
  <c r="CX397" i="16" s="1"/>
  <c r="CO10" i="16"/>
  <c r="CO397" i="16" s="1"/>
  <c r="D30" i="13"/>
  <c r="BM10" i="16"/>
  <c r="BM397" i="16" s="1"/>
  <c r="CG10" i="16"/>
  <c r="CG397" i="16" s="1"/>
  <c r="I12" i="17"/>
  <c r="EY346" i="16"/>
  <c r="CM318" i="16"/>
  <c r="BC310" i="16"/>
  <c r="CI300" i="16"/>
  <c r="HK244" i="16"/>
  <c r="CM215" i="16"/>
  <c r="EQ199" i="16"/>
  <c r="AU185" i="16"/>
  <c r="EM124" i="16"/>
  <c r="CM98" i="16"/>
  <c r="EU40" i="16"/>
  <c r="D23" i="13"/>
  <c r="HN10" i="16"/>
  <c r="HO13" i="16"/>
  <c r="HA10" i="16"/>
  <c r="HA397" i="16" s="1"/>
  <c r="E63" i="13" s="1"/>
  <c r="GH10" i="16"/>
  <c r="FU10" i="16"/>
  <c r="FU397" i="16" s="1"/>
  <c r="E55" i="13" s="1"/>
  <c r="EW10" i="16"/>
  <c r="EW397" i="16" s="1"/>
  <c r="EL10" i="16"/>
  <c r="D44" i="13"/>
  <c r="CW10" i="16"/>
  <c r="CW397" i="16" s="1"/>
  <c r="CL10" i="16"/>
  <c r="CM13" i="16"/>
  <c r="K306" i="17"/>
  <c r="S13" i="15"/>
  <c r="G394" i="16"/>
  <c r="EQ391" i="16"/>
  <c r="AU346" i="16"/>
  <c r="CM337" i="16"/>
  <c r="EQ289" i="16"/>
  <c r="CM279" i="16"/>
  <c r="BC279" i="16"/>
  <c r="G259" i="16"/>
  <c r="IH10" i="16"/>
  <c r="IH397" i="16" s="1"/>
  <c r="IT10" i="16"/>
  <c r="BY10" i="16"/>
  <c r="BY397" i="16" s="1"/>
  <c r="HM10" i="16"/>
  <c r="HM397" i="16" s="1"/>
  <c r="GG10" i="16"/>
  <c r="GG397" i="16" s="1"/>
  <c r="FM10" i="16"/>
  <c r="FM397" i="16" s="1"/>
  <c r="D49" i="13"/>
  <c r="EK10" i="16"/>
  <c r="EK397" i="16" s="1"/>
  <c r="DE10" i="16"/>
  <c r="DE397" i="16" s="1"/>
  <c r="CK10" i="16"/>
  <c r="CK397" i="16" s="1"/>
  <c r="J10" i="16"/>
  <c r="AS10" i="16"/>
  <c r="AS397" i="16" s="1"/>
  <c r="W139" i="17"/>
  <c r="W13" i="17"/>
  <c r="EE124" i="16"/>
  <c r="EM103" i="16"/>
  <c r="CM57" i="16"/>
  <c r="EM40" i="16"/>
  <c r="AW10" i="16"/>
  <c r="AW397" i="16" s="1"/>
  <c r="HQ10" i="16"/>
  <c r="HQ397" i="16" s="1"/>
  <c r="GK10" i="16"/>
  <c r="GK397" i="16" s="1"/>
  <c r="EY13" i="16"/>
  <c r="EC10" i="16"/>
  <c r="EC397" i="16" s="1"/>
  <c r="EE13" i="16"/>
  <c r="D22" i="13"/>
  <c r="AH10" i="16"/>
  <c r="Q10" i="16"/>
  <c r="Q397" i="16" s="1"/>
  <c r="GU12" i="16"/>
  <c r="CA11" i="16"/>
  <c r="K383" i="17"/>
  <c r="AI361" i="17"/>
  <c r="AQ315" i="17"/>
  <c r="G315" i="17"/>
  <c r="K315" i="17"/>
  <c r="O242" i="17"/>
  <c r="K151" i="17"/>
  <c r="EE159" i="16"/>
  <c r="HK137" i="16"/>
  <c r="GQ52" i="16"/>
  <c r="EQ17" i="16"/>
  <c r="JF10" i="16"/>
  <c r="GF10" i="16"/>
  <c r="GF397" i="16" s="1"/>
  <c r="D58" i="13" s="1"/>
  <c r="ET10" i="16"/>
  <c r="D46" i="13"/>
  <c r="BA10" i="16"/>
  <c r="BA397" i="16" s="1"/>
  <c r="D21" i="13"/>
  <c r="AD10" i="16"/>
  <c r="BO374" i="17"/>
  <c r="AE361" i="17"/>
  <c r="AM352" i="17"/>
  <c r="AM60" i="17"/>
  <c r="AK12" i="17"/>
  <c r="AK396" i="17" s="1"/>
  <c r="G128" i="16"/>
  <c r="G95" i="16"/>
  <c r="JE10" i="16"/>
  <c r="JE397" i="16" s="1"/>
  <c r="HJ10" i="16"/>
  <c r="GS10" i="16"/>
  <c r="GS397" i="16" s="1"/>
  <c r="FZ10" i="16"/>
  <c r="FI10" i="16"/>
  <c r="FI397" i="16" s="1"/>
  <c r="ES10" i="16"/>
  <c r="ES397" i="16" s="1"/>
  <c r="DD10" i="16"/>
  <c r="DD397" i="16" s="1"/>
  <c r="D38" i="13" s="1"/>
  <c r="BU10" i="16"/>
  <c r="BU397" i="16" s="1"/>
  <c r="AC10" i="16"/>
  <c r="AC397" i="16" s="1"/>
  <c r="K242" i="17"/>
  <c r="O223" i="17"/>
  <c r="O199" i="17"/>
  <c r="AS12" i="17"/>
  <c r="AS396" i="17" s="1"/>
  <c r="EM159" i="16"/>
  <c r="AE159" i="16"/>
  <c r="G143" i="16"/>
  <c r="CM137" i="16"/>
  <c r="EQ103" i="16"/>
  <c r="GM81" i="16"/>
  <c r="G74" i="16"/>
  <c r="DT10" i="16"/>
  <c r="DT397" i="16" s="1"/>
  <c r="D42" i="13" s="1"/>
  <c r="HS52" i="16"/>
  <c r="GW10" i="16"/>
  <c r="GW397" i="16" s="1"/>
  <c r="AU17" i="16"/>
  <c r="HV10" i="16"/>
  <c r="GP10" i="16"/>
  <c r="EG10" i="16"/>
  <c r="CH10" i="16"/>
  <c r="AL10" i="16"/>
  <c r="DO12" i="16"/>
  <c r="BW12" i="16"/>
  <c r="EE11" i="16"/>
  <c r="BR10" i="16"/>
  <c r="I10" i="16"/>
  <c r="T401" i="14"/>
  <c r="BO361" i="17"/>
  <c r="G292" i="17"/>
  <c r="HB10" i="16"/>
  <c r="AE390" i="17"/>
  <c r="W361" i="17"/>
  <c r="S315" i="17"/>
  <c r="G302" i="17"/>
  <c r="BS255" i="17"/>
  <c r="BC242" i="17"/>
  <c r="W242" i="17"/>
  <c r="BK139" i="17"/>
  <c r="AM77" i="17"/>
  <c r="AB401" i="14"/>
  <c r="DM10" i="16"/>
  <c r="CS10" i="16"/>
  <c r="CS397" i="16" s="1"/>
  <c r="D33" i="13"/>
  <c r="BV10" i="16"/>
  <c r="AP10" i="16"/>
  <c r="AU390" i="17"/>
  <c r="O352" i="17"/>
  <c r="K344" i="17"/>
  <c r="BK276" i="17"/>
  <c r="O276" i="17"/>
  <c r="AE223" i="17"/>
  <c r="G204" i="17"/>
  <c r="K203" i="17"/>
  <c r="CE174" i="17"/>
  <c r="BK42" i="17"/>
  <c r="BJ12" i="17"/>
  <c r="AA19" i="17"/>
  <c r="Z12" i="17"/>
  <c r="D107" i="13"/>
  <c r="AH12" i="17"/>
  <c r="AI15" i="17"/>
  <c r="AX10" i="16"/>
  <c r="JI10" i="16"/>
  <c r="JI397" i="16" s="1"/>
  <c r="EM13" i="16"/>
  <c r="Y10" i="16"/>
  <c r="N10" i="16"/>
  <c r="G386" i="17"/>
  <c r="G338" i="17"/>
  <c r="K162" i="17"/>
  <c r="DU10" i="16"/>
  <c r="DU397" i="16" s="1"/>
  <c r="W374" i="17"/>
  <c r="BC361" i="17"/>
  <c r="AE352" i="17"/>
  <c r="BS344" i="17"/>
  <c r="AA344" i="17"/>
  <c r="G341" i="17"/>
  <c r="CE276" i="17"/>
  <c r="BW269" i="17"/>
  <c r="BO215" i="17"/>
  <c r="AM125" i="17"/>
  <c r="AE104" i="17"/>
  <c r="S83" i="17"/>
  <c r="BK242" i="17"/>
  <c r="CE186" i="17"/>
  <c r="O174" i="17"/>
  <c r="BO162" i="17"/>
  <c r="AM162" i="17"/>
  <c r="BC151" i="17"/>
  <c r="CE139" i="17"/>
  <c r="BC125" i="17"/>
  <c r="AL12" i="17"/>
  <c r="AE60" i="17"/>
  <c r="S42" i="17"/>
  <c r="AV12" i="17"/>
  <c r="R12" i="17"/>
  <c r="BV12" i="17"/>
  <c r="O323" i="17"/>
  <c r="O306" i="17"/>
  <c r="AM174" i="17"/>
  <c r="BC162" i="17"/>
  <c r="AM151" i="17"/>
  <c r="O125" i="17"/>
  <c r="K99" i="17"/>
  <c r="AG12" i="17"/>
  <c r="AG396" i="17" s="1"/>
  <c r="D99" i="13"/>
  <c r="AC10" i="18"/>
  <c r="AC219" i="18" s="1"/>
  <c r="D118" i="13"/>
  <c r="G187" i="17"/>
  <c r="AT12" i="17"/>
  <c r="G94" i="17"/>
  <c r="O83" i="17"/>
  <c r="G77" i="17"/>
  <c r="K77" i="17"/>
  <c r="D108" i="13"/>
  <c r="G47" i="17"/>
  <c r="AP12" i="17"/>
  <c r="BK223" i="17"/>
  <c r="BS174" i="17"/>
  <c r="O162" i="17"/>
  <c r="O151" i="17"/>
  <c r="AE125" i="17"/>
  <c r="W116" i="17"/>
  <c r="BY12" i="17"/>
  <c r="BY396" i="17" s="1"/>
  <c r="K28" i="17"/>
  <c r="G25" i="17"/>
  <c r="BQ12" i="17"/>
  <c r="BQ396" i="17" s="1"/>
  <c r="AO12" i="17"/>
  <c r="AO396" i="17" s="1"/>
  <c r="W148" i="18"/>
  <c r="AI42" i="17"/>
  <c r="G36" i="17"/>
  <c r="BB12" i="17"/>
  <c r="Q12" i="17"/>
  <c r="Q396" i="17" s="1"/>
  <c r="AQ119" i="18"/>
  <c r="AQ61" i="18"/>
  <c r="DN10" i="18"/>
  <c r="D120" i="13"/>
  <c r="CC12" i="17"/>
  <c r="CC396" i="17" s="1"/>
  <c r="D101" i="13"/>
  <c r="D113" i="13"/>
  <c r="BN12" i="17"/>
  <c r="BO15" i="17"/>
  <c r="AX12" i="17"/>
  <c r="D103" i="13"/>
  <c r="BK125" i="17"/>
  <c r="K83" i="17"/>
  <c r="K42" i="17"/>
  <c r="G21" i="17"/>
  <c r="BW15" i="17"/>
  <c r="BM12" i="17"/>
  <c r="BM396" i="17" s="1"/>
  <c r="BF12" i="17"/>
  <c r="AW12" i="17"/>
  <c r="AW396" i="17" s="1"/>
  <c r="AC12" i="17"/>
  <c r="AC396" i="17" s="1"/>
  <c r="BC13" i="17"/>
  <c r="AQ13" i="17"/>
  <c r="CT213" i="18"/>
  <c r="DZ10" i="18"/>
  <c r="CP10" i="18"/>
  <c r="BQ10" i="18"/>
  <c r="BQ219" i="18" s="1"/>
  <c r="D112" i="13"/>
  <c r="D106" i="13"/>
  <c r="D104" i="13"/>
  <c r="D102" i="13"/>
  <c r="D100" i="13"/>
  <c r="D98" i="13"/>
  <c r="D96" i="13"/>
  <c r="CE13" i="17"/>
  <c r="AA13" i="17"/>
  <c r="N12" i="17"/>
  <c r="CK10" i="18"/>
  <c r="CK219" i="18" s="1"/>
  <c r="BZ10" i="18"/>
  <c r="BZ219" i="18" s="1"/>
  <c r="BR12" i="17"/>
  <c r="BC15" i="17"/>
  <c r="BG13" i="17"/>
  <c r="AH219" i="18"/>
  <c r="DK213" i="18"/>
  <c r="AE185" i="18"/>
  <c r="AA171" i="18"/>
  <c r="O76" i="18"/>
  <c r="BZ12" i="17"/>
  <c r="BI12" i="17"/>
  <c r="BI396" i="17" s="1"/>
  <c r="AD12" i="17"/>
  <c r="V12" i="17"/>
  <c r="BK213" i="18"/>
  <c r="BJ219" i="18"/>
  <c r="CO10" i="18"/>
  <c r="CO219" i="18" s="1"/>
  <c r="D110" i="13"/>
  <c r="BA12" i="17"/>
  <c r="U12" i="17"/>
  <c r="U396" i="17" s="1"/>
  <c r="M12" i="17"/>
  <c r="M396" i="17" s="1"/>
  <c r="Z401" i="14"/>
  <c r="W131" i="18"/>
  <c r="O92" i="18"/>
  <c r="AD10" i="18"/>
  <c r="AA213" i="18"/>
  <c r="G186" i="18"/>
  <c r="M10" i="18"/>
  <c r="M219" i="18" s="1"/>
  <c r="G159" i="18"/>
  <c r="O131" i="18"/>
  <c r="S99" i="18"/>
  <c r="BE10" i="18"/>
  <c r="BE219" i="18" s="1"/>
  <c r="AP10" i="18"/>
  <c r="D116" i="13"/>
  <c r="DF10" i="18"/>
  <c r="BY10" i="18"/>
  <c r="BY219" i="18" s="1"/>
  <c r="DW11" i="18"/>
  <c r="CC10" i="18"/>
  <c r="CC219" i="18" s="1"/>
  <c r="BB10" i="18"/>
  <c r="AS10" i="18"/>
  <c r="AS219" i="18" s="1"/>
  <c r="AC401" i="14"/>
  <c r="E401" i="14" s="1"/>
  <c r="S213" i="18"/>
  <c r="BO174" i="18"/>
  <c r="G168" i="18"/>
  <c r="BO145" i="18"/>
  <c r="EC10" i="18"/>
  <c r="EC219" i="18" s="1"/>
  <c r="AQ148" i="18"/>
  <c r="O43" i="18"/>
  <c r="AO10" i="18"/>
  <c r="DJ10" i="18"/>
  <c r="DJ219" i="18" s="1"/>
  <c r="DM10" i="18"/>
  <c r="DM219" i="18" s="1"/>
  <c r="J10" i="18"/>
  <c r="K13" i="18"/>
  <c r="N10" i="18"/>
  <c r="CS10" i="18"/>
  <c r="CS219" i="18" s="1"/>
  <c r="DV10" i="18"/>
  <c r="DB10" i="18"/>
  <c r="DB219" i="18" s="1"/>
  <c r="BU10" i="18"/>
  <c r="BU219" i="18" s="1"/>
  <c r="BM10" i="18"/>
  <c r="BM219" i="18" s="1"/>
  <c r="AX10" i="18"/>
  <c r="I10" i="18"/>
  <c r="DU10" i="18"/>
  <c r="AW10" i="18"/>
  <c r="AW219" i="18" s="1"/>
  <c r="V10" i="18"/>
  <c r="G149" i="18"/>
  <c r="DO145" i="18"/>
  <c r="BO131" i="18"/>
  <c r="S57" i="18"/>
  <c r="CL10" i="18"/>
  <c r="AT10" i="18"/>
  <c r="AT219" i="18" s="1"/>
  <c r="U10" i="18"/>
  <c r="U219" i="18" s="1"/>
  <c r="EA11" i="18"/>
  <c r="BA10" i="18"/>
  <c r="DE10" i="18"/>
  <c r="CX10" i="18"/>
  <c r="CX219" i="18" s="1"/>
  <c r="BF10" i="18"/>
  <c r="K92" i="18"/>
  <c r="CW10" i="18"/>
  <c r="CW219" i="18" s="1"/>
  <c r="CD10" i="18"/>
  <c r="Z10" i="18"/>
  <c r="R10" i="18"/>
  <c r="DI10" i="18"/>
  <c r="DI219" i="18" s="1"/>
  <c r="CT10" i="18"/>
  <c r="Y10" i="18"/>
  <c r="Y219" i="18" s="1"/>
  <c r="Q10" i="18"/>
  <c r="Q219" i="18" s="1"/>
  <c r="BO67" i="18"/>
  <c r="AQ53" i="18"/>
  <c r="W24" i="18"/>
  <c r="BO16" i="18"/>
  <c r="BV10" i="18"/>
  <c r="BO13" i="18"/>
  <c r="BN10" i="18"/>
  <c r="AN10" i="18"/>
  <c r="B10" i="18" s="1"/>
  <c r="D119" i="13"/>
  <c r="D117" i="13"/>
  <c r="K11" i="18"/>
  <c r="DW30" i="18"/>
  <c r="FN397" i="16" l="1"/>
  <c r="FO10" i="16"/>
  <c r="P9" i="14"/>
  <c r="DA219" i="18"/>
  <c r="F139" i="13" s="1"/>
  <c r="DC10" i="18"/>
  <c r="DE219" i="18"/>
  <c r="CL219" i="18"/>
  <c r="CM10" i="18"/>
  <c r="AM10" i="18"/>
  <c r="BF219" i="18"/>
  <c r="H127" i="13" s="1"/>
  <c r="BG10" i="18"/>
  <c r="AK219" i="18"/>
  <c r="AL219" i="18"/>
  <c r="F128" i="14"/>
  <c r="G128" i="14" s="1"/>
  <c r="BS10" i="16"/>
  <c r="JJ397" i="16"/>
  <c r="JK10" i="16"/>
  <c r="J343" i="14"/>
  <c r="D344" i="14"/>
  <c r="C10" i="15"/>
  <c r="D10" i="15"/>
  <c r="AD394" i="14"/>
  <c r="AE394" i="14" s="1"/>
  <c r="F322" i="14"/>
  <c r="AE322" i="14"/>
  <c r="DU219" i="18"/>
  <c r="AN219" i="18"/>
  <c r="B219" i="18" s="1"/>
  <c r="F12" i="17"/>
  <c r="BA396" i="17"/>
  <c r="E106" i="13" s="1"/>
  <c r="D12" i="17"/>
  <c r="C12" i="17"/>
  <c r="E28" i="13"/>
  <c r="F10" i="16"/>
  <c r="DM397" i="16"/>
  <c r="C10" i="16"/>
  <c r="D10" i="16"/>
  <c r="F10" i="15"/>
  <c r="L372" i="14"/>
  <c r="F373" i="14"/>
  <c r="L315" i="14"/>
  <c r="M316" i="14"/>
  <c r="F316" i="14"/>
  <c r="G316" i="14" s="1"/>
  <c r="L190" i="14"/>
  <c r="F191" i="14"/>
  <c r="M191" i="14"/>
  <c r="F127" i="14"/>
  <c r="AD164" i="14"/>
  <c r="AE164" i="14" s="1"/>
  <c r="AA16" i="14"/>
  <c r="AE16" i="14" s="1"/>
  <c r="AD208" i="14"/>
  <c r="AA54" i="14"/>
  <c r="AE54" i="14" s="1"/>
  <c r="AA208" i="14"/>
  <c r="F192" i="14"/>
  <c r="G192" i="14" s="1"/>
  <c r="G218" i="14"/>
  <c r="G217" i="14"/>
  <c r="F215" i="14"/>
  <c r="G215" i="14" s="1"/>
  <c r="C210" i="14"/>
  <c r="F213" i="14"/>
  <c r="G213" i="14" s="1"/>
  <c r="AD315" i="14"/>
  <c r="AE315" i="14" s="1"/>
  <c r="G142" i="14"/>
  <c r="AE372" i="14"/>
  <c r="G179" i="14"/>
  <c r="C58" i="14"/>
  <c r="G58" i="14" s="1"/>
  <c r="G166" i="14"/>
  <c r="G85" i="14"/>
  <c r="G222" i="14"/>
  <c r="AA343" i="14"/>
  <c r="AE343" i="14" s="1"/>
  <c r="AD190" i="14"/>
  <c r="AE190" i="14" s="1"/>
  <c r="G238" i="14"/>
  <c r="AE229" i="14"/>
  <c r="AE333" i="14"/>
  <c r="AE324" i="14"/>
  <c r="AE284" i="14"/>
  <c r="AE126" i="14"/>
  <c r="AE83" i="14"/>
  <c r="AE344" i="14"/>
  <c r="C295" i="14"/>
  <c r="G12" i="18"/>
  <c r="F400" i="14"/>
  <c r="G400" i="14" s="1"/>
  <c r="AE153" i="14"/>
  <c r="EE10" i="18"/>
  <c r="AA236" i="14"/>
  <c r="G56" i="14"/>
  <c r="AD262" i="14"/>
  <c r="AE262" i="14" s="1"/>
  <c r="AD39" i="14"/>
  <c r="AE39" i="14" s="1"/>
  <c r="G326" i="14"/>
  <c r="AE105" i="14"/>
  <c r="AA117" i="14"/>
  <c r="AE117" i="14" s="1"/>
  <c r="F45" i="14"/>
  <c r="E145" i="13"/>
  <c r="G145" i="13"/>
  <c r="G213" i="18"/>
  <c r="EE219" i="18"/>
  <c r="G126" i="18"/>
  <c r="AE100" i="14"/>
  <c r="C188" i="14"/>
  <c r="G296" i="14"/>
  <c r="AD236" i="14"/>
  <c r="G47" i="18"/>
  <c r="AE25" i="14"/>
  <c r="AE12" i="14"/>
  <c r="AE13" i="14"/>
  <c r="G92" i="18"/>
  <c r="AE294" i="14"/>
  <c r="G152" i="18"/>
  <c r="C344" i="14"/>
  <c r="F402" i="14"/>
  <c r="G402" i="14" s="1"/>
  <c r="G171" i="18"/>
  <c r="D324" i="14"/>
  <c r="AD177" i="14"/>
  <c r="G43" i="18"/>
  <c r="G24" i="18"/>
  <c r="AD249" i="14"/>
  <c r="AE249" i="14" s="1"/>
  <c r="G158" i="18"/>
  <c r="G206" i="18"/>
  <c r="G148" i="18"/>
  <c r="AE276" i="14"/>
  <c r="G119" i="18"/>
  <c r="AA10" i="14"/>
  <c r="AE221" i="14"/>
  <c r="G87" i="18"/>
  <c r="G76" i="18"/>
  <c r="G30" i="18"/>
  <c r="AD403" i="14"/>
  <c r="AE403" i="14" s="1"/>
  <c r="G185" i="18"/>
  <c r="G167" i="18"/>
  <c r="G145" i="18"/>
  <c r="AE154" i="14"/>
  <c r="AE140" i="14"/>
  <c r="AD77" i="14"/>
  <c r="AE77" i="14" s="1"/>
  <c r="AE78" i="14"/>
  <c r="AE59" i="14"/>
  <c r="AD10" i="14"/>
  <c r="G201" i="18"/>
  <c r="AD385" i="14"/>
  <c r="AE385" i="14" s="1"/>
  <c r="AE386" i="14"/>
  <c r="AE295" i="14"/>
  <c r="G99" i="18"/>
  <c r="G95" i="18"/>
  <c r="G80" i="18"/>
  <c r="G71" i="18"/>
  <c r="AE26" i="14"/>
  <c r="AB9" i="14"/>
  <c r="AB407" i="14" s="1"/>
  <c r="G189" i="14"/>
  <c r="F203" i="14"/>
  <c r="G203" i="14" s="1"/>
  <c r="Y382" i="14"/>
  <c r="E39" i="14"/>
  <c r="Y135" i="14"/>
  <c r="G282" i="14"/>
  <c r="C319" i="14"/>
  <c r="G319" i="14" s="1"/>
  <c r="G111" i="14"/>
  <c r="G224" i="14"/>
  <c r="Y268" i="14"/>
  <c r="C66" i="14"/>
  <c r="X190" i="14"/>
  <c r="Y190" i="14" s="1"/>
  <c r="G331" i="14"/>
  <c r="F267" i="14"/>
  <c r="G267" i="14" s="1"/>
  <c r="G90" i="14"/>
  <c r="G393" i="14"/>
  <c r="G196" i="14"/>
  <c r="X164" i="14"/>
  <c r="X117" i="14"/>
  <c r="E105" i="14"/>
  <c r="C320" i="14"/>
  <c r="G320" i="14" s="1"/>
  <c r="U140" i="14"/>
  <c r="G307" i="14"/>
  <c r="F132" i="14"/>
  <c r="G132" i="14" s="1"/>
  <c r="G95" i="14"/>
  <c r="F41" i="14"/>
  <c r="G41" i="14" s="1"/>
  <c r="X39" i="14"/>
  <c r="Y39" i="14" s="1"/>
  <c r="G157" i="14"/>
  <c r="G34" i="14"/>
  <c r="F67" i="14"/>
  <c r="G67" i="14" s="1"/>
  <c r="U164" i="14"/>
  <c r="F288" i="14"/>
  <c r="G288" i="14" s="1"/>
  <c r="Y279" i="14"/>
  <c r="C148" i="14"/>
  <c r="G148" i="14" s="1"/>
  <c r="G182" i="14"/>
  <c r="E204" i="14"/>
  <c r="E372" i="14"/>
  <c r="X394" i="14"/>
  <c r="Y394" i="14" s="1"/>
  <c r="X229" i="14"/>
  <c r="Y229" i="14" s="1"/>
  <c r="Y53" i="14"/>
  <c r="X385" i="14"/>
  <c r="Y385" i="14" s="1"/>
  <c r="G43" i="14"/>
  <c r="G376" i="14"/>
  <c r="G330" i="14"/>
  <c r="X16" i="14"/>
  <c r="G125" i="14"/>
  <c r="G71" i="14"/>
  <c r="F188" i="14"/>
  <c r="U305" i="14"/>
  <c r="G168" i="14"/>
  <c r="C185" i="14"/>
  <c r="G313" i="14"/>
  <c r="G91" i="14"/>
  <c r="G57" i="14"/>
  <c r="U284" i="14"/>
  <c r="C284" i="14" s="1"/>
  <c r="G120" i="14"/>
  <c r="G211" i="14"/>
  <c r="Y185" i="14"/>
  <c r="Y54" i="14"/>
  <c r="G245" i="14"/>
  <c r="F338" i="14"/>
  <c r="E385" i="14"/>
  <c r="G201" i="14"/>
  <c r="F31" i="14"/>
  <c r="G31" i="14" s="1"/>
  <c r="Y256" i="14"/>
  <c r="Y174" i="14"/>
  <c r="G199" i="14"/>
  <c r="G298" i="14"/>
  <c r="F357" i="14"/>
  <c r="G357" i="14" s="1"/>
  <c r="G226" i="14"/>
  <c r="G88" i="14"/>
  <c r="C62" i="14"/>
  <c r="G62" i="14" s="1"/>
  <c r="E140" i="14"/>
  <c r="Y359" i="14"/>
  <c r="G275" i="14"/>
  <c r="E343" i="14"/>
  <c r="G15" i="14"/>
  <c r="F271" i="14"/>
  <c r="G271" i="14" s="1"/>
  <c r="G175" i="14"/>
  <c r="G248" i="14"/>
  <c r="G176" i="14"/>
  <c r="G170" i="14"/>
  <c r="F391" i="14"/>
  <c r="G391" i="14" s="1"/>
  <c r="F93" i="14"/>
  <c r="G93" i="14" s="1"/>
  <c r="F323" i="14"/>
  <c r="G323" i="14" s="1"/>
  <c r="F337" i="14"/>
  <c r="G337" i="14" s="1"/>
  <c r="G352" i="14"/>
  <c r="G335" i="14"/>
  <c r="G66" i="14"/>
  <c r="X140" i="14"/>
  <c r="X284" i="14"/>
  <c r="Y284" i="14" s="1"/>
  <c r="X354" i="14"/>
  <c r="G65" i="14"/>
  <c r="Y169" i="14"/>
  <c r="G399" i="14"/>
  <c r="G219" i="14"/>
  <c r="Y99" i="14"/>
  <c r="Y107" i="14"/>
  <c r="F171" i="14"/>
  <c r="G171" i="14" s="1"/>
  <c r="G269" i="14"/>
  <c r="F310" i="14"/>
  <c r="G310" i="14" s="1"/>
  <c r="Y108" i="14"/>
  <c r="F274" i="14"/>
  <c r="G274" i="14" s="1"/>
  <c r="G184" i="14"/>
  <c r="G151" i="14"/>
  <c r="F243" i="14"/>
  <c r="G243" i="14" s="1"/>
  <c r="G129" i="14"/>
  <c r="X305" i="14"/>
  <c r="X126" i="14"/>
  <c r="X177" i="14"/>
  <c r="Y177" i="14" s="1"/>
  <c r="G103" i="14"/>
  <c r="F362" i="14"/>
  <c r="G362" i="14" s="1"/>
  <c r="F64" i="14"/>
  <c r="G64" i="14" s="1"/>
  <c r="X249" i="14"/>
  <c r="G246" i="14"/>
  <c r="G261" i="14"/>
  <c r="G181" i="14"/>
  <c r="C272" i="14"/>
  <c r="G272" i="14" s="1"/>
  <c r="U354" i="14"/>
  <c r="Y115" i="14"/>
  <c r="U315" i="14"/>
  <c r="C315" i="14" s="1"/>
  <c r="C356" i="14"/>
  <c r="G356" i="14" s="1"/>
  <c r="G301" i="14"/>
  <c r="U105" i="14"/>
  <c r="C328" i="14"/>
  <c r="G328" i="14" s="1"/>
  <c r="G161" i="14"/>
  <c r="Y208" i="14"/>
  <c r="U262" i="14"/>
  <c r="G110" i="14"/>
  <c r="G360" i="14"/>
  <c r="G397" i="14"/>
  <c r="C114" i="14"/>
  <c r="G114" i="14" s="1"/>
  <c r="U236" i="14"/>
  <c r="G392" i="14"/>
  <c r="G96" i="14"/>
  <c r="G73" i="14"/>
  <c r="G390" i="14"/>
  <c r="C113" i="14"/>
  <c r="G113" i="14" s="1"/>
  <c r="G123" i="14"/>
  <c r="C109" i="14"/>
  <c r="G109" i="14" s="1"/>
  <c r="C159" i="14"/>
  <c r="G159" i="14" s="1"/>
  <c r="G183" i="14"/>
  <c r="G158" i="14"/>
  <c r="G389" i="14"/>
  <c r="F388" i="14"/>
  <c r="G388" i="14" s="1"/>
  <c r="G162" i="14"/>
  <c r="G33" i="14"/>
  <c r="G87" i="14"/>
  <c r="F312" i="14"/>
  <c r="G312" i="14" s="1"/>
  <c r="G108" i="14"/>
  <c r="G195" i="14"/>
  <c r="C136" i="14"/>
  <c r="G136" i="14" s="1"/>
  <c r="E276" i="14"/>
  <c r="F375" i="14"/>
  <c r="G375" i="14" s="1"/>
  <c r="W9" i="14"/>
  <c r="W407" i="14" s="1"/>
  <c r="G131" i="14"/>
  <c r="G279" i="14"/>
  <c r="F76" i="14"/>
  <c r="G76" i="14" s="1"/>
  <c r="F387" i="14"/>
  <c r="G387" i="14" s="1"/>
  <c r="G258" i="14"/>
  <c r="E54" i="14"/>
  <c r="G340" i="14"/>
  <c r="G257" i="14"/>
  <c r="G149" i="14"/>
  <c r="F302" i="14"/>
  <c r="G302" i="14" s="1"/>
  <c r="E305" i="14"/>
  <c r="G82" i="14"/>
  <c r="F143" i="14"/>
  <c r="G143" i="14" s="1"/>
  <c r="F124" i="14"/>
  <c r="G124" i="14" s="1"/>
  <c r="Y231" i="14"/>
  <c r="G115" i="14"/>
  <c r="G350" i="14"/>
  <c r="C377" i="14"/>
  <c r="E236" i="14"/>
  <c r="G160" i="14"/>
  <c r="F186" i="14"/>
  <c r="G186" i="14" s="1"/>
  <c r="G81" i="14"/>
  <c r="F367" i="14"/>
  <c r="G367" i="14" s="1"/>
  <c r="G406" i="14"/>
  <c r="F19" i="14"/>
  <c r="G19" i="14" s="1"/>
  <c r="G265" i="14"/>
  <c r="G156" i="14"/>
  <c r="F146" i="14"/>
  <c r="G146" i="14" s="1"/>
  <c r="Y289" i="14"/>
  <c r="Y100" i="14"/>
  <c r="E111" i="13"/>
  <c r="F111" i="13"/>
  <c r="Y375" i="14"/>
  <c r="U372" i="14"/>
  <c r="Y372" i="14" s="1"/>
  <c r="G384" i="14"/>
  <c r="F369" i="14"/>
  <c r="G369" i="14" s="1"/>
  <c r="X363" i="14"/>
  <c r="Y363" i="14" s="1"/>
  <c r="G345" i="14"/>
  <c r="G353" i="14"/>
  <c r="F347" i="14"/>
  <c r="G347" i="14" s="1"/>
  <c r="X343" i="14"/>
  <c r="Y343" i="14" s="1"/>
  <c r="F341" i="14"/>
  <c r="G341" i="14" s="1"/>
  <c r="G336" i="14"/>
  <c r="X333" i="14"/>
  <c r="Y333" i="14" s="1"/>
  <c r="Y327" i="14"/>
  <c r="C309" i="14"/>
  <c r="G309" i="14" s="1"/>
  <c r="G299" i="14"/>
  <c r="G304" i="14"/>
  <c r="C290" i="14"/>
  <c r="G290" i="14" s="1"/>
  <c r="Y291" i="14"/>
  <c r="G289" i="14"/>
  <c r="X276" i="14"/>
  <c r="F276" i="14" s="1"/>
  <c r="F280" i="14"/>
  <c r="G280" i="14" s="1"/>
  <c r="F270" i="14"/>
  <c r="G270" i="14" s="1"/>
  <c r="G273" i="14"/>
  <c r="X262" i="14"/>
  <c r="G259" i="14"/>
  <c r="F260" i="14"/>
  <c r="G260" i="14" s="1"/>
  <c r="G254" i="14"/>
  <c r="U249" i="14"/>
  <c r="G252" i="14"/>
  <c r="C253" i="14"/>
  <c r="G253" i="14" s="1"/>
  <c r="G235" i="14"/>
  <c r="G214" i="14"/>
  <c r="F207" i="14"/>
  <c r="G207" i="14" s="1"/>
  <c r="X204" i="14"/>
  <c r="Y204" i="14" s="1"/>
  <c r="G202" i="14"/>
  <c r="G197" i="14"/>
  <c r="G174" i="14"/>
  <c r="C172" i="14"/>
  <c r="G172" i="14" s="1"/>
  <c r="Y139" i="14"/>
  <c r="U126" i="14"/>
  <c r="G137" i="14"/>
  <c r="G130" i="14"/>
  <c r="G119" i="14"/>
  <c r="G121" i="14"/>
  <c r="G94" i="14"/>
  <c r="G99" i="14"/>
  <c r="G92" i="14"/>
  <c r="G98" i="14"/>
  <c r="X83" i="14"/>
  <c r="G89" i="14"/>
  <c r="G79" i="14"/>
  <c r="G75" i="14"/>
  <c r="C68" i="14"/>
  <c r="G68" i="14" s="1"/>
  <c r="U59" i="14"/>
  <c r="F70" i="14"/>
  <c r="G46" i="14"/>
  <c r="G32" i="14"/>
  <c r="U16" i="14"/>
  <c r="U11" i="14"/>
  <c r="C24" i="14"/>
  <c r="G24" i="14" s="1"/>
  <c r="C21" i="14"/>
  <c r="X11" i="14"/>
  <c r="G14" i="14"/>
  <c r="B220" i="14"/>
  <c r="E107" i="13"/>
  <c r="F107" i="13"/>
  <c r="AV396" i="17"/>
  <c r="D105" i="13" s="1"/>
  <c r="D363" i="14"/>
  <c r="B54" i="14"/>
  <c r="X315" i="14"/>
  <c r="U220" i="14"/>
  <c r="Y220" i="14" s="1"/>
  <c r="G361" i="17"/>
  <c r="X59" i="14"/>
  <c r="P396" i="17"/>
  <c r="C405" i="14"/>
  <c r="D83" i="14"/>
  <c r="B394" i="14"/>
  <c r="G344" i="17"/>
  <c r="G296" i="17"/>
  <c r="U276" i="14"/>
  <c r="C277" i="14"/>
  <c r="G139" i="17"/>
  <c r="G104" i="17"/>
  <c r="G60" i="17"/>
  <c r="X25" i="14"/>
  <c r="Y25" i="14" s="1"/>
  <c r="B372" i="14"/>
  <c r="G255" i="17"/>
  <c r="G151" i="17"/>
  <c r="F60" i="14"/>
  <c r="G60" i="14" s="1"/>
  <c r="Y386" i="14"/>
  <c r="G14" i="17"/>
  <c r="Y316" i="14"/>
  <c r="G286" i="17"/>
  <c r="G230" i="17"/>
  <c r="Y205" i="14"/>
  <c r="U83" i="14"/>
  <c r="B305" i="14"/>
  <c r="B401" i="14"/>
  <c r="Y373" i="14"/>
  <c r="F334" i="14"/>
  <c r="G334" i="14" s="1"/>
  <c r="G323" i="17"/>
  <c r="G276" i="17"/>
  <c r="Y250" i="14"/>
  <c r="D249" i="14"/>
  <c r="G242" i="17"/>
  <c r="G199" i="17"/>
  <c r="G186" i="17"/>
  <c r="U10" i="14"/>
  <c r="U153" i="14"/>
  <c r="C153" i="14" s="1"/>
  <c r="G83" i="17"/>
  <c r="C84" i="14"/>
  <c r="G84" i="14" s="1"/>
  <c r="B83" i="14"/>
  <c r="T9" i="14"/>
  <c r="T407" i="14" s="1"/>
  <c r="B363" i="14"/>
  <c r="B333" i="14"/>
  <c r="B343" i="14"/>
  <c r="B153" i="14"/>
  <c r="B236" i="14"/>
  <c r="B105" i="14"/>
  <c r="B177" i="14"/>
  <c r="B284" i="14"/>
  <c r="B190" i="14"/>
  <c r="B294" i="14"/>
  <c r="G333" i="17"/>
  <c r="Y294" i="14"/>
  <c r="F237" i="14"/>
  <c r="X10" i="14"/>
  <c r="X236" i="14"/>
  <c r="G203" i="17"/>
  <c r="X105" i="14"/>
  <c r="Y106" i="14"/>
  <c r="X77" i="14"/>
  <c r="Y77" i="14" s="1"/>
  <c r="G42" i="17"/>
  <c r="G13" i="17"/>
  <c r="V9" i="14"/>
  <c r="V407" i="14" s="1"/>
  <c r="G28" i="17"/>
  <c r="G19" i="17"/>
  <c r="G15" i="17"/>
  <c r="E117" i="14"/>
  <c r="AJ397" i="16"/>
  <c r="S274" i="14"/>
  <c r="O126" i="14"/>
  <c r="O401" i="14"/>
  <c r="C401" i="14" s="1"/>
  <c r="F73" i="13"/>
  <c r="S261" i="14"/>
  <c r="C48" i="14"/>
  <c r="G48" i="14" s="1"/>
  <c r="S129" i="14"/>
  <c r="F26" i="13"/>
  <c r="F185" i="14"/>
  <c r="HG397" i="16"/>
  <c r="E72" i="13"/>
  <c r="I72" i="13" s="1"/>
  <c r="ID397" i="16"/>
  <c r="H70" i="13" s="1"/>
  <c r="I70" i="13" s="1"/>
  <c r="F71" i="13"/>
  <c r="IM397" i="16"/>
  <c r="S23" i="14"/>
  <c r="G23" i="14"/>
  <c r="F75" i="13"/>
  <c r="E75" i="13"/>
  <c r="S148" i="14"/>
  <c r="IY397" i="16"/>
  <c r="IA10" i="16"/>
  <c r="IA397" i="16" s="1"/>
  <c r="E77" i="14"/>
  <c r="F76" i="13"/>
  <c r="E76" i="13"/>
  <c r="F139" i="14"/>
  <c r="G139" i="14" s="1"/>
  <c r="F180" i="14"/>
  <c r="G180" i="14" s="1"/>
  <c r="S347" i="14"/>
  <c r="H75" i="13"/>
  <c r="F64" i="13"/>
  <c r="E64" i="13"/>
  <c r="I64" i="13" s="1"/>
  <c r="F18" i="14"/>
  <c r="G18" i="14" s="1"/>
  <c r="G97" i="14"/>
  <c r="E284" i="14"/>
  <c r="S358" i="14"/>
  <c r="O343" i="14"/>
  <c r="S72" i="14"/>
  <c r="S353" i="14"/>
  <c r="S192" i="14"/>
  <c r="F74" i="13"/>
  <c r="E74" i="13"/>
  <c r="E14" i="13"/>
  <c r="F14" i="13"/>
  <c r="G297" i="14"/>
  <c r="S267" i="14"/>
  <c r="G358" i="14"/>
  <c r="S243" i="14"/>
  <c r="S156" i="14"/>
  <c r="S28" i="14"/>
  <c r="S14" i="14"/>
  <c r="O354" i="14"/>
  <c r="G200" i="14"/>
  <c r="F382" i="14"/>
  <c r="G382" i="14" s="1"/>
  <c r="S200" i="14"/>
  <c r="S160" i="14"/>
  <c r="S361" i="14"/>
  <c r="R372" i="14"/>
  <c r="G28" i="14"/>
  <c r="S163" i="14"/>
  <c r="S113" i="14"/>
  <c r="R153" i="14"/>
  <c r="S153" i="14" s="1"/>
  <c r="G163" i="14"/>
  <c r="S186" i="14"/>
  <c r="S211" i="14"/>
  <c r="C278" i="14"/>
  <c r="G278" i="14" s="1"/>
  <c r="CQ397" i="16"/>
  <c r="HS10" i="16"/>
  <c r="G133" i="14"/>
  <c r="S339" i="14"/>
  <c r="G116" i="14"/>
  <c r="R177" i="14"/>
  <c r="S177" i="14" s="1"/>
  <c r="O276" i="14"/>
  <c r="S41" i="14"/>
  <c r="S116" i="14"/>
  <c r="C52" i="14"/>
  <c r="G52" i="14" s="1"/>
  <c r="C338" i="14"/>
  <c r="C263" i="14"/>
  <c r="G22" i="14"/>
  <c r="G300" i="14"/>
  <c r="S174" i="14"/>
  <c r="G264" i="14"/>
  <c r="R83" i="14"/>
  <c r="G283" i="14"/>
  <c r="G216" i="14"/>
  <c r="E324" i="14"/>
  <c r="O363" i="14"/>
  <c r="F86" i="14"/>
  <c r="G86" i="14" s="1"/>
  <c r="R12" i="14"/>
  <c r="S12" i="14" s="1"/>
  <c r="F311" i="14"/>
  <c r="G311" i="14" s="1"/>
  <c r="G223" i="14"/>
  <c r="C332" i="14"/>
  <c r="G332" i="14" s="1"/>
  <c r="G241" i="14"/>
  <c r="P401" i="14"/>
  <c r="D401" i="14" s="1"/>
  <c r="AA391" i="16"/>
  <c r="G370" i="14"/>
  <c r="G361" i="14"/>
  <c r="E54" i="13"/>
  <c r="F54" i="13"/>
  <c r="E177" i="14"/>
  <c r="G112" i="14"/>
  <c r="S47" i="14"/>
  <c r="S254" i="14"/>
  <c r="R249" i="14"/>
  <c r="R220" i="14"/>
  <c r="C342" i="14"/>
  <c r="G342" i="14" s="1"/>
  <c r="S226" i="14"/>
  <c r="G256" i="14"/>
  <c r="S405" i="14"/>
  <c r="O324" i="14"/>
  <c r="S324" i="14" s="1"/>
  <c r="S144" i="14"/>
  <c r="O140" i="14"/>
  <c r="C239" i="14"/>
  <c r="G239" i="14" s="1"/>
  <c r="S239" i="14"/>
  <c r="E208" i="14"/>
  <c r="E363" i="14"/>
  <c r="G281" i="14"/>
  <c r="O333" i="14"/>
  <c r="C333" i="14" s="1"/>
  <c r="R105" i="14"/>
  <c r="S112" i="14"/>
  <c r="G339" i="14"/>
  <c r="E249" i="14"/>
  <c r="G167" i="14"/>
  <c r="O262" i="14"/>
  <c r="S262" i="14" s="1"/>
  <c r="G203" i="16"/>
  <c r="G75" i="16"/>
  <c r="G26" i="16"/>
  <c r="R333" i="14"/>
  <c r="G103" i="16"/>
  <c r="S106" i="14"/>
  <c r="O83" i="14"/>
  <c r="S85" i="14"/>
  <c r="E20" i="13"/>
  <c r="B204" i="14"/>
  <c r="G159" i="16"/>
  <c r="C63" i="14"/>
  <c r="G63" i="14" s="1"/>
  <c r="E190" i="14"/>
  <c r="G362" i="16"/>
  <c r="G144" i="14"/>
  <c r="G244" i="14"/>
  <c r="G155" i="14"/>
  <c r="E354" i="14"/>
  <c r="E21" i="13"/>
  <c r="F21" i="13"/>
  <c r="E25" i="14"/>
  <c r="F102" i="14"/>
  <c r="G102" i="14" s="1"/>
  <c r="S64" i="14"/>
  <c r="E315" i="14"/>
  <c r="R140" i="14"/>
  <c r="O25" i="14"/>
  <c r="C25" i="14" s="1"/>
  <c r="R385" i="14"/>
  <c r="S385" i="14" s="1"/>
  <c r="S22" i="14"/>
  <c r="G268" i="14"/>
  <c r="E333" i="14"/>
  <c r="E16" i="14"/>
  <c r="F327" i="14"/>
  <c r="G327" i="14" s="1"/>
  <c r="G329" i="14"/>
  <c r="C30" i="14"/>
  <c r="G30" i="14" s="1"/>
  <c r="O59" i="14"/>
  <c r="R190" i="14"/>
  <c r="E220" i="14"/>
  <c r="S327" i="14"/>
  <c r="G225" i="14"/>
  <c r="O294" i="14"/>
  <c r="C294" i="14" s="1"/>
  <c r="E153" i="14"/>
  <c r="G49" i="14"/>
  <c r="S298" i="14"/>
  <c r="S134" i="14"/>
  <c r="B276" i="14"/>
  <c r="R343" i="14"/>
  <c r="G279" i="16"/>
  <c r="R236" i="14"/>
  <c r="S236" i="14" s="1"/>
  <c r="D236" i="14"/>
  <c r="C205" i="14"/>
  <c r="O204" i="14"/>
  <c r="C204" i="14" s="1"/>
  <c r="R100" i="14"/>
  <c r="S334" i="14"/>
  <c r="R354" i="14"/>
  <c r="G337" i="16"/>
  <c r="G300" i="16"/>
  <c r="G257" i="16"/>
  <c r="O220" i="14"/>
  <c r="D153" i="14"/>
  <c r="S55" i="14"/>
  <c r="B100" i="14"/>
  <c r="B126" i="14"/>
  <c r="S402" i="14"/>
  <c r="G392" i="16"/>
  <c r="G375" i="16"/>
  <c r="G355" i="16"/>
  <c r="D343" i="14"/>
  <c r="S237" i="14"/>
  <c r="B315" i="14"/>
  <c r="B229" i="14"/>
  <c r="G57" i="16"/>
  <c r="G379" i="14"/>
  <c r="D354" i="14"/>
  <c r="C348" i="14"/>
  <c r="G348" i="14" s="1"/>
  <c r="S348" i="14"/>
  <c r="S315" i="14"/>
  <c r="G287" i="14"/>
  <c r="G291" i="14"/>
  <c r="S284" i="14"/>
  <c r="C293" i="14"/>
  <c r="G293" i="14" s="1"/>
  <c r="S293" i="14"/>
  <c r="G271" i="16"/>
  <c r="G224" i="16"/>
  <c r="G227" i="14"/>
  <c r="O208" i="14"/>
  <c r="G212" i="14"/>
  <c r="S212" i="14"/>
  <c r="O190" i="14"/>
  <c r="G194" i="14"/>
  <c r="S195" i="14"/>
  <c r="G187" i="14"/>
  <c r="G137" i="16"/>
  <c r="G122" i="14"/>
  <c r="C107" i="14"/>
  <c r="G107" i="14" s="1"/>
  <c r="O105" i="14"/>
  <c r="G80" i="14"/>
  <c r="R59" i="14"/>
  <c r="G52" i="16"/>
  <c r="S54" i="14"/>
  <c r="S49" i="14"/>
  <c r="O16" i="14"/>
  <c r="G384" i="16"/>
  <c r="S394" i="14"/>
  <c r="G98" i="16"/>
  <c r="G199" i="16"/>
  <c r="G135" i="14"/>
  <c r="O372" i="14"/>
  <c r="S196" i="14"/>
  <c r="C45" i="14"/>
  <c r="O39" i="14"/>
  <c r="F27" i="14"/>
  <c r="G27" i="14" s="1"/>
  <c r="S27" i="14"/>
  <c r="F169" i="14"/>
  <c r="G169" i="14" s="1"/>
  <c r="S169" i="14"/>
  <c r="S69" i="14"/>
  <c r="C69" i="14"/>
  <c r="G69" i="14" s="1"/>
  <c r="C359" i="14"/>
  <c r="G359" i="14" s="1"/>
  <c r="S359" i="14"/>
  <c r="G198" i="14"/>
  <c r="D208" i="14"/>
  <c r="B140" i="14"/>
  <c r="G255" i="14"/>
  <c r="G42" i="14"/>
  <c r="F21" i="14"/>
  <c r="S21" i="14"/>
  <c r="S255" i="14"/>
  <c r="S70" i="14"/>
  <c r="C70" i="14"/>
  <c r="S364" i="14"/>
  <c r="R363" i="14"/>
  <c r="G346" i="16"/>
  <c r="F383" i="14"/>
  <c r="G383" i="14" s="1"/>
  <c r="G17" i="16"/>
  <c r="O10" i="14"/>
  <c r="C368" i="14"/>
  <c r="G368" i="14" s="1"/>
  <c r="D284" i="14"/>
  <c r="S32" i="14"/>
  <c r="S378" i="14"/>
  <c r="C378" i="14"/>
  <c r="G378" i="14" s="1"/>
  <c r="R39" i="14"/>
  <c r="G185" i="16"/>
  <c r="R25" i="14"/>
  <c r="R164" i="14"/>
  <c r="S164" i="14" s="1"/>
  <c r="C104" i="14"/>
  <c r="G104" i="14" s="1"/>
  <c r="G310" i="16"/>
  <c r="G206" i="14"/>
  <c r="S201" i="14"/>
  <c r="R10" i="14"/>
  <c r="G266" i="14"/>
  <c r="R305" i="14"/>
  <c r="S305" i="14" s="1"/>
  <c r="S24" i="14"/>
  <c r="S150" i="14"/>
  <c r="F150" i="14"/>
  <c r="G150" i="14" s="1"/>
  <c r="S187" i="14"/>
  <c r="S20" i="14"/>
  <c r="F20" i="14"/>
  <c r="G20" i="14" s="1"/>
  <c r="R16" i="14"/>
  <c r="R11" i="14"/>
  <c r="F377" i="14"/>
  <c r="S377" i="14"/>
  <c r="R126" i="14"/>
  <c r="G289" i="16"/>
  <c r="G134" i="14"/>
  <c r="R77" i="14"/>
  <c r="S77" i="14" s="1"/>
  <c r="O100" i="14"/>
  <c r="B117" i="14"/>
  <c r="D333" i="14"/>
  <c r="D77" i="14"/>
  <c r="C55" i="14"/>
  <c r="G55" i="14" s="1"/>
  <c r="S351" i="14"/>
  <c r="F351" i="14"/>
  <c r="G351" i="14" s="1"/>
  <c r="S45" i="14"/>
  <c r="S193" i="14"/>
  <c r="C193" i="14"/>
  <c r="G193" i="14" s="1"/>
  <c r="S198" i="14"/>
  <c r="N9" i="14"/>
  <c r="N407" i="14" s="1"/>
  <c r="M386" i="14"/>
  <c r="D154" i="14"/>
  <c r="C26" i="14"/>
  <c r="J204" i="14"/>
  <c r="D204" i="14" s="1"/>
  <c r="E100" i="14"/>
  <c r="M26" i="14"/>
  <c r="C250" i="14"/>
  <c r="C386" i="14"/>
  <c r="C154" i="14"/>
  <c r="D106" i="14"/>
  <c r="D355" i="14"/>
  <c r="D385" i="14"/>
  <c r="I333" i="14"/>
  <c r="M333" i="14" s="1"/>
  <c r="F26" i="14"/>
  <c r="H10" i="14"/>
  <c r="B10" i="14" s="1"/>
  <c r="M59" i="14"/>
  <c r="I262" i="14"/>
  <c r="H9" i="13"/>
  <c r="I9" i="13" s="1"/>
  <c r="K97" i="15"/>
  <c r="F386" i="14"/>
  <c r="C285" i="14"/>
  <c r="D140" i="14"/>
  <c r="M277" i="14"/>
  <c r="E394" i="14"/>
  <c r="G398" i="14"/>
  <c r="I117" i="14"/>
  <c r="D141" i="14"/>
  <c r="I54" i="14"/>
  <c r="F277" i="14"/>
  <c r="I11" i="14"/>
  <c r="G396" i="14"/>
  <c r="I237" i="14"/>
  <c r="G50" i="15"/>
  <c r="G86" i="15"/>
  <c r="G28" i="15"/>
  <c r="G17" i="15"/>
  <c r="F230" i="14"/>
  <c r="D316" i="14"/>
  <c r="M84" i="14"/>
  <c r="D295" i="14"/>
  <c r="F209" i="14"/>
  <c r="G209" i="14" s="1"/>
  <c r="M209" i="14"/>
  <c r="G42" i="15"/>
  <c r="I77" i="14"/>
  <c r="C77" i="14" s="1"/>
  <c r="G11" i="15"/>
  <c r="B249" i="14"/>
  <c r="M401" i="14"/>
  <c r="G91" i="15"/>
  <c r="G395" i="14"/>
  <c r="D386" i="14"/>
  <c r="I363" i="14"/>
  <c r="C364" i="14"/>
  <c r="G325" i="14"/>
  <c r="D263" i="14"/>
  <c r="J262" i="14"/>
  <c r="D262" i="14" s="1"/>
  <c r="G60" i="15"/>
  <c r="L263" i="14"/>
  <c r="C141" i="14"/>
  <c r="J117" i="14"/>
  <c r="D117" i="14" s="1"/>
  <c r="D118" i="14"/>
  <c r="G30" i="15"/>
  <c r="G23" i="15"/>
  <c r="G19" i="15"/>
  <c r="E117" i="13"/>
  <c r="F117" i="13"/>
  <c r="F98" i="13"/>
  <c r="E98" i="13"/>
  <c r="G19" i="18"/>
  <c r="EA10" i="18"/>
  <c r="DZ219" i="18"/>
  <c r="G56" i="17"/>
  <c r="AQ12" i="17"/>
  <c r="AP396" i="17"/>
  <c r="S12" i="17"/>
  <c r="R396" i="17"/>
  <c r="EG4" i="16"/>
  <c r="EG397" i="16"/>
  <c r="E48" i="13"/>
  <c r="F48" i="13"/>
  <c r="E23" i="13"/>
  <c r="F23" i="13"/>
  <c r="E38" i="13"/>
  <c r="F38" i="13"/>
  <c r="DS10" i="16"/>
  <c r="DR397" i="16"/>
  <c r="F31" i="13"/>
  <c r="E31" i="13"/>
  <c r="E68" i="13"/>
  <c r="F68" i="13"/>
  <c r="DC10" i="16"/>
  <c r="DB397" i="16"/>
  <c r="DC397" i="16" s="1"/>
  <c r="EQ10" i="16"/>
  <c r="EP397" i="16"/>
  <c r="BW10" i="18"/>
  <c r="BV219" i="18"/>
  <c r="DC219" i="18"/>
  <c r="H139" i="13"/>
  <c r="DK219" i="18"/>
  <c r="H141" i="13"/>
  <c r="F116" i="13"/>
  <c r="E116" i="13"/>
  <c r="BG12" i="17"/>
  <c r="BF396" i="17"/>
  <c r="AX219" i="18"/>
  <c r="BC10" i="18"/>
  <c r="BB219" i="18"/>
  <c r="CA219" i="18"/>
  <c r="H132" i="13"/>
  <c r="E100" i="13"/>
  <c r="F100" i="13"/>
  <c r="GY397" i="16"/>
  <c r="E62" i="13"/>
  <c r="I62" i="13" s="1"/>
  <c r="F62" i="13"/>
  <c r="JK397" i="16"/>
  <c r="H78" i="13"/>
  <c r="E24" i="13"/>
  <c r="F24" i="13"/>
  <c r="HO10" i="16"/>
  <c r="HN397" i="16"/>
  <c r="GU10" i="16"/>
  <c r="GU397" i="16" s="1"/>
  <c r="GT397" i="16"/>
  <c r="H61" i="13" s="1"/>
  <c r="D13" i="14"/>
  <c r="J10" i="14"/>
  <c r="D10" i="14" s="1"/>
  <c r="J12" i="14"/>
  <c r="DO10" i="16"/>
  <c r="DN397" i="16"/>
  <c r="BC10" i="16"/>
  <c r="BB397" i="16"/>
  <c r="EA10" i="16"/>
  <c r="DZ397" i="16"/>
  <c r="H16" i="14"/>
  <c r="B16" i="14" s="1"/>
  <c r="B17" i="14"/>
  <c r="G40" i="15"/>
  <c r="L154" i="14"/>
  <c r="Y12" i="14"/>
  <c r="AC9" i="14"/>
  <c r="M165" i="14"/>
  <c r="L164" i="14"/>
  <c r="F165" i="14"/>
  <c r="AE204" i="14"/>
  <c r="C178" i="14"/>
  <c r="I177" i="14"/>
  <c r="BO10" i="18"/>
  <c r="BN219" i="18"/>
  <c r="F129" i="13"/>
  <c r="E129" i="13"/>
  <c r="E142" i="13"/>
  <c r="F142" i="13"/>
  <c r="DG10" i="18"/>
  <c r="DF219" i="18"/>
  <c r="F135" i="13"/>
  <c r="E135" i="13"/>
  <c r="G16" i="18"/>
  <c r="F112" i="13"/>
  <c r="E112" i="13"/>
  <c r="AU12" i="17"/>
  <c r="AT396" i="17"/>
  <c r="E101" i="13"/>
  <c r="F101" i="13"/>
  <c r="F42" i="13"/>
  <c r="E42" i="13"/>
  <c r="E78" i="13"/>
  <c r="F78" i="13"/>
  <c r="F35" i="13"/>
  <c r="E35" i="13"/>
  <c r="F52" i="13"/>
  <c r="E52" i="13"/>
  <c r="E39" i="13"/>
  <c r="F39" i="13"/>
  <c r="F22" i="13"/>
  <c r="E22" i="13"/>
  <c r="F46" i="13"/>
  <c r="E46" i="13"/>
  <c r="E30" i="13"/>
  <c r="F30" i="13"/>
  <c r="EM10" i="16"/>
  <c r="EL397" i="16"/>
  <c r="E32" i="13"/>
  <c r="F32" i="13"/>
  <c r="S397" i="16"/>
  <c r="H15" i="13"/>
  <c r="G125" i="17"/>
  <c r="L17" i="14"/>
  <c r="G15" i="15"/>
  <c r="I16" i="14"/>
  <c r="C17" i="14"/>
  <c r="E11" i="14"/>
  <c r="M83" i="14"/>
  <c r="FW10" i="16"/>
  <c r="FW397" i="16" s="1"/>
  <c r="FV397" i="16"/>
  <c r="I105" i="14"/>
  <c r="C106" i="14"/>
  <c r="FS10" i="16"/>
  <c r="FR397" i="16"/>
  <c r="M208" i="14"/>
  <c r="S74" i="14"/>
  <c r="F74" i="14"/>
  <c r="G74" i="14" s="1"/>
  <c r="FG10" i="16"/>
  <c r="FF397" i="16"/>
  <c r="AE363" i="14"/>
  <c r="L204" i="14"/>
  <c r="F205" i="14"/>
  <c r="M205" i="14"/>
  <c r="H77" i="14"/>
  <c r="B77" i="14" s="1"/>
  <c r="B78" i="14"/>
  <c r="G82" i="15"/>
  <c r="L364" i="14"/>
  <c r="S229" i="14"/>
  <c r="D105" i="14"/>
  <c r="Y117" i="14"/>
  <c r="B385" i="14"/>
  <c r="F324" i="14"/>
  <c r="M324" i="14"/>
  <c r="C394" i="14"/>
  <c r="E141" i="13"/>
  <c r="F141" i="13"/>
  <c r="BG219" i="18"/>
  <c r="CM219" i="18"/>
  <c r="H135" i="13"/>
  <c r="W10" i="18"/>
  <c r="V219" i="18"/>
  <c r="E131" i="13"/>
  <c r="F131" i="13"/>
  <c r="E137" i="13"/>
  <c r="F137" i="13"/>
  <c r="F133" i="13"/>
  <c r="E133" i="13"/>
  <c r="G11" i="18"/>
  <c r="BK219" i="18"/>
  <c r="H128" i="13"/>
  <c r="I128" i="13" s="1"/>
  <c r="G107" i="18"/>
  <c r="AI219" i="18"/>
  <c r="H121" i="13"/>
  <c r="I121" i="13" s="1"/>
  <c r="F105" i="13"/>
  <c r="E105" i="13"/>
  <c r="G116" i="17"/>
  <c r="E103" i="13"/>
  <c r="F103" i="13"/>
  <c r="G115" i="18"/>
  <c r="E120" i="13"/>
  <c r="F120" i="13"/>
  <c r="AM12" i="17"/>
  <c r="AL396" i="17"/>
  <c r="G306" i="17"/>
  <c r="AY10" i="16"/>
  <c r="AX397" i="16"/>
  <c r="AH396" i="17"/>
  <c r="AI12" i="17"/>
  <c r="F40" i="13"/>
  <c r="G215" i="17"/>
  <c r="GQ10" i="16"/>
  <c r="GP397" i="16"/>
  <c r="G223" i="17"/>
  <c r="G81" i="16"/>
  <c r="E102" i="13"/>
  <c r="F102" i="13"/>
  <c r="EU10" i="16"/>
  <c r="ET397" i="16"/>
  <c r="G383" i="17"/>
  <c r="IU10" i="16"/>
  <c r="IT397" i="16"/>
  <c r="F49" i="13"/>
  <c r="E49" i="13"/>
  <c r="E27" i="13"/>
  <c r="F27" i="13"/>
  <c r="F28" i="13"/>
  <c r="F43" i="13"/>
  <c r="E43" i="13"/>
  <c r="G174" i="17"/>
  <c r="E37" i="13"/>
  <c r="F37" i="13"/>
  <c r="E126" i="14"/>
  <c r="EI10" i="16"/>
  <c r="EH397" i="16"/>
  <c r="R401" i="14"/>
  <c r="CE12" i="17"/>
  <c r="CD396" i="17"/>
  <c r="D221" i="14"/>
  <c r="J220" i="14"/>
  <c r="D220" i="14" s="1"/>
  <c r="E41" i="13"/>
  <c r="F41" i="13"/>
  <c r="G327" i="16"/>
  <c r="E262" i="14"/>
  <c r="AD305" i="14"/>
  <c r="AE305" i="14" s="1"/>
  <c r="K12" i="17"/>
  <c r="J396" i="17"/>
  <c r="G84" i="15"/>
  <c r="I373" i="14"/>
  <c r="J305" i="14"/>
  <c r="D305" i="14" s="1"/>
  <c r="D306" i="14"/>
  <c r="FO397" i="16"/>
  <c r="H53" i="13"/>
  <c r="B208" i="14"/>
  <c r="D276" i="14"/>
  <c r="D294" i="14"/>
  <c r="E229" i="14"/>
  <c r="I190" i="14"/>
  <c r="C191" i="14"/>
  <c r="M13" i="14"/>
  <c r="L12" i="14"/>
  <c r="F13" i="14"/>
  <c r="G13" i="14" s="1"/>
  <c r="E83" i="14"/>
  <c r="HS397" i="16"/>
  <c r="H67" i="13"/>
  <c r="B11" i="14"/>
  <c r="G234" i="14"/>
  <c r="G303" i="14"/>
  <c r="D394" i="14"/>
  <c r="BA219" i="18"/>
  <c r="F126" i="13" s="1"/>
  <c r="O10" i="18"/>
  <c r="N219" i="18"/>
  <c r="E136" i="13"/>
  <c r="F136" i="13"/>
  <c r="DN219" i="18"/>
  <c r="DO10" i="18"/>
  <c r="HW10" i="16"/>
  <c r="HW397" i="16" s="1"/>
  <c r="HV397" i="16"/>
  <c r="H68" i="13" s="1"/>
  <c r="E44" i="13"/>
  <c r="F44" i="13"/>
  <c r="E53" i="13"/>
  <c r="F53" i="13"/>
  <c r="AU10" i="16"/>
  <c r="D26" i="14"/>
  <c r="J25" i="14"/>
  <c r="D25" i="14" s="1"/>
  <c r="G44" i="15"/>
  <c r="L178" i="14"/>
  <c r="I220" i="14"/>
  <c r="C221" i="14"/>
  <c r="D17" i="14"/>
  <c r="J16" i="14"/>
  <c r="D16" i="14" s="1"/>
  <c r="L100" i="14"/>
  <c r="M101" i="14"/>
  <c r="F101" i="14"/>
  <c r="B25" i="14"/>
  <c r="CU10" i="16"/>
  <c r="CT397" i="16"/>
  <c r="L140" i="14"/>
  <c r="F141" i="14"/>
  <c r="M141" i="14"/>
  <c r="C12" i="14"/>
  <c r="CY219" i="18"/>
  <c r="H138" i="13"/>
  <c r="E130" i="13"/>
  <c r="I130" i="13" s="1"/>
  <c r="F130" i="13"/>
  <c r="AY12" i="17"/>
  <c r="AX396" i="17"/>
  <c r="GA10" i="16"/>
  <c r="FZ397" i="16"/>
  <c r="DG10" i="16"/>
  <c r="DF397" i="16"/>
  <c r="H354" i="14"/>
  <c r="B354" i="14" s="1"/>
  <c r="B355" i="14"/>
  <c r="I230" i="14"/>
  <c r="G54" i="15"/>
  <c r="D10" i="13"/>
  <c r="D8" i="13" s="1"/>
  <c r="N97" i="15"/>
  <c r="O10" i="15"/>
  <c r="E60" i="13"/>
  <c r="F60" i="13"/>
  <c r="D191" i="14"/>
  <c r="J190" i="14"/>
  <c r="D190" i="14" s="1"/>
  <c r="D54" i="14"/>
  <c r="EE10" i="16"/>
  <c r="I219" i="18"/>
  <c r="D219" i="18" s="1"/>
  <c r="CQ10" i="18"/>
  <c r="CP219" i="18"/>
  <c r="BW12" i="17"/>
  <c r="BV396" i="17"/>
  <c r="N397" i="16"/>
  <c r="O10" i="16"/>
  <c r="E61" i="13"/>
  <c r="F61" i="13"/>
  <c r="G13" i="16"/>
  <c r="K10" i="16"/>
  <c r="J397" i="16"/>
  <c r="GH397" i="16"/>
  <c r="GI10" i="16"/>
  <c r="E34" i="13"/>
  <c r="I34" i="13" s="1"/>
  <c r="F34" i="13"/>
  <c r="G390" i="17"/>
  <c r="X401" i="14"/>
  <c r="Y401" i="14" s="1"/>
  <c r="CA10" i="16"/>
  <c r="BZ397" i="16"/>
  <c r="G231" i="16"/>
  <c r="G148" i="16"/>
  <c r="J39" i="14"/>
  <c r="D39" i="14" s="1"/>
  <c r="D40" i="14"/>
  <c r="E59" i="14"/>
  <c r="G247" i="14"/>
  <c r="FK397" i="16"/>
  <c r="H52" i="13"/>
  <c r="E47" i="13"/>
  <c r="F47" i="13"/>
  <c r="G69" i="15"/>
  <c r="L306" i="14"/>
  <c r="D59" i="14"/>
  <c r="E118" i="13"/>
  <c r="F118" i="13"/>
  <c r="G144" i="13"/>
  <c r="E144" i="13"/>
  <c r="G13" i="18"/>
  <c r="F123" i="13"/>
  <c r="E123" i="13"/>
  <c r="G174" i="18"/>
  <c r="G131" i="18"/>
  <c r="E108" i="13"/>
  <c r="F108" i="13"/>
  <c r="G179" i="18"/>
  <c r="BO12" i="17"/>
  <c r="BN396" i="17"/>
  <c r="F113" i="13"/>
  <c r="E113" i="13"/>
  <c r="G61" i="18"/>
  <c r="Y397" i="16"/>
  <c r="BK12" i="17"/>
  <c r="BJ396" i="17"/>
  <c r="AQ10" i="16"/>
  <c r="AQ397" i="16" s="1"/>
  <c r="AP397" i="16"/>
  <c r="H21" i="13" s="1"/>
  <c r="HC10" i="16"/>
  <c r="HC397" i="16" s="1"/>
  <c r="HB397" i="16"/>
  <c r="H63" i="13" s="1"/>
  <c r="I397" i="16"/>
  <c r="E29" i="13"/>
  <c r="F29" i="13"/>
  <c r="HJ397" i="16"/>
  <c r="HK10" i="16"/>
  <c r="AE10" i="16"/>
  <c r="AD397" i="16"/>
  <c r="JG10" i="16"/>
  <c r="JF397" i="16"/>
  <c r="F15" i="13"/>
  <c r="E15" i="13"/>
  <c r="E67" i="13"/>
  <c r="F67" i="13"/>
  <c r="E66" i="13"/>
  <c r="F66" i="13"/>
  <c r="CM10" i="16"/>
  <c r="CL397" i="16"/>
  <c r="F63" i="13"/>
  <c r="CY397" i="16"/>
  <c r="H36" i="13"/>
  <c r="GY10" i="16"/>
  <c r="G12" i="16"/>
  <c r="E56" i="13"/>
  <c r="F56" i="13"/>
  <c r="BN397" i="16"/>
  <c r="H27" i="13" s="1"/>
  <c r="BO10" i="16"/>
  <c r="BO397" i="16" s="1"/>
  <c r="G215" i="16"/>
  <c r="G78" i="15"/>
  <c r="L344" i="14"/>
  <c r="O11" i="14"/>
  <c r="JC397" i="16"/>
  <c r="H76" i="13"/>
  <c r="J229" i="14"/>
  <c r="D229" i="14" s="1"/>
  <c r="D230" i="14"/>
  <c r="B164" i="14"/>
  <c r="G26" i="15"/>
  <c r="L78" i="14"/>
  <c r="I39" i="14"/>
  <c r="C40" i="14"/>
  <c r="O249" i="14"/>
  <c r="FK10" i="16"/>
  <c r="F54" i="14"/>
  <c r="G352" i="17"/>
  <c r="J100" i="14"/>
  <c r="D100" i="14" s="1"/>
  <c r="D101" i="14"/>
  <c r="DJ397" i="16"/>
  <c r="DK10" i="16"/>
  <c r="B39" i="14"/>
  <c r="AE220" i="14"/>
  <c r="U324" i="14"/>
  <c r="Y324" i="14" s="1"/>
  <c r="Y325" i="14"/>
  <c r="J164" i="14"/>
  <c r="D164" i="14" s="1"/>
  <c r="D165" i="14"/>
  <c r="G61" i="14"/>
  <c r="G251" i="14"/>
  <c r="G47" i="14"/>
  <c r="E10" i="14"/>
  <c r="F308" i="14"/>
  <c r="G308" i="14" s="1"/>
  <c r="B262" i="14"/>
  <c r="G322" i="14"/>
  <c r="S10" i="18"/>
  <c r="R219" i="18"/>
  <c r="G216" i="18"/>
  <c r="AD404" i="14"/>
  <c r="AQ10" i="18"/>
  <c r="AP219" i="18"/>
  <c r="AE10" i="18"/>
  <c r="AD219" i="18"/>
  <c r="E110" i="13"/>
  <c r="F110" i="13"/>
  <c r="G374" i="17"/>
  <c r="II397" i="16"/>
  <c r="H71" i="13"/>
  <c r="I71" i="13" s="1"/>
  <c r="F19" i="13"/>
  <c r="F65" i="13"/>
  <c r="E65" i="13"/>
  <c r="G80" i="15"/>
  <c r="L355" i="14"/>
  <c r="G65" i="15"/>
  <c r="L285" i="14"/>
  <c r="EY10" i="16"/>
  <c r="EX397" i="16"/>
  <c r="J372" i="14"/>
  <c r="D372" i="14" s="1"/>
  <c r="D373" i="14"/>
  <c r="C306" i="14"/>
  <c r="I305" i="14"/>
  <c r="G52" i="15"/>
  <c r="L221" i="14"/>
  <c r="EE397" i="16"/>
  <c r="H44" i="13"/>
  <c r="E119" i="13"/>
  <c r="F119" i="13"/>
  <c r="AA10" i="18"/>
  <c r="Z219" i="18"/>
  <c r="E125" i="13"/>
  <c r="F125" i="13"/>
  <c r="E146" i="13"/>
  <c r="I146" i="13" s="1"/>
  <c r="G146" i="13"/>
  <c r="W12" i="17"/>
  <c r="V396" i="17"/>
  <c r="E109" i="13"/>
  <c r="F109" i="13"/>
  <c r="F97" i="13"/>
  <c r="E97" i="13"/>
  <c r="BS10" i="18"/>
  <c r="AA12" i="17"/>
  <c r="Z396" i="17"/>
  <c r="F104" i="13"/>
  <c r="E104" i="13"/>
  <c r="F55" i="13"/>
  <c r="I396" i="17"/>
  <c r="G318" i="16"/>
  <c r="BK397" i="16"/>
  <c r="H26" i="13"/>
  <c r="I26" i="13" s="1"/>
  <c r="G36" i="15"/>
  <c r="I127" i="14"/>
  <c r="BS219" i="18"/>
  <c r="D11" i="14"/>
  <c r="IQ397" i="16"/>
  <c r="H73" i="13"/>
  <c r="I73" i="13" s="1"/>
  <c r="E12" i="14"/>
  <c r="K9" i="14"/>
  <c r="E164" i="14"/>
  <c r="M315" i="14"/>
  <c r="G57" i="18"/>
  <c r="G53" i="18"/>
  <c r="AE12" i="17"/>
  <c r="AD396" i="17"/>
  <c r="BR396" i="17"/>
  <c r="BS12" i="17"/>
  <c r="BC12" i="17"/>
  <c r="BB396" i="17"/>
  <c r="G67" i="18"/>
  <c r="G162" i="17"/>
  <c r="AM10" i="16"/>
  <c r="AM397" i="16" s="1"/>
  <c r="AL397" i="16"/>
  <c r="H20" i="13" s="1"/>
  <c r="E18" i="13"/>
  <c r="F18" i="13"/>
  <c r="G11" i="16"/>
  <c r="E59" i="13"/>
  <c r="I59" i="13" s="1"/>
  <c r="F59" i="13"/>
  <c r="E58" i="13"/>
  <c r="F58" i="13"/>
  <c r="JO397" i="16"/>
  <c r="J126" i="14"/>
  <c r="D126" i="14" s="1"/>
  <c r="D127" i="14"/>
  <c r="G34" i="15"/>
  <c r="L118" i="14"/>
  <c r="B59" i="14"/>
  <c r="L39" i="14"/>
  <c r="F40" i="14"/>
  <c r="M40" i="14"/>
  <c r="G147" i="14"/>
  <c r="S53" i="14"/>
  <c r="F53" i="14"/>
  <c r="G53" i="14" s="1"/>
  <c r="S117" i="14"/>
  <c r="CU10" i="18"/>
  <c r="CT219" i="18"/>
  <c r="H137" i="13" s="1"/>
  <c r="CD219" i="18"/>
  <c r="E138" i="13"/>
  <c r="F138" i="13"/>
  <c r="F140" i="13"/>
  <c r="E140" i="13"/>
  <c r="AU219" i="18"/>
  <c r="H124" i="13"/>
  <c r="DW10" i="18"/>
  <c r="DV219" i="18"/>
  <c r="K10" i="18"/>
  <c r="J219" i="18"/>
  <c r="G35" i="18"/>
  <c r="E124" i="13"/>
  <c r="F124" i="13"/>
  <c r="E132" i="13"/>
  <c r="F132" i="13"/>
  <c r="F127" i="13"/>
  <c r="E127" i="13"/>
  <c r="E96" i="13"/>
  <c r="F96" i="13"/>
  <c r="CA12" i="17"/>
  <c r="BZ396" i="17"/>
  <c r="O12" i="17"/>
  <c r="N396" i="17"/>
  <c r="G193" i="18"/>
  <c r="G217" i="18"/>
  <c r="AD405" i="14"/>
  <c r="G269" i="17"/>
  <c r="BW10" i="16"/>
  <c r="BV397" i="16"/>
  <c r="BR397" i="16"/>
  <c r="CI10" i="16"/>
  <c r="CH397" i="16"/>
  <c r="F77" i="13"/>
  <c r="E77" i="13"/>
  <c r="AH397" i="16"/>
  <c r="F33" i="13"/>
  <c r="E33" i="13"/>
  <c r="F36" i="13"/>
  <c r="E36" i="13"/>
  <c r="G115" i="16"/>
  <c r="G124" i="16"/>
  <c r="G99" i="17"/>
  <c r="CE10" i="16"/>
  <c r="CE397" i="16" s="1"/>
  <c r="CD397" i="16"/>
  <c r="H31" i="13" s="1"/>
  <c r="G244" i="16"/>
  <c r="G40" i="16"/>
  <c r="DW10" i="16"/>
  <c r="DV397" i="16"/>
  <c r="F99" i="13"/>
  <c r="E99" i="13"/>
  <c r="M97" i="15"/>
  <c r="AA11" i="14"/>
  <c r="E11" i="13"/>
  <c r="F11" i="13"/>
  <c r="G58" i="15"/>
  <c r="L250" i="14"/>
  <c r="Q9" i="14"/>
  <c r="Q407" i="14" s="1"/>
  <c r="S173" i="14"/>
  <c r="F173" i="14"/>
  <c r="G173" i="14" s="1"/>
  <c r="R97" i="15"/>
  <c r="S10" i="15"/>
  <c r="S210" i="14"/>
  <c r="F210" i="14"/>
  <c r="R208" i="14"/>
  <c r="B324" i="14"/>
  <c r="G172" i="16"/>
  <c r="I100" i="14"/>
  <c r="C101" i="14"/>
  <c r="G32" i="15"/>
  <c r="L106" i="14"/>
  <c r="AD11" i="14"/>
  <c r="E51" i="13"/>
  <c r="F51" i="13"/>
  <c r="S314" i="14"/>
  <c r="F314" i="14"/>
  <c r="G314" i="14" s="1"/>
  <c r="C165" i="14"/>
  <c r="I164" i="14"/>
  <c r="C164" i="14" s="1"/>
  <c r="G67" i="15"/>
  <c r="L295" i="14"/>
  <c r="G228" i="14"/>
  <c r="B12" i="14"/>
  <c r="Z9" i="14"/>
  <c r="Z407" i="14" s="1"/>
  <c r="S251" i="14"/>
  <c r="GM10" i="16"/>
  <c r="GM397" i="16" s="1"/>
  <c r="D315" i="14"/>
  <c r="J177" i="14"/>
  <c r="D177" i="14" s="1"/>
  <c r="D178" i="14"/>
  <c r="CQ10" i="16"/>
  <c r="AA177" i="14"/>
  <c r="G231" i="14"/>
  <c r="AE354" i="14"/>
  <c r="C385" i="14"/>
  <c r="M385" i="14"/>
  <c r="E294" i="14"/>
  <c r="P407" i="14" l="1"/>
  <c r="D407" i="14" s="1"/>
  <c r="D20" i="13"/>
  <c r="C397" i="16"/>
  <c r="D397" i="16"/>
  <c r="G114" i="13"/>
  <c r="E139" i="13"/>
  <c r="E122" i="13"/>
  <c r="AM219" i="18"/>
  <c r="F122" i="13"/>
  <c r="H122" i="13"/>
  <c r="F106" i="13"/>
  <c r="F372" i="14"/>
  <c r="D97" i="15"/>
  <c r="C97" i="15"/>
  <c r="H55" i="13"/>
  <c r="I55" i="13" s="1"/>
  <c r="F397" i="16"/>
  <c r="Y305" i="14"/>
  <c r="G191" i="14"/>
  <c r="F229" i="14"/>
  <c r="C396" i="17"/>
  <c r="D396" i="17"/>
  <c r="G185" i="14"/>
  <c r="E40" i="13"/>
  <c r="G391" i="16"/>
  <c r="F97" i="15"/>
  <c r="AE208" i="14"/>
  <c r="C54" i="14"/>
  <c r="G54" i="14" s="1"/>
  <c r="C208" i="14"/>
  <c r="G210" i="14"/>
  <c r="C343" i="14"/>
  <c r="I139" i="13"/>
  <c r="G45" i="14"/>
  <c r="G188" i="14"/>
  <c r="AE236" i="14"/>
  <c r="C117" i="14"/>
  <c r="AD401" i="14"/>
  <c r="AE401" i="14" s="1"/>
  <c r="AE177" i="14"/>
  <c r="F403" i="14"/>
  <c r="G403" i="14" s="1"/>
  <c r="AE10" i="14"/>
  <c r="AD9" i="14"/>
  <c r="G377" i="14"/>
  <c r="F190" i="14"/>
  <c r="Y140" i="14"/>
  <c r="C305" i="14"/>
  <c r="F394" i="14"/>
  <c r="G394" i="14" s="1"/>
  <c r="C140" i="14"/>
  <c r="Y164" i="14"/>
  <c r="Y105" i="14"/>
  <c r="Y16" i="14"/>
  <c r="Y126" i="14"/>
  <c r="Y354" i="14"/>
  <c r="Y249" i="14"/>
  <c r="G338" i="14"/>
  <c r="D97" i="13"/>
  <c r="Y262" i="14"/>
  <c r="F126" i="14"/>
  <c r="Y315" i="14"/>
  <c r="Y236" i="14"/>
  <c r="C59" i="14"/>
  <c r="C354" i="14"/>
  <c r="Y276" i="14"/>
  <c r="G70" i="14"/>
  <c r="F315" i="14"/>
  <c r="G315" i="14" s="1"/>
  <c r="Y59" i="14"/>
  <c r="C249" i="14"/>
  <c r="Y83" i="14"/>
  <c r="F83" i="14"/>
  <c r="Y11" i="14"/>
  <c r="G21" i="14"/>
  <c r="F25" i="14"/>
  <c r="G25" i="14" s="1"/>
  <c r="G277" i="14"/>
  <c r="C276" i="14"/>
  <c r="G276" i="14" s="1"/>
  <c r="C83" i="14"/>
  <c r="Y153" i="14"/>
  <c r="Y10" i="14"/>
  <c r="X9" i="14"/>
  <c r="I76" i="13"/>
  <c r="I75" i="13"/>
  <c r="S343" i="14"/>
  <c r="S372" i="14"/>
  <c r="S354" i="14"/>
  <c r="C363" i="14"/>
  <c r="S363" i="14"/>
  <c r="S276" i="14"/>
  <c r="S220" i="14"/>
  <c r="F385" i="14"/>
  <c r="G385" i="14" s="1"/>
  <c r="C324" i="14"/>
  <c r="G324" i="14" s="1"/>
  <c r="C105" i="14"/>
  <c r="S83" i="14"/>
  <c r="I20" i="13"/>
  <c r="S140" i="14"/>
  <c r="S333" i="14"/>
  <c r="C262" i="14"/>
  <c r="S105" i="14"/>
  <c r="S204" i="14"/>
  <c r="I52" i="13"/>
  <c r="I31" i="13"/>
  <c r="F333" i="14"/>
  <c r="G333" i="14" s="1"/>
  <c r="C190" i="14"/>
  <c r="C220" i="14"/>
  <c r="I21" i="13"/>
  <c r="S294" i="14"/>
  <c r="S190" i="14"/>
  <c r="S59" i="14"/>
  <c r="G205" i="14"/>
  <c r="F236" i="14"/>
  <c r="S100" i="14"/>
  <c r="I124" i="13"/>
  <c r="G386" i="14"/>
  <c r="S10" i="14"/>
  <c r="S126" i="14"/>
  <c r="F59" i="14"/>
  <c r="S25" i="14"/>
  <c r="S16" i="14"/>
  <c r="S39" i="14"/>
  <c r="G26" i="14"/>
  <c r="C39" i="14"/>
  <c r="C100" i="14"/>
  <c r="F11" i="14"/>
  <c r="S11" i="14"/>
  <c r="G141" i="14"/>
  <c r="M237" i="14"/>
  <c r="I236" i="14"/>
  <c r="C237" i="14"/>
  <c r="G237" i="14" s="1"/>
  <c r="I68" i="13"/>
  <c r="I135" i="13"/>
  <c r="I44" i="13"/>
  <c r="I10" i="14"/>
  <c r="C10" i="14" s="1"/>
  <c r="G165" i="14"/>
  <c r="L262" i="14"/>
  <c r="F263" i="14"/>
  <c r="G263" i="14" s="1"/>
  <c r="M263" i="14"/>
  <c r="G40" i="14"/>
  <c r="I138" i="13"/>
  <c r="I15" i="13"/>
  <c r="I36" i="13"/>
  <c r="I63" i="13"/>
  <c r="I78" i="13"/>
  <c r="JG397" i="16"/>
  <c r="H77" i="13"/>
  <c r="I77" i="13" s="1"/>
  <c r="EU397" i="16"/>
  <c r="H48" i="13"/>
  <c r="I48" i="13" s="1"/>
  <c r="BC397" i="16"/>
  <c r="H24" i="13"/>
  <c r="I24" i="13" s="1"/>
  <c r="AY219" i="18"/>
  <c r="H125" i="13"/>
  <c r="I125" i="13" s="1"/>
  <c r="EQ397" i="16"/>
  <c r="H47" i="13"/>
  <c r="I47" i="13" s="1"/>
  <c r="H9" i="14"/>
  <c r="F250" i="14"/>
  <c r="G250" i="14" s="1"/>
  <c r="M250" i="14"/>
  <c r="L249" i="14"/>
  <c r="AI397" i="16"/>
  <c r="H19" i="13"/>
  <c r="I19" i="13" s="1"/>
  <c r="BW397" i="16"/>
  <c r="H29" i="13"/>
  <c r="I29" i="13" s="1"/>
  <c r="CA396" i="17"/>
  <c r="H112" i="13"/>
  <c r="I112" i="13" s="1"/>
  <c r="G10" i="18"/>
  <c r="M39" i="14"/>
  <c r="F39" i="14"/>
  <c r="AE404" i="14"/>
  <c r="F404" i="14"/>
  <c r="G404" i="14" s="1"/>
  <c r="DK397" i="16"/>
  <c r="H39" i="13"/>
  <c r="I39" i="13" s="1"/>
  <c r="I27" i="13"/>
  <c r="E17" i="13"/>
  <c r="I17" i="13" s="1"/>
  <c r="F17" i="13"/>
  <c r="AA397" i="16"/>
  <c r="CQ219" i="18"/>
  <c r="H136" i="13"/>
  <c r="I136" i="13" s="1"/>
  <c r="E115" i="13"/>
  <c r="E114" i="13" s="1"/>
  <c r="F115" i="13"/>
  <c r="G10" i="15"/>
  <c r="AY396" i="17"/>
  <c r="H105" i="13"/>
  <c r="I105" i="13" s="1"/>
  <c r="AU397" i="16"/>
  <c r="H22" i="13"/>
  <c r="I22" i="13" s="1"/>
  <c r="FS397" i="16"/>
  <c r="H54" i="13"/>
  <c r="I54" i="13" s="1"/>
  <c r="EM397" i="16"/>
  <c r="H46" i="13"/>
  <c r="I46" i="13" s="1"/>
  <c r="I61" i="13"/>
  <c r="DS397" i="16"/>
  <c r="H41" i="13"/>
  <c r="I41" i="13" s="1"/>
  <c r="E45" i="13"/>
  <c r="F45" i="13"/>
  <c r="E10" i="13"/>
  <c r="E8" i="13" s="1"/>
  <c r="F10" i="13"/>
  <c r="F8" i="13" s="1"/>
  <c r="AA9" i="14"/>
  <c r="W396" i="17"/>
  <c r="H98" i="13"/>
  <c r="I98" i="13" s="1"/>
  <c r="AA219" i="18"/>
  <c r="H119" i="13"/>
  <c r="I119" i="13" s="1"/>
  <c r="M221" i="14"/>
  <c r="L220" i="14"/>
  <c r="F221" i="14"/>
  <c r="G221" i="14" s="1"/>
  <c r="L284" i="14"/>
  <c r="F285" i="14"/>
  <c r="G285" i="14" s="1"/>
  <c r="M285" i="14"/>
  <c r="H18" i="13"/>
  <c r="I18" i="13" s="1"/>
  <c r="AE397" i="16"/>
  <c r="O97" i="15"/>
  <c r="H10" i="13"/>
  <c r="M140" i="14"/>
  <c r="F140" i="14"/>
  <c r="C373" i="14"/>
  <c r="G373" i="14" s="1"/>
  <c r="I372" i="14"/>
  <c r="M373" i="14"/>
  <c r="EI397" i="16"/>
  <c r="H45" i="13"/>
  <c r="L363" i="14"/>
  <c r="M364" i="14"/>
  <c r="F364" i="14"/>
  <c r="G364" i="14" s="1"/>
  <c r="BO219" i="18"/>
  <c r="H129" i="13"/>
  <c r="I129" i="13" s="1"/>
  <c r="L153" i="14"/>
  <c r="F154" i="14"/>
  <c r="G154" i="14" s="1"/>
  <c r="M154" i="14"/>
  <c r="H40" i="13"/>
  <c r="DO397" i="16"/>
  <c r="I132" i="13"/>
  <c r="BG396" i="17"/>
  <c r="H107" i="13"/>
  <c r="I107" i="13" s="1"/>
  <c r="H37" i="13"/>
  <c r="I37" i="13" s="1"/>
  <c r="L105" i="14"/>
  <c r="M106" i="14"/>
  <c r="F106" i="14"/>
  <c r="G106" i="14" s="1"/>
  <c r="K219" i="18"/>
  <c r="H115" i="13"/>
  <c r="F100" i="14"/>
  <c r="M100" i="14"/>
  <c r="EA219" i="18"/>
  <c r="H145" i="13"/>
  <c r="I145" i="13" s="1"/>
  <c r="S249" i="14"/>
  <c r="O396" i="17"/>
  <c r="H96" i="13"/>
  <c r="I96" i="13" s="1"/>
  <c r="DW219" i="18"/>
  <c r="H144" i="13"/>
  <c r="I144" i="13" s="1"/>
  <c r="L305" i="14"/>
  <c r="F306" i="14"/>
  <c r="G306" i="14" s="1"/>
  <c r="M306" i="14"/>
  <c r="DG397" i="16"/>
  <c r="H38" i="13"/>
  <c r="I38" i="13" s="1"/>
  <c r="CU397" i="16"/>
  <c r="H35" i="13"/>
  <c r="I35" i="13" s="1"/>
  <c r="AU396" i="17"/>
  <c r="H104" i="13"/>
  <c r="I104" i="13" s="1"/>
  <c r="DO219" i="18"/>
  <c r="H142" i="13"/>
  <c r="I142" i="13" s="1"/>
  <c r="I53" i="13"/>
  <c r="K396" i="17"/>
  <c r="H95" i="13"/>
  <c r="AM396" i="17"/>
  <c r="H102" i="13"/>
  <c r="I102" i="13" s="1"/>
  <c r="D115" i="13"/>
  <c r="D114" i="13" s="1"/>
  <c r="J9" i="14"/>
  <c r="D12" i="14"/>
  <c r="BW219" i="18"/>
  <c r="H131" i="13"/>
  <c r="I131" i="13" s="1"/>
  <c r="U9" i="14"/>
  <c r="U407" i="14" s="1"/>
  <c r="CI397" i="16"/>
  <c r="H32" i="13"/>
  <c r="I32" i="13" s="1"/>
  <c r="CE219" i="18"/>
  <c r="H133" i="13"/>
  <c r="I133" i="13" s="1"/>
  <c r="M118" i="14"/>
  <c r="L117" i="14"/>
  <c r="F118" i="14"/>
  <c r="G118" i="14" s="1"/>
  <c r="BS396" i="17"/>
  <c r="H110" i="13"/>
  <c r="I110" i="13" s="1"/>
  <c r="AE219" i="18"/>
  <c r="H120" i="13"/>
  <c r="I120" i="13" s="1"/>
  <c r="S219" i="18"/>
  <c r="H117" i="13"/>
  <c r="I117" i="13" s="1"/>
  <c r="L77" i="14"/>
  <c r="F78" i="14"/>
  <c r="G78" i="14" s="1"/>
  <c r="M78" i="14"/>
  <c r="L343" i="14"/>
  <c r="F344" i="14"/>
  <c r="G344" i="14" s="1"/>
  <c r="M344" i="14"/>
  <c r="HK397" i="16"/>
  <c r="H65" i="13"/>
  <c r="I65" i="13" s="1"/>
  <c r="CA397" i="16"/>
  <c r="H30" i="13"/>
  <c r="I30" i="13" s="1"/>
  <c r="K397" i="16"/>
  <c r="H13" i="13"/>
  <c r="M178" i="14"/>
  <c r="F178" i="14"/>
  <c r="G178" i="14" s="1"/>
  <c r="L177" i="14"/>
  <c r="G12" i="17"/>
  <c r="IU397" i="16"/>
  <c r="H74" i="13"/>
  <c r="I74" i="13" s="1"/>
  <c r="I127" i="13"/>
  <c r="C16" i="14"/>
  <c r="F164" i="14"/>
  <c r="G164" i="14" s="1"/>
  <c r="M164" i="14"/>
  <c r="HO397" i="16"/>
  <c r="H66" i="13"/>
  <c r="I66" i="13" s="1"/>
  <c r="AQ396" i="17"/>
  <c r="H103" i="13"/>
  <c r="I103" i="13" s="1"/>
  <c r="S208" i="14"/>
  <c r="F208" i="14"/>
  <c r="EY397" i="16"/>
  <c r="H49" i="13"/>
  <c r="I49" i="13" s="1"/>
  <c r="E13" i="13"/>
  <c r="F13" i="13"/>
  <c r="S401" i="14"/>
  <c r="GQ397" i="16"/>
  <c r="H60" i="13"/>
  <c r="I60" i="13" s="1"/>
  <c r="E9" i="14"/>
  <c r="K407" i="14"/>
  <c r="E407" i="14" s="1"/>
  <c r="E126" i="13"/>
  <c r="S396" i="17"/>
  <c r="H97" i="13"/>
  <c r="I97" i="13" s="1"/>
  <c r="E95" i="13"/>
  <c r="E94" i="13" s="1"/>
  <c r="F95" i="13"/>
  <c r="AE405" i="14"/>
  <c r="F405" i="14"/>
  <c r="G405" i="14" s="1"/>
  <c r="AE396" i="17"/>
  <c r="H100" i="13"/>
  <c r="I100" i="13" s="1"/>
  <c r="O9" i="14"/>
  <c r="O407" i="14" s="1"/>
  <c r="O397" i="16"/>
  <c r="H14" i="13"/>
  <c r="I14" i="13" s="1"/>
  <c r="I229" i="14"/>
  <c r="C230" i="14"/>
  <c r="G230" i="14" s="1"/>
  <c r="M230" i="14"/>
  <c r="G101" i="14"/>
  <c r="C11" i="14"/>
  <c r="CE396" i="17"/>
  <c r="H113" i="13"/>
  <c r="I113" i="13" s="1"/>
  <c r="AI396" i="17"/>
  <c r="H101" i="13"/>
  <c r="I101" i="13" s="1"/>
  <c r="DG219" i="18"/>
  <c r="H140" i="13"/>
  <c r="I140" i="13" s="1"/>
  <c r="EA397" i="16"/>
  <c r="H43" i="13"/>
  <c r="I43" i="13" s="1"/>
  <c r="BC219" i="18"/>
  <c r="H126" i="13"/>
  <c r="I141" i="13"/>
  <c r="M204" i="14"/>
  <c r="F204" i="14"/>
  <c r="G204" i="14" s="1"/>
  <c r="D13" i="13"/>
  <c r="D12" i="13" s="1"/>
  <c r="AA396" i="17"/>
  <c r="H99" i="13"/>
  <c r="I99" i="13" s="1"/>
  <c r="GA397" i="16"/>
  <c r="H56" i="13"/>
  <c r="I56" i="13" s="1"/>
  <c r="M12" i="14"/>
  <c r="F12" i="14"/>
  <c r="G12" i="14" s="1"/>
  <c r="FG397" i="16"/>
  <c r="H51" i="13"/>
  <c r="I51" i="13" s="1"/>
  <c r="S97" i="15"/>
  <c r="H11" i="13"/>
  <c r="I11" i="13" s="1"/>
  <c r="D95" i="13"/>
  <c r="F355" i="14"/>
  <c r="G355" i="14" s="1"/>
  <c r="L354" i="14"/>
  <c r="M355" i="14"/>
  <c r="M190" i="14"/>
  <c r="CM397" i="16"/>
  <c r="H33" i="13"/>
  <c r="I33" i="13" s="1"/>
  <c r="GI397" i="16"/>
  <c r="H58" i="13"/>
  <c r="I58" i="13" s="1"/>
  <c r="L10" i="14"/>
  <c r="R9" i="14"/>
  <c r="R407" i="14" s="1"/>
  <c r="L294" i="14"/>
  <c r="F295" i="14"/>
  <c r="G295" i="14" s="1"/>
  <c r="M295" i="14"/>
  <c r="AE11" i="14"/>
  <c r="DW397" i="16"/>
  <c r="H42" i="13"/>
  <c r="I42" i="13" s="1"/>
  <c r="BS397" i="16"/>
  <c r="H28" i="13"/>
  <c r="I28" i="13" s="1"/>
  <c r="CU219" i="18"/>
  <c r="I137" i="13"/>
  <c r="BC396" i="17"/>
  <c r="H106" i="13"/>
  <c r="I106" i="13" s="1"/>
  <c r="M127" i="14"/>
  <c r="I126" i="14"/>
  <c r="C127" i="14"/>
  <c r="G127" i="14" s="1"/>
  <c r="AQ219" i="18"/>
  <c r="H123" i="13"/>
  <c r="BK396" i="17"/>
  <c r="H108" i="13"/>
  <c r="I108" i="13" s="1"/>
  <c r="BO396" i="17"/>
  <c r="H109" i="13"/>
  <c r="I109" i="13" s="1"/>
  <c r="G10" i="16"/>
  <c r="BW396" i="17"/>
  <c r="H111" i="13"/>
  <c r="I111" i="13" s="1"/>
  <c r="O219" i="18"/>
  <c r="H116" i="13"/>
  <c r="I116" i="13" s="1"/>
  <c r="I67" i="13"/>
  <c r="AY397" i="16"/>
  <c r="H23" i="13"/>
  <c r="I23" i="13" s="1"/>
  <c r="W219" i="18"/>
  <c r="H118" i="13"/>
  <c r="I118" i="13" s="1"/>
  <c r="F17" i="14"/>
  <c r="G17" i="14" s="1"/>
  <c r="M17" i="14"/>
  <c r="L16" i="14"/>
  <c r="C177" i="14"/>
  <c r="H12" i="13" l="1"/>
  <c r="F94" i="13"/>
  <c r="F114" i="13"/>
  <c r="H114" i="13"/>
  <c r="I40" i="13"/>
  <c r="I122" i="13"/>
  <c r="H94" i="13"/>
  <c r="I94" i="13" s="1"/>
  <c r="F12" i="13"/>
  <c r="G208" i="14"/>
  <c r="G397" i="16"/>
  <c r="G198" i="13"/>
  <c r="I123" i="13"/>
  <c r="F401" i="14"/>
  <c r="G401" i="14" s="1"/>
  <c r="AD407" i="14"/>
  <c r="AE407" i="14" s="1"/>
  <c r="G190" i="14"/>
  <c r="G140" i="14"/>
  <c r="AE9" i="14"/>
  <c r="G59" i="14"/>
  <c r="D94" i="13"/>
  <c r="D198" i="13" s="1"/>
  <c r="G83" i="14"/>
  <c r="Y9" i="14"/>
  <c r="G39" i="14"/>
  <c r="G11" i="14"/>
  <c r="G100" i="14"/>
  <c r="C236" i="14"/>
  <c r="G236" i="14" s="1"/>
  <c r="M236" i="14"/>
  <c r="I9" i="14"/>
  <c r="I407" i="14" s="1"/>
  <c r="C407" i="14" s="1"/>
  <c r="M262" i="14"/>
  <c r="F262" i="14"/>
  <c r="G262" i="14" s="1"/>
  <c r="I126" i="13"/>
  <c r="I115" i="13"/>
  <c r="F284" i="14"/>
  <c r="G284" i="14" s="1"/>
  <c r="M284" i="14"/>
  <c r="F177" i="14"/>
  <c r="G177" i="14" s="1"/>
  <c r="M177" i="14"/>
  <c r="M343" i="14"/>
  <c r="F343" i="14"/>
  <c r="G343" i="14" s="1"/>
  <c r="G219" i="18"/>
  <c r="M153" i="14"/>
  <c r="F153" i="14"/>
  <c r="G153" i="14" s="1"/>
  <c r="C372" i="14"/>
  <c r="G372" i="14" s="1"/>
  <c r="M372" i="14"/>
  <c r="I13" i="13"/>
  <c r="F220" i="14"/>
  <c r="G220" i="14" s="1"/>
  <c r="M220" i="14"/>
  <c r="M16" i="14"/>
  <c r="F16" i="14"/>
  <c r="G16" i="14" s="1"/>
  <c r="M294" i="14"/>
  <c r="F294" i="14"/>
  <c r="G294" i="14" s="1"/>
  <c r="M363" i="14"/>
  <c r="F363" i="14"/>
  <c r="G363" i="14" s="1"/>
  <c r="G97" i="15"/>
  <c r="G396" i="17"/>
  <c r="B9" i="14"/>
  <c r="H407" i="14"/>
  <c r="B407" i="14" s="1"/>
  <c r="S9" i="14"/>
  <c r="S407" i="14"/>
  <c r="F77" i="14"/>
  <c r="G77" i="14" s="1"/>
  <c r="M77" i="14"/>
  <c r="F305" i="14"/>
  <c r="G305" i="14" s="1"/>
  <c r="M305" i="14"/>
  <c r="I45" i="13"/>
  <c r="I10" i="13"/>
  <c r="H8" i="13"/>
  <c r="M249" i="14"/>
  <c r="F249" i="14"/>
  <c r="G249" i="14" s="1"/>
  <c r="C126" i="14"/>
  <c r="G126" i="14" s="1"/>
  <c r="M126" i="14"/>
  <c r="F354" i="14"/>
  <c r="G354" i="14" s="1"/>
  <c r="M354" i="14"/>
  <c r="C229" i="14"/>
  <c r="G229" i="14" s="1"/>
  <c r="M229" i="14"/>
  <c r="F117" i="14"/>
  <c r="G117" i="14" s="1"/>
  <c r="M117" i="14"/>
  <c r="I95" i="13"/>
  <c r="F105" i="14"/>
  <c r="G105" i="14" s="1"/>
  <c r="M105" i="14"/>
  <c r="F10" i="14"/>
  <c r="G10" i="14" s="1"/>
  <c r="M10" i="14"/>
  <c r="L9" i="14"/>
  <c r="D9" i="14"/>
  <c r="Y407" i="14"/>
  <c r="F407" i="14" l="1"/>
  <c r="F198" i="13"/>
  <c r="E198" i="13"/>
  <c r="C9" i="14"/>
  <c r="I12" i="13"/>
  <c r="I114" i="13"/>
  <c r="I8" i="13"/>
  <c r="H198" i="13"/>
  <c r="F9" i="14"/>
  <c r="M9" i="14"/>
  <c r="L407" i="14"/>
  <c r="I198" i="13" l="1"/>
  <c r="G9" i="14"/>
  <c r="M407" i="14"/>
  <c r="G407" i="14"/>
</calcChain>
</file>

<file path=xl/sharedStrings.xml><?xml version="1.0" encoding="utf-8"?>
<sst xmlns="http://schemas.openxmlformats.org/spreadsheetml/2006/main" count="3276" uniqueCount="1351">
  <si>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</si>
  <si>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</si>
  <si>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</si>
  <si>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</si>
  <si>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</si>
  <si>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</si>
  <si>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</si>
  <si>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</si>
  <si>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1.1.</t>
  </si>
  <si>
    <t>1.2.</t>
  </si>
  <si>
    <t>1.3.</t>
  </si>
  <si>
    <t>2.</t>
  </si>
  <si>
    <t>Субсидии - всего</t>
  </si>
  <si>
    <t>2.1.</t>
  </si>
  <si>
    <t>2.2.</t>
  </si>
  <si>
    <t>2.3.</t>
  </si>
  <si>
    <t>2.4.</t>
  </si>
  <si>
    <t>2.5.</t>
  </si>
  <si>
    <t>2.6.</t>
  </si>
  <si>
    <t>2.7.</t>
  </si>
  <si>
    <t>2.8.</t>
  </si>
  <si>
    <t>2.9.</t>
  </si>
  <si>
    <t>2.10.</t>
  </si>
  <si>
    <t>2.11.</t>
  </si>
  <si>
    <t>2.12.</t>
  </si>
  <si>
    <t>2.14.</t>
  </si>
  <si>
    <t>2.17.</t>
  </si>
  <si>
    <t>2.18.</t>
  </si>
  <si>
    <t>2.19.</t>
  </si>
  <si>
    <t>2.20.</t>
  </si>
  <si>
    <t>2.21.</t>
  </si>
  <si>
    <t>000 0503 691F255550 523</t>
  </si>
  <si>
    <t>2.22.</t>
  </si>
  <si>
    <t>2.23.</t>
  </si>
  <si>
    <t>2.24.</t>
  </si>
  <si>
    <t>2.26.</t>
  </si>
  <si>
    <t>2.27.</t>
  </si>
  <si>
    <t>2.29.</t>
  </si>
  <si>
    <t>2.30.</t>
  </si>
  <si>
    <t>2.32.</t>
  </si>
  <si>
    <t>2.35.</t>
  </si>
  <si>
    <t>2.36.</t>
  </si>
  <si>
    <t>3.</t>
  </si>
  <si>
    <t>Субвенции - всего</t>
  </si>
  <si>
    <t>3.1.</t>
  </si>
  <si>
    <t>3.2.</t>
  </si>
  <si>
    <t>3.3.</t>
  </si>
  <si>
    <t>3.4.</t>
  </si>
  <si>
    <t>3.5.</t>
  </si>
  <si>
    <t>3.6.</t>
  </si>
  <si>
    <t>3.7.</t>
  </si>
  <si>
    <t>3.8.</t>
  </si>
  <si>
    <t>3.9.</t>
  </si>
  <si>
    <t>3.10.</t>
  </si>
  <si>
    <t>3.11.</t>
  </si>
  <si>
    <t>3.12.</t>
  </si>
  <si>
    <t>3.13.</t>
  </si>
  <si>
    <t>3.14.</t>
  </si>
  <si>
    <t>3.15.</t>
  </si>
  <si>
    <t>3.16.</t>
  </si>
  <si>
    <t>3.17.</t>
  </si>
  <si>
    <t>3.18.</t>
  </si>
  <si>
    <t>3.19.</t>
  </si>
  <si>
    <t>4.</t>
  </si>
  <si>
    <t>Иные межбюджетные трансферты</t>
  </si>
  <si>
    <t>4.1.</t>
  </si>
  <si>
    <t>4.2.</t>
  </si>
  <si>
    <t>4.3.</t>
  </si>
  <si>
    <t>4.4.</t>
  </si>
  <si>
    <t>4.5.</t>
  </si>
  <si>
    <t>4.8.</t>
  </si>
  <si>
    <t>4.9.</t>
  </si>
  <si>
    <t>4.10.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</si>
  <si>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</si>
  <si>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</si>
  <si>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</si>
  <si>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</si>
  <si>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</si>
  <si>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</si>
  <si>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</si>
  <si>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</si>
  <si>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Городские округа области:</t>
  </si>
  <si>
    <t>г. Саратов</t>
  </si>
  <si>
    <t>п. Михайловский</t>
  </si>
  <si>
    <t>ЗАТО Светлый</t>
  </si>
  <si>
    <t>г. Шиханы</t>
  </si>
  <si>
    <t>Поселения:</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</si>
  <si>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</si>
  <si>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</si>
  <si>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</si>
  <si>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муниципальных районов (городских округов) области</t>
  </si>
  <si>
    <t>Продолжение таблицы</t>
  </si>
  <si>
    <t>Субсидии, всего</t>
  </si>
  <si>
    <t>в том числе</t>
  </si>
  <si>
    <t>%  исполнения</t>
  </si>
  <si>
    <t>Субвенции, всего</t>
  </si>
  <si>
    <t xml:space="preserve">Иные межбюджетные трансферты, всего
</t>
  </si>
  <si>
    <t>Исполнено</t>
  </si>
  <si>
    <t>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</si>
  <si>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бюджетам муниципальных районов и городских округов области на обеспечение жильем молодых семей</t>
  </si>
  <si>
    <t>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</si>
  <si>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000 0505 70101R5762 522</t>
  </si>
  <si>
    <t>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</si>
  <si>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</si>
  <si>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</si>
  <si>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</si>
  <si>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</si>
  <si>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</si>
  <si>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</si>
  <si>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</si>
  <si>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</si>
  <si>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</si>
  <si>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Дотация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</si>
  <si>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Дотация - всего</t>
  </si>
  <si>
    <t>Дотация на выравнивание бюджетной обеспеченности муниципальных районов (городских округов) области</t>
  </si>
  <si>
    <t>Субсидия 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</si>
  <si>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Субсидия бюджетам муниципальных районов и городских округов области на обеспечение жильем молодых семей</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</si>
  <si>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</si>
  <si>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</si>
  <si>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</si>
  <si>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</si>
  <si>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</si>
  <si>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</si>
  <si>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</si>
  <si>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</si>
  <si>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4.6.</t>
  </si>
  <si>
    <t>4.7.</t>
  </si>
  <si>
    <t>Субсидия 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</si>
  <si>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</si>
  <si>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</si>
  <si>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</si>
  <si>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</si>
  <si>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</si>
  <si>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</si>
  <si>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</si>
  <si>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4.11.</t>
  </si>
  <si>
    <t>4.12.</t>
  </si>
  <si>
    <t>4.13.</t>
  </si>
  <si>
    <t>4.14.</t>
  </si>
  <si>
    <t>4.15.</t>
  </si>
  <si>
    <t>4.16.</t>
  </si>
  <si>
    <t>4.17.</t>
  </si>
  <si>
    <t>4.18.</t>
  </si>
  <si>
    <t>4.19.</t>
  </si>
  <si>
    <t>4.20.</t>
  </si>
  <si>
    <t>4.21.</t>
  </si>
  <si>
    <t>Александрово-Гайский район (собственный)</t>
  </si>
  <si>
    <t>Александрово-Гайский район (консолидированный)</t>
  </si>
  <si>
    <t>Александрово-Гайское МО</t>
  </si>
  <si>
    <t>Аркадакский район (собственный)</t>
  </si>
  <si>
    <t>Аркадакский район (консолидированный)</t>
  </si>
  <si>
    <t xml:space="preserve">город Аркадак </t>
  </si>
  <si>
    <t>Аткарский район (собственный)</t>
  </si>
  <si>
    <t>Аткарский район (консолидированный)</t>
  </si>
  <si>
    <t xml:space="preserve"> город Аткарск</t>
  </si>
  <si>
    <t>Барановское МО</t>
  </si>
  <si>
    <t>Даниловское МО</t>
  </si>
  <si>
    <t>Муниципальные районы области (собственный):</t>
  </si>
  <si>
    <t>Муниципальные районы области (консолидированный)</t>
  </si>
  <si>
    <t>Базарно-Карабулакское МО</t>
  </si>
  <si>
    <t>Базарно-Карабулакский район (собственный)</t>
  </si>
  <si>
    <t>Базарно-Карабулакский район (консолидированный)</t>
  </si>
  <si>
    <t xml:space="preserve">город Балаково </t>
  </si>
  <si>
    <t>Натальинское МО</t>
  </si>
  <si>
    <t>Балаковский район (собственный)</t>
  </si>
  <si>
    <t>Балаковский  район (консолидированный)</t>
  </si>
  <si>
    <t>Свободинское МО</t>
  </si>
  <si>
    <t xml:space="preserve">город Балашов </t>
  </si>
  <si>
    <t>Репинское МО</t>
  </si>
  <si>
    <t>Пинеровское МО</t>
  </si>
  <si>
    <t>Родничковское МО</t>
  </si>
  <si>
    <t>Терновское МО</t>
  </si>
  <si>
    <t>Октябрьское МО</t>
  </si>
  <si>
    <t>Балашовский район (собственный)</t>
  </si>
  <si>
    <t>Балашовский район (консолидированный)</t>
  </si>
  <si>
    <t>Балтайское МО</t>
  </si>
  <si>
    <t>Царевщинское МО</t>
  </si>
  <si>
    <t>Балтайский район (собственный)</t>
  </si>
  <si>
    <t>Балтайский район (консолидированный)</t>
  </si>
  <si>
    <t>Сенное МО</t>
  </si>
  <si>
    <t>город Вольск</t>
  </si>
  <si>
    <t>Вольский район (собственный)</t>
  </si>
  <si>
    <t>Вольский район (консолидированный)</t>
  </si>
  <si>
    <t>Воскресенское МО</t>
  </si>
  <si>
    <t>Воскресенский район (собственный)</t>
  </si>
  <si>
    <t>Воскресенский район (консолидированный)</t>
  </si>
  <si>
    <t>Орошаемое МО</t>
  </si>
  <si>
    <t>Дергачевский район (собственный)</t>
  </si>
  <si>
    <t>Дергачевский район (консолидированный)</t>
  </si>
  <si>
    <t>Дергачевское МО</t>
  </si>
  <si>
    <t>Березово-Лукское МО</t>
  </si>
  <si>
    <t>Горяиновское МО</t>
  </si>
  <si>
    <t>Духовницкое МО</t>
  </si>
  <si>
    <t>Духовницкий район (собственный)</t>
  </si>
  <si>
    <t>Духовницкий район (консолидированный)</t>
  </si>
  <si>
    <t>Екатериновское МО</t>
  </si>
  <si>
    <t>Екатериновский район (собственный)</t>
  </si>
  <si>
    <t>Екатериновский район (консолидированный)</t>
  </si>
  <si>
    <t xml:space="preserve"> город Ершов</t>
  </si>
  <si>
    <t>Ершовский район (собственный)</t>
  </si>
  <si>
    <t>Ершовский район (консолидированный)</t>
  </si>
  <si>
    <t>Ивантеевское МО</t>
  </si>
  <si>
    <t>Яблоново-Гайское МО</t>
  </si>
  <si>
    <t>Ивантеевский район (собственный)</t>
  </si>
  <si>
    <t>Ивантеевский район (консолидированный)</t>
  </si>
  <si>
    <t>Ахтубинское МО</t>
  </si>
  <si>
    <t>Калининский район (собственный)</t>
  </si>
  <si>
    <t xml:space="preserve">город Калининск </t>
  </si>
  <si>
    <t>Калининский район (консолидированный)</t>
  </si>
  <si>
    <t xml:space="preserve">город Красноармейск </t>
  </si>
  <si>
    <t>Каменское МО</t>
  </si>
  <si>
    <t>Красноармейский район (собственный)</t>
  </si>
  <si>
    <t>Красноармейский район (консолидированный)</t>
  </si>
  <si>
    <t>Безымянское МО</t>
  </si>
  <si>
    <t>Новопушкинское МО</t>
  </si>
  <si>
    <t xml:space="preserve">город Энгельс </t>
  </si>
  <si>
    <t>Энгельсский район (собственный)</t>
  </si>
  <si>
    <t>Энгельсский район (консолидированный)</t>
  </si>
  <si>
    <t>Краснокутский район (собственный)</t>
  </si>
  <si>
    <t>Краснопартизанский район (собственный)</t>
  </si>
  <si>
    <t>Лысогорский район (собственный)</t>
  </si>
  <si>
    <t>Марксовский район (собственный)</t>
  </si>
  <si>
    <t>Новобурасский район (собственный)</t>
  </si>
  <si>
    <t>Хвалынский район (собственный)</t>
  </si>
  <si>
    <t>Федоровский район (собственный)</t>
  </si>
  <si>
    <t>Турковский район (собственный)</t>
  </si>
  <si>
    <t>Татищевский район (собственный)</t>
  </si>
  <si>
    <t>Советский район (собственный)</t>
  </si>
  <si>
    <t>Самойловский район (собственный)</t>
  </si>
  <si>
    <t>Ртищевский район (собственный)</t>
  </si>
  <si>
    <t>Романовский район (собственный)</t>
  </si>
  <si>
    <t>Ровенский район (собственный)</t>
  </si>
  <si>
    <t>Пугачевский район (собственный)</t>
  </si>
  <si>
    <t>Питерский район (собственный)</t>
  </si>
  <si>
    <t>Петровский район (собственный)</t>
  </si>
  <si>
    <t>Перелюбский район (собственный)</t>
  </si>
  <si>
    <t>Сланцерудниковское МО</t>
  </si>
  <si>
    <t>Озинское МО</t>
  </si>
  <si>
    <t>ЗаволжскоеМО</t>
  </si>
  <si>
    <t>Озинский район (собственный)</t>
  </si>
  <si>
    <t>Новоузенский район (собственный)</t>
  </si>
  <si>
    <t>Озинский район (консолидированный)</t>
  </si>
  <si>
    <t>город Красный Кут</t>
  </si>
  <si>
    <t>Краснокутский район (консолидированный)</t>
  </si>
  <si>
    <t>Горновское МО</t>
  </si>
  <si>
    <t>Краснопартизанский район (консолидированный)</t>
  </si>
  <si>
    <t>Лысогорское МО</t>
  </si>
  <si>
    <t>Лысогорский район (консолидированный)</t>
  </si>
  <si>
    <t xml:space="preserve">город Маркс </t>
  </si>
  <si>
    <t>Зоркинское МО</t>
  </si>
  <si>
    <t>Кировское МО</t>
  </si>
  <si>
    <t>Липовское МО</t>
  </si>
  <si>
    <t>Подлесновское МО</t>
  </si>
  <si>
    <t>Приволжское МО</t>
  </si>
  <si>
    <t>Марксовский район (консолидированный)</t>
  </si>
  <si>
    <t>Новобурасское МО</t>
  </si>
  <si>
    <t>Новобурасский район (консолидированный)</t>
  </si>
  <si>
    <t xml:space="preserve">город Новоузенск </t>
  </si>
  <si>
    <t>Куриловское МО</t>
  </si>
  <si>
    <t>Петропавловское МО</t>
  </si>
  <si>
    <t>Новоузенский район (консолидированный)</t>
  </si>
  <si>
    <t>город Петровск</t>
  </si>
  <si>
    <t>Петровский район (консолидированный)</t>
  </si>
  <si>
    <t>Грачево-Кустовское МО</t>
  </si>
  <si>
    <t>Иванихинское МО</t>
  </si>
  <si>
    <t>Кучумбетовское МО</t>
  </si>
  <si>
    <t>Молодежное МО</t>
  </si>
  <si>
    <t>Натальиноярское МО</t>
  </si>
  <si>
    <t>Нижнепокровское МО</t>
  </si>
  <si>
    <t>Первомайское МО</t>
  </si>
  <si>
    <t>Перелюбское МО</t>
  </si>
  <si>
    <t>Смородинское МО</t>
  </si>
  <si>
    <t>Тепловское МО</t>
  </si>
  <si>
    <t>Целинное МО</t>
  </si>
  <si>
    <t>Перелюбский район (консолидированный)</t>
  </si>
  <si>
    <t>город Хвалынск</t>
  </si>
  <si>
    <t>Возрожденческое МО</t>
  </si>
  <si>
    <t>Хвалынский район (консолидированный)</t>
  </si>
  <si>
    <t>Мокроусское МО</t>
  </si>
  <si>
    <t>Борисоглебовское МО</t>
  </si>
  <si>
    <t>Федоровский район (консолидированный)</t>
  </si>
  <si>
    <t>Рязанское МО</t>
  </si>
  <si>
    <t>Турковское МО</t>
  </si>
  <si>
    <t>Студеновское МО</t>
  </si>
  <si>
    <t>Татищевский район (консолидированный)</t>
  </si>
  <si>
    <t>Турковский район (консолидированный)</t>
  </si>
  <si>
    <t>город Пугачев</t>
  </si>
  <si>
    <t>Заволжское МО</t>
  </si>
  <si>
    <t>Клинцовское МО</t>
  </si>
  <si>
    <t>Старопорубежское МО</t>
  </si>
  <si>
    <t>Пугачевский район (консолидированный)</t>
  </si>
  <si>
    <t>Розовское МО</t>
  </si>
  <si>
    <t>Пушкинское МО</t>
  </si>
  <si>
    <t>Степновское МО</t>
  </si>
  <si>
    <t>Советское МО</t>
  </si>
  <si>
    <t>Советский район (консолидированный)</t>
  </si>
  <si>
    <t>Самойловский район (консолидированный)</t>
  </si>
  <si>
    <t>Мироновское МО</t>
  </si>
  <si>
    <t>Питерский район (консолидированный)</t>
  </si>
  <si>
    <t>Ровенское МО</t>
  </si>
  <si>
    <t>Ровенский район (консолидированный)</t>
  </si>
  <si>
    <t>Татищевское МО</t>
  </si>
  <si>
    <t xml:space="preserve">город Ртищево </t>
  </si>
  <si>
    <t>Романовское МО</t>
  </si>
  <si>
    <t>Романовский район (консолидированный)</t>
  </si>
  <si>
    <t>Ртищевский район (консолидированный)</t>
  </si>
  <si>
    <t>Самойловское МО</t>
  </si>
  <si>
    <t>Новоалександровское МО</t>
  </si>
  <si>
    <t>город Аркадак</t>
  </si>
  <si>
    <t>Большежуравское МО</t>
  </si>
  <si>
    <t>Краснознаменское МО</t>
  </si>
  <si>
    <t>Львовское МО</t>
  </si>
  <si>
    <t>Малиновское МО</t>
  </si>
  <si>
    <t>Семеновское МО</t>
  </si>
  <si>
    <t>Росташовское МО</t>
  </si>
  <si>
    <t>Языковское МО</t>
  </si>
  <si>
    <t>Тургеневское МО</t>
  </si>
  <si>
    <t>Петровское МО</t>
  </si>
  <si>
    <t>Песчанское МО</t>
  </si>
  <si>
    <t>Озерное МО</t>
  </si>
  <si>
    <t>Кочетовское МО</t>
  </si>
  <si>
    <t>Ершовское МО</t>
  </si>
  <si>
    <t>Большеекатериновское МО</t>
  </si>
  <si>
    <t>Лопуховское МО</t>
  </si>
  <si>
    <t>город Аткарск</t>
  </si>
  <si>
    <t>Алексеевское МО</t>
  </si>
  <si>
    <t>Большечечуйское МО</t>
  </si>
  <si>
    <t>Максимовское МО</t>
  </si>
  <si>
    <t>Старобурасское МО</t>
  </si>
  <si>
    <t>Старожуковское МО</t>
  </si>
  <si>
    <t>Яковлевское МО</t>
  </si>
  <si>
    <t>Быково-Отрогско МО</t>
  </si>
  <si>
    <t>город Балаково</t>
  </si>
  <si>
    <t>Балаковский район (консолидированный)</t>
  </si>
  <si>
    <t>Барковское МО</t>
  </si>
  <si>
    <t>Большемеликское МО</t>
  </si>
  <si>
    <t>Лесновское  МО</t>
  </si>
  <si>
    <t>Новопокровское МО</t>
  </si>
  <si>
    <t>Соцземледельское МО</t>
  </si>
  <si>
    <t>Хоперское МО</t>
  </si>
  <si>
    <t>Тростянское МО</t>
  </si>
  <si>
    <t>Старохоперское МО</t>
  </si>
  <si>
    <t>город Балашов</t>
  </si>
  <si>
    <t>Большеозерское МО</t>
  </si>
  <si>
    <t>Барнуковское МО</t>
  </si>
  <si>
    <t>Белогорновское МО</t>
  </si>
  <si>
    <t>Верхнечернавское МО</t>
  </si>
  <si>
    <t>Колоярское МО</t>
  </si>
  <si>
    <t>Кряжимское МО</t>
  </si>
  <si>
    <t>Междуреченское МО</t>
  </si>
  <si>
    <t>Нижнечернавское МО</t>
  </si>
  <si>
    <t>Талалихинское МО</t>
  </si>
  <si>
    <t>Терсинское МО</t>
  </si>
  <si>
    <t>Черкасское МО</t>
  </si>
  <si>
    <t>Широкобуеракское МО</t>
  </si>
  <si>
    <t>Покровское МО</t>
  </si>
  <si>
    <t>Вольский район  (консолидированный)</t>
  </si>
  <si>
    <t>Елшанское МО</t>
  </si>
  <si>
    <t>Синодское МО</t>
  </si>
  <si>
    <t>Верхазовское МО</t>
  </si>
  <si>
    <t>Восточное МО</t>
  </si>
  <si>
    <t>Демьясское МО</t>
  </si>
  <si>
    <t>Зерновское МО</t>
  </si>
  <si>
    <t>Камышевское МО</t>
  </si>
  <si>
    <t>Сафаровское МО</t>
  </si>
  <si>
    <t>Брыковское МО</t>
  </si>
  <si>
    <t>Горяйновское  МО</t>
  </si>
  <si>
    <t>Дмитриевское  МО</t>
  </si>
  <si>
    <t>Новозахаркинское МО</t>
  </si>
  <si>
    <t>Альшанское МО</t>
  </si>
  <si>
    <t>Андреевское МО</t>
  </si>
  <si>
    <t>Бакурское МО</t>
  </si>
  <si>
    <t>Галаховское МО</t>
  </si>
  <si>
    <t>Индустриальное МО</t>
  </si>
  <si>
    <t>Коленовское МО</t>
  </si>
  <si>
    <t>Крутоярское МО</t>
  </si>
  <si>
    <t>Новоселовское МО</t>
  </si>
  <si>
    <t>Сластухинское МО</t>
  </si>
  <si>
    <t>город Ершов</t>
  </si>
  <si>
    <t>Антоновское МО</t>
  </si>
  <si>
    <t>Декабристское МО</t>
  </si>
  <si>
    <t>Марьевское МО</t>
  </si>
  <si>
    <t>Миусское МО</t>
  </si>
  <si>
    <t>Новокраснянское МО</t>
  </si>
  <si>
    <t>Новорепинское МО</t>
  </si>
  <si>
    <t>Новосельское МО</t>
  </si>
  <si>
    <t>Перекопновское МО</t>
  </si>
  <si>
    <t>Бартеневское МО</t>
  </si>
  <si>
    <t>Знаменское МО</t>
  </si>
  <si>
    <t>Ивановское МО</t>
  </si>
  <si>
    <t>Канаевское МО</t>
  </si>
  <si>
    <t>Николаевское МО</t>
  </si>
  <si>
    <t>Чернавское МО</t>
  </si>
  <si>
    <t>Раевское МО</t>
  </si>
  <si>
    <t>город Калининск</t>
  </si>
  <si>
    <t>Казачкинское МО</t>
  </si>
  <si>
    <t>Колокольцовское МО</t>
  </si>
  <si>
    <t>Малоекатериновское МО</t>
  </si>
  <si>
    <t>Озерское МО</t>
  </si>
  <si>
    <t>Свердловское МО</t>
  </si>
  <si>
    <t>Сергиевское МО</t>
  </si>
  <si>
    <t>Симоновское МО</t>
  </si>
  <si>
    <t>Широкоуступское МО</t>
  </si>
  <si>
    <t>город Красноармейск</t>
  </si>
  <si>
    <t>Высоковское МО</t>
  </si>
  <si>
    <t>Золотовское МО</t>
  </si>
  <si>
    <t>Карамышское МО</t>
  </si>
  <si>
    <t>Луганское МО</t>
  </si>
  <si>
    <t>Россошанское МО</t>
  </si>
  <si>
    <t>Рогаткинское МО</t>
  </si>
  <si>
    <t>Сплавнухинское МО</t>
  </si>
  <si>
    <t>город Красный кут</t>
  </si>
  <si>
    <t>Дьяковское МО</t>
  </si>
  <si>
    <t>Ждановское МО</t>
  </si>
  <si>
    <t>Журавлевское МО</t>
  </si>
  <si>
    <t>Интернациональное МО</t>
  </si>
  <si>
    <t>Комсомольское МО</t>
  </si>
  <si>
    <t>Лавровское МО</t>
  </si>
  <si>
    <t>Лебедевское МО</t>
  </si>
  <si>
    <t>Логиновское МО</t>
  </si>
  <si>
    <t>Усатовское МО</t>
  </si>
  <si>
    <t>Чкаловское МО</t>
  </si>
  <si>
    <t>Рукопольское МО</t>
  </si>
  <si>
    <t>Большедмитриевское МО</t>
  </si>
  <si>
    <t>Большекопенское МО</t>
  </si>
  <si>
    <t>Большерельненское МО</t>
  </si>
  <si>
    <t>Бутырское МО</t>
  </si>
  <si>
    <t>Гремячинское МО</t>
  </si>
  <si>
    <t>Новокрасавское МО</t>
  </si>
  <si>
    <t>Раздольновское МО</t>
  </si>
  <si>
    <t>Ширококарамышское МО</t>
  </si>
  <si>
    <t>город Маркс</t>
  </si>
  <si>
    <t>Осиновское МО</t>
  </si>
  <si>
    <t>Белоярское МО</t>
  </si>
  <si>
    <t>Лоховское МО</t>
  </si>
  <si>
    <t>Алгайское МО</t>
  </si>
  <si>
    <t>Бессоновское МО</t>
  </si>
  <si>
    <t>Горькореченское МО</t>
  </si>
  <si>
    <t>Дмитриевское МО</t>
  </si>
  <si>
    <t>Дюрское МО</t>
  </si>
  <si>
    <t>Олоновское МО</t>
  </si>
  <si>
    <t>город Новоузенск</t>
  </si>
  <si>
    <t>Радищевское МО</t>
  </si>
  <si>
    <t>Пограниченское МО</t>
  </si>
  <si>
    <t>Балашинское МО</t>
  </si>
  <si>
    <t>Ленинское МО</t>
  </si>
  <si>
    <t>Первоцелинное МО</t>
  </si>
  <si>
    <t>Пигаревское МО</t>
  </si>
  <si>
    <t>Урожайное МО</t>
  </si>
  <si>
    <t>Чалыклинское МО</t>
  </si>
  <si>
    <t>Березовское МО</t>
  </si>
  <si>
    <t>Грачевское МО</t>
  </si>
  <si>
    <t>Пригородное МО</t>
  </si>
  <si>
    <t>Синеньское МО</t>
  </si>
  <si>
    <t>Алексашинское МО</t>
  </si>
  <si>
    <t>Агафоновское МО</t>
  </si>
  <si>
    <t>Новотульское МО</t>
  </si>
  <si>
    <t>Питерское МО</t>
  </si>
  <si>
    <t>Малоузенское МО</t>
  </si>
  <si>
    <t xml:space="preserve">город Пугачев </t>
  </si>
  <si>
    <t>Давыдовское МО</t>
  </si>
  <si>
    <t>Краснореченское  МО</t>
  </si>
  <si>
    <t>Преображенское МО</t>
  </si>
  <si>
    <t>Надеждинское МО</t>
  </si>
  <si>
    <t>Рахмановское МО</t>
  </si>
  <si>
    <t>Кочетновское МО</t>
  </si>
  <si>
    <t>Кривоярское МО</t>
  </si>
  <si>
    <t>Луговское МО</t>
  </si>
  <si>
    <t>Привольненское МО</t>
  </si>
  <si>
    <t>Тарлыковское  МО</t>
  </si>
  <si>
    <t>Большекарайское МО</t>
  </si>
  <si>
    <t>Подгорненское МО</t>
  </si>
  <si>
    <t>Усть-Щербединское МО</t>
  </si>
  <si>
    <t>Мордовокарайское МО</t>
  </si>
  <si>
    <t>город Ртищево</t>
  </si>
  <si>
    <t>Урусовское МО</t>
  </si>
  <si>
    <t>Салтыковское МО</t>
  </si>
  <si>
    <t>Макаровское МО</t>
  </si>
  <si>
    <t>Краснозвездинское МО</t>
  </si>
  <si>
    <t>Шило-Голицынское МО</t>
  </si>
  <si>
    <t>Благовещенское МО</t>
  </si>
  <si>
    <t>Хрущевское  МО</t>
  </si>
  <si>
    <t>Святославское МО</t>
  </si>
  <si>
    <t>Красавское МО</t>
  </si>
  <si>
    <t>Золотостепское МО</t>
  </si>
  <si>
    <t>Любимовское МО</t>
  </si>
  <si>
    <t>Мечетненское МО</t>
  </si>
  <si>
    <t>Пушкинское  МО</t>
  </si>
  <si>
    <t>Розовское  МО</t>
  </si>
  <si>
    <t>Вязовское МО</t>
  </si>
  <si>
    <t>Идолгское МО</t>
  </si>
  <si>
    <t>Сторожевское МО</t>
  </si>
  <si>
    <t>Ягодно-Полянское МО</t>
  </si>
  <si>
    <t>Садовское МО</t>
  </si>
  <si>
    <t>Перевесенское МО</t>
  </si>
  <si>
    <t>Борисоглебское МО</t>
  </si>
  <si>
    <t>Долинское МО</t>
  </si>
  <si>
    <t>Ерусланское МО</t>
  </si>
  <si>
    <t>Калужское МО</t>
  </si>
  <si>
    <t>Федоровское МО</t>
  </si>
  <si>
    <t>Никольское МО</t>
  </si>
  <si>
    <t>Мунинское МО</t>
  </si>
  <si>
    <t>Благодатное МО</t>
  </si>
  <si>
    <t>Северное МО</t>
  </si>
  <si>
    <t>Сосново-Мазинское МО</t>
  </si>
  <si>
    <t>Красноярское МО</t>
  </si>
  <si>
    <t>город Энгельс</t>
  </si>
  <si>
    <t>Хватовское МО</t>
  </si>
  <si>
    <t>Тепляковское МО</t>
  </si>
  <si>
    <t>Шняевское МО</t>
  </si>
  <si>
    <t>Быково-Отрогское МО</t>
  </si>
  <si>
    <t>Лесновское МО</t>
  </si>
  <si>
    <t>Малосеменовское МО</t>
  </si>
  <si>
    <t xml:space="preserve">город Вольск </t>
  </si>
  <si>
    <t>Прудовое МО</t>
  </si>
  <si>
    <t>Кипецкое МО</t>
  </si>
  <si>
    <t>Кушумское МО</t>
  </si>
  <si>
    <t>Чапаевское МО</t>
  </si>
  <si>
    <t>Таловское МО</t>
  </si>
  <si>
    <t>Гвардейское МО</t>
  </si>
  <si>
    <t>Нижнебанновское МО</t>
  </si>
  <si>
    <t>Сплавнухинское  МО</t>
  </si>
  <si>
    <t xml:space="preserve">город Красный кут </t>
  </si>
  <si>
    <t>Большекопенское  МО</t>
  </si>
  <si>
    <t>Ширококарамышское  МО</t>
  </si>
  <si>
    <t>Алексашкинское МО</t>
  </si>
  <si>
    <t>Нивское МО</t>
  </si>
  <si>
    <t>Краснореченское МО</t>
  </si>
  <si>
    <t>Тарлыковское МО</t>
  </si>
  <si>
    <t>Бобылевское МО</t>
  </si>
  <si>
    <t>Еловатское МО</t>
  </si>
  <si>
    <t>Хрущевское МО</t>
  </si>
  <si>
    <t>Культурское МО</t>
  </si>
  <si>
    <t>Наливнянское МО</t>
  </si>
  <si>
    <t>Перевесинское МО</t>
  </si>
  <si>
    <t>Бороно-Михайловское МО</t>
  </si>
  <si>
    <t>Морцевское МО</t>
  </si>
  <si>
    <t>Благодатинское МО</t>
  </si>
  <si>
    <t xml:space="preserve"> город Энгельс</t>
  </si>
  <si>
    <t>Субсидия бюджетам муниципальных районов области на обеспечение деятельности муниципальных бизнес-инкубаторов</t>
  </si>
  <si>
    <t>бюджетам муниципальных районов области на обеспечение деятельности муниципальных бизнес-инкубаторов</t>
  </si>
  <si>
    <t>Субсидия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</si>
  <si>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бюджетам городских округов и поселений области на реализацию мероприятий по строительству и реконструкции (модернизации) объектов питьевого водоснабжения</t>
  </si>
  <si>
    <t>Субсидия 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</si>
  <si>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</si>
  <si>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t>
  </si>
  <si>
    <t>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t>
  </si>
  <si>
    <t>бюджетам городских округов, городских и сельских поселений области на реализацию инициативных проектов</t>
  </si>
  <si>
    <t xml:space="preserve">город Хвалынск </t>
  </si>
  <si>
    <t>Субвенция бюджетам муниципальных районов области на исполнение государственных полномочий по расчету и предоставлению дотаций бюджетам поселениям</t>
  </si>
  <si>
    <t>бюджетам муниципальных районов области на исполнение государственных полномочий по расчету и предоставлению дотаций бюджетам поселениям</t>
  </si>
  <si>
    <t>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</si>
  <si>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</si>
  <si>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Шняевское  МО</t>
  </si>
  <si>
    <t>Субсидия бюджетам муниципальных районов и поселений области на развитие транспортной инфраструктуры на сельских территориях</t>
  </si>
  <si>
    <t>бюджетам муниципальных районов и поселений области на развитие транспортной инфраструктуры на сельских территориях</t>
  </si>
  <si>
    <t>бюджетам городских округов области на создание новых мест в общеобразовательных организациях</t>
  </si>
  <si>
    <t>Субсидия бюджетам муниципальных районов, городских округов и поселений области на обустройство и восстановление воинских захоронений, находящихся в государственной (муниципальной) собственности</t>
  </si>
  <si>
    <t>бюджетам муниципальных районов, городских округов и поселений области на обустройство и восстановление воинских захоронений, находящихся в государственной (муниципальной) собственности</t>
  </si>
  <si>
    <t>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t>
  </si>
  <si>
    <t>Субсидия бюджетам поселений области на ремонт и развитие водопроводной сети</t>
  </si>
  <si>
    <t xml:space="preserve"> бюджетам поселений области на ремонт и развитие водопроводной сети</t>
  </si>
  <si>
    <t>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t>
  </si>
  <si>
    <t>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t>
  </si>
  <si>
    <t>2.13.</t>
  </si>
  <si>
    <t>2.15.</t>
  </si>
  <si>
    <t>2.16.</t>
  </si>
  <si>
    <t>2.25.</t>
  </si>
  <si>
    <t>2.28.</t>
  </si>
  <si>
    <t>2.31.</t>
  </si>
  <si>
    <t>2.33.</t>
  </si>
  <si>
    <t>2.34.</t>
  </si>
  <si>
    <t>2.37.</t>
  </si>
  <si>
    <t>2.38.</t>
  </si>
  <si>
    <t>2.40.</t>
  </si>
  <si>
    <t>2.41.</t>
  </si>
  <si>
    <t>2.42.</t>
  </si>
  <si>
    <t>2.43.</t>
  </si>
  <si>
    <t>2.44.</t>
  </si>
  <si>
    <t>2.45.</t>
  </si>
  <si>
    <t>2.46.</t>
  </si>
  <si>
    <t>2.47.</t>
  </si>
  <si>
    <t>2.48.</t>
  </si>
  <si>
    <t>2.49.</t>
  </si>
  <si>
    <t>2.50.</t>
  </si>
  <si>
    <t>2.51.</t>
  </si>
  <si>
    <t>2.52.</t>
  </si>
  <si>
    <t>2.53.</t>
  </si>
  <si>
    <t>2.54.</t>
  </si>
  <si>
    <t>2.55.</t>
  </si>
  <si>
    <t>2.56.</t>
  </si>
  <si>
    <t>2.57.</t>
  </si>
  <si>
    <t>2.58.</t>
  </si>
  <si>
    <t>2.59.</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</si>
  <si>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</si>
  <si>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</si>
  <si>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</si>
  <si>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Субвенция  бюджетам поселений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</si>
  <si>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бюджетам поселений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</si>
  <si>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Иные межбюджетные трансферты бюджетам муниципальных районов и  городских округов области на оснащение и укрепление материально-технической базы дошкольных образовательных организациях</t>
  </si>
  <si>
    <t>бюджетам муниципальных районов и  городских округов области на оснащение и укрепление материально-технической базы дошкольных образовательных организациях</t>
  </si>
  <si>
    <t>бюджетам муниципальных районов и  городских округов области на оснащение и укрепление материально-технической базы общеобразовательных организациях</t>
  </si>
  <si>
    <t>Иные межбюджетные трансферты бюджетам муниципальных районов и  городских округов области на оснащение и укрепление материально-технической базы  общеобразовательных организациях</t>
  </si>
  <si>
    <t>Иные межбюджетные трансферты бюджетам муниципальных районов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</si>
  <si>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бюджетам муниципальных районов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</si>
  <si>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Иные межбюджетные трансферты бюджетам муниципальных районов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</si>
  <si>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бюджетам муниципальных районов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</si>
  <si>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Иные межбюджетные трансферты бюджетам муниципальных районов,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</si>
  <si>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бюджетам муниципальных районов,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</si>
  <si>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 xml:space="preserve">Иные межбюджетные трансферты бюджетам муниципальных районов области на реализацию мероприятий по строительству крытых ледовых арен (ледовых дворцов) </t>
  </si>
  <si>
    <t xml:space="preserve">бюджетам муниципальных районов области на реализацию мероприятий по строительству крытых ледовых арен (ледовых дворцов) </t>
  </si>
  <si>
    <t>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</si>
  <si>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4.22.</t>
  </si>
  <si>
    <t>4.23.</t>
  </si>
  <si>
    <t>4.24.</t>
  </si>
  <si>
    <t>4.25.</t>
  </si>
  <si>
    <t>4.26.</t>
  </si>
  <si>
    <t>4.27.</t>
  </si>
  <si>
    <t>4.28.</t>
  </si>
  <si>
    <t>4.29.</t>
  </si>
  <si>
    <t>4.30.</t>
  </si>
  <si>
    <t>2.39.</t>
  </si>
  <si>
    <t>Александрово-Гайский (консолидированный)</t>
  </si>
  <si>
    <t>Александрово-Гайский (собственный)</t>
  </si>
  <si>
    <t>Аркадакский (консолидированный)</t>
  </si>
  <si>
    <t>Аркадакский (собственный)</t>
  </si>
  <si>
    <t>Базарно-Карабулакский (консолидированный)</t>
  </si>
  <si>
    <t>Базарно-Карабулакский (собственный)</t>
  </si>
  <si>
    <t>Балаковский (консолидированный)</t>
  </si>
  <si>
    <t>Балаковский (собственный)</t>
  </si>
  <si>
    <t>Балашовский (консолидированный)</t>
  </si>
  <si>
    <t>Балашовский (собственный)</t>
  </si>
  <si>
    <t>Балтайский (консолидированный)</t>
  </si>
  <si>
    <t>Балтайский (собственный)</t>
  </si>
  <si>
    <t>Вольский (консолидированный)</t>
  </si>
  <si>
    <t>Вольский (собственный)</t>
  </si>
  <si>
    <t>Воскресенский (консолидированный)</t>
  </si>
  <si>
    <t>Воскресенский (собственный)</t>
  </si>
  <si>
    <t>Дергачевский (консолидированный)</t>
  </si>
  <si>
    <t>Дергачевский (собственный)</t>
  </si>
  <si>
    <t>Духовницкий (консолидированный)</t>
  </si>
  <si>
    <t>Духовницкий (собственный)</t>
  </si>
  <si>
    <t>Екатериновский (консолидированный)</t>
  </si>
  <si>
    <t>Екатериновский (собственный)</t>
  </si>
  <si>
    <t>Ершовский (консолидированный)</t>
  </si>
  <si>
    <t>Ершовский (собственный)</t>
  </si>
  <si>
    <t>Ивантеевский (консолидированный)</t>
  </si>
  <si>
    <t>Ивантеевский (собственный)</t>
  </si>
  <si>
    <t>Калининский (консолидированный)</t>
  </si>
  <si>
    <t>Калининский (собственный)</t>
  </si>
  <si>
    <t>Красноармейский (консолидированный)</t>
  </si>
  <si>
    <t>Красноармейский (собственный)</t>
  </si>
  <si>
    <t>Краснокутский (консолидированный)</t>
  </si>
  <si>
    <t>Краснокутский (собственный)</t>
  </si>
  <si>
    <t>Краснопартизанский (консолидированный)</t>
  </si>
  <si>
    <t>Краснопартизанский (собственный)</t>
  </si>
  <si>
    <t>Лысогорский (консолидированный)</t>
  </si>
  <si>
    <t>Лысогорский (собственный)</t>
  </si>
  <si>
    <t>Марксовский (консолидированный)</t>
  </si>
  <si>
    <t>Марксовский (собственный)</t>
  </si>
  <si>
    <t>Новобурасский (консолидированный)</t>
  </si>
  <si>
    <t>Новобурасский (собственный)</t>
  </si>
  <si>
    <t>Новоузенский (консолидированный)</t>
  </si>
  <si>
    <t>Новоузенский (собственный)</t>
  </si>
  <si>
    <t>Озинский (консолидированный)</t>
  </si>
  <si>
    <t>Озинский (собственный)</t>
  </si>
  <si>
    <t>Перелюбский (консолидированный)</t>
  </si>
  <si>
    <t>Перелюбский (собственный)</t>
  </si>
  <si>
    <t>Петровский (консолидированный)</t>
  </si>
  <si>
    <t>Петровский (собственный)</t>
  </si>
  <si>
    <t>Питерский (консолидированный)</t>
  </si>
  <si>
    <t>Питерский (собственный)</t>
  </si>
  <si>
    <t>Пугачевский (консолидированный)</t>
  </si>
  <si>
    <t>Пугачевский (собственный)</t>
  </si>
  <si>
    <t>Ровенский (консолидированный)</t>
  </si>
  <si>
    <t>Ровенский (собственный)</t>
  </si>
  <si>
    <t>Романовский (консолидированный)</t>
  </si>
  <si>
    <t>Романовский (собственный)</t>
  </si>
  <si>
    <t>Ртищевский (консолидированный)</t>
  </si>
  <si>
    <t>Ртищевский (собственный)</t>
  </si>
  <si>
    <t>Самойловский (консолидированный)</t>
  </si>
  <si>
    <t>Самойловский (собственный)</t>
  </si>
  <si>
    <t>Советский (консолидированный)</t>
  </si>
  <si>
    <t>Советский (собственный)</t>
  </si>
  <si>
    <t>Татищевский (консолидированный)</t>
  </si>
  <si>
    <t>Татищевский (собственный)</t>
  </si>
  <si>
    <t>Турковский (консолидированный)</t>
  </si>
  <si>
    <t>Турковский (собственный)</t>
  </si>
  <si>
    <t>Федоровский (консолидированный)</t>
  </si>
  <si>
    <t>Федоровский (собственный)</t>
  </si>
  <si>
    <t>Хвалынский (консолидированный)</t>
  </si>
  <si>
    <t>Хвалынский (собственный)</t>
  </si>
  <si>
    <t>Энгельсский (консолидированный)</t>
  </si>
  <si>
    <t>Энгельсский (собственный)</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</si>
  <si>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</si>
  <si>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</si>
  <si>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</si>
  <si>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</si>
  <si>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</si>
  <si>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</si>
  <si>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Иные межбюджетные трансферты 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</si>
  <si>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</si>
  <si>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Дотация бюджетам муниципальных районов области на поддержку мер по обеспечению сбалансированности местных бюджетов</t>
  </si>
  <si>
    <t>бюджетам муниципальных районов области на поддержку мер по обеспечению сбалансированности местных бюджетов</t>
  </si>
  <si>
    <t xml:space="preserve">Субсидии бюджетам городских округов области на создание новых мест в общеобразовательных организациях </t>
  </si>
  <si>
    <t>Субсидия  бюджетам муниципальных районов и городских округов области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t>
  </si>
  <si>
    <t>бюджетам муниципальных районов и городских округов области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t>
  </si>
  <si>
    <t>Субсидия бюджетам муниципальных районов и городских округов области на поддержку отрасли культуры (государственная поддержка лучших сельских учреждений культуры)</t>
  </si>
  <si>
    <t xml:space="preserve"> бюджетам муниципальных районов и городских округов области на поддержку отрасли культуры (государственная поддержка лучших сельских учреждений культуры)</t>
  </si>
  <si>
    <t>Субсидия бюджетам муниципальных районов и городских округов области на поддержку отрасли культуры (государственная поддержка лучших работников сельских учреждений культуры)</t>
  </si>
  <si>
    <t>бюджетам муниципальных районов и городских округов области на поддержку отрасли культуры (государственная поддержка лучших работников сельских учреждений культуры)</t>
  </si>
  <si>
    <t xml:space="preserve">Субсидия 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 </t>
  </si>
  <si>
    <t>Субсидия бюджетам муниципальных районов и городских округов области на проведение комплексных кадастровых работ</t>
  </si>
  <si>
    <t>бюджетам муниципальных районов и городских округов области на проведение комплексных кадастровых работ</t>
  </si>
  <si>
    <t>Субсидия  бюджетам городских округов и поселений области на поддержку муниципальных программ формирования современной городской среды</t>
  </si>
  <si>
    <t xml:space="preserve"> бюджетам городских округов и поселений области на поддержку муниципальных программ формирования современной городской среды</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</si>
  <si>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(ППК «Фонд развития территорий»)</t>
  </si>
  <si>
    <t>Субсидия бюджетам поселений на ликвидацию несанкционированных свалок в границах городов и наиболее опасных объектов накопленного вреда окружающей среде</t>
  </si>
  <si>
    <t>бюджетам поселений на ликвидацию несанкционированных свалок в границах городов и наиболее опасных объектов накопленного вреда окружающей среде</t>
  </si>
  <si>
    <t>Субсидия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</si>
  <si>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 xml:space="preserve">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</si>
  <si>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Субсидия 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t>
  </si>
  <si>
    <t>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t>
  </si>
  <si>
    <t>Субсидия 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t>
  </si>
  <si>
    <t>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t>
  </si>
  <si>
    <t>бюджетам муниципальных районов и городских округов области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</si>
  <si>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Субсидия бюджетам муниципальных районов и городских округов области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</si>
  <si>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бюджетам муниципальных районов и городских округов области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</si>
  <si>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Субсидия бюджетам муниципальных районов и поселений области на реконструкцию и капитальный ремонт региональных и муниципальных музеев</t>
  </si>
  <si>
    <t>бюджетам муниципальных районов и поселений области на реконструкцию и капитальный ремонт региональных и муниципальных музеев</t>
  </si>
  <si>
    <t>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</si>
  <si>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Иные межбюджетные трансферты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</si>
  <si>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681EВ51790 540</t>
  </si>
  <si>
    <t xml:space="preserve">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</si>
  <si>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Иные межбюджетные трансферты бюджетам городских округов области на изъятие земельных участков и расположенных на них объектов недвижимости для размещения линейных объектов, связанных с реализацией крупных социально значимых проектов</t>
  </si>
  <si>
    <t>бюджетам городских округов области на изъятие земельных участков и расположенных на них объектов недвижимости для размещения линейных объектов, связанных с реализацией крупных социально значимых проектов</t>
  </si>
  <si>
    <t>на стимулирование (поощрение) социально-экономического развития муниципалитетов</t>
  </si>
  <si>
    <t>2.60.</t>
  </si>
  <si>
    <t>2.61.</t>
  </si>
  <si>
    <t>2.62.</t>
  </si>
  <si>
    <t>2.63.</t>
  </si>
  <si>
    <t>2.64.</t>
  </si>
  <si>
    <t>2.65.</t>
  </si>
  <si>
    <t>2.66.</t>
  </si>
  <si>
    <t>4.31.</t>
  </si>
  <si>
    <t>4.32.</t>
  </si>
  <si>
    <t>4.33.</t>
  </si>
  <si>
    <t>4.34.</t>
  </si>
  <si>
    <t>Иные межбюджетные трансферты бюджетам муниципальных районов области на подведение объектов водоснабжения и водоотведения к земельным участкам, расположенным в муниципальных районах, имеющих статус особой экономической зоны технико-внедренческого типа</t>
  </si>
  <si>
    <t xml:space="preserve"> бюджетам муниципальных районов области на подведение объектов водоснабжения и водоотведения к земельным участкам, расположенным в муниципальных районах, имеющих статус особой экономической зоны технико-внедренческого типа</t>
  </si>
  <si>
    <t>бюджетам городских округов области на реализацию мероприятий по развитию инфраструктуры физической культуры и спорта</t>
  </si>
  <si>
    <t>Иные межбюджетные трансферты бюджетам городских округов области на реализацию мероприятий по развитию инфраструктуры физической культуры и спорта</t>
  </si>
  <si>
    <t>4.35.</t>
  </si>
  <si>
    <t>4.36.</t>
  </si>
  <si>
    <t>4.37.</t>
  </si>
  <si>
    <t>4.38.</t>
  </si>
  <si>
    <t>4.39.</t>
  </si>
  <si>
    <t>4.40.</t>
  </si>
  <si>
    <t>4.41.</t>
  </si>
  <si>
    <t>бюджетам муниципальных районов, поселений и городских округов области на государственную поддержку отрасли культуры (комплектование книжных фондов муниципальных общедоступных библиотек)</t>
  </si>
  <si>
    <t>2.67.</t>
  </si>
  <si>
    <t>2.68.</t>
  </si>
  <si>
    <t>000 0501 70101R5769 522</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</si>
  <si>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</si>
  <si>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2.69.</t>
  </si>
  <si>
    <t>2.70.</t>
  </si>
  <si>
    <t>2.71.</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</si>
  <si>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</si>
  <si>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t>2.72.</t>
  </si>
  <si>
    <t>2.73.</t>
  </si>
  <si>
    <t>2.74.</t>
  </si>
  <si>
    <t>2.75.</t>
  </si>
  <si>
    <t>бюджетам городских округов области на обеспечение коммунальной (водоснабжение) и транспортной (автомобильные дороги) инфраструктурой земельных участков, предоставленных (подлежащих предоставлению) для жилищного строительства гражданам, имеющим трех и более детей, на территории п. Воробьевка, п. Жасминный, п. Рейник муниципального образования муниципального образования «Город Саратов»</t>
  </si>
  <si>
    <t>Иные межбюджетные трансферты бюджетам муниципальных районов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</si>
  <si>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бюджетам муниципальных районов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</si>
  <si>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Субсидия бюджетам муниципальных районов и городских округов области на модернизацию школьных систем образования</t>
  </si>
  <si>
    <t>бюджетам муниципальных районов и городских округов области на модернизацию школьных систем образования</t>
  </si>
  <si>
    <t xml:space="preserve"> бюджетам муниципальных районов и городских округов области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t>
  </si>
  <si>
    <t xml:space="preserve">Субсидия бюджетам городских округов и поселений области на реализацию мероприятий по строительству и реконструкции (модернизации) объектов питьевого водоснабжения  </t>
  </si>
  <si>
    <t>2.76.</t>
  </si>
  <si>
    <t xml:space="preserve">Иные межбюджетные трансферты бюджетам муниципальных районов области на обеспечение условий для развития сети учреждений культурно-досугового типа (создание и модернизация учреждений культурно-досугового типа) </t>
  </si>
  <si>
    <t>бюджетам муниципальных районов области на обеспечение условий для развития сети учреждений культурно-досугового типа (создание и модернизация учреждений культурно-досугового типа)</t>
  </si>
  <si>
    <t xml:space="preserve">Иные межбюджетные трансферты бюджетам поселений области на обеспечение условий для развития сети учреждений культурно-досугового типа (создание центров культурного развития) </t>
  </si>
  <si>
    <t xml:space="preserve">бюджетам поселений области на обеспечение условий для развития сети учреждений культурно-досугового типа (создание центров культурного развития) </t>
  </si>
  <si>
    <t>бюджетам муниципальных районов и городских округов области на реализацию мероприятий по строительству объектов образования</t>
  </si>
  <si>
    <t>Иные межбюджетные трансферты бюджетам муниципальных районов и городских округов области на реализацию мероприятий по строительству объектов образования</t>
  </si>
  <si>
    <t>бюджетам городских округов области на обеспечение бесперебойного функционирования городского автомобильного транспорта</t>
  </si>
  <si>
    <t>Иные межбюджетные трансферты бюджетам городских округов области на обеспечение бесперебойного функционирования городского автомобильного транспорта</t>
  </si>
  <si>
    <t>Субвенция 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</si>
  <si>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Субсидия бюджетам муниципальных районов и городских округов области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t>
  </si>
  <si>
    <t>Субсидия бюджетам муниципальных районов и городских округов области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t>
  </si>
  <si>
    <t>Субсидия бюджетам муниципальных районов и городских округов области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</si>
  <si>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уточненные бюджетжетные назначения         </t>
  </si>
  <si>
    <t xml:space="preserve">уточненные бюджетные назначения </t>
  </si>
  <si>
    <t>Сводная бюджетная роспись</t>
  </si>
  <si>
    <r>
      <t xml:space="preserve">первоначальные бюджетные назначения </t>
    </r>
    <r>
      <rPr>
        <b/>
        <vertAlign val="superscript"/>
        <sz val="12"/>
        <rFont val="PT Astra Serif"/>
        <family val="1"/>
        <charset val="204"/>
      </rPr>
      <t>1</t>
    </r>
  </si>
  <si>
    <r>
      <t xml:space="preserve">первоначальные бюджетные назначения </t>
    </r>
    <r>
      <rPr>
        <b/>
        <vertAlign val="superscript"/>
        <sz val="12"/>
        <rFont val="PT Astra Serif"/>
        <family val="1"/>
        <charset val="204"/>
      </rPr>
      <t>1</t>
    </r>
    <r>
      <rPr>
        <b/>
        <sz val="12"/>
        <rFont val="PT Astra Serif"/>
        <family val="1"/>
        <charset val="204"/>
      </rPr>
      <t xml:space="preserve">  </t>
    </r>
  </si>
  <si>
    <r>
      <t xml:space="preserve">Остаток средств к распределению </t>
    </r>
    <r>
      <rPr>
        <b/>
        <vertAlign val="superscript"/>
        <sz val="12"/>
        <rFont val="PT Astra Serif"/>
        <family val="1"/>
        <charset val="204"/>
      </rPr>
      <t>3</t>
    </r>
  </si>
  <si>
    <t>сводная бюджетная роспись</t>
  </si>
  <si>
    <r>
      <rPr>
        <vertAlign val="superscript"/>
        <sz val="12"/>
        <rFont val="PT Astra Serif"/>
        <family val="1"/>
        <charset val="204"/>
      </rPr>
      <t xml:space="preserve">1 </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01.12.2023 года</t>
    </r>
  </si>
  <si>
    <t>000 1401 6630170200 511</t>
  </si>
  <si>
    <t>000 1402 6630170300 512</t>
  </si>
  <si>
    <t>000 1402 6630150100 512</t>
  </si>
  <si>
    <r>
      <t xml:space="preserve">1  </t>
    </r>
    <r>
      <rPr>
        <sz val="12"/>
        <rFont val="PT Astra Serif"/>
        <family val="1"/>
        <charset val="204"/>
      </rPr>
      <t>в соответствии с Законом Саратовской области «Об областном бюджете на 2024 год и на плановый период 2025 и 2026 годов» в редакции от 01.12.2023 года</t>
    </r>
  </si>
  <si>
    <t>9=8/5</t>
  </si>
  <si>
    <t>000 0412 5830571100 521</t>
  </si>
  <si>
    <r>
      <t xml:space="preserve">первоначальные бюджетные назначения </t>
    </r>
    <r>
      <rPr>
        <vertAlign val="superscript"/>
        <sz val="12"/>
        <rFont val="PT Astra Serif"/>
        <family val="1"/>
        <charset val="204"/>
      </rPr>
      <t>1</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</si>
  <si>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</si>
  <si>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t>Субсидия бюджетам поселений области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t>
  </si>
  <si>
    <t>000 0409 5601R17192D 521</t>
  </si>
  <si>
    <t>бюджетам поселений области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t>
  </si>
  <si>
    <t xml:space="preserve">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t>
  </si>
  <si>
    <t>000 0409 601R17191D 523</t>
  </si>
  <si>
    <t xml:space="preserve">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t>
  </si>
  <si>
    <t>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</si>
  <si>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000 0409 603027193D 521</t>
  </si>
  <si>
    <t>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</si>
  <si>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000 1403 6630172500 521</t>
  </si>
  <si>
    <t>Субсидия бюджетам муниципальных районов и городских округов области на проведение капитального и текущего ремонта муниципальных дошкольных образовательных организациях</t>
  </si>
  <si>
    <t>Субсидия бюджетам муниципальных районов и городских округов области на проведение капитального и текущего ремонта муниципальных общеобразовательных организациях</t>
  </si>
  <si>
    <t>000 0701 5110172110 521</t>
  </si>
  <si>
    <t>000 0702 5110172110 521</t>
  </si>
  <si>
    <t>бюджетам муниципальных районов и городских округов области на проведение капитального и текущего ремонта муниципальных дошкольных образовательных организациях</t>
  </si>
  <si>
    <t>бюджетам муниципальных районов и городских округов области на проведение капитального и текущего ремонта муниципальных общеобразовательных организациях</t>
  </si>
  <si>
    <t>Субсидия бюджетам муниципальных районов и городских округов области на проведение капитального и текущего ремонта в учреждениях дополнительного образования детей</t>
  </si>
  <si>
    <t>000 0703 5110172110 521</t>
  </si>
  <si>
    <t>бюджетам муниципальных районов и городских округов области на проведение капитального и текущего ремонта в учреждениях дополнительного образования детей</t>
  </si>
  <si>
    <t xml:space="preserve">000 0501 531F367483 523             </t>
  </si>
  <si>
    <t>000 0501 531F367484 523</t>
  </si>
  <si>
    <t>000 0409 601R153946 523</t>
  </si>
  <si>
    <t>Субсидия бюджетам муниципальных районов,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</si>
  <si>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000 0801 55101R5170 521</t>
  </si>
  <si>
    <t>бюджетам муниципальных районов,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</si>
  <si>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000 0801 55101R4660 521</t>
  </si>
  <si>
    <t>000 0801 55104R4670 521</t>
  </si>
  <si>
    <t>000 0801 55102R5191 523</t>
  </si>
  <si>
    <t xml:space="preserve">000 0801 551A255192 523             </t>
  </si>
  <si>
    <t>000 0801 551A255194 523</t>
  </si>
  <si>
    <t>000 0801 551A155970 523</t>
  </si>
  <si>
    <t>Субсидия бюджетам муниципальных районов, поселений и городских округов области на государственную поддержку отрасли культуры (комплектование книжных фондов муниципальных общедоступных библиотек)</t>
  </si>
  <si>
    <t>Субсидия бюджетам муниципальных районов и городских округов области на поддержку отрасли культуры (создание многофункциональных мобильных культурных центров)</t>
  </si>
  <si>
    <t>000 0801 551A155198 523</t>
  </si>
  <si>
    <t xml:space="preserve"> бюджетам муниципальных районов и городских округов области на поддержку отрасли культуры (создание многофункциональных мобильных культурных центров)</t>
  </si>
  <si>
    <t>Субсидия 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 в сельской местности)</t>
  </si>
  <si>
    <t>000 0801 551A155131 523</t>
  </si>
  <si>
    <t>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 в сельской местности)</t>
  </si>
  <si>
    <t>000 0703 551A155199 523</t>
  </si>
  <si>
    <t>Субсидия  бюджетам муниципальных районов и городских округов области на поддержку отрасли культуры (приобретение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t>
  </si>
  <si>
    <t>бюджетам муниципальных районов и городских округов области на поддержку отрасли культуры (приобретение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t>
  </si>
  <si>
    <t>000 0412 58101R5110 521</t>
  </si>
  <si>
    <t>000 0503 66103R2990 521</t>
  </si>
  <si>
    <t>000 1004 53303R4970 521</t>
  </si>
  <si>
    <t>Субсидия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</si>
  <si>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000 0503 691F254240 523</t>
  </si>
  <si>
    <t>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</si>
  <si>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000 0605 621G152420 521</t>
  </si>
  <si>
    <t xml:space="preserve">000 0702 511E153050 523              </t>
  </si>
  <si>
    <t>000 0702 5511E1А1727 521</t>
  </si>
  <si>
    <t>000 0702 511E1А1726 521</t>
  </si>
  <si>
    <t>Субсидия бюджетам муниципальных районов области на обеспечение условий для функционирования детских технопарков «Кванториум» в общеобразовательных организациях (в рамках достижения соответствующих задач федерального проекта) в части расходов на оплату труда с начислениями</t>
  </si>
  <si>
    <t>Субсидия бюджетам муниципальных районов области на обеспечение условий для функционирования детских технопарков «Кванториум» в общеобразовательных организациях (в рамках достижения соответствующих задач федерального проекта) за исключением расходов на оплату труда с начислениями</t>
  </si>
  <si>
    <t>бюджетам муниципальных районов области на обеспечение условий для функционирования детских технопарков «Кванториум» в общеобразовательных организациях (в рамках достижения соответствующих задач федерального проекта)  в части расходов на оплату труда с начислениями</t>
  </si>
  <si>
    <t>бюджетам муниципальных районов области на обеспечение условий для функционирования детских технопарков «Кванториум» в общеобразовательных организациях (в рамках достижения соответствующих задач федерального проекта) за исключением расходов на оплату труда с начислениями</t>
  </si>
  <si>
    <t>Субсидия бюджетам муниципальных районов области на обеспечение функционирования центров цифрового образования детей «IT-куб» (в рамках достижения соответствующих задач федерального проекта) в части расходов на оплату труда с начислениями</t>
  </si>
  <si>
    <t>Субсидия бюджетам муниципальных районов области на обеспечение функционирования центров цифрового образования детей «IT-куб» (в рамках достижения соответствующих задач федерального проекта)  за исключением расходов на оплату труда с начислениями</t>
  </si>
  <si>
    <t>бюджетам муниципальных районов области на обеспечение функционирования центров цифрового образования детей «IT-куб» (в рамках достижения соответствующих задач федерального проекта) в части расходов на оплату труда с начислениями</t>
  </si>
  <si>
    <t>бюджетам муниципальных районов области на обеспечение функционирования центров цифрового образования детей «IT-куб» (в рамках достижения соответствующих задач федерального проекта)  за исключением расходов на оплату труда с начислениями</t>
  </si>
  <si>
    <t>000 0703 511E4А2133 521</t>
  </si>
  <si>
    <t>000 0703 511E4А2132 521</t>
  </si>
  <si>
    <t>000 0702 511E155200 523</t>
  </si>
  <si>
    <t>Субсидии бюджетам городских округов области на создание новых мест в общеобразовательных организациях  (в рамках достижения соответствующих задач федерального проекта)</t>
  </si>
  <si>
    <t>000 0702 511E1А5201 523</t>
  </si>
  <si>
    <t>бюджетам городских округов области на создание новых мест в общеобразовательных организациях  (в рамках достижения соответствующих задач федерального проекта)</t>
  </si>
  <si>
    <t>Субсидия 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 (в рамках достижения соответствующих задач федерального проекта) в части расходов на оплату труда с начислениями</t>
  </si>
  <si>
    <t>Субсидия 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организациях(в рамках достижения соответствующих задач федерального проекта) за исключением расходов на оплату труда с начислениями</t>
  </si>
  <si>
    <t>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 (в рамках достижения соответствующих задач федерального проекта) в части расходов на оплату труда с начислениями</t>
  </si>
  <si>
    <t>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организациях(в рамках достижения соответствующих задач федерального проекта) за исключением расходов на оплату труда с начислениями</t>
  </si>
  <si>
    <t>000 0702 511E1А1722 521</t>
  </si>
  <si>
    <t>000 0702 511E1А1721 521</t>
  </si>
  <si>
    <t>000 0702 511E4А2131 521</t>
  </si>
  <si>
    <t xml:space="preserve">000 0702 511E250980 521 </t>
  </si>
  <si>
    <t>000 0702 51303R3040 521</t>
  </si>
  <si>
    <t>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в части расходов на оплату труда с начислениями</t>
  </si>
  <si>
    <t>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за исключением расходов на оплату труда с начислениями</t>
  </si>
  <si>
    <t>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за исключением расходов на оплату труда с начислениями</t>
  </si>
  <si>
    <t>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в части расходов на оплату труда с начислениями</t>
  </si>
  <si>
    <t>000 0702 511E172132 521</t>
  </si>
  <si>
    <t>000 0702 511E172131 521</t>
  </si>
  <si>
    <t>000 0702 51101R7500 521</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</si>
  <si>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</si>
  <si>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0702 511E151720 521</t>
  </si>
  <si>
    <t>000 0703 511E251710 523</t>
  </si>
  <si>
    <t>000 0702 511E452130 521</t>
  </si>
  <si>
    <t>бюджетам муниципальных районов и городских округов области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t>
  </si>
  <si>
    <t>000 0703 511E452130 521</t>
  </si>
  <si>
    <t>Субсидия бюджетам городских округов и поселений области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 субъектов Российской Федерации )</t>
  </si>
  <si>
    <t>000 1403 531F150210 523</t>
  </si>
  <si>
    <t>бюджетам городских округов и поселений области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 субъектов Российской Федерации )</t>
  </si>
  <si>
    <t>000 0502 531F552430 522</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</si>
  <si>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</si>
  <si>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000 0408 601R754013 523</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</si>
  <si>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</si>
  <si>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t>000 0408 601R754014 523</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</si>
  <si>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«стрелка» в г. Саратове Саратовской области)</t>
  </si>
  <si>
    <t>000 0408 601R754015 523</t>
  </si>
  <si>
    <t>000 0702 5110172120 521</t>
  </si>
  <si>
    <t>Субсидия бюджетам муниципальных районов области на создание модельных муниципальных библиотек</t>
  </si>
  <si>
    <t>000 0801 551A154540 521</t>
  </si>
  <si>
    <t>бюджетам муниципальных районов области на создание модельных муниципальных библиотек</t>
  </si>
  <si>
    <t>Субсидия бюджетам муниципальных районов и городских округов области на создание виртуальных концертных залов</t>
  </si>
  <si>
    <t>000 0801 551A354530 521</t>
  </si>
  <si>
    <t>бюджетам муниципальных районов и городских округов области на создание виртуальных концертных залов</t>
  </si>
  <si>
    <t>Субсидия бюджетам муниципальных районов области на создание школ креативных индустрий</t>
  </si>
  <si>
    <t>бюджетам муниципальных районов области на создание школ креативных индустрий</t>
  </si>
  <si>
    <t>000 0801 55104R3530 521</t>
  </si>
  <si>
    <t>000 0409 601027196D 521</t>
  </si>
  <si>
    <t>000 0405 57105R5990 523</t>
  </si>
  <si>
    <t>000 0702 51101А7500 521</t>
  </si>
  <si>
    <t>Субсидия бюджетам муниципальных районов и городских округов области на обеспечение условий для оснащения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</si>
  <si>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000 0702 511Y4А0470 521</t>
  </si>
  <si>
    <t>бюджетам муниципальных районов и городских округов области на обеспечение условий для оснащения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</si>
  <si>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 xml:space="preserve">бюджетам поселений области на реализацию мероприятий по благоустройству сельских территорий </t>
  </si>
  <si>
    <t>000 0503 70103R5766 521</t>
  </si>
  <si>
    <t>000 0113 6610172100 523</t>
  </si>
  <si>
    <t>000 0502 5310272920 523</t>
  </si>
  <si>
    <t>Субсидия  бюджетам муниципальных районов и поселений области на достижение показателей результативности по обеспечению развития и укрепления материально-технической базы домов культуры в населенных пунктах с числом жителей до 50 тысяч человек</t>
  </si>
  <si>
    <t xml:space="preserve">бюджетам муниципальных
районов и поселений области на достижение показателей
результативности по обеспечению развития и укрепления
материально-технической базы домов культуры в населенных пунктах с числом жителей до 50 тысяч человек
</t>
  </si>
  <si>
    <t>000 0801 55104А4670 521</t>
  </si>
  <si>
    <t>бюджетам поселений области на реализацию программы комплексного развития молодежной политики в регионах Российской Федерации «Регион для молодых»</t>
  </si>
  <si>
    <t>000 0707 561EГ51160 521</t>
  </si>
  <si>
    <t>бюджетам поселений области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</si>
  <si>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0707 561E854121 521</t>
  </si>
  <si>
    <t>000 1403 70104R5767 523</t>
  </si>
  <si>
    <t>бюджетам городских округов и поселений области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 субъектов Российской Федерации (в рамках достижения соответствующих задач федерального проекта)</t>
  </si>
  <si>
    <t>000 1403 531F1А0210 523</t>
  </si>
  <si>
    <t>Субсидия бюджетам городских округов области на капитальный ремонт и ремонт автомобильных дорог местного значения и искусственных сооружений на них в границах городских округов области, входящих в состав Саратовской агломерации</t>
  </si>
  <si>
    <t>000 0409 601027198D 521</t>
  </si>
  <si>
    <t xml:space="preserve">Субсидия бюджетам городских округов области на развитие и увеличение пропускной способности сети автомобильных дорог общего пользования местного значения </t>
  </si>
  <si>
    <t>000 0409 601027190D 523</t>
  </si>
  <si>
    <t xml:space="preserve">бюджетам городских округов области на развитие и увеличение пропускной способности сети автомобильных дорог общего пользования местного значения </t>
  </si>
  <si>
    <t xml:space="preserve"> бюджетам городских округов области на капитальный ремонт и ремонт автомобильных дорог местного значения и искусственных сооружений на них в границах городских округов области, входящих в состав Саратовской агломерации</t>
  </si>
  <si>
    <t>Субсидия бюджетам муниципальных районов и городских округов области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</si>
  <si>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0709 51101R4940 523</t>
  </si>
  <si>
    <t>бюджетам муниципальных районов и городских округов области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</si>
  <si>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Субсидия бюджетам городских округов области на создание новых мест в общеобразовательных организациях (в целях опережающего финансового обеспечения расходных обязательств области)</t>
  </si>
  <si>
    <t>бюджетам городских округов области на создание новых мест в общеобразовательных организациях (в целях опережающего финансового обеспечения расходных обязательств области)</t>
  </si>
  <si>
    <t>000 0702 511E1А5200 523</t>
  </si>
  <si>
    <t>Субсидия бюджетам муниципальных районов и поселений области на подготовку проектов межевания земельных участков и на проведение кадастровых работ</t>
  </si>
  <si>
    <t xml:space="preserve"> бюджетам муниципальных районов и поселений области на подготовку проектов межевания земельных участков и на проведение кадастровых работ</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</si>
  <si>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</si>
  <si>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000 1403 6630176100 530</t>
  </si>
  <si>
    <r>
      <t xml:space="preserve">первоначальные бюджетные назначения </t>
    </r>
    <r>
      <rPr>
        <vertAlign val="superscript"/>
        <sz val="12"/>
        <rFont val="PT Astra Serif"/>
        <family val="1"/>
        <charset val="204"/>
      </rPr>
      <t xml:space="preserve">1 </t>
    </r>
    <r>
      <rPr>
        <sz val="12"/>
        <rFont val="PT Astra Serif"/>
        <family val="1"/>
        <charset val="204"/>
      </rPr>
      <t xml:space="preserve"> </t>
    </r>
  </si>
  <si>
    <t>000 0702 5130377200 530</t>
  </si>
  <si>
    <t>000 1004 5130377160 530</t>
  </si>
  <si>
    <t>000 0701 5130276900 530</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</si>
  <si>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частичному финансированию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</si>
  <si>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000 0709 5130377300 530</t>
  </si>
  <si>
    <t xml:space="preserve">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частичному финансированию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</si>
  <si>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000 1004 5130277900 530</t>
  </si>
  <si>
    <t>000 0709 5130277800 530</t>
  </si>
  <si>
    <t>000 0701 5130276700 530</t>
  </si>
  <si>
    <t>000 0702 5130377000 530</t>
  </si>
  <si>
    <t xml:space="preserve">000 0709 5130177120 530 </t>
  </si>
  <si>
    <t>000 1004 5130177140 530</t>
  </si>
  <si>
    <t xml:space="preserve"> 000 0113 6530176600 530 </t>
  </si>
  <si>
    <t xml:space="preserve"> 000 0113 6530176500 530 </t>
  </si>
  <si>
    <t>000 0106 6630177150  530</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</si>
  <si>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</si>
  <si>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000 0113 9640176510 530</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</si>
  <si>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</si>
  <si>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000 0405 9640177130 530</t>
  </si>
  <si>
    <t>000 0702 51303R3030 530</t>
  </si>
  <si>
    <t>000 0203 9040251180 530</t>
  </si>
  <si>
    <t>000 0105 9040251200 530</t>
  </si>
  <si>
    <t>Иные межбюджетные трансферты 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</si>
  <si>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000 0408 6030178170 540</t>
  </si>
  <si>
    <t>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</si>
  <si>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000 1403 6310179140 540</t>
  </si>
  <si>
    <t>000 0709 5110179180 540</t>
  </si>
  <si>
    <t>000 0701 5130479150 540</t>
  </si>
  <si>
    <t xml:space="preserve">000 0702 5130479150 540             </t>
  </si>
  <si>
    <t>000 0703 5130479150 540</t>
  </si>
  <si>
    <t>000 0703 5531279150 540</t>
  </si>
  <si>
    <t>000 0408 601R779340 540</t>
  </si>
  <si>
    <t>000 1204 6610278600 540</t>
  </si>
  <si>
    <t>Иные межбюджетные трансферты бюджетам муниципальных районов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</si>
  <si>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000 0702 5110172130 540</t>
  </si>
  <si>
    <t xml:space="preserve"> бюджетам муниципальных районов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</si>
  <si>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000 1403 6630178110 540</t>
  </si>
  <si>
    <t xml:space="preserve">Иные межбюджетные трансферты  на стимулирование (поощрение) социально-экономического развития муниципалитетов </t>
  </si>
  <si>
    <t>000 0707 5630678860 540</t>
  </si>
  <si>
    <t>Иные межбюджетные трансферты  на реализацию проектов в сфере государственной молодежной политики на территории муниципальных образований области</t>
  </si>
  <si>
    <t>на реализацию проектов в сфере государственной молодежной политики на территории муниципальных образований области</t>
  </si>
  <si>
    <t>000 0801 5510474020 540</t>
  </si>
  <si>
    <t>Иные межбюджетные трансферты бюджетам муниципальных районов, городских округов и поселений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</si>
  <si>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000 1103 5610174110 540</t>
  </si>
  <si>
    <t>бюджетам муниципальных районов, городских округов и поселений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</si>
  <si>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Иные межбюджетные трансферты бюджетам поселений области на приобретение дорожно-эксплуатационной техники</t>
  </si>
  <si>
    <t>000 0409 601027194D 540</t>
  </si>
  <si>
    <t>бюджетам поселений области на приобретение дорожно-эксплуатационной техники</t>
  </si>
  <si>
    <t>000 0408 6030178910 540</t>
  </si>
  <si>
    <t>000 0801 551A1А5132 540</t>
  </si>
  <si>
    <t>000 0801 551A1А5131 540</t>
  </si>
  <si>
    <t>Иные межбюджетные трансферты  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</si>
  <si>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000 1403 9640174120 540</t>
  </si>
  <si>
    <t>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</si>
  <si>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000 1403 964017Б100 540</t>
  </si>
  <si>
    <t>бюджетам городских округов области на реализацию
мероприятий, связанных с выплатой обязательств МУПП «Саратовводоканал» по мировому соглашению для предотвращения банкротства предприятия</t>
  </si>
  <si>
    <t>000 1403 5830279160 540</t>
  </si>
  <si>
    <t>000 1102 5610178950 540</t>
  </si>
  <si>
    <t>000 0408 6030179210 540</t>
  </si>
  <si>
    <t>000 0409 601027188D 540</t>
  </si>
  <si>
    <t>Иные межбюджетные трансферты бюджетам муниципальных районов и городских округов области на обеспечение дорожно-эксплуатационной техникой муниципальных районов и городских округов области</t>
  </si>
  <si>
    <t>ббюджетам муниципальных районов и городских округов области на обеспечение дорожно-эксплуатационной техникой муниципальных районов и городских округов области</t>
  </si>
  <si>
    <t>000 0113 9640178760 540</t>
  </si>
  <si>
    <t>Иные межбюджетные трансферты бюджетам городских округов области на реализацию социально значимых проектов области</t>
  </si>
  <si>
    <t>000 140 9640179170 540</t>
  </si>
  <si>
    <t>бюджетам городских округов области на реализацию социально значимых проектов области</t>
  </si>
  <si>
    <t>Иные межбюджетные трансферты бюджетам муниципальных районов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</si>
  <si>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000 0701 5130278750 540</t>
  </si>
  <si>
    <t>бюджетам муниципальных районов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</si>
  <si>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000 0801 5510478240 540</t>
  </si>
  <si>
    <t>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t>
  </si>
  <si>
    <t>000 0409 601027187D 540</t>
  </si>
  <si>
    <t>000 1403 9640178780 540</t>
  </si>
  <si>
    <t>000 1403 601R779130 540</t>
  </si>
  <si>
    <t>Иные межбюджетные трансферты  бюджетам муниципальных районов области на осуществление работ по сохранению объектов культурного наследия</t>
  </si>
  <si>
    <t>бюджетам муниципальных районов области на осуществление работ по сохранению объектов культурного наследия</t>
  </si>
  <si>
    <t>000 1102 5610178970 540</t>
  </si>
  <si>
    <t>000 0702 5110178830 540</t>
  </si>
  <si>
    <t>бюджетам муниципальных районов и городских округов области на устройство «спортивного ядра» на территории образовательного учреждения</t>
  </si>
  <si>
    <t>Иные межбюджетные трансферты 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</si>
  <si>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000 0702 5110178960 540</t>
  </si>
  <si>
    <t>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</si>
  <si>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Иные межбюджетные трансферты  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 в области образования</t>
  </si>
  <si>
    <t>000 0703 5110176880 540</t>
  </si>
  <si>
    <t>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 в области образования</t>
  </si>
  <si>
    <t>Иные межбюджетные трансферты бюджетам городских округов области на приобретение
транспортных средств для перевозки обучающихся муниципальных образовательных организаций</t>
  </si>
  <si>
    <t>000 0702 5110172140 540</t>
  </si>
  <si>
    <t>бюджетам городских округов области на приобретение
транспортных средств для перевозки обучающихся муниципальных образовательных организаций</t>
  </si>
  <si>
    <t>000 1403 954017901М 540</t>
  </si>
  <si>
    <t>за счет средств, выделяемых из резервного фонда Правительства Саратовской области, бюджетам муниципальных районов и городских округов области на размещение наружной информационной продукции</t>
  </si>
  <si>
    <t>000 1403 9540179901 540</t>
  </si>
  <si>
    <t>за счет средств, выделяемых из резервного фонда Правительства Саратовской области, бюджетам муниципальных районов и поселений области на погашение задолженности по исполнительным документам, выданным на основании судебных актов о возмещении материального ущерба, причиненного в результате пожара</t>
  </si>
  <si>
    <t>000 1403 9540179902 540</t>
  </si>
  <si>
    <t>за счет средств, выделяемых из резервного фонда Правительства Саратовской области, нбюджетам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t>
  </si>
  <si>
    <t>000 0409 70105R3721 523           000 0409 70105R3722 523          000 0409 70105R3723 523          000 0409 70105R3724 523         000 0409 70105R3725 523</t>
  </si>
  <si>
    <t>на основании</t>
  </si>
  <si>
    <r>
      <t xml:space="preserve">закона о бюджете </t>
    </r>
    <r>
      <rPr>
        <b/>
        <vertAlign val="superscript"/>
        <sz val="12"/>
        <rFont val="PT Astra Serif"/>
        <family val="1"/>
        <charset val="204"/>
      </rPr>
      <t>2</t>
    </r>
    <r>
      <rPr>
        <b/>
        <sz val="12"/>
        <rFont val="PT Astra Serif"/>
        <family val="1"/>
        <charset val="204"/>
      </rPr>
      <t xml:space="preserve">  </t>
    </r>
  </si>
  <si>
    <t>иных нормативных правовых актов</t>
  </si>
  <si>
    <r>
      <t>закона о бюджете</t>
    </r>
    <r>
      <rPr>
        <b/>
        <vertAlign val="superscript"/>
        <sz val="12"/>
        <rFont val="PT Astra Serif"/>
        <family val="1"/>
        <charset val="204"/>
      </rPr>
      <t xml:space="preserve"> 2</t>
    </r>
    <r>
      <rPr>
        <b/>
        <sz val="12"/>
        <rFont val="PT Astra Serif"/>
        <family val="1"/>
        <charset val="204"/>
      </rPr>
      <t xml:space="preserve">  </t>
    </r>
  </si>
  <si>
    <r>
      <t xml:space="preserve">уточненные бюджетжетные назначения </t>
    </r>
    <r>
      <rPr>
        <vertAlign val="superscript"/>
        <sz val="12"/>
        <rFont val="PT Astra Serif"/>
        <family val="1"/>
        <charset val="204"/>
      </rPr>
      <t>2</t>
    </r>
    <r>
      <rPr>
        <sz val="12"/>
        <rFont val="PT Astra Serif"/>
        <family val="1"/>
        <charset val="204"/>
      </rPr>
      <t xml:space="preserve">  </t>
    </r>
  </si>
  <si>
    <r>
      <t xml:space="preserve">первоначальные бюджетные назначения </t>
    </r>
    <r>
      <rPr>
        <b/>
        <vertAlign val="superscript"/>
        <sz val="12"/>
        <rFont val="PT Astra Serif"/>
        <family val="1"/>
        <charset val="204"/>
      </rPr>
      <t xml:space="preserve">1 </t>
    </r>
    <r>
      <rPr>
        <b/>
        <sz val="12"/>
        <rFont val="PT Astra Serif"/>
        <family val="1"/>
        <charset val="204"/>
      </rPr>
      <t xml:space="preserve"> </t>
    </r>
  </si>
  <si>
    <r>
      <rPr>
        <vertAlign val="superscript"/>
        <sz val="12"/>
        <rFont val="PT Astra Serif"/>
        <family val="1"/>
        <charset val="204"/>
      </rP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</si>
  <si>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000 0702 51101R7501 521</t>
  </si>
  <si>
    <t>Субсидия 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</si>
  <si>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</si>
  <si>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2.77.</t>
  </si>
  <si>
    <t>2.78.</t>
  </si>
  <si>
    <t>Субсидия бюджетам городских поселений области на приведение в нормативное состояние автомобильных дорог общего пользования местного значения городских поселений области, входящих в состав Саратовской агломерации</t>
  </si>
  <si>
    <t>000 0409 601027195D 521</t>
  </si>
  <si>
    <t>бюджетам городских поселений области на приведение в нормативное состояние автомобильных дорог общего пользования местного значения городских поселений области, входящих в состав Саратовской агломерации</t>
  </si>
  <si>
    <t>Субсидия бюджетам городских поселений области на приведение в нормативное состояние улично-дорожной сети городских поселений области, включающих города</t>
  </si>
  <si>
    <t>000 0409 601027186D 521</t>
  </si>
  <si>
    <t>бюджетам городских поселений области на приведение в нормативное состояние улично-дорожной сети городских поселений области, включающих города</t>
  </si>
  <si>
    <t>2.79.</t>
  </si>
  <si>
    <t>2.80.</t>
  </si>
  <si>
    <t>Субсидия 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 (в рамках достижения соответствующих задач федерального проекта)</t>
  </si>
  <si>
    <t>000 0702 511E1А3050 523</t>
  </si>
  <si>
    <t>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 (в рамках достижения соответствующих задач федерального проекта)</t>
  </si>
  <si>
    <t>000 1403 69101RР970 523</t>
  </si>
  <si>
    <t>Субсидия бюджетам городских округов и поселений области на реализацию мероприятий
по благоустройству дворовых территорий в г. Саратове и г. Энгельсе Саратовской области за счет средств резервного фонда Правительства Российской Федерации</t>
  </si>
  <si>
    <t>бюджетам городских округов и поселений области на реализацию мероприятий по благоустройству дворовых территорий в г. Саратове и г. Энгельсе Саратовской области за счет средств резервного фонда Правительства Российской Федерации</t>
  </si>
  <si>
    <r>
      <t xml:space="preserve">Остаток средств к распределению </t>
    </r>
    <r>
      <rPr>
        <b/>
        <vertAlign val="superscript"/>
        <sz val="12"/>
        <rFont val="PT Astra Serif"/>
        <family val="1"/>
        <charset val="204"/>
      </rPr>
      <t>5</t>
    </r>
  </si>
  <si>
    <r>
      <rPr>
        <vertAlign val="superscript"/>
        <sz val="12"/>
        <rFont val="PT Astra Serif"/>
        <family val="1"/>
        <charset val="204"/>
      </rPr>
      <t>3</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</si>
  <si>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rPr>
        <vertAlign val="superscript"/>
        <sz val="12"/>
        <rFont val="PT Astra Serif"/>
        <family val="1"/>
        <charset val="204"/>
      </rPr>
      <t>1</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01.12.2023 года</t>
    </r>
  </si>
  <si>
    <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</si>
  <si>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первоначальные бюджетные назначения </t>
    </r>
    <r>
      <rPr>
        <vertAlign val="superscript"/>
        <sz val="12"/>
        <rFont val="PT Astra Serif"/>
        <family val="1"/>
        <charset val="204"/>
      </rPr>
      <t xml:space="preserve">1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</si>
  <si>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</si>
  <si>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t>Иные межбюджетные трансферты бюджетам муниципальных районов и городских округов области на укрепление, модернизацию материально-технической базы и благоустройство территорий организаций отдыха детей, расположенных на территории муниципальных образований области</t>
  </si>
  <si>
    <t>муниципальных районов и городских округов области на укрепление, модернизацию материально-технической базы и благоустройство территорий организаций отдыха детей, расположенных на территории муниципальных образований области</t>
  </si>
  <si>
    <t>4.42.</t>
  </si>
  <si>
    <t>4.43.</t>
  </si>
  <si>
    <t>4.44.</t>
  </si>
  <si>
    <t>4.45.</t>
  </si>
  <si>
    <t>4.46.</t>
  </si>
  <si>
    <t>000 0502 9540179903 540</t>
  </si>
  <si>
    <t>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t>
  </si>
  <si>
    <t>000 1403 9540179905 540</t>
  </si>
  <si>
    <t>бюджетам муниципальных районов и городских округов области на укрепление материально-технической базы муниципальных образовательных организаций</t>
  </si>
  <si>
    <t>000 1403 9540179904 540</t>
  </si>
  <si>
    <t xml:space="preserve">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 связанных с развитием и увеличением пропускной способности сети автомобильных дорог общего пользования местного значения </t>
  </si>
  <si>
    <t>4.47.</t>
  </si>
  <si>
    <t>4.48.</t>
  </si>
  <si>
    <t>4.49.</t>
  </si>
  <si>
    <t>4.50.</t>
  </si>
  <si>
    <t>4.51.</t>
  </si>
  <si>
    <t>000 1403 9540179906 540</t>
  </si>
  <si>
    <t>бюджетам муниципальных районов области на проведение текущего и капитального ремонта муниципальных образовательных организаций</t>
  </si>
  <si>
    <t>000 0503 9540179908 540</t>
  </si>
  <si>
    <t>бюджетам поселений области на мероприятия по благоустройству территорий скверов</t>
  </si>
  <si>
    <t xml:space="preserve">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t>
  </si>
  <si>
    <t>000 0503 9540179907 540</t>
  </si>
  <si>
    <t>000 0502 9540179909 540</t>
  </si>
  <si>
    <t xml:space="preserve">бюджетам муниципальных районов, городских округов и поселений области на проведение работ по развитию систем водоснабжения, в том числе питьевого и технического назначения </t>
  </si>
  <si>
    <t>000 1403 9540179910 540</t>
  </si>
  <si>
    <t>бюджетам муниципальных районов и поселений области на выполнение работ по аккумуляции (закачке) воды в пруды и водохранилища</t>
  </si>
  <si>
    <t>4.52.</t>
  </si>
  <si>
    <t>4.53.</t>
  </si>
  <si>
    <t>4.54.</t>
  </si>
  <si>
    <t>4.55.</t>
  </si>
  <si>
    <t>4.56.</t>
  </si>
  <si>
    <t>4.57.</t>
  </si>
  <si>
    <t>4.58.</t>
  </si>
  <si>
    <t>000 1403 6910178121 540</t>
  </si>
  <si>
    <t>Иные межбюджетные трансферты бюджетам городских округов и поселений области на реализацию мероприятий по благоустройству территорий (1 этап)</t>
  </si>
  <si>
    <t>бюджетам городских округов и поселений области на реализацию мероприятий по благоустройству территорий (1 этап)</t>
  </si>
  <si>
    <t>Иные межбюджетные трансферты бюджетам городских округов и поселений области на реализацию мероприятий по благоустройству территорий (2 этап)</t>
  </si>
  <si>
    <t>000 1403 6910178122 540</t>
  </si>
  <si>
    <t>бюджетам городских округов и поселений области на реализацию мероприятий по благоустройству территорий (2 этап)</t>
  </si>
  <si>
    <t>Иные межбюджетные трансферты бюджетам городских округов и поселений области на реализацию мероприятий по благоустройству территорий (3 этап)</t>
  </si>
  <si>
    <t>000 1403 6910178123 540</t>
  </si>
  <si>
    <t>бюджетам городских округов и поселений области на реализацию мероприятий по благоустройству территорий (3 этап)</t>
  </si>
  <si>
    <t>Иные межбюджетные трансферты 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t>
  </si>
  <si>
    <t>000 1403 6910178980 540</t>
  </si>
  <si>
    <t>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t>
  </si>
  <si>
    <t>Иные межбюджетные трансферты бюджетам муниципальных районов и городских округов области на реализацию мероприятий, направленных на антитеррористическую защищенность образовательных организаций</t>
  </si>
  <si>
    <t>000 0702 5110178730 540</t>
  </si>
  <si>
    <t>бюджетам муниципальных районов и городских округов области на реализацию мероприятий, направленных на антитеррористическую защищенность образовательных организаций</t>
  </si>
  <si>
    <t>Иные межбюджетные трансферты бюджетам муниципальных районов области на благоустройство территорий общеобразовательных организаций</t>
  </si>
  <si>
    <t>Иные межбюджетные трансферты бюджетам муниципальных районов области на благоустройство территорий дошкольных образовательных организаций</t>
  </si>
  <si>
    <t>000 0701 5110178740 540</t>
  </si>
  <si>
    <t>бюджетам муниципальных районов области на благоустройство территорий дошкольных образовательных организаций</t>
  </si>
  <si>
    <t>000 0702 5110178740 540</t>
  </si>
  <si>
    <t>бюджетам муниципальных районов области на благоустройство территорий общеобразовательных организаций</t>
  </si>
  <si>
    <t>4.59.</t>
  </si>
  <si>
    <t>4.60.</t>
  </si>
  <si>
    <t>4.61.</t>
  </si>
  <si>
    <t>4.62.</t>
  </si>
  <si>
    <t>Иные межбюджетные трансферты бюджетам муниципальных районов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</si>
  <si>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t>000 0702 5110178870 540</t>
  </si>
  <si>
    <t>бюджетам муниципальных районов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</si>
  <si>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t>Иные межбюджетные трансферты бюджетам городских округов области на реализацию мероприятий по строительству систем водоотведения на объектах здравоохранения, в том числе на разработку проектно-сметной документации</t>
  </si>
  <si>
    <t>000 1403 6210178720 540</t>
  </si>
  <si>
    <t>бюджетам городских округов области на реализацию мероприятий по строительству систем водоотведения на объектах здравоохранения, в том числе на разработку проектно-сметной документации</t>
  </si>
  <si>
    <t>Иные межбюджетные трансферты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городских поселений области</t>
  </si>
  <si>
    <t>000 0409 601027185D 540</t>
  </si>
  <si>
    <t>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городских поселений области</t>
  </si>
  <si>
    <t>000 0501 5330275200 540</t>
  </si>
  <si>
    <t>4.63.</t>
  </si>
  <si>
    <t>4.64.</t>
  </si>
  <si>
    <t>4.65.</t>
  </si>
  <si>
    <t>4.66.</t>
  </si>
  <si>
    <t>4.67.</t>
  </si>
  <si>
    <t>4.68.</t>
  </si>
  <si>
    <t>Иные межбюджетные трансферты бюджетам городских округов и поселений области
на приобретение специализированной коммунальной техники</t>
  </si>
  <si>
    <t>000 1403 6910178250 540</t>
  </si>
  <si>
    <t>бюджетам городских округов и поселений области
на приобретение специализированной коммунальной техники</t>
  </si>
  <si>
    <t>Иные межбюджетные трансферты бюджетам муниципальных районов и городских округов области на реализацию мероприятий по строительству объектов физической культуры и спорта</t>
  </si>
  <si>
    <t>000 1102 5610172820 540</t>
  </si>
  <si>
    <t>бюджетам муниципальных районов и городских округов области на реализацию мероприятий по строительству объектов физической культуры и спорта</t>
  </si>
  <si>
    <t>Иные межбюджетные трансферты бюджетам поселений области на приведение в нормативное состояние автомобильных дорог общего пользования местного значения в границах сельских поселений области</t>
  </si>
  <si>
    <t>000 0409 601027197D 540</t>
  </si>
  <si>
    <t>бюджетам поселений области на приведение в нормативное состояние автомобильных дорог общего пользования местного значения в границах сельских поселений области</t>
  </si>
  <si>
    <t>Иные межбюджетные трансферты бюджетам муниципальных районов и городских округов области на поощрительные выплаты водителям школьных автобусов муниципальных общеобразовательных организаций</t>
  </si>
  <si>
    <t>бюджетам муниципальных районов и городских округов области на поощрительные выплаты водителям школьных автобусов муниципальных общеобразовательных организаций</t>
  </si>
  <si>
    <t>000 0702 5130379190 540</t>
  </si>
  <si>
    <t>Иные межбюджетные трансферты 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</si>
  <si>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000 1403 5330179410 540</t>
  </si>
  <si>
    <t>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</si>
  <si>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Иные межбюджетные трансферты 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t>
  </si>
  <si>
    <t>000 0801 5510478880 540</t>
  </si>
  <si>
    <t>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t>
  </si>
  <si>
    <t>Иные межбюджетные трансферты бюджетам городских округов области на обеспечение
транспортной (автомобильные дороги) инфраструктурой земельных участков, предоставленных (подлежащих предоставлению) для жилищного строительства гражданам, имеющим трех и более детей, на территории п. Воробьевка муниципального образования «Город Саратов»</t>
  </si>
  <si>
    <t>000 1403 9640178610 540</t>
  </si>
  <si>
    <t xml:space="preserve"> бюджетам городских округов области на обеспечение
транспортной (автомобильные дороги) инфраструктурой земельных участков, предоставленных (подлежащих предоставлению) для жилищного строительства гражданам, имеющим трех и более детей, на территории п. Воробьевка муниципального образования «Город Саратов»</t>
  </si>
  <si>
    <t>Иные межбюджетные трансферты бюджетам городских округов на проведение капитального ремонта, техническое оснащение муниципальных учреждений культурно-досугового типа</t>
  </si>
  <si>
    <t>000 0801 5510474030 540</t>
  </si>
  <si>
    <t>бюджетам городских округов на проведение капитального ремонта, техническое оснащение муниципальных учреждений культурно-досугового типа</t>
  </si>
  <si>
    <t>за 9 месяцев 2024 года</t>
  </si>
  <si>
    <r>
      <rPr>
        <vertAlign val="superscript"/>
        <sz val="12"/>
        <rFont val="PT Astra Serif"/>
        <family val="1"/>
        <charset val="204"/>
      </rPr>
      <t>2</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26.09.2024 года</t>
    </r>
  </si>
  <si>
    <t>Сведения о предоставленных из бюджета Саратовской области межбюджетных трансфертах бюджетам муниципальных образований за 9 месяцев 2024 года</t>
  </si>
  <si>
    <t>Сведения о предоставлении из бюджета Саратовской области межбюджетных трансфертов местным бюджетам за 9 месяцев 2024 года</t>
  </si>
  <si>
    <r>
      <t xml:space="preserve">2  </t>
    </r>
    <r>
      <rPr>
        <sz val="12"/>
        <rFont val="PT Astra Serif"/>
        <family val="1"/>
        <charset val="204"/>
      </rPr>
      <t>в соответствии с Законом Саратовской области «Об областном бюджете на 2024 год и на плановый период 2025 и 2026 годов» в редакции от 26.09.2024 года</t>
    </r>
  </si>
  <si>
    <r>
      <rPr>
        <vertAlign val="superscript"/>
        <sz val="12"/>
        <rFont val="PT Astra Serif"/>
        <family val="1"/>
        <charset val="204"/>
      </rPr>
      <t>2</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26.09.2024 года</t>
    </r>
  </si>
  <si>
    <r>
      <t xml:space="preserve">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(ППК </t>
    </r>
    <r>
      <rPr>
        <sz val="12"/>
        <rFont val="Times New Roman"/>
        <family val="1"/>
        <charset val="204"/>
      </rPr>
      <t>«</t>
    </r>
    <r>
      <rPr>
        <sz val="12"/>
        <rFont val="PT Astra Serif"/>
        <family val="1"/>
        <charset val="204"/>
      </rPr>
      <t>Фонд развития территорий»)</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</si>
  <si>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</si>
  <si>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t>
    </r>
    <r>
      <rPr>
        <sz val="12"/>
        <rFont val="Times New Roman"/>
        <family val="1"/>
        <charset val="204"/>
      </rPr>
      <t>«</t>
    </r>
    <r>
      <rPr>
        <sz val="12"/>
        <rFont val="PT Astra Serif"/>
        <family val="1"/>
        <charset val="204"/>
      </rPr>
      <t>стрелка» в г. Саратове Саратовской области)</t>
    </r>
  </si>
  <si>
    <r>
      <t xml:space="preserve">Субсидия бюджетам поселений области на реализацию программы комплексного развития молодежной политики в регионах Российской Федерации </t>
    </r>
    <r>
      <rPr>
        <sz val="12"/>
        <rFont val="Times New Roman"/>
        <family val="1"/>
        <charset val="204"/>
      </rPr>
      <t>«</t>
    </r>
    <r>
      <rPr>
        <sz val="12"/>
        <rFont val="PT Astra Serif"/>
        <family val="1"/>
        <charset val="204"/>
      </rPr>
      <t>Регион для молодых»</t>
    </r>
  </si>
  <si>
    <t>Субсидия бюджетам поселений области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</si>
  <si>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r>
      <t xml:space="preserve">Субсидия бюджетам городских округов и поселений области на реализацию регионального проекта (программы) в целях выполнения задач федерального проекта </t>
    </r>
    <r>
      <rPr>
        <sz val="12"/>
        <rFont val="Times New Roman"/>
        <family val="1"/>
        <charset val="204"/>
      </rPr>
      <t>«</t>
    </r>
    <r>
      <rPr>
        <sz val="12"/>
        <rFont val="PT Astra Serif"/>
        <family val="1"/>
        <charset val="204"/>
      </rPr>
      <t>Жилье» (стимулирование программ развития жилищного строительства субъектов Российской Федерации (в рамках достижения соответствующих задач федерального проекта)</t>
    </r>
  </si>
  <si>
    <t>000 0412 561J155583 521</t>
  </si>
  <si>
    <t>Субсидия бюджетам муниципальных районов, городских округов и поселений области
на достижение показателей государственной программы Российской Федерации «Развитие туризма» (государственная поддержка на реализацию региональных программ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</si>
  <si>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бюджетам муниципальных районов, городских округов и поселений области на достижение показателей государственной программы Российской Федерации «Развитие туризма» (государственная поддержка на реализацию региональных программ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</si>
  <si>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r>
      <t xml:space="preserve">Субсидия бюджетам поселений области на реализацию мероприятий по благоустройству сельских территорий </t>
    </r>
    <r>
      <rPr>
        <vertAlign val="superscript"/>
        <sz val="12"/>
        <rFont val="PT Astra Serif"/>
        <family val="1"/>
        <charset val="204"/>
      </rPr>
      <t>3</t>
    </r>
  </si>
  <si>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</si>
  <si>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r>
      <rPr>
        <vertAlign val="superscript"/>
        <sz val="12"/>
        <rFont val="PT Astra Serif"/>
        <family val="1"/>
        <charset val="204"/>
      </rPr>
      <t>3</t>
    </r>
    <r>
      <rPr>
        <sz val="12"/>
        <rFont val="PT Astra Serif"/>
        <family val="1"/>
        <charset val="204"/>
      </rPr>
      <t xml:space="preserve"> в соответствии с распределением, утвержденным распоряжением Правительства Саратовской области от 17 января 2024 года № 12-Пр «О распределении на 2024 год субсидии бюджетам поселений области на реализацию мероприятий по благоустройству сельских территорий» (ред. от 25.09.2024 № 274-Пр)  (73 044,2 тыс. руб.)</t>
    </r>
  </si>
  <si>
    <r>
      <rPr>
        <vertAlign val="superscript"/>
        <sz val="12"/>
        <rFont val="PT Astra Serif"/>
        <family val="1"/>
        <charset val="204"/>
      </rPr>
      <t xml:space="preserve">3 </t>
    </r>
    <r>
      <rPr>
        <sz val="12"/>
        <rFont val="PT Astra Serif"/>
        <family val="1"/>
        <charset val="204"/>
      </rPr>
      <t>в соответствии с распределением, утвержденным распоряжением Правительства Саратовской области от 17 января 2024 года № 12-Пр «О распределении на 2024 год субсидии бюджетам поселений области на реализацию мероприятий по благоустройству сельских территорий» (ред. от 25.09.2024 № 274-Пр)  (73 044,2 тыс. руб.)</t>
    </r>
  </si>
  <si>
    <r>
      <rPr>
        <vertAlign val="superscript"/>
        <sz val="12"/>
        <rFont val="PT Astra Serif"/>
        <family val="1"/>
        <charset val="204"/>
      </rPr>
      <t>4</t>
    </r>
    <r>
      <rPr>
        <sz val="12"/>
        <rFont val="PT Astra Serif"/>
        <family val="1"/>
        <charset val="204"/>
      </rPr>
      <t xml:space="preserve"> в соответствии с распределением, утвержденным распоряжением Правительства Саратовской области от 3 мая 2024 года № 140-Пр «О распределении на 2024 год субсидии из областного бюджета бюджетам городских округов, городских и сельских поселений области на реализацию инициативных проектов» (ред. от 25.07.2024 № 211-Пр)  (169 884,9 тыс. руб.)</t>
    </r>
  </si>
  <si>
    <r>
      <rPr>
        <vertAlign val="superscript"/>
        <sz val="12"/>
        <rFont val="PT Astra Serif"/>
        <family val="1"/>
        <charset val="204"/>
      </rPr>
      <t xml:space="preserve">5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</si>
  <si>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уточненные бюджетные назначения </t>
    </r>
    <r>
      <rPr>
        <vertAlign val="superscript"/>
        <sz val="12"/>
        <rFont val="PT Astra Serif"/>
        <family val="1"/>
        <charset val="204"/>
      </rPr>
      <t>4</t>
    </r>
    <r>
      <rPr>
        <sz val="12"/>
        <rFont val="PT Astra Serif"/>
        <family val="1"/>
        <charset val="204"/>
      </rPr>
      <t xml:space="preserve">  </t>
    </r>
  </si>
  <si>
    <r>
      <t xml:space="preserve">Субсидия бюджетам городских округов, городских и сельских поселений области на реализацию инициативных проектов </t>
    </r>
    <r>
      <rPr>
        <vertAlign val="superscript"/>
        <sz val="12"/>
        <rFont val="PT Astra Serif"/>
        <family val="1"/>
        <charset val="204"/>
      </rPr>
      <t xml:space="preserve">4 </t>
    </r>
  </si>
  <si>
    <r>
      <t xml:space="preserve">2 </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26.09.2024 года</t>
    </r>
  </si>
  <si>
    <t>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</si>
  <si>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 xml:space="preserve"> 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</si>
  <si>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Иные межбюджетные трансферты бюджетам городских округов и поселений области на обеспечение бесперебойного функционирования городского наземного электрического транспорта</t>
  </si>
  <si>
    <t xml:space="preserve"> бюджетам городских округов и поселений области на обеспечение бесперебойного функционирования городского наземного электрического транспорта</t>
  </si>
  <si>
    <r>
      <t xml:space="preserve">Иные межбюджетные трансферты бюджетам городских округов области на реализацию
мероприятий, связанных с выплатой обязательств МУПП </t>
    </r>
    <r>
      <rPr>
        <sz val="12"/>
        <rFont val="Times New Roman"/>
        <family val="1"/>
        <charset val="204"/>
      </rPr>
      <t>«</t>
    </r>
    <r>
      <rPr>
        <sz val="12"/>
        <rFont val="PT Astra Serif"/>
        <family val="1"/>
        <charset val="204"/>
      </rPr>
      <t>Саратовводоканал» по мировому соглашению для предотвращения банкротства предприятия</t>
    </r>
  </si>
  <si>
    <t>000 1403 5110172900 540</t>
  </si>
  <si>
    <r>
      <rPr>
        <vertAlign val="superscript"/>
        <sz val="12"/>
        <rFont val="PT Astra Serif"/>
        <family val="1"/>
        <charset val="204"/>
      </rPr>
      <t>5</t>
    </r>
    <r>
      <rPr>
        <sz val="12"/>
        <rFont val="PT Astra Serif"/>
        <family val="1"/>
        <charset val="204"/>
      </rPr>
      <t xml:space="preserve"> в соответствии с распределением, утвержденным распоряжением Правительства Саратовской области от 27 августа 2024 года № 245-Пр «О внесении изменений в распределение на 2024 год иных межбюджетных трансфертов 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  (167 500,0 тыс. руб.)</t>
    </r>
  </si>
  <si>
    <r>
      <t xml:space="preserve">Иные межбюджетные трансферты 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 </t>
    </r>
    <r>
      <rPr>
        <vertAlign val="superscript"/>
        <sz val="12"/>
        <rFont val="PT Astra Serif"/>
        <family val="1"/>
        <charset val="204"/>
      </rPr>
      <t>5</t>
    </r>
  </si>
  <si>
    <r>
      <t xml:space="preserve">3 </t>
    </r>
    <r>
      <rPr>
        <sz val="12"/>
        <rFont val="PT Astra Serif"/>
        <family val="1"/>
        <charset val="204"/>
      </rPr>
      <t>в соответствии с распределением, утвержденным распоряжением Правительства Саратовской области от 27 августа 2024 года № 245-Пр «О внесении изменений в распределение на 2024 год иных межбюджетных трансфертов 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  (167 500,0 тыс. руб.)</t>
    </r>
  </si>
  <si>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</si>
  <si>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r>
      <t xml:space="preserve">Иные межбюджетные трансферты бюджетам городских округов области на обеспечение коммунальной (водоснабжение) и транспортной (автомобильные дороги) инфраструктурой земельных участков, предоставленных (подлежащих предоставлению) для жилищного строительства гражданам, имеющим трех и более детей, на территории п. Воробьевка, п. Жасминный, п. Рейник муниципального образования муниципального образования </t>
    </r>
    <r>
      <rPr>
        <sz val="12"/>
        <rFont val="Times New Roman"/>
        <family val="1"/>
        <charset val="204"/>
      </rPr>
      <t>«</t>
    </r>
    <r>
      <rPr>
        <sz val="12"/>
        <rFont val="PT Astra Serif"/>
        <family val="1"/>
        <charset val="204"/>
      </rPr>
      <t>Город Саратов»</t>
    </r>
  </si>
  <si>
    <r>
      <t xml:space="preserve">Иные межбюджетные трансферты бюджетам муниципальных районов и городских округов области на устройство </t>
    </r>
    <r>
      <rPr>
        <sz val="12"/>
        <rFont val="Times New Roman"/>
        <family val="1"/>
        <charset val="204"/>
      </rPr>
      <t>«</t>
    </r>
    <r>
      <rPr>
        <sz val="12"/>
        <rFont val="PT Astra Serif"/>
        <family val="1"/>
        <charset val="204"/>
      </rPr>
      <t>спортивного ядра» на территории образовательного учреждения</t>
    </r>
  </si>
  <si>
    <t>бюджетам муниципальных районов области на благоустройство территорий учреждений дополнительного образования детей</t>
  </si>
  <si>
    <t>000 0703 5110178740 540</t>
  </si>
  <si>
    <t>Иные межбюджетные трансферты бюджетам муниципальных районов области на благоустройство территорий учреждений дополнительного образования детей</t>
  </si>
  <si>
    <t>4.69.</t>
  </si>
  <si>
    <t>Иные межбюджетные трансферты 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</si>
  <si>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</si>
  <si>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4.70.</t>
  </si>
  <si>
    <t>4.71.</t>
  </si>
  <si>
    <t>4.72.</t>
  </si>
  <si>
    <t>4.73.</t>
  </si>
  <si>
    <t>4.74.</t>
  </si>
  <si>
    <t>4.75.</t>
  </si>
  <si>
    <t>Иные межбюджетные трансферты 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</si>
  <si>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000 1403 6210178260 540</t>
  </si>
  <si>
    <t>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</si>
  <si>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Иные межбюджетные трансферты  бюджетам муниципальных районов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</si>
  <si>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000 0709 5130350500 540</t>
  </si>
  <si>
    <t>бюджетам муниципальных районов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</si>
  <si>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Иные межбюджетные трансферты  бюджетам муниципальных районов области на осуществление дорожной деятельности на автомобильных дорогах общего пользования местного значения в границах муниципальных районов области</t>
  </si>
  <si>
    <t>000 0409 601027189D 540</t>
  </si>
  <si>
    <t xml:space="preserve"> бюджетам муниципальных районов области на осуществление дорожной деятельности на автомобильных дорогах общего пользования местного значения в границах муниципальных районов области</t>
  </si>
  <si>
    <t>Иные межбюджетные трансферты бюджетам городских округов области на приобретение специализированной техники для обслуживания трамвайной инфраструктуры и подвижного состава</t>
  </si>
  <si>
    <t>0000 0408 6030178270 540</t>
  </si>
  <si>
    <t>бюджетам городских округов области на приобретение специализированной техники для обслуживания трамвайной инфраструктуры и подвижного состава</t>
  </si>
  <si>
    <t>000 0801 5510478690 540</t>
  </si>
  <si>
    <t>Иные межбюджетные трансферты бюджетам муниципальных районов области на благоустройство территорий учреждений культур</t>
  </si>
  <si>
    <t>бюджетам муниципальных районов области на благоустройство территорий учреждений культур</t>
  </si>
  <si>
    <t>Иные межбюджетные трансферты бюджетам городских округов области на осуществление дорожной деятельности в отношении автомобильных дорог общего пользования местного значения в границах городских округов области</t>
  </si>
  <si>
    <t>000 0409 601027183D 540</t>
  </si>
  <si>
    <t>бюджетам городских округов области на осуществление дорожной деятельности в отношении автомобильных дорог общего пользования местного значения в границах городских округов области</t>
  </si>
  <si>
    <t>4.76.</t>
  </si>
  <si>
    <t>4.77.</t>
  </si>
  <si>
    <t>4.78.</t>
  </si>
  <si>
    <t>4.79.</t>
  </si>
  <si>
    <t>4.80.</t>
  </si>
  <si>
    <r>
      <rPr>
        <vertAlign val="superscript"/>
        <sz val="12"/>
        <rFont val="PT Astra Serif"/>
        <family val="1"/>
        <charset val="204"/>
      </rPr>
      <t>6</t>
    </r>
    <r>
      <rPr>
        <sz val="12"/>
        <rFont val="PT Astra Serif"/>
        <family val="1"/>
        <charset val="204"/>
      </rPr>
      <t xml:space="preserve"> в соответствии с распределением, утвержденным постановлением Правительства Саратовской области от 9 февраля 2024 года № 80-П «О выделении средств из резервного фонда Правительства Саратовской области, утверждении методики распределения и порядка предоставления из областного бюджета иных межбюджетных трансфертов бюджетам муниципальных районов и городских округов области на размещение наружной информационной продукции»  (4751,25 тыс. руб.)</t>
    </r>
  </si>
  <si>
    <r>
      <t xml:space="preserve">Иные межбюджетные трансферты за счет средств, выделяемых из резервного фонда Правительства Саратовской области, бюджетам муниципальных районов и городских округов области на размещение наружной информационной продукции </t>
    </r>
    <r>
      <rPr>
        <vertAlign val="superscript"/>
        <sz val="12"/>
        <rFont val="PT Astra Serif"/>
        <family val="1"/>
        <charset val="204"/>
      </rPr>
      <t>6</t>
    </r>
  </si>
  <si>
    <r>
      <t xml:space="preserve">4 </t>
    </r>
    <r>
      <rPr>
        <sz val="12"/>
        <rFont val="PT Astra Serif"/>
        <family val="1"/>
        <charset val="204"/>
      </rPr>
      <t>в соответствии с распределением, утвержденным постановлением Правительства Саратовской области от 9 февраля 2024 года № 80-П «О выделении средств из резервного фонда Правительства Саратовской области, утверждении методики распределения и порядка предоставления из областного бюджета иных межбюджетных трансфертов бюджетам муниципальных районов и городских округов области на размещение наружной информационной продукции»  (4751,25 тыс. руб.)</t>
    </r>
  </si>
  <si>
    <r>
      <t xml:space="preserve">уточненные бюджетные назначения </t>
    </r>
    <r>
      <rPr>
        <vertAlign val="superscript"/>
        <sz val="12"/>
        <rFont val="PT Astra Serif"/>
        <family val="1"/>
        <charset val="204"/>
      </rPr>
      <t>4</t>
    </r>
    <r>
      <rPr>
        <sz val="12"/>
        <rFont val="PT Astra Serif"/>
        <family val="1"/>
        <charset val="204"/>
      </rPr>
      <t xml:space="preserve">   </t>
    </r>
  </si>
  <si>
    <r>
      <rPr>
        <vertAlign val="superscript"/>
        <sz val="12"/>
        <rFont val="PT Astra Serif"/>
        <family val="1"/>
        <charset val="204"/>
      </rPr>
      <t>7</t>
    </r>
    <r>
      <rPr>
        <sz val="12"/>
        <rFont val="PT Astra Serif"/>
        <family val="1"/>
        <charset val="204"/>
      </rPr>
      <t xml:space="preserve"> в соответствии с распределением, утвержденным постановлением Правительства Саратовской области от 28 февраля 2024 года № 130-П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погашение задолженности по исполнительным документам, выданным на основании судебных актов о возмещении материального ущерба, причиненного в результате пожара»  (19 275,237 тыс. руб.)</t>
    </r>
  </si>
  <si>
    <r>
      <t xml:space="preserve">Иные межбюджетные трансферты за счет средств, выделяемых из резервного фонда Правительства Саратовской области, бюджетам муниципальных районов и поселений области на погашение задолженности по исполнительным документам, выданным на основании судебных актов о возмещении материального ущерба, причиненного в результате пожара </t>
    </r>
    <r>
      <rPr>
        <vertAlign val="superscript"/>
        <sz val="12"/>
        <rFont val="PT Astra Serif"/>
        <family val="1"/>
        <charset val="204"/>
      </rPr>
      <t>7</t>
    </r>
  </si>
  <si>
    <r>
      <rPr>
        <vertAlign val="superscript"/>
        <sz val="12"/>
        <rFont val="PT Astra Serif"/>
        <family val="1"/>
        <charset val="204"/>
      </rPr>
      <t>5</t>
    </r>
    <r>
      <rPr>
        <sz val="12"/>
        <rFont val="PT Astra Serif"/>
        <family val="1"/>
        <charset val="204"/>
      </rPr>
      <t xml:space="preserve"> в соответствии с распределением, утвержденным постановлением Правительства Саратовской области от 28 февраля 2024 года № 130-П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погашение задолженности по исполнительным документам, выданным на основании судебных актов о возмещении материального ущерба, причиненного в результате пожара»  (19 275,237 тыс. руб.)</t>
    </r>
  </si>
  <si>
    <r>
      <t xml:space="preserve">уточненные бюджетные назначения </t>
    </r>
    <r>
      <rPr>
        <vertAlign val="superscript"/>
        <sz val="12"/>
        <rFont val="PT Astra Serif"/>
        <family val="1"/>
        <charset val="204"/>
      </rPr>
      <t xml:space="preserve">5 </t>
    </r>
    <r>
      <rPr>
        <sz val="12"/>
        <rFont val="PT Astra Serif"/>
        <family val="1"/>
        <charset val="204"/>
      </rPr>
      <t xml:space="preserve"> </t>
    </r>
  </si>
  <si>
    <r>
      <rPr>
        <vertAlign val="superscript"/>
        <sz val="12"/>
        <rFont val="PT Astra Serif"/>
        <family val="1"/>
        <charset val="204"/>
      </rPr>
      <t>8</t>
    </r>
    <r>
      <rPr>
        <sz val="12"/>
        <rFont val="PT Astra Serif"/>
        <family val="1"/>
        <charset val="204"/>
      </rPr>
      <t xml:space="preserve"> в соответствии с распределением, утвержденным постановлением Правительства Саратовской области от 12 марта 2024 года № 178-П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  (14499,83 тыс. руб.)</t>
    </r>
  </si>
  <si>
    <r>
      <t xml:space="preserve">Иные межбюджетные трансферты за счет средств, выделяемых из резервного фонда Правительства Саратовской области, нбюджетам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 </t>
    </r>
    <r>
      <rPr>
        <vertAlign val="superscript"/>
        <sz val="12"/>
        <rFont val="PT Astra Serif"/>
        <family val="1"/>
        <charset val="204"/>
      </rPr>
      <t>8</t>
    </r>
  </si>
  <si>
    <r>
      <rPr>
        <vertAlign val="superscript"/>
        <sz val="12"/>
        <rFont val="PT Astra Serif"/>
        <family val="1"/>
        <charset val="204"/>
      </rPr>
      <t>6</t>
    </r>
    <r>
      <rPr>
        <sz val="12"/>
        <rFont val="PT Astra Serif"/>
        <family val="1"/>
        <charset val="204"/>
      </rPr>
      <t xml:space="preserve"> в соответствии с распределением, утвержденным постановлением Правительства Саратовской области от 12 марта 2024 года № 178-П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  (14499,83 тыс. руб.)</t>
    </r>
  </si>
  <si>
    <r>
      <t xml:space="preserve">уточненные бюджетные назначения </t>
    </r>
    <r>
      <rPr>
        <vertAlign val="superscript"/>
        <sz val="12"/>
        <rFont val="PT Astra Serif"/>
        <family val="1"/>
        <charset val="204"/>
      </rPr>
      <t xml:space="preserve">6 </t>
    </r>
    <r>
      <rPr>
        <sz val="12"/>
        <rFont val="PT Astra Serif"/>
        <family val="1"/>
        <charset val="204"/>
      </rPr>
      <t xml:space="preserve"> </t>
    </r>
  </si>
  <si>
    <r>
      <rPr>
        <vertAlign val="superscript"/>
        <sz val="12"/>
        <rFont val="PT Astra Serif"/>
        <family val="1"/>
        <charset val="204"/>
      </rPr>
      <t>9</t>
    </r>
    <r>
      <rPr>
        <sz val="12"/>
        <rFont val="PT Astra Serif"/>
        <family val="1"/>
        <charset val="204"/>
      </rPr>
      <t xml:space="preserve"> в соответствии с распределением, утвержденным постановлением Правительства Саратовской области от 17 апреля 2024 года № 310-П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13.05.2024 № 383-П, 04.07.2024 № 563-П, 21.08.2024 № 696-П, 18.09.2024 № 771-П) (193 784,5 тыс. руб.)</t>
    </r>
  </si>
  <si>
    <r>
      <t xml:space="preserve">Иные межбюджетные трансферты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t>
    </r>
    <r>
      <rPr>
        <vertAlign val="superscript"/>
        <sz val="12"/>
        <rFont val="PT Astra Serif"/>
        <family val="1"/>
        <charset val="204"/>
      </rPr>
      <t>9</t>
    </r>
  </si>
  <si>
    <r>
      <rPr>
        <vertAlign val="superscript"/>
        <sz val="14"/>
        <rFont val="PT Astra Serif"/>
        <family val="1"/>
        <charset val="204"/>
      </rPr>
      <t>7</t>
    </r>
    <r>
      <rPr>
        <sz val="14"/>
        <rFont val="PT Astra Serif"/>
        <family val="1"/>
        <charset val="204"/>
      </rPr>
      <t xml:space="preserve"> в соответствии с распределением, утвержденным постановлением Правительства Саратовской области от 17 апреля 2024 года № 310-П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13.05.2024 № 383-П, 04.07.2024 № 563-П, 21.08.2024 № 696-П, 18.09.2024 № 771-П) (193 784,5 тыс. руб.)</t>
    </r>
  </si>
  <si>
    <r>
      <t xml:space="preserve">уточненные бюджетные назначения </t>
    </r>
    <r>
      <rPr>
        <vertAlign val="superscript"/>
        <sz val="12"/>
        <rFont val="PT Astra Serif"/>
        <family val="1"/>
        <charset val="204"/>
      </rPr>
      <t>7</t>
    </r>
    <r>
      <rPr>
        <sz val="12"/>
        <rFont val="PT Astra Serif"/>
        <family val="1"/>
        <charset val="204"/>
      </rPr>
      <t xml:space="preserve">   </t>
    </r>
  </si>
  <si>
    <r>
      <rPr>
        <vertAlign val="superscript"/>
        <sz val="12"/>
        <rFont val="PT Astra Serif"/>
        <family val="1"/>
        <charset val="204"/>
      </rPr>
      <t xml:space="preserve">10 </t>
    </r>
    <r>
      <rPr>
        <sz val="12"/>
        <rFont val="PT Astra Serif"/>
        <family val="1"/>
        <charset val="204"/>
      </rPr>
      <t>в соответствии с распределением, утвержденным постановлением Правительства Саратовской области от 2 мая 2024 года № 350-П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(ред. от 12.07.2024 № 595-П, 16.08.2024 № 678-П) (18 559,8 тыс. руб.)</t>
    </r>
  </si>
  <si>
    <r>
      <t xml:space="preserve">Иные межбюджетные трансферты бюджетам муниципальных районов и городских округов области на укрепление материально-технической базы муниципальных образовательных организаций </t>
    </r>
    <r>
      <rPr>
        <vertAlign val="superscript"/>
        <sz val="12"/>
        <rFont val="PT Astra Serif"/>
        <family val="1"/>
        <charset val="204"/>
      </rPr>
      <t>10</t>
    </r>
  </si>
  <si>
    <r>
      <rPr>
        <vertAlign val="superscript"/>
        <sz val="14"/>
        <rFont val="PT Astra Serif"/>
        <family val="1"/>
        <charset val="204"/>
      </rPr>
      <t>8</t>
    </r>
    <r>
      <rPr>
        <sz val="14"/>
        <rFont val="PT Astra Serif"/>
        <family val="1"/>
        <charset val="204"/>
      </rPr>
      <t xml:space="preserve"> в соответствии с распределением, утвержденным постановлением Правительства Саратовской области от 2 мая 2024 года № 350-П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(ред. от 12.07.2024 № 595-П, 16.08.2024 № 678-П) (18 559,8 тыс. руб.)</t>
    </r>
  </si>
  <si>
    <r>
      <t xml:space="preserve">уточненные бюджетные назначения </t>
    </r>
    <r>
      <rPr>
        <vertAlign val="superscript"/>
        <sz val="12"/>
        <rFont val="PT Astra Serif"/>
        <family val="1"/>
        <charset val="204"/>
      </rPr>
      <t>8</t>
    </r>
    <r>
      <rPr>
        <sz val="12"/>
        <rFont val="PT Astra Serif"/>
        <family val="1"/>
        <charset val="204"/>
      </rPr>
      <t xml:space="preserve">   </t>
    </r>
  </si>
  <si>
    <r>
      <t xml:space="preserve">Иные межбюджетные трансферты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 связанных с развитием и увеличением пропускной способности сети автомобильных дорог общего пользования местного значения </t>
    </r>
    <r>
      <rPr>
        <vertAlign val="superscript"/>
        <sz val="12"/>
        <rFont val="PT Astra Serif"/>
        <family val="1"/>
        <charset val="204"/>
      </rPr>
      <t>11</t>
    </r>
  </si>
  <si>
    <r>
      <rPr>
        <vertAlign val="superscript"/>
        <sz val="12"/>
        <rFont val="PT Astra Serif"/>
        <family val="1"/>
        <charset val="204"/>
      </rPr>
      <t>11</t>
    </r>
    <r>
      <rPr>
        <sz val="12"/>
        <rFont val="PT Astra Serif"/>
        <family val="1"/>
        <charset val="204"/>
      </rPr>
      <t xml:space="preserve"> в соответствии с распределением, утвержденным постановлением Правительства Саратовской области от 6 мая 2024 года № 363-П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 связанных с развитием и увеличением пропускной способности сети автомобильных дорог общего пользования местного значения» (10 799,2 тыс. руб.)</t>
    </r>
  </si>
  <si>
    <r>
      <rPr>
        <vertAlign val="superscript"/>
        <sz val="14"/>
        <rFont val="PT Astra Serif"/>
        <family val="1"/>
        <charset val="204"/>
      </rPr>
      <t>9</t>
    </r>
    <r>
      <rPr>
        <sz val="14"/>
        <rFont val="PT Astra Serif"/>
        <family val="1"/>
        <charset val="204"/>
      </rPr>
      <t xml:space="preserve"> в соответствии с распределением, утвержденным постановлением Правительства Саратовской области от 6 мая 2024 года № 363-П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 связанных с развитием и увеличением пропускной способности сети автомобильных дорог общего пользования местного значения» (10 799,2 тыс. руб.)</t>
    </r>
  </si>
  <si>
    <r>
      <t xml:space="preserve">уточненные бюджетные назначения </t>
    </r>
    <r>
      <rPr>
        <vertAlign val="superscript"/>
        <sz val="12"/>
        <rFont val="PT Astra Serif"/>
        <family val="1"/>
        <charset val="204"/>
      </rPr>
      <t>9</t>
    </r>
    <r>
      <rPr>
        <sz val="12"/>
        <rFont val="PT Astra Serif"/>
        <family val="1"/>
        <charset val="204"/>
      </rPr>
      <t xml:space="preserve">   </t>
    </r>
  </si>
  <si>
    <r>
      <t xml:space="preserve">Иные межбюджетные трансферты бюджетам муниципальных районов области на проведение текущего и капитального ремонта муниципальных образовательных организаций </t>
    </r>
    <r>
      <rPr>
        <vertAlign val="superscript"/>
        <sz val="12"/>
        <rFont val="PT Astra Serif"/>
        <family val="1"/>
        <charset val="204"/>
      </rPr>
      <t>12</t>
    </r>
  </si>
  <si>
    <r>
      <rPr>
        <vertAlign val="superscript"/>
        <sz val="12"/>
        <rFont val="PT Astra Serif"/>
        <family val="1"/>
        <charset val="204"/>
      </rPr>
      <t xml:space="preserve">12 </t>
    </r>
    <r>
      <rPr>
        <sz val="12"/>
        <rFont val="PT Astra Serif"/>
        <family val="1"/>
        <charset val="204"/>
      </rPr>
      <t>в соответствии с распределением, утвержденным постановлением Правительства Саратовской области от 15 мая 2024 года № 387-П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 (19 019,0 тыс. руб.)</t>
    </r>
  </si>
  <si>
    <r>
      <t xml:space="preserve">уточненные бюджетные назначения </t>
    </r>
    <r>
      <rPr>
        <vertAlign val="superscript"/>
        <sz val="12"/>
        <rFont val="PT Astra Serif"/>
        <family val="1"/>
        <charset val="204"/>
      </rPr>
      <t>10</t>
    </r>
    <r>
      <rPr>
        <sz val="12"/>
        <rFont val="PT Astra Serif"/>
        <family val="1"/>
        <charset val="204"/>
      </rPr>
      <t xml:space="preserve">   </t>
    </r>
  </si>
  <si>
    <r>
      <rPr>
        <vertAlign val="superscript"/>
        <sz val="14"/>
        <rFont val="PT Astra Serif"/>
        <family val="1"/>
        <charset val="204"/>
      </rPr>
      <t>10</t>
    </r>
    <r>
      <rPr>
        <sz val="14"/>
        <rFont val="PT Astra Serif"/>
        <family val="1"/>
        <charset val="204"/>
      </rPr>
      <t xml:space="preserve"> в соответствии с распределением, утвержденным постановлением Правительства Саратовской области от 15 мая 2024 года № 387-П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 (19 019,0 тыс. руб.)</t>
    </r>
  </si>
  <si>
    <r>
      <t xml:space="preserve">Иные межбюджетные трансферты бюджетам поселений области на мероприятия по благоустройству территорий скверов </t>
    </r>
    <r>
      <rPr>
        <vertAlign val="superscript"/>
        <sz val="12"/>
        <rFont val="PT Astra Serif"/>
        <family val="1"/>
        <charset val="204"/>
      </rPr>
      <t>13</t>
    </r>
  </si>
  <si>
    <r>
      <rPr>
        <vertAlign val="superscript"/>
        <sz val="12"/>
        <rFont val="PT Astra Serif"/>
        <family val="1"/>
        <charset val="204"/>
      </rPr>
      <t>13</t>
    </r>
    <r>
      <rPr>
        <sz val="12"/>
        <rFont val="PT Astra Serif"/>
        <family val="1"/>
        <charset val="204"/>
      </rPr>
      <t xml:space="preserve"> в соответствии с распределением, утвержденным постановлением Правительства Саратовской области от 22 мая 2024 года № 420-П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мероприятия по благоустройству территорий скверов» (350,0 тыс. руб.)</t>
    </r>
  </si>
  <si>
    <r>
      <rPr>
        <vertAlign val="superscript"/>
        <sz val="14"/>
        <rFont val="PT Astra Serif"/>
        <family val="1"/>
        <charset val="204"/>
      </rPr>
      <t>11</t>
    </r>
    <r>
      <rPr>
        <sz val="14"/>
        <rFont val="PT Astra Serif"/>
        <family val="1"/>
        <charset val="204"/>
      </rPr>
      <t xml:space="preserve"> в соответствии с распределением, утвержденным постановлением Правительства Саратовской области от 22 мая 2024 года № 420-П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мероприятия по благоустройству территорий скверов» (350,0 тыс. руб.)</t>
    </r>
  </si>
  <si>
    <r>
      <t xml:space="preserve">уточненные бюджетные назначения </t>
    </r>
    <r>
      <rPr>
        <vertAlign val="superscript"/>
        <sz val="12"/>
        <rFont val="PT Astra Serif"/>
        <family val="1"/>
        <charset val="204"/>
      </rPr>
      <t>11</t>
    </r>
    <r>
      <rPr>
        <sz val="12"/>
        <rFont val="PT Astra Serif"/>
        <family val="1"/>
        <charset val="204"/>
      </rPr>
      <t xml:space="preserve">   </t>
    </r>
  </si>
  <si>
    <r>
      <t xml:space="preserve">Иные межбюджетные трансферты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t>
    </r>
    <r>
      <rPr>
        <vertAlign val="superscript"/>
        <sz val="12"/>
        <rFont val="PT Astra Serif"/>
        <family val="1"/>
        <charset val="204"/>
      </rPr>
      <t>14</t>
    </r>
  </si>
  <si>
    <r>
      <rPr>
        <vertAlign val="superscript"/>
        <sz val="12"/>
        <rFont val="PT Astra Serif"/>
        <family val="1"/>
        <charset val="204"/>
      </rPr>
      <t xml:space="preserve">14 </t>
    </r>
    <r>
      <rPr>
        <sz val="12"/>
        <rFont val="PT Astra Serif"/>
        <family val="1"/>
        <charset val="204"/>
      </rPr>
      <t>в соответствии с распределением, утвержденным постановлением Правительства Саратовской области от 23 мая 2024 года № 427-П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(560,0 тыс. руб.)</t>
    </r>
  </si>
  <si>
    <r>
      <t xml:space="preserve">уточненные бюджетные назначения </t>
    </r>
    <r>
      <rPr>
        <vertAlign val="superscript"/>
        <sz val="12"/>
        <rFont val="PT Astra Serif"/>
        <family val="1"/>
        <charset val="204"/>
      </rPr>
      <t>12</t>
    </r>
    <r>
      <rPr>
        <sz val="12"/>
        <rFont val="PT Astra Serif"/>
        <family val="1"/>
        <charset val="204"/>
      </rPr>
      <t xml:space="preserve">   </t>
    </r>
  </si>
  <si>
    <r>
      <rPr>
        <vertAlign val="superscript"/>
        <sz val="14"/>
        <rFont val="PT Astra Serif"/>
        <family val="1"/>
        <charset val="204"/>
      </rPr>
      <t xml:space="preserve">12 </t>
    </r>
    <r>
      <rPr>
        <sz val="14"/>
        <rFont val="PT Astra Serif"/>
        <family val="1"/>
        <charset val="204"/>
      </rPr>
      <t>в соответствии с распределением, утвержденным постановлением Правительства Саратовской области от 23 мая 2024 года № 427-П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(560,0 тыс. руб.)</t>
    </r>
  </si>
  <si>
    <r>
      <t xml:space="preserve">Иные межбюджетные трансферты бюджетам муниципальных районов, городских округов и поселений области на проведение работ по развитию систем водоснабжения, в том числе питьевого и технического назначения </t>
    </r>
    <r>
      <rPr>
        <vertAlign val="superscript"/>
        <sz val="12"/>
        <rFont val="PT Astra Serif"/>
        <family val="1"/>
        <charset val="204"/>
      </rPr>
      <t>15</t>
    </r>
  </si>
  <si>
    <r>
      <rPr>
        <vertAlign val="superscript"/>
        <sz val="12"/>
        <rFont val="PT Astra Serif"/>
        <family val="1"/>
        <charset val="204"/>
      </rPr>
      <t>15</t>
    </r>
    <r>
      <rPr>
        <sz val="12"/>
        <rFont val="PT Astra Serif"/>
        <family val="1"/>
        <charset val="204"/>
      </rPr>
      <t xml:space="preserve"> в соответствии с распределением, утвержденным постановлением Правительства Саратовской области от 31 мая 2024 года № 465-П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развитию систем водоснабжения, в том числе питьевого и технического назначения» (15 214,9 тыс. руб.)</t>
    </r>
  </si>
  <si>
    <r>
      <rPr>
        <vertAlign val="superscript"/>
        <sz val="14"/>
        <rFont val="PT Astra Serif"/>
        <family val="1"/>
        <charset val="204"/>
      </rPr>
      <t>13</t>
    </r>
    <r>
      <rPr>
        <sz val="14"/>
        <rFont val="PT Astra Serif"/>
        <family val="1"/>
        <charset val="204"/>
      </rPr>
      <t xml:space="preserve"> в соответствии с распределением, утвержденным постановлением Правительства Саратовской области от 31 мая 2024 года № 465-П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развитию систем водоснабжения, в том числе питьевого и технического назначения» (15 214,9 тыс. руб.)</t>
    </r>
  </si>
  <si>
    <r>
      <t xml:space="preserve">уточненные бюджетные назначения </t>
    </r>
    <r>
      <rPr>
        <vertAlign val="superscript"/>
        <sz val="12"/>
        <rFont val="PT Astra Serif"/>
        <family val="1"/>
        <charset val="204"/>
      </rPr>
      <t>13</t>
    </r>
    <r>
      <rPr>
        <sz val="12"/>
        <rFont val="PT Astra Serif"/>
        <family val="1"/>
        <charset val="204"/>
      </rPr>
      <t xml:space="preserve">   </t>
    </r>
  </si>
  <si>
    <r>
      <t xml:space="preserve">Иные межбюджетные трансферты бюджетам муниципальных районов и поселений области на выполнение работ по аккумуляции (закачке) воды в пруды и водохранилища </t>
    </r>
    <r>
      <rPr>
        <vertAlign val="superscript"/>
        <sz val="12"/>
        <rFont val="PT Astra Serif"/>
        <family val="1"/>
        <charset val="204"/>
      </rPr>
      <t>16</t>
    </r>
  </si>
  <si>
    <r>
      <rPr>
        <vertAlign val="superscript"/>
        <sz val="12"/>
        <rFont val="PT Astra Serif"/>
        <family val="1"/>
        <charset val="204"/>
      </rPr>
      <t xml:space="preserve">16 </t>
    </r>
    <r>
      <rPr>
        <sz val="12"/>
        <rFont val="PT Astra Serif"/>
        <family val="1"/>
        <charset val="204"/>
      </rPr>
      <t>в соответствии с распределением, утвержденным постановлением Правительства Саратовской области от 21 июня 2024 года № 530-П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(13 266,3 тыс. руб.)</t>
    </r>
  </si>
  <si>
    <r>
      <t xml:space="preserve">уточненные бюджетные назначения </t>
    </r>
    <r>
      <rPr>
        <vertAlign val="superscript"/>
        <sz val="12"/>
        <rFont val="PT Astra Serif"/>
        <family val="1"/>
        <charset val="204"/>
      </rPr>
      <t>14</t>
    </r>
    <r>
      <rPr>
        <sz val="12"/>
        <rFont val="PT Astra Serif"/>
        <family val="1"/>
        <charset val="204"/>
      </rPr>
      <t xml:space="preserve">   </t>
    </r>
  </si>
  <si>
    <t>бюджетам муниципальных районов, городских округов и поселений области  на укрепление материально-технической базы муниципальных учреждений культуры</t>
  </si>
  <si>
    <r>
      <rPr>
        <vertAlign val="superscript"/>
        <sz val="14"/>
        <rFont val="PT Astra Serif"/>
        <family val="1"/>
        <charset val="204"/>
      </rPr>
      <t>14</t>
    </r>
    <r>
      <rPr>
        <sz val="14"/>
        <rFont val="PT Astra Serif"/>
        <family val="1"/>
        <charset val="204"/>
      </rPr>
      <t xml:space="preserve"> в соответствии с распределением, утвержденным постановлением Правительства Саратовской области от 21 июня 2024 года № 530-П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(13 266,3 тыс. руб.)</t>
    </r>
  </si>
  <si>
    <r>
      <t xml:space="preserve">уточненные бюджетные назначения </t>
    </r>
    <r>
      <rPr>
        <vertAlign val="superscript"/>
        <sz val="12"/>
        <rFont val="PT Astra Serif"/>
        <family val="1"/>
        <charset val="204"/>
      </rPr>
      <t>15</t>
    </r>
    <r>
      <rPr>
        <sz val="12"/>
        <rFont val="PT Astra Serif"/>
        <family val="1"/>
        <charset val="204"/>
      </rPr>
      <t xml:space="preserve">   </t>
    </r>
  </si>
  <si>
    <t>000 1403 9540179911 540</t>
  </si>
  <si>
    <r>
      <rPr>
        <vertAlign val="superscript"/>
        <sz val="14"/>
        <rFont val="PT Astra Serif"/>
        <family val="1"/>
        <charset val="204"/>
      </rPr>
      <t>16</t>
    </r>
    <r>
      <rPr>
        <sz val="14"/>
        <rFont val="PT Astra Serif"/>
        <family val="1"/>
        <charset val="204"/>
      </rPr>
      <t xml:space="preserve"> в соответствии с распределением, утвержденным постановлением Правительства Саратовской области от 1 июля 2024 года № 551-П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(ред. от 07.08.2024 года № 661-П)  (6 537,0 тыс. руб.)</t>
    </r>
  </si>
  <si>
    <t>000 1403 9540179912 540</t>
  </si>
  <si>
    <t>бюджетам поселений области на проведение капитального ремонта пешеходных мостовых сооружений, отнесенных к объектам благоустройства</t>
  </si>
  <si>
    <r>
      <t xml:space="preserve">уточненные бюджетные назначения </t>
    </r>
    <r>
      <rPr>
        <vertAlign val="superscript"/>
        <sz val="12"/>
        <rFont val="PT Astra Serif"/>
        <family val="1"/>
        <charset val="204"/>
      </rPr>
      <t>16</t>
    </r>
    <r>
      <rPr>
        <sz val="12"/>
        <rFont val="PT Astra Serif"/>
        <family val="1"/>
        <charset val="204"/>
      </rPr>
      <t xml:space="preserve">   </t>
    </r>
  </si>
  <si>
    <t>000 1102 9540179913 540</t>
  </si>
  <si>
    <r>
      <t xml:space="preserve">уточненные бюджетные назначения </t>
    </r>
    <r>
      <rPr>
        <vertAlign val="superscript"/>
        <sz val="12"/>
        <rFont val="PT Astra Serif"/>
        <family val="1"/>
        <charset val="204"/>
      </rPr>
      <t>17</t>
    </r>
    <r>
      <rPr>
        <sz val="12"/>
        <rFont val="PT Astra Serif"/>
        <family val="1"/>
        <charset val="204"/>
      </rPr>
      <t xml:space="preserve">   </t>
    </r>
  </si>
  <si>
    <t>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t>
  </si>
  <si>
    <t>000 0406 9540179914 540</t>
  </si>
  <si>
    <r>
      <t xml:space="preserve">уточненные бюджетные назначения </t>
    </r>
    <r>
      <rPr>
        <vertAlign val="superscript"/>
        <sz val="12"/>
        <rFont val="PT Astra Serif"/>
        <family val="1"/>
        <charset val="204"/>
      </rPr>
      <t>18</t>
    </r>
    <r>
      <rPr>
        <sz val="12"/>
        <rFont val="PT Astra Serif"/>
        <family val="1"/>
        <charset val="204"/>
      </rPr>
      <t xml:space="preserve">   </t>
    </r>
  </si>
  <si>
    <t xml:space="preserve">бюджетам муниципальных районов области на проведение ремонтно-восстановительных работ (текущего ремонта) на бесхозяйных гидротехнических сооружениях, пострадавших в период весеннего половодья, в целях предупреждения чрезвычайных ситуаций на территории соответствующих муниципальных образований </t>
  </si>
  <si>
    <t>4.81.</t>
  </si>
  <si>
    <t>4.82.</t>
  </si>
  <si>
    <t>4.83.</t>
  </si>
  <si>
    <t>бюджетам городских округов области на приведение в нормативное состояние автомобильных дорог общего пользования местного значения в границах городских округов области</t>
  </si>
  <si>
    <t>000 0409 601027184D 540</t>
  </si>
  <si>
    <t>000 0502 9540179915 540</t>
  </si>
  <si>
    <t>бюджетам  городских округов и поселений области на проведение работ  по восстановлению систем теплоснабжения и горячего водоснабжения населенных пунктов</t>
  </si>
  <si>
    <t>000 1403 954017991Ч 540</t>
  </si>
  <si>
    <t xml:space="preserve">бюджетам муниципальных районов, городских округов и поселений области  на мероприятия по обеспечению неотложных аварийно-восстановительных работ общего имущества  в многоквартирных домах,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 </t>
  </si>
  <si>
    <r>
      <t xml:space="preserve">уточненные бюджетные назначения </t>
    </r>
    <r>
      <rPr>
        <vertAlign val="superscript"/>
        <sz val="12"/>
        <rFont val="PT Astra Serif"/>
        <family val="1"/>
        <charset val="204"/>
      </rPr>
      <t>21</t>
    </r>
  </si>
  <si>
    <r>
      <t xml:space="preserve">Иные межбюджетные трансферты бюджетам муниципальных районов и городских округов области за достижение показателей деятельности </t>
    </r>
    <r>
      <rPr>
        <vertAlign val="superscript"/>
        <sz val="12"/>
        <rFont val="PT Astra Serif"/>
        <family val="1"/>
        <charset val="204"/>
      </rPr>
      <t>17</t>
    </r>
  </si>
  <si>
    <r>
      <rPr>
        <vertAlign val="superscript"/>
        <sz val="12"/>
        <rFont val="PT Astra Serif"/>
        <family val="1"/>
        <charset val="204"/>
      </rPr>
      <t xml:space="preserve">17 </t>
    </r>
    <r>
      <rPr>
        <sz val="12"/>
        <rFont val="PT Astra Serif"/>
        <family val="1"/>
        <charset val="204"/>
      </rPr>
      <t>в соответствии с распределением, утвержденным распоряжением Правительства Саратовской области от 25 июля 2024 года № 213-Пр  (ДСП) (11 314,3 тыс. руб.)</t>
    </r>
  </si>
  <si>
    <r>
      <rPr>
        <vertAlign val="superscript"/>
        <sz val="12"/>
        <rFont val="PT Astra Serif"/>
        <family val="1"/>
        <charset val="204"/>
      </rPr>
      <t xml:space="preserve">18 </t>
    </r>
    <r>
      <rPr>
        <sz val="12"/>
        <rFont val="PT Astra Serif"/>
        <family val="1"/>
        <charset val="204"/>
      </rPr>
      <t>в соответствии с распределением, утвержденным постановлением Правительства Саратовской области от 1 июля 2024 года № 551-П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(ред. от 07.08.2024 года № 661-П)  (6 537,0 тыс. руб.)</t>
    </r>
  </si>
  <si>
    <r>
      <rPr>
        <vertAlign val="superscript"/>
        <sz val="12"/>
        <rFont val="PT Astra Serif"/>
        <family val="1"/>
        <charset val="204"/>
      </rPr>
      <t xml:space="preserve">19 </t>
    </r>
    <r>
      <rPr>
        <sz val="12"/>
        <rFont val="PT Astra Serif"/>
        <family val="1"/>
        <charset val="204"/>
      </rPr>
      <t>в соответствии с распределением, утвержденным постановлением Правительства Саратовской области от 15 июля 2024 года № 597-П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проведение капитального ремонта пешеходных мостовых сооружений, отнесенных к объектам благоустройства» (4 569,9 тыс. руб.)</t>
    </r>
  </si>
  <si>
    <r>
      <rPr>
        <vertAlign val="superscript"/>
        <sz val="12"/>
        <rFont val="PT Astra Serif"/>
        <family val="1"/>
        <charset val="204"/>
      </rPr>
      <t xml:space="preserve">20 </t>
    </r>
    <r>
      <rPr>
        <sz val="12"/>
        <rFont val="PT Astra Serif"/>
        <family val="1"/>
        <charset val="204"/>
      </rPr>
      <t>в соответствии с распределением, утвержденным постановлением Правительства Саратовской области от 16 июля 2024 года № 605-П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(2 782,5 тыс. руб.)</t>
    </r>
  </si>
  <si>
    <r>
      <rPr>
        <vertAlign val="superscript"/>
        <sz val="12"/>
        <rFont val="PT Astra Serif"/>
        <family val="1"/>
        <charset val="204"/>
      </rPr>
      <t xml:space="preserve">21 </t>
    </r>
    <r>
      <rPr>
        <sz val="12"/>
        <rFont val="PT Astra Serif"/>
        <family val="1"/>
        <charset val="204"/>
      </rPr>
      <t>в соответствии с распределением, утвержденным постановлением Правительства Саратовской области от 21 августа 2024 года № 700-П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проведение ремонтно-восстановительных работ (текущего ремонта) на бесхозяйных гидротехнических сооружениях, пострадавших в период весеннего половодья, в целях предупреждения чрезвычайных ситуаций на территории соответствующих муниципальных образований» (25 381,4 тыс. руб.)</t>
    </r>
  </si>
  <si>
    <r>
      <rPr>
        <vertAlign val="superscript"/>
        <sz val="12"/>
        <rFont val="PT Astra Serif"/>
        <family val="1"/>
        <charset val="204"/>
      </rPr>
      <t xml:space="preserve">22 </t>
    </r>
    <r>
      <rPr>
        <sz val="12"/>
        <rFont val="PT Astra Serif"/>
        <family val="1"/>
        <charset val="204"/>
      </rPr>
      <t>в соответствии с распределением, утвержденным распоряжением Правительства Саратовской области от 27 августа 2024 года № 246-Пр «О распределении на 2024 год иных межбюджетных трансфертов бюджетам городских округов области на приведение в нормативное состояние автомобильных дорог общего пользования местного значения в границах городских округов области» (15 000,0 тыс. руб.)</t>
    </r>
  </si>
  <si>
    <r>
      <rPr>
        <vertAlign val="superscript"/>
        <sz val="12"/>
        <rFont val="PT Astra Serif"/>
        <family val="1"/>
        <charset val="204"/>
      </rPr>
      <t xml:space="preserve">23 </t>
    </r>
    <r>
      <rPr>
        <sz val="12"/>
        <rFont val="PT Astra Serif"/>
        <family val="1"/>
        <charset val="204"/>
      </rPr>
      <t>в соответствии с распределением, утвержденным постановлением Правительства Саратовской области от 13 сентября 2024 года № 752-П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проведение работ по восстановлению систем теплоснабжения и горячего водоснабжения населенных пунктов» (19 219,8 тыс. руб.)</t>
    </r>
  </si>
  <si>
    <r>
      <rPr>
        <vertAlign val="superscript"/>
        <sz val="12"/>
        <rFont val="PT Astra Serif"/>
        <family val="1"/>
        <charset val="204"/>
      </rPr>
      <t xml:space="preserve">24 </t>
    </r>
    <r>
      <rPr>
        <sz val="12"/>
        <rFont val="PT Astra Serif"/>
        <family val="1"/>
        <charset val="204"/>
      </rPr>
      <t>в соответствии с распределением, утвержденным постановлением Правительства Саратовской области от 16 сентября 2024 года № 757-П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мероприятия по обеспечению неотложных аварийно-восстановительных работ общего имущества  в многоквартирных домах,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 (17 038,4 тыс. руб.)</t>
    </r>
  </si>
  <si>
    <r>
      <t>Иные межбюджетные трансферты бюджетам муниципальных районов, городских округов и поселений области  на мероприятия по обеспечению неотложных аварийно-восстановительных работ общего имущества  в многоквартирных домах,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t>
    </r>
    <r>
      <rPr>
        <vertAlign val="superscript"/>
        <sz val="12"/>
        <rFont val="PT Astra Serif"/>
        <family val="1"/>
        <charset val="204"/>
      </rPr>
      <t xml:space="preserve"> 24</t>
    </r>
  </si>
  <si>
    <r>
      <t xml:space="preserve">Иные межбюджетные трансферты бюджетам  городских округов и поселений области на проведение работ  по восстановлению систем теплоснабжения и горячего водоснабжения населенных пунктов </t>
    </r>
    <r>
      <rPr>
        <vertAlign val="superscript"/>
        <sz val="12"/>
        <rFont val="PT Astra Serif"/>
        <family val="1"/>
        <charset val="204"/>
      </rPr>
      <t>23</t>
    </r>
  </si>
  <si>
    <r>
      <t xml:space="preserve">Иные межбюджетные трансферты бюджетам городских округов области на приведение в нормативное состояние автомобильных дорог общего пользования местного значения в границах городских округов области </t>
    </r>
    <r>
      <rPr>
        <vertAlign val="superscript"/>
        <sz val="12"/>
        <rFont val="PT Astra Serif"/>
        <family val="1"/>
        <charset val="204"/>
      </rPr>
      <t>22</t>
    </r>
  </si>
  <si>
    <r>
      <t xml:space="preserve">Иные межбюджетные трансферты бюджетам муниципальных районов области на проведение ремонтно-восстановительных работ (текущего ремонта) на бесхозяйных гидротехнических сооружениях, пострадавших в период весеннего половодья, в целях предупреждения чрезвычайных ситуаций на территории соответствующих муниципальных образований </t>
    </r>
    <r>
      <rPr>
        <vertAlign val="superscript"/>
        <sz val="12"/>
        <rFont val="PT Astra Serif"/>
        <family val="1"/>
        <charset val="204"/>
      </rPr>
      <t>21</t>
    </r>
  </si>
  <si>
    <r>
      <t xml:space="preserve">Иные межбюджетные трансферты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t>
    </r>
    <r>
      <rPr>
        <vertAlign val="superscript"/>
        <sz val="12"/>
        <rFont val="PT Astra Serif"/>
        <family val="1"/>
        <charset val="204"/>
      </rPr>
      <t>20</t>
    </r>
  </si>
  <si>
    <r>
      <t xml:space="preserve">Иные межбюджетные трансферты бюджетам поселений области на проведение капитального ремонта пешеходных мостовых сооружений, отнесенных к объектам благоустройства </t>
    </r>
    <r>
      <rPr>
        <vertAlign val="superscript"/>
        <sz val="12"/>
        <rFont val="PT Astra Serif"/>
        <family val="1"/>
        <charset val="204"/>
      </rPr>
      <t>19</t>
    </r>
  </si>
  <si>
    <r>
      <t xml:space="preserve">Иные межбюджетные трансферты бюджетам муниципальных районов, городских округов и поселений области  на укрепление материально-технической базы муниципальных учреждений культуры </t>
    </r>
    <r>
      <rPr>
        <vertAlign val="superscript"/>
        <sz val="12"/>
        <rFont val="PT Astra Serif"/>
        <family val="1"/>
        <charset val="204"/>
      </rPr>
      <t>18</t>
    </r>
  </si>
  <si>
    <r>
      <rPr>
        <vertAlign val="superscript"/>
        <sz val="14"/>
        <rFont val="PT Astra Serif"/>
        <family val="1"/>
        <charset val="204"/>
      </rPr>
      <t>22</t>
    </r>
    <r>
      <rPr>
        <sz val="14"/>
        <rFont val="PT Astra Serif"/>
        <family val="1"/>
        <charset val="204"/>
      </rPr>
      <t xml:space="preserve"> в соответствии с распределением, утвержденным постановлением Правительства Саратовской области от 16 сентября 2024 года № 757-П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мероприятия по обеспечению неотложных аварийно-восстановительных работ общего имущества  в многоквартирных домах,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 (17 038,4 тыс. руб.)</t>
    </r>
  </si>
  <si>
    <r>
      <rPr>
        <vertAlign val="superscript"/>
        <sz val="14"/>
        <rFont val="PT Astra Serif"/>
        <family val="1"/>
        <charset val="204"/>
      </rPr>
      <t>21</t>
    </r>
    <r>
      <rPr>
        <sz val="14"/>
        <rFont val="PT Astra Serif"/>
        <family val="1"/>
        <charset val="204"/>
      </rPr>
      <t xml:space="preserve"> в соответствии с распределением, утвержденным постановлением Правительства Саратовской области от 13 сентября 2024 года № 752-П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проведение работ по восстановлению систем теплоснабжения и горячего водоснабжения населенных пунктов» (19 219,8 тыс. руб.)</t>
    </r>
  </si>
  <si>
    <r>
      <rPr>
        <vertAlign val="superscript"/>
        <sz val="14"/>
        <rFont val="PT Astra Serif"/>
        <family val="1"/>
        <charset val="204"/>
      </rPr>
      <t>20</t>
    </r>
    <r>
      <rPr>
        <sz val="14"/>
        <rFont val="PT Astra Serif"/>
        <family val="1"/>
        <charset val="204"/>
      </rPr>
      <t xml:space="preserve"> в соответствии с распределением, утвержденным распоряжением Правительства Саратовской области от 27 августа 2024 года № 246-Пр «О распределении на 2024 год иных межбюджетных трансфертов бюджетам городских округов области на приведение в нормативное состояние автомобильных дорог общего пользования местного значения в границах городских округов области» (15 000,0 тыс. руб.)</t>
    </r>
  </si>
  <si>
    <r>
      <rPr>
        <vertAlign val="superscript"/>
        <sz val="14"/>
        <rFont val="PT Astra Serif"/>
        <family val="1"/>
        <charset val="204"/>
      </rPr>
      <t>19</t>
    </r>
    <r>
      <rPr>
        <sz val="14"/>
        <rFont val="PT Astra Serif"/>
        <family val="1"/>
        <charset val="204"/>
      </rPr>
      <t xml:space="preserve"> в соответствии с распределением, утвержденным постановлением Правительства Саратовской области от 21 августа 2024 года № 700-П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проведение ремонтно-восстановительных работ (текущего ремонта) на бесхозяйных гидротехнических сооружениях, пострадавших в период весеннего половодья, в целях предупреждения чрезвычайных ситуаций на территории соответствующих муниципальных образований» (25 381,4 тыс. руб.)</t>
    </r>
  </si>
  <si>
    <r>
      <rPr>
        <vertAlign val="superscript"/>
        <sz val="14"/>
        <rFont val="PT Astra Serif"/>
        <family val="1"/>
        <charset val="204"/>
      </rPr>
      <t>18</t>
    </r>
    <r>
      <rPr>
        <sz val="14"/>
        <rFont val="PT Astra Serif"/>
        <family val="1"/>
        <charset val="204"/>
      </rPr>
      <t xml:space="preserve"> в соответствии с распределением, утвержденным постановлением Правительства Саратовской области от 16 июля 2024 года № 605-П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(2 782,5 тыс. руб.)</t>
    </r>
  </si>
  <si>
    <r>
      <rPr>
        <vertAlign val="superscript"/>
        <sz val="14"/>
        <rFont val="PT Astra Serif"/>
        <family val="1"/>
        <charset val="204"/>
      </rPr>
      <t xml:space="preserve">17 </t>
    </r>
    <r>
      <rPr>
        <sz val="14"/>
        <rFont val="PT Astra Serif"/>
        <family val="1"/>
        <charset val="204"/>
      </rPr>
      <t>в соответствии с распределением, утвержденным постановлением Правительства Саратовской области от 15 июля 2024 года № 597-П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проведение капитального ремонта пешеходных мостовых сооружений, отнесенных к объектам благоустройства» (4 569,9 тыс. руб.)</t>
    </r>
  </si>
  <si>
    <r>
      <t xml:space="preserve">15 </t>
    </r>
    <r>
      <rPr>
        <sz val="14"/>
        <rFont val="PT Astra Serif"/>
        <family val="1"/>
        <charset val="204"/>
      </rPr>
      <t>в соответствии с распределением, утвержденным распоряжением Правительства Саратовской области от 25 июля 2024 года № 213-Пр  (ДСП) (11 314,3 тыс. руб.)</t>
    </r>
  </si>
  <si>
    <r>
      <rPr>
        <vertAlign val="superscript"/>
        <sz val="12"/>
        <rFont val="PT Astra Serif"/>
        <family val="1"/>
        <charset val="204"/>
      </rPr>
      <t>23</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</si>
  <si>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Остаток средств к распределению </t>
    </r>
    <r>
      <rPr>
        <b/>
        <vertAlign val="superscript"/>
        <sz val="12"/>
        <rFont val="PT Astra Serif"/>
        <family val="1"/>
        <charset val="204"/>
      </rPr>
      <t>23</t>
    </r>
  </si>
  <si>
    <r>
      <t xml:space="preserve">уточненные бюджетные назначения </t>
    </r>
    <r>
      <rPr>
        <vertAlign val="superscript"/>
        <sz val="12"/>
        <rFont val="PT Astra Serif"/>
        <family val="1"/>
        <charset val="204"/>
      </rPr>
      <t>22</t>
    </r>
  </si>
  <si>
    <r>
      <t xml:space="preserve">уточненные бюджетные назначения </t>
    </r>
    <r>
      <rPr>
        <vertAlign val="superscript"/>
        <sz val="12"/>
        <rFont val="PT Astra Serif"/>
        <family val="1"/>
        <charset val="204"/>
      </rPr>
      <t>20</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</si>
  <si>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19</t>
    </r>
    <r>
      <rPr>
        <sz val="12"/>
        <rFont val="PT Astra Serif"/>
        <family val="1"/>
        <charset val="204"/>
      </rPr>
      <t xml:space="preserve">   </t>
    </r>
  </si>
  <si>
    <t xml:space="preserve"> бюджетам муниципальных районов и городских округов области за достижение показателей деятельности</t>
  </si>
  <si>
    <t>000 1403 9640179330 540</t>
  </si>
  <si>
    <t>Субсидия 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</si>
  <si>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t>000 1403 62101R1131 522</t>
  </si>
  <si>
    <t>2.81.</t>
  </si>
  <si>
    <t>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</si>
</sst>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49"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theme="1"/>
      <name val="Arial"/>
      <family val="2"/>
      <charset val="204"/>
    </font>
    <font>
      <sz val="10"/>
      <name val="Arial Cyr"/>
      <charset val="204"/>
    </font>
    <font>
      <sz val="8"/>
      <name val="Arial Cyr"/>
      <charset val="204"/>
    </font>
    <font>
      <sz val="10"/>
      <name val="Arial"/>
      <family val="2"/>
      <charset val="204"/>
    </font>
    <font>
      <sz val="10"/>
      <name val="Times New Roman Cyr"/>
      <charset val="204"/>
    </font>
    <font>
      <sz val="10"/>
      <name val="Arial"/>
      <family val="2"/>
      <charset val="204"/>
    </font>
    <font>
      <sz val="10"/>
      <name val="Arial"/>
      <family val="2"/>
      <charset val="204"/>
    </font>
    <font>
      <b/>
      <sz val="16"/>
      <name val="PT Astra Serif"/>
      <family val="1"/>
      <charset val="204"/>
    </font>
    <font>
      <sz val="10"/>
      <color indexed="9"/>
      <name val="PT Astra Serif"/>
      <family val="1"/>
      <charset val="204"/>
    </font>
    <font>
      <sz val="10"/>
      <name val="PT Astra Serif"/>
      <family val="1"/>
      <charset val="204"/>
    </font>
    <font>
      <sz val="14"/>
      <name val="PT Astra Serif"/>
      <family val="1"/>
      <charset val="204"/>
    </font>
    <font>
      <b/>
      <sz val="12"/>
      <name val="PT Astra Serif"/>
      <family val="1"/>
      <charset val="204"/>
    </font>
    <font>
      <sz val="12"/>
      <name val="PT Astra Serif"/>
      <family val="1"/>
      <charset val="204"/>
    </font>
    <font>
      <sz val="11"/>
      <name val="PT Astra Serif"/>
      <family val="1"/>
      <charset val="204"/>
    </font>
    <font>
      <sz val="11"/>
      <color rgb="FFFF0000"/>
      <name val="PT Astra Serif"/>
      <family val="1"/>
      <charset val="204"/>
    </font>
    <font>
      <b/>
      <sz val="11"/>
      <color rgb="FFFF0000"/>
      <name val="PT Astra Serif"/>
      <family val="1"/>
      <charset val="204"/>
    </font>
    <font>
      <b/>
      <sz val="11"/>
      <name val="PT Astra Serif"/>
      <family val="1"/>
      <charset val="204"/>
    </font>
    <font>
      <b/>
      <sz val="12"/>
      <color rgb="FFFF0000"/>
      <name val="PT Astra Serif"/>
      <family val="1"/>
      <charset val="204"/>
    </font>
    <font>
      <sz val="12"/>
      <color rgb="FFFF0000"/>
      <name val="PT Astra Serif"/>
      <family val="1"/>
      <charset val="204"/>
    </font>
    <font>
      <b/>
      <vertAlign val="superscript"/>
      <sz val="12"/>
      <name val="PT Astra Serif"/>
      <family val="1"/>
      <charset val="204"/>
    </font>
    <font>
      <vertAlign val="superscript"/>
      <sz val="12"/>
      <name val="PT Astra Serif"/>
      <family val="1"/>
      <charset val="204"/>
    </font>
    <font>
      <b/>
      <sz val="18"/>
      <name val="PT Astra Serif"/>
      <family val="1"/>
      <charset val="204"/>
    </font>
    <font>
      <sz val="12"/>
      <name val="Times New Roman"/>
      <family val="1"/>
      <charset val="204"/>
    </font>
    <font>
      <i/>
      <sz val="12"/>
      <name val="PT Astra Serif"/>
      <family val="1"/>
      <charset val="204"/>
    </font>
    <font>
      <vertAlign val="superscript"/>
      <sz val="14"/>
      <name val="PT Astra Serif"/>
      <family val="1"/>
      <charset val="204"/>
    </font>
  </fonts>
  <fills count="1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99">
    <xf numFmtId="0" fontId="0" fillId="0" borderId="0"/>
    <xf numFmtId="0" fontId="23" fillId="0" borderId="0"/>
    <xf numFmtId="0" fontId="23" fillId="0" borderId="0"/>
    <xf numFmtId="0" fontId="24"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2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30" fillId="0" borderId="0"/>
    <xf numFmtId="0" fontId="23" fillId="0" borderId="0"/>
  </cellStyleXfs>
  <cellXfs count="474">
    <xf numFmtId="0" fontId="0" fillId="0" borderId="0" xfId="0"/>
    <xf numFmtId="0" fontId="32" fillId="0" borderId="0" xfId="1" applyFont="1" applyFill="1"/>
    <xf numFmtId="0" fontId="33" fillId="0" borderId="0" xfId="1" applyFont="1" applyFill="1"/>
    <xf numFmtId="164" fontId="34" fillId="0" borderId="0" xfId="1" applyNumberFormat="1" applyFont="1" applyFill="1" applyBorder="1" applyAlignment="1">
      <alignment horizontal="center"/>
    </xf>
    <xf numFmtId="0" fontId="35" fillId="0" borderId="1" xfId="1" applyFont="1" applyFill="1" applyBorder="1" applyAlignment="1">
      <alignment horizontal="center"/>
    </xf>
    <xf numFmtId="166" fontId="36" fillId="0" borderId="0" xfId="1" applyNumberFormat="1" applyFont="1" applyFill="1" applyBorder="1" applyAlignment="1" applyProtection="1">
      <alignment horizontal="right" wrapText="1"/>
      <protection hidden="1"/>
    </xf>
    <xf numFmtId="166" fontId="33" fillId="0" borderId="0" xfId="1" applyNumberFormat="1" applyFont="1" applyFill="1"/>
    <xf numFmtId="0" fontId="33" fillId="5" borderId="0" xfId="1" applyFont="1" applyFill="1"/>
    <xf numFmtId="0" fontId="33" fillId="0" borderId="0" xfId="1" applyFont="1" applyFill="1" applyBorder="1"/>
    <xf numFmtId="166" fontId="36" fillId="15" borderId="0" xfId="1" applyNumberFormat="1" applyFont="1" applyFill="1" applyBorder="1" applyAlignment="1" applyProtection="1">
      <alignment horizontal="right" wrapText="1"/>
      <protection hidden="1"/>
    </xf>
    <xf numFmtId="166" fontId="33" fillId="0" borderId="0" xfId="1" applyNumberFormat="1" applyFont="1" applyFill="1" applyBorder="1"/>
    <xf numFmtId="167" fontId="33" fillId="0" borderId="0" xfId="1" applyNumberFormat="1" applyFont="1" applyFill="1" applyBorder="1"/>
    <xf numFmtId="0" fontId="33" fillId="5" borderId="0" xfId="1" applyFont="1" applyFill="1" applyBorder="1"/>
    <xf numFmtId="166" fontId="33" fillId="5" borderId="0" xfId="1" applyNumberFormat="1" applyFont="1" applyFill="1" applyBorder="1"/>
    <xf numFmtId="0" fontId="34" fillId="0" borderId="0" xfId="1" applyFont="1" applyFill="1" applyBorder="1"/>
    <xf numFmtId="0" fontId="37" fillId="0" borderId="0" xfId="0" applyFont="1"/>
    <xf numFmtId="166" fontId="37" fillId="0" borderId="0" xfId="0" applyNumberFormat="1" applyFont="1"/>
    <xf numFmtId="0" fontId="38" fillId="0" borderId="0" xfId="0" applyFont="1"/>
    <xf numFmtId="0" fontId="39" fillId="0" borderId="0" xfId="0" applyFont="1"/>
    <xf numFmtId="166" fontId="36" fillId="0" borderId="0" xfId="0" applyNumberFormat="1" applyFont="1"/>
    <xf numFmtId="0" fontId="35" fillId="5" borderId="1" xfId="0" applyFont="1" applyFill="1" applyBorder="1" applyAlignment="1">
      <alignment wrapText="1"/>
    </xf>
    <xf numFmtId="0" fontId="35" fillId="5" borderId="1" xfId="0" applyFont="1" applyFill="1" applyBorder="1" applyAlignment="1">
      <alignment horizontal="left" wrapText="1"/>
    </xf>
    <xf numFmtId="0" fontId="36" fillId="0" borderId="1" xfId="0" applyFont="1" applyFill="1" applyBorder="1" applyAlignment="1">
      <alignment horizontal="left" wrapText="1" indent="1"/>
    </xf>
    <xf numFmtId="0" fontId="38" fillId="0" borderId="0" xfId="0" applyFont="1" applyFill="1"/>
    <xf numFmtId="0" fontId="36" fillId="5" borderId="1" xfId="0" applyFont="1" applyFill="1" applyBorder="1" applyAlignment="1">
      <alignment horizontal="left" vertical="center" wrapText="1" indent="1"/>
    </xf>
    <xf numFmtId="0" fontId="36" fillId="0" borderId="1" xfId="0" applyFont="1" applyBorder="1" applyAlignment="1">
      <alignment wrapText="1"/>
    </xf>
    <xf numFmtId="166" fontId="36" fillId="5" borderId="1" xfId="0" applyNumberFormat="1" applyFont="1" applyFill="1" applyBorder="1"/>
    <xf numFmtId="166" fontId="36" fillId="0" borderId="1" xfId="0" applyNumberFormat="1" applyFont="1" applyBorder="1"/>
    <xf numFmtId="166" fontId="35" fillId="5" borderId="1" xfId="0" applyNumberFormat="1" applyFont="1" applyFill="1" applyBorder="1"/>
    <xf numFmtId="166" fontId="35" fillId="0" borderId="1" xfId="0" applyNumberFormat="1" applyFont="1" applyBorder="1"/>
    <xf numFmtId="166" fontId="36" fillId="0" borderId="1" xfId="0" applyNumberFormat="1" applyFont="1" applyFill="1" applyBorder="1"/>
    <xf numFmtId="167" fontId="36" fillId="5" borderId="1" xfId="0" applyNumberFormat="1" applyFont="1" applyFill="1" applyBorder="1"/>
    <xf numFmtId="166" fontId="36" fillId="0" borderId="0" xfId="0" applyNumberFormat="1" applyFont="1" applyAlignment="1">
      <alignment wrapText="1"/>
    </xf>
    <xf numFmtId="0" fontId="36" fillId="0" borderId="0" xfId="0" applyFont="1" applyAlignment="1">
      <alignment wrapText="1"/>
    </xf>
    <xf numFmtId="0" fontId="36" fillId="0" borderId="0" xfId="0" applyFont="1"/>
    <xf numFmtId="0" fontId="35" fillId="0" borderId="1" xfId="0" applyFont="1" applyBorder="1" applyAlignment="1">
      <alignment vertical="center" wrapText="1"/>
    </xf>
    <xf numFmtId="0" fontId="36" fillId="0" borderId="1" xfId="0" applyFont="1" applyFill="1" applyBorder="1" applyAlignment="1">
      <alignment horizontal="left" vertical="center" wrapText="1" indent="1"/>
    </xf>
    <xf numFmtId="0" fontId="36" fillId="0" borderId="0" xfId="1" applyFont="1" applyFill="1" applyBorder="1" applyAlignment="1">
      <alignment vertical="center" wrapText="1"/>
    </xf>
    <xf numFmtId="165" fontId="36" fillId="0" borderId="1" xfId="1" applyNumberFormat="1" applyFont="1" applyFill="1" applyBorder="1" applyAlignment="1" applyProtection="1">
      <alignment horizontal="center" vertical="center"/>
      <protection hidden="1"/>
    </xf>
    <xf numFmtId="0" fontId="36" fillId="0" borderId="1" xfId="0" applyFont="1" applyBorder="1" applyAlignment="1">
      <alignment horizontal="left" vertical="center" wrapText="1" indent="1"/>
    </xf>
    <xf numFmtId="165" fontId="35" fillId="3" borderId="1" xfId="1" applyNumberFormat="1" applyFont="1" applyFill="1" applyBorder="1" applyAlignment="1" applyProtection="1">
      <alignment horizontal="center" vertical="center"/>
      <protection hidden="1"/>
    </xf>
    <xf numFmtId="165" fontId="36" fillId="3" borderId="1" xfId="1" applyNumberFormat="1" applyFont="1" applyFill="1" applyBorder="1" applyAlignment="1" applyProtection="1">
      <alignment horizontal="left" vertical="top" wrapText="1"/>
      <protection hidden="1"/>
    </xf>
    <xf numFmtId="166" fontId="35" fillId="3" borderId="1" xfId="1" applyNumberFormat="1" applyFont="1" applyFill="1" applyBorder="1" applyAlignment="1" applyProtection="1">
      <alignment horizontal="center" wrapText="1"/>
      <protection hidden="1"/>
    </xf>
    <xf numFmtId="166" fontId="35" fillId="3" borderId="1" xfId="1" applyNumberFormat="1" applyFont="1" applyFill="1" applyBorder="1" applyAlignment="1">
      <alignment horizontal="center"/>
    </xf>
    <xf numFmtId="165" fontId="36" fillId="5" borderId="1" xfId="1" applyNumberFormat="1" applyFont="1" applyFill="1" applyBorder="1" applyAlignment="1" applyProtection="1">
      <alignment horizontal="center" vertical="center"/>
      <protection hidden="1"/>
    </xf>
    <xf numFmtId="49" fontId="36" fillId="5" borderId="1" xfId="2" applyNumberFormat="1" applyFont="1" applyFill="1" applyBorder="1" applyAlignment="1" applyProtection="1">
      <alignment horizontal="center" vertical="center"/>
      <protection hidden="1"/>
    </xf>
    <xf numFmtId="166" fontId="36" fillId="5" borderId="1" xfId="1" applyNumberFormat="1" applyFont="1" applyFill="1" applyBorder="1" applyAlignment="1" applyProtection="1">
      <alignment horizontal="center" vertical="center" wrapText="1"/>
      <protection hidden="1"/>
    </xf>
    <xf numFmtId="0" fontId="35" fillId="0" borderId="0" xfId="1" applyFont="1" applyFill="1" applyAlignment="1">
      <alignment horizontal="left"/>
    </xf>
    <xf numFmtId="0" fontId="36" fillId="0" borderId="0" xfId="1" applyFont="1" applyFill="1" applyBorder="1"/>
    <xf numFmtId="0" fontId="36" fillId="0" borderId="0" xfId="1" applyFont="1" applyFill="1"/>
    <xf numFmtId="0" fontId="40" fillId="0" borderId="1" xfId="1" applyFont="1" applyFill="1" applyBorder="1" applyAlignment="1">
      <alignment horizontal="center"/>
    </xf>
    <xf numFmtId="165" fontId="40" fillId="3" borderId="1" xfId="1" applyNumberFormat="1" applyFont="1" applyFill="1" applyBorder="1" applyAlignment="1" applyProtection="1">
      <alignment horizontal="left" vertical="top" wrapText="1"/>
      <protection hidden="1"/>
    </xf>
    <xf numFmtId="0" fontId="35" fillId="2" borderId="5" xfId="1" applyFont="1" applyFill="1" applyBorder="1" applyAlignment="1">
      <alignment horizontal="center" vertical="center" wrapText="1"/>
    </xf>
    <xf numFmtId="166" fontId="38" fillId="0" borderId="0" xfId="0" applyNumberFormat="1" applyFont="1"/>
    <xf numFmtId="0" fontId="39" fillId="5" borderId="0" xfId="0" applyFont="1" applyFill="1"/>
    <xf numFmtId="166" fontId="39" fillId="5" borderId="0" xfId="0" applyNumberFormat="1" applyFont="1" applyFill="1"/>
    <xf numFmtId="166" fontId="41" fillId="10" borderId="0" xfId="0" applyNumberFormat="1" applyFont="1" applyFill="1" applyBorder="1"/>
    <xf numFmtId="0" fontId="38" fillId="0" borderId="0" xfId="0" applyFont="1" applyBorder="1"/>
    <xf numFmtId="4" fontId="38" fillId="0" borderId="0" xfId="0" applyNumberFormat="1" applyFont="1" applyBorder="1"/>
    <xf numFmtId="166" fontId="42" fillId="0" borderId="0" xfId="0" applyNumberFormat="1" applyFont="1"/>
    <xf numFmtId="165" fontId="36" fillId="5" borderId="1" xfId="1" applyNumberFormat="1" applyFont="1" applyFill="1" applyBorder="1" applyAlignment="1" applyProtection="1">
      <alignment horizontal="justify" vertical="center" wrapText="1"/>
      <protection hidden="1"/>
    </xf>
    <xf numFmtId="0" fontId="38" fillId="0" borderId="0" xfId="0" applyFont="1" applyAlignment="1">
      <alignment vertical="center"/>
    </xf>
    <xf numFmtId="0" fontId="37" fillId="5" borderId="0" xfId="0" applyFont="1" applyFill="1"/>
    <xf numFmtId="0" fontId="45" fillId="5" borderId="0" xfId="0" applyFont="1" applyFill="1" applyAlignment="1">
      <alignment vertical="center"/>
    </xf>
    <xf numFmtId="0" fontId="45" fillId="5" borderId="0" xfId="0" applyFont="1" applyFill="1" applyAlignment="1"/>
    <xf numFmtId="0" fontId="35" fillId="12" borderId="1" xfId="0" applyFont="1" applyFill="1" applyBorder="1" applyAlignment="1">
      <alignment horizontal="left" vertical="center" wrapText="1"/>
    </xf>
    <xf numFmtId="0" fontId="36" fillId="5" borderId="1" xfId="0" applyFont="1" applyFill="1" applyBorder="1" applyAlignment="1">
      <alignment horizontal="left" wrapText="1" indent="1"/>
    </xf>
    <xf numFmtId="0" fontId="36" fillId="5" borderId="1" xfId="0" applyFont="1" applyFill="1" applyBorder="1" applyAlignment="1">
      <alignment horizontal="left" vertical="top" wrapText="1" indent="1"/>
    </xf>
    <xf numFmtId="0" fontId="35" fillId="12" borderId="1" xfId="0" applyFont="1" applyFill="1" applyBorder="1" applyAlignment="1">
      <alignment vertical="center" wrapText="1"/>
    </xf>
    <xf numFmtId="0" fontId="36" fillId="5" borderId="1" xfId="0" applyFont="1" applyFill="1" applyBorder="1" applyAlignment="1">
      <alignment wrapText="1"/>
    </xf>
    <xf numFmtId="165" fontId="36" fillId="0" borderId="1" xfId="1" applyNumberFormat="1" applyFont="1" applyFill="1" applyBorder="1" applyAlignment="1" applyProtection="1">
      <alignment horizontal="justify" vertical="center" wrapText="1"/>
      <protection hidden="1"/>
    </xf>
    <xf numFmtId="49" fontId="36" fillId="0" borderId="1" xfId="2" applyNumberFormat="1" applyFont="1" applyFill="1" applyBorder="1" applyAlignment="1" applyProtection="1">
      <alignment horizontal="center" vertical="center"/>
      <protection hidden="1"/>
    </xf>
    <xf numFmtId="166" fontId="36" fillId="0" borderId="1" xfId="1" applyNumberFormat="1" applyFont="1" applyFill="1" applyBorder="1" applyAlignment="1" applyProtection="1">
      <alignment horizontal="center" vertical="center" wrapText="1"/>
      <protection hidden="1"/>
    </xf>
    <xf numFmtId="166" fontId="35" fillId="12" borderId="1" xfId="0" applyNumberFormat="1" applyFont="1" applyFill="1" applyBorder="1" applyAlignment="1">
      <alignment horizontal="right" wrapText="1"/>
    </xf>
    <xf numFmtId="166" fontId="35" fillId="12" borderId="1" xfId="0" applyNumberFormat="1" applyFont="1" applyFill="1" applyBorder="1" applyAlignment="1">
      <alignment horizontal="right"/>
    </xf>
    <xf numFmtId="166" fontId="35" fillId="0" borderId="1" xfId="0" applyNumberFormat="1" applyFont="1" applyFill="1" applyBorder="1"/>
    <xf numFmtId="166" fontId="35" fillId="12" borderId="1" xfId="0" applyNumberFormat="1" applyFont="1" applyFill="1" applyBorder="1"/>
    <xf numFmtId="166" fontId="36" fillId="12" borderId="1" xfId="0" applyNumberFormat="1" applyFont="1" applyFill="1" applyBorder="1"/>
    <xf numFmtId="49" fontId="36" fillId="0" borderId="1" xfId="2" applyNumberFormat="1" applyFont="1" applyFill="1" applyBorder="1" applyAlignment="1" applyProtection="1">
      <alignment horizontal="center" vertical="center" wrapText="1"/>
      <protection hidden="1"/>
    </xf>
    <xf numFmtId="0" fontId="36" fillId="0" borderId="1" xfId="0" applyFont="1" applyBorder="1"/>
    <xf numFmtId="0" fontId="36" fillId="5" borderId="1" xfId="0" applyFont="1" applyFill="1" applyBorder="1"/>
    <xf numFmtId="0" fontId="36" fillId="0" borderId="1" xfId="0" applyFont="1" applyFill="1" applyBorder="1"/>
    <xf numFmtId="167" fontId="35" fillId="5" borderId="1" xfId="0" applyNumberFormat="1" applyFont="1" applyFill="1" applyBorder="1"/>
    <xf numFmtId="166" fontId="36" fillId="0" borderId="0" xfId="1" applyNumberFormat="1" applyFont="1" applyFill="1" applyBorder="1" applyAlignment="1">
      <alignment vertical="center" wrapText="1"/>
    </xf>
    <xf numFmtId="0" fontId="34" fillId="0" borderId="0" xfId="0" applyFont="1" applyAlignment="1">
      <alignment vertical="top"/>
    </xf>
    <xf numFmtId="166" fontId="36" fillId="0" borderId="1" xfId="0" applyNumberFormat="1" applyFont="1" applyBorder="1" applyAlignment="1">
      <alignment wrapText="1"/>
    </xf>
    <xf numFmtId="0" fontId="37" fillId="0" borderId="0" xfId="0" applyFont="1" applyFill="1"/>
    <xf numFmtId="0" fontId="35" fillId="0" borderId="1" xfId="0" applyFont="1" applyFill="1" applyBorder="1" applyAlignment="1">
      <alignment vertical="center" wrapText="1"/>
    </xf>
    <xf numFmtId="0" fontId="36" fillId="0" borderId="1" xfId="0" applyFont="1" applyBorder="1" applyAlignment="1">
      <alignment vertical="center" wrapText="1"/>
    </xf>
    <xf numFmtId="166" fontId="45" fillId="0" borderId="0" xfId="0" applyNumberFormat="1" applyFont="1" applyAlignment="1">
      <alignment horizontal="center"/>
    </xf>
    <xf numFmtId="166" fontId="35" fillId="11" borderId="1" xfId="0" applyNumberFormat="1" applyFont="1" applyFill="1" applyBorder="1" applyAlignment="1">
      <alignment vertical="center"/>
    </xf>
    <xf numFmtId="166" fontId="35" fillId="5" borderId="1" xfId="0" applyNumberFormat="1" applyFont="1" applyFill="1" applyBorder="1" applyAlignment="1">
      <alignment vertical="center"/>
    </xf>
    <xf numFmtId="166" fontId="36" fillId="5" borderId="1" xfId="0" applyNumberFormat="1" applyFont="1" applyFill="1" applyBorder="1" applyAlignment="1">
      <alignment vertical="center"/>
    </xf>
    <xf numFmtId="166" fontId="36" fillId="0" borderId="1" xfId="0" applyNumberFormat="1" applyFont="1" applyFill="1" applyBorder="1" applyAlignment="1">
      <alignment vertical="center"/>
    </xf>
    <xf numFmtId="166" fontId="36" fillId="11" borderId="1" xfId="0" applyNumberFormat="1" applyFont="1" applyFill="1" applyBorder="1"/>
    <xf numFmtId="166" fontId="35" fillId="11" borderId="1" xfId="0" applyNumberFormat="1" applyFont="1" applyFill="1" applyBorder="1"/>
    <xf numFmtId="167" fontId="35" fillId="5" borderId="0" xfId="0" applyNumberFormat="1" applyFont="1" applyFill="1" applyBorder="1"/>
    <xf numFmtId="166" fontId="36" fillId="0" borderId="1" xfId="0" applyNumberFormat="1" applyFont="1" applyBorder="1" applyAlignment="1">
      <alignment vertical="center"/>
    </xf>
    <xf numFmtId="166" fontId="35" fillId="5" borderId="0" xfId="0" applyNumberFormat="1" applyFont="1" applyFill="1" applyBorder="1"/>
    <xf numFmtId="0" fontId="36" fillId="0" borderId="0" xfId="0" applyFont="1" applyBorder="1" applyAlignment="1">
      <alignment horizontal="right"/>
    </xf>
    <xf numFmtId="166" fontId="35" fillId="11" borderId="1" xfId="0" applyNumberFormat="1" applyFont="1" applyFill="1" applyBorder="1" applyAlignment="1"/>
    <xf numFmtId="0" fontId="31" fillId="0" borderId="0" xfId="0" applyFont="1" applyAlignment="1">
      <alignment vertical="center" wrapText="1"/>
    </xf>
    <xf numFmtId="0" fontId="45" fillId="0" borderId="0" xfId="0" applyFont="1" applyAlignment="1">
      <alignment horizontal="center"/>
    </xf>
    <xf numFmtId="0" fontId="35" fillId="11" borderId="1" xfId="0" applyFont="1" applyFill="1" applyBorder="1" applyAlignment="1">
      <alignment vertical="center" wrapText="1"/>
    </xf>
    <xf numFmtId="167" fontId="35" fillId="11" borderId="1" xfId="0" applyNumberFormat="1" applyFont="1" applyFill="1" applyBorder="1" applyAlignment="1">
      <alignment vertical="center"/>
    </xf>
    <xf numFmtId="166" fontId="35" fillId="0" borderId="1" xfId="0" applyNumberFormat="1" applyFont="1" applyBorder="1" applyAlignment="1">
      <alignment vertical="center" wrapText="1"/>
    </xf>
    <xf numFmtId="166" fontId="35" fillId="0" borderId="1" xfId="0" applyNumberFormat="1" applyFont="1" applyFill="1" applyBorder="1" applyAlignment="1">
      <alignment vertical="center"/>
    </xf>
    <xf numFmtId="166" fontId="35" fillId="0" borderId="1" xfId="0" applyNumberFormat="1" applyFont="1" applyBorder="1" applyAlignment="1">
      <alignment vertical="center"/>
    </xf>
    <xf numFmtId="166" fontId="36" fillId="0" borderId="1" xfId="0" applyNumberFormat="1" applyFont="1" applyBorder="1" applyAlignment="1">
      <alignment vertical="center" wrapText="1"/>
    </xf>
    <xf numFmtId="166" fontId="35" fillId="11" borderId="1" xfId="0" applyNumberFormat="1" applyFont="1" applyFill="1" applyBorder="1" applyAlignment="1">
      <alignment vertical="center" wrapText="1"/>
    </xf>
    <xf numFmtId="0" fontId="35" fillId="5" borderId="0" xfId="0" applyFont="1" applyFill="1" applyBorder="1" applyAlignment="1">
      <alignment vertical="center" wrapText="1"/>
    </xf>
    <xf numFmtId="0" fontId="37" fillId="0" borderId="1" xfId="0" applyFont="1" applyFill="1" applyBorder="1"/>
    <xf numFmtId="164" fontId="37" fillId="0" borderId="0" xfId="0" applyNumberFormat="1" applyFont="1"/>
    <xf numFmtId="166" fontId="37" fillId="5" borderId="0" xfId="0" applyNumberFormat="1" applyFont="1" applyFill="1"/>
    <xf numFmtId="0" fontId="40" fillId="0" borderId="1" xfId="0" applyFont="1" applyBorder="1"/>
    <xf numFmtId="0" fontId="37" fillId="0" borderId="0" xfId="0" applyFont="1" applyAlignment="1">
      <alignment horizontal="center"/>
    </xf>
    <xf numFmtId="4" fontId="37" fillId="0" borderId="0" xfId="0" applyNumberFormat="1" applyFont="1" applyBorder="1"/>
    <xf numFmtId="0" fontId="37" fillId="0" borderId="0" xfId="0" applyFont="1" applyBorder="1"/>
    <xf numFmtId="166" fontId="35" fillId="9" borderId="1" xfId="0" applyNumberFormat="1" applyFont="1" applyFill="1" applyBorder="1" applyAlignment="1">
      <alignment horizontal="right" wrapText="1"/>
    </xf>
    <xf numFmtId="166" fontId="35" fillId="9" borderId="1" xfId="0" applyNumberFormat="1" applyFont="1" applyFill="1" applyBorder="1" applyAlignment="1"/>
    <xf numFmtId="166" fontId="35" fillId="9" borderId="1" xfId="0" applyNumberFormat="1" applyFont="1" applyFill="1" applyBorder="1"/>
    <xf numFmtId="166" fontId="36" fillId="5" borderId="1" xfId="0" applyNumberFormat="1" applyFont="1" applyFill="1" applyBorder="1" applyAlignment="1">
      <alignment wrapText="1"/>
    </xf>
    <xf numFmtId="167" fontId="36" fillId="0" borderId="1" xfId="0" applyNumberFormat="1" applyFont="1" applyFill="1" applyBorder="1"/>
    <xf numFmtId="166" fontId="35" fillId="5" borderId="1" xfId="3" applyNumberFormat="1" applyFont="1" applyFill="1" applyBorder="1"/>
    <xf numFmtId="166" fontId="35" fillId="8" borderId="1" xfId="0" applyNumberFormat="1" applyFont="1" applyFill="1" applyBorder="1"/>
    <xf numFmtId="167" fontId="35" fillId="8" borderId="1" xfId="0" applyNumberFormat="1" applyFont="1" applyFill="1" applyBorder="1"/>
    <xf numFmtId="0" fontId="34" fillId="0" borderId="0" xfId="0" applyFont="1"/>
    <xf numFmtId="0" fontId="34" fillId="0" borderId="0" xfId="0" applyFont="1" applyAlignment="1"/>
    <xf numFmtId="0" fontId="37" fillId="0" borderId="0" xfId="0" applyFont="1" applyAlignment="1">
      <alignment horizontal="right"/>
    </xf>
    <xf numFmtId="166" fontId="31" fillId="0" borderId="0" xfId="0" applyNumberFormat="1" applyFont="1" applyAlignment="1">
      <alignment horizontal="center" vertical="center"/>
    </xf>
    <xf numFmtId="0" fontId="45" fillId="0" borderId="0" xfId="0" applyFont="1" applyAlignment="1"/>
    <xf numFmtId="166" fontId="45" fillId="0" borderId="0" xfId="0" applyNumberFormat="1" applyFont="1" applyAlignment="1"/>
    <xf numFmtId="0" fontId="36" fillId="0" borderId="0" xfId="1" applyFont="1" applyFill="1" applyBorder="1" applyAlignment="1">
      <alignment vertical="top" wrapText="1"/>
    </xf>
    <xf numFmtId="166" fontId="36" fillId="5" borderId="0" xfId="0" applyNumberFormat="1" applyFont="1" applyFill="1" applyBorder="1"/>
    <xf numFmtId="0" fontId="35" fillId="13" borderId="1" xfId="0" applyFont="1" applyFill="1" applyBorder="1" applyAlignment="1">
      <alignment horizontal="left" vertical="center" wrapText="1"/>
    </xf>
    <xf numFmtId="0" fontId="36" fillId="0" borderId="1" xfId="0" applyFont="1" applyBorder="1" applyAlignment="1">
      <alignment horizontal="left" vertical="center" wrapText="1"/>
    </xf>
    <xf numFmtId="0" fontId="35" fillId="5" borderId="1" xfId="0" applyFont="1" applyFill="1" applyBorder="1" applyAlignment="1">
      <alignment horizontal="left" vertical="center" wrapText="1"/>
    </xf>
    <xf numFmtId="0" fontId="35" fillId="5" borderId="1" xfId="0" applyFont="1" applyFill="1" applyBorder="1" applyAlignment="1">
      <alignment vertical="center" wrapText="1"/>
    </xf>
    <xf numFmtId="0" fontId="36" fillId="5" borderId="1" xfId="0" applyFont="1" applyFill="1" applyBorder="1" applyAlignment="1">
      <alignment horizontal="left" vertical="center" wrapText="1"/>
    </xf>
    <xf numFmtId="0" fontId="35" fillId="13" borderId="1" xfId="0" applyFont="1" applyFill="1" applyBorder="1" applyAlignment="1">
      <alignment vertical="center" wrapText="1"/>
    </xf>
    <xf numFmtId="166" fontId="35" fillId="13" borderId="1" xfId="0" applyNumberFormat="1" applyFont="1" applyFill="1" applyBorder="1"/>
    <xf numFmtId="0" fontId="33" fillId="0" borderId="0" xfId="304" applyFont="1"/>
    <xf numFmtId="166" fontId="37" fillId="13" borderId="1" xfId="0" applyNumberFormat="1" applyFont="1" applyFill="1" applyBorder="1"/>
    <xf numFmtId="166" fontId="36" fillId="13" borderId="1" xfId="0" applyNumberFormat="1" applyFont="1" applyFill="1" applyBorder="1"/>
    <xf numFmtId="166" fontId="36" fillId="0" borderId="1" xfId="365" applyNumberFormat="1" applyFont="1" applyBorder="1"/>
    <xf numFmtId="0" fontId="34" fillId="0" borderId="0" xfId="0" applyFont="1" applyFill="1"/>
    <xf numFmtId="166" fontId="37" fillId="0" borderId="0" xfId="0" applyNumberFormat="1" applyFont="1" applyAlignment="1">
      <alignment horizontal="center" vertical="center"/>
    </xf>
    <xf numFmtId="0" fontId="35" fillId="14" borderId="1" xfId="0" applyFont="1" applyFill="1" applyBorder="1" applyAlignment="1">
      <alignment vertical="center" wrapText="1"/>
    </xf>
    <xf numFmtId="0" fontId="35" fillId="0" borderId="1" xfId="0" applyFont="1" applyFill="1" applyBorder="1" applyAlignment="1">
      <alignment wrapText="1"/>
    </xf>
    <xf numFmtId="0" fontId="35" fillId="0" borderId="1" xfId="0" applyFont="1" applyFill="1" applyBorder="1" applyAlignment="1">
      <alignment horizontal="left" wrapText="1"/>
    </xf>
    <xf numFmtId="0" fontId="35" fillId="0" borderId="0" xfId="0" applyFont="1" applyFill="1" applyBorder="1" applyAlignment="1">
      <alignment vertical="center" wrapText="1"/>
    </xf>
    <xf numFmtId="0" fontId="37" fillId="0" borderId="0" xfId="0" applyFont="1" applyAlignment="1">
      <alignment vertical="center"/>
    </xf>
    <xf numFmtId="0" fontId="37" fillId="0" borderId="0" xfId="0" applyFont="1" applyFill="1" applyAlignment="1">
      <alignment vertical="center"/>
    </xf>
    <xf numFmtId="0" fontId="35" fillId="7" borderId="1" xfId="0" applyFont="1" applyFill="1" applyBorder="1"/>
    <xf numFmtId="0" fontId="40" fillId="0" borderId="0" xfId="0" applyFont="1"/>
    <xf numFmtId="0" fontId="40" fillId="0" borderId="0" xfId="0" applyFont="1" applyFill="1"/>
    <xf numFmtId="166" fontId="35" fillId="14" borderId="1" xfId="0" applyNumberFormat="1" applyFont="1" applyFill="1" applyBorder="1" applyAlignment="1">
      <alignment horizontal="right" wrapText="1"/>
    </xf>
    <xf numFmtId="166" fontId="35" fillId="14" borderId="1" xfId="0" applyNumberFormat="1" applyFont="1" applyFill="1" applyBorder="1" applyAlignment="1">
      <alignment horizontal="right"/>
    </xf>
    <xf numFmtId="166" fontId="35" fillId="14" borderId="1" xfId="0" applyNumberFormat="1" applyFont="1" applyFill="1" applyBorder="1"/>
    <xf numFmtId="166" fontId="36" fillId="14" borderId="1" xfId="0" applyNumberFormat="1" applyFont="1" applyFill="1" applyBorder="1"/>
    <xf numFmtId="166" fontId="35" fillId="0" borderId="0" xfId="0" applyNumberFormat="1" applyFont="1" applyFill="1" applyBorder="1"/>
    <xf numFmtId="166" fontId="35" fillId="14" borderId="1" xfId="0" applyNumberFormat="1" applyFont="1" applyFill="1" applyBorder="1" applyAlignment="1">
      <alignment wrapText="1"/>
    </xf>
    <xf numFmtId="166" fontId="35" fillId="0" borderId="0" xfId="0" applyNumberFormat="1" applyFont="1" applyFill="1" applyBorder="1" applyAlignment="1">
      <alignment wrapText="1"/>
    </xf>
    <xf numFmtId="166" fontId="36" fillId="0" borderId="1" xfId="304" applyNumberFormat="1" applyFont="1" applyBorder="1"/>
    <xf numFmtId="0" fontId="36" fillId="0" borderId="0" xfId="0" applyFont="1" applyAlignment="1">
      <alignment vertical="center"/>
    </xf>
    <xf numFmtId="166" fontId="35" fillId="0" borderId="1" xfId="304" applyNumberFormat="1" applyFont="1" applyBorder="1"/>
    <xf numFmtId="166" fontId="36" fillId="0" borderId="0" xfId="365" applyNumberFormat="1" applyFont="1"/>
    <xf numFmtId="166" fontId="36" fillId="0" borderId="0" xfId="304" applyNumberFormat="1" applyFont="1"/>
    <xf numFmtId="0" fontId="36" fillId="0" borderId="0" xfId="1" applyFont="1" applyFill="1" applyBorder="1" applyAlignment="1">
      <alignment horizontal="left" vertical="center" wrapText="1"/>
    </xf>
    <xf numFmtId="0" fontId="35" fillId="3" borderId="1" xfId="0" applyFont="1" applyFill="1" applyBorder="1" applyAlignment="1">
      <alignment horizontal="center" vertical="center" wrapText="1"/>
    </xf>
    <xf numFmtId="0" fontId="35" fillId="3" borderId="13" xfId="0" applyFont="1" applyFill="1" applyBorder="1" applyAlignment="1">
      <alignment horizontal="center" vertical="center" wrapText="1"/>
    </xf>
    <xf numFmtId="0" fontId="37" fillId="0" borderId="0" xfId="0" applyFont="1" applyBorder="1" applyAlignment="1">
      <alignment horizontal="right"/>
    </xf>
    <xf numFmtId="0" fontId="36" fillId="0" borderId="0" xfId="1" applyFont="1" applyFill="1" applyBorder="1" applyAlignment="1">
      <alignment horizontal="left" vertical="center" wrapText="1"/>
    </xf>
    <xf numFmtId="0" fontId="34" fillId="0" borderId="0" xfId="0" applyFont="1" applyAlignment="1">
      <alignment horizontal="center" vertical="top"/>
    </xf>
    <xf numFmtId="0" fontId="37" fillId="0" borderId="0" xfId="0" applyFont="1" applyBorder="1" applyAlignment="1">
      <alignment horizontal="right"/>
    </xf>
    <xf numFmtId="166" fontId="36" fillId="0" borderId="0" xfId="1" applyNumberFormat="1" applyFont="1" applyFill="1" applyBorder="1" applyAlignment="1">
      <alignment horizontal="left" vertical="center" wrapText="1"/>
    </xf>
    <xf numFmtId="0" fontId="34" fillId="0" borderId="0" xfId="0" applyFont="1" applyAlignment="1">
      <alignment horizontal="center" vertical="center"/>
    </xf>
    <xf numFmtId="0" fontId="36" fillId="0" borderId="0" xfId="1" applyFont="1" applyFill="1" applyBorder="1" applyAlignment="1">
      <alignment horizontal="left" vertical="center" wrapText="1"/>
    </xf>
    <xf numFmtId="0" fontId="36" fillId="0" borderId="0" xfId="1" applyFont="1" applyFill="1" applyBorder="1" applyAlignment="1">
      <alignment horizontal="left" vertical="top" wrapText="1"/>
    </xf>
    <xf numFmtId="0" fontId="37" fillId="0" borderId="0" xfId="0" applyFont="1" applyBorder="1" applyAlignment="1">
      <alignment horizontal="right"/>
    </xf>
    <xf numFmtId="166" fontId="36" fillId="0" borderId="0" xfId="1" applyNumberFormat="1" applyFont="1" applyFill="1" applyBorder="1" applyAlignment="1">
      <alignment horizontal="left" vertical="center" wrapText="1"/>
    </xf>
    <xf numFmtId="0" fontId="35" fillId="4" borderId="1" xfId="0" applyFont="1" applyFill="1" applyBorder="1" applyAlignment="1">
      <alignment horizontal="center" vertical="center" wrapText="1"/>
    </xf>
    <xf numFmtId="0" fontId="34" fillId="0" borderId="0" xfId="0" applyFont="1" applyAlignment="1">
      <alignment horizontal="center"/>
    </xf>
    <xf numFmtId="0" fontId="34" fillId="0" borderId="0" xfId="0" applyFont="1" applyAlignment="1">
      <alignment horizontal="right"/>
    </xf>
    <xf numFmtId="0" fontId="37" fillId="5" borderId="1" xfId="0" applyFont="1" applyFill="1" applyBorder="1"/>
    <xf numFmtId="0" fontId="37" fillId="0" borderId="1" xfId="0" applyFont="1" applyBorder="1"/>
    <xf numFmtId="0" fontId="35" fillId="4" borderId="9" xfId="0" applyFont="1" applyFill="1" applyBorder="1" applyAlignment="1">
      <alignment vertical="center"/>
    </xf>
    <xf numFmtId="167" fontId="35" fillId="0" borderId="1" xfId="0" applyNumberFormat="1" applyFont="1" applyBorder="1"/>
    <xf numFmtId="167" fontId="36" fillId="0" borderId="1" xfId="0" applyNumberFormat="1" applyFont="1" applyBorder="1"/>
    <xf numFmtId="0" fontId="36" fillId="0" borderId="0" xfId="1" applyFont="1" applyFill="1" applyBorder="1" applyAlignment="1">
      <alignment horizontal="left" vertical="center" wrapText="1"/>
    </xf>
    <xf numFmtId="0" fontId="37" fillId="0" borderId="0" xfId="0" applyFont="1" applyBorder="1" applyAlignment="1">
      <alignment horizontal="right"/>
    </xf>
    <xf numFmtId="0" fontId="34" fillId="0" borderId="0" xfId="0" applyFont="1" applyAlignment="1">
      <alignment horizontal="right"/>
    </xf>
    <xf numFmtId="0" fontId="35" fillId="6" borderId="1" xfId="0" applyFont="1" applyFill="1" applyBorder="1" applyAlignment="1">
      <alignment horizontal="center" vertical="center" wrapText="1"/>
    </xf>
    <xf numFmtId="166" fontId="36" fillId="0" borderId="0" xfId="0" applyNumberFormat="1" applyFont="1" applyFill="1"/>
    <xf numFmtId="166" fontId="33" fillId="0" borderId="1" xfId="304" applyNumberFormat="1" applyFont="1" applyBorder="1"/>
    <xf numFmtId="166" fontId="33" fillId="0" borderId="0" xfId="304" applyNumberFormat="1" applyFont="1"/>
    <xf numFmtId="166" fontId="47" fillId="5" borderId="1" xfId="0" applyNumberFormat="1" applyFont="1" applyFill="1" applyBorder="1"/>
    <xf numFmtId="166" fontId="35" fillId="0" borderId="1" xfId="0" applyNumberFormat="1" applyFont="1" applyFill="1" applyBorder="1" applyAlignment="1">
      <alignment horizontal="right"/>
    </xf>
    <xf numFmtId="166" fontId="36" fillId="0" borderId="1" xfId="0" applyNumberFormat="1" applyFont="1" applyFill="1" applyBorder="1" applyAlignment="1">
      <alignment horizontal="right"/>
    </xf>
    <xf numFmtId="165" fontId="35" fillId="4" borderId="1" xfId="1" applyNumberFormat="1" applyFont="1" applyFill="1" applyBorder="1" applyAlignment="1" applyProtection="1">
      <alignment horizontal="center" vertical="center"/>
      <protection hidden="1"/>
    </xf>
    <xf numFmtId="165" fontId="40" fillId="4" borderId="1" xfId="1" applyNumberFormat="1" applyFont="1" applyFill="1" applyBorder="1" applyAlignment="1" applyProtection="1">
      <alignment horizontal="left" vertical="center" wrapText="1"/>
      <protection hidden="1"/>
    </xf>
    <xf numFmtId="49" fontId="36" fillId="4" borderId="1" xfId="1" applyNumberFormat="1" applyFont="1" applyFill="1" applyBorder="1" applyAlignment="1" applyProtection="1">
      <alignment horizontal="left" vertical="center" wrapText="1"/>
      <protection hidden="1"/>
    </xf>
    <xf numFmtId="166" fontId="35" fillId="4" borderId="1" xfId="1" applyNumberFormat="1" applyFont="1" applyFill="1" applyBorder="1" applyAlignment="1" applyProtection="1">
      <alignment horizontal="center" vertical="center" wrapText="1"/>
      <protection hidden="1"/>
    </xf>
    <xf numFmtId="166" fontId="36" fillId="5" borderId="1" xfId="3" applyNumberFormat="1" applyFont="1" applyFill="1" applyBorder="1"/>
    <xf numFmtId="166" fontId="36" fillId="0" borderId="1" xfId="3" applyNumberFormat="1" applyFont="1" applyFill="1" applyBorder="1"/>
    <xf numFmtId="0" fontId="37" fillId="12" borderId="0" xfId="0" applyFont="1" applyFill="1"/>
    <xf numFmtId="0" fontId="36" fillId="5" borderId="1" xfId="0" applyFont="1" applyFill="1" applyBorder="1" applyAlignment="1">
      <alignment horizontal="justify" vertical="center" wrapText="1"/>
    </xf>
    <xf numFmtId="0" fontId="36" fillId="0" borderId="1" xfId="0" applyFont="1" applyFill="1" applyBorder="1" applyAlignment="1">
      <alignment horizontal="justify" vertical="center" wrapText="1"/>
    </xf>
    <xf numFmtId="49" fontId="36" fillId="5" borderId="1" xfId="2" applyNumberFormat="1" applyFont="1" applyFill="1" applyBorder="1" applyAlignment="1" applyProtection="1">
      <alignment horizontal="center" vertical="center" wrapText="1"/>
      <protection hidden="1"/>
    </xf>
    <xf numFmtId="0" fontId="36" fillId="0" borderId="0" xfId="1" applyFont="1" applyFill="1" applyBorder="1" applyAlignment="1">
      <alignment horizontal="left" vertical="center" wrapText="1"/>
    </xf>
    <xf numFmtId="0" fontId="37" fillId="0" borderId="0" xfId="0" applyFont="1" applyBorder="1" applyAlignment="1">
      <alignment horizontal="right"/>
    </xf>
    <xf numFmtId="0" fontId="34" fillId="0" borderId="0" xfId="0" applyFont="1" applyAlignment="1">
      <alignment horizontal="right"/>
    </xf>
    <xf numFmtId="166" fontId="40" fillId="13" borderId="1" xfId="0" applyNumberFormat="1" applyFont="1" applyFill="1" applyBorder="1"/>
    <xf numFmtId="165" fontId="35" fillId="6" borderId="1" xfId="1" applyNumberFormat="1" applyFont="1" applyFill="1" applyBorder="1" applyAlignment="1" applyProtection="1">
      <alignment horizontal="center" vertical="center"/>
      <protection hidden="1"/>
    </xf>
    <xf numFmtId="165" fontId="35" fillId="6" borderId="1" xfId="1" applyNumberFormat="1" applyFont="1" applyFill="1" applyBorder="1" applyAlignment="1" applyProtection="1">
      <alignment horizontal="left" vertical="center" wrapText="1"/>
      <protection hidden="1"/>
    </xf>
    <xf numFmtId="165" fontId="35" fillId="6" borderId="1" xfId="1" applyNumberFormat="1" applyFont="1" applyFill="1" applyBorder="1" applyAlignment="1" applyProtection="1">
      <alignment horizontal="left" vertical="top" wrapText="1"/>
      <protection hidden="1"/>
    </xf>
    <xf numFmtId="166" fontId="35" fillId="6" borderId="1" xfId="1" applyNumberFormat="1" applyFont="1" applyFill="1" applyBorder="1" applyAlignment="1" applyProtection="1">
      <alignment horizontal="center" vertical="center" wrapText="1"/>
      <protection hidden="1"/>
    </xf>
    <xf numFmtId="166" fontId="36" fillId="0" borderId="1" xfId="1" applyNumberFormat="1" applyFont="1" applyFill="1" applyBorder="1" applyAlignment="1">
      <alignment horizontal="center" vertical="center"/>
    </xf>
    <xf numFmtId="166" fontId="36" fillId="0" borderId="1" xfId="2" applyNumberFormat="1" applyFont="1" applyFill="1" applyBorder="1" applyAlignment="1" applyProtection="1">
      <alignment horizontal="center" vertical="center" wrapText="1"/>
      <protection hidden="1"/>
    </xf>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166" fontId="36" fillId="0" borderId="1" xfId="304" applyNumberFormat="1" applyFont="1" applyBorder="1"/>
    <xf numFmtId="0" fontId="36" fillId="0" borderId="0" xfId="1" applyFont="1" applyFill="1" applyBorder="1" applyAlignment="1">
      <alignment horizontal="left" vertical="center" wrapText="1"/>
    </xf>
    <xf numFmtId="0" fontId="37" fillId="0" borderId="0" xfId="0" applyFont="1" applyBorder="1" applyAlignment="1">
      <alignment horizontal="right"/>
    </xf>
    <xf numFmtId="0" fontId="35" fillId="7" borderId="1" xfId="0" applyFont="1" applyFill="1" applyBorder="1" applyAlignment="1">
      <alignment horizontal="center" vertical="center" wrapText="1"/>
    </xf>
    <xf numFmtId="0" fontId="34" fillId="0" borderId="0" xfId="0" applyFont="1" applyAlignment="1">
      <alignment horizontal="right"/>
    </xf>
    <xf numFmtId="166" fontId="0" fillId="0" borderId="0" xfId="0" applyNumberFormat="1"/>
    <xf numFmtId="166" fontId="35" fillId="5" borderId="8" xfId="0" applyNumberFormat="1" applyFont="1" applyFill="1" applyBorder="1"/>
    <xf numFmtId="166" fontId="36" fillId="5" borderId="8" xfId="0" applyNumberFormat="1" applyFont="1" applyFill="1" applyBorder="1"/>
    <xf numFmtId="166" fontId="35" fillId="14" borderId="8" xfId="0" applyNumberFormat="1" applyFont="1" applyFill="1" applyBorder="1"/>
    <xf numFmtId="166" fontId="36" fillId="14" borderId="8" xfId="0" applyNumberFormat="1" applyFont="1" applyFill="1" applyBorder="1"/>
    <xf numFmtId="166" fontId="35" fillId="0" borderId="1" xfId="0" applyNumberFormat="1" applyFont="1" applyFill="1" applyBorder="1" applyAlignment="1">
      <alignment horizontal="right" wrapText="1"/>
    </xf>
    <xf numFmtId="166" fontId="36" fillId="0" borderId="1" xfId="0" applyNumberFormat="1" applyFont="1" applyFill="1" applyBorder="1" applyAlignment="1">
      <alignment horizontal="right" wrapText="1"/>
    </xf>
    <xf numFmtId="0" fontId="33" fillId="16" borderId="0" xfId="1" applyFont="1" applyFill="1" applyBorder="1"/>
    <xf numFmtId="166" fontId="33" fillId="16" borderId="0" xfId="1" applyNumberFormat="1" applyFont="1" applyFill="1" applyBorder="1"/>
    <xf numFmtId="0" fontId="33" fillId="16" borderId="0" xfId="1" applyFont="1" applyFill="1"/>
    <xf numFmtId="0" fontId="36" fillId="0" borderId="0" xfId="1" applyFont="1" applyFill="1" applyBorder="1" applyAlignment="1">
      <alignment horizontal="left" vertical="center" wrapText="1"/>
    </xf>
    <xf numFmtId="0" fontId="36" fillId="0" borderId="0" xfId="0" applyFont="1" applyAlignment="1">
      <alignment horizontal="left"/>
    </xf>
    <xf numFmtId="166" fontId="35" fillId="7" borderId="1" xfId="1" applyNumberFormat="1" applyFont="1" applyFill="1" applyBorder="1" applyAlignment="1" applyProtection="1">
      <alignment horizontal="center" vertical="center" wrapText="1"/>
      <protection hidden="1"/>
    </xf>
    <xf numFmtId="0" fontId="35" fillId="9" borderId="1" xfId="0" applyFont="1" applyFill="1" applyBorder="1" applyAlignment="1">
      <alignment horizontal="left" vertical="center" wrapText="1"/>
    </xf>
    <xf numFmtId="0" fontId="36" fillId="0" borderId="1" xfId="0" applyFont="1" applyBorder="1" applyAlignment="1">
      <alignment horizontal="left" wrapText="1" indent="1"/>
    </xf>
    <xf numFmtId="0" fontId="35" fillId="0" borderId="1" xfId="0" applyFont="1" applyBorder="1" applyAlignment="1">
      <alignment wrapText="1"/>
    </xf>
    <xf numFmtId="0" fontId="35" fillId="9" borderId="1" xfId="0" applyFont="1" applyFill="1" applyBorder="1" applyAlignment="1">
      <alignment wrapText="1"/>
    </xf>
    <xf numFmtId="0" fontId="35" fillId="8" borderId="1" xfId="0" applyFont="1" applyFill="1" applyBorder="1" applyAlignment="1">
      <alignment wrapText="1"/>
    </xf>
    <xf numFmtId="166" fontId="36" fillId="0" borderId="0" xfId="304" applyNumberFormat="1" applyFont="1" applyBorder="1"/>
    <xf numFmtId="0" fontId="35" fillId="8" borderId="1" xfId="0" applyFont="1" applyFill="1" applyBorder="1" applyAlignment="1">
      <alignment horizontal="center" vertical="center" wrapText="1"/>
    </xf>
    <xf numFmtId="0" fontId="37" fillId="0" borderId="0" xfId="0" applyFont="1" applyBorder="1" applyAlignment="1">
      <alignment horizontal="right"/>
    </xf>
    <xf numFmtId="0" fontId="35" fillId="7" borderId="1" xfId="0" applyFont="1" applyFill="1" applyBorder="1" applyAlignment="1">
      <alignment horizontal="center" vertical="center" wrapText="1"/>
    </xf>
    <xf numFmtId="0" fontId="34" fillId="0" borderId="0" xfId="0" applyFont="1" applyAlignment="1">
      <alignment horizontal="right"/>
    </xf>
    <xf numFmtId="0" fontId="35" fillId="2" borderId="11" xfId="1" applyFont="1" applyFill="1" applyBorder="1" applyAlignment="1">
      <alignment horizontal="center" vertical="center" wrapText="1"/>
    </xf>
    <xf numFmtId="0" fontId="37" fillId="0" borderId="0" xfId="0" applyFont="1" applyBorder="1" applyAlignment="1">
      <alignment horizontal="right"/>
    </xf>
    <xf numFmtId="0" fontId="34" fillId="0" borderId="0" xfId="0" applyFont="1" applyAlignment="1">
      <alignment horizontal="center" vertical="center"/>
    </xf>
    <xf numFmtId="166" fontId="36" fillId="0" borderId="1" xfId="0" applyNumberFormat="1" applyFont="1" applyFill="1" applyBorder="1" applyAlignment="1">
      <alignment wrapText="1"/>
    </xf>
    <xf numFmtId="166" fontId="35" fillId="0" borderId="1" xfId="1" applyNumberFormat="1" applyFont="1" applyFill="1" applyBorder="1" applyAlignment="1" applyProtection="1">
      <alignment horizontal="center" wrapText="1"/>
      <protection hidden="1"/>
    </xf>
    <xf numFmtId="166" fontId="35" fillId="0" borderId="1" xfId="1" applyNumberFormat="1" applyFont="1" applyFill="1" applyBorder="1" applyAlignment="1">
      <alignment horizontal="center"/>
    </xf>
    <xf numFmtId="0" fontId="35" fillId="0" borderId="1" xfId="0" applyFont="1" applyFill="1" applyBorder="1"/>
    <xf numFmtId="166" fontId="36" fillId="0" borderId="1" xfId="304" applyNumberFormat="1" applyFont="1" applyFill="1" applyBorder="1"/>
    <xf numFmtId="0" fontId="40" fillId="0" borderId="0" xfId="1" applyFont="1" applyFill="1" applyAlignment="1">
      <alignment horizontal="left"/>
    </xf>
    <xf numFmtId="165" fontId="35" fillId="7" borderId="1" xfId="1" applyNumberFormat="1" applyFont="1" applyFill="1" applyBorder="1" applyAlignment="1" applyProtection="1">
      <alignment horizontal="center" vertical="center"/>
      <protection hidden="1"/>
    </xf>
    <xf numFmtId="165" fontId="35" fillId="7" borderId="1" xfId="1" applyNumberFormat="1" applyFont="1" applyFill="1" applyBorder="1" applyAlignment="1" applyProtection="1">
      <alignment horizontal="left" vertical="center" wrapText="1"/>
      <protection hidden="1"/>
    </xf>
    <xf numFmtId="166" fontId="35" fillId="7" borderId="1" xfId="1" applyNumberFormat="1" applyFont="1" applyFill="1" applyBorder="1" applyAlignment="1" applyProtection="1">
      <alignment horizontal="right" wrapText="1"/>
      <protection hidden="1"/>
    </xf>
    <xf numFmtId="49" fontId="36" fillId="0" borderId="1" xfId="2" applyNumberFormat="1" applyFont="1" applyFill="1" applyBorder="1" applyAlignment="1" applyProtection="1">
      <alignment horizontal="center"/>
      <protection hidden="1"/>
    </xf>
    <xf numFmtId="165" fontId="37" fillId="0" borderId="0" xfId="1" applyNumberFormat="1" applyFont="1" applyFill="1" applyBorder="1" applyAlignment="1" applyProtection="1">
      <alignment horizontal="left" vertical="top" wrapText="1"/>
      <protection hidden="1"/>
    </xf>
    <xf numFmtId="0" fontId="37" fillId="0" borderId="0" xfId="1" applyFont="1" applyFill="1"/>
    <xf numFmtId="0" fontId="31" fillId="0" borderId="0" xfId="1" applyFont="1" applyFill="1" applyAlignment="1">
      <alignment horizontal="center" vertical="center" wrapText="1"/>
    </xf>
    <xf numFmtId="0" fontId="35" fillId="2" borderId="11" xfId="1" applyFont="1" applyFill="1" applyBorder="1" applyAlignment="1">
      <alignment horizontal="center" vertical="center" wrapText="1"/>
    </xf>
    <xf numFmtId="0" fontId="35" fillId="2" borderId="12" xfId="1" applyFont="1" applyFill="1" applyBorder="1" applyAlignment="1">
      <alignment horizontal="center" vertical="center" wrapText="1"/>
    </xf>
    <xf numFmtId="0" fontId="35" fillId="2" borderId="13" xfId="1" applyFont="1" applyFill="1" applyBorder="1" applyAlignment="1">
      <alignment horizontal="center" vertical="center" wrapText="1"/>
    </xf>
    <xf numFmtId="0" fontId="35" fillId="2" borderId="1" xfId="1" applyFont="1" applyFill="1" applyBorder="1" applyAlignment="1">
      <alignment horizontal="center" vertical="center" wrapText="1"/>
    </xf>
    <xf numFmtId="0" fontId="36" fillId="0" borderId="0" xfId="1" applyFont="1" applyFill="1" applyBorder="1" applyAlignment="1">
      <alignment horizontal="left" vertical="center" wrapText="1"/>
    </xf>
    <xf numFmtId="0" fontId="40" fillId="2" borderId="11" xfId="1" applyFont="1" applyFill="1" applyBorder="1" applyAlignment="1">
      <alignment horizontal="center" vertical="center"/>
    </xf>
    <xf numFmtId="0" fontId="40" fillId="2" borderId="12" xfId="1" applyFont="1" applyFill="1" applyBorder="1" applyAlignment="1">
      <alignment horizontal="center" vertical="center"/>
    </xf>
    <xf numFmtId="0" fontId="40" fillId="2" borderId="13" xfId="1" applyFont="1" applyFill="1" applyBorder="1" applyAlignment="1">
      <alignment horizontal="center" vertical="center"/>
    </xf>
    <xf numFmtId="0" fontId="35" fillId="2" borderId="8" xfId="1" applyFont="1" applyFill="1" applyBorder="1" applyAlignment="1">
      <alignment horizontal="center" vertical="center" wrapText="1"/>
    </xf>
    <xf numFmtId="0" fontId="35" fillId="2" borderId="10" xfId="1" applyFont="1" applyFill="1" applyBorder="1" applyAlignment="1">
      <alignment horizontal="center" vertical="center" wrapText="1"/>
    </xf>
    <xf numFmtId="0" fontId="35" fillId="0" borderId="0" xfId="1" applyFont="1" applyFill="1" applyAlignment="1">
      <alignment horizontal="left" vertical="top" wrapText="1"/>
    </xf>
    <xf numFmtId="0" fontId="36" fillId="0" borderId="0" xfId="1" applyFont="1" applyFill="1" applyBorder="1" applyAlignment="1">
      <alignment horizontal="left" vertical="center"/>
    </xf>
    <xf numFmtId="0" fontId="35" fillId="7" borderId="8" xfId="0" applyFont="1" applyFill="1" applyBorder="1" applyAlignment="1">
      <alignment horizontal="center" vertical="center" wrapText="1"/>
    </xf>
    <xf numFmtId="0" fontId="35" fillId="7" borderId="9" xfId="0" applyFont="1" applyFill="1" applyBorder="1" applyAlignment="1">
      <alignment horizontal="center" vertical="center" wrapText="1"/>
    </xf>
    <xf numFmtId="0" fontId="35" fillId="7" borderId="10" xfId="0" applyFont="1" applyFill="1" applyBorder="1" applyAlignment="1">
      <alignment horizontal="center" vertical="center" wrapText="1"/>
    </xf>
    <xf numFmtId="0" fontId="35" fillId="7" borderId="11" xfId="0" applyFont="1" applyFill="1" applyBorder="1" applyAlignment="1">
      <alignment horizontal="center" vertical="center" wrapText="1"/>
    </xf>
    <xf numFmtId="0" fontId="35" fillId="7" borderId="13" xfId="0" applyFont="1" applyFill="1" applyBorder="1" applyAlignment="1">
      <alignment horizontal="center" vertical="center" wrapText="1"/>
    </xf>
    <xf numFmtId="0" fontId="35" fillId="8" borderId="11" xfId="0" applyFont="1" applyFill="1" applyBorder="1" applyAlignment="1">
      <alignment horizontal="center" vertical="center" wrapText="1"/>
    </xf>
    <xf numFmtId="0" fontId="35" fillId="8" borderId="12" xfId="0" applyFont="1" applyFill="1" applyBorder="1" applyAlignment="1">
      <alignment horizontal="center" vertical="center" wrapText="1"/>
    </xf>
    <xf numFmtId="0" fontId="35" fillId="8" borderId="13" xfId="0" applyFont="1" applyFill="1" applyBorder="1" applyAlignment="1">
      <alignment horizontal="center" vertical="center" wrapText="1"/>
    </xf>
    <xf numFmtId="0" fontId="31" fillId="0" borderId="0" xfId="0" applyFont="1" applyAlignment="1">
      <alignment horizontal="center" vertical="center"/>
    </xf>
    <xf numFmtId="0" fontId="36" fillId="0" borderId="2" xfId="0" applyFont="1" applyBorder="1" applyAlignment="1">
      <alignment horizontal="right"/>
    </xf>
    <xf numFmtId="0" fontId="35" fillId="8" borderId="1" xfId="0" applyFont="1" applyFill="1" applyBorder="1" applyAlignment="1">
      <alignment horizontal="center" vertical="center" wrapText="1"/>
    </xf>
    <xf numFmtId="0" fontId="35" fillId="6" borderId="8" xfId="0" applyFont="1" applyFill="1" applyBorder="1" applyAlignment="1">
      <alignment horizontal="center" vertical="center" wrapText="1"/>
    </xf>
    <xf numFmtId="0" fontId="35" fillId="6" borderId="9" xfId="0" applyFont="1" applyFill="1" applyBorder="1" applyAlignment="1">
      <alignment horizontal="center" vertical="center" wrapText="1"/>
    </xf>
    <xf numFmtId="0" fontId="35" fillId="6" borderId="10" xfId="0" applyFont="1" applyFill="1" applyBorder="1" applyAlignment="1">
      <alignment horizontal="center" vertical="center" wrapText="1"/>
    </xf>
    <xf numFmtId="0" fontId="35" fillId="7" borderId="12"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44" fillId="0" borderId="0" xfId="1" applyFont="1" applyFill="1" applyBorder="1" applyAlignment="1">
      <alignment horizontal="left" vertical="top" wrapText="1"/>
    </xf>
    <xf numFmtId="0" fontId="36" fillId="0" borderId="0" xfId="1" applyFont="1" applyFill="1" applyBorder="1" applyAlignment="1">
      <alignment horizontal="left" vertical="top" wrapText="1"/>
    </xf>
    <xf numFmtId="0" fontId="35" fillId="7" borderId="1" xfId="0" applyFont="1" applyFill="1" applyBorder="1" applyAlignment="1">
      <alignment horizontal="center" vertical="center" wrapText="1"/>
    </xf>
    <xf numFmtId="0" fontId="35" fillId="4" borderId="1" xfId="0" applyFont="1" applyFill="1" applyBorder="1" applyAlignment="1">
      <alignment horizontal="center" vertical="center" wrapText="1"/>
    </xf>
    <xf numFmtId="0" fontId="35" fillId="4" borderId="11" xfId="0" applyFont="1" applyFill="1" applyBorder="1" applyAlignment="1">
      <alignment horizontal="center" vertical="center" wrapText="1"/>
    </xf>
    <xf numFmtId="0" fontId="35" fillId="4" borderId="12" xfId="0" applyFont="1" applyFill="1" applyBorder="1" applyAlignment="1">
      <alignment horizontal="center" vertical="center" wrapText="1"/>
    </xf>
    <xf numFmtId="0" fontId="35" fillId="4" borderId="13" xfId="0" applyFont="1" applyFill="1" applyBorder="1" applyAlignment="1">
      <alignment horizontal="center" vertical="center" wrapText="1"/>
    </xf>
    <xf numFmtId="0" fontId="35" fillId="8" borderId="8" xfId="0" applyFont="1" applyFill="1" applyBorder="1" applyAlignment="1">
      <alignment horizontal="center" vertical="center"/>
    </xf>
    <xf numFmtId="0" fontId="35" fillId="8" borderId="10" xfId="0" applyFont="1" applyFill="1" applyBorder="1" applyAlignment="1">
      <alignment horizontal="center" vertical="center"/>
    </xf>
    <xf numFmtId="0" fontId="35" fillId="8" borderId="9" xfId="0" applyFont="1" applyFill="1" applyBorder="1" applyAlignment="1">
      <alignment horizontal="center" vertical="center"/>
    </xf>
    <xf numFmtId="0" fontId="35" fillId="3" borderId="1" xfId="0" applyFont="1" applyFill="1" applyBorder="1" applyAlignment="1">
      <alignment horizontal="center" vertical="center" wrapText="1"/>
    </xf>
    <xf numFmtId="0" fontId="35" fillId="6" borderId="11" xfId="0" applyFont="1" applyFill="1" applyBorder="1" applyAlignment="1">
      <alignment horizontal="center" vertical="center" wrapText="1"/>
    </xf>
    <xf numFmtId="0" fontId="35" fillId="6" borderId="12" xfId="0" applyFont="1" applyFill="1" applyBorder="1" applyAlignment="1">
      <alignment horizontal="center" vertical="center" wrapText="1"/>
    </xf>
    <xf numFmtId="0" fontId="35" fillId="6" borderId="13" xfId="0" applyFont="1" applyFill="1" applyBorder="1" applyAlignment="1">
      <alignment horizontal="center" vertical="center" wrapText="1"/>
    </xf>
    <xf numFmtId="0" fontId="35" fillId="8" borderId="1" xfId="0" applyFont="1" applyFill="1" applyBorder="1" applyAlignment="1">
      <alignment horizontal="center" vertical="center"/>
    </xf>
    <xf numFmtId="0" fontId="35" fillId="3" borderId="8"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13" xfId="0" applyFont="1" applyFill="1" applyBorder="1" applyAlignment="1">
      <alignment horizontal="center" vertical="center" wrapText="1"/>
    </xf>
    <xf numFmtId="0" fontId="35" fillId="3" borderId="11" xfId="0" applyFont="1" applyFill="1" applyBorder="1" applyAlignment="1">
      <alignment horizontal="center" vertical="center"/>
    </xf>
    <xf numFmtId="0" fontId="35" fillId="3" borderId="12" xfId="0" applyFont="1" applyFill="1" applyBorder="1" applyAlignment="1">
      <alignment horizontal="center" vertical="center"/>
    </xf>
    <xf numFmtId="0" fontId="35" fillId="3" borderId="13" xfId="0" applyFont="1" applyFill="1" applyBorder="1" applyAlignment="1">
      <alignment horizontal="center" vertical="center"/>
    </xf>
    <xf numFmtId="0" fontId="35" fillId="3" borderId="12" xfId="0" applyFont="1" applyFill="1" applyBorder="1" applyAlignment="1">
      <alignment horizontal="center" vertical="center" wrapText="1"/>
    </xf>
    <xf numFmtId="0" fontId="36" fillId="3" borderId="1" xfId="0" applyFont="1" applyFill="1" applyBorder="1" applyAlignment="1">
      <alignment horizontal="center" vertical="center" wrapText="1"/>
    </xf>
    <xf numFmtId="0" fontId="36" fillId="3" borderId="1" xfId="0" applyFont="1" applyFill="1" applyBorder="1" applyAlignment="1">
      <alignment horizontal="center" vertical="center"/>
    </xf>
    <xf numFmtId="0" fontId="31" fillId="0" borderId="0" xfId="0" applyFont="1" applyAlignment="1">
      <alignment horizontal="center" vertical="center" wrapText="1"/>
    </xf>
    <xf numFmtId="0" fontId="44" fillId="5" borderId="0" xfId="0" applyFont="1" applyFill="1" applyBorder="1" applyAlignment="1">
      <alignment horizontal="left" vertical="center" wrapText="1"/>
    </xf>
    <xf numFmtId="0" fontId="36" fillId="5" borderId="0" xfId="0" applyFont="1" applyFill="1" applyBorder="1" applyAlignment="1">
      <alignment horizontal="left" vertical="center" wrapText="1"/>
    </xf>
    <xf numFmtId="0" fontId="36" fillId="3" borderId="8"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4" borderId="8" xfId="0" applyFont="1" applyFill="1" applyBorder="1" applyAlignment="1">
      <alignment horizontal="center" vertical="center" wrapText="1"/>
    </xf>
    <xf numFmtId="0" fontId="36" fillId="4" borderId="9" xfId="0" applyFont="1" applyFill="1" applyBorder="1" applyAlignment="1">
      <alignment horizontal="center" vertical="center" wrapText="1"/>
    </xf>
    <xf numFmtId="0" fontId="36" fillId="4" borderId="10" xfId="0" applyFont="1" applyFill="1" applyBorder="1" applyAlignment="1">
      <alignment horizontal="center" vertical="center" wrapText="1"/>
    </xf>
    <xf numFmtId="0" fontId="36" fillId="4" borderId="11"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3" xfId="0" applyFont="1" applyFill="1" applyBorder="1" applyAlignment="1">
      <alignment horizontal="center" vertical="center" wrapText="1"/>
    </xf>
    <xf numFmtId="0" fontId="35" fillId="4" borderId="8" xfId="0" applyFont="1" applyFill="1" applyBorder="1" applyAlignment="1">
      <alignment horizontal="center"/>
    </xf>
    <xf numFmtId="0" fontId="35" fillId="4" borderId="9" xfId="0" applyFont="1" applyFill="1" applyBorder="1" applyAlignment="1">
      <alignment horizontal="center"/>
    </xf>
    <xf numFmtId="166" fontId="36" fillId="0" borderId="0" xfId="1" applyNumberFormat="1" applyFont="1" applyFill="1" applyBorder="1" applyAlignment="1">
      <alignment horizontal="left" vertical="center" wrapText="1"/>
    </xf>
    <xf numFmtId="0" fontId="36" fillId="4" borderId="1" xfId="0" applyFont="1" applyFill="1" applyBorder="1" applyAlignment="1">
      <alignment horizontal="center" vertical="center" wrapText="1"/>
    </xf>
    <xf numFmtId="0" fontId="34" fillId="0" borderId="0" xfId="0" applyFont="1" applyAlignment="1">
      <alignment horizontal="center" vertical="center"/>
    </xf>
    <xf numFmtId="0" fontId="37" fillId="0" borderId="0" xfId="0" applyFont="1" applyBorder="1" applyAlignment="1">
      <alignment horizontal="right"/>
    </xf>
    <xf numFmtId="0" fontId="34" fillId="0" borderId="0" xfId="0" applyFont="1" applyAlignment="1">
      <alignment horizontal="center" vertical="top"/>
    </xf>
    <xf numFmtId="0" fontId="31" fillId="0" borderId="0" xfId="0" applyFont="1" applyFill="1" applyAlignment="1">
      <alignment horizontal="center" vertical="center"/>
    </xf>
    <xf numFmtId="0" fontId="35" fillId="4" borderId="10" xfId="0" applyFont="1" applyFill="1" applyBorder="1" applyAlignment="1">
      <alignment horizontal="center"/>
    </xf>
    <xf numFmtId="0" fontId="35" fillId="4" borderId="9" xfId="0" applyFont="1" applyFill="1" applyBorder="1" applyAlignment="1">
      <alignment horizontal="center" vertical="center"/>
    </xf>
    <xf numFmtId="0" fontId="35" fillId="4" borderId="8" xfId="0" applyFont="1" applyFill="1" applyBorder="1" applyAlignment="1">
      <alignment horizontal="center" vertical="center" wrapText="1"/>
    </xf>
    <xf numFmtId="0" fontId="35" fillId="4" borderId="9" xfId="0" applyFont="1" applyFill="1" applyBorder="1" applyAlignment="1">
      <alignment horizontal="center" vertical="center" wrapText="1"/>
    </xf>
    <xf numFmtId="166" fontId="44" fillId="0" borderId="0" xfId="1" applyNumberFormat="1" applyFont="1" applyFill="1" applyBorder="1" applyAlignment="1">
      <alignment horizontal="left" vertical="center" wrapText="1"/>
    </xf>
    <xf numFmtId="0" fontId="35" fillId="4" borderId="3" xfId="0" applyFont="1" applyFill="1" applyBorder="1" applyAlignment="1">
      <alignment horizontal="center" vertical="center" wrapText="1"/>
    </xf>
    <xf numFmtId="0" fontId="35" fillId="4" borderId="4" xfId="0" applyFont="1" applyFill="1" applyBorder="1" applyAlignment="1">
      <alignment horizontal="center" vertical="center" wrapText="1"/>
    </xf>
    <xf numFmtId="0" fontId="35" fillId="4" borderId="5" xfId="0" applyFont="1" applyFill="1" applyBorder="1" applyAlignment="1">
      <alignment horizontal="center" vertical="center" wrapText="1"/>
    </xf>
    <xf numFmtId="0" fontId="35" fillId="4" borderId="6" xfId="0" applyFont="1" applyFill="1" applyBorder="1" applyAlignment="1">
      <alignment horizontal="center" vertical="center" wrapText="1"/>
    </xf>
    <xf numFmtId="0" fontId="35" fillId="4" borderId="2" xfId="0" applyFont="1" applyFill="1" applyBorder="1" applyAlignment="1">
      <alignment horizontal="center" vertical="center" wrapText="1"/>
    </xf>
    <xf numFmtId="0" fontId="35" fillId="4" borderId="7" xfId="0" applyFont="1" applyFill="1" applyBorder="1" applyAlignment="1">
      <alignment horizontal="center" vertical="center" wrapText="1"/>
    </xf>
    <xf numFmtId="0" fontId="36" fillId="6" borderId="1" xfId="0" applyFont="1" applyFill="1" applyBorder="1" applyAlignment="1">
      <alignment horizontal="center" vertical="center" wrapText="1"/>
    </xf>
    <xf numFmtId="0" fontId="44" fillId="0" borderId="0" xfId="0" applyFont="1" applyAlignment="1">
      <alignment horizontal="left"/>
    </xf>
    <xf numFmtId="0" fontId="36" fillId="0" borderId="0" xfId="0" applyFont="1" applyAlignment="1">
      <alignment horizontal="left"/>
    </xf>
    <xf numFmtId="0" fontId="34" fillId="0" borderId="0" xfId="0" applyFont="1" applyAlignment="1">
      <alignment horizontal="center"/>
    </xf>
    <xf numFmtId="0" fontId="34" fillId="0" borderId="0" xfId="0" applyFont="1" applyAlignment="1">
      <alignment horizontal="right"/>
    </xf>
    <xf numFmtId="0" fontId="34" fillId="0" borderId="0" xfId="0" applyFont="1" applyAlignment="1">
      <alignment horizontal="left" vertical="center" wrapText="1"/>
    </xf>
    <xf numFmtId="0" fontId="36" fillId="7" borderId="8" xfId="0" applyFont="1" applyFill="1" applyBorder="1" applyAlignment="1">
      <alignment horizontal="center" vertical="center" wrapText="1"/>
    </xf>
    <xf numFmtId="0" fontId="36" fillId="7" borderId="9" xfId="0" applyFont="1" applyFill="1" applyBorder="1" applyAlignment="1">
      <alignment horizontal="center" vertical="center" wrapText="1"/>
    </xf>
    <xf numFmtId="0" fontId="36" fillId="7" borderId="10" xfId="0" applyFont="1" applyFill="1" applyBorder="1" applyAlignment="1">
      <alignment horizontal="center" vertical="center" wrapText="1"/>
    </xf>
    <xf numFmtId="0" fontId="36" fillId="7" borderId="11" xfId="0" applyFont="1" applyFill="1" applyBorder="1" applyAlignment="1">
      <alignment horizontal="center" vertical="center" wrapText="1"/>
    </xf>
    <xf numFmtId="0" fontId="36" fillId="7" borderId="12" xfId="0" applyFont="1" applyFill="1" applyBorder="1" applyAlignment="1">
      <alignment horizontal="center" vertical="center" wrapText="1"/>
    </xf>
    <xf numFmtId="0" fontId="36" fillId="7" borderId="13" xfId="0" applyFont="1" applyFill="1" applyBorder="1" applyAlignment="1">
      <alignment horizontal="center" vertical="center" wrapText="1"/>
    </xf>
    <xf numFmtId="0" fontId="48" fillId="0" borderId="0" xfId="0" applyFont="1" applyAlignment="1">
      <alignment horizontal="left" vertical="center" wrapText="1"/>
    </xf>
    <xf numFmtId="0" fontId="44" fillId="0" borderId="0" xfId="1" applyFont="1" applyFill="1" applyBorder="1" applyAlignment="1">
      <alignment horizontal="left" vertical="center" wrapText="1"/>
    </xf>
    <xf numFmtId="0" fontId="36" fillId="7" borderId="1" xfId="0" applyFont="1" applyFill="1" applyBorder="1" applyAlignment="1">
      <alignment horizontal="center" vertical="center" wrapText="1"/>
    </xf>
    <xf numFmtId="0" fontId="35" fillId="7" borderId="8" xfId="0" applyFont="1" applyFill="1" applyBorder="1" applyAlignment="1">
      <alignment horizontal="center"/>
    </xf>
    <xf numFmtId="0" fontId="35" fillId="7" borderId="9" xfId="0" applyFont="1" applyFill="1" applyBorder="1" applyAlignment="1">
      <alignment horizontal="center"/>
    </xf>
    <xf numFmtId="0" fontId="35" fillId="7" borderId="10" xfId="0" applyFont="1" applyFill="1" applyBorder="1" applyAlignment="1">
      <alignment horizontal="center"/>
    </xf>
    <xf numFmtId="0" fontId="36" fillId="0" borderId="0" xfId="0" applyFont="1" applyAlignment="1">
      <alignment horizontal="left" vertical="center"/>
    </xf>
  </cellXfs>
  <cellStyles count="1499">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53" xfId="1481"/>
    <cellStyle name="Обычный 154" xfId="1482"/>
    <cellStyle name="Обычный 155" xfId="1483"/>
    <cellStyle name="Обычный 156" xfId="1484"/>
    <cellStyle name="Обычный 157" xfId="1485"/>
    <cellStyle name="Обычный 158" xfId="1486"/>
    <cellStyle name="Обычный 159" xfId="1488"/>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60" xfId="1489"/>
    <cellStyle name="Обычный 161" xfId="1490"/>
    <cellStyle name="Обычный 162" xfId="1491"/>
    <cellStyle name="Обычный 163" xfId="1492"/>
    <cellStyle name="Обычный 164" xfId="1493"/>
    <cellStyle name="Обычный 165" xfId="1494"/>
    <cellStyle name="Обычный 166" xfId="1495"/>
    <cellStyle name="Обычный 167" xfId="1496"/>
    <cellStyle name="Обычный 168" xfId="1497"/>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52" xfId="1487"/>
    <cellStyle name="Обычный 2 52 2" xfId="1498"/>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T224"/>
  <sheetViews>
    <sheetView showZeros="0" tabSelected="1" view="pageBreakPreview" zoomScale="70" zoomScaleNormal="70" zoomScaleSheetLayoutView="70" workbookViewId="0">
      <pane xSplit="2" ySplit="7" topLeftCell="D8" activePane="bottomRight" state="frozen"/>
      <selection activeCell="D86" sqref="D86"/>
      <selection pane="topRight" activeCell="D86" sqref="D86"/>
      <selection pane="bottomLeft" activeCell="D86" sqref="D86"/>
      <selection pane="bottomRight" activeCell="K10" sqref="K10"/>
    </sheetView>
  </sheetViews>
  <sheetFormatPr defaultRowHeight="15.75" x14ac:dyDescent="0.25"/>
  <cols>
    <col min="1" max="1" width="9" style="2" customWidth="1"/>
    <col min="2" max="2" width="80.125" style="368" customWidth="1"/>
    <col min="3" max="3" width="28.875" style="49" customWidth="1"/>
    <col min="4" max="4" width="17" style="49" customWidth="1"/>
    <col min="5" max="5" width="15.25" style="49" customWidth="1"/>
    <col min="6" max="6" width="14.75" style="49" customWidth="1"/>
    <col min="7" max="7" width="16.25" style="49" customWidth="1"/>
    <col min="8" max="8" width="16" style="2" customWidth="1"/>
    <col min="9" max="9" width="15.625" style="2" customWidth="1"/>
    <col min="10" max="10" width="17.125" style="2" customWidth="1"/>
    <col min="11" max="11" width="23.375" style="2" customWidth="1"/>
    <col min="12" max="12" width="9" style="2"/>
    <col min="13" max="13" width="17.25" style="2" customWidth="1"/>
    <col min="14" max="14" width="10.75" style="2" customWidth="1"/>
    <col min="15" max="20" width="9" style="2" hidden="1" customWidth="1"/>
    <col min="21" max="258" width="9" style="2"/>
    <col min="259" max="259" width="9" style="2" customWidth="1"/>
    <col min="260" max="260" width="71.625" style="2" customWidth="1"/>
    <col min="261" max="261" width="20.5" style="2" customWidth="1"/>
    <col min="262" max="262" width="18.125" style="2" customWidth="1"/>
    <col min="263" max="263" width="15" style="2" customWidth="1"/>
    <col min="264" max="264" width="17.25" style="2" customWidth="1"/>
    <col min="265" max="514" width="9" style="2"/>
    <col min="515" max="515" width="9" style="2" customWidth="1"/>
    <col min="516" max="516" width="71.625" style="2" customWidth="1"/>
    <col min="517" max="517" width="20.5" style="2" customWidth="1"/>
    <col min="518" max="518" width="18.125" style="2" customWidth="1"/>
    <col min="519" max="519" width="15" style="2" customWidth="1"/>
    <col min="520" max="520" width="17.25" style="2" customWidth="1"/>
    <col min="521" max="770" width="9" style="2"/>
    <col min="771" max="771" width="9" style="2" customWidth="1"/>
    <col min="772" max="772" width="71.625" style="2" customWidth="1"/>
    <col min="773" max="773" width="20.5" style="2" customWidth="1"/>
    <col min="774" max="774" width="18.125" style="2" customWidth="1"/>
    <col min="775" max="775" width="15" style="2" customWidth="1"/>
    <col min="776" max="776" width="17.25" style="2" customWidth="1"/>
    <col min="777" max="1026" width="9" style="2"/>
    <col min="1027" max="1027" width="9" style="2" customWidth="1"/>
    <col min="1028" max="1028" width="71.625" style="2" customWidth="1"/>
    <col min="1029" max="1029" width="20.5" style="2" customWidth="1"/>
    <col min="1030" max="1030" width="18.125" style="2" customWidth="1"/>
    <col min="1031" max="1031" width="15" style="2" customWidth="1"/>
    <col min="1032" max="1032" width="17.25" style="2" customWidth="1"/>
    <col min="1033" max="1282" width="9" style="2"/>
    <col min="1283" max="1283" width="9" style="2" customWidth="1"/>
    <col min="1284" max="1284" width="71.625" style="2" customWidth="1"/>
    <col min="1285" max="1285" width="20.5" style="2" customWidth="1"/>
    <col min="1286" max="1286" width="18.125" style="2" customWidth="1"/>
    <col min="1287" max="1287" width="15" style="2" customWidth="1"/>
    <col min="1288" max="1288" width="17.25" style="2" customWidth="1"/>
    <col min="1289" max="1538" width="9" style="2"/>
    <col min="1539" max="1539" width="9" style="2" customWidth="1"/>
    <col min="1540" max="1540" width="71.625" style="2" customWidth="1"/>
    <col min="1541" max="1541" width="20.5" style="2" customWidth="1"/>
    <col min="1542" max="1542" width="18.125" style="2" customWidth="1"/>
    <col min="1543" max="1543" width="15" style="2" customWidth="1"/>
    <col min="1544" max="1544" width="17.25" style="2" customWidth="1"/>
    <col min="1545" max="1794" width="9" style="2"/>
    <col min="1795" max="1795" width="9" style="2" customWidth="1"/>
    <col min="1796" max="1796" width="71.625" style="2" customWidth="1"/>
    <col min="1797" max="1797" width="20.5" style="2" customWidth="1"/>
    <col min="1798" max="1798" width="18.125" style="2" customWidth="1"/>
    <col min="1799" max="1799" width="15" style="2" customWidth="1"/>
    <col min="1800" max="1800" width="17.25" style="2" customWidth="1"/>
    <col min="1801" max="2050" width="9" style="2"/>
    <col min="2051" max="2051" width="9" style="2" customWidth="1"/>
    <col min="2052" max="2052" width="71.625" style="2" customWidth="1"/>
    <col min="2053" max="2053" width="20.5" style="2" customWidth="1"/>
    <col min="2054" max="2054" width="18.125" style="2" customWidth="1"/>
    <col min="2055" max="2055" width="15" style="2" customWidth="1"/>
    <col min="2056" max="2056" width="17.25" style="2" customWidth="1"/>
    <col min="2057" max="2306" width="9" style="2"/>
    <col min="2307" max="2307" width="9" style="2" customWidth="1"/>
    <col min="2308" max="2308" width="71.625" style="2" customWidth="1"/>
    <col min="2309" max="2309" width="20.5" style="2" customWidth="1"/>
    <col min="2310" max="2310" width="18.125" style="2" customWidth="1"/>
    <col min="2311" max="2311" width="15" style="2" customWidth="1"/>
    <col min="2312" max="2312" width="17.25" style="2" customWidth="1"/>
    <col min="2313" max="2562" width="9" style="2"/>
    <col min="2563" max="2563" width="9" style="2" customWidth="1"/>
    <col min="2564" max="2564" width="71.625" style="2" customWidth="1"/>
    <col min="2565" max="2565" width="20.5" style="2" customWidth="1"/>
    <col min="2566" max="2566" width="18.125" style="2" customWidth="1"/>
    <col min="2567" max="2567" width="15" style="2" customWidth="1"/>
    <col min="2568" max="2568" width="17.25" style="2" customWidth="1"/>
    <col min="2569" max="2818" width="9" style="2"/>
    <col min="2819" max="2819" width="9" style="2" customWidth="1"/>
    <col min="2820" max="2820" width="71.625" style="2" customWidth="1"/>
    <col min="2821" max="2821" width="20.5" style="2" customWidth="1"/>
    <col min="2822" max="2822" width="18.125" style="2" customWidth="1"/>
    <col min="2823" max="2823" width="15" style="2" customWidth="1"/>
    <col min="2824" max="2824" width="17.25" style="2" customWidth="1"/>
    <col min="2825" max="3074" width="9" style="2"/>
    <col min="3075" max="3075" width="9" style="2" customWidth="1"/>
    <col min="3076" max="3076" width="71.625" style="2" customWidth="1"/>
    <col min="3077" max="3077" width="20.5" style="2" customWidth="1"/>
    <col min="3078" max="3078" width="18.125" style="2" customWidth="1"/>
    <col min="3079" max="3079" width="15" style="2" customWidth="1"/>
    <col min="3080" max="3080" width="17.25" style="2" customWidth="1"/>
    <col min="3081" max="3330" width="9" style="2"/>
    <col min="3331" max="3331" width="9" style="2" customWidth="1"/>
    <col min="3332" max="3332" width="71.625" style="2" customWidth="1"/>
    <col min="3333" max="3333" width="20.5" style="2" customWidth="1"/>
    <col min="3334" max="3334" width="18.125" style="2" customWidth="1"/>
    <col min="3335" max="3335" width="15" style="2" customWidth="1"/>
    <col min="3336" max="3336" width="17.25" style="2" customWidth="1"/>
    <col min="3337" max="3586" width="9" style="2"/>
    <col min="3587" max="3587" width="9" style="2" customWidth="1"/>
    <col min="3588" max="3588" width="71.625" style="2" customWidth="1"/>
    <col min="3589" max="3589" width="20.5" style="2" customWidth="1"/>
    <col min="3590" max="3590" width="18.125" style="2" customWidth="1"/>
    <col min="3591" max="3591" width="15" style="2" customWidth="1"/>
    <col min="3592" max="3592" width="17.25" style="2" customWidth="1"/>
    <col min="3593" max="3842" width="9" style="2"/>
    <col min="3843" max="3843" width="9" style="2" customWidth="1"/>
    <col min="3844" max="3844" width="71.625" style="2" customWidth="1"/>
    <col min="3845" max="3845" width="20.5" style="2" customWidth="1"/>
    <col min="3846" max="3846" width="18.125" style="2" customWidth="1"/>
    <col min="3847" max="3847" width="15" style="2" customWidth="1"/>
    <col min="3848" max="3848" width="17.25" style="2" customWidth="1"/>
    <col min="3849" max="4098" width="9" style="2"/>
    <col min="4099" max="4099" width="9" style="2" customWidth="1"/>
    <col min="4100" max="4100" width="71.625" style="2" customWidth="1"/>
    <col min="4101" max="4101" width="20.5" style="2" customWidth="1"/>
    <col min="4102" max="4102" width="18.125" style="2" customWidth="1"/>
    <col min="4103" max="4103" width="15" style="2" customWidth="1"/>
    <col min="4104" max="4104" width="17.25" style="2" customWidth="1"/>
    <col min="4105" max="4354" width="9" style="2"/>
    <col min="4355" max="4355" width="9" style="2" customWidth="1"/>
    <col min="4356" max="4356" width="71.625" style="2" customWidth="1"/>
    <col min="4357" max="4357" width="20.5" style="2" customWidth="1"/>
    <col min="4358" max="4358" width="18.125" style="2" customWidth="1"/>
    <col min="4359" max="4359" width="15" style="2" customWidth="1"/>
    <col min="4360" max="4360" width="17.25" style="2" customWidth="1"/>
    <col min="4361" max="4610" width="9" style="2"/>
    <col min="4611" max="4611" width="9" style="2" customWidth="1"/>
    <col min="4612" max="4612" width="71.625" style="2" customWidth="1"/>
    <col min="4613" max="4613" width="20.5" style="2" customWidth="1"/>
    <col min="4614" max="4614" width="18.125" style="2" customWidth="1"/>
    <col min="4615" max="4615" width="15" style="2" customWidth="1"/>
    <col min="4616" max="4616" width="17.25" style="2" customWidth="1"/>
    <col min="4617" max="4866" width="9" style="2"/>
    <col min="4867" max="4867" width="9" style="2" customWidth="1"/>
    <col min="4868" max="4868" width="71.625" style="2" customWidth="1"/>
    <col min="4869" max="4869" width="20.5" style="2" customWidth="1"/>
    <col min="4870" max="4870" width="18.125" style="2" customWidth="1"/>
    <col min="4871" max="4871" width="15" style="2" customWidth="1"/>
    <col min="4872" max="4872" width="17.25" style="2" customWidth="1"/>
    <col min="4873" max="5122" width="9" style="2"/>
    <col min="5123" max="5123" width="9" style="2" customWidth="1"/>
    <col min="5124" max="5124" width="71.625" style="2" customWidth="1"/>
    <col min="5125" max="5125" width="20.5" style="2" customWidth="1"/>
    <col min="5126" max="5126" width="18.125" style="2" customWidth="1"/>
    <col min="5127" max="5127" width="15" style="2" customWidth="1"/>
    <col min="5128" max="5128" width="17.25" style="2" customWidth="1"/>
    <col min="5129" max="5378" width="9" style="2"/>
    <col min="5379" max="5379" width="9" style="2" customWidth="1"/>
    <col min="5380" max="5380" width="71.625" style="2" customWidth="1"/>
    <col min="5381" max="5381" width="20.5" style="2" customWidth="1"/>
    <col min="5382" max="5382" width="18.125" style="2" customWidth="1"/>
    <col min="5383" max="5383" width="15" style="2" customWidth="1"/>
    <col min="5384" max="5384" width="17.25" style="2" customWidth="1"/>
    <col min="5385" max="5634" width="9" style="2"/>
    <col min="5635" max="5635" width="9" style="2" customWidth="1"/>
    <col min="5636" max="5636" width="71.625" style="2" customWidth="1"/>
    <col min="5637" max="5637" width="20.5" style="2" customWidth="1"/>
    <col min="5638" max="5638" width="18.125" style="2" customWidth="1"/>
    <col min="5639" max="5639" width="15" style="2" customWidth="1"/>
    <col min="5640" max="5640" width="17.25" style="2" customWidth="1"/>
    <col min="5641" max="5890" width="9" style="2"/>
    <col min="5891" max="5891" width="9" style="2" customWidth="1"/>
    <col min="5892" max="5892" width="71.625" style="2" customWidth="1"/>
    <col min="5893" max="5893" width="20.5" style="2" customWidth="1"/>
    <col min="5894" max="5894" width="18.125" style="2" customWidth="1"/>
    <col min="5895" max="5895" width="15" style="2" customWidth="1"/>
    <col min="5896" max="5896" width="17.25" style="2" customWidth="1"/>
    <col min="5897" max="6146" width="9" style="2"/>
    <col min="6147" max="6147" width="9" style="2" customWidth="1"/>
    <col min="6148" max="6148" width="71.625" style="2" customWidth="1"/>
    <col min="6149" max="6149" width="20.5" style="2" customWidth="1"/>
    <col min="6150" max="6150" width="18.125" style="2" customWidth="1"/>
    <col min="6151" max="6151" width="15" style="2" customWidth="1"/>
    <col min="6152" max="6152" width="17.25" style="2" customWidth="1"/>
    <col min="6153" max="6402" width="9" style="2"/>
    <col min="6403" max="6403" width="9" style="2" customWidth="1"/>
    <col min="6404" max="6404" width="71.625" style="2" customWidth="1"/>
    <col min="6405" max="6405" width="20.5" style="2" customWidth="1"/>
    <col min="6406" max="6406" width="18.125" style="2" customWidth="1"/>
    <col min="6407" max="6407" width="15" style="2" customWidth="1"/>
    <col min="6408" max="6408" width="17.25" style="2" customWidth="1"/>
    <col min="6409" max="6658" width="9" style="2"/>
    <col min="6659" max="6659" width="9" style="2" customWidth="1"/>
    <col min="6660" max="6660" width="71.625" style="2" customWidth="1"/>
    <col min="6661" max="6661" width="20.5" style="2" customWidth="1"/>
    <col min="6662" max="6662" width="18.125" style="2" customWidth="1"/>
    <col min="6663" max="6663" width="15" style="2" customWidth="1"/>
    <col min="6664" max="6664" width="17.25" style="2" customWidth="1"/>
    <col min="6665" max="6914" width="9" style="2"/>
    <col min="6915" max="6915" width="9" style="2" customWidth="1"/>
    <col min="6916" max="6916" width="71.625" style="2" customWidth="1"/>
    <col min="6917" max="6917" width="20.5" style="2" customWidth="1"/>
    <col min="6918" max="6918" width="18.125" style="2" customWidth="1"/>
    <col min="6919" max="6919" width="15" style="2" customWidth="1"/>
    <col min="6920" max="6920" width="17.25" style="2" customWidth="1"/>
    <col min="6921" max="7170" width="9" style="2"/>
    <col min="7171" max="7171" width="9" style="2" customWidth="1"/>
    <col min="7172" max="7172" width="71.625" style="2" customWidth="1"/>
    <col min="7173" max="7173" width="20.5" style="2" customWidth="1"/>
    <col min="7174" max="7174" width="18.125" style="2" customWidth="1"/>
    <col min="7175" max="7175" width="15" style="2" customWidth="1"/>
    <col min="7176" max="7176" width="17.25" style="2" customWidth="1"/>
    <col min="7177" max="7426" width="9" style="2"/>
    <col min="7427" max="7427" width="9" style="2" customWidth="1"/>
    <col min="7428" max="7428" width="71.625" style="2" customWidth="1"/>
    <col min="7429" max="7429" width="20.5" style="2" customWidth="1"/>
    <col min="7430" max="7430" width="18.125" style="2" customWidth="1"/>
    <col min="7431" max="7431" width="15" style="2" customWidth="1"/>
    <col min="7432" max="7432" width="17.25" style="2" customWidth="1"/>
    <col min="7433" max="7682" width="9" style="2"/>
    <col min="7683" max="7683" width="9" style="2" customWidth="1"/>
    <col min="7684" max="7684" width="71.625" style="2" customWidth="1"/>
    <col min="7685" max="7685" width="20.5" style="2" customWidth="1"/>
    <col min="7686" max="7686" width="18.125" style="2" customWidth="1"/>
    <col min="7687" max="7687" width="15" style="2" customWidth="1"/>
    <col min="7688" max="7688" width="17.25" style="2" customWidth="1"/>
    <col min="7689" max="7938" width="9" style="2"/>
    <col min="7939" max="7939" width="9" style="2" customWidth="1"/>
    <col min="7940" max="7940" width="71.625" style="2" customWidth="1"/>
    <col min="7941" max="7941" width="20.5" style="2" customWidth="1"/>
    <col min="7942" max="7942" width="18.125" style="2" customWidth="1"/>
    <col min="7943" max="7943" width="15" style="2" customWidth="1"/>
    <col min="7944" max="7944" width="17.25" style="2" customWidth="1"/>
    <col min="7945" max="8194" width="9" style="2"/>
    <col min="8195" max="8195" width="9" style="2" customWidth="1"/>
    <col min="8196" max="8196" width="71.625" style="2" customWidth="1"/>
    <col min="8197" max="8197" width="20.5" style="2" customWidth="1"/>
    <col min="8198" max="8198" width="18.125" style="2" customWidth="1"/>
    <col min="8199" max="8199" width="15" style="2" customWidth="1"/>
    <col min="8200" max="8200" width="17.25" style="2" customWidth="1"/>
    <col min="8201" max="8450" width="9" style="2"/>
    <col min="8451" max="8451" width="9" style="2" customWidth="1"/>
    <col min="8452" max="8452" width="71.625" style="2" customWidth="1"/>
    <col min="8453" max="8453" width="20.5" style="2" customWidth="1"/>
    <col min="8454" max="8454" width="18.125" style="2" customWidth="1"/>
    <col min="8455" max="8455" width="15" style="2" customWidth="1"/>
    <col min="8456" max="8456" width="17.25" style="2" customWidth="1"/>
    <col min="8457" max="8706" width="9" style="2"/>
    <col min="8707" max="8707" width="9" style="2" customWidth="1"/>
    <col min="8708" max="8708" width="71.625" style="2" customWidth="1"/>
    <col min="8709" max="8709" width="20.5" style="2" customWidth="1"/>
    <col min="8710" max="8710" width="18.125" style="2" customWidth="1"/>
    <col min="8711" max="8711" width="15" style="2" customWidth="1"/>
    <col min="8712" max="8712" width="17.25" style="2" customWidth="1"/>
    <col min="8713" max="8962" width="9" style="2"/>
    <col min="8963" max="8963" width="9" style="2" customWidth="1"/>
    <col min="8964" max="8964" width="71.625" style="2" customWidth="1"/>
    <col min="8965" max="8965" width="20.5" style="2" customWidth="1"/>
    <col min="8966" max="8966" width="18.125" style="2" customWidth="1"/>
    <col min="8967" max="8967" width="15" style="2" customWidth="1"/>
    <col min="8968" max="8968" width="17.25" style="2" customWidth="1"/>
    <col min="8969" max="9218" width="9" style="2"/>
    <col min="9219" max="9219" width="9" style="2" customWidth="1"/>
    <col min="9220" max="9220" width="71.625" style="2" customWidth="1"/>
    <col min="9221" max="9221" width="20.5" style="2" customWidth="1"/>
    <col min="9222" max="9222" width="18.125" style="2" customWidth="1"/>
    <col min="9223" max="9223" width="15" style="2" customWidth="1"/>
    <col min="9224" max="9224" width="17.25" style="2" customWidth="1"/>
    <col min="9225" max="9474" width="9" style="2"/>
    <col min="9475" max="9475" width="9" style="2" customWidth="1"/>
    <col min="9476" max="9476" width="71.625" style="2" customWidth="1"/>
    <col min="9477" max="9477" width="20.5" style="2" customWidth="1"/>
    <col min="9478" max="9478" width="18.125" style="2" customWidth="1"/>
    <col min="9479" max="9479" width="15" style="2" customWidth="1"/>
    <col min="9480" max="9480" width="17.25" style="2" customWidth="1"/>
    <col min="9481" max="9730" width="9" style="2"/>
    <col min="9731" max="9731" width="9" style="2" customWidth="1"/>
    <col min="9732" max="9732" width="71.625" style="2" customWidth="1"/>
    <col min="9733" max="9733" width="20.5" style="2" customWidth="1"/>
    <col min="9734" max="9734" width="18.125" style="2" customWidth="1"/>
    <col min="9735" max="9735" width="15" style="2" customWidth="1"/>
    <col min="9736" max="9736" width="17.25" style="2" customWidth="1"/>
    <col min="9737" max="9986" width="9" style="2"/>
    <col min="9987" max="9987" width="9" style="2" customWidth="1"/>
    <col min="9988" max="9988" width="71.625" style="2" customWidth="1"/>
    <col min="9989" max="9989" width="20.5" style="2" customWidth="1"/>
    <col min="9990" max="9990" width="18.125" style="2" customWidth="1"/>
    <col min="9991" max="9991" width="15" style="2" customWidth="1"/>
    <col min="9992" max="9992" width="17.25" style="2" customWidth="1"/>
    <col min="9993" max="10242" width="9" style="2"/>
    <col min="10243" max="10243" width="9" style="2" customWidth="1"/>
    <col min="10244" max="10244" width="71.625" style="2" customWidth="1"/>
    <col min="10245" max="10245" width="20.5" style="2" customWidth="1"/>
    <col min="10246" max="10246" width="18.125" style="2" customWidth="1"/>
    <col min="10247" max="10247" width="15" style="2" customWidth="1"/>
    <col min="10248" max="10248" width="17.25" style="2" customWidth="1"/>
    <col min="10249" max="10498" width="9" style="2"/>
    <col min="10499" max="10499" width="9" style="2" customWidth="1"/>
    <col min="10500" max="10500" width="71.625" style="2" customWidth="1"/>
    <col min="10501" max="10501" width="20.5" style="2" customWidth="1"/>
    <col min="10502" max="10502" width="18.125" style="2" customWidth="1"/>
    <col min="10503" max="10503" width="15" style="2" customWidth="1"/>
    <col min="10504" max="10504" width="17.25" style="2" customWidth="1"/>
    <col min="10505" max="10754" width="9" style="2"/>
    <col min="10755" max="10755" width="9" style="2" customWidth="1"/>
    <col min="10756" max="10756" width="71.625" style="2" customWidth="1"/>
    <col min="10757" max="10757" width="20.5" style="2" customWidth="1"/>
    <col min="10758" max="10758" width="18.125" style="2" customWidth="1"/>
    <col min="10759" max="10759" width="15" style="2" customWidth="1"/>
    <col min="10760" max="10760" width="17.25" style="2" customWidth="1"/>
    <col min="10761" max="11010" width="9" style="2"/>
    <col min="11011" max="11011" width="9" style="2" customWidth="1"/>
    <col min="11012" max="11012" width="71.625" style="2" customWidth="1"/>
    <col min="11013" max="11013" width="20.5" style="2" customWidth="1"/>
    <col min="11014" max="11014" width="18.125" style="2" customWidth="1"/>
    <col min="11015" max="11015" width="15" style="2" customWidth="1"/>
    <col min="11016" max="11016" width="17.25" style="2" customWidth="1"/>
    <col min="11017" max="11266" width="9" style="2"/>
    <col min="11267" max="11267" width="9" style="2" customWidth="1"/>
    <col min="11268" max="11268" width="71.625" style="2" customWidth="1"/>
    <col min="11269" max="11269" width="20.5" style="2" customWidth="1"/>
    <col min="11270" max="11270" width="18.125" style="2" customWidth="1"/>
    <col min="11271" max="11271" width="15" style="2" customWidth="1"/>
    <col min="11272" max="11272" width="17.25" style="2" customWidth="1"/>
    <col min="11273" max="11522" width="9" style="2"/>
    <col min="11523" max="11523" width="9" style="2" customWidth="1"/>
    <col min="11524" max="11524" width="71.625" style="2" customWidth="1"/>
    <col min="11525" max="11525" width="20.5" style="2" customWidth="1"/>
    <col min="11526" max="11526" width="18.125" style="2" customWidth="1"/>
    <col min="11527" max="11527" width="15" style="2" customWidth="1"/>
    <col min="11528" max="11528" width="17.25" style="2" customWidth="1"/>
    <col min="11529" max="11778" width="9" style="2"/>
    <col min="11779" max="11779" width="9" style="2" customWidth="1"/>
    <col min="11780" max="11780" width="71.625" style="2" customWidth="1"/>
    <col min="11781" max="11781" width="20.5" style="2" customWidth="1"/>
    <col min="11782" max="11782" width="18.125" style="2" customWidth="1"/>
    <col min="11783" max="11783" width="15" style="2" customWidth="1"/>
    <col min="11784" max="11784" width="17.25" style="2" customWidth="1"/>
    <col min="11785" max="12034" width="9" style="2"/>
    <col min="12035" max="12035" width="9" style="2" customWidth="1"/>
    <col min="12036" max="12036" width="71.625" style="2" customWidth="1"/>
    <col min="12037" max="12037" width="20.5" style="2" customWidth="1"/>
    <col min="12038" max="12038" width="18.125" style="2" customWidth="1"/>
    <col min="12039" max="12039" width="15" style="2" customWidth="1"/>
    <col min="12040" max="12040" width="17.25" style="2" customWidth="1"/>
    <col min="12041" max="12290" width="9" style="2"/>
    <col min="12291" max="12291" width="9" style="2" customWidth="1"/>
    <col min="12292" max="12292" width="71.625" style="2" customWidth="1"/>
    <col min="12293" max="12293" width="20.5" style="2" customWidth="1"/>
    <col min="12294" max="12294" width="18.125" style="2" customWidth="1"/>
    <col min="12295" max="12295" width="15" style="2" customWidth="1"/>
    <col min="12296" max="12296" width="17.25" style="2" customWidth="1"/>
    <col min="12297" max="12546" width="9" style="2"/>
    <col min="12547" max="12547" width="9" style="2" customWidth="1"/>
    <col min="12548" max="12548" width="71.625" style="2" customWidth="1"/>
    <col min="12549" max="12549" width="20.5" style="2" customWidth="1"/>
    <col min="12550" max="12550" width="18.125" style="2" customWidth="1"/>
    <col min="12551" max="12551" width="15" style="2" customWidth="1"/>
    <col min="12552" max="12552" width="17.25" style="2" customWidth="1"/>
    <col min="12553" max="12802" width="9" style="2"/>
    <col min="12803" max="12803" width="9" style="2" customWidth="1"/>
    <col min="12804" max="12804" width="71.625" style="2" customWidth="1"/>
    <col min="12805" max="12805" width="20.5" style="2" customWidth="1"/>
    <col min="12806" max="12806" width="18.125" style="2" customWidth="1"/>
    <col min="12807" max="12807" width="15" style="2" customWidth="1"/>
    <col min="12808" max="12808" width="17.25" style="2" customWidth="1"/>
    <col min="12809" max="13058" width="9" style="2"/>
    <col min="13059" max="13059" width="9" style="2" customWidth="1"/>
    <col min="13060" max="13060" width="71.625" style="2" customWidth="1"/>
    <col min="13061" max="13061" width="20.5" style="2" customWidth="1"/>
    <col min="13062" max="13062" width="18.125" style="2" customWidth="1"/>
    <col min="13063" max="13063" width="15" style="2" customWidth="1"/>
    <col min="13064" max="13064" width="17.25" style="2" customWidth="1"/>
    <col min="13065" max="13314" width="9" style="2"/>
    <col min="13315" max="13315" width="9" style="2" customWidth="1"/>
    <col min="13316" max="13316" width="71.625" style="2" customWidth="1"/>
    <col min="13317" max="13317" width="20.5" style="2" customWidth="1"/>
    <col min="13318" max="13318" width="18.125" style="2" customWidth="1"/>
    <col min="13319" max="13319" width="15" style="2" customWidth="1"/>
    <col min="13320" max="13320" width="17.25" style="2" customWidth="1"/>
    <col min="13321" max="13570" width="9" style="2"/>
    <col min="13571" max="13571" width="9" style="2" customWidth="1"/>
    <col min="13572" max="13572" width="71.625" style="2" customWidth="1"/>
    <col min="13573" max="13573" width="20.5" style="2" customWidth="1"/>
    <col min="13574" max="13574" width="18.125" style="2" customWidth="1"/>
    <col min="13575" max="13575" width="15" style="2" customWidth="1"/>
    <col min="13576" max="13576" width="17.25" style="2" customWidth="1"/>
    <col min="13577" max="13826" width="9" style="2"/>
    <col min="13827" max="13827" width="9" style="2" customWidth="1"/>
    <col min="13828" max="13828" width="71.625" style="2" customWidth="1"/>
    <col min="13829" max="13829" width="20.5" style="2" customWidth="1"/>
    <col min="13830" max="13830" width="18.125" style="2" customWidth="1"/>
    <col min="13831" max="13831" width="15" style="2" customWidth="1"/>
    <col min="13832" max="13832" width="17.25" style="2" customWidth="1"/>
    <col min="13833" max="14082" width="9" style="2"/>
    <col min="14083" max="14083" width="9" style="2" customWidth="1"/>
    <col min="14084" max="14084" width="71.625" style="2" customWidth="1"/>
    <col min="14085" max="14085" width="20.5" style="2" customWidth="1"/>
    <col min="14086" max="14086" width="18.125" style="2" customWidth="1"/>
    <col min="14087" max="14087" width="15" style="2" customWidth="1"/>
    <col min="14088" max="14088" width="17.25" style="2" customWidth="1"/>
    <col min="14089" max="14338" width="9" style="2"/>
    <col min="14339" max="14339" width="9" style="2" customWidth="1"/>
    <col min="14340" max="14340" width="71.625" style="2" customWidth="1"/>
    <col min="14341" max="14341" width="20.5" style="2" customWidth="1"/>
    <col min="14342" max="14342" width="18.125" style="2" customWidth="1"/>
    <col min="14343" max="14343" width="15" style="2" customWidth="1"/>
    <col min="14344" max="14344" width="17.25" style="2" customWidth="1"/>
    <col min="14345" max="14594" width="9" style="2"/>
    <col min="14595" max="14595" width="9" style="2" customWidth="1"/>
    <col min="14596" max="14596" width="71.625" style="2" customWidth="1"/>
    <col min="14597" max="14597" width="20.5" style="2" customWidth="1"/>
    <col min="14598" max="14598" width="18.125" style="2" customWidth="1"/>
    <col min="14599" max="14599" width="15" style="2" customWidth="1"/>
    <col min="14600" max="14600" width="17.25" style="2" customWidth="1"/>
    <col min="14601" max="14850" width="9" style="2"/>
    <col min="14851" max="14851" width="9" style="2" customWidth="1"/>
    <col min="14852" max="14852" width="71.625" style="2" customWidth="1"/>
    <col min="14853" max="14853" width="20.5" style="2" customWidth="1"/>
    <col min="14854" max="14854" width="18.125" style="2" customWidth="1"/>
    <col min="14855" max="14855" width="15" style="2" customWidth="1"/>
    <col min="14856" max="14856" width="17.25" style="2" customWidth="1"/>
    <col min="14857" max="15106" width="9" style="2"/>
    <col min="15107" max="15107" width="9" style="2" customWidth="1"/>
    <col min="15108" max="15108" width="71.625" style="2" customWidth="1"/>
    <col min="15109" max="15109" width="20.5" style="2" customWidth="1"/>
    <col min="15110" max="15110" width="18.125" style="2" customWidth="1"/>
    <col min="15111" max="15111" width="15" style="2" customWidth="1"/>
    <col min="15112" max="15112" width="17.25" style="2" customWidth="1"/>
    <col min="15113" max="15362" width="9" style="2"/>
    <col min="15363" max="15363" width="9" style="2" customWidth="1"/>
    <col min="15364" max="15364" width="71.625" style="2" customWidth="1"/>
    <col min="15365" max="15365" width="20.5" style="2" customWidth="1"/>
    <col min="15366" max="15366" width="18.125" style="2" customWidth="1"/>
    <col min="15367" max="15367" width="15" style="2" customWidth="1"/>
    <col min="15368" max="15368" width="17.25" style="2" customWidth="1"/>
    <col min="15369" max="15618" width="9" style="2"/>
    <col min="15619" max="15619" width="9" style="2" customWidth="1"/>
    <col min="15620" max="15620" width="71.625" style="2" customWidth="1"/>
    <col min="15621" max="15621" width="20.5" style="2" customWidth="1"/>
    <col min="15622" max="15622" width="18.125" style="2" customWidth="1"/>
    <col min="15623" max="15623" width="15" style="2" customWidth="1"/>
    <col min="15624" max="15624" width="17.25" style="2" customWidth="1"/>
    <col min="15625" max="15874" width="9" style="2"/>
    <col min="15875" max="15875" width="9" style="2" customWidth="1"/>
    <col min="15876" max="15876" width="71.625" style="2" customWidth="1"/>
    <col min="15877" max="15877" width="20.5" style="2" customWidth="1"/>
    <col min="15878" max="15878" width="18.125" style="2" customWidth="1"/>
    <col min="15879" max="15879" width="15" style="2" customWidth="1"/>
    <col min="15880" max="15880" width="17.25" style="2" customWidth="1"/>
    <col min="15881" max="16130" width="9" style="2"/>
    <col min="16131" max="16131" width="9" style="2" customWidth="1"/>
    <col min="16132" max="16132" width="71.625" style="2" customWidth="1"/>
    <col min="16133" max="16133" width="20.5" style="2" customWidth="1"/>
    <col min="16134" max="16134" width="18.125" style="2" customWidth="1"/>
    <col min="16135" max="16135" width="15" style="2" customWidth="1"/>
    <col min="16136" max="16136" width="17.25" style="2" customWidth="1"/>
    <col min="16137" max="16384" width="9" style="2"/>
  </cols>
  <sheetData>
    <row r="1" spans="1:17" s="1" customFormat="1" ht="31.5" customHeight="1" x14ac:dyDescent="0.2">
      <c r="A1" s="369" t="s">
        <v>0</v>
      </c>
      <c r="B1" s="369"/>
      <c r="C1" s="369"/>
      <c r="D1" s="369"/>
      <c r="E1" s="369"/>
      <c r="F1" s="369"/>
      <c r="G1" s="369"/>
      <c r="H1" s="369"/>
      <c r="I1" s="369"/>
      <c r="J1" s="2"/>
    </row>
    <row r="2" spans="1:17" s="1" customFormat="1" ht="23.25" customHeight="1" x14ac:dyDescent="0.2">
      <c r="A2" s="369" t="s">
        <v>1179</v>
      </c>
      <c r="B2" s="369"/>
      <c r="C2" s="369"/>
      <c r="D2" s="369"/>
      <c r="E2" s="369"/>
      <c r="F2" s="369"/>
      <c r="G2" s="369"/>
      <c r="H2" s="369"/>
      <c r="I2" s="369"/>
      <c r="J2" s="2"/>
    </row>
    <row r="3" spans="1:17" ht="18.75" customHeight="1" x14ac:dyDescent="0.3">
      <c r="B3" s="362"/>
      <c r="C3" s="47"/>
      <c r="D3" s="47"/>
      <c r="E3" s="47"/>
      <c r="F3" s="47"/>
      <c r="G3" s="47"/>
      <c r="I3" s="3" t="s">
        <v>1</v>
      </c>
    </row>
    <row r="4" spans="1:17" ht="30" customHeight="1" x14ac:dyDescent="0.2">
      <c r="A4" s="370" t="s">
        <v>2</v>
      </c>
      <c r="B4" s="375" t="s">
        <v>3</v>
      </c>
      <c r="C4" s="370" t="s">
        <v>4</v>
      </c>
      <c r="D4" s="370" t="s">
        <v>795</v>
      </c>
      <c r="E4" s="373" t="s">
        <v>792</v>
      </c>
      <c r="F4" s="373"/>
      <c r="G4" s="373"/>
      <c r="H4" s="370" t="s">
        <v>5</v>
      </c>
      <c r="I4" s="370" t="s">
        <v>6</v>
      </c>
    </row>
    <row r="5" spans="1:17" ht="20.25" customHeight="1" x14ac:dyDescent="0.2">
      <c r="A5" s="371"/>
      <c r="B5" s="376"/>
      <c r="C5" s="371"/>
      <c r="D5" s="371"/>
      <c r="E5" s="373" t="s">
        <v>794</v>
      </c>
      <c r="F5" s="378" t="s">
        <v>1047</v>
      </c>
      <c r="G5" s="379"/>
      <c r="H5" s="371"/>
      <c r="I5" s="371"/>
    </row>
    <row r="6" spans="1:17" ht="81.75" customHeight="1" x14ac:dyDescent="0.2">
      <c r="A6" s="372"/>
      <c r="B6" s="377"/>
      <c r="C6" s="372"/>
      <c r="D6" s="372"/>
      <c r="E6" s="373"/>
      <c r="F6" s="52" t="s">
        <v>1048</v>
      </c>
      <c r="G6" s="354" t="s">
        <v>1049</v>
      </c>
      <c r="H6" s="372"/>
      <c r="I6" s="372"/>
    </row>
    <row r="7" spans="1:17" x14ac:dyDescent="0.25">
      <c r="A7" s="4">
        <v>1</v>
      </c>
      <c r="B7" s="50">
        <v>2</v>
      </c>
      <c r="C7" s="4">
        <v>3</v>
      </c>
      <c r="D7" s="4">
        <v>4</v>
      </c>
      <c r="E7" s="4">
        <v>5</v>
      </c>
      <c r="F7" s="4">
        <v>6</v>
      </c>
      <c r="G7" s="4">
        <v>7</v>
      </c>
      <c r="H7" s="4">
        <v>8</v>
      </c>
      <c r="I7" s="4" t="s">
        <v>804</v>
      </c>
      <c r="J7" s="380"/>
      <c r="K7" s="380"/>
      <c r="L7" s="380"/>
      <c r="M7" s="380"/>
      <c r="N7" s="380"/>
      <c r="O7" s="380"/>
      <c r="P7" s="380"/>
      <c r="Q7" s="380"/>
    </row>
    <row r="8" spans="1:17" x14ac:dyDescent="0.25">
      <c r="A8" s="40" t="s">
        <v>7</v>
      </c>
      <c r="B8" s="51" t="s">
        <v>113</v>
      </c>
      <c r="C8" s="41"/>
      <c r="D8" s="42">
        <f>SUM(D9:D11)</f>
        <v>4672342.8999999985</v>
      </c>
      <c r="E8" s="42">
        <f>SUM(E9:E11)</f>
        <v>4665751</v>
      </c>
      <c r="F8" s="42">
        <f>SUM(F9:F11)</f>
        <v>4665751</v>
      </c>
      <c r="G8" s="42">
        <f>SUM(G9:G11)</f>
        <v>0</v>
      </c>
      <c r="H8" s="42">
        <f>SUM(H9:H11)</f>
        <v>3572842.5</v>
      </c>
      <c r="I8" s="43">
        <f t="shared" ref="I8:I52" si="0">H8/E8*100</f>
        <v>76.575936006872197</v>
      </c>
      <c r="J8" s="5"/>
    </row>
    <row r="9" spans="1:17" ht="36.75" customHeight="1" x14ac:dyDescent="0.2">
      <c r="A9" s="38" t="s">
        <v>8</v>
      </c>
      <c r="B9" s="70" t="s">
        <v>112</v>
      </c>
      <c r="C9" s="71" t="s">
        <v>802</v>
      </c>
      <c r="D9" s="72">
        <f>Дотации!H97</f>
        <v>31986</v>
      </c>
      <c r="E9" s="72">
        <f>Дотации!I97</f>
        <v>31986</v>
      </c>
      <c r="F9" s="72">
        <f>Дотации!I97</f>
        <v>31986</v>
      </c>
      <c r="G9" s="72"/>
      <c r="H9" s="72">
        <f>Дотации!J97</f>
        <v>23985</v>
      </c>
      <c r="I9" s="72">
        <f>H9/E9*100</f>
        <v>74.985931344963419</v>
      </c>
      <c r="J9" s="6"/>
    </row>
    <row r="10" spans="1:17" s="7" customFormat="1" ht="31.5" x14ac:dyDescent="0.2">
      <c r="A10" s="44" t="s">
        <v>9</v>
      </c>
      <c r="B10" s="60" t="s">
        <v>114</v>
      </c>
      <c r="C10" s="45" t="s">
        <v>800</v>
      </c>
      <c r="D10" s="46">
        <f>Дотации!L97</f>
        <v>4211852.7999999989</v>
      </c>
      <c r="E10" s="46">
        <f>Дотации!M97</f>
        <v>4205260.9000000004</v>
      </c>
      <c r="F10" s="46">
        <f>Дотации!M97</f>
        <v>4205260.9000000004</v>
      </c>
      <c r="G10" s="46"/>
      <c r="H10" s="46">
        <f>Дотации!N97</f>
        <v>3227477.4</v>
      </c>
      <c r="I10" s="46">
        <f t="shared" si="0"/>
        <v>76.748565112809047</v>
      </c>
    </row>
    <row r="11" spans="1:17" ht="31.5" x14ac:dyDescent="0.2">
      <c r="A11" s="38" t="s">
        <v>10</v>
      </c>
      <c r="B11" s="70" t="s">
        <v>702</v>
      </c>
      <c r="C11" s="71" t="s">
        <v>801</v>
      </c>
      <c r="D11" s="72">
        <f>Дотации!P97</f>
        <v>428504.09999999992</v>
      </c>
      <c r="E11" s="72">
        <f>Дотации!Q97</f>
        <v>428504.09999999992</v>
      </c>
      <c r="F11" s="72">
        <f>Дотации!Q97</f>
        <v>428504.09999999992</v>
      </c>
      <c r="G11" s="72"/>
      <c r="H11" s="72">
        <f>Дотации!R97</f>
        <v>321380.09999999998</v>
      </c>
      <c r="I11" s="72">
        <f t="shared" si="0"/>
        <v>75.000472574241414</v>
      </c>
      <c r="J11" s="8"/>
      <c r="K11" s="8"/>
    </row>
    <row r="12" spans="1:17" x14ac:dyDescent="0.25">
      <c r="A12" s="199" t="s">
        <v>11</v>
      </c>
      <c r="B12" s="200" t="s">
        <v>12</v>
      </c>
      <c r="C12" s="201"/>
      <c r="D12" s="202">
        <f>SUM(D13:D93)+0.1</f>
        <v>16222213.59565</v>
      </c>
      <c r="E12" s="202">
        <f>SUM(E13:E93)-0.1</f>
        <v>20742470.056390002</v>
      </c>
      <c r="F12" s="202">
        <f>SUM(F13:F93)</f>
        <v>20742470.156390004</v>
      </c>
      <c r="G12" s="202"/>
      <c r="H12" s="202">
        <f>SUM(H13:H93)+0.1</f>
        <v>14978232.030239999</v>
      </c>
      <c r="I12" s="202">
        <f t="shared" si="0"/>
        <v>72.210455117064271</v>
      </c>
      <c r="J12" s="5"/>
      <c r="K12" s="5"/>
      <c r="M12" s="9"/>
    </row>
    <row r="13" spans="1:17" ht="63" x14ac:dyDescent="0.2">
      <c r="A13" s="38" t="s">
        <v>13</v>
      </c>
      <c r="B13" s="70" t="s">
        <v>705</v>
      </c>
      <c r="C13" s="71" t="s">
        <v>880</v>
      </c>
      <c r="D13" s="72">
        <f>Субсидии!H397</f>
        <v>16397.599999999999</v>
      </c>
      <c r="E13" s="72">
        <f>Субсидии!I397</f>
        <v>16397.599999999999</v>
      </c>
      <c r="F13" s="72">
        <f>Субсидии!I397</f>
        <v>16397.599999999999</v>
      </c>
      <c r="G13" s="72"/>
      <c r="H13" s="72">
        <f>Субсидии!J397</f>
        <v>16397.599999999999</v>
      </c>
      <c r="I13" s="72">
        <f t="shared" si="0"/>
        <v>100</v>
      </c>
      <c r="J13" s="10"/>
      <c r="K13" s="8"/>
    </row>
    <row r="14" spans="1:17" ht="63" x14ac:dyDescent="0.2">
      <c r="A14" s="38" t="s">
        <v>14</v>
      </c>
      <c r="B14" s="70" t="s">
        <v>925</v>
      </c>
      <c r="C14" s="71" t="s">
        <v>927</v>
      </c>
      <c r="D14" s="72">
        <f>Субсидии!L397</f>
        <v>0</v>
      </c>
      <c r="E14" s="72">
        <f>Субсидии!M397</f>
        <v>10000</v>
      </c>
      <c r="F14" s="72">
        <f>Субсидии!M397</f>
        <v>10000</v>
      </c>
      <c r="G14" s="72"/>
      <c r="H14" s="72">
        <f>Субсидии!N397</f>
        <v>8000</v>
      </c>
      <c r="I14" s="72">
        <f t="shared" si="0"/>
        <v>80</v>
      </c>
      <c r="J14" s="10"/>
      <c r="K14" s="8"/>
    </row>
    <row r="15" spans="1:17" ht="31.5" x14ac:dyDescent="0.2">
      <c r="A15" s="38" t="s">
        <v>15</v>
      </c>
      <c r="B15" s="70" t="s">
        <v>704</v>
      </c>
      <c r="C15" s="71" t="s">
        <v>869</v>
      </c>
      <c r="D15" s="72">
        <f>Субсидии!P397</f>
        <v>297776.7</v>
      </c>
      <c r="E15" s="72">
        <f>Субсидии!Q397</f>
        <v>297776.7</v>
      </c>
      <c r="F15" s="72">
        <f>Субсидии!Q397</f>
        <v>297776.7</v>
      </c>
      <c r="G15" s="72"/>
      <c r="H15" s="72">
        <f>Субсидии!R397</f>
        <v>297776.7</v>
      </c>
      <c r="I15" s="72">
        <f t="shared" si="0"/>
        <v>100</v>
      </c>
      <c r="J15" s="8"/>
      <c r="K15" s="10"/>
    </row>
    <row r="16" spans="1:17" ht="47.25" x14ac:dyDescent="0.2">
      <c r="A16" s="38" t="s">
        <v>16</v>
      </c>
      <c r="B16" s="70" t="s">
        <v>870</v>
      </c>
      <c r="C16" s="71" t="s">
        <v>871</v>
      </c>
      <c r="D16" s="72">
        <f>Субсидии!T397</f>
        <v>0</v>
      </c>
      <c r="E16" s="72">
        <f>Субсидии!U397</f>
        <v>175640.4</v>
      </c>
      <c r="F16" s="72">
        <f>Субсидии!U397</f>
        <v>175640.4</v>
      </c>
      <c r="G16" s="72"/>
      <c r="H16" s="72">
        <f>Субсидии!V397</f>
        <v>142959.02772000001</v>
      </c>
      <c r="I16" s="72">
        <f t="shared" si="0"/>
        <v>81.393021036162537</v>
      </c>
      <c r="J16" s="8"/>
      <c r="K16" s="10"/>
    </row>
    <row r="17" spans="1:11" ht="47.25" x14ac:dyDescent="0.2">
      <c r="A17" s="38" t="s">
        <v>17</v>
      </c>
      <c r="B17" s="70" t="s">
        <v>711</v>
      </c>
      <c r="C17" s="78" t="s">
        <v>856</v>
      </c>
      <c r="D17" s="72">
        <f>Субсидии!X397</f>
        <v>180000.30690999998</v>
      </c>
      <c r="E17" s="72">
        <f>Субсидии!Y397</f>
        <v>180000.30690999998</v>
      </c>
      <c r="F17" s="72">
        <f>Субсидии!Y397</f>
        <v>180000.30690999998</v>
      </c>
      <c r="G17" s="72"/>
      <c r="H17" s="72">
        <f>Субсидии!Z397</f>
        <v>180000.30690999998</v>
      </c>
      <c r="I17" s="72">
        <f t="shared" si="0"/>
        <v>100</v>
      </c>
      <c r="J17" s="8"/>
      <c r="K17" s="8"/>
    </row>
    <row r="18" spans="1:11" ht="31.5" x14ac:dyDescent="0.2">
      <c r="A18" s="38" t="s">
        <v>18</v>
      </c>
      <c r="B18" s="70" t="s">
        <v>116</v>
      </c>
      <c r="C18" s="71" t="s">
        <v>851</v>
      </c>
      <c r="D18" s="72">
        <f>Субсидии!AB397</f>
        <v>60286.780490000005</v>
      </c>
      <c r="E18" s="72">
        <f>Субсидии!AC397</f>
        <v>60286.80000000001</v>
      </c>
      <c r="F18" s="72">
        <f>Субсидии!AC397</f>
        <v>60286.80000000001</v>
      </c>
      <c r="G18" s="72"/>
      <c r="H18" s="72">
        <f>Субсидии!AD397</f>
        <v>58763.191640000012</v>
      </c>
      <c r="I18" s="72">
        <f t="shared" si="0"/>
        <v>97.472733069262262</v>
      </c>
      <c r="J18" s="8"/>
      <c r="K18" s="8"/>
    </row>
    <row r="19" spans="1:11" ht="78.75" x14ac:dyDescent="0.2">
      <c r="A19" s="38" t="s">
        <v>19</v>
      </c>
      <c r="B19" s="70" t="s">
        <v>1190</v>
      </c>
      <c r="C19" s="71" t="s">
        <v>934</v>
      </c>
      <c r="D19" s="72">
        <f>Субсидии!AF397</f>
        <v>0</v>
      </c>
      <c r="E19" s="72">
        <f>Субсидии!AG397</f>
        <v>141062.49899000002</v>
      </c>
      <c r="F19" s="72">
        <f>Субсидии!AG397</f>
        <v>141062.49899000002</v>
      </c>
      <c r="G19" s="72"/>
      <c r="H19" s="72">
        <f>Субсидии!AH397</f>
        <v>26798.080739999998</v>
      </c>
      <c r="I19" s="72">
        <f t="shared" si="0"/>
        <v>18.997310363755659</v>
      </c>
      <c r="J19" s="8"/>
      <c r="K19" s="8"/>
    </row>
    <row r="20" spans="1:11" ht="47.25" x14ac:dyDescent="0.2">
      <c r="A20" s="38" t="s">
        <v>20</v>
      </c>
      <c r="B20" s="70" t="s">
        <v>543</v>
      </c>
      <c r="C20" s="71" t="s">
        <v>833</v>
      </c>
      <c r="D20" s="72">
        <f>Субсидии!AJ397</f>
        <v>4240</v>
      </c>
      <c r="E20" s="72">
        <f>Субсидии!AK397</f>
        <v>4240</v>
      </c>
      <c r="F20" s="72">
        <f>Субсидии!AK397</f>
        <v>4240</v>
      </c>
      <c r="G20" s="72"/>
      <c r="H20" s="72">
        <f>Субсидии!AL397</f>
        <v>4240</v>
      </c>
      <c r="I20" s="72">
        <f t="shared" si="0"/>
        <v>100</v>
      </c>
      <c r="J20" s="8"/>
      <c r="K20" s="8"/>
    </row>
    <row r="21" spans="1:11" ht="47.25" x14ac:dyDescent="0.2">
      <c r="A21" s="38" t="s">
        <v>21</v>
      </c>
      <c r="B21" s="70" t="s">
        <v>127</v>
      </c>
      <c r="C21" s="71" t="s">
        <v>834</v>
      </c>
      <c r="D21" s="72">
        <f>Субсидии!AN397</f>
        <v>34556.179769999995</v>
      </c>
      <c r="E21" s="72">
        <f>Субсидии!AO397</f>
        <v>34556.179769999995</v>
      </c>
      <c r="F21" s="72">
        <f>Субсидии!AO397</f>
        <v>34556.179769999995</v>
      </c>
      <c r="G21" s="72"/>
      <c r="H21" s="72">
        <f>Субсидии!AP397</f>
        <v>34556.179769999995</v>
      </c>
      <c r="I21" s="72">
        <f t="shared" si="0"/>
        <v>100</v>
      </c>
      <c r="J21" s="8"/>
      <c r="K21" s="8"/>
    </row>
    <row r="22" spans="1:11" ht="35.25" customHeight="1" x14ac:dyDescent="0.2">
      <c r="A22" s="38" t="s">
        <v>22</v>
      </c>
      <c r="B22" s="70" t="s">
        <v>707</v>
      </c>
      <c r="C22" s="78" t="s">
        <v>836</v>
      </c>
      <c r="D22" s="72">
        <f>Субсидии!AR397</f>
        <v>2142.8399999999997</v>
      </c>
      <c r="E22" s="72">
        <f>Субсидии!AS397</f>
        <v>2142.8514799999998</v>
      </c>
      <c r="F22" s="72">
        <f>Субсидии!AS397</f>
        <v>2142.8514799999998</v>
      </c>
      <c r="G22" s="72"/>
      <c r="H22" s="72">
        <f>Субсидии!AT397</f>
        <v>2142.8514799999998</v>
      </c>
      <c r="I22" s="72">
        <f t="shared" si="0"/>
        <v>100</v>
      </c>
      <c r="J22" s="8"/>
      <c r="K22" s="8"/>
    </row>
    <row r="23" spans="1:11" ht="47.25" x14ac:dyDescent="0.2">
      <c r="A23" s="38" t="s">
        <v>23</v>
      </c>
      <c r="B23" s="70" t="s">
        <v>709</v>
      </c>
      <c r="C23" s="71" t="s">
        <v>837</v>
      </c>
      <c r="D23" s="72">
        <f>Субсидии!AV397</f>
        <v>765.30613000000005</v>
      </c>
      <c r="E23" s="72">
        <f>Субсидии!AW397</f>
        <v>765.30613000000005</v>
      </c>
      <c r="F23" s="72">
        <f>Субсидии!AW397</f>
        <v>765.30613000000005</v>
      </c>
      <c r="G23" s="72"/>
      <c r="H23" s="72">
        <f>Субсидии!AX397</f>
        <v>765.30613000000005</v>
      </c>
      <c r="I23" s="72">
        <f t="shared" si="0"/>
        <v>100</v>
      </c>
      <c r="J23" s="8"/>
      <c r="K23" s="8"/>
    </row>
    <row r="24" spans="1:11" ht="47.25" x14ac:dyDescent="0.2">
      <c r="A24" s="38" t="s">
        <v>24</v>
      </c>
      <c r="B24" s="70" t="s">
        <v>839</v>
      </c>
      <c r="C24" s="71" t="s">
        <v>835</v>
      </c>
      <c r="D24" s="72">
        <f>Субсидии!AZ397</f>
        <v>9128.3146099999994</v>
      </c>
      <c r="E24" s="72">
        <f>Субсидии!BA397</f>
        <v>9128.3146099999994</v>
      </c>
      <c r="F24" s="72">
        <f>Субсидии!BA397</f>
        <v>9128.3146099999994</v>
      </c>
      <c r="G24" s="72"/>
      <c r="H24" s="72">
        <f>Субсидии!BB397</f>
        <v>9128.3146099999994</v>
      </c>
      <c r="I24" s="72">
        <f t="shared" si="0"/>
        <v>100</v>
      </c>
      <c r="J24" s="8"/>
      <c r="K24" s="8"/>
    </row>
    <row r="25" spans="1:11" ht="47.25" x14ac:dyDescent="0.2">
      <c r="A25" s="38" t="s">
        <v>564</v>
      </c>
      <c r="B25" s="70" t="s">
        <v>840</v>
      </c>
      <c r="C25" s="71" t="s">
        <v>841</v>
      </c>
      <c r="D25" s="72">
        <f>Субсидии!BD397</f>
        <v>9994.5918399999991</v>
      </c>
      <c r="E25" s="72">
        <f>Субсидии!BE397</f>
        <v>9994.5918399999991</v>
      </c>
      <c r="F25" s="72">
        <f>Субсидии!BE397</f>
        <v>9994.5918399999991</v>
      </c>
      <c r="G25" s="72"/>
      <c r="H25" s="72">
        <f>Субсидии!BF397</f>
        <v>9994.5918399999991</v>
      </c>
      <c r="I25" s="72">
        <f t="shared" si="0"/>
        <v>100</v>
      </c>
      <c r="J25" s="8"/>
      <c r="K25" s="8"/>
    </row>
    <row r="26" spans="1:11" ht="67.5" customHeight="1" x14ac:dyDescent="0.2">
      <c r="A26" s="38" t="s">
        <v>25</v>
      </c>
      <c r="B26" s="70" t="s">
        <v>847</v>
      </c>
      <c r="C26" s="71" t="s">
        <v>846</v>
      </c>
      <c r="D26" s="72">
        <f>Субсидии!BH397</f>
        <v>37500</v>
      </c>
      <c r="E26" s="72">
        <f>Субсидии!BI397</f>
        <v>34056.122449999995</v>
      </c>
      <c r="F26" s="72">
        <f>Субсидии!BI397</f>
        <v>34056.122449999995</v>
      </c>
      <c r="G26" s="72"/>
      <c r="H26" s="72">
        <f>Субсидии!BJ397</f>
        <v>34056.122449999995</v>
      </c>
      <c r="I26" s="72">
        <f t="shared" si="0"/>
        <v>100</v>
      </c>
      <c r="J26" s="8"/>
      <c r="K26" s="8"/>
    </row>
    <row r="27" spans="1:11" ht="39.75" customHeight="1" x14ac:dyDescent="0.2">
      <c r="A27" s="38" t="s">
        <v>565</v>
      </c>
      <c r="B27" s="70" t="s">
        <v>539</v>
      </c>
      <c r="C27" s="71" t="s">
        <v>805</v>
      </c>
      <c r="D27" s="72">
        <f>Субсидии!BL397</f>
        <v>6200</v>
      </c>
      <c r="E27" s="72">
        <f>Субсидии!BM397</f>
        <v>7113.5</v>
      </c>
      <c r="F27" s="72">
        <f>Субсидии!BM397</f>
        <v>7113.5</v>
      </c>
      <c r="G27" s="72"/>
      <c r="H27" s="72">
        <f>Субсидии!BN397</f>
        <v>5335.125</v>
      </c>
      <c r="I27" s="72">
        <f t="shared" si="0"/>
        <v>75</v>
      </c>
      <c r="J27" s="8"/>
      <c r="K27" s="8"/>
    </row>
    <row r="28" spans="1:11" ht="37.5" customHeight="1" x14ac:dyDescent="0.2">
      <c r="A28" s="38" t="s">
        <v>566</v>
      </c>
      <c r="B28" s="70" t="s">
        <v>1201</v>
      </c>
      <c r="C28" s="71" t="s">
        <v>923</v>
      </c>
      <c r="D28" s="72">
        <f>Субсидии!BP397</f>
        <v>140000</v>
      </c>
      <c r="E28" s="72">
        <f>Субсидии!BQ397</f>
        <v>169999.96109000003</v>
      </c>
      <c r="F28" s="72">
        <f>Субсидии!BQ397</f>
        <v>169999.96109000003</v>
      </c>
      <c r="G28" s="72"/>
      <c r="H28" s="72">
        <f>Субсидии!BR397</f>
        <v>61383.876859999997</v>
      </c>
      <c r="I28" s="72">
        <f t="shared" si="0"/>
        <v>36.108171123346686</v>
      </c>
      <c r="J28" s="8"/>
      <c r="K28" s="8"/>
    </row>
    <row r="29" spans="1:11" ht="36.75" customHeight="1" x14ac:dyDescent="0.2">
      <c r="A29" s="38" t="s">
        <v>26</v>
      </c>
      <c r="B29" s="70" t="s">
        <v>714</v>
      </c>
      <c r="C29" s="71" t="s">
        <v>31</v>
      </c>
      <c r="D29" s="72">
        <f>Субсидии!BT397</f>
        <v>636797.55102999997</v>
      </c>
      <c r="E29" s="72">
        <f>Субсидии!BU397</f>
        <v>636797.55102999997</v>
      </c>
      <c r="F29" s="72">
        <f>Субсидии!BU397</f>
        <v>636797.55102999997</v>
      </c>
      <c r="G29" s="72"/>
      <c r="H29" s="72">
        <f>Субсидии!BV397</f>
        <v>550652.40460000001</v>
      </c>
      <c r="I29" s="72">
        <f t="shared" si="0"/>
        <v>86.472129754478033</v>
      </c>
      <c r="J29" s="8"/>
      <c r="K29" s="8"/>
    </row>
    <row r="30" spans="1:11" ht="47.25" x14ac:dyDescent="0.2">
      <c r="A30" s="38" t="s">
        <v>27</v>
      </c>
      <c r="B30" s="70" t="s">
        <v>541</v>
      </c>
      <c r="C30" s="71" t="s">
        <v>817</v>
      </c>
      <c r="D30" s="72">
        <f>Субсидии!BX397</f>
        <v>1776830.8000000003</v>
      </c>
      <c r="E30" s="72">
        <f>Субсидии!BY397</f>
        <v>2494693.4</v>
      </c>
      <c r="F30" s="72">
        <f>Субсидии!BY397</f>
        <v>2494693.4</v>
      </c>
      <c r="G30" s="72"/>
      <c r="H30" s="72">
        <f>Субсидии!BZ397</f>
        <v>1590313.6612900002</v>
      </c>
      <c r="I30" s="72">
        <f t="shared" si="0"/>
        <v>63.747860209595309</v>
      </c>
      <c r="J30" s="8"/>
      <c r="K30" s="11"/>
    </row>
    <row r="31" spans="1:11" ht="47.25" x14ac:dyDescent="0.2">
      <c r="A31" s="38" t="s">
        <v>28</v>
      </c>
      <c r="B31" s="70" t="s">
        <v>843</v>
      </c>
      <c r="C31" s="71" t="s">
        <v>844</v>
      </c>
      <c r="D31" s="72">
        <f>Субсидии!CB397</f>
        <v>126236.62916000001</v>
      </c>
      <c r="E31" s="72">
        <f>Субсидии!CC397</f>
        <v>126236.62916000001</v>
      </c>
      <c r="F31" s="72">
        <f>Субсидии!CC397</f>
        <v>126236.62916000001</v>
      </c>
      <c r="G31" s="72"/>
      <c r="H31" s="72">
        <f>Субсидии!CD397</f>
        <v>100529.80012</v>
      </c>
      <c r="I31" s="72">
        <f t="shared" si="0"/>
        <v>79.63599851243049</v>
      </c>
      <c r="J31" s="8"/>
      <c r="K31" s="11"/>
    </row>
    <row r="32" spans="1:11" ht="47.25" x14ac:dyDescent="0.2">
      <c r="A32" s="38" t="s">
        <v>29</v>
      </c>
      <c r="B32" s="70" t="s">
        <v>882</v>
      </c>
      <c r="C32" s="71" t="s">
        <v>886</v>
      </c>
      <c r="D32" s="72">
        <f>Субсидии!CF397</f>
        <v>189041.2</v>
      </c>
      <c r="E32" s="72">
        <f>Субсидии!CG397</f>
        <v>224050.39999999997</v>
      </c>
      <c r="F32" s="72">
        <f>Субсидии!CG397</f>
        <v>224050.39999999997</v>
      </c>
      <c r="G32" s="72"/>
      <c r="H32" s="72">
        <f>Субсидии!CH397</f>
        <v>136590.35287</v>
      </c>
      <c r="I32" s="72">
        <f t="shared" si="0"/>
        <v>60.96411917586402</v>
      </c>
      <c r="J32" s="8"/>
      <c r="K32" s="11"/>
    </row>
    <row r="33" spans="1:11" ht="47.25" x14ac:dyDescent="0.2">
      <c r="A33" s="38" t="s">
        <v>30</v>
      </c>
      <c r="B33" s="70" t="s">
        <v>883</v>
      </c>
      <c r="C33" s="71" t="s">
        <v>887</v>
      </c>
      <c r="D33" s="72">
        <f>Субсидии!CJ397</f>
        <v>29960</v>
      </c>
      <c r="E33" s="72">
        <f>Субсидии!CK397</f>
        <v>29960</v>
      </c>
      <c r="F33" s="72">
        <f>Субсидии!CK397</f>
        <v>29960</v>
      </c>
      <c r="G33" s="72"/>
      <c r="H33" s="72">
        <f>Субсидии!CL397</f>
        <v>6501.1779500000002</v>
      </c>
      <c r="I33" s="72">
        <f t="shared" si="0"/>
        <v>21.699525867823766</v>
      </c>
      <c r="J33" s="8"/>
      <c r="K33" s="11"/>
    </row>
    <row r="34" spans="1:11" ht="47.25" x14ac:dyDescent="0.2">
      <c r="A34" s="38" t="s">
        <v>32</v>
      </c>
      <c r="B34" s="70" t="s">
        <v>778</v>
      </c>
      <c r="C34" s="78" t="s">
        <v>898</v>
      </c>
      <c r="D34" s="72">
        <f>Субсидии!CN397</f>
        <v>519113.2</v>
      </c>
      <c r="E34" s="72">
        <f>Субсидии!CO397</f>
        <v>547407.40240000002</v>
      </c>
      <c r="F34" s="72">
        <f>Субсидии!CO397</f>
        <v>547407.40240000002</v>
      </c>
      <c r="G34" s="72"/>
      <c r="H34" s="72">
        <f>Субсидии!CP397</f>
        <v>237453.52977999998</v>
      </c>
      <c r="I34" s="72">
        <f t="shared" si="0"/>
        <v>43.377844131981355</v>
      </c>
      <c r="J34" s="8"/>
      <c r="K34" s="11"/>
    </row>
    <row r="35" spans="1:11" ht="47.25" x14ac:dyDescent="0.2">
      <c r="A35" s="38" t="s">
        <v>33</v>
      </c>
      <c r="B35" s="70" t="s">
        <v>557</v>
      </c>
      <c r="C35" s="78" t="s">
        <v>850</v>
      </c>
      <c r="D35" s="72">
        <f>Субсидии!CR397</f>
        <v>6247.5280900000007</v>
      </c>
      <c r="E35" s="72">
        <f>Субсидии!CS397</f>
        <v>6247.5280900000007</v>
      </c>
      <c r="F35" s="72">
        <f>Субсидии!CS397</f>
        <v>6247.5280900000007</v>
      </c>
      <c r="G35" s="72"/>
      <c r="H35" s="72">
        <f>Субсидии!CT397</f>
        <v>6247.5280900000007</v>
      </c>
      <c r="I35" s="72">
        <f t="shared" si="0"/>
        <v>100</v>
      </c>
      <c r="J35" s="8"/>
      <c r="K35" s="11"/>
    </row>
    <row r="36" spans="1:11" ht="47.25" x14ac:dyDescent="0.2">
      <c r="A36" s="38" t="s">
        <v>34</v>
      </c>
      <c r="B36" s="70" t="s">
        <v>811</v>
      </c>
      <c r="C36" s="78" t="s">
        <v>812</v>
      </c>
      <c r="D36" s="72">
        <f>Субсидии!CV397</f>
        <v>746000</v>
      </c>
      <c r="E36" s="72">
        <f>Субсидии!CW397</f>
        <v>746000</v>
      </c>
      <c r="F36" s="72">
        <f>Субсидии!CW397</f>
        <v>746000</v>
      </c>
      <c r="G36" s="72"/>
      <c r="H36" s="72">
        <f>Субсидии!CX397</f>
        <v>480378.18852999998</v>
      </c>
      <c r="I36" s="72">
        <f t="shared" si="0"/>
        <v>64.393859052278827</v>
      </c>
      <c r="J36" s="8"/>
      <c r="K36" s="11"/>
    </row>
    <row r="37" spans="1:11" ht="47.25" x14ac:dyDescent="0.2">
      <c r="A37" s="38" t="s">
        <v>567</v>
      </c>
      <c r="B37" s="70" t="s">
        <v>814</v>
      </c>
      <c r="C37" s="78" t="s">
        <v>815</v>
      </c>
      <c r="D37" s="72">
        <f>Субсидии!CZ397</f>
        <v>1406205</v>
      </c>
      <c r="E37" s="72">
        <f>Субсидии!DA397</f>
        <v>1406205</v>
      </c>
      <c r="F37" s="72">
        <f>Субсидии!DA397</f>
        <v>1406205</v>
      </c>
      <c r="G37" s="72"/>
      <c r="H37" s="72">
        <f>Субсидии!DB397</f>
        <v>1321643.2119099998</v>
      </c>
      <c r="I37" s="72">
        <f t="shared" si="0"/>
        <v>93.98652486017329</v>
      </c>
      <c r="J37" s="8"/>
      <c r="K37" s="11"/>
    </row>
    <row r="38" spans="1:11" ht="81" customHeight="1" x14ac:dyDescent="0.2">
      <c r="A38" s="38" t="s">
        <v>35</v>
      </c>
      <c r="B38" s="70" t="s">
        <v>554</v>
      </c>
      <c r="C38" s="78" t="s">
        <v>1046</v>
      </c>
      <c r="D38" s="72">
        <f>Субсидии!DD397</f>
        <v>682685.88100000005</v>
      </c>
      <c r="E38" s="72">
        <f>Субсидии!DE397</f>
        <v>682685.88100000005</v>
      </c>
      <c r="F38" s="72">
        <f>Субсидии!DE397</f>
        <v>682685.88100000005</v>
      </c>
      <c r="G38" s="72"/>
      <c r="H38" s="72">
        <f>Субсидии!DF397</f>
        <v>654220.11839000008</v>
      </c>
      <c r="I38" s="72">
        <f t="shared" si="0"/>
        <v>95.830327914750015</v>
      </c>
      <c r="J38" s="8"/>
      <c r="K38" s="11"/>
    </row>
    <row r="39" spans="1:11" ht="50.25" customHeight="1" x14ac:dyDescent="0.2">
      <c r="A39" s="38" t="s">
        <v>36</v>
      </c>
      <c r="B39" s="70" t="s">
        <v>115</v>
      </c>
      <c r="C39" s="78" t="s">
        <v>101</v>
      </c>
      <c r="D39" s="72">
        <f>Субсидии!DH397</f>
        <v>65117</v>
      </c>
      <c r="E39" s="72">
        <f>Субсидии!DI397</f>
        <v>65117</v>
      </c>
      <c r="F39" s="72">
        <f>Субсидии!DI397</f>
        <v>65117</v>
      </c>
      <c r="G39" s="72"/>
      <c r="H39" s="72">
        <f>Субсидии!DJ397</f>
        <v>65117</v>
      </c>
      <c r="I39" s="72">
        <f t="shared" si="0"/>
        <v>100</v>
      </c>
      <c r="J39" s="8"/>
      <c r="K39" s="11"/>
    </row>
    <row r="40" spans="1:11" ht="38.25" customHeight="1" x14ac:dyDescent="0.2">
      <c r="A40" s="38" t="s">
        <v>568</v>
      </c>
      <c r="B40" s="70" t="s">
        <v>1194</v>
      </c>
      <c r="C40" s="78" t="s">
        <v>922</v>
      </c>
      <c r="D40" s="72">
        <f>Субсидии!DL397</f>
        <v>0</v>
      </c>
      <c r="E40" s="72">
        <f>Субсидии!DM397</f>
        <v>73044.2</v>
      </c>
      <c r="F40" s="72">
        <f>Субсидии!DM397</f>
        <v>73044.2</v>
      </c>
      <c r="G40" s="72"/>
      <c r="H40" s="72">
        <f>Субсидии!DN397</f>
        <v>58799.640129999992</v>
      </c>
      <c r="I40" s="72">
        <f t="shared" si="0"/>
        <v>80.498711916894152</v>
      </c>
      <c r="J40" s="8"/>
      <c r="K40" s="11"/>
    </row>
    <row r="41" spans="1:11" ht="47.25" x14ac:dyDescent="0.2">
      <c r="A41" s="38" t="s">
        <v>37</v>
      </c>
      <c r="B41" s="70" t="s">
        <v>545</v>
      </c>
      <c r="C41" s="78" t="s">
        <v>879</v>
      </c>
      <c r="D41" s="72">
        <f>Субсидии!DP397</f>
        <v>13774.099999999999</v>
      </c>
      <c r="E41" s="72">
        <f>Субсидии!DQ397</f>
        <v>13774.099999999999</v>
      </c>
      <c r="F41" s="72">
        <f>Субсидии!DQ397</f>
        <v>13774.099999999999</v>
      </c>
      <c r="G41" s="72"/>
      <c r="H41" s="72">
        <f>Субсидии!DR397</f>
        <v>5272.7234699999999</v>
      </c>
      <c r="I41" s="72">
        <f t="shared" si="0"/>
        <v>38.279985407395039</v>
      </c>
      <c r="J41" s="8"/>
      <c r="K41" s="11"/>
    </row>
    <row r="42" spans="1:11" ht="63" x14ac:dyDescent="0.2">
      <c r="A42" s="38" t="s">
        <v>38</v>
      </c>
      <c r="B42" s="70" t="s">
        <v>863</v>
      </c>
      <c r="C42" s="78" t="s">
        <v>867</v>
      </c>
      <c r="D42" s="72">
        <f>Субсидии!DT397</f>
        <v>40891.899999999994</v>
      </c>
      <c r="E42" s="72">
        <f>Субсидии!DU397</f>
        <v>40891.899999999994</v>
      </c>
      <c r="F42" s="72">
        <f>Субсидии!DU397</f>
        <v>40891.899999999994</v>
      </c>
      <c r="G42" s="72"/>
      <c r="H42" s="72">
        <f>Субсидии!DV397</f>
        <v>18757.04406</v>
      </c>
      <c r="I42" s="72">
        <f t="shared" si="0"/>
        <v>45.869827667582101</v>
      </c>
      <c r="J42" s="8"/>
      <c r="K42" s="11"/>
    </row>
    <row r="43" spans="1:11" ht="63" x14ac:dyDescent="0.2">
      <c r="A43" s="38" t="s">
        <v>569</v>
      </c>
      <c r="B43" s="70" t="s">
        <v>864</v>
      </c>
      <c r="C43" s="78" t="s">
        <v>868</v>
      </c>
      <c r="D43" s="72">
        <f>Субсидии!DX397</f>
        <v>12341.3</v>
      </c>
      <c r="E43" s="72">
        <f>Субсидии!DY397</f>
        <v>12341.3</v>
      </c>
      <c r="F43" s="72">
        <f>Субсидии!DY397</f>
        <v>12341.3</v>
      </c>
      <c r="G43" s="72"/>
      <c r="H43" s="72">
        <f>Субсидии!DZ397</f>
        <v>2590.7341100000003</v>
      </c>
      <c r="I43" s="72">
        <f t="shared" si="0"/>
        <v>20.992392292546171</v>
      </c>
      <c r="J43" s="8"/>
      <c r="K43" s="11"/>
    </row>
    <row r="44" spans="1:11" ht="54.75" customHeight="1" x14ac:dyDescent="0.2">
      <c r="A44" s="38" t="s">
        <v>39</v>
      </c>
      <c r="B44" s="70" t="s">
        <v>128</v>
      </c>
      <c r="C44" s="78" t="s">
        <v>881</v>
      </c>
      <c r="D44" s="72">
        <f>Субсидии!EB397</f>
        <v>1147593.8</v>
      </c>
      <c r="E44" s="72">
        <f>Субсидии!EC397</f>
        <v>1147593.8</v>
      </c>
      <c r="F44" s="72">
        <f>Субсидии!EC397</f>
        <v>1147593.8</v>
      </c>
      <c r="G44" s="72"/>
      <c r="H44" s="72">
        <f>Субсидии!ED397</f>
        <v>657426.91321000003</v>
      </c>
      <c r="I44" s="72">
        <f t="shared" si="0"/>
        <v>57.287422885170692</v>
      </c>
      <c r="J44" s="8"/>
      <c r="K44" s="11"/>
    </row>
    <row r="45" spans="1:11" ht="47.25" x14ac:dyDescent="0.2">
      <c r="A45" s="38" t="s">
        <v>570</v>
      </c>
      <c r="B45" s="70" t="s">
        <v>808</v>
      </c>
      <c r="C45" s="78" t="s">
        <v>809</v>
      </c>
      <c r="D45" s="72">
        <f>Субсидии!EF397</f>
        <v>200000</v>
      </c>
      <c r="E45" s="72">
        <f>Субсидии!EG397</f>
        <v>200000</v>
      </c>
      <c r="F45" s="72">
        <f>Субсидии!EG397</f>
        <v>200000</v>
      </c>
      <c r="G45" s="72"/>
      <c r="H45" s="72">
        <f>Субсидии!EH397</f>
        <v>179262.65416000001</v>
      </c>
      <c r="I45" s="72">
        <f t="shared" si="0"/>
        <v>89.631327080000005</v>
      </c>
      <c r="J45" s="8"/>
      <c r="K45" s="11"/>
    </row>
    <row r="46" spans="1:11" ht="78.75" x14ac:dyDescent="0.2">
      <c r="A46" s="38" t="s">
        <v>571</v>
      </c>
      <c r="B46" s="70" t="s">
        <v>873</v>
      </c>
      <c r="C46" s="78" t="s">
        <v>877</v>
      </c>
      <c r="D46" s="72">
        <f>Субсидии!EJ397</f>
        <v>384678.40000000014</v>
      </c>
      <c r="E46" s="72">
        <f>Субсидии!EK397</f>
        <v>418132.10000000003</v>
      </c>
      <c r="F46" s="72">
        <f>Субсидии!EK397</f>
        <v>418132.10000000003</v>
      </c>
      <c r="G46" s="72"/>
      <c r="H46" s="72">
        <f>Субсидии!EL397</f>
        <v>227554.38192999997</v>
      </c>
      <c r="I46" s="72">
        <f t="shared" si="0"/>
        <v>54.421648548389356</v>
      </c>
      <c r="J46" s="8"/>
      <c r="K46" s="11"/>
    </row>
    <row r="47" spans="1:11" ht="78.75" x14ac:dyDescent="0.2">
      <c r="A47" s="38" t="s">
        <v>40</v>
      </c>
      <c r="B47" s="70" t="s">
        <v>874</v>
      </c>
      <c r="C47" s="78" t="s">
        <v>878</v>
      </c>
      <c r="D47" s="72">
        <f>Субсидии!EN397</f>
        <v>64841.399999999987</v>
      </c>
      <c r="E47" s="72">
        <f>Субсидии!EO397</f>
        <v>64841.399999999987</v>
      </c>
      <c r="F47" s="72">
        <f>Субсидии!EO397</f>
        <v>64841.399999999987</v>
      </c>
      <c r="G47" s="72"/>
      <c r="H47" s="72">
        <f>Субсидии!EP397</f>
        <v>12487.462470000002</v>
      </c>
      <c r="I47" s="72">
        <f t="shared" si="0"/>
        <v>19.258471393276526</v>
      </c>
      <c r="J47" s="8"/>
      <c r="K47" s="11"/>
    </row>
    <row r="48" spans="1:11" ht="47.25" x14ac:dyDescent="0.2">
      <c r="A48" s="38" t="s">
        <v>41</v>
      </c>
      <c r="B48" s="70" t="s">
        <v>818</v>
      </c>
      <c r="C48" s="78" t="s">
        <v>820</v>
      </c>
      <c r="D48" s="72">
        <f>Субсидии!ER397</f>
        <v>369377.59999999992</v>
      </c>
      <c r="E48" s="72">
        <f>Субсидии!ES397</f>
        <v>317448.79999999993</v>
      </c>
      <c r="F48" s="72">
        <f>Субсидии!ES397</f>
        <v>317448.79999999993</v>
      </c>
      <c r="G48" s="72"/>
      <c r="H48" s="72">
        <f>Субсидии!ET397</f>
        <v>304849.29999999993</v>
      </c>
      <c r="I48" s="72">
        <f t="shared" si="0"/>
        <v>96.031013505169966</v>
      </c>
      <c r="J48" s="8"/>
      <c r="K48" s="11"/>
    </row>
    <row r="49" spans="1:11" ht="38.25" customHeight="1" x14ac:dyDescent="0.2">
      <c r="A49" s="38" t="s">
        <v>572</v>
      </c>
      <c r="B49" s="70" t="s">
        <v>819</v>
      </c>
      <c r="C49" s="78" t="s">
        <v>821</v>
      </c>
      <c r="D49" s="72">
        <f>Субсидии!EV397</f>
        <v>291840</v>
      </c>
      <c r="E49" s="72">
        <f>Субсидии!EW397</f>
        <v>411428.03947000008</v>
      </c>
      <c r="F49" s="72">
        <f>Субсидии!EW397</f>
        <v>411428.03947000008</v>
      </c>
      <c r="G49" s="72"/>
      <c r="H49" s="72">
        <f>Субсидии!EX397</f>
        <v>340152.85865999997</v>
      </c>
      <c r="I49" s="72">
        <f t="shared" si="0"/>
        <v>82.676148931945306</v>
      </c>
      <c r="J49" s="8"/>
      <c r="K49" s="11"/>
    </row>
    <row r="50" spans="1:11" ht="38.25" customHeight="1" x14ac:dyDescent="0.2">
      <c r="A50" s="38" t="s">
        <v>573</v>
      </c>
      <c r="B50" s="70" t="s">
        <v>824</v>
      </c>
      <c r="C50" s="78" t="s">
        <v>825</v>
      </c>
      <c r="D50" s="72">
        <f>Субсидии!EZ397</f>
        <v>67200</v>
      </c>
      <c r="E50" s="72">
        <f>Субсидии!FA397</f>
        <v>67154.769</v>
      </c>
      <c r="F50" s="72">
        <f>Субсидии!FA397</f>
        <v>67154.769</v>
      </c>
      <c r="G50" s="72"/>
      <c r="H50" s="72">
        <f>Субсидии!FB397</f>
        <v>66646.074859999993</v>
      </c>
      <c r="I50" s="72">
        <f t="shared" si="0"/>
        <v>99.242504817491067</v>
      </c>
      <c r="J50" s="8"/>
      <c r="K50" s="11"/>
    </row>
    <row r="51" spans="1:11" ht="67.5" customHeight="1" x14ac:dyDescent="0.2">
      <c r="A51" s="38" t="s">
        <v>621</v>
      </c>
      <c r="B51" s="70" t="s">
        <v>859</v>
      </c>
      <c r="C51" s="78" t="s">
        <v>857</v>
      </c>
      <c r="D51" s="72">
        <f>Субсидии!FD397</f>
        <v>18921.400000000001</v>
      </c>
      <c r="E51" s="72">
        <f>Субсидии!FE397</f>
        <v>18948.900000000001</v>
      </c>
      <c r="F51" s="72">
        <f>Субсидии!FE397</f>
        <v>18948.900000000001</v>
      </c>
      <c r="G51" s="72"/>
      <c r="H51" s="72">
        <f>Субсидии!FF397</f>
        <v>8400</v>
      </c>
      <c r="I51" s="72">
        <f t="shared" si="0"/>
        <v>44.329750011874033</v>
      </c>
      <c r="J51" s="8"/>
      <c r="K51" s="11"/>
    </row>
    <row r="52" spans="1:11" ht="60.75" customHeight="1" x14ac:dyDescent="0.2">
      <c r="A52" s="38" t="s">
        <v>574</v>
      </c>
      <c r="B52" s="70" t="s">
        <v>860</v>
      </c>
      <c r="C52" s="78" t="s">
        <v>858</v>
      </c>
      <c r="D52" s="72">
        <f>Субсидии!FH397</f>
        <v>13017.5</v>
      </c>
      <c r="E52" s="72">
        <f>Субсидии!FI397</f>
        <v>13017.5</v>
      </c>
      <c r="F52" s="72">
        <f>Субсидии!FI397</f>
        <v>13017.5</v>
      </c>
      <c r="G52" s="72"/>
      <c r="H52" s="72">
        <f>Субсидии!FJ397</f>
        <v>7151.3249999999998</v>
      </c>
      <c r="I52" s="72">
        <f t="shared" si="0"/>
        <v>54.936239677357399</v>
      </c>
      <c r="J52" s="8"/>
      <c r="K52" s="11"/>
    </row>
    <row r="53" spans="1:11" ht="54" customHeight="1" x14ac:dyDescent="0.2">
      <c r="A53" s="38" t="s">
        <v>575</v>
      </c>
      <c r="B53" s="70" t="s">
        <v>830</v>
      </c>
      <c r="C53" s="78" t="s">
        <v>831</v>
      </c>
      <c r="D53" s="72">
        <f>Субсидии!FL397</f>
        <v>7785.3224800000007</v>
      </c>
      <c r="E53" s="72">
        <f>Субсидии!FM397</f>
        <v>7785.3224800000007</v>
      </c>
      <c r="F53" s="72">
        <f>Субсидии!FM397</f>
        <v>7785.3224800000007</v>
      </c>
      <c r="G53" s="72"/>
      <c r="H53" s="72">
        <f>Субсидии!FN397</f>
        <v>7785.3224800000007</v>
      </c>
      <c r="I53" s="72">
        <f t="shared" ref="I53:I77" si="1">H53/E53*100</f>
        <v>100</v>
      </c>
      <c r="J53" s="8"/>
      <c r="K53" s="11"/>
    </row>
    <row r="54" spans="1:11" ht="36.75" customHeight="1" x14ac:dyDescent="0.2">
      <c r="A54" s="38" t="s">
        <v>576</v>
      </c>
      <c r="B54" s="70" t="s">
        <v>712</v>
      </c>
      <c r="C54" s="78" t="s">
        <v>849</v>
      </c>
      <c r="D54" s="72">
        <f>Субсидии!FP397</f>
        <v>21835.799999999996</v>
      </c>
      <c r="E54" s="72">
        <f>Субсидии!FQ397</f>
        <v>21835.799999999996</v>
      </c>
      <c r="F54" s="72">
        <f>Субсидии!FQ397</f>
        <v>21835.799999999996</v>
      </c>
      <c r="G54" s="72"/>
      <c r="H54" s="72">
        <f>Субсидии!FR397</f>
        <v>0</v>
      </c>
      <c r="I54" s="72">
        <f t="shared" si="1"/>
        <v>0</v>
      </c>
      <c r="J54" s="8"/>
      <c r="K54" s="11"/>
    </row>
    <row r="55" spans="1:11" ht="22.5" customHeight="1" x14ac:dyDescent="0.2">
      <c r="A55" s="38" t="s">
        <v>577</v>
      </c>
      <c r="B55" s="70" t="s">
        <v>560</v>
      </c>
      <c r="C55" s="78" t="s">
        <v>924</v>
      </c>
      <c r="D55" s="72">
        <f>Субсидии!FT397</f>
        <v>0</v>
      </c>
      <c r="E55" s="72">
        <f>Субсидии!FU397</f>
        <v>211021</v>
      </c>
      <c r="F55" s="72">
        <f>Субсидии!FU397</f>
        <v>211021</v>
      </c>
      <c r="G55" s="72"/>
      <c r="H55" s="72">
        <f>Субсидии!FV397</f>
        <v>138232.92161000002</v>
      </c>
      <c r="I55" s="72">
        <f t="shared" si="1"/>
        <v>65.506713365020559</v>
      </c>
      <c r="J55" s="8"/>
      <c r="K55" s="11"/>
    </row>
    <row r="56" spans="1:11" ht="35.25" customHeight="1" x14ac:dyDescent="0.2">
      <c r="A56" s="38" t="s">
        <v>578</v>
      </c>
      <c r="B56" s="70" t="s">
        <v>775</v>
      </c>
      <c r="C56" s="78" t="s">
        <v>888</v>
      </c>
      <c r="D56" s="72">
        <f>Субсидии!FX397</f>
        <v>0</v>
      </c>
      <c r="E56" s="72">
        <f>Субсидии!FY397</f>
        <v>695124</v>
      </c>
      <c r="F56" s="72">
        <f>Субсидии!FY397</f>
        <v>695124</v>
      </c>
      <c r="G56" s="72"/>
      <c r="H56" s="72">
        <f>Субсидии!FZ397</f>
        <v>543285.26445000002</v>
      </c>
      <c r="I56" s="72">
        <f t="shared" si="1"/>
        <v>78.156597161082047</v>
      </c>
      <c r="J56" s="8"/>
      <c r="K56" s="11"/>
    </row>
    <row r="57" spans="1:11" ht="45.75" customHeight="1" x14ac:dyDescent="0.2">
      <c r="A57" s="38" t="s">
        <v>579</v>
      </c>
      <c r="B57" s="70" t="s">
        <v>889</v>
      </c>
      <c r="C57" s="78" t="s">
        <v>1054</v>
      </c>
      <c r="D57" s="72">
        <f>Субсидии!GB397</f>
        <v>82210.90909999999</v>
      </c>
      <c r="E57" s="72">
        <f>Субсидии!GC397</f>
        <v>82210.90909999999</v>
      </c>
      <c r="F57" s="72">
        <f>Субсидии!GC397</f>
        <v>82210.90909999999</v>
      </c>
      <c r="G57" s="72"/>
      <c r="H57" s="72">
        <f>Субсидии!GD397</f>
        <v>34926.080199999997</v>
      </c>
      <c r="I57" s="72">
        <f t="shared" si="1"/>
        <v>42.483510500433084</v>
      </c>
      <c r="J57" s="8"/>
      <c r="K57" s="11"/>
    </row>
    <row r="58" spans="1:11" ht="45" customHeight="1" x14ac:dyDescent="0.2">
      <c r="A58" s="38" t="s">
        <v>580</v>
      </c>
      <c r="B58" s="70" t="s">
        <v>562</v>
      </c>
      <c r="C58" s="78" t="s">
        <v>917</v>
      </c>
      <c r="D58" s="72">
        <f>Субсидии!GF397</f>
        <v>0</v>
      </c>
      <c r="E58" s="72">
        <f>Субсидии!GG397</f>
        <v>69024.78</v>
      </c>
      <c r="F58" s="72">
        <f>Субсидии!GG397</f>
        <v>69024.78</v>
      </c>
      <c r="G58" s="72"/>
      <c r="H58" s="72">
        <f>Субсидии!GH397</f>
        <v>51323.482309999999</v>
      </c>
      <c r="I58" s="72">
        <f t="shared" si="1"/>
        <v>74.35515522106698</v>
      </c>
      <c r="J58" s="8"/>
      <c r="K58" s="11"/>
    </row>
    <row r="59" spans="1:11" ht="78.75" x14ac:dyDescent="0.2">
      <c r="A59" s="38" t="s">
        <v>581</v>
      </c>
      <c r="B59" s="70" t="s">
        <v>1185</v>
      </c>
      <c r="C59" s="78" t="s">
        <v>827</v>
      </c>
      <c r="D59" s="72">
        <f>Субсидии!GJ397</f>
        <v>0</v>
      </c>
      <c r="E59" s="72">
        <f>Субсидии!GK397</f>
        <v>1084684.4407800001</v>
      </c>
      <c r="F59" s="72">
        <f>Субсидии!GK397</f>
        <v>1084684.4407800001</v>
      </c>
      <c r="G59" s="72"/>
      <c r="H59" s="72">
        <f>Субсидии!GL397</f>
        <v>782301.37637000007</v>
      </c>
      <c r="I59" s="72">
        <f t="shared" si="1"/>
        <v>72.122485301572553</v>
      </c>
      <c r="J59" s="8"/>
      <c r="K59" s="11"/>
    </row>
    <row r="60" spans="1:11" ht="78.75" x14ac:dyDescent="0.2">
      <c r="A60" s="38" t="s">
        <v>582</v>
      </c>
      <c r="B60" s="70" t="s">
        <v>694</v>
      </c>
      <c r="C60" s="78" t="s">
        <v>828</v>
      </c>
      <c r="D60" s="72">
        <f>Субсидии!GN397</f>
        <v>1262267.8468600002</v>
      </c>
      <c r="E60" s="72">
        <f>Субсидии!GO397</f>
        <v>1337892.5375100002</v>
      </c>
      <c r="F60" s="72">
        <f>Субсидии!GO397</f>
        <v>1337892.5375100002</v>
      </c>
      <c r="G60" s="72"/>
      <c r="H60" s="72">
        <f>Субсидии!GP397</f>
        <v>929415.39020999987</v>
      </c>
      <c r="I60" s="72">
        <f t="shared" si="1"/>
        <v>69.468613072599112</v>
      </c>
      <c r="J60" s="8"/>
      <c r="K60" s="11"/>
    </row>
    <row r="61" spans="1:11" ht="47.25" x14ac:dyDescent="0.2">
      <c r="A61" s="38" t="s">
        <v>583</v>
      </c>
      <c r="B61" s="70" t="s">
        <v>730</v>
      </c>
      <c r="C61" s="78" t="s">
        <v>915</v>
      </c>
      <c r="D61" s="72">
        <f>Субсидии!GR397</f>
        <v>0</v>
      </c>
      <c r="E61" s="72">
        <f>Субсидии!GS397</f>
        <v>270000</v>
      </c>
      <c r="F61" s="72">
        <f>Субсидии!GS397</f>
        <v>270000</v>
      </c>
      <c r="G61" s="72"/>
      <c r="H61" s="72">
        <f>Субсидии!GT397</f>
        <v>264393.71296000003</v>
      </c>
      <c r="I61" s="72">
        <f t="shared" si="1"/>
        <v>97.923597392592612</v>
      </c>
      <c r="J61" s="8"/>
      <c r="K61" s="11"/>
    </row>
    <row r="62" spans="1:11" ht="31.5" x14ac:dyDescent="0.2">
      <c r="A62" s="38" t="s">
        <v>584</v>
      </c>
      <c r="B62" s="70" t="s">
        <v>717</v>
      </c>
      <c r="C62" s="78" t="s">
        <v>855</v>
      </c>
      <c r="D62" s="72">
        <f>Субсидии!GV397</f>
        <v>5270.45</v>
      </c>
      <c r="E62" s="72">
        <f>Субсидии!GW397</f>
        <v>4801.4438499999997</v>
      </c>
      <c r="F62" s="72">
        <f>Субсидии!GW397</f>
        <v>4801.4438499999997</v>
      </c>
      <c r="G62" s="72"/>
      <c r="H62" s="72">
        <f>Субсидии!GX397</f>
        <v>0</v>
      </c>
      <c r="I62" s="72">
        <f t="shared" si="1"/>
        <v>0</v>
      </c>
      <c r="J62" s="8"/>
      <c r="K62" s="11"/>
    </row>
    <row r="63" spans="1:11" ht="47.25" x14ac:dyDescent="0.2">
      <c r="A63" s="38" t="s">
        <v>585</v>
      </c>
      <c r="B63" s="70" t="s">
        <v>719</v>
      </c>
      <c r="C63" s="78" t="s">
        <v>932</v>
      </c>
      <c r="D63" s="72">
        <f>Субсидии!GZ397</f>
        <v>0</v>
      </c>
      <c r="E63" s="72">
        <f>Субсидии!HA397</f>
        <v>384131.45750000002</v>
      </c>
      <c r="F63" s="72">
        <f>Субсидии!HA397</f>
        <v>384131.45750000002</v>
      </c>
      <c r="G63" s="72"/>
      <c r="H63" s="72">
        <f>Субсидии!HB397</f>
        <v>131453.32732000001</v>
      </c>
      <c r="I63" s="72">
        <f t="shared" si="1"/>
        <v>34.220922226865525</v>
      </c>
      <c r="J63" s="8"/>
      <c r="K63" s="11"/>
    </row>
    <row r="64" spans="1:11" ht="47.25" x14ac:dyDescent="0.2">
      <c r="A64" s="38" t="s">
        <v>586</v>
      </c>
      <c r="B64" s="70" t="s">
        <v>721</v>
      </c>
      <c r="C64" s="78" t="s">
        <v>829</v>
      </c>
      <c r="D64" s="72">
        <f>Субсидии!HD397</f>
        <v>379130.40816000005</v>
      </c>
      <c r="E64" s="72">
        <f>Субсидии!HE397</f>
        <v>379130.40816000005</v>
      </c>
      <c r="F64" s="72">
        <f>Субсидии!HE397</f>
        <v>379130.40816000005</v>
      </c>
      <c r="G64" s="72"/>
      <c r="H64" s="72">
        <f>Субсидии!HF397</f>
        <v>329579.52718999999</v>
      </c>
      <c r="I64" s="72">
        <f t="shared" si="1"/>
        <v>86.930385982363973</v>
      </c>
      <c r="J64" s="8"/>
      <c r="K64" s="11"/>
    </row>
    <row r="65" spans="1:11" ht="47.25" x14ac:dyDescent="0.2">
      <c r="A65" s="38" t="s">
        <v>587</v>
      </c>
      <c r="B65" s="70" t="s">
        <v>723</v>
      </c>
      <c r="C65" s="78" t="s">
        <v>905</v>
      </c>
      <c r="D65" s="72">
        <f>Субсидии!HH397</f>
        <v>93000</v>
      </c>
      <c r="E65" s="72">
        <f>Субсидии!HI397</f>
        <v>95773.163560000001</v>
      </c>
      <c r="F65" s="72">
        <f>Субсидии!HI397</f>
        <v>95773.163560000001</v>
      </c>
      <c r="G65" s="72"/>
      <c r="H65" s="72">
        <f>Субсидии!HJ397</f>
        <v>92757.053049999988</v>
      </c>
      <c r="I65" s="72">
        <f t="shared" si="1"/>
        <v>96.850776983982072</v>
      </c>
      <c r="J65" s="8"/>
      <c r="K65" s="11"/>
    </row>
    <row r="66" spans="1:11" ht="78.75" x14ac:dyDescent="0.2">
      <c r="A66" s="38" t="s">
        <v>588</v>
      </c>
      <c r="B66" s="70" t="s">
        <v>791</v>
      </c>
      <c r="C66" s="78" t="s">
        <v>890</v>
      </c>
      <c r="D66" s="72">
        <f>Субсидии!HL397</f>
        <v>143711.20000000001</v>
      </c>
      <c r="E66" s="72">
        <f>Субсидии!HM397</f>
        <v>143711.20000000001</v>
      </c>
      <c r="F66" s="72">
        <f>Субсидии!HM397</f>
        <v>143711.20000000001</v>
      </c>
      <c r="G66" s="72"/>
      <c r="H66" s="72">
        <f>Субсидии!HN397</f>
        <v>87433.747289999999</v>
      </c>
      <c r="I66" s="72">
        <f t="shared" si="1"/>
        <v>60.839897857647827</v>
      </c>
      <c r="J66" s="8"/>
      <c r="K66" s="11"/>
    </row>
    <row r="67" spans="1:11" ht="78.75" x14ac:dyDescent="0.2">
      <c r="A67" s="38" t="s">
        <v>589</v>
      </c>
      <c r="B67" s="70" t="s">
        <v>726</v>
      </c>
      <c r="C67" s="78" t="s">
        <v>891</v>
      </c>
      <c r="D67" s="72">
        <f>Субсидии!HP397</f>
        <v>2523.1</v>
      </c>
      <c r="E67" s="72">
        <f>Субсидии!HQ397</f>
        <v>2523.1</v>
      </c>
      <c r="F67" s="72">
        <f>Субсидии!HQ397</f>
        <v>2523.1</v>
      </c>
      <c r="G67" s="72"/>
      <c r="H67" s="72">
        <f>Субсидии!HR397</f>
        <v>2304.61436</v>
      </c>
      <c r="I67" s="72">
        <f t="shared" si="1"/>
        <v>91.340587372676481</v>
      </c>
      <c r="J67" s="8"/>
      <c r="K67" s="11"/>
    </row>
    <row r="68" spans="1:11" ht="63" x14ac:dyDescent="0.2">
      <c r="A68" s="38" t="s">
        <v>590</v>
      </c>
      <c r="B68" s="70" t="s">
        <v>790</v>
      </c>
      <c r="C68" s="78" t="s">
        <v>892</v>
      </c>
      <c r="D68" s="72">
        <f>Субсидии!HT397</f>
        <v>121750.8</v>
      </c>
      <c r="E68" s="72">
        <f>Субсидии!HU397</f>
        <v>121750.8</v>
      </c>
      <c r="F68" s="72">
        <f>Субсидии!HU397</f>
        <v>121750.8</v>
      </c>
      <c r="G68" s="72"/>
      <c r="H68" s="72">
        <f>Субсидии!HV397</f>
        <v>95192.075519999999</v>
      </c>
      <c r="I68" s="72">
        <f t="shared" si="1"/>
        <v>78.185995919533994</v>
      </c>
      <c r="J68" s="8"/>
      <c r="K68" s="11"/>
    </row>
    <row r="69" spans="1:11" ht="63" x14ac:dyDescent="0.2">
      <c r="A69" s="38" t="s">
        <v>591</v>
      </c>
      <c r="B69" s="70" t="s">
        <v>789</v>
      </c>
      <c r="C69" s="78" t="s">
        <v>894</v>
      </c>
      <c r="D69" s="72">
        <f>Субсидии!HX397</f>
        <v>20687.3</v>
      </c>
      <c r="E69" s="72">
        <f>Субсидии!HY397</f>
        <v>20687.3</v>
      </c>
      <c r="F69" s="72">
        <f>Субсидии!HY397</f>
        <v>20687.3</v>
      </c>
      <c r="G69" s="72"/>
      <c r="H69" s="72">
        <f>Субсидии!HZ397</f>
        <v>15654.502480000001</v>
      </c>
      <c r="I69" s="72">
        <f t="shared" si="1"/>
        <v>75.672042654188814</v>
      </c>
      <c r="J69" s="8"/>
      <c r="K69" s="11"/>
    </row>
    <row r="70" spans="1:11" ht="31.5" x14ac:dyDescent="0.2">
      <c r="A70" s="38" t="s">
        <v>592</v>
      </c>
      <c r="B70" s="70" t="s">
        <v>728</v>
      </c>
      <c r="C70" s="78" t="s">
        <v>838</v>
      </c>
      <c r="D70" s="72">
        <f>Субсидии!IB397</f>
        <v>22967.752800000002</v>
      </c>
      <c r="E70" s="72">
        <f>Субсидии!IC397</f>
        <v>22967.752800000002</v>
      </c>
      <c r="F70" s="72">
        <f>Субсидии!IC397</f>
        <v>22967.752800000002</v>
      </c>
      <c r="G70" s="72"/>
      <c r="H70" s="72">
        <f>Субсидии!ID397</f>
        <v>22967.752800000002</v>
      </c>
      <c r="I70" s="72">
        <f t="shared" si="1"/>
        <v>100</v>
      </c>
      <c r="J70" s="8"/>
      <c r="K70" s="11"/>
    </row>
    <row r="71" spans="1:11" ht="126" x14ac:dyDescent="0.2">
      <c r="A71" s="38" t="s">
        <v>593</v>
      </c>
      <c r="B71" s="70" t="s">
        <v>899</v>
      </c>
      <c r="C71" s="78" t="s">
        <v>900</v>
      </c>
      <c r="D71" s="72">
        <f>Субсидии!IF397</f>
        <v>148429.08163</v>
      </c>
      <c r="E71" s="72">
        <f>Субсидии!IG397</f>
        <v>148429.08163</v>
      </c>
      <c r="F71" s="72">
        <f>Субсидии!IG397</f>
        <v>148429.08163</v>
      </c>
      <c r="G71" s="72"/>
      <c r="H71" s="72">
        <f>Субсидии!IH397</f>
        <v>148429.08163</v>
      </c>
      <c r="I71" s="72">
        <f t="shared" si="1"/>
        <v>100</v>
      </c>
      <c r="J71" s="8"/>
      <c r="K71" s="11"/>
    </row>
    <row r="72" spans="1:11" ht="47.25" x14ac:dyDescent="0.2">
      <c r="A72" s="38" t="s">
        <v>737</v>
      </c>
      <c r="B72" s="70" t="s">
        <v>944</v>
      </c>
      <c r="C72" s="78" t="s">
        <v>946</v>
      </c>
      <c r="D72" s="72">
        <f>Субсидии!IJ397</f>
        <v>0</v>
      </c>
      <c r="E72" s="72">
        <f>Субсидии!IK397</f>
        <v>71862.717390000005</v>
      </c>
      <c r="F72" s="72">
        <f>Субсидии!IK397</f>
        <v>71862.717390000005</v>
      </c>
      <c r="G72" s="72"/>
      <c r="H72" s="72">
        <f>Субсидии!IL397</f>
        <v>69556.115279999998</v>
      </c>
      <c r="I72" s="72">
        <f t="shared" si="1"/>
        <v>96.790265949056661</v>
      </c>
      <c r="J72" s="8"/>
      <c r="K72" s="11"/>
    </row>
    <row r="73" spans="1:11" ht="31.5" x14ac:dyDescent="0.2">
      <c r="A73" s="38" t="s">
        <v>738</v>
      </c>
      <c r="B73" s="70" t="s">
        <v>937</v>
      </c>
      <c r="C73" s="78" t="s">
        <v>938</v>
      </c>
      <c r="D73" s="72">
        <f>Субсидии!IN397</f>
        <v>0</v>
      </c>
      <c r="E73" s="72">
        <f>Субсидии!IO397</f>
        <v>83582.401500000007</v>
      </c>
      <c r="F73" s="72">
        <f>Субсидии!IO397</f>
        <v>83582.401500000007</v>
      </c>
      <c r="G73" s="72"/>
      <c r="H73" s="72">
        <f>Субсидии!IP397</f>
        <v>24825.015449999999</v>
      </c>
      <c r="I73" s="72">
        <f t="shared" si="1"/>
        <v>29.701246918587277</v>
      </c>
      <c r="J73" s="8"/>
      <c r="K73" s="11"/>
    </row>
    <row r="74" spans="1:11" ht="78.75" x14ac:dyDescent="0.2">
      <c r="A74" s="38" t="s">
        <v>739</v>
      </c>
      <c r="B74" s="70" t="s">
        <v>1055</v>
      </c>
      <c r="C74" s="78" t="s">
        <v>762</v>
      </c>
      <c r="D74" s="72">
        <f>Субсидии!IR397</f>
        <v>0</v>
      </c>
      <c r="E74" s="72">
        <f>Субсидии!IS397</f>
        <v>157259.67000000001</v>
      </c>
      <c r="F74" s="72">
        <f>Субсидии!IS397</f>
        <v>157259.67000000001</v>
      </c>
      <c r="G74" s="72"/>
      <c r="H74" s="72">
        <f>Субсидии!IT397</f>
        <v>49044.111449999997</v>
      </c>
      <c r="I74" s="72">
        <f t="shared" si="1"/>
        <v>31.186706324641271</v>
      </c>
      <c r="J74" s="8"/>
      <c r="K74" s="11"/>
    </row>
    <row r="75" spans="1:11" ht="126" x14ac:dyDescent="0.2">
      <c r="A75" s="38" t="s">
        <v>740</v>
      </c>
      <c r="B75" s="70" t="s">
        <v>901</v>
      </c>
      <c r="C75" s="78" t="s">
        <v>902</v>
      </c>
      <c r="D75" s="72">
        <f>Субсидии!IV397</f>
        <v>1775236.0204200002</v>
      </c>
      <c r="E75" s="72">
        <f>Субсидии!IW397</f>
        <v>1775236.0204200002</v>
      </c>
      <c r="F75" s="72">
        <f>Субсидии!IW397</f>
        <v>1775236.0204200002</v>
      </c>
      <c r="G75" s="72"/>
      <c r="H75" s="72">
        <f>Субсидии!IX397</f>
        <v>1775236.0204200002</v>
      </c>
      <c r="I75" s="72">
        <f t="shared" si="1"/>
        <v>100</v>
      </c>
      <c r="J75" s="8"/>
      <c r="K75" s="11"/>
    </row>
    <row r="76" spans="1:11" ht="141.75" x14ac:dyDescent="0.2">
      <c r="A76" s="38" t="s">
        <v>741</v>
      </c>
      <c r="B76" s="70" t="s">
        <v>1187</v>
      </c>
      <c r="C76" s="78" t="s">
        <v>904</v>
      </c>
      <c r="D76" s="72">
        <f>Субсидии!IZ397</f>
        <v>337440.61223999999</v>
      </c>
      <c r="E76" s="72">
        <f>Субсидии!JA397</f>
        <v>337440.61223999999</v>
      </c>
      <c r="F76" s="72">
        <f>Субсидии!JA397</f>
        <v>337440.61223999999</v>
      </c>
      <c r="G76" s="72"/>
      <c r="H76" s="72">
        <f>Субсидии!JB397</f>
        <v>0</v>
      </c>
      <c r="I76" s="72">
        <f t="shared" si="1"/>
        <v>0</v>
      </c>
      <c r="J76" s="8"/>
      <c r="K76" s="11"/>
    </row>
    <row r="77" spans="1:11" ht="31.5" x14ac:dyDescent="0.2">
      <c r="A77" s="38" t="s">
        <v>742</v>
      </c>
      <c r="B77" s="70" t="s">
        <v>947</v>
      </c>
      <c r="C77" s="78" t="s">
        <v>916</v>
      </c>
      <c r="D77" s="72">
        <f>Субсидии!JD397</f>
        <v>0</v>
      </c>
      <c r="E77" s="72">
        <f>Субсидии!JE397</f>
        <v>23650.786520000001</v>
      </c>
      <c r="F77" s="72">
        <f>Субсидии!JE397</f>
        <v>23650.786520000001</v>
      </c>
      <c r="G77" s="72"/>
      <c r="H77" s="72">
        <f>Субсидии!JF397</f>
        <v>827.0630000000001</v>
      </c>
      <c r="I77" s="72">
        <f t="shared" si="1"/>
        <v>3.4969788395857542</v>
      </c>
      <c r="J77" s="8"/>
      <c r="K77" s="11"/>
    </row>
    <row r="78" spans="1:11" ht="63" x14ac:dyDescent="0.2">
      <c r="A78" s="38" t="s">
        <v>743</v>
      </c>
      <c r="B78" s="70" t="s">
        <v>895</v>
      </c>
      <c r="C78" s="78" t="s">
        <v>896</v>
      </c>
      <c r="D78" s="72">
        <f>Субсидии!JH397</f>
        <v>470189</v>
      </c>
      <c r="E78" s="72">
        <f>Субсидии!JI397</f>
        <v>470189.02228999999</v>
      </c>
      <c r="F78" s="72">
        <f>Субсидии!JI397</f>
        <v>470189.02228999999</v>
      </c>
      <c r="G78" s="72"/>
      <c r="H78" s="72">
        <f>Субсидии!JJ397</f>
        <v>313802.46022000001</v>
      </c>
      <c r="I78" s="72">
        <f t="shared" ref="I78:I107" si="2">H78/E78*100</f>
        <v>66.739639877524624</v>
      </c>
      <c r="J78" s="8"/>
      <c r="K78" s="11"/>
    </row>
    <row r="79" spans="1:11" ht="47.25" x14ac:dyDescent="0.2">
      <c r="A79" s="38" t="s">
        <v>760</v>
      </c>
      <c r="B79" s="70" t="s">
        <v>935</v>
      </c>
      <c r="C79" s="78" t="s">
        <v>936</v>
      </c>
      <c r="D79" s="72">
        <f>Субсидии!JL392</f>
        <v>0</v>
      </c>
      <c r="E79" s="72">
        <f>Субсидии!JM392</f>
        <v>85974.967400000009</v>
      </c>
      <c r="F79" s="72">
        <f>Субсидии!JM392</f>
        <v>85974.967400000009</v>
      </c>
      <c r="G79" s="72"/>
      <c r="H79" s="72">
        <f>Субсидии!JN392</f>
        <v>21545.469120000002</v>
      </c>
      <c r="I79" s="72">
        <f t="shared" si="2"/>
        <v>25.060165501150276</v>
      </c>
      <c r="J79" s="8"/>
      <c r="K79" s="11"/>
    </row>
    <row r="80" spans="1:11" ht="63" x14ac:dyDescent="0.2">
      <c r="A80" s="38" t="s">
        <v>761</v>
      </c>
      <c r="B80" s="70" t="s">
        <v>852</v>
      </c>
      <c r="C80" s="78" t="s">
        <v>853</v>
      </c>
      <c r="D80" s="72">
        <f>Субсидии!JP397</f>
        <v>199405.06</v>
      </c>
      <c r="E80" s="72">
        <f>Субсидии!JQ397</f>
        <v>199405.06</v>
      </c>
      <c r="F80" s="72">
        <f>Субсидии!JQ397</f>
        <v>199405.06</v>
      </c>
      <c r="G80" s="72"/>
      <c r="H80" s="72">
        <f>Субсидии!JR397</f>
        <v>199405.06</v>
      </c>
      <c r="I80" s="72">
        <f t="shared" si="2"/>
        <v>100</v>
      </c>
      <c r="J80" s="8"/>
      <c r="K80" s="11"/>
    </row>
    <row r="81" spans="1:13" ht="47.25" x14ac:dyDescent="0.2">
      <c r="A81" s="38" t="s">
        <v>764</v>
      </c>
      <c r="B81" s="70" t="s">
        <v>1347</v>
      </c>
      <c r="C81" s="78" t="s">
        <v>1348</v>
      </c>
      <c r="D81" s="72">
        <f>Субсидии!JT397</f>
        <v>1441729.7</v>
      </c>
      <c r="E81" s="72">
        <f>Субсидии!JU397</f>
        <v>0</v>
      </c>
      <c r="F81" s="72">
        <f>Субсидии!JU397</f>
        <v>0</v>
      </c>
      <c r="G81" s="72"/>
      <c r="H81" s="72">
        <f>Субсидии!JV397</f>
        <v>0</v>
      </c>
      <c r="I81" s="72"/>
      <c r="J81" s="8"/>
      <c r="K81" s="11"/>
    </row>
    <row r="82" spans="1:13" ht="94.5" x14ac:dyDescent="0.2">
      <c r="A82" s="38" t="s">
        <v>765</v>
      </c>
      <c r="B82" s="70" t="s">
        <v>1192</v>
      </c>
      <c r="C82" s="78" t="s">
        <v>1191</v>
      </c>
      <c r="D82" s="72">
        <f>Субсидии!JX397</f>
        <v>0</v>
      </c>
      <c r="E82" s="72">
        <f>Субсидии!JY397</f>
        <v>40816.326529999998</v>
      </c>
      <c r="F82" s="72">
        <f>Субсидии!JY397</f>
        <v>40816.326529999998</v>
      </c>
      <c r="G82" s="72"/>
      <c r="H82" s="72">
        <f>Субсидии!JZ397</f>
        <v>0</v>
      </c>
      <c r="I82" s="72">
        <f t="shared" si="2"/>
        <v>0</v>
      </c>
      <c r="J82" s="8"/>
      <c r="K82" s="11"/>
    </row>
    <row r="83" spans="1:13" ht="31.5" x14ac:dyDescent="0.2">
      <c r="A83" s="38" t="s">
        <v>766</v>
      </c>
      <c r="B83" s="70" t="s">
        <v>906</v>
      </c>
      <c r="C83" s="78" t="s">
        <v>907</v>
      </c>
      <c r="D83" s="72">
        <f>Субсидии!KB397</f>
        <v>15000</v>
      </c>
      <c r="E83" s="72">
        <f>Субсидии!KC397</f>
        <v>15000</v>
      </c>
      <c r="F83" s="72">
        <f>Субсидии!KC397</f>
        <v>15000</v>
      </c>
      <c r="G83" s="72"/>
      <c r="H83" s="72">
        <f>Субсидии!KD397</f>
        <v>15000</v>
      </c>
      <c r="I83" s="72">
        <f t="shared" si="2"/>
        <v>100</v>
      </c>
      <c r="J83" s="8"/>
      <c r="K83" s="11"/>
    </row>
    <row r="84" spans="1:13" ht="31.5" x14ac:dyDescent="0.2">
      <c r="A84" s="38" t="s">
        <v>768</v>
      </c>
      <c r="B84" s="70" t="s">
        <v>909</v>
      </c>
      <c r="C84" s="78" t="s">
        <v>910</v>
      </c>
      <c r="D84" s="72">
        <f>Субсидии!KF397</f>
        <v>2244.9072000000001</v>
      </c>
      <c r="E84" s="72">
        <f>Субсидии!KG397</f>
        <v>2244.9072000000001</v>
      </c>
      <c r="F84" s="72">
        <f>Субсидии!KG397</f>
        <v>2244.9072000000001</v>
      </c>
      <c r="G84" s="72"/>
      <c r="H84" s="72">
        <f>Субсидии!KH397</f>
        <v>2244.9072000000001</v>
      </c>
      <c r="I84" s="72">
        <f t="shared" si="2"/>
        <v>100</v>
      </c>
      <c r="J84" s="8"/>
      <c r="K84" s="11"/>
    </row>
    <row r="85" spans="1:13" ht="31.5" x14ac:dyDescent="0.2">
      <c r="A85" s="38" t="s">
        <v>769</v>
      </c>
      <c r="B85" s="70" t="s">
        <v>912</v>
      </c>
      <c r="C85" s="78" t="s">
        <v>914</v>
      </c>
      <c r="D85" s="72">
        <f>Субсидии!KJ397</f>
        <v>61697.415729999993</v>
      </c>
      <c r="E85" s="72">
        <f>Субсидии!KK397</f>
        <v>61697.415729999993</v>
      </c>
      <c r="F85" s="72">
        <f>Субсидии!KK397</f>
        <v>61697.415729999993</v>
      </c>
      <c r="G85" s="72"/>
      <c r="H85" s="72">
        <f>Субсидии!KL397</f>
        <v>61697.415729999993</v>
      </c>
      <c r="I85" s="72">
        <f t="shared" si="2"/>
        <v>100</v>
      </c>
      <c r="J85" s="8"/>
      <c r="K85" s="11"/>
    </row>
    <row r="86" spans="1:13" ht="110.25" x14ac:dyDescent="0.2">
      <c r="A86" s="38" t="s">
        <v>770</v>
      </c>
      <c r="B86" s="70" t="s">
        <v>918</v>
      </c>
      <c r="C86" s="78" t="s">
        <v>919</v>
      </c>
      <c r="D86" s="72">
        <f>Субсидии!KN397</f>
        <v>0</v>
      </c>
      <c r="E86" s="72">
        <f>Субсидии!KO397</f>
        <v>7500</v>
      </c>
      <c r="F86" s="72">
        <f>Субсидии!KO397</f>
        <v>7500</v>
      </c>
      <c r="G86" s="72"/>
      <c r="H86" s="72">
        <f>Субсидии!KP397</f>
        <v>6543.2479199999998</v>
      </c>
      <c r="I86" s="72">
        <f t="shared" si="2"/>
        <v>87.243305599999999</v>
      </c>
      <c r="J86" s="8"/>
      <c r="K86" s="11"/>
    </row>
    <row r="87" spans="1:13" ht="47.25" x14ac:dyDescent="0.2">
      <c r="A87" s="38" t="s">
        <v>771</v>
      </c>
      <c r="B87" s="70" t="s">
        <v>1188</v>
      </c>
      <c r="C87" s="78" t="s">
        <v>929</v>
      </c>
      <c r="D87" s="72">
        <f>Субсидии!KR397</f>
        <v>0</v>
      </c>
      <c r="E87" s="72">
        <f>Субсидии!KS397</f>
        <v>79579.7</v>
      </c>
      <c r="F87" s="72">
        <f>Субсидии!KS397</f>
        <v>79579.7</v>
      </c>
      <c r="G87" s="72"/>
      <c r="H87" s="72">
        <f>Субсидии!KT397</f>
        <v>73478.647530000002</v>
      </c>
      <c r="I87" s="72">
        <f t="shared" si="2"/>
        <v>92.333406044506333</v>
      </c>
      <c r="J87" s="8"/>
      <c r="K87" s="11"/>
    </row>
    <row r="88" spans="1:13" ht="63" x14ac:dyDescent="0.2">
      <c r="A88" s="38" t="s">
        <v>779</v>
      </c>
      <c r="B88" s="70" t="s">
        <v>1189</v>
      </c>
      <c r="C88" s="78" t="s">
        <v>931</v>
      </c>
      <c r="D88" s="72">
        <f>Субсидии!KV397</f>
        <v>0</v>
      </c>
      <c r="E88" s="72">
        <f>Субсидии!KW397</f>
        <v>1194</v>
      </c>
      <c r="F88" s="72">
        <f>Субсидии!KW397</f>
        <v>1194</v>
      </c>
      <c r="G88" s="72"/>
      <c r="H88" s="72">
        <f>Субсидии!KX397</f>
        <v>1194</v>
      </c>
      <c r="I88" s="72">
        <f t="shared" si="2"/>
        <v>100</v>
      </c>
      <c r="J88" s="8"/>
      <c r="K88" s="11"/>
    </row>
    <row r="89" spans="1:13" ht="78.75" x14ac:dyDescent="0.2">
      <c r="A89" s="38" t="s">
        <v>1057</v>
      </c>
      <c r="B89" s="70" t="s">
        <v>941</v>
      </c>
      <c r="C89" s="78" t="s">
        <v>942</v>
      </c>
      <c r="D89" s="72">
        <f>Субсидии!KZ397</f>
        <v>0</v>
      </c>
      <c r="E89" s="72">
        <f>Субсидии!LA397</f>
        <v>106121.7</v>
      </c>
      <c r="F89" s="72">
        <f>Субсидии!LA397</f>
        <v>106121.7</v>
      </c>
      <c r="G89" s="72"/>
      <c r="H89" s="72">
        <f>Субсидии!LB397</f>
        <v>103630.68303999999</v>
      </c>
      <c r="I89" s="72">
        <f t="shared" si="2"/>
        <v>97.652678990253634</v>
      </c>
      <c r="J89" s="8"/>
      <c r="K89" s="11"/>
    </row>
    <row r="90" spans="1:13" ht="47.25" x14ac:dyDescent="0.25">
      <c r="A90" s="38" t="s">
        <v>1058</v>
      </c>
      <c r="B90" s="70" t="s">
        <v>1059</v>
      </c>
      <c r="C90" s="78" t="s">
        <v>1060</v>
      </c>
      <c r="D90" s="72">
        <f>Субсидии!LD397</f>
        <v>0</v>
      </c>
      <c r="E90" s="72">
        <f>Субсидии!LE397</f>
        <v>150000</v>
      </c>
      <c r="F90" s="72">
        <f>Субсидии!LE397</f>
        <v>150000</v>
      </c>
      <c r="H90" s="72">
        <f>Субсидии!LF397</f>
        <v>131204.17818000002</v>
      </c>
      <c r="I90" s="72">
        <f t="shared" si="2"/>
        <v>87.469452120000014</v>
      </c>
      <c r="J90" s="8"/>
      <c r="K90" s="11"/>
    </row>
    <row r="91" spans="1:13" ht="46.5" customHeight="1" x14ac:dyDescent="0.2">
      <c r="A91" s="38" t="s">
        <v>1065</v>
      </c>
      <c r="B91" s="70" t="s">
        <v>1062</v>
      </c>
      <c r="C91" s="78" t="s">
        <v>1063</v>
      </c>
      <c r="D91" s="72">
        <f>Субсидии!LH397</f>
        <v>0</v>
      </c>
      <c r="E91" s="72">
        <f>Субсидии!LI397</f>
        <v>150000</v>
      </c>
      <c r="F91" s="72">
        <f>Субсидии!LI397</f>
        <v>150000</v>
      </c>
      <c r="G91" s="72"/>
      <c r="H91" s="72">
        <f>Субсидии!LJ397</f>
        <v>93392.900549999991</v>
      </c>
      <c r="I91" s="72">
        <f t="shared" si="2"/>
        <v>62.261933699999993</v>
      </c>
      <c r="J91" s="8"/>
      <c r="K91" s="11"/>
    </row>
    <row r="92" spans="1:13" ht="66" customHeight="1" x14ac:dyDescent="0.2">
      <c r="A92" s="38" t="s">
        <v>1066</v>
      </c>
      <c r="B92" s="70" t="s">
        <v>1067</v>
      </c>
      <c r="C92" s="78" t="s">
        <v>1068</v>
      </c>
      <c r="D92" s="72">
        <f>Субсидии!LL397</f>
        <v>0</v>
      </c>
      <c r="E92" s="72">
        <f>Субсидии!LM397</f>
        <v>251536.46685</v>
      </c>
      <c r="F92" s="72">
        <f>Субсидии!LM397</f>
        <v>251536.46685</v>
      </c>
      <c r="G92" s="72"/>
      <c r="H92" s="72">
        <f>Субсидии!LN397</f>
        <v>237567.56485</v>
      </c>
      <c r="I92" s="72">
        <f>H92/E92*100</f>
        <v>94.446569845345664</v>
      </c>
      <c r="J92" s="8"/>
      <c r="K92" s="11"/>
    </row>
    <row r="93" spans="1:13" ht="58.5" customHeight="1" x14ac:dyDescent="0.2">
      <c r="A93" s="38" t="s">
        <v>1349</v>
      </c>
      <c r="B93" s="70" t="s">
        <v>1071</v>
      </c>
      <c r="C93" s="78" t="s">
        <v>1070</v>
      </c>
      <c r="D93" s="72">
        <f>Субсидии!LP397</f>
        <v>0</v>
      </c>
      <c r="E93" s="72">
        <f>Субсидии!LQ397</f>
        <v>651515.15152999992</v>
      </c>
      <c r="F93" s="72">
        <f>Субсидии!LQ397</f>
        <v>651515.15152999992</v>
      </c>
      <c r="G93" s="72"/>
      <c r="H93" s="72">
        <f>Субсидии!LR397</f>
        <v>189306.47732999999</v>
      </c>
      <c r="I93" s="72">
        <f t="shared" si="2"/>
        <v>29.056343031384301</v>
      </c>
      <c r="J93" s="8"/>
      <c r="K93" s="11"/>
    </row>
    <row r="94" spans="1:13" ht="21" customHeight="1" x14ac:dyDescent="0.25">
      <c r="A94" s="213" t="s">
        <v>42</v>
      </c>
      <c r="B94" s="214" t="s">
        <v>43</v>
      </c>
      <c r="C94" s="215"/>
      <c r="D94" s="216">
        <f>SUM(D95:D113)</f>
        <v>25854972.800000001</v>
      </c>
      <c r="E94" s="216">
        <f>SUM(E95:E113)</f>
        <v>28548966.399999995</v>
      </c>
      <c r="F94" s="216">
        <f>SUM(F95:F113)</f>
        <v>28548966.399999995</v>
      </c>
      <c r="G94" s="216">
        <f>SUM(G95:G113)</f>
        <v>0</v>
      </c>
      <c r="H94" s="216">
        <f>SUM(H95:H113)</f>
        <v>21169880.62717</v>
      </c>
      <c r="I94" s="216">
        <f t="shared" si="2"/>
        <v>74.152879409217434</v>
      </c>
      <c r="J94" s="5"/>
      <c r="K94" s="5"/>
      <c r="L94" s="6"/>
      <c r="M94" s="6"/>
    </row>
    <row r="95" spans="1:13" s="7" customFormat="1" ht="83.25" customHeight="1" x14ac:dyDescent="0.2">
      <c r="A95" s="44" t="s">
        <v>44</v>
      </c>
      <c r="B95" s="206" t="s">
        <v>106</v>
      </c>
      <c r="C95" s="45" t="s">
        <v>954</v>
      </c>
      <c r="D95" s="46">
        <f>'Субвенции '!H396</f>
        <v>67700.7</v>
      </c>
      <c r="E95" s="46">
        <f>'Субвенции '!I396</f>
        <v>41351.999999999993</v>
      </c>
      <c r="F95" s="46">
        <f>'Субвенции '!I396</f>
        <v>41351.999999999993</v>
      </c>
      <c r="G95" s="46"/>
      <c r="H95" s="46">
        <f>'Субвенции '!J396</f>
        <v>27625.242139999995</v>
      </c>
      <c r="I95" s="46">
        <f t="shared" si="2"/>
        <v>66.805093199845231</v>
      </c>
      <c r="J95" s="13"/>
      <c r="K95" s="12"/>
    </row>
    <row r="96" spans="1:13" s="7" customFormat="1" ht="98.25" customHeight="1" x14ac:dyDescent="0.2">
      <c r="A96" s="44" t="s">
        <v>45</v>
      </c>
      <c r="B96" s="206" t="s">
        <v>103</v>
      </c>
      <c r="C96" s="45" t="s">
        <v>959</v>
      </c>
      <c r="D96" s="46">
        <f>'Субвенции '!L396</f>
        <v>23765.699999999997</v>
      </c>
      <c r="E96" s="46">
        <f>'Субвенции '!M396</f>
        <v>23597.699999999997</v>
      </c>
      <c r="F96" s="46">
        <f>'Субвенции '!M396</f>
        <v>23597.699999999997</v>
      </c>
      <c r="G96" s="46"/>
      <c r="H96" s="46">
        <f>'Субвенции '!N396</f>
        <v>16365.134920000004</v>
      </c>
      <c r="I96" s="46">
        <f t="shared" si="2"/>
        <v>69.350550774016142</v>
      </c>
      <c r="J96" s="12"/>
      <c r="K96" s="12"/>
    </row>
    <row r="97" spans="1:12" s="7" customFormat="1" ht="83.25" customHeight="1" x14ac:dyDescent="0.2">
      <c r="A97" s="44" t="s">
        <v>46</v>
      </c>
      <c r="B97" s="206" t="s">
        <v>594</v>
      </c>
      <c r="C97" s="45" t="s">
        <v>958</v>
      </c>
      <c r="D97" s="46">
        <f>'Субвенции '!P396</f>
        <v>651938.1</v>
      </c>
      <c r="E97" s="46">
        <f>'Субвенции '!Q396</f>
        <v>474515.1</v>
      </c>
      <c r="F97" s="46">
        <f>'Субвенции '!Q396</f>
        <v>474515.1</v>
      </c>
      <c r="G97" s="46"/>
      <c r="H97" s="46">
        <f>'Субвенции '!R396</f>
        <v>357034.60442000011</v>
      </c>
      <c r="I97" s="46">
        <f t="shared" si="2"/>
        <v>75.241990069441442</v>
      </c>
      <c r="J97" s="12"/>
      <c r="K97" s="12"/>
    </row>
    <row r="98" spans="1:12" s="7" customFormat="1" ht="50.25" customHeight="1" x14ac:dyDescent="0.2">
      <c r="A98" s="44" t="s">
        <v>47</v>
      </c>
      <c r="B98" s="206" t="s">
        <v>121</v>
      </c>
      <c r="C98" s="45" t="s">
        <v>960</v>
      </c>
      <c r="D98" s="46">
        <f>'Субвенции '!T396</f>
        <v>5533608.9000000004</v>
      </c>
      <c r="E98" s="46">
        <f>'Субвенции '!U396</f>
        <v>6309951.4000000004</v>
      </c>
      <c r="F98" s="46">
        <f>'Субвенции '!U396</f>
        <v>6309951.4000000004</v>
      </c>
      <c r="G98" s="46"/>
      <c r="H98" s="46">
        <f>'Субвенции '!V396</f>
        <v>5045735.7378499992</v>
      </c>
      <c r="I98" s="46">
        <f t="shared" si="2"/>
        <v>79.964732182406323</v>
      </c>
      <c r="J98" s="12"/>
      <c r="K98" s="12"/>
    </row>
    <row r="99" spans="1:12" s="7" customFormat="1" ht="87" customHeight="1" x14ac:dyDescent="0.2">
      <c r="A99" s="44" t="s">
        <v>48</v>
      </c>
      <c r="B99" s="206" t="s">
        <v>104</v>
      </c>
      <c r="C99" s="45" t="s">
        <v>952</v>
      </c>
      <c r="D99" s="46">
        <f>'Субвенции '!X396</f>
        <v>359013.29999999993</v>
      </c>
      <c r="E99" s="46">
        <f>'Субвенции '!Y396</f>
        <v>359013.29999999993</v>
      </c>
      <c r="F99" s="46">
        <f>'Субвенции '!Y396</f>
        <v>359013.29999999993</v>
      </c>
      <c r="G99" s="46"/>
      <c r="H99" s="46">
        <f>'Субвенции '!Z396</f>
        <v>162424.19912999999</v>
      </c>
      <c r="I99" s="46">
        <f t="shared" si="2"/>
        <v>45.241833416756435</v>
      </c>
      <c r="J99" s="12"/>
      <c r="K99" s="12"/>
    </row>
    <row r="100" spans="1:12" ht="189.75" customHeight="1" x14ac:dyDescent="0.2">
      <c r="A100" s="44" t="s">
        <v>49</v>
      </c>
      <c r="B100" s="207" t="s">
        <v>955</v>
      </c>
      <c r="C100" s="71" t="s">
        <v>956</v>
      </c>
      <c r="D100" s="72">
        <f>'Субвенции '!AB396</f>
        <v>24938.400000000001</v>
      </c>
      <c r="E100" s="72">
        <f>'Субвенции '!AC396</f>
        <v>24711.000000000004</v>
      </c>
      <c r="F100" s="72">
        <f>'Субвенции '!AC396</f>
        <v>24711.000000000004</v>
      </c>
      <c r="G100" s="72"/>
      <c r="H100" s="72">
        <f>'Субвенции '!AD396</f>
        <v>16316.118410000001</v>
      </c>
      <c r="I100" s="72">
        <f t="shared" si="2"/>
        <v>66.027754481809723</v>
      </c>
      <c r="J100" s="8"/>
      <c r="K100" s="8"/>
    </row>
    <row r="101" spans="1:12" s="7" customFormat="1" ht="47.25" customHeight="1" x14ac:dyDescent="0.2">
      <c r="A101" s="38" t="s">
        <v>50</v>
      </c>
      <c r="B101" s="206" t="s">
        <v>123</v>
      </c>
      <c r="C101" s="45" t="s">
        <v>961</v>
      </c>
      <c r="D101" s="46">
        <f>'Субвенции '!AF396</f>
        <v>17736779.100000001</v>
      </c>
      <c r="E101" s="46">
        <f>'Субвенции '!AG396</f>
        <v>19240879.100000001</v>
      </c>
      <c r="F101" s="46">
        <f>'Субвенции '!AG396</f>
        <v>19240879.100000001</v>
      </c>
      <c r="G101" s="46"/>
      <c r="H101" s="46">
        <f>'Субвенции '!AH396</f>
        <v>14217125.809939999</v>
      </c>
      <c r="I101" s="46">
        <f t="shared" si="2"/>
        <v>73.890209153385285</v>
      </c>
      <c r="J101" s="12"/>
      <c r="K101" s="12"/>
    </row>
    <row r="102" spans="1:12" s="7" customFormat="1" ht="102.75" customHeight="1" x14ac:dyDescent="0.2">
      <c r="A102" s="44" t="s">
        <v>51</v>
      </c>
      <c r="B102" s="206" t="s">
        <v>108</v>
      </c>
      <c r="C102" s="208" t="s">
        <v>962</v>
      </c>
      <c r="D102" s="46">
        <f>'Субвенции '!AJ396</f>
        <v>108255.89999999997</v>
      </c>
      <c r="E102" s="46">
        <f>'Субвенции '!AK396</f>
        <v>108255.89999999997</v>
      </c>
      <c r="F102" s="46">
        <f>'Субвенции '!AK396</f>
        <v>108255.89999999997</v>
      </c>
      <c r="G102" s="46"/>
      <c r="H102" s="46">
        <f>'Субвенции '!AL396</f>
        <v>70597.638299999991</v>
      </c>
      <c r="I102" s="46">
        <f t="shared" si="2"/>
        <v>65.213663458527449</v>
      </c>
      <c r="J102" s="12"/>
      <c r="K102" s="12"/>
    </row>
    <row r="103" spans="1:12" s="7" customFormat="1" ht="101.25" customHeight="1" x14ac:dyDescent="0.2">
      <c r="A103" s="44" t="s">
        <v>52</v>
      </c>
      <c r="B103" s="206" t="s">
        <v>110</v>
      </c>
      <c r="C103" s="45" t="s">
        <v>963</v>
      </c>
      <c r="D103" s="46">
        <f>'Субвенции '!AN396</f>
        <v>1561.1999999999998</v>
      </c>
      <c r="E103" s="46">
        <f>'Субвенции '!AO396</f>
        <v>1817.1999999999998</v>
      </c>
      <c r="F103" s="46">
        <f>'Субвенции '!AO396</f>
        <v>1817.1999999999998</v>
      </c>
      <c r="G103" s="46"/>
      <c r="H103" s="46">
        <f>'Субвенции '!AP396</f>
        <v>524.3585700000001</v>
      </c>
      <c r="I103" s="46">
        <f t="shared" si="2"/>
        <v>28.855303213735429</v>
      </c>
      <c r="J103" s="12"/>
      <c r="K103" s="12"/>
    </row>
    <row r="104" spans="1:12" s="7" customFormat="1" ht="63" x14ac:dyDescent="0.2">
      <c r="A104" s="44" t="s">
        <v>53</v>
      </c>
      <c r="B104" s="206" t="s">
        <v>117</v>
      </c>
      <c r="C104" s="208" t="s">
        <v>964</v>
      </c>
      <c r="D104" s="46">
        <f>'Субвенции '!AR396</f>
        <v>47735.200000000019</v>
      </c>
      <c r="E104" s="46">
        <f>'Субвенции '!AS396</f>
        <v>47735.200000000019</v>
      </c>
      <c r="F104" s="46">
        <f>'Субвенции '!AS396</f>
        <v>47735.200000000019</v>
      </c>
      <c r="G104" s="46"/>
      <c r="H104" s="46">
        <f>'Субвенции '!AT396</f>
        <v>31032.530880000006</v>
      </c>
      <c r="I104" s="46">
        <f t="shared" si="2"/>
        <v>65.009743082672728</v>
      </c>
      <c r="J104" s="12"/>
      <c r="K104" s="12"/>
    </row>
    <row r="105" spans="1:12" s="7" customFormat="1" ht="78.75" x14ac:dyDescent="0.2">
      <c r="A105" s="44" t="s">
        <v>54</v>
      </c>
      <c r="B105" s="206" t="s">
        <v>119</v>
      </c>
      <c r="C105" s="208" t="s">
        <v>965</v>
      </c>
      <c r="D105" s="46">
        <f>'Субвенции '!AV396</f>
        <v>25735.900000000016</v>
      </c>
      <c r="E105" s="46">
        <f>'Субвенции '!AW396</f>
        <v>25735.900000000016</v>
      </c>
      <c r="F105" s="46">
        <f>'Субвенции '!AW396</f>
        <v>25735.900000000016</v>
      </c>
      <c r="G105" s="46"/>
      <c r="H105" s="46">
        <f>'Субвенции '!AX396</f>
        <v>15308.609760000001</v>
      </c>
      <c r="I105" s="46">
        <f t="shared" si="2"/>
        <v>59.483483227709122</v>
      </c>
      <c r="J105" s="12"/>
      <c r="K105" s="12"/>
    </row>
    <row r="106" spans="1:12" s="7" customFormat="1" ht="31.5" x14ac:dyDescent="0.2">
      <c r="A106" s="44" t="s">
        <v>55</v>
      </c>
      <c r="B106" s="206" t="s">
        <v>549</v>
      </c>
      <c r="C106" s="45" t="s">
        <v>950</v>
      </c>
      <c r="D106" s="46">
        <f>'Субвенции '!AZ396</f>
        <v>89397.60000000002</v>
      </c>
      <c r="E106" s="46">
        <f>'Субвенции '!BA396</f>
        <v>88969.800000000032</v>
      </c>
      <c r="F106" s="46">
        <f>'Субвенции '!BA396</f>
        <v>88969.800000000032</v>
      </c>
      <c r="G106" s="46"/>
      <c r="H106" s="46">
        <f>'Субвенции '!BB396</f>
        <v>66726.89999999998</v>
      </c>
      <c r="I106" s="46">
        <f t="shared" si="2"/>
        <v>74.999494210394928</v>
      </c>
      <c r="J106" s="12"/>
      <c r="K106" s="12"/>
    </row>
    <row r="107" spans="1:12" s="7" customFormat="1" ht="120" customHeight="1" x14ac:dyDescent="0.2">
      <c r="A107" s="44" t="s">
        <v>56</v>
      </c>
      <c r="B107" s="206" t="s">
        <v>595</v>
      </c>
      <c r="C107" s="45" t="s">
        <v>966</v>
      </c>
      <c r="D107" s="46">
        <f>'Субвенции '!BD396</f>
        <v>29594.800000000003</v>
      </c>
      <c r="E107" s="46">
        <f>'Субвенции '!BE396</f>
        <v>29594.800000000003</v>
      </c>
      <c r="F107" s="46">
        <f>'Субвенции '!BE396</f>
        <v>29594.800000000003</v>
      </c>
      <c r="G107" s="46"/>
      <c r="H107" s="46">
        <f>'Субвенции '!BF396</f>
        <v>18994.203750000001</v>
      </c>
      <c r="I107" s="46">
        <f t="shared" si="2"/>
        <v>64.180882283374103</v>
      </c>
      <c r="J107" s="12"/>
      <c r="K107" s="12"/>
    </row>
    <row r="108" spans="1:12" ht="47.25" x14ac:dyDescent="0.25">
      <c r="A108" s="38" t="s">
        <v>57</v>
      </c>
      <c r="B108" s="70" t="s">
        <v>597</v>
      </c>
      <c r="C108" s="71" t="s">
        <v>972</v>
      </c>
      <c r="D108" s="72">
        <f>'Субвенции '!BH396</f>
        <v>68590.000000000029</v>
      </c>
      <c r="E108" s="72">
        <f>'Субвенции '!BI396</f>
        <v>68681.300000000017</v>
      </c>
      <c r="F108" s="72">
        <f>'Субвенции '!BI396</f>
        <v>68681.300000000017</v>
      </c>
      <c r="G108" s="72"/>
      <c r="H108" s="72">
        <f>'Субвенции '!BJ396</f>
        <v>42577.930120000012</v>
      </c>
      <c r="I108" s="72">
        <f t="shared" ref="I108:I131" si="3">H108/E108*100</f>
        <v>61.993483116947409</v>
      </c>
      <c r="J108" s="5"/>
      <c r="K108" s="10"/>
      <c r="L108" s="6"/>
    </row>
    <row r="109" spans="1:12" ht="47.25" x14ac:dyDescent="0.2">
      <c r="A109" s="44" t="s">
        <v>58</v>
      </c>
      <c r="B109" s="207" t="s">
        <v>132</v>
      </c>
      <c r="C109" s="71" t="s">
        <v>971</v>
      </c>
      <c r="D109" s="72">
        <f>'Субвенции '!BL396</f>
        <v>1042589.6000000001</v>
      </c>
      <c r="E109" s="72">
        <f>'Субвенции '!BM396</f>
        <v>1571991.2000000004</v>
      </c>
      <c r="F109" s="72">
        <f>'Субвенции '!BM396</f>
        <v>1571991.2000000004</v>
      </c>
      <c r="G109" s="72"/>
      <c r="H109" s="72">
        <f>'Субвенции '!BN396</f>
        <v>1023986.7157000002</v>
      </c>
      <c r="I109" s="72">
        <f t="shared" si="3"/>
        <v>65.139468700588139</v>
      </c>
      <c r="J109" s="8"/>
      <c r="K109" s="8"/>
    </row>
    <row r="110" spans="1:12" ht="68.25" customHeight="1" x14ac:dyDescent="0.2">
      <c r="A110" s="44" t="s">
        <v>59</v>
      </c>
      <c r="B110" s="207" t="s">
        <v>131</v>
      </c>
      <c r="C110" s="71" t="s">
        <v>970</v>
      </c>
      <c r="D110" s="72">
        <f>'Субвенции '!BP396</f>
        <v>34276.300000000003</v>
      </c>
      <c r="E110" s="72">
        <f>'Субвенции '!BQ396</f>
        <v>122673.4</v>
      </c>
      <c r="F110" s="72">
        <f>'Субвенции '!BQ396</f>
        <v>122673.4</v>
      </c>
      <c r="G110" s="72"/>
      <c r="H110" s="72">
        <f>'Субвенции '!BR396</f>
        <v>52107.136639999997</v>
      </c>
      <c r="I110" s="72">
        <f t="shared" si="3"/>
        <v>42.476312419807385</v>
      </c>
      <c r="J110" s="8"/>
      <c r="K110" s="8"/>
    </row>
    <row r="111" spans="1:12" ht="63" x14ac:dyDescent="0.2">
      <c r="A111" s="38" t="s">
        <v>60</v>
      </c>
      <c r="B111" s="207" t="s">
        <v>788</v>
      </c>
      <c r="C111" s="71" t="s">
        <v>973</v>
      </c>
      <c r="D111" s="72">
        <f>'Субвенции '!BT396</f>
        <v>275.2</v>
      </c>
      <c r="E111" s="72">
        <f>'Субвенции '!BU396</f>
        <v>275.20000000000005</v>
      </c>
      <c r="F111" s="72">
        <f>'Субвенции '!BU396</f>
        <v>275.20000000000005</v>
      </c>
      <c r="G111" s="72"/>
      <c r="H111" s="72">
        <f>'Субвенции '!BV396</f>
        <v>133.67500000000001</v>
      </c>
      <c r="I111" s="72">
        <f t="shared" si="3"/>
        <v>48.573764534883715</v>
      </c>
      <c r="J111" s="8"/>
      <c r="K111" s="8"/>
    </row>
    <row r="112" spans="1:12" ht="81.75" customHeight="1" x14ac:dyDescent="0.2">
      <c r="A112" s="38" t="s">
        <v>61</v>
      </c>
      <c r="B112" s="207" t="s">
        <v>967</v>
      </c>
      <c r="C112" s="71" t="s">
        <v>968</v>
      </c>
      <c r="D112" s="72">
        <f>'Субвенции '!BX396</f>
        <v>6122.9</v>
      </c>
      <c r="E112" s="72">
        <f>'Субвенции '!BY396</f>
        <v>6122.9</v>
      </c>
      <c r="F112" s="72">
        <f>'Субвенции '!BY396</f>
        <v>6122.9</v>
      </c>
      <c r="G112" s="72"/>
      <c r="H112" s="72">
        <f>'Субвенции '!BZ396</f>
        <v>4084.05017</v>
      </c>
      <c r="I112" s="72">
        <f t="shared" si="3"/>
        <v>66.701239118718263</v>
      </c>
      <c r="J112" s="8"/>
      <c r="K112" s="8"/>
    </row>
    <row r="113" spans="1:11" ht="115.5" customHeight="1" x14ac:dyDescent="0.2">
      <c r="A113" s="38" t="s">
        <v>62</v>
      </c>
      <c r="B113" s="207" t="s">
        <v>697</v>
      </c>
      <c r="C113" s="71" t="s">
        <v>953</v>
      </c>
      <c r="D113" s="72">
        <f>'Субвенции '!CB396</f>
        <v>3094</v>
      </c>
      <c r="E113" s="72">
        <f>'Субвенции '!CC396</f>
        <v>3094</v>
      </c>
      <c r="F113" s="72">
        <f>'Субвенции '!CC396</f>
        <v>3094</v>
      </c>
      <c r="G113" s="72"/>
      <c r="H113" s="72">
        <f>'Субвенции '!CD396</f>
        <v>1180.0314700000001</v>
      </c>
      <c r="I113" s="72">
        <f t="shared" si="3"/>
        <v>38.139349385908211</v>
      </c>
      <c r="J113" s="8"/>
      <c r="K113" s="8"/>
    </row>
    <row r="114" spans="1:11" x14ac:dyDescent="0.25">
      <c r="A114" s="363" t="s">
        <v>63</v>
      </c>
      <c r="B114" s="364" t="s">
        <v>64</v>
      </c>
      <c r="C114" s="365"/>
      <c r="D114" s="343">
        <f>SUM(D115:D197)</f>
        <v>2098218.7000000002</v>
      </c>
      <c r="E114" s="343">
        <f>SUM(E115:E197)+0.2</f>
        <v>12768146.539249999</v>
      </c>
      <c r="F114" s="343">
        <f>SUM(F115:F197)+0.1</f>
        <v>12326223.074379999</v>
      </c>
      <c r="G114" s="343">
        <f>SUM(G115:G197)-0.1</f>
        <v>441923.2648699999</v>
      </c>
      <c r="H114" s="343">
        <f>SUM(H115:H197)</f>
        <v>7594993.7229900016</v>
      </c>
      <c r="I114" s="343">
        <f t="shared" si="3"/>
        <v>59.483917259584743</v>
      </c>
      <c r="J114" s="5"/>
      <c r="K114" s="5"/>
    </row>
    <row r="115" spans="1:11" s="7" customFormat="1" ht="47.25" x14ac:dyDescent="0.2">
      <c r="A115" s="38" t="s">
        <v>65</v>
      </c>
      <c r="B115" s="70" t="s">
        <v>551</v>
      </c>
      <c r="C115" s="71" t="s">
        <v>977</v>
      </c>
      <c r="D115" s="72">
        <f>Иные!H219</f>
        <v>100000</v>
      </c>
      <c r="E115" s="72">
        <f>Иные!I219</f>
        <v>100000</v>
      </c>
      <c r="F115" s="217">
        <f>Иные!I219</f>
        <v>100000</v>
      </c>
      <c r="G115" s="217"/>
      <c r="H115" s="72">
        <f>Иные!J219</f>
        <v>88813.434450000015</v>
      </c>
      <c r="I115" s="72">
        <f t="shared" si="3"/>
        <v>88.813434450000017</v>
      </c>
      <c r="J115" s="12"/>
      <c r="K115" s="12"/>
    </row>
    <row r="116" spans="1:11" ht="78.75" x14ac:dyDescent="0.2">
      <c r="A116" s="38" t="s">
        <v>66</v>
      </c>
      <c r="B116" s="70" t="s">
        <v>1203</v>
      </c>
      <c r="C116" s="78" t="s">
        <v>984</v>
      </c>
      <c r="D116" s="217">
        <f>Иные!L219</f>
        <v>40000</v>
      </c>
      <c r="E116" s="217">
        <f>Иные!M219</f>
        <v>40000</v>
      </c>
      <c r="F116" s="217">
        <f>Иные!M219</f>
        <v>40000</v>
      </c>
      <c r="G116" s="217"/>
      <c r="H116" s="217">
        <f>Иные!N219</f>
        <v>36963.568119999996</v>
      </c>
      <c r="I116" s="72">
        <f t="shared" si="3"/>
        <v>92.408920299999991</v>
      </c>
      <c r="J116" s="8"/>
      <c r="K116" s="10"/>
    </row>
    <row r="117" spans="1:11" ht="47.25" x14ac:dyDescent="0.2">
      <c r="A117" s="38" t="s">
        <v>67</v>
      </c>
      <c r="B117" s="70" t="s">
        <v>599</v>
      </c>
      <c r="C117" s="78" t="s">
        <v>979</v>
      </c>
      <c r="D117" s="217">
        <f>Иные!P219</f>
        <v>75829</v>
      </c>
      <c r="E117" s="217">
        <f>Иные!Q219</f>
        <v>75806</v>
      </c>
      <c r="F117" s="217">
        <f>Иные!Q219</f>
        <v>75806</v>
      </c>
      <c r="G117" s="217"/>
      <c r="H117" s="217">
        <f>Иные!R219</f>
        <v>60342.397900000011</v>
      </c>
      <c r="I117" s="72">
        <f t="shared" si="3"/>
        <v>79.601084214969802</v>
      </c>
      <c r="J117" s="8"/>
      <c r="K117" s="8"/>
    </row>
    <row r="118" spans="1:11" ht="47.25" x14ac:dyDescent="0.2">
      <c r="A118" s="38" t="s">
        <v>68</v>
      </c>
      <c r="B118" s="70" t="s">
        <v>602</v>
      </c>
      <c r="C118" s="78" t="s">
        <v>980</v>
      </c>
      <c r="D118" s="217">
        <f>Иные!T219</f>
        <v>256337</v>
      </c>
      <c r="E118" s="217">
        <f>Иные!U219</f>
        <v>256360</v>
      </c>
      <c r="F118" s="217">
        <f>Иные!U219</f>
        <v>256360</v>
      </c>
      <c r="G118" s="217"/>
      <c r="H118" s="217">
        <f>Иные!V219</f>
        <v>213058.00383</v>
      </c>
      <c r="I118" s="72">
        <f t="shared" si="3"/>
        <v>83.108910840224681</v>
      </c>
      <c r="J118" s="8"/>
      <c r="K118" s="8"/>
    </row>
    <row r="119" spans="1:11" ht="47.25" x14ac:dyDescent="0.2">
      <c r="A119" s="38" t="s">
        <v>69</v>
      </c>
      <c r="B119" s="70" t="s">
        <v>603</v>
      </c>
      <c r="C119" s="78" t="s">
        <v>981</v>
      </c>
      <c r="D119" s="217">
        <f>Иные!X219</f>
        <v>58889</v>
      </c>
      <c r="E119" s="217">
        <f>Иные!Y219</f>
        <v>58889</v>
      </c>
      <c r="F119" s="217">
        <f>Иные!Y219</f>
        <v>58889</v>
      </c>
      <c r="G119" s="217"/>
      <c r="H119" s="217">
        <f>Иные!Z219</f>
        <v>41523.212370000001</v>
      </c>
      <c r="I119" s="72">
        <f t="shared" si="3"/>
        <v>70.510982305693773</v>
      </c>
      <c r="J119" s="8"/>
      <c r="K119" s="8"/>
    </row>
    <row r="120" spans="1:11" ht="47.25" x14ac:dyDescent="0.2">
      <c r="A120" s="38" t="s">
        <v>125</v>
      </c>
      <c r="B120" s="70" t="s">
        <v>605</v>
      </c>
      <c r="C120" s="78" t="s">
        <v>982</v>
      </c>
      <c r="D120" s="217">
        <f>Иные!AB219</f>
        <v>17991</v>
      </c>
      <c r="E120" s="217">
        <f>Иные!AC219</f>
        <v>17991</v>
      </c>
      <c r="F120" s="217">
        <f>Иные!AC219</f>
        <v>17991</v>
      </c>
      <c r="G120" s="217"/>
      <c r="H120" s="217">
        <f>Иные!AD219</f>
        <v>16969.5255</v>
      </c>
      <c r="I120" s="72">
        <f t="shared" si="3"/>
        <v>94.322302818075698</v>
      </c>
      <c r="J120" s="8"/>
      <c r="K120" s="8"/>
    </row>
    <row r="121" spans="1:11" ht="50.25" customHeight="1" x14ac:dyDescent="0.2">
      <c r="A121" s="38" t="s">
        <v>126</v>
      </c>
      <c r="B121" s="70" t="s">
        <v>1037</v>
      </c>
      <c r="C121" s="78" t="s">
        <v>1038</v>
      </c>
      <c r="D121" s="217"/>
      <c r="E121" s="217">
        <f>Иные!AG219</f>
        <v>4411.3559999999998</v>
      </c>
      <c r="F121" s="217">
        <f>Иные!AG219</f>
        <v>4411.3559999999998</v>
      </c>
      <c r="G121" s="217"/>
      <c r="H121" s="217">
        <f>Иные!AH219</f>
        <v>0</v>
      </c>
      <c r="I121" s="72">
        <f t="shared" si="3"/>
        <v>0</v>
      </c>
      <c r="J121" s="8"/>
      <c r="K121" s="8"/>
    </row>
    <row r="122" spans="1:11" ht="47.25" x14ac:dyDescent="0.2">
      <c r="A122" s="38" t="s">
        <v>70</v>
      </c>
      <c r="B122" s="70" t="s">
        <v>974</v>
      </c>
      <c r="C122" s="78" t="s">
        <v>975</v>
      </c>
      <c r="D122" s="217">
        <f>Иные!AJ219</f>
        <v>71213.399999999994</v>
      </c>
      <c r="E122" s="217">
        <f>Иные!AK219</f>
        <v>3451503.0720000002</v>
      </c>
      <c r="F122" s="217">
        <f>Иные!AK219</f>
        <v>3451503.0720000002</v>
      </c>
      <c r="G122" s="217"/>
      <c r="H122" s="217">
        <f>Иные!AL219</f>
        <v>2424987.8769999999</v>
      </c>
      <c r="I122" s="72">
        <f t="shared" si="3"/>
        <v>70.258893775077013</v>
      </c>
      <c r="J122" s="8"/>
      <c r="K122" s="8"/>
    </row>
    <row r="123" spans="1:11" ht="47.25" x14ac:dyDescent="0.2">
      <c r="A123" s="38" t="s">
        <v>71</v>
      </c>
      <c r="B123" s="70" t="s">
        <v>607</v>
      </c>
      <c r="C123" s="78" t="s">
        <v>993</v>
      </c>
      <c r="D123" s="217"/>
      <c r="E123" s="217">
        <f>Иные!AO219</f>
        <v>85663.344830000002</v>
      </c>
      <c r="F123" s="217">
        <f>Иные!AO219</f>
        <v>85663.344830000002</v>
      </c>
      <c r="G123" s="217"/>
      <c r="H123" s="217">
        <f>Иные!AP219</f>
        <v>76580.507740000001</v>
      </c>
      <c r="I123" s="72">
        <f t="shared" si="3"/>
        <v>89.397055288904482</v>
      </c>
      <c r="J123" s="8"/>
      <c r="K123" s="8"/>
    </row>
    <row r="124" spans="1:11" ht="47.25" x14ac:dyDescent="0.2">
      <c r="A124" s="38" t="s">
        <v>72</v>
      </c>
      <c r="B124" s="70" t="s">
        <v>1034</v>
      </c>
      <c r="C124" s="78" t="s">
        <v>1035</v>
      </c>
      <c r="D124" s="217">
        <f>Иные!AR219</f>
        <v>0</v>
      </c>
      <c r="E124" s="217">
        <f>Иные!AS219</f>
        <v>140000</v>
      </c>
      <c r="F124" s="217">
        <f>Иные!AS219</f>
        <v>140000</v>
      </c>
      <c r="G124" s="217"/>
      <c r="H124" s="217">
        <f>Иные!AT219</f>
        <v>0</v>
      </c>
      <c r="I124" s="72">
        <f t="shared" si="3"/>
        <v>0</v>
      </c>
      <c r="J124" s="8"/>
      <c r="K124" s="8"/>
    </row>
    <row r="125" spans="1:11" ht="37.5" customHeight="1" x14ac:dyDescent="0.2">
      <c r="A125" s="38" t="s">
        <v>135</v>
      </c>
      <c r="B125" s="70" t="s">
        <v>609</v>
      </c>
      <c r="C125" s="78" t="s">
        <v>1009</v>
      </c>
      <c r="D125" s="217">
        <f>Иные!AV219</f>
        <v>0</v>
      </c>
      <c r="E125" s="217">
        <f>Иные!AW219</f>
        <v>18000</v>
      </c>
      <c r="F125" s="217">
        <f>Иные!AW219</f>
        <v>18000</v>
      </c>
      <c r="G125" s="217"/>
      <c r="H125" s="217">
        <f>Иные!AX219</f>
        <v>0</v>
      </c>
      <c r="I125" s="72">
        <f t="shared" si="3"/>
        <v>0</v>
      </c>
      <c r="J125" s="8"/>
      <c r="K125" s="8"/>
    </row>
    <row r="126" spans="1:11" ht="47.25" x14ac:dyDescent="0.2">
      <c r="A126" s="38" t="s">
        <v>136</v>
      </c>
      <c r="B126" s="70" t="s">
        <v>1031</v>
      </c>
      <c r="C126" s="78" t="s">
        <v>1032</v>
      </c>
      <c r="D126" s="78"/>
      <c r="E126" s="217">
        <f>Иные!BA219</f>
        <v>596460.9</v>
      </c>
      <c r="F126" s="217">
        <f>Иные!BA219</f>
        <v>596460.9</v>
      </c>
      <c r="G126" s="217"/>
      <c r="H126" s="217">
        <f>Иные!BB219</f>
        <v>199975.79053</v>
      </c>
      <c r="I126" s="72">
        <f t="shared" si="3"/>
        <v>33.527057771934423</v>
      </c>
      <c r="J126" s="8"/>
      <c r="K126" s="8"/>
    </row>
    <row r="127" spans="1:11" ht="47.25" x14ac:dyDescent="0.2">
      <c r="A127" s="38" t="s">
        <v>137</v>
      </c>
      <c r="B127" s="70" t="s">
        <v>1205</v>
      </c>
      <c r="C127" s="78" t="s">
        <v>1000</v>
      </c>
      <c r="D127" s="217">
        <f>Иные!BD219</f>
        <v>0</v>
      </c>
      <c r="E127" s="217">
        <f>Иные!BE219</f>
        <v>390433.62359999999</v>
      </c>
      <c r="F127" s="217">
        <f>Иные!BE219</f>
        <v>390433.62359999999</v>
      </c>
      <c r="G127" s="217"/>
      <c r="H127" s="217">
        <f>Иные!BF219</f>
        <v>169788.95259999999</v>
      </c>
      <c r="I127" s="72">
        <f t="shared" si="3"/>
        <v>43.487277308357307</v>
      </c>
      <c r="J127" s="8"/>
      <c r="K127" s="8"/>
    </row>
    <row r="128" spans="1:11" ht="63" x14ac:dyDescent="0.2">
      <c r="A128" s="38" t="s">
        <v>138</v>
      </c>
      <c r="B128" s="70" t="s">
        <v>700</v>
      </c>
      <c r="C128" s="78" t="s">
        <v>983</v>
      </c>
      <c r="D128" s="217">
        <f>Иные!BH219</f>
        <v>1120433</v>
      </c>
      <c r="E128" s="217">
        <f>Иные!BI219</f>
        <v>832233</v>
      </c>
      <c r="F128" s="217">
        <f>Иные!BI219</f>
        <v>832233</v>
      </c>
      <c r="G128" s="217"/>
      <c r="H128" s="217">
        <f>Иные!BJ219</f>
        <v>411351.18227999995</v>
      </c>
      <c r="I128" s="72">
        <f t="shared" si="3"/>
        <v>49.427405820245049</v>
      </c>
      <c r="J128" s="8"/>
      <c r="K128" s="8"/>
    </row>
    <row r="129" spans="1:11" ht="63" x14ac:dyDescent="0.2">
      <c r="A129" s="38" t="s">
        <v>139</v>
      </c>
      <c r="B129" s="70" t="s">
        <v>731</v>
      </c>
      <c r="C129" s="78" t="s">
        <v>732</v>
      </c>
      <c r="D129" s="217">
        <f>Иные!BL219</f>
        <v>146526.29999999999</v>
      </c>
      <c r="E129" s="217">
        <f>Иные!BM219</f>
        <v>146526.29999999999</v>
      </c>
      <c r="F129" s="217">
        <f>Иные!BM219</f>
        <v>146526.29999999999</v>
      </c>
      <c r="G129" s="217"/>
      <c r="H129" s="217">
        <f>Иные!BN219</f>
        <v>121863.37216</v>
      </c>
      <c r="I129" s="72">
        <f t="shared" si="3"/>
        <v>83.168258640257761</v>
      </c>
      <c r="J129" s="8"/>
      <c r="K129" s="8"/>
    </row>
    <row r="130" spans="1:11" ht="47.25" x14ac:dyDescent="0.2">
      <c r="A130" s="38" t="s">
        <v>140</v>
      </c>
      <c r="B130" s="70" t="s">
        <v>780</v>
      </c>
      <c r="C130" s="78" t="s">
        <v>1002</v>
      </c>
      <c r="D130" s="217">
        <f>Иные!BP219</f>
        <v>0</v>
      </c>
      <c r="E130" s="217">
        <f>Иные!BQ219</f>
        <v>53400</v>
      </c>
      <c r="F130" s="217">
        <f>Иные!BQ219</f>
        <v>53400</v>
      </c>
      <c r="G130" s="217"/>
      <c r="H130" s="217">
        <f>Иные!BR219</f>
        <v>618.41945999999996</v>
      </c>
      <c r="I130" s="72">
        <f t="shared" si="3"/>
        <v>1.1580888764044943</v>
      </c>
      <c r="J130" s="8"/>
      <c r="K130" s="8"/>
    </row>
    <row r="131" spans="1:11" ht="47.25" x14ac:dyDescent="0.2">
      <c r="A131" s="38" t="s">
        <v>141</v>
      </c>
      <c r="B131" s="70" t="s">
        <v>782</v>
      </c>
      <c r="C131" s="78" t="s">
        <v>1001</v>
      </c>
      <c r="D131" s="217">
        <f>Иные!BT219</f>
        <v>0</v>
      </c>
      <c r="E131" s="217">
        <f>Иные!BU219</f>
        <v>42373.050710000003</v>
      </c>
      <c r="F131" s="217">
        <f>Иные!BU219</f>
        <v>42373.050710000003</v>
      </c>
      <c r="G131" s="217"/>
      <c r="H131" s="217">
        <f>Иные!BV219</f>
        <v>13120.307339999999</v>
      </c>
      <c r="I131" s="72">
        <f t="shared" si="3"/>
        <v>30.963801567640299</v>
      </c>
      <c r="J131" s="8"/>
      <c r="K131" s="8"/>
    </row>
    <row r="132" spans="1:11" ht="47.25" x14ac:dyDescent="0.2">
      <c r="A132" s="38" t="s">
        <v>142</v>
      </c>
      <c r="B132" s="70" t="s">
        <v>734</v>
      </c>
      <c r="C132" s="78" t="s">
        <v>1025</v>
      </c>
      <c r="D132" s="217">
        <f>Иные!BX219</f>
        <v>0</v>
      </c>
      <c r="E132" s="217">
        <f>Иные!BY219</f>
        <v>12665.397999999999</v>
      </c>
      <c r="F132" s="217">
        <f>Иные!BY219</f>
        <v>12665.397999999999</v>
      </c>
      <c r="G132" s="217"/>
      <c r="H132" s="217">
        <f>Иные!BZ219</f>
        <v>12665.397999999999</v>
      </c>
      <c r="I132" s="72">
        <f t="shared" ref="I132:I140" si="4">H132/E132*100</f>
        <v>100</v>
      </c>
      <c r="J132" s="8"/>
      <c r="K132" s="8"/>
    </row>
    <row r="133" spans="1:11" ht="31.5" x14ac:dyDescent="0.2">
      <c r="A133" s="38" t="s">
        <v>143</v>
      </c>
      <c r="B133" s="70" t="s">
        <v>989</v>
      </c>
      <c r="C133" s="78" t="s">
        <v>988</v>
      </c>
      <c r="D133" s="217">
        <f>Иные!CB219</f>
        <v>150000</v>
      </c>
      <c r="E133" s="217">
        <f>Иные!CC219</f>
        <v>150000</v>
      </c>
      <c r="F133" s="217">
        <f>Иные!CC219</f>
        <v>150000</v>
      </c>
      <c r="G133" s="217"/>
      <c r="H133" s="217">
        <f>Иные!CD219</f>
        <v>0</v>
      </c>
      <c r="I133" s="72">
        <f t="shared" si="4"/>
        <v>0</v>
      </c>
      <c r="J133" s="8"/>
      <c r="K133" s="8"/>
    </row>
    <row r="134" spans="1:11" ht="37.5" customHeight="1" x14ac:dyDescent="0.2">
      <c r="A134" s="38" t="s">
        <v>144</v>
      </c>
      <c r="B134" s="70" t="s">
        <v>991</v>
      </c>
      <c r="C134" s="78" t="s">
        <v>990</v>
      </c>
      <c r="D134" s="217">
        <f>Иные!CF219</f>
        <v>500</v>
      </c>
      <c r="E134" s="217">
        <f>Иные!CG219</f>
        <v>500</v>
      </c>
      <c r="F134" s="217">
        <f>Иные!CG219</f>
        <v>500</v>
      </c>
      <c r="G134" s="217"/>
      <c r="H134" s="217"/>
      <c r="I134" s="72"/>
      <c r="J134" s="8"/>
      <c r="K134" s="8"/>
    </row>
    <row r="135" spans="1:11" ht="45" customHeight="1" x14ac:dyDescent="0.2">
      <c r="A135" s="38" t="s">
        <v>145</v>
      </c>
      <c r="B135" s="70" t="s">
        <v>1079</v>
      </c>
      <c r="C135" s="78" t="s">
        <v>978</v>
      </c>
      <c r="D135" s="217">
        <f>Иные!CJ219</f>
        <v>13000</v>
      </c>
      <c r="E135" s="217">
        <f>Иные!CK219</f>
        <v>26000</v>
      </c>
      <c r="F135" s="217">
        <f>Иные!CK219</f>
        <v>26000</v>
      </c>
      <c r="G135" s="217"/>
      <c r="H135" s="217">
        <f>Иные!CL219</f>
        <v>26000</v>
      </c>
      <c r="I135" s="72">
        <f t="shared" si="4"/>
        <v>100</v>
      </c>
      <c r="J135" s="8"/>
      <c r="K135" s="8"/>
    </row>
    <row r="136" spans="1:11" ht="31.5" x14ac:dyDescent="0.2">
      <c r="A136" s="38" t="s">
        <v>612</v>
      </c>
      <c r="B136" s="70" t="s">
        <v>785</v>
      </c>
      <c r="C136" s="78" t="s">
        <v>1208</v>
      </c>
      <c r="D136" s="217">
        <f>Иные!CN219</f>
        <v>0</v>
      </c>
      <c r="E136" s="217">
        <f>Иные!CO219</f>
        <v>14500</v>
      </c>
      <c r="F136" s="217">
        <f>Иные!CO219</f>
        <v>14500</v>
      </c>
      <c r="G136" s="217"/>
      <c r="H136" s="217">
        <f>Иные!CP219</f>
        <v>0</v>
      </c>
      <c r="I136" s="72">
        <f t="shared" si="4"/>
        <v>0</v>
      </c>
      <c r="J136" s="8"/>
      <c r="K136" s="8"/>
    </row>
    <row r="137" spans="1:11" ht="63" x14ac:dyDescent="0.2">
      <c r="A137" s="38" t="s">
        <v>613</v>
      </c>
      <c r="B137" s="70" t="s">
        <v>748</v>
      </c>
      <c r="C137" s="78" t="s">
        <v>1008</v>
      </c>
      <c r="D137" s="217">
        <f>Иные!CR219</f>
        <v>0</v>
      </c>
      <c r="E137" s="217">
        <f>Иные!CS219</f>
        <v>5096.8278499999997</v>
      </c>
      <c r="F137" s="217">
        <f>Иные!CS219</f>
        <v>5096.8278499999997</v>
      </c>
      <c r="G137" s="217"/>
      <c r="H137" s="217">
        <f>Иные!CT219</f>
        <v>5045.1427800000001</v>
      </c>
      <c r="I137" s="72">
        <f t="shared" si="4"/>
        <v>98.985936517357558</v>
      </c>
      <c r="J137" s="8"/>
      <c r="K137" s="8"/>
    </row>
    <row r="138" spans="1:11" ht="31.5" x14ac:dyDescent="0.2">
      <c r="A138" s="38" t="s">
        <v>614</v>
      </c>
      <c r="B138" s="70" t="s">
        <v>751</v>
      </c>
      <c r="C138" s="78" t="s">
        <v>1028</v>
      </c>
      <c r="D138" s="217">
        <f>Иные!CV219</f>
        <v>0</v>
      </c>
      <c r="E138" s="217">
        <f>Иные!CW219</f>
        <v>39830</v>
      </c>
      <c r="F138" s="217">
        <f>Иные!CW219</f>
        <v>39830</v>
      </c>
      <c r="G138" s="217"/>
      <c r="H138" s="217">
        <f>Иные!CX219</f>
        <v>0</v>
      </c>
      <c r="I138" s="72">
        <f t="shared" si="4"/>
        <v>0</v>
      </c>
      <c r="J138" s="8"/>
      <c r="K138" s="8"/>
    </row>
    <row r="139" spans="1:11" ht="47.25" x14ac:dyDescent="0.2">
      <c r="A139" s="38" t="s">
        <v>615</v>
      </c>
      <c r="B139" s="70" t="s">
        <v>1214</v>
      </c>
      <c r="C139" s="78" t="s">
        <v>1029</v>
      </c>
      <c r="D139" s="217">
        <f>Иные!CZ219</f>
        <v>0</v>
      </c>
      <c r="E139" s="217">
        <f>Иные!DA219</f>
        <v>68922.64</v>
      </c>
      <c r="F139" s="217">
        <f>Иные!DA219</f>
        <v>68922.64</v>
      </c>
      <c r="G139" s="217"/>
      <c r="H139" s="217">
        <f>Иные!DB219</f>
        <v>32701.105670000004</v>
      </c>
      <c r="I139" s="72">
        <f t="shared" si="4"/>
        <v>47.446101411669673</v>
      </c>
      <c r="J139" s="8"/>
      <c r="K139" s="8"/>
    </row>
    <row r="140" spans="1:11" ht="31.5" x14ac:dyDescent="0.2">
      <c r="A140" s="38" t="s">
        <v>616</v>
      </c>
      <c r="B140" s="70" t="s">
        <v>1026</v>
      </c>
      <c r="C140" s="78" t="s">
        <v>1021</v>
      </c>
      <c r="D140" s="78"/>
      <c r="E140" s="217">
        <f>Иные!DE219</f>
        <v>50000</v>
      </c>
      <c r="F140" s="217">
        <f>Иные!DE219</f>
        <v>50000</v>
      </c>
      <c r="G140" s="217"/>
      <c r="H140" s="217">
        <f>Иные!DF219</f>
        <v>49688.403680000003</v>
      </c>
      <c r="I140" s="72">
        <f t="shared" si="4"/>
        <v>99.376807360000015</v>
      </c>
      <c r="J140" s="8"/>
      <c r="K140" s="8"/>
    </row>
    <row r="141" spans="1:11" ht="94.5" x14ac:dyDescent="0.2">
      <c r="A141" s="38" t="s">
        <v>617</v>
      </c>
      <c r="B141" s="70" t="s">
        <v>1213</v>
      </c>
      <c r="C141" s="78" t="s">
        <v>1024</v>
      </c>
      <c r="D141" s="217">
        <f>Иные!DH219</f>
        <v>0</v>
      </c>
      <c r="E141" s="217">
        <f>Иные!DI219</f>
        <v>24597.99295</v>
      </c>
      <c r="F141" s="217">
        <f>Иные!DI219</f>
        <v>24597.99295</v>
      </c>
      <c r="G141" s="217"/>
      <c r="H141" s="217">
        <f>Иные!DJ219</f>
        <v>24597.99295</v>
      </c>
      <c r="I141" s="72">
        <f t="shared" ref="I141:I198" si="5">H141/E141*100</f>
        <v>100</v>
      </c>
      <c r="J141" s="8"/>
      <c r="K141" s="8"/>
    </row>
    <row r="142" spans="1:11" ht="47.25" x14ac:dyDescent="0.2">
      <c r="A142" s="38" t="s">
        <v>618</v>
      </c>
      <c r="B142" s="70" t="s">
        <v>773</v>
      </c>
      <c r="C142" s="78" t="s">
        <v>1014</v>
      </c>
      <c r="D142" s="217">
        <f>Иные!DL219</f>
        <v>0</v>
      </c>
      <c r="E142" s="217">
        <f>Иные!DM219</f>
        <v>24107.200000000008</v>
      </c>
      <c r="F142" s="217">
        <f>Иные!DM219</f>
        <v>24107.200000000008</v>
      </c>
      <c r="G142" s="217"/>
      <c r="H142" s="217">
        <f>Иные!DN219</f>
        <v>14841.13953</v>
      </c>
      <c r="I142" s="72">
        <f t="shared" si="5"/>
        <v>61.563099530430719</v>
      </c>
      <c r="J142" s="8"/>
      <c r="K142" s="8"/>
    </row>
    <row r="143" spans="1:11" ht="39" customHeight="1" x14ac:dyDescent="0.2">
      <c r="A143" s="38" t="s">
        <v>619</v>
      </c>
      <c r="B143" s="70" t="s">
        <v>787</v>
      </c>
      <c r="C143" s="78" t="s">
        <v>1010</v>
      </c>
      <c r="D143" s="217"/>
      <c r="E143" s="217">
        <f>Иные!DQ219</f>
        <v>144836.38537999999</v>
      </c>
      <c r="F143" s="217">
        <f>Иные!DQ219</f>
        <v>144836.38537999999</v>
      </c>
      <c r="G143" s="217"/>
      <c r="H143" s="217">
        <f>Иные!DR219</f>
        <v>83851.01301000001</v>
      </c>
      <c r="I143" s="72">
        <f t="shared" si="5"/>
        <v>57.893610635203508</v>
      </c>
      <c r="J143" s="8"/>
      <c r="K143" s="8"/>
    </row>
    <row r="144" spans="1:11" ht="50.25" x14ac:dyDescent="0.2">
      <c r="A144" s="38" t="s">
        <v>620</v>
      </c>
      <c r="B144" s="70" t="s">
        <v>1251</v>
      </c>
      <c r="C144" s="78" t="s">
        <v>1040</v>
      </c>
      <c r="D144" s="218">
        <f>Иные!DT219</f>
        <v>0</v>
      </c>
      <c r="E144" s="218">
        <f>Иные!DU219</f>
        <v>4751.25</v>
      </c>
      <c r="F144" s="217"/>
      <c r="G144" s="217">
        <f>Иные!DU219</f>
        <v>4751.25</v>
      </c>
      <c r="H144" s="218">
        <f>Иные!DV219</f>
        <v>4751.25</v>
      </c>
      <c r="I144" s="72">
        <f t="shared" si="5"/>
        <v>100</v>
      </c>
      <c r="J144" s="8"/>
      <c r="K144" s="8"/>
    </row>
    <row r="145" spans="1:11" ht="81.75" x14ac:dyDescent="0.2">
      <c r="A145" s="38" t="s">
        <v>744</v>
      </c>
      <c r="B145" s="70" t="s">
        <v>1255</v>
      </c>
      <c r="C145" s="78" t="s">
        <v>1042</v>
      </c>
      <c r="D145" s="218">
        <f>Иные!DX219</f>
        <v>0</v>
      </c>
      <c r="E145" s="218">
        <f>Иные!DY219</f>
        <v>19275.237000000001</v>
      </c>
      <c r="F145" s="217"/>
      <c r="G145" s="217">
        <f>Иные!DY219</f>
        <v>19275.237000000001</v>
      </c>
      <c r="H145" s="218">
        <f>Иные!DZ219</f>
        <v>19275.237000000001</v>
      </c>
      <c r="I145" s="72">
        <f t="shared" si="5"/>
        <v>100</v>
      </c>
      <c r="J145" s="8"/>
      <c r="K145" s="8"/>
    </row>
    <row r="146" spans="1:11" ht="66" x14ac:dyDescent="0.2">
      <c r="A146" s="38" t="s">
        <v>745</v>
      </c>
      <c r="B146" s="70" t="s">
        <v>1259</v>
      </c>
      <c r="C146" s="78" t="s">
        <v>1044</v>
      </c>
      <c r="D146" s="218">
        <f>Иные!EB219</f>
        <v>0</v>
      </c>
      <c r="E146" s="218">
        <f>Иные!EC219</f>
        <v>14499.83</v>
      </c>
      <c r="F146" s="217"/>
      <c r="G146" s="217">
        <f>Иные!EC219</f>
        <v>14499.83</v>
      </c>
      <c r="H146" s="218">
        <f>Иные!ED219</f>
        <v>14499.83</v>
      </c>
      <c r="I146" s="72">
        <f t="shared" si="5"/>
        <v>100</v>
      </c>
      <c r="J146" s="8"/>
      <c r="K146" s="10"/>
    </row>
    <row r="147" spans="1:11" ht="47.25" x14ac:dyDescent="0.2">
      <c r="A147" s="38" t="s">
        <v>746</v>
      </c>
      <c r="B147" s="70" t="s">
        <v>985</v>
      </c>
      <c r="C147" s="78" t="s">
        <v>986</v>
      </c>
      <c r="D147" s="218">
        <f>Иные!EF219</f>
        <v>47500</v>
      </c>
      <c r="E147" s="218">
        <f>Иные!EG219</f>
        <v>47000</v>
      </c>
      <c r="F147" s="217">
        <f>Иные!EG219</f>
        <v>47000</v>
      </c>
      <c r="G147" s="217"/>
      <c r="H147" s="218">
        <f>Иные!EH219</f>
        <v>46956.543339999997</v>
      </c>
      <c r="I147" s="72">
        <f t="shared" si="5"/>
        <v>99.907539021276591</v>
      </c>
      <c r="J147" s="8"/>
      <c r="K147" s="10"/>
    </row>
    <row r="148" spans="1:11" ht="78.75" x14ac:dyDescent="0.2">
      <c r="A148" s="38" t="s">
        <v>747</v>
      </c>
      <c r="B148" s="70" t="s">
        <v>994</v>
      </c>
      <c r="C148" s="78" t="s">
        <v>995</v>
      </c>
      <c r="D148" s="218"/>
      <c r="E148" s="218">
        <f>Иные!EK219</f>
        <v>36000</v>
      </c>
      <c r="F148" s="217">
        <f>Иные!EK219</f>
        <v>36000</v>
      </c>
      <c r="G148" s="217"/>
      <c r="H148" s="218">
        <f>Иные!EL219</f>
        <v>35999.98947</v>
      </c>
      <c r="I148" s="72">
        <f t="shared" si="5"/>
        <v>99.999970750000003</v>
      </c>
      <c r="J148" s="8"/>
      <c r="K148" s="10"/>
    </row>
    <row r="149" spans="1:11" ht="31.5" x14ac:dyDescent="0.2">
      <c r="A149" s="38" t="s">
        <v>752</v>
      </c>
      <c r="B149" s="70" t="s">
        <v>997</v>
      </c>
      <c r="C149" s="78" t="s">
        <v>998</v>
      </c>
      <c r="D149" s="218"/>
      <c r="E149" s="218">
        <f>Иные!EO219</f>
        <v>32504</v>
      </c>
      <c r="F149" s="217">
        <f>Иные!EO219</f>
        <v>32504</v>
      </c>
      <c r="G149" s="217"/>
      <c r="H149" s="218">
        <f>Иные!EP219</f>
        <v>31676.248339999998</v>
      </c>
      <c r="I149" s="72">
        <f t="shared" si="5"/>
        <v>97.453385244892928</v>
      </c>
      <c r="J149" s="8"/>
      <c r="K149" s="10"/>
    </row>
    <row r="150" spans="1:11" ht="63" x14ac:dyDescent="0.2">
      <c r="A150" s="38" t="s">
        <v>753</v>
      </c>
      <c r="B150" s="70" t="s">
        <v>1003</v>
      </c>
      <c r="C150" s="78" t="s">
        <v>1004</v>
      </c>
      <c r="D150" s="218"/>
      <c r="E150" s="218">
        <f>Иные!ES219</f>
        <v>897295.2</v>
      </c>
      <c r="F150" s="217">
        <f>Иные!ES219</f>
        <v>897295.2</v>
      </c>
      <c r="G150" s="217"/>
      <c r="H150" s="218">
        <f>Иные!ET219</f>
        <v>417931.68849000003</v>
      </c>
      <c r="I150" s="72">
        <f t="shared" si="5"/>
        <v>46.576833186001672</v>
      </c>
      <c r="J150" s="8"/>
      <c r="K150" s="10"/>
    </row>
    <row r="151" spans="1:11" ht="47.25" x14ac:dyDescent="0.2">
      <c r="A151" s="38" t="s">
        <v>754</v>
      </c>
      <c r="B151" s="70" t="s">
        <v>1207</v>
      </c>
      <c r="C151" s="78" t="s">
        <v>1006</v>
      </c>
      <c r="D151" s="218"/>
      <c r="E151" s="218">
        <f>Иные!EW219</f>
        <v>72157.600000000006</v>
      </c>
      <c r="F151" s="217">
        <f>Иные!EW219</f>
        <v>72157.600000000006</v>
      </c>
      <c r="G151" s="217"/>
      <c r="H151" s="218">
        <f>Иные!EX219</f>
        <v>72157.545299999998</v>
      </c>
      <c r="I151" s="72">
        <f t="shared" si="5"/>
        <v>99.999924193709305</v>
      </c>
      <c r="J151" s="8"/>
      <c r="K151" s="10"/>
    </row>
    <row r="152" spans="1:11" ht="47.25" x14ac:dyDescent="0.2">
      <c r="A152" s="38" t="s">
        <v>755</v>
      </c>
      <c r="B152" s="70" t="s">
        <v>1012</v>
      </c>
      <c r="C152" s="78" t="s">
        <v>1011</v>
      </c>
      <c r="D152" s="218"/>
      <c r="E152" s="218">
        <f>Иные!FA219</f>
        <v>172951.2</v>
      </c>
      <c r="F152" s="217">
        <f>Иные!FA219</f>
        <v>172951.2</v>
      </c>
      <c r="G152" s="217"/>
      <c r="H152" s="218">
        <f>Иные!FB219</f>
        <v>128121.62940999999</v>
      </c>
      <c r="I152" s="72">
        <f t="shared" si="5"/>
        <v>74.079641777565001</v>
      </c>
      <c r="J152" s="8"/>
      <c r="K152" s="10"/>
    </row>
    <row r="153" spans="1:11" ht="31.5" x14ac:dyDescent="0.2">
      <c r="A153" s="38" t="s">
        <v>756</v>
      </c>
      <c r="B153" s="70" t="s">
        <v>1015</v>
      </c>
      <c r="C153" s="78" t="s">
        <v>1016</v>
      </c>
      <c r="D153" s="218"/>
      <c r="E153" s="218">
        <f>Иные!FE219</f>
        <v>100000</v>
      </c>
      <c r="F153" s="217">
        <f>Иные!FE219</f>
        <v>100000</v>
      </c>
      <c r="G153" s="217"/>
      <c r="H153" s="218">
        <f>Иные!FF219</f>
        <v>22412.89805</v>
      </c>
      <c r="I153" s="72">
        <f t="shared" si="5"/>
        <v>22.412898049999999</v>
      </c>
      <c r="J153" s="8"/>
      <c r="K153" s="10"/>
    </row>
    <row r="154" spans="1:11" ht="71.25" customHeight="1" x14ac:dyDescent="0.2">
      <c r="A154" s="38" t="s">
        <v>757</v>
      </c>
      <c r="B154" s="70" t="s">
        <v>1018</v>
      </c>
      <c r="C154" s="78" t="s">
        <v>1019</v>
      </c>
      <c r="D154" s="218"/>
      <c r="E154" s="218">
        <f>Иные!FI219</f>
        <v>253532.79999999999</v>
      </c>
      <c r="F154" s="217">
        <f>Иные!FI219</f>
        <v>253532.79999999999</v>
      </c>
      <c r="G154" s="217"/>
      <c r="H154" s="218">
        <f>Иные!FJ219</f>
        <v>183932.19612000004</v>
      </c>
      <c r="I154" s="72">
        <f t="shared" si="5"/>
        <v>72.547692495803318</v>
      </c>
      <c r="J154" s="8"/>
      <c r="K154" s="10"/>
    </row>
    <row r="155" spans="1:11" ht="50.25" x14ac:dyDescent="0.2">
      <c r="A155" s="38" t="s">
        <v>758</v>
      </c>
      <c r="B155" s="70" t="s">
        <v>1210</v>
      </c>
      <c r="C155" s="78" t="s">
        <v>1023</v>
      </c>
      <c r="D155" s="218"/>
      <c r="E155" s="218">
        <f>Иные!FM219</f>
        <v>167500</v>
      </c>
      <c r="F155" s="217">
        <f>Иные!FM219-30000</f>
        <v>137500</v>
      </c>
      <c r="G155" s="217">
        <f>30000</f>
        <v>30000</v>
      </c>
      <c r="H155" s="218">
        <f>Иные!FN219</f>
        <v>84896.760129999995</v>
      </c>
      <c r="I155" s="72">
        <f t="shared" si="5"/>
        <v>50.684632913432836</v>
      </c>
      <c r="J155" s="8"/>
      <c r="K155" s="10"/>
    </row>
    <row r="156" spans="1:11" ht="50.25" x14ac:dyDescent="0.2">
      <c r="A156" s="38" t="s">
        <v>1081</v>
      </c>
      <c r="B156" s="70" t="s">
        <v>1263</v>
      </c>
      <c r="C156" s="78" t="s">
        <v>1086</v>
      </c>
      <c r="D156" s="218"/>
      <c r="E156" s="218">
        <f>Иные!FQ219</f>
        <v>193784.49492999999</v>
      </c>
      <c r="F156" s="217"/>
      <c r="G156" s="217">
        <f>Иные!FQ219</f>
        <v>193784.49492999999</v>
      </c>
      <c r="H156" s="217">
        <f>Иные!FR219</f>
        <v>167016.07504999998</v>
      </c>
      <c r="I156" s="72">
        <f t="shared" si="5"/>
        <v>86.186500684861585</v>
      </c>
      <c r="J156" s="8"/>
      <c r="K156" s="10"/>
    </row>
    <row r="157" spans="1:11" ht="50.25" x14ac:dyDescent="0.2">
      <c r="A157" s="38" t="s">
        <v>1082</v>
      </c>
      <c r="B157" s="70" t="s">
        <v>1267</v>
      </c>
      <c r="C157" s="78" t="s">
        <v>1088</v>
      </c>
      <c r="D157" s="218"/>
      <c r="E157" s="218">
        <f>Иные!FU219</f>
        <v>18559.8</v>
      </c>
      <c r="F157" s="217"/>
      <c r="G157" s="217">
        <f>Иные!FU219</f>
        <v>18559.8</v>
      </c>
      <c r="H157" s="218">
        <f>Иные!FV219</f>
        <v>18559.8</v>
      </c>
      <c r="I157" s="72">
        <f t="shared" si="5"/>
        <v>100</v>
      </c>
      <c r="J157" s="8"/>
      <c r="K157" s="10"/>
    </row>
    <row r="158" spans="1:11" ht="81.75" x14ac:dyDescent="0.2">
      <c r="A158" s="38" t="s">
        <v>1083</v>
      </c>
      <c r="B158" s="70" t="s">
        <v>1270</v>
      </c>
      <c r="C158" s="78" t="s">
        <v>1090</v>
      </c>
      <c r="D158" s="218"/>
      <c r="E158" s="218">
        <f>Иные!FY219</f>
        <v>10799.207</v>
      </c>
      <c r="F158" s="217"/>
      <c r="G158" s="217">
        <f>Иные!FY219</f>
        <v>10799.207</v>
      </c>
      <c r="H158" s="217">
        <f>Иные!FZ219</f>
        <v>10799.207</v>
      </c>
      <c r="I158" s="72">
        <f t="shared" si="5"/>
        <v>100</v>
      </c>
      <c r="J158" s="8"/>
      <c r="K158" s="10"/>
    </row>
    <row r="159" spans="1:11" ht="50.25" x14ac:dyDescent="0.2">
      <c r="A159" s="38" t="s">
        <v>1084</v>
      </c>
      <c r="B159" s="70" t="s">
        <v>1274</v>
      </c>
      <c r="C159" s="78" t="s">
        <v>1097</v>
      </c>
      <c r="D159" s="218"/>
      <c r="E159" s="218">
        <f>Иные!GC219</f>
        <v>19018.957899999998</v>
      </c>
      <c r="F159" s="217"/>
      <c r="G159" s="217">
        <f>Иные!GC219</f>
        <v>19018.957899999998</v>
      </c>
      <c r="H159" s="217">
        <f>Иные!GD219</f>
        <v>19018.957899999998</v>
      </c>
      <c r="I159" s="72">
        <f t="shared" si="5"/>
        <v>100</v>
      </c>
      <c r="J159" s="8"/>
      <c r="K159" s="10"/>
    </row>
    <row r="160" spans="1:11" ht="34.5" x14ac:dyDescent="0.2">
      <c r="A160" s="38" t="s">
        <v>1085</v>
      </c>
      <c r="B160" s="70" t="s">
        <v>1278</v>
      </c>
      <c r="C160" s="78" t="s">
        <v>1099</v>
      </c>
      <c r="D160" s="218"/>
      <c r="E160" s="218">
        <f>Иные!GG219</f>
        <v>350</v>
      </c>
      <c r="F160" s="217"/>
      <c r="G160" s="217">
        <f>Иные!GG219</f>
        <v>350</v>
      </c>
      <c r="H160" s="217">
        <f>Иные!GH219</f>
        <v>350</v>
      </c>
      <c r="I160" s="72">
        <f t="shared" si="5"/>
        <v>100</v>
      </c>
      <c r="J160" s="8"/>
      <c r="K160" s="10"/>
    </row>
    <row r="161" spans="1:11" ht="50.25" x14ac:dyDescent="0.2">
      <c r="A161" s="38" t="s">
        <v>1092</v>
      </c>
      <c r="B161" s="70" t="s">
        <v>1282</v>
      </c>
      <c r="C161" s="78" t="s">
        <v>1102</v>
      </c>
      <c r="D161" s="218"/>
      <c r="E161" s="218">
        <f>Иные!GK219</f>
        <v>560</v>
      </c>
      <c r="F161" s="217"/>
      <c r="G161" s="217">
        <f>Иные!GK219</f>
        <v>560</v>
      </c>
      <c r="H161" s="218">
        <f>Иные!GL219</f>
        <v>560</v>
      </c>
      <c r="I161" s="72">
        <f t="shared" si="5"/>
        <v>100</v>
      </c>
      <c r="J161" s="8"/>
      <c r="K161" s="10"/>
    </row>
    <row r="162" spans="1:11" ht="50.25" x14ac:dyDescent="0.2">
      <c r="A162" s="38" t="s">
        <v>1093</v>
      </c>
      <c r="B162" s="70" t="s">
        <v>1286</v>
      </c>
      <c r="C162" s="78" t="s">
        <v>1103</v>
      </c>
      <c r="D162" s="218"/>
      <c r="E162" s="218">
        <f>Иные!GO219</f>
        <v>15214.93489</v>
      </c>
      <c r="F162" s="217"/>
      <c r="G162" s="217">
        <f>Иные!GO219</f>
        <v>15214.93489</v>
      </c>
      <c r="H162" s="218">
        <f>Иные!GP219</f>
        <v>15214.93489</v>
      </c>
      <c r="I162" s="72">
        <f t="shared" si="5"/>
        <v>100</v>
      </c>
      <c r="J162" s="8"/>
      <c r="K162" s="10"/>
    </row>
    <row r="163" spans="1:11" ht="50.25" x14ac:dyDescent="0.2">
      <c r="A163" s="38" t="s">
        <v>1094</v>
      </c>
      <c r="B163" s="70" t="s">
        <v>1290</v>
      </c>
      <c r="C163" s="78" t="s">
        <v>1105</v>
      </c>
      <c r="D163" s="218"/>
      <c r="E163" s="218">
        <f>Иные!GS219</f>
        <v>13266.33</v>
      </c>
      <c r="F163" s="217"/>
      <c r="G163" s="217">
        <f>Иные!GS219</f>
        <v>13266.33</v>
      </c>
      <c r="H163" s="218">
        <f>Иные!GT219</f>
        <v>13266.33</v>
      </c>
      <c r="I163" s="72">
        <f t="shared" si="5"/>
        <v>100</v>
      </c>
      <c r="J163" s="8"/>
      <c r="K163" s="10"/>
    </row>
    <row r="164" spans="1:11" ht="38.25" customHeight="1" x14ac:dyDescent="0.2">
      <c r="A164" s="38" t="s">
        <v>1095</v>
      </c>
      <c r="B164" s="70" t="s">
        <v>1115</v>
      </c>
      <c r="C164" s="78" t="s">
        <v>1114</v>
      </c>
      <c r="D164" s="218"/>
      <c r="E164" s="218">
        <f>Иные!GW219</f>
        <v>2334954.3851600001</v>
      </c>
      <c r="F164" s="217">
        <f>Иные!GW219</f>
        <v>2334954.3851600001</v>
      </c>
      <c r="G164" s="217"/>
      <c r="H164" s="218">
        <f>Иные!GX219</f>
        <v>1324311.77116</v>
      </c>
      <c r="I164" s="72">
        <f t="shared" si="5"/>
        <v>56.716815522254969</v>
      </c>
      <c r="J164" s="8"/>
      <c r="K164" s="10"/>
    </row>
    <row r="165" spans="1:11" ht="31.5" x14ac:dyDescent="0.2">
      <c r="A165" s="38" t="s">
        <v>1096</v>
      </c>
      <c r="B165" s="70" t="s">
        <v>1117</v>
      </c>
      <c r="C165" s="78" t="s">
        <v>1118</v>
      </c>
      <c r="D165" s="218"/>
      <c r="E165" s="218">
        <f>Иные!HA219</f>
        <v>250716.372</v>
      </c>
      <c r="F165" s="217">
        <f>Иные!HA219</f>
        <v>250716.372</v>
      </c>
      <c r="G165" s="217"/>
      <c r="H165" s="218">
        <f>Иные!HB219</f>
        <v>92298.795020000005</v>
      </c>
      <c r="I165" s="72">
        <f t="shared" si="5"/>
        <v>36.814027852955689</v>
      </c>
      <c r="J165" s="8"/>
      <c r="K165" s="10"/>
    </row>
    <row r="166" spans="1:11" ht="31.5" x14ac:dyDescent="0.2">
      <c r="A166" s="38" t="s">
        <v>1107</v>
      </c>
      <c r="B166" s="70" t="s">
        <v>1120</v>
      </c>
      <c r="C166" s="78" t="s">
        <v>1121</v>
      </c>
      <c r="D166" s="218"/>
      <c r="E166" s="218">
        <f>Иные!HE219</f>
        <v>119389.6</v>
      </c>
      <c r="F166" s="217">
        <f>Иные!HE219</f>
        <v>119389.6</v>
      </c>
      <c r="G166" s="217"/>
      <c r="H166" s="218">
        <f>Иные!HF219</f>
        <v>27787.304070000002</v>
      </c>
      <c r="I166" s="72">
        <f t="shared" si="5"/>
        <v>23.274476227410094</v>
      </c>
      <c r="J166" s="8"/>
      <c r="K166" s="10"/>
    </row>
    <row r="167" spans="1:11" ht="47.25" x14ac:dyDescent="0.2">
      <c r="A167" s="38" t="s">
        <v>1108</v>
      </c>
      <c r="B167" s="70" t="s">
        <v>1123</v>
      </c>
      <c r="C167" s="78" t="s">
        <v>1124</v>
      </c>
      <c r="D167" s="218"/>
      <c r="E167" s="218">
        <f>Иные!HI219</f>
        <v>400000</v>
      </c>
      <c r="F167" s="217">
        <f>Иные!HI219</f>
        <v>400000</v>
      </c>
      <c r="G167" s="217"/>
      <c r="H167" s="218">
        <f>Иные!HJ219</f>
        <v>383876.4</v>
      </c>
      <c r="I167" s="72">
        <f t="shared" si="5"/>
        <v>95.969100000000012</v>
      </c>
      <c r="J167" s="8"/>
      <c r="K167" s="10"/>
    </row>
    <row r="168" spans="1:11" ht="47.25" x14ac:dyDescent="0.2">
      <c r="A168" s="38" t="s">
        <v>1109</v>
      </c>
      <c r="B168" s="70" t="s">
        <v>1126</v>
      </c>
      <c r="C168" s="78" t="s">
        <v>1127</v>
      </c>
      <c r="D168" s="218"/>
      <c r="E168" s="218">
        <f>Иные!HM219</f>
        <v>7903.5203600000004</v>
      </c>
      <c r="F168" s="217">
        <f>Иные!HM219</f>
        <v>7903.5203600000004</v>
      </c>
      <c r="G168" s="217"/>
      <c r="H168" s="218">
        <f>Иные!HN219</f>
        <v>0</v>
      </c>
      <c r="I168" s="72">
        <f t="shared" si="5"/>
        <v>0</v>
      </c>
      <c r="J168" s="8"/>
      <c r="K168" s="10"/>
    </row>
    <row r="169" spans="1:11" ht="31.5" x14ac:dyDescent="0.2">
      <c r="A169" s="38" t="s">
        <v>1110</v>
      </c>
      <c r="B169" s="70" t="s">
        <v>1130</v>
      </c>
      <c r="C169" s="78" t="s">
        <v>1131</v>
      </c>
      <c r="D169" s="218"/>
      <c r="E169" s="218">
        <f>Иные!HQ219</f>
        <v>11270.171760000001</v>
      </c>
      <c r="F169" s="217">
        <f>Иные!HQ219</f>
        <v>11270.171760000001</v>
      </c>
      <c r="G169" s="217"/>
      <c r="H169" s="218">
        <f>Иные!HR219</f>
        <v>203</v>
      </c>
      <c r="I169" s="72">
        <f t="shared" si="5"/>
        <v>1.801214784680442</v>
      </c>
      <c r="J169" s="8"/>
      <c r="K169" s="10"/>
    </row>
    <row r="170" spans="1:11" ht="31.5" x14ac:dyDescent="0.2">
      <c r="A170" s="38" t="s">
        <v>1111</v>
      </c>
      <c r="B170" s="70" t="s">
        <v>1129</v>
      </c>
      <c r="C170" s="78" t="s">
        <v>1133</v>
      </c>
      <c r="D170" s="218"/>
      <c r="E170" s="218">
        <f>Иные!HU219</f>
        <v>27988.705399999999</v>
      </c>
      <c r="F170" s="217">
        <f>Иные!HU219</f>
        <v>27988.705399999999</v>
      </c>
      <c r="G170" s="217"/>
      <c r="H170" s="218">
        <f>Иные!HV219</f>
        <v>13109.205400000001</v>
      </c>
      <c r="I170" s="72">
        <f t="shared" si="5"/>
        <v>46.837483951651443</v>
      </c>
      <c r="J170" s="8"/>
      <c r="K170" s="10"/>
    </row>
    <row r="171" spans="1:11" ht="31.5" x14ac:dyDescent="0.2">
      <c r="A171" s="38" t="s">
        <v>1112</v>
      </c>
      <c r="B171" s="70" t="s">
        <v>1217</v>
      </c>
      <c r="C171" s="78" t="s">
        <v>1216</v>
      </c>
      <c r="D171" s="218">
        <f>Иные!HX219</f>
        <v>0</v>
      </c>
      <c r="E171" s="218">
        <f>Иные!HY219</f>
        <v>170.3</v>
      </c>
      <c r="F171" s="217">
        <f>Иные!HY219</f>
        <v>170.3</v>
      </c>
      <c r="G171" s="217"/>
      <c r="H171" s="218">
        <f>Иные!HZ219</f>
        <v>0</v>
      </c>
      <c r="I171" s="72"/>
      <c r="J171" s="8"/>
      <c r="K171" s="10"/>
    </row>
    <row r="172" spans="1:11" ht="47.25" x14ac:dyDescent="0.2">
      <c r="A172" s="38" t="s">
        <v>1113</v>
      </c>
      <c r="B172" s="70" t="s">
        <v>1139</v>
      </c>
      <c r="C172" s="78" t="s">
        <v>1140</v>
      </c>
      <c r="D172" s="218"/>
      <c r="E172" s="218">
        <f>Иные!IC219</f>
        <v>12141.2</v>
      </c>
      <c r="F172" s="217">
        <f>Иные!IC219</f>
        <v>12141.2</v>
      </c>
      <c r="G172" s="217"/>
      <c r="H172" s="218">
        <f>Иные!ID219</f>
        <v>10056.19159</v>
      </c>
      <c r="I172" s="72">
        <f t="shared" si="5"/>
        <v>82.826998896319964</v>
      </c>
      <c r="J172" s="8"/>
      <c r="K172" s="10"/>
    </row>
    <row r="173" spans="1:11" ht="47.25" x14ac:dyDescent="0.2">
      <c r="A173" s="38" t="s">
        <v>1135</v>
      </c>
      <c r="B173" s="70" t="s">
        <v>1142</v>
      </c>
      <c r="C173" s="78" t="s">
        <v>1143</v>
      </c>
      <c r="D173" s="218"/>
      <c r="E173" s="218">
        <f>Иные!IG219</f>
        <v>5500</v>
      </c>
      <c r="F173" s="217">
        <f>Иные!IG219</f>
        <v>5500</v>
      </c>
      <c r="G173" s="217"/>
      <c r="H173" s="218">
        <f>Иные!IH219</f>
        <v>3238.1970000000001</v>
      </c>
      <c r="I173" s="72">
        <f t="shared" si="5"/>
        <v>58.876309090909096</v>
      </c>
      <c r="J173" s="8"/>
      <c r="K173" s="10"/>
    </row>
    <row r="174" spans="1:11" ht="47.25" x14ac:dyDescent="0.2">
      <c r="A174" s="38" t="s">
        <v>1136</v>
      </c>
      <c r="B174" s="70" t="s">
        <v>1145</v>
      </c>
      <c r="C174" s="78" t="s">
        <v>1146</v>
      </c>
      <c r="D174" s="218"/>
      <c r="E174" s="218">
        <f>Иные!IK219</f>
        <v>15000</v>
      </c>
      <c r="F174" s="217">
        <f>Иные!IK219</f>
        <v>15000</v>
      </c>
      <c r="G174" s="217"/>
      <c r="H174" s="218">
        <f>Иные!IL219</f>
        <v>14925</v>
      </c>
      <c r="I174" s="72">
        <f t="shared" si="5"/>
        <v>99.5</v>
      </c>
      <c r="J174" s="8"/>
      <c r="K174" s="10"/>
    </row>
    <row r="175" spans="1:11" ht="47.25" x14ac:dyDescent="0.2">
      <c r="A175" s="38" t="s">
        <v>1137</v>
      </c>
      <c r="B175" s="70" t="s">
        <v>1219</v>
      </c>
      <c r="C175" s="78" t="s">
        <v>1148</v>
      </c>
      <c r="D175" s="218"/>
      <c r="E175" s="218">
        <f>Иные!IO219</f>
        <v>100000</v>
      </c>
      <c r="F175" s="217">
        <f>Иные!IO219</f>
        <v>100000</v>
      </c>
      <c r="G175" s="217"/>
      <c r="H175" s="218">
        <f>Иные!IP219</f>
        <v>16552.564269999999</v>
      </c>
      <c r="I175" s="72">
        <f t="shared" si="5"/>
        <v>16.552564270000001</v>
      </c>
      <c r="J175" s="8"/>
      <c r="K175" s="10"/>
    </row>
    <row r="176" spans="1:11" ht="31.5" x14ac:dyDescent="0.2">
      <c r="A176" s="38" t="s">
        <v>1138</v>
      </c>
      <c r="B176" s="70" t="s">
        <v>1155</v>
      </c>
      <c r="C176" s="78" t="s">
        <v>1156</v>
      </c>
      <c r="D176" s="218"/>
      <c r="E176" s="218">
        <f>Иные!IS219</f>
        <v>50000</v>
      </c>
      <c r="F176" s="217">
        <f>Иные!IS219</f>
        <v>50000</v>
      </c>
      <c r="G176" s="217"/>
      <c r="H176" s="218">
        <f>Иные!IT219</f>
        <v>50000</v>
      </c>
      <c r="I176" s="72">
        <f t="shared" si="5"/>
        <v>100</v>
      </c>
      <c r="J176" s="8"/>
      <c r="K176" s="10"/>
    </row>
    <row r="177" spans="1:11" ht="47.25" x14ac:dyDescent="0.2">
      <c r="A177" s="38" t="s">
        <v>1149</v>
      </c>
      <c r="B177" s="70" t="s">
        <v>1158</v>
      </c>
      <c r="C177" s="78" t="s">
        <v>1159</v>
      </c>
      <c r="D177" s="218"/>
      <c r="E177" s="218">
        <f>Иные!IW219</f>
        <v>22528.91</v>
      </c>
      <c r="F177" s="217">
        <f>Иные!IW219</f>
        <v>22528.91</v>
      </c>
      <c r="G177" s="217"/>
      <c r="H177" s="218">
        <f>Иные!IX219</f>
        <v>0</v>
      </c>
      <c r="I177" s="72">
        <f t="shared" si="5"/>
        <v>0</v>
      </c>
      <c r="J177" s="8"/>
      <c r="K177" s="10"/>
    </row>
    <row r="178" spans="1:11" ht="47.25" x14ac:dyDescent="0.2">
      <c r="A178" s="38" t="s">
        <v>1150</v>
      </c>
      <c r="B178" s="70" t="s">
        <v>1161</v>
      </c>
      <c r="C178" s="78" t="s">
        <v>1162</v>
      </c>
      <c r="D178" s="218"/>
      <c r="E178" s="218">
        <f>Иные!JA219</f>
        <v>10000</v>
      </c>
      <c r="F178" s="217">
        <f>Иные!JA219</f>
        <v>10000</v>
      </c>
      <c r="G178" s="217"/>
      <c r="H178" s="218">
        <f>Иные!JB219</f>
        <v>10000</v>
      </c>
      <c r="I178" s="72">
        <f t="shared" si="5"/>
        <v>100</v>
      </c>
      <c r="J178" s="8"/>
      <c r="K178" s="10"/>
    </row>
    <row r="179" spans="1:11" ht="47.25" x14ac:dyDescent="0.2">
      <c r="A179" s="38" t="s">
        <v>1151</v>
      </c>
      <c r="B179" s="70" t="s">
        <v>1164</v>
      </c>
      <c r="C179" s="78" t="s">
        <v>1166</v>
      </c>
      <c r="D179" s="218"/>
      <c r="E179" s="218">
        <f>Иные!JE219</f>
        <v>21594.400000000005</v>
      </c>
      <c r="F179" s="217">
        <f>Иные!JE219</f>
        <v>21594.400000000005</v>
      </c>
      <c r="G179" s="217"/>
      <c r="H179" s="218">
        <f>Иные!JF219</f>
        <v>8549.5249100000001</v>
      </c>
      <c r="I179" s="72">
        <f t="shared" si="5"/>
        <v>39.59139827918348</v>
      </c>
      <c r="J179" s="8"/>
      <c r="K179" s="10"/>
    </row>
    <row r="180" spans="1:11" ht="63" x14ac:dyDescent="0.2">
      <c r="A180" s="38" t="s">
        <v>1152</v>
      </c>
      <c r="B180" s="70" t="s">
        <v>1167</v>
      </c>
      <c r="C180" s="78" t="s">
        <v>1168</v>
      </c>
      <c r="D180" s="218"/>
      <c r="E180" s="218">
        <f>Иные!JI219</f>
        <v>68883.351930000004</v>
      </c>
      <c r="F180" s="217">
        <f>Иные!JI219</f>
        <v>68883.351930000004</v>
      </c>
      <c r="G180" s="217"/>
      <c r="H180" s="218">
        <f>Иные!JJ219</f>
        <v>66916.448229999995</v>
      </c>
      <c r="I180" s="72">
        <f t="shared" si="5"/>
        <v>97.144587705315502</v>
      </c>
      <c r="J180" s="8"/>
      <c r="K180" s="10"/>
    </row>
    <row r="181" spans="1:11" ht="47.25" x14ac:dyDescent="0.2">
      <c r="A181" s="38" t="s">
        <v>1153</v>
      </c>
      <c r="B181" s="70" t="s">
        <v>1170</v>
      </c>
      <c r="C181" s="78" t="s">
        <v>1171</v>
      </c>
      <c r="D181" s="218"/>
      <c r="E181" s="218">
        <f>Иные!JM219</f>
        <v>32840.726999999999</v>
      </c>
      <c r="F181" s="217">
        <f>Иные!JM219</f>
        <v>32840.726999999999</v>
      </c>
      <c r="G181" s="217"/>
      <c r="H181" s="218">
        <f>Иные!JN219</f>
        <v>32840.703820000002</v>
      </c>
      <c r="I181" s="72">
        <f t="shared" si="5"/>
        <v>99.999929416909694</v>
      </c>
      <c r="J181" s="8"/>
      <c r="K181" s="10"/>
    </row>
    <row r="182" spans="1:11" ht="84.75" customHeight="1" x14ac:dyDescent="0.2">
      <c r="A182" s="38" t="s">
        <v>1154</v>
      </c>
      <c r="B182" s="70" t="s">
        <v>1173</v>
      </c>
      <c r="C182" s="78" t="s">
        <v>1174</v>
      </c>
      <c r="D182" s="218"/>
      <c r="E182" s="218">
        <f>Иные!JQ219</f>
        <v>20748.203870000001</v>
      </c>
      <c r="F182" s="217">
        <f>Иные!JQ219</f>
        <v>20748.203870000001</v>
      </c>
      <c r="G182" s="217"/>
      <c r="H182" s="218">
        <f>Иные!JR219</f>
        <v>20741.42698</v>
      </c>
      <c r="I182" s="72">
        <f t="shared" si="5"/>
        <v>99.96733746187158</v>
      </c>
      <c r="J182" s="8"/>
      <c r="K182" s="10"/>
    </row>
    <row r="183" spans="1:11" ht="47.25" x14ac:dyDescent="0.2">
      <c r="A183" s="38" t="s">
        <v>1218</v>
      </c>
      <c r="B183" s="70" t="s">
        <v>1176</v>
      </c>
      <c r="C183" s="78" t="s">
        <v>1177</v>
      </c>
      <c r="D183" s="218"/>
      <c r="E183" s="218">
        <f>Иные!JU219</f>
        <v>2028.08422</v>
      </c>
      <c r="F183" s="217">
        <f>Иные!JU219</f>
        <v>2028.08422</v>
      </c>
      <c r="G183" s="217"/>
      <c r="H183" s="218">
        <f>Иные!JV219</f>
        <v>0</v>
      </c>
      <c r="I183" s="72">
        <f t="shared" si="5"/>
        <v>0</v>
      </c>
      <c r="J183" s="8"/>
      <c r="K183" s="10"/>
    </row>
    <row r="184" spans="1:11" ht="63" x14ac:dyDescent="0.2">
      <c r="A184" s="38" t="s">
        <v>1221</v>
      </c>
      <c r="B184" s="70" t="s">
        <v>1227</v>
      </c>
      <c r="C184" s="78" t="s">
        <v>1228</v>
      </c>
      <c r="D184" s="218">
        <f>Иные!JX219</f>
        <v>0</v>
      </c>
      <c r="E184" s="218">
        <f>Иные!JY219</f>
        <v>2936.27439</v>
      </c>
      <c r="F184" s="217">
        <f>Иные!JY219</f>
        <v>2936.27439</v>
      </c>
      <c r="G184" s="217"/>
      <c r="H184" s="218">
        <f>Иные!JZ219</f>
        <v>0</v>
      </c>
      <c r="I184" s="72">
        <f t="shared" si="5"/>
        <v>0</v>
      </c>
      <c r="J184" s="8"/>
      <c r="K184" s="10"/>
    </row>
    <row r="185" spans="1:11" ht="63" x14ac:dyDescent="0.2">
      <c r="A185" s="38" t="s">
        <v>1222</v>
      </c>
      <c r="B185" s="70" t="s">
        <v>1230</v>
      </c>
      <c r="C185" s="78" t="s">
        <v>1231</v>
      </c>
      <c r="D185" s="218">
        <f>Иные!KB219</f>
        <v>0</v>
      </c>
      <c r="E185" s="217">
        <f>Иные!KC219</f>
        <v>21821.199999999997</v>
      </c>
      <c r="F185" s="217">
        <f>Иные!KC219</f>
        <v>21821.199999999997</v>
      </c>
      <c r="G185" s="217"/>
      <c r="H185" s="218">
        <f>Иные!KD219</f>
        <v>0</v>
      </c>
      <c r="I185" s="72">
        <f t="shared" si="5"/>
        <v>0</v>
      </c>
      <c r="J185" s="8"/>
      <c r="K185" s="10"/>
    </row>
    <row r="186" spans="1:11" ht="47.25" x14ac:dyDescent="0.2">
      <c r="A186" s="38" t="s">
        <v>1223</v>
      </c>
      <c r="B186" s="70" t="s">
        <v>1233</v>
      </c>
      <c r="C186" s="78" t="s">
        <v>1234</v>
      </c>
      <c r="D186" s="218">
        <f>Иные!KF219</f>
        <v>0</v>
      </c>
      <c r="E186" s="218">
        <f>Иные!KG219</f>
        <v>25000</v>
      </c>
      <c r="F186" s="217">
        <f>Иные!KG219</f>
        <v>25000</v>
      </c>
      <c r="G186" s="217"/>
      <c r="H186" s="218">
        <f>Иные!KH219</f>
        <v>0</v>
      </c>
      <c r="I186" s="72">
        <f t="shared" si="5"/>
        <v>0</v>
      </c>
      <c r="J186" s="8"/>
      <c r="K186" s="10"/>
    </row>
    <row r="187" spans="1:11" ht="47.25" x14ac:dyDescent="0.2">
      <c r="A187" s="38" t="s">
        <v>1224</v>
      </c>
      <c r="B187" s="70" t="s">
        <v>1236</v>
      </c>
      <c r="C187" s="78" t="s">
        <v>1237</v>
      </c>
      <c r="D187" s="218">
        <f>Иные!KJ219</f>
        <v>0</v>
      </c>
      <c r="E187" s="218">
        <f>Иные!KK219</f>
        <v>78200</v>
      </c>
      <c r="F187" s="217">
        <f>Иные!KK219</f>
        <v>78200</v>
      </c>
      <c r="G187" s="217"/>
      <c r="H187" s="218">
        <f>Иные!KL219</f>
        <v>0</v>
      </c>
      <c r="I187" s="72">
        <f t="shared" si="5"/>
        <v>0</v>
      </c>
      <c r="J187" s="8"/>
      <c r="K187" s="10"/>
    </row>
    <row r="188" spans="1:11" ht="31.5" x14ac:dyDescent="0.2">
      <c r="A188" s="38" t="s">
        <v>1225</v>
      </c>
      <c r="B188" s="70" t="s">
        <v>1240</v>
      </c>
      <c r="C188" s="78" t="s">
        <v>1239</v>
      </c>
      <c r="D188" s="218">
        <f>Иные!KN219</f>
        <v>0</v>
      </c>
      <c r="E188" s="218">
        <f>Иные!KO219</f>
        <v>4143.6769700000004</v>
      </c>
      <c r="F188" s="217">
        <f>Иные!KO219</f>
        <v>4143.6769700000004</v>
      </c>
      <c r="G188" s="217"/>
      <c r="H188" s="218">
        <f>Иные!KP218</f>
        <v>0</v>
      </c>
      <c r="I188" s="72">
        <f t="shared" si="5"/>
        <v>0</v>
      </c>
      <c r="J188" s="8"/>
      <c r="K188" s="10"/>
    </row>
    <row r="189" spans="1:11" ht="47.25" x14ac:dyDescent="0.2">
      <c r="A189" s="38" t="s">
        <v>1226</v>
      </c>
      <c r="B189" s="70" t="s">
        <v>1242</v>
      </c>
      <c r="C189" s="78" t="s">
        <v>1243</v>
      </c>
      <c r="D189" s="218">
        <f>Иные!KR219</f>
        <v>0</v>
      </c>
      <c r="E189" s="218">
        <f>Иные!KS219</f>
        <v>60416</v>
      </c>
      <c r="F189" s="217">
        <f>Иные!KS219</f>
        <v>60416</v>
      </c>
      <c r="G189" s="217"/>
      <c r="H189" s="218">
        <f>Иные!KT219</f>
        <v>0</v>
      </c>
      <c r="I189" s="72">
        <f t="shared" si="5"/>
        <v>0</v>
      </c>
      <c r="J189" s="8"/>
      <c r="K189" s="10"/>
    </row>
    <row r="190" spans="1:11" ht="34.5" x14ac:dyDescent="0.2">
      <c r="A190" s="38" t="s">
        <v>1245</v>
      </c>
      <c r="B190" s="70" t="s">
        <v>1317</v>
      </c>
      <c r="C190" s="78" t="s">
        <v>1346</v>
      </c>
      <c r="D190" s="218">
        <f>Иные!KV219</f>
        <v>0</v>
      </c>
      <c r="E190" s="218">
        <f>Иные!KW219</f>
        <v>11314.295999999993</v>
      </c>
      <c r="F190" s="217"/>
      <c r="G190" s="217">
        <f>Иные!KW219</f>
        <v>11314.295999999993</v>
      </c>
      <c r="H190" s="218">
        <f>Иные!KX219</f>
        <v>11314.295999999993</v>
      </c>
      <c r="I190" s="72">
        <f>H190/E190*100</f>
        <v>100</v>
      </c>
      <c r="J190" s="8"/>
      <c r="K190" s="10"/>
    </row>
    <row r="191" spans="1:11" s="340" customFormat="1" ht="50.25" x14ac:dyDescent="0.2">
      <c r="A191" s="38" t="s">
        <v>1246</v>
      </c>
      <c r="B191" s="70" t="s">
        <v>1332</v>
      </c>
      <c r="C191" s="78" t="s">
        <v>1296</v>
      </c>
      <c r="D191" s="218">
        <f>Иные!KZ219</f>
        <v>0</v>
      </c>
      <c r="E191" s="218">
        <f>Иные!LA219</f>
        <v>6537</v>
      </c>
      <c r="F191" s="217"/>
      <c r="G191" s="217">
        <f>Иные!LA219</f>
        <v>6537</v>
      </c>
      <c r="H191" s="218">
        <f>Иные!LB219</f>
        <v>6537</v>
      </c>
      <c r="I191" s="72">
        <f t="shared" si="5"/>
        <v>100</v>
      </c>
      <c r="J191" s="338"/>
      <c r="K191" s="339"/>
    </row>
    <row r="192" spans="1:11" s="340" customFormat="1" ht="50.25" x14ac:dyDescent="0.2">
      <c r="A192" s="38" t="s">
        <v>1247</v>
      </c>
      <c r="B192" s="70" t="s">
        <v>1331</v>
      </c>
      <c r="C192" s="78" t="s">
        <v>1298</v>
      </c>
      <c r="D192" s="218">
        <f>Иные!LD219</f>
        <v>0</v>
      </c>
      <c r="E192" s="218">
        <f>Иные!LE219</f>
        <v>4569.88141</v>
      </c>
      <c r="F192" s="217"/>
      <c r="G192" s="217">
        <f>Иные!LE219</f>
        <v>4569.88141</v>
      </c>
      <c r="H192" s="218">
        <f>Иные!LF219</f>
        <v>4569.88141</v>
      </c>
      <c r="I192" s="72">
        <f t="shared" si="5"/>
        <v>100</v>
      </c>
      <c r="J192" s="338"/>
      <c r="K192" s="339"/>
    </row>
    <row r="193" spans="1:13" s="340" customFormat="1" ht="57.75" customHeight="1" x14ac:dyDescent="0.2">
      <c r="A193" s="38" t="s">
        <v>1248</v>
      </c>
      <c r="B193" s="70" t="s">
        <v>1330</v>
      </c>
      <c r="C193" s="78" t="s">
        <v>1301</v>
      </c>
      <c r="D193" s="218">
        <f>Иные!LH219</f>
        <v>0</v>
      </c>
      <c r="E193" s="218">
        <f>Иные!LI219</f>
        <v>2782.5</v>
      </c>
      <c r="F193" s="217"/>
      <c r="G193" s="217">
        <f>Иные!LI219</f>
        <v>2782.5</v>
      </c>
      <c r="H193" s="218">
        <f>Иные!LJ219</f>
        <v>2782.5</v>
      </c>
      <c r="I193" s="72">
        <f t="shared" si="5"/>
        <v>100</v>
      </c>
      <c r="J193" s="338"/>
      <c r="K193" s="339"/>
    </row>
    <row r="194" spans="1:13" s="340" customFormat="1" ht="81.75" x14ac:dyDescent="0.2">
      <c r="A194" s="38" t="s">
        <v>1249</v>
      </c>
      <c r="B194" s="70" t="s">
        <v>1329</v>
      </c>
      <c r="C194" s="78" t="s">
        <v>1304</v>
      </c>
      <c r="D194" s="218">
        <f>Иные!LL219</f>
        <v>0</v>
      </c>
      <c r="E194" s="218">
        <f>Иные!LM219</f>
        <v>25381.4</v>
      </c>
      <c r="F194" s="217"/>
      <c r="G194" s="217">
        <f>Иные!LM219</f>
        <v>25381.4</v>
      </c>
      <c r="H194" s="218">
        <f>Иные!LN219</f>
        <v>25381.4</v>
      </c>
      <c r="I194" s="72">
        <f t="shared" si="5"/>
        <v>100</v>
      </c>
      <c r="J194" s="338"/>
      <c r="K194" s="339"/>
    </row>
    <row r="195" spans="1:13" s="340" customFormat="1" ht="50.25" x14ac:dyDescent="0.2">
      <c r="A195" s="38" t="s">
        <v>1307</v>
      </c>
      <c r="B195" s="70" t="s">
        <v>1328</v>
      </c>
      <c r="C195" s="78" t="s">
        <v>1311</v>
      </c>
      <c r="D195" s="218">
        <f>Иные!LP219</f>
        <v>0</v>
      </c>
      <c r="E195" s="218">
        <f>Иные!LQ219</f>
        <v>15000</v>
      </c>
      <c r="F195" s="217"/>
      <c r="G195" s="217">
        <f>Иные!LQ219</f>
        <v>15000</v>
      </c>
      <c r="H195" s="218">
        <f>Иные!LR219</f>
        <v>0</v>
      </c>
      <c r="I195" s="72">
        <f t="shared" si="5"/>
        <v>0</v>
      </c>
      <c r="J195" s="338"/>
      <c r="K195" s="339"/>
    </row>
    <row r="196" spans="1:13" s="340" customFormat="1" ht="50.25" x14ac:dyDescent="0.2">
      <c r="A196" s="38" t="s">
        <v>1308</v>
      </c>
      <c r="B196" s="70" t="s">
        <v>1327</v>
      </c>
      <c r="C196" s="78" t="s">
        <v>1312</v>
      </c>
      <c r="D196" s="218">
        <f>Иные!LT219</f>
        <v>0</v>
      </c>
      <c r="E196" s="218">
        <f>Иные!LU219</f>
        <v>19219.820600000003</v>
      </c>
      <c r="F196" s="217"/>
      <c r="G196" s="217">
        <f>Иные!LU219</f>
        <v>19219.820600000003</v>
      </c>
      <c r="H196" s="218">
        <f>Иные!LV219</f>
        <v>19219.820600000003</v>
      </c>
      <c r="I196" s="72">
        <f t="shared" si="5"/>
        <v>100</v>
      </c>
      <c r="J196" s="338"/>
      <c r="K196" s="339"/>
    </row>
    <row r="197" spans="1:13" s="340" customFormat="1" ht="81.75" x14ac:dyDescent="0.2">
      <c r="A197" s="38" t="s">
        <v>1309</v>
      </c>
      <c r="B197" s="70" t="s">
        <v>1326</v>
      </c>
      <c r="C197" s="78" t="s">
        <v>1314</v>
      </c>
      <c r="D197" s="218">
        <f>Иные!LX219</f>
        <v>0</v>
      </c>
      <c r="E197" s="218">
        <f>Иные!LY219</f>
        <v>17038.425139999999</v>
      </c>
      <c r="F197" s="217"/>
      <c r="G197" s="217">
        <f>Иные!LY219</f>
        <v>17038.425139999999</v>
      </c>
      <c r="H197" s="218">
        <f>Иные!LZ219</f>
        <v>17038.425139999999</v>
      </c>
      <c r="I197" s="72">
        <f t="shared" si="5"/>
        <v>100</v>
      </c>
      <c r="J197" s="338"/>
      <c r="K197" s="339"/>
    </row>
    <row r="198" spans="1:13" x14ac:dyDescent="0.25">
      <c r="A198" s="38"/>
      <c r="B198" s="360" t="s">
        <v>73</v>
      </c>
      <c r="C198" s="366"/>
      <c r="D198" s="358">
        <f>D8+D12+D94+D114</f>
        <v>48847747.995650008</v>
      </c>
      <c r="E198" s="358">
        <f>E8+E12+E94+E114</f>
        <v>66725333.995639995</v>
      </c>
      <c r="F198" s="358">
        <f>F8+F12+F94+F114</f>
        <v>66283410.630769998</v>
      </c>
      <c r="G198" s="358">
        <f>G8+G12+G94+G114</f>
        <v>441923.2648699999</v>
      </c>
      <c r="H198" s="359">
        <f>H8+H12+H94+H114</f>
        <v>47315948.880399995</v>
      </c>
      <c r="I198" s="359">
        <f t="shared" si="5"/>
        <v>70.911520478101679</v>
      </c>
      <c r="J198" s="5"/>
      <c r="K198" s="8"/>
    </row>
    <row r="199" spans="1:13" ht="10.5" customHeight="1" x14ac:dyDescent="0.3">
      <c r="A199" s="8"/>
      <c r="B199" s="367"/>
      <c r="C199" s="48"/>
      <c r="D199" s="48"/>
      <c r="E199" s="48"/>
      <c r="F199" s="48"/>
      <c r="G199" s="48"/>
      <c r="H199" s="8"/>
      <c r="I199" s="10"/>
      <c r="J199" s="10"/>
      <c r="K199" s="14"/>
      <c r="M199" s="6"/>
    </row>
    <row r="200" spans="1:13" ht="20.25" customHeight="1" x14ac:dyDescent="0.3">
      <c r="A200" s="381" t="s">
        <v>799</v>
      </c>
      <c r="B200" s="381"/>
      <c r="C200" s="381"/>
      <c r="D200" s="381"/>
      <c r="E200" s="381"/>
      <c r="F200" s="381"/>
      <c r="G200" s="381"/>
      <c r="H200" s="381"/>
      <c r="I200" s="381"/>
      <c r="J200" s="10"/>
      <c r="K200" s="14"/>
      <c r="M200" s="6"/>
    </row>
    <row r="201" spans="1:13" ht="21" customHeight="1" x14ac:dyDescent="0.3">
      <c r="A201" s="381" t="s">
        <v>1180</v>
      </c>
      <c r="B201" s="381"/>
      <c r="C201" s="381"/>
      <c r="D201" s="381"/>
      <c r="E201" s="381"/>
      <c r="F201" s="381"/>
      <c r="G201" s="381"/>
      <c r="H201" s="381"/>
      <c r="I201" s="381"/>
      <c r="J201" s="10"/>
      <c r="K201" s="14"/>
      <c r="M201" s="6"/>
    </row>
    <row r="202" spans="1:13" ht="40.5" customHeight="1" x14ac:dyDescent="0.3">
      <c r="A202" s="374" t="s">
        <v>1196</v>
      </c>
      <c r="B202" s="374"/>
      <c r="C202" s="374"/>
      <c r="D202" s="374"/>
      <c r="E202" s="374"/>
      <c r="F202" s="374"/>
      <c r="G202" s="374"/>
      <c r="H202" s="374"/>
      <c r="I202" s="374"/>
      <c r="J202" s="10"/>
      <c r="K202" s="14"/>
      <c r="M202" s="6"/>
    </row>
    <row r="203" spans="1:13" ht="40.5" customHeight="1" x14ac:dyDescent="0.3">
      <c r="A203" s="374" t="s">
        <v>1198</v>
      </c>
      <c r="B203" s="374"/>
      <c r="C203" s="374"/>
      <c r="D203" s="374"/>
      <c r="E203" s="374"/>
      <c r="F203" s="374"/>
      <c r="G203" s="374"/>
      <c r="H203" s="374"/>
      <c r="I203" s="374"/>
      <c r="J203" s="10"/>
      <c r="K203" s="14"/>
      <c r="M203" s="6"/>
    </row>
    <row r="204" spans="1:13" ht="40.5" customHeight="1" x14ac:dyDescent="0.3">
      <c r="A204" s="374" t="s">
        <v>1209</v>
      </c>
      <c r="B204" s="374"/>
      <c r="C204" s="374"/>
      <c r="D204" s="374"/>
      <c r="E204" s="374"/>
      <c r="F204" s="374"/>
      <c r="G204" s="374"/>
      <c r="H204" s="374"/>
      <c r="I204" s="374"/>
      <c r="J204" s="10"/>
      <c r="K204" s="14"/>
      <c r="M204" s="6"/>
    </row>
    <row r="205" spans="1:13" ht="36.75" customHeight="1" x14ac:dyDescent="0.3">
      <c r="A205" s="374" t="s">
        <v>1250</v>
      </c>
      <c r="B205" s="374"/>
      <c r="C205" s="374"/>
      <c r="D205" s="374"/>
      <c r="E205" s="374"/>
      <c r="F205" s="374"/>
      <c r="G205" s="374"/>
      <c r="H205" s="374"/>
      <c r="I205" s="374"/>
      <c r="J205" s="10"/>
      <c r="K205" s="14"/>
      <c r="M205" s="6"/>
    </row>
    <row r="206" spans="1:13" ht="58.5" customHeight="1" x14ac:dyDescent="0.3">
      <c r="A206" s="374" t="s">
        <v>1254</v>
      </c>
      <c r="B206" s="374"/>
      <c r="C206" s="374"/>
      <c r="D206" s="374"/>
      <c r="E206" s="374"/>
      <c r="F206" s="374"/>
      <c r="G206" s="374"/>
      <c r="H206" s="374"/>
      <c r="I206" s="374"/>
      <c r="J206" s="10"/>
      <c r="K206" s="14"/>
      <c r="M206" s="6"/>
    </row>
    <row r="207" spans="1:13" ht="51.75" customHeight="1" x14ac:dyDescent="0.3">
      <c r="A207" s="374" t="s">
        <v>1258</v>
      </c>
      <c r="B207" s="374"/>
      <c r="C207" s="374"/>
      <c r="D207" s="374"/>
      <c r="E207" s="374"/>
      <c r="F207" s="374"/>
      <c r="G207" s="374"/>
      <c r="H207" s="374"/>
      <c r="I207" s="374"/>
      <c r="J207" s="10"/>
      <c r="K207" s="14"/>
      <c r="M207" s="6"/>
    </row>
    <row r="208" spans="1:13" ht="58.5" customHeight="1" x14ac:dyDescent="0.2">
      <c r="A208" s="374" t="s">
        <v>1262</v>
      </c>
      <c r="B208" s="374"/>
      <c r="C208" s="374"/>
      <c r="D208" s="374"/>
      <c r="E208" s="374"/>
      <c r="F208" s="374"/>
      <c r="G208" s="374"/>
      <c r="H208" s="374"/>
      <c r="I208" s="374"/>
    </row>
    <row r="209" spans="1:9" ht="50.25" customHeight="1" x14ac:dyDescent="0.2">
      <c r="A209" s="374" t="s">
        <v>1266</v>
      </c>
      <c r="B209" s="374"/>
      <c r="C209" s="374"/>
      <c r="D209" s="374"/>
      <c r="E209" s="374"/>
      <c r="F209" s="374"/>
      <c r="G209" s="374"/>
      <c r="H209" s="374"/>
      <c r="I209" s="374"/>
    </row>
    <row r="210" spans="1:9" ht="51" customHeight="1" x14ac:dyDescent="0.2">
      <c r="A210" s="374" t="s">
        <v>1271</v>
      </c>
      <c r="B210" s="374"/>
      <c r="C210" s="374"/>
      <c r="D210" s="374"/>
      <c r="E210" s="374"/>
      <c r="F210" s="374"/>
      <c r="G210" s="374"/>
      <c r="H210" s="374"/>
      <c r="I210" s="374"/>
    </row>
    <row r="211" spans="1:9" ht="48" customHeight="1" x14ac:dyDescent="0.2">
      <c r="A211" s="374" t="s">
        <v>1275</v>
      </c>
      <c r="B211" s="374"/>
      <c r="C211" s="374"/>
      <c r="D211" s="374"/>
      <c r="E211" s="374"/>
      <c r="F211" s="374"/>
      <c r="G211" s="374"/>
      <c r="H211" s="374"/>
      <c r="I211" s="374"/>
    </row>
    <row r="212" spans="1:9" ht="39.75" customHeight="1" x14ac:dyDescent="0.2">
      <c r="A212" s="374" t="s">
        <v>1279</v>
      </c>
      <c r="B212" s="374"/>
      <c r="C212" s="374"/>
      <c r="D212" s="374"/>
      <c r="E212" s="374"/>
      <c r="F212" s="374"/>
      <c r="G212" s="374"/>
      <c r="H212" s="374"/>
      <c r="I212" s="374"/>
    </row>
    <row r="213" spans="1:9" ht="45.75" customHeight="1" x14ac:dyDescent="0.2">
      <c r="A213" s="374" t="s">
        <v>1283</v>
      </c>
      <c r="B213" s="374"/>
      <c r="C213" s="374"/>
      <c r="D213" s="374"/>
      <c r="E213" s="374"/>
      <c r="F213" s="374"/>
      <c r="G213" s="374"/>
      <c r="H213" s="374"/>
      <c r="I213" s="374"/>
    </row>
    <row r="214" spans="1:9" ht="54.75" customHeight="1" x14ac:dyDescent="0.2">
      <c r="A214" s="374" t="s">
        <v>1287</v>
      </c>
      <c r="B214" s="374"/>
      <c r="C214" s="374"/>
      <c r="D214" s="374"/>
      <c r="E214" s="374"/>
      <c r="F214" s="374"/>
      <c r="G214" s="374"/>
      <c r="H214" s="374"/>
      <c r="I214" s="374"/>
    </row>
    <row r="215" spans="1:9" ht="56.25" customHeight="1" x14ac:dyDescent="0.2">
      <c r="A215" s="374" t="s">
        <v>1291</v>
      </c>
      <c r="B215" s="374"/>
      <c r="C215" s="374"/>
      <c r="D215" s="374"/>
      <c r="E215" s="374"/>
      <c r="F215" s="374"/>
      <c r="G215" s="374"/>
      <c r="H215" s="374"/>
      <c r="I215" s="374"/>
    </row>
    <row r="216" spans="1:9" ht="30.75" customHeight="1" x14ac:dyDescent="0.2">
      <c r="A216" s="374" t="s">
        <v>1318</v>
      </c>
      <c r="B216" s="374"/>
      <c r="C216" s="374"/>
      <c r="D216" s="374"/>
      <c r="E216" s="374"/>
      <c r="F216" s="374"/>
      <c r="G216" s="374"/>
      <c r="H216" s="374"/>
      <c r="I216" s="374"/>
    </row>
    <row r="217" spans="1:9" ht="52.5" customHeight="1" x14ac:dyDescent="0.2">
      <c r="A217" s="374" t="s">
        <v>1319</v>
      </c>
      <c r="B217" s="374"/>
      <c r="C217" s="374"/>
      <c r="D217" s="374"/>
      <c r="E217" s="374"/>
      <c r="F217" s="374"/>
      <c r="G217" s="374"/>
      <c r="H217" s="374"/>
      <c r="I217" s="374"/>
    </row>
    <row r="218" spans="1:9" ht="54.75" customHeight="1" x14ac:dyDescent="0.2">
      <c r="A218" s="374" t="s">
        <v>1320</v>
      </c>
      <c r="B218" s="374"/>
      <c r="C218" s="374"/>
      <c r="D218" s="374"/>
      <c r="E218" s="374"/>
      <c r="F218" s="374"/>
      <c r="G218" s="374"/>
      <c r="H218" s="374"/>
      <c r="I218" s="374"/>
    </row>
    <row r="219" spans="1:9" ht="51" customHeight="1" x14ac:dyDescent="0.2">
      <c r="A219" s="374" t="s">
        <v>1321</v>
      </c>
      <c r="B219" s="374"/>
      <c r="C219" s="374"/>
      <c r="D219" s="374"/>
      <c r="E219" s="374"/>
      <c r="F219" s="374"/>
      <c r="G219" s="374"/>
      <c r="H219" s="374"/>
      <c r="I219" s="374"/>
    </row>
    <row r="220" spans="1:9" ht="50.25" customHeight="1" x14ac:dyDescent="0.2">
      <c r="A220" s="374" t="s">
        <v>1322</v>
      </c>
      <c r="B220" s="374"/>
      <c r="C220" s="374"/>
      <c r="D220" s="374"/>
      <c r="E220" s="374"/>
      <c r="F220" s="374"/>
      <c r="G220" s="374"/>
      <c r="H220" s="374"/>
      <c r="I220" s="374"/>
    </row>
    <row r="221" spans="1:9" ht="41.25" customHeight="1" x14ac:dyDescent="0.2">
      <c r="A221" s="374" t="s">
        <v>1323</v>
      </c>
      <c r="B221" s="374"/>
      <c r="C221" s="374"/>
      <c r="D221" s="374"/>
      <c r="E221" s="374"/>
      <c r="F221" s="374"/>
      <c r="G221" s="374"/>
      <c r="H221" s="374"/>
      <c r="I221" s="374"/>
    </row>
    <row r="222" spans="1:9" ht="59.25" customHeight="1" x14ac:dyDescent="0.2">
      <c r="A222" s="374" t="s">
        <v>1324</v>
      </c>
      <c r="B222" s="374"/>
      <c r="C222" s="374"/>
      <c r="D222" s="374"/>
      <c r="E222" s="374"/>
      <c r="F222" s="374"/>
      <c r="G222" s="374"/>
      <c r="H222" s="374"/>
      <c r="I222" s="374"/>
    </row>
    <row r="223" spans="1:9" ht="68.25" customHeight="1" x14ac:dyDescent="0.2">
      <c r="A223" s="374" t="s">
        <v>1325</v>
      </c>
      <c r="B223" s="374"/>
      <c r="C223" s="374"/>
      <c r="D223" s="374"/>
      <c r="E223" s="374"/>
      <c r="F223" s="374"/>
      <c r="G223" s="374"/>
      <c r="H223" s="374"/>
      <c r="I223" s="374"/>
    </row>
    <row r="224" spans="1:9" ht="26.25" customHeight="1" x14ac:dyDescent="0.2">
      <c r="B224" s="2"/>
      <c r="C224" s="2"/>
      <c r="D224" s="2"/>
      <c r="E224" s="2"/>
      <c r="F224" s="2"/>
      <c r="G224" s="2"/>
    </row>
  </sheetData>
  <mergeCells count="36">
    <mergeCell ref="A219:I219"/>
    <mergeCell ref="A220:I220"/>
    <mergeCell ref="A221:I221"/>
    <mergeCell ref="A222:I222"/>
    <mergeCell ref="A223:I223"/>
    <mergeCell ref="A213:I213"/>
    <mergeCell ref="A214:I214"/>
    <mergeCell ref="A215:I215"/>
    <mergeCell ref="A217:I217"/>
    <mergeCell ref="A218:I218"/>
    <mergeCell ref="A216:I216"/>
    <mergeCell ref="A208:I208"/>
    <mergeCell ref="A209:I209"/>
    <mergeCell ref="A210:I210"/>
    <mergeCell ref="A211:I211"/>
    <mergeCell ref="A212:I212"/>
    <mergeCell ref="J7:Q7"/>
    <mergeCell ref="A200:I200"/>
    <mergeCell ref="A201:I201"/>
    <mergeCell ref="A202:I202"/>
    <mergeCell ref="A206:I206"/>
    <mergeCell ref="A207:I207"/>
    <mergeCell ref="A4:A6"/>
    <mergeCell ref="B4:B6"/>
    <mergeCell ref="C4:C6"/>
    <mergeCell ref="H4:H6"/>
    <mergeCell ref="F5:G5"/>
    <mergeCell ref="D4:D6"/>
    <mergeCell ref="A205:I205"/>
    <mergeCell ref="A203:I203"/>
    <mergeCell ref="A204:I204"/>
    <mergeCell ref="A1:I1"/>
    <mergeCell ref="A2:I2"/>
    <mergeCell ref="I4:I6"/>
    <mergeCell ref="E4:G4"/>
    <mergeCell ref="E5:E6"/>
  </mergeCells>
  <printOptions horizontalCentered="1"/>
  <pageMargins left="0.31496062992125984" right="0.31496062992125984" top="0.35433070866141736" bottom="0.35433070866141736" header="0" footer="0"/>
  <pageSetup paperSize="9" scale="42" fitToHeight="0" orientation="portrait" r:id="rId1"/>
  <rowBreaks count="4" manualBreakCount="4">
    <brk id="44" max="8" man="1"/>
    <brk id="101" max="8" man="1"/>
    <brk id="130" max="8" man="1"/>
    <brk id="166"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J417"/>
  <sheetViews>
    <sheetView showZeros="0" view="pageBreakPreview" zoomScale="60" zoomScaleNormal="70" workbookViewId="0">
      <pane xSplit="1" ySplit="8" topLeftCell="B9" activePane="bottomRight" state="frozen"/>
      <selection activeCell="D86" sqref="D86"/>
      <selection pane="topRight" activeCell="D86" sqref="D86"/>
      <selection pane="bottomLeft" activeCell="D86" sqref="D86"/>
      <selection pane="bottomRight" activeCell="C414" sqref="C414"/>
    </sheetView>
  </sheetViews>
  <sheetFormatPr defaultRowHeight="15.75" x14ac:dyDescent="0.25"/>
  <cols>
    <col min="1" max="1" width="29.125" style="34" customWidth="1"/>
    <col min="2" max="2" width="16.25" style="34" customWidth="1"/>
    <col min="3" max="3" width="12.75" style="15" customWidth="1"/>
    <col min="4" max="4" width="13.25" style="15" customWidth="1"/>
    <col min="5" max="5" width="15.5" style="15" customWidth="1"/>
    <col min="6" max="6" width="13.375" style="15" customWidth="1"/>
    <col min="7" max="7" width="12.375" style="15" customWidth="1"/>
    <col min="8" max="8" width="17.25" style="15" customWidth="1"/>
    <col min="9" max="10" width="13.875" style="15" customWidth="1"/>
    <col min="11" max="11" width="15.75" style="15" customWidth="1"/>
    <col min="12" max="12" width="13.5" style="15" customWidth="1"/>
    <col min="13" max="13" width="12.375" style="15" customWidth="1"/>
    <col min="14" max="14" width="17.375" style="15" customWidth="1"/>
    <col min="15" max="15" width="15.75" style="15" customWidth="1"/>
    <col min="16" max="16" width="14.375" style="15" customWidth="1"/>
    <col min="17" max="17" width="15.75" style="15" customWidth="1"/>
    <col min="18" max="18" width="13.625" style="15" customWidth="1"/>
    <col min="19" max="19" width="12.75" style="15" customWidth="1"/>
    <col min="20" max="20" width="16.625" style="15" customWidth="1"/>
    <col min="21" max="21" width="14.5" style="15" customWidth="1"/>
    <col min="22" max="22" width="13.375" style="15" customWidth="1"/>
    <col min="23" max="23" width="16.25" style="15" customWidth="1"/>
    <col min="24" max="24" width="14" style="15" customWidth="1"/>
    <col min="25" max="25" width="13.125" style="15" customWidth="1"/>
    <col min="26" max="26" width="16.25" style="15" customWidth="1"/>
    <col min="27" max="29" width="14.625" style="15" customWidth="1"/>
    <col min="30" max="30" width="13.625" style="15" customWidth="1"/>
    <col min="31" max="31" width="12.625" style="15" customWidth="1"/>
    <col min="32" max="32" width="9" style="17"/>
    <col min="33" max="33" width="12.875" style="17" customWidth="1"/>
    <col min="34" max="34" width="14.75" style="17" customWidth="1"/>
    <col min="35" max="35" width="9" style="17"/>
    <col min="36" max="36" width="15.625" style="17" customWidth="1"/>
    <col min="37" max="16384" width="9" style="17"/>
  </cols>
  <sheetData>
    <row r="1" spans="1:36" ht="25.5" customHeight="1" x14ac:dyDescent="0.25">
      <c r="A1" s="390" t="s">
        <v>1181</v>
      </c>
      <c r="B1" s="390"/>
      <c r="C1" s="390"/>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row>
    <row r="2" spans="1:36" ht="16.5" customHeight="1" x14ac:dyDescent="0.25">
      <c r="N2" s="16"/>
      <c r="O2" s="16"/>
      <c r="P2" s="16"/>
      <c r="Q2" s="16"/>
      <c r="R2" s="16"/>
      <c r="AD2" s="391" t="s">
        <v>74</v>
      </c>
      <c r="AE2" s="391"/>
    </row>
    <row r="3" spans="1:36" s="15" customFormat="1" ht="15.75" customHeight="1" x14ac:dyDescent="0.25">
      <c r="A3" s="392" t="s">
        <v>75</v>
      </c>
      <c r="B3" s="412" t="s">
        <v>76</v>
      </c>
      <c r="C3" s="412"/>
      <c r="D3" s="412"/>
      <c r="E3" s="412"/>
      <c r="F3" s="412"/>
      <c r="G3" s="412"/>
      <c r="H3" s="412" t="s">
        <v>93</v>
      </c>
      <c r="I3" s="412"/>
      <c r="J3" s="412"/>
      <c r="K3" s="412"/>
      <c r="L3" s="412"/>
      <c r="M3" s="412"/>
      <c r="N3" s="412"/>
      <c r="O3" s="412"/>
      <c r="P3" s="412"/>
      <c r="Q3" s="412"/>
      <c r="R3" s="412"/>
      <c r="S3" s="412"/>
      <c r="T3" s="412"/>
      <c r="U3" s="412"/>
      <c r="V3" s="412"/>
      <c r="W3" s="412"/>
      <c r="X3" s="412"/>
      <c r="Y3" s="412"/>
      <c r="Z3" s="412"/>
      <c r="AA3" s="412"/>
      <c r="AB3" s="412"/>
      <c r="AC3" s="412"/>
      <c r="AD3" s="412"/>
      <c r="AE3" s="412"/>
    </row>
    <row r="4" spans="1:36" s="15" customFormat="1" ht="17.25" customHeight="1" x14ac:dyDescent="0.25">
      <c r="A4" s="392"/>
      <c r="B4" s="412"/>
      <c r="C4" s="412"/>
      <c r="D4" s="412"/>
      <c r="E4" s="412"/>
      <c r="F4" s="412"/>
      <c r="G4" s="412"/>
      <c r="H4" s="408" t="s">
        <v>77</v>
      </c>
      <c r="I4" s="408"/>
      <c r="J4" s="408"/>
      <c r="K4" s="408"/>
      <c r="L4" s="408"/>
      <c r="M4" s="408"/>
      <c r="N4" s="401" t="s">
        <v>78</v>
      </c>
      <c r="O4" s="401"/>
      <c r="P4" s="401"/>
      <c r="Q4" s="401"/>
      <c r="R4" s="401"/>
      <c r="S4" s="401"/>
      <c r="T4" s="397" t="s">
        <v>79</v>
      </c>
      <c r="U4" s="397"/>
      <c r="V4" s="397"/>
      <c r="W4" s="397"/>
      <c r="X4" s="397"/>
      <c r="Y4" s="397"/>
      <c r="Z4" s="400" t="s">
        <v>64</v>
      </c>
      <c r="AA4" s="400"/>
      <c r="AB4" s="400"/>
      <c r="AC4" s="400"/>
      <c r="AD4" s="400"/>
      <c r="AE4" s="400"/>
    </row>
    <row r="5" spans="1:36" ht="4.5" customHeight="1" x14ac:dyDescent="0.25">
      <c r="A5" s="392"/>
      <c r="B5" s="412"/>
      <c r="C5" s="412"/>
      <c r="D5" s="412"/>
      <c r="E5" s="412"/>
      <c r="F5" s="412"/>
      <c r="G5" s="412"/>
      <c r="H5" s="408"/>
      <c r="I5" s="408"/>
      <c r="J5" s="408"/>
      <c r="K5" s="408"/>
      <c r="L5" s="408"/>
      <c r="M5" s="408"/>
      <c r="N5" s="401"/>
      <c r="O5" s="401"/>
      <c r="P5" s="401"/>
      <c r="Q5" s="401"/>
      <c r="R5" s="401"/>
      <c r="S5" s="401"/>
      <c r="T5" s="397"/>
      <c r="U5" s="397"/>
      <c r="V5" s="397"/>
      <c r="W5" s="397"/>
      <c r="X5" s="397"/>
      <c r="Y5" s="397"/>
      <c r="Z5" s="400"/>
      <c r="AA5" s="400"/>
      <c r="AB5" s="400"/>
      <c r="AC5" s="400"/>
      <c r="AD5" s="400"/>
      <c r="AE5" s="400"/>
    </row>
    <row r="6" spans="1:36" ht="24.75" customHeight="1" x14ac:dyDescent="0.25">
      <c r="A6" s="392"/>
      <c r="B6" s="387" t="s">
        <v>796</v>
      </c>
      <c r="C6" s="405" t="s">
        <v>793</v>
      </c>
      <c r="D6" s="407"/>
      <c r="E6" s="406"/>
      <c r="F6" s="387" t="s">
        <v>80</v>
      </c>
      <c r="G6" s="387" t="s">
        <v>6</v>
      </c>
      <c r="H6" s="416" t="s">
        <v>796</v>
      </c>
      <c r="I6" s="413" t="s">
        <v>793</v>
      </c>
      <c r="J6" s="414"/>
      <c r="K6" s="415"/>
      <c r="L6" s="418" t="s">
        <v>80</v>
      </c>
      <c r="M6" s="408" t="s">
        <v>6</v>
      </c>
      <c r="N6" s="402" t="s">
        <v>796</v>
      </c>
      <c r="O6" s="401" t="s">
        <v>793</v>
      </c>
      <c r="P6" s="401"/>
      <c r="Q6" s="401"/>
      <c r="R6" s="401" t="s">
        <v>80</v>
      </c>
      <c r="S6" s="401" t="s">
        <v>6</v>
      </c>
      <c r="T6" s="409" t="s">
        <v>796</v>
      </c>
      <c r="U6" s="393" t="s">
        <v>793</v>
      </c>
      <c r="V6" s="394"/>
      <c r="W6" s="395"/>
      <c r="X6" s="409" t="s">
        <v>80</v>
      </c>
      <c r="Y6" s="409" t="s">
        <v>6</v>
      </c>
      <c r="Z6" s="385" t="s">
        <v>796</v>
      </c>
      <c r="AA6" s="382" t="s">
        <v>793</v>
      </c>
      <c r="AB6" s="383"/>
      <c r="AC6" s="384"/>
      <c r="AD6" s="385" t="s">
        <v>80</v>
      </c>
      <c r="AE6" s="385" t="s">
        <v>6</v>
      </c>
    </row>
    <row r="7" spans="1:36" ht="19.5" customHeight="1" x14ac:dyDescent="0.25">
      <c r="A7" s="392"/>
      <c r="B7" s="388"/>
      <c r="C7" s="387" t="s">
        <v>794</v>
      </c>
      <c r="D7" s="405" t="s">
        <v>1047</v>
      </c>
      <c r="E7" s="406"/>
      <c r="F7" s="388"/>
      <c r="G7" s="388"/>
      <c r="H7" s="421"/>
      <c r="I7" s="416" t="s">
        <v>794</v>
      </c>
      <c r="J7" s="413" t="s">
        <v>1047</v>
      </c>
      <c r="K7" s="415"/>
      <c r="L7" s="419"/>
      <c r="M7" s="408"/>
      <c r="N7" s="403"/>
      <c r="O7" s="401" t="s">
        <v>794</v>
      </c>
      <c r="P7" s="401" t="s">
        <v>1047</v>
      </c>
      <c r="Q7" s="401"/>
      <c r="R7" s="401"/>
      <c r="S7" s="401"/>
      <c r="T7" s="410"/>
      <c r="U7" s="397" t="s">
        <v>794</v>
      </c>
      <c r="V7" s="393" t="s">
        <v>1047</v>
      </c>
      <c r="W7" s="395"/>
      <c r="X7" s="410"/>
      <c r="Y7" s="410"/>
      <c r="Z7" s="396"/>
      <c r="AA7" s="385" t="s">
        <v>794</v>
      </c>
      <c r="AB7" s="382" t="s">
        <v>1047</v>
      </c>
      <c r="AC7" s="384"/>
      <c r="AD7" s="396"/>
      <c r="AE7" s="396"/>
    </row>
    <row r="8" spans="1:36" ht="64.5" customHeight="1" x14ac:dyDescent="0.25">
      <c r="A8" s="392"/>
      <c r="B8" s="389"/>
      <c r="C8" s="389"/>
      <c r="D8" s="350" t="s">
        <v>1050</v>
      </c>
      <c r="E8" s="350" t="s">
        <v>1049</v>
      </c>
      <c r="F8" s="389"/>
      <c r="G8" s="389"/>
      <c r="H8" s="417"/>
      <c r="I8" s="417"/>
      <c r="J8" s="169" t="s">
        <v>1048</v>
      </c>
      <c r="K8" s="169" t="s">
        <v>1049</v>
      </c>
      <c r="L8" s="420"/>
      <c r="M8" s="408"/>
      <c r="N8" s="404"/>
      <c r="O8" s="401"/>
      <c r="P8" s="181" t="s">
        <v>1048</v>
      </c>
      <c r="Q8" s="181" t="s">
        <v>1049</v>
      </c>
      <c r="R8" s="401"/>
      <c r="S8" s="401"/>
      <c r="T8" s="411"/>
      <c r="U8" s="397"/>
      <c r="V8" s="192" t="s">
        <v>1048</v>
      </c>
      <c r="W8" s="192" t="s">
        <v>1049</v>
      </c>
      <c r="X8" s="411"/>
      <c r="Y8" s="411"/>
      <c r="Z8" s="386"/>
      <c r="AA8" s="386"/>
      <c r="AB8" s="352" t="s">
        <v>1048</v>
      </c>
      <c r="AC8" s="352" t="s">
        <v>1049</v>
      </c>
      <c r="AD8" s="386"/>
      <c r="AE8" s="386"/>
    </row>
    <row r="9" spans="1:36" ht="37.5" customHeight="1" x14ac:dyDescent="0.25">
      <c r="A9" s="344" t="s">
        <v>158</v>
      </c>
      <c r="B9" s="120">
        <f t="shared" ref="B9:B72" si="0">H9+N9+T9+Z9</f>
        <v>30598776.430509996</v>
      </c>
      <c r="C9" s="120">
        <f t="shared" ref="C9:C72" si="1">I9+O9+U9+AA9</f>
        <v>39573067.323350012</v>
      </c>
      <c r="D9" s="120">
        <f t="shared" ref="D9:D72" si="2">J9+P9+V9+AB9</f>
        <v>39228826.854370013</v>
      </c>
      <c r="E9" s="120">
        <f t="shared" ref="E9:E72" si="3">K9+Q9+W9+AC9</f>
        <v>344240.46898000001</v>
      </c>
      <c r="F9" s="120">
        <f t="shared" ref="F9:F72" si="4">L9+R9+X9+AD9</f>
        <v>28249042.339400001</v>
      </c>
      <c r="G9" s="120">
        <f t="shared" ref="G9:G28" si="5">F9/C9*100</f>
        <v>71.384515404323253</v>
      </c>
      <c r="H9" s="118">
        <f t="shared" ref="H9:L10" si="6">H12+H16+H25+H39+H54+H59+H77+H83+H100+H105+H117+H126+H140+H153+H164+H177+H190+H204+H208+H220+H229+H236+H249+H262+H276+H284+H294+H305+H315+H324+H333+H343+H354+H363+H372+H385+H394</f>
        <v>4426017.1000000006</v>
      </c>
      <c r="I9" s="118">
        <f t="shared" si="6"/>
        <v>4419425.2</v>
      </c>
      <c r="J9" s="118">
        <f t="shared" si="6"/>
        <v>4419425.2</v>
      </c>
      <c r="K9" s="118">
        <f t="shared" si="6"/>
        <v>0</v>
      </c>
      <c r="L9" s="118">
        <f t="shared" si="6"/>
        <v>3388103.1</v>
      </c>
      <c r="M9" s="119">
        <f>L9/I9*100</f>
        <v>76.663886063735163</v>
      </c>
      <c r="N9" s="118">
        <f t="shared" ref="N9:R10" si="7">N12+N16+N25+N39+N54+N59+N77+N83+N100+N105+N117+N126+N140+N153+N164+N177+N190+N204+N208+N220+N229+N236+N249+N262+N276+N284+N294+N305+N315+N324+N333+N343+N354+N363+N372+N385+N394</f>
        <v>8647154.6305100005</v>
      </c>
      <c r="O9" s="118">
        <f t="shared" si="7"/>
        <v>11600281.892080002</v>
      </c>
      <c r="P9" s="118">
        <f>P12+P16+P25+P39+P54+P59+P77+P83+P100+P105+P117+P126+P140+P153+P164+P177+P190+P204+P208+P220+P229+P236+P249+P262+P276+P284+P294+P305+P315+P324+P333+P343+P354+P363+P372+P385+P394</f>
        <v>11600281.892080002</v>
      </c>
      <c r="Q9" s="118">
        <f t="shared" si="7"/>
        <v>0</v>
      </c>
      <c r="R9" s="118">
        <f t="shared" si="7"/>
        <v>8677264.0305700004</v>
      </c>
      <c r="S9" s="119">
        <f t="shared" ref="S9:S28" si="8">R9/O9*100</f>
        <v>74.802182492602469</v>
      </c>
      <c r="T9" s="118">
        <f t="shared" ref="T9:X10" si="9">T12+T16+T25+T39+T54+T59+T77+T83+T100+T105+T117+T126+T140+T153+T164+T177+T190+T204+T208+T220+T229+T236+T249+T262+T276+T284+T294+T305+T315+T324+T333+T343+T354+T363+T372+T385+T394</f>
        <v>17017078.299999997</v>
      </c>
      <c r="U9" s="118">
        <f t="shared" si="9"/>
        <v>18966166.800000004</v>
      </c>
      <c r="V9" s="118">
        <f t="shared" si="9"/>
        <v>18966166.800000004</v>
      </c>
      <c r="W9" s="118">
        <f t="shared" si="9"/>
        <v>0</v>
      </c>
      <c r="X9" s="118">
        <f t="shared" si="9"/>
        <v>13588366.97287</v>
      </c>
      <c r="Y9" s="119">
        <f t="shared" ref="Y9:Y28" si="10">X9/U9*100</f>
        <v>71.645299317255805</v>
      </c>
      <c r="Z9" s="118">
        <f t="shared" ref="Z9:AD10" si="11">Z12+Z16+Z25+Z39+Z54+Z59+Z77+Z83+Z100+Z105+Z117+Z126+Z140+Z153+Z164+Z177+Z190+Z204+Z208+Z220+Z229+Z236+Z249+Z262+Z276+Z284+Z294+Z305+Z315+Z324+Z333+Z343+Z354+Z363+Z372+Z385+Z394</f>
        <v>508526.40000000008</v>
      </c>
      <c r="AA9" s="118">
        <f t="shared" si="11"/>
        <v>4587193.4312700005</v>
      </c>
      <c r="AB9" s="118">
        <f t="shared" si="11"/>
        <v>4242952.9622900011</v>
      </c>
      <c r="AC9" s="118">
        <f t="shared" si="11"/>
        <v>344240.46898000001</v>
      </c>
      <c r="AD9" s="118">
        <f t="shared" si="11"/>
        <v>2595308.2359600007</v>
      </c>
      <c r="AE9" s="119">
        <f t="shared" ref="AE9:AE14" si="12">AD9/AA9*100</f>
        <v>56.577257419935513</v>
      </c>
      <c r="AF9" s="53"/>
      <c r="AG9" s="53"/>
      <c r="AH9" s="53"/>
      <c r="AI9" s="53"/>
      <c r="AJ9" s="53"/>
    </row>
    <row r="10" spans="1:36" ht="30.75" customHeight="1" x14ac:dyDescent="0.25">
      <c r="A10" s="344" t="s">
        <v>157</v>
      </c>
      <c r="B10" s="120">
        <f t="shared" si="0"/>
        <v>26845225.914670002</v>
      </c>
      <c r="C10" s="120">
        <f t="shared" si="1"/>
        <v>31785970.981030006</v>
      </c>
      <c r="D10" s="120">
        <f t="shared" si="2"/>
        <v>31666226.208130006</v>
      </c>
      <c r="E10" s="120">
        <f t="shared" si="3"/>
        <v>119744.77290000001</v>
      </c>
      <c r="F10" s="120">
        <f t="shared" si="4"/>
        <v>22533079.265829995</v>
      </c>
      <c r="G10" s="120">
        <f t="shared" si="5"/>
        <v>70.890013960177043</v>
      </c>
      <c r="H10" s="118">
        <f t="shared" si="6"/>
        <v>4426017.1000000006</v>
      </c>
      <c r="I10" s="118">
        <f t="shared" si="6"/>
        <v>4419425.2</v>
      </c>
      <c r="J10" s="118">
        <f t="shared" si="6"/>
        <v>4419425.2</v>
      </c>
      <c r="K10" s="118">
        <f t="shared" si="6"/>
        <v>0</v>
      </c>
      <c r="L10" s="118">
        <f t="shared" si="6"/>
        <v>3388103.1</v>
      </c>
      <c r="M10" s="119">
        <f>L10/I10*100</f>
        <v>76.663886063735163</v>
      </c>
      <c r="N10" s="118">
        <f t="shared" si="7"/>
        <v>4961361.3146700002</v>
      </c>
      <c r="O10" s="118">
        <f t="shared" si="7"/>
        <v>6353956.6143200016</v>
      </c>
      <c r="P10" s="118">
        <f t="shared" si="7"/>
        <v>6353956.6143200016</v>
      </c>
      <c r="Q10" s="118">
        <f t="shared" si="7"/>
        <v>0</v>
      </c>
      <c r="R10" s="118">
        <f t="shared" si="7"/>
        <v>4436655.8496000003</v>
      </c>
      <c r="S10" s="119">
        <f t="shared" si="8"/>
        <v>69.825088821051224</v>
      </c>
      <c r="T10" s="118">
        <f t="shared" si="9"/>
        <v>16949321.100000001</v>
      </c>
      <c r="U10" s="118">
        <f t="shared" si="9"/>
        <v>18898319.500000004</v>
      </c>
      <c r="V10" s="118">
        <f t="shared" si="9"/>
        <v>18898319.500000004</v>
      </c>
      <c r="W10" s="118">
        <f t="shared" si="9"/>
        <v>0</v>
      </c>
      <c r="X10" s="118">
        <f t="shared" si="9"/>
        <v>13546366.248089995</v>
      </c>
      <c r="Y10" s="119">
        <f t="shared" si="10"/>
        <v>71.680268968306905</v>
      </c>
      <c r="Z10" s="118">
        <f t="shared" si="11"/>
        <v>508526.40000000008</v>
      </c>
      <c r="AA10" s="118">
        <f t="shared" si="11"/>
        <v>2114269.66671</v>
      </c>
      <c r="AB10" s="118">
        <f t="shared" si="11"/>
        <v>1994524.8938099998</v>
      </c>
      <c r="AC10" s="118">
        <f t="shared" si="11"/>
        <v>119744.77290000001</v>
      </c>
      <c r="AD10" s="118">
        <f t="shared" si="11"/>
        <v>1161954.0681400001</v>
      </c>
      <c r="AE10" s="119">
        <f t="shared" si="12"/>
        <v>54.957704139420805</v>
      </c>
    </row>
    <row r="11" spans="1:36" ht="18" customHeight="1" x14ac:dyDescent="0.25">
      <c r="A11" s="344" t="s">
        <v>86</v>
      </c>
      <c r="B11" s="120">
        <f t="shared" si="0"/>
        <v>3753550.5158400005</v>
      </c>
      <c r="C11" s="120">
        <f t="shared" si="1"/>
        <v>7787096.3423200008</v>
      </c>
      <c r="D11" s="120">
        <f t="shared" si="2"/>
        <v>7562600.6462400006</v>
      </c>
      <c r="E11" s="120">
        <f t="shared" si="3"/>
        <v>224495.69608000002</v>
      </c>
      <c r="F11" s="120">
        <f t="shared" si="4"/>
        <v>5715963.07357</v>
      </c>
      <c r="G11" s="120">
        <f t="shared" si="5"/>
        <v>73.403009572462153</v>
      </c>
      <c r="H11" s="120"/>
      <c r="I11" s="119">
        <f>SUM(I14:I15)+SUM(I18:I24)+SUM(I27:I38)+SUM(I41:I53)+SUM(I56:I58)+SUM(I61:I76)+SUM(I79:I82)+SUM(I85:I99)+SUM(I102:I104)+SUM(I107:I116)+SUM(I119:I125)+SUM(I128:I139)+SUM(I142:I152)+SUM(I155:I163)+SUM(I166:I176)+SUM(I179:I189)+SUM(I192:I203)+SUM(I206:I207)+SUM(I210:I219)+SUM(I222:I228)+SUM(I231:I235)+SUM(I238:I248)+SUM(I251:I261)+SUM(I264:I275)+SUM(I278:I283)+SUM(I286:I293)+SUM(I296:I304)+SUM(I307:I314)+SUM(I317:I323)+SUM(I326:I332)+SUM(I335:I342)+SUM(I345:I353)+SUM(I356:I362)+SUM(I365:I371)+SUM(I374:I384)+SUM(I387:I393)+SUM(I396:I400)</f>
        <v>0</v>
      </c>
      <c r="J11" s="119">
        <f>SUM(J14:J15)+SUM(J18:J24)+SUM(J27:J38)+SUM(J41:J53)+SUM(J56:J58)+SUM(J61:J76)+SUM(J79:J82)+SUM(J85:J99)+SUM(J102:J104)+SUM(J107:J116)+SUM(J119:J125)+SUM(J128:J139)+SUM(J142:J152)+SUM(J155:J163)+SUM(J166:J176)+SUM(J179:J189)+SUM(J192:J203)+SUM(J206:J207)+SUM(J210:J219)+SUM(J222:J228)+SUM(J231:J235)+SUM(J238:J248)+SUM(J251:J261)+SUM(J264:J275)+SUM(J278:J283)+SUM(J286:J293)+SUM(J296:J304)+SUM(J307:J314)+SUM(J317:J323)+SUM(J326:J332)+SUM(J335:J342)+SUM(J345:J353)+SUM(J356:J362)+SUM(J365:J371)+SUM(J374:J384)+SUM(J387:J393)+SUM(J396:J400)</f>
        <v>0</v>
      </c>
      <c r="K11" s="119">
        <f>SUM(K14:K15)+SUM(K18:K24)+SUM(K27:K38)+SUM(K41:K53)+SUM(K56:K58)+SUM(K61:K76)+SUM(K79:K82)+SUM(K85:K99)+SUM(K102:K104)+SUM(K107:K116)+SUM(K119:K125)+SUM(K128:K139)+SUM(K142:K152)+SUM(K155:K163)+SUM(K166:K176)+SUM(K179:K189)+SUM(K192:K203)+SUM(K206:K207)+SUM(K210:K219)+SUM(K222:K228)+SUM(K231:K235)+SUM(K238:K248)+SUM(K251:K261)+SUM(K264:K275)+SUM(K278:K283)+SUM(K286:K293)+SUM(K296:K304)+SUM(K307:K314)+SUM(K317:K323)+SUM(K326:K332)+SUM(K335:K342)+SUM(K345:K353)+SUM(K356:K362)+SUM(K365:K371)+SUM(K374:K384)+SUM(K387:K393)+SUM(K396:K400)</f>
        <v>0</v>
      </c>
      <c r="L11" s="119">
        <f>SUM(L14:L15)+SUM(L18:L24)+SUM(L27:L38)+SUM(L41:L53)+SUM(L56:L58)+SUM(L61:L76)+SUM(L79:L82)+SUM(L85:L99)+SUM(L102:L104)+SUM(L107:L116)+SUM(L119:L125)+SUM(L128:L139)+SUM(L142:L152)+SUM(L155:L163)+SUM(L166:L176)+SUM(L179:L189)+SUM(L192:L203)+SUM(L206:L207)+SUM(L210:L219)+SUM(L222:L228)+SUM(L231:L235)+SUM(L238:L248)+SUM(L251:L261)+SUM(L264:L275)+SUM(L278:L283)+SUM(L286:L293)+SUM(L296:L304)+SUM(L307:L314)+SUM(L317:L323)+SUM(L326:L332)+SUM(L335:L342)+SUM(L345:L353)+SUM(L356:L362)+SUM(L365:L371)+SUM(L374:L384)+SUM(L387:L393)+SUM(L396:L400)</f>
        <v>0</v>
      </c>
      <c r="M11" s="119"/>
      <c r="N11" s="119">
        <f>SUM(N14:N15)+SUM(N18:N24)+SUM(N27:N38)+SUM(N41:N53)+SUM(N56:N58)+SUM(N61:N76)+SUM(N79:N82)+SUM(N85:N99)+SUM(N102:N104)+SUM(N107:N116)+SUM(N119:N125)+SUM(N128:N139)+SUM(N142:N152)+SUM(N155:N163)+SUM(N166:N176)+SUM(N179:N189)+SUM(N192:N203)+SUM(N206:N207)+SUM(N210:N219)+SUM(N222:N228)+SUM(N231:N235)+SUM(N238:N248)+SUM(N251:N261)+SUM(N264:N275)+SUM(N278:N283)+SUM(N286:N293)+SUM(N296:N304)+SUM(N307:N314)+SUM(N317:N323)+SUM(N326:N332)+SUM(N335:N342)+SUM(N345:N353)+SUM(N356:N362)+SUM(N365:N371)+SUM(N374:N384)+SUM(N387:N393)+SUM(N396:N400)</f>
        <v>3685793.3158400003</v>
      </c>
      <c r="O11" s="119">
        <f>SUM(O14:O15)+SUM(O18:O24)+SUM(O27:O38)+SUM(O41:O53)+SUM(O56:O58)+SUM(O61:O76)+SUM(O79:O82)+SUM(O85:O99)+SUM(O102:O104)+SUM(O107:O116)+SUM(O119:O125)+SUM(O128:O139)+SUM(O142:O152)+SUM(O155:O163)+SUM(O166:O176)+SUM(O179:O189)+SUM(O192:O203)+SUM(O206:O207)+SUM(O210:O219)+SUM(O222:O228)+SUM(O231:O235)+SUM(O238:O248)+SUM(O251:O261)+SUM(O264:O275)+SUM(O278:O283)+SUM(O286:O293)+SUM(O296:O304)+SUM(O307:O314)+SUM(O317:O323)+SUM(O326:O332)+SUM(O335:O342)+SUM(O345:O353)+SUM(O356:O362)+SUM(O365:O371)+SUM(O374:O384)+SUM(O387:O393)+SUM(O396:O400)</f>
        <v>5246325.2777600009</v>
      </c>
      <c r="P11" s="119">
        <f>SUM(P14:P15)+SUM(P18:P24)+SUM(P27:P38)+SUM(P41:P53)+SUM(P56:P58)+SUM(P61:P76)+SUM(P79:P82)+SUM(P85:P99)+SUM(P102:P104)+SUM(P107:P116)+SUM(P119:P125)+SUM(P128:P139)+SUM(P142:P152)+SUM(P155:P163)+SUM(P166:P176)+SUM(P179:P189)+SUM(P192:P203)+SUM(P206:P207)+SUM(P210:P219)+SUM(P222:P228)+SUM(P231:P235)+SUM(P238:P248)+SUM(P251:P261)+SUM(P264:P275)+SUM(P278:P283)+SUM(P286:P293)+SUM(P296:P304)+SUM(P307:P314)+SUM(P317:P323)+SUM(P326:P332)+SUM(P335:P342)+SUM(P345:P353)+SUM(P356:P362)+SUM(P365:P371)+SUM(P374:P384)+SUM(P387:P393)+SUM(P396:P400)</f>
        <v>5246325.2777600009</v>
      </c>
      <c r="Q11" s="119">
        <f>SUM(Q14:Q15)+SUM(Q18:Q24)+SUM(Q27:Q38)+SUM(Q41:Q53)+SUM(Q56:Q58)+SUM(Q61:Q76)+SUM(Q79:Q82)+SUM(Q85:Q99)+SUM(Q102:Q104)+SUM(Q107:Q116)+SUM(Q119:Q125)+SUM(Q128:Q139)+SUM(Q142:Q152)+SUM(Q155:Q163)+SUM(Q166:Q176)+SUM(Q179:Q189)+SUM(Q192:Q203)+SUM(Q206:Q207)+SUM(Q210:Q219)+SUM(Q222:Q228)+SUM(Q231:Q235)+SUM(Q238:Q248)+SUM(Q251:Q261)+SUM(Q264:Q275)+SUM(Q278:Q283)+SUM(Q286:Q293)+SUM(Q296:Q304)+SUM(Q307:Q314)+SUM(Q317:Q323)+SUM(Q326:Q332)+SUM(Q335:Q342)+SUM(Q345:Q353)+SUM(Q356:Q362)+SUM(Q365:Q371)+SUM(Q374:Q384)+SUM(Q387:Q393)+SUM(Q396:Q400)</f>
        <v>0</v>
      </c>
      <c r="R11" s="119">
        <f>SUM(R14:R15)+SUM(R18:R24)+SUM(R27:R38)+SUM(R41:R53)+SUM(R56:R58)+SUM(R61:R76)+SUM(R79:R82)+SUM(R85:R99)+SUM(R102:R104)+SUM(R107:R116)+SUM(R119:R125)+SUM(R128:R139)+SUM(R142:R152)+SUM(R155:R163)+SUM(R166:R176)+SUM(R179:R189)+SUM(R192:R203)+SUM(R206:R207)+SUM(R210:R219)+SUM(R222:R228)+SUM(R231:R235)+SUM(R238:R248)+SUM(R251:R261)+SUM(R264:R275)+SUM(R278:R283)+SUM(R286:R293)+SUM(R296:R304)+SUM(R307:R314)+SUM(R317:R323)+SUM(R326:R332)+SUM(R335:R342)+SUM(R345:R353)+SUM(R356:R362)+SUM(R365:R371)+SUM(R374:R384)+SUM(R387:R393)+SUM(R396:R400)</f>
        <v>4240608.1809700001</v>
      </c>
      <c r="S11" s="119">
        <f t="shared" si="8"/>
        <v>80.830065931035691</v>
      </c>
      <c r="T11" s="119">
        <f>SUM(T14:T15)+SUM(T18:T24)+SUM(T27:T38)+SUM(T41:T53)+SUM(T56:T58)+SUM(T61:T76)+SUM(T79:T82)+SUM(T85:T99)+SUM(T102:T104)+SUM(T107:T116)+SUM(T119:T125)+SUM(T128:T139)+SUM(T142:T152)+SUM(T155:T163)+SUM(T166:T176)+SUM(T179:T189)+SUM(T192:T203)+SUM(T206:T207)+SUM(T210:T219)+SUM(T222:T228)+SUM(T231:T235)+SUM(T238:T248)+SUM(T251:T261)+SUM(T264:T275)+SUM(T278:T283)+SUM(T286:T293)+SUM(T296:T304)+SUM(T307:T314)+SUM(T317:T323)+SUM(T326:T332)+SUM(T335:T342)+SUM(T345:T353)+SUM(T356:T362)+SUM(T365:T371)+SUM(T374:T384)+SUM(T387:T393)+SUM(T396:T400)</f>
        <v>67757.200000000026</v>
      </c>
      <c r="U11" s="119">
        <f>SUM(U14:U15)+SUM(U18:U24)+SUM(U27:U38)+SUM(U41:U53)+SUM(U56:U58)+SUM(U61:U76)+SUM(U79:U82)+SUM(U85:U99)+SUM(U102:U104)+SUM(U107:U116)+SUM(U119:U125)+SUM(U128:U139)+SUM(U142:U152)+SUM(U155:U163)+SUM(U166:U176)+SUM(U179:U189)+SUM(U192:U203)+SUM(U206:U207)+SUM(U210:U219)+SUM(U222:U228)+SUM(U231:U235)+SUM(U238:U248)+SUM(U251:U261)+SUM(U264:U275)+SUM(U278:U283)+SUM(U286:U293)+SUM(U296:U304)+SUM(U307:U314)+SUM(U317:U323)+SUM(U326:U332)+SUM(U335:U342)+SUM(U345:U353)+SUM(U356:U362)+SUM(U365:U371)+SUM(U374:U384)+SUM(U387:U393)+SUM(U396:U400)</f>
        <v>67847.300000000017</v>
      </c>
      <c r="V11" s="119">
        <f>SUM(V14:V15)+SUM(V18:V24)+SUM(V27:V38)+SUM(V41:V53)+SUM(V56:V58)+SUM(V61:V76)+SUM(V79:V82)+SUM(V85:V99)+SUM(V102:V104)+SUM(V107:V116)+SUM(V119:V125)+SUM(V128:V139)+SUM(V142:V152)+SUM(V155:V163)+SUM(V166:V176)+SUM(V179:V189)+SUM(V192:V203)+SUM(V206:V207)+SUM(V210:V219)+SUM(V222:V228)+SUM(V231:V235)+SUM(V238:V248)+SUM(V251:V261)+SUM(V264:V275)+SUM(V278:V283)+SUM(V286:V293)+SUM(V296:V304)+SUM(V307:V314)+SUM(V317:V323)+SUM(V326:V332)+SUM(V335:V342)+SUM(V345:V353)+SUM(V356:V362)+SUM(V365:V371)+SUM(V374:V384)+SUM(V387:V393)+SUM(V396:V400)</f>
        <v>67847.300000000017</v>
      </c>
      <c r="W11" s="119">
        <f>SUM(W14:W15)+SUM(W18:W24)+SUM(W27:W38)+SUM(W41:W53)+SUM(W56:W58)+SUM(W61:W76)+SUM(W79:W82)+SUM(W85:W99)+SUM(W102:W104)+SUM(W107:W116)+SUM(W119:W125)+SUM(W128:W139)+SUM(W142:W152)+SUM(W155:W163)+SUM(W166:W176)+SUM(W179:W189)+SUM(W192:W203)+SUM(W206:W207)+SUM(W210:W219)+SUM(W222:W228)+SUM(W231:W235)+SUM(W238:W248)+SUM(W251:W261)+SUM(W264:W275)+SUM(W278:W283)+SUM(W286:W293)+SUM(W296:W304)+SUM(W307:W314)+SUM(W317:W323)+SUM(W326:W332)+SUM(W335:W342)+SUM(W345:W353)+SUM(W356:W362)+SUM(W365:W371)+SUM(W374:W384)+SUM(W387:W393)+SUM(W396:W400)</f>
        <v>0</v>
      </c>
      <c r="X11" s="119">
        <f>SUM(X14:X15)+SUM(X18:X24)+SUM(X27:X38)+SUM(X41:X53)+SUM(X56:X58)+SUM(X61:X76)+SUM(X79:X82)+SUM(X85:X99)+SUM(X102:X104)+SUM(X107:X116)+SUM(X119:X125)+SUM(X128:X139)+SUM(X142:X152)+SUM(X155:X163)+SUM(X166:X176)+SUM(X179:X189)+SUM(X192:X203)+SUM(X206:X207)+SUM(X210:X219)+SUM(X222:X228)+SUM(X231:X235)+SUM(X238:X248)+SUM(X251:X261)+SUM(X264:X275)+SUM(X278:X283)+SUM(X286:X293)+SUM(X296:X304)+SUM(X307:X314)+SUM(X317:X323)+SUM(X326:X332)+SUM(X335:X342)+SUM(X345:X353)+SUM(X356:X362)+SUM(X365:X371)+SUM(X374:X384)+SUM(X387:X393)+SUM(X396:X400)</f>
        <v>42000.724780000011</v>
      </c>
      <c r="Y11" s="119">
        <f t="shared" si="10"/>
        <v>61.904784390830592</v>
      </c>
      <c r="Z11" s="119">
        <f>SUM(Z14:Z15)+SUM(Z18:Z24)+SUM(Z27:Z38)+SUM(Z41:Z53)+SUM(Z56:Z58)+SUM(Z61:Z76)+SUM(Z79:Z82)+SUM(Z85:Z99)+SUM(Z102:Z104)+SUM(Z107:Z116)+SUM(Z119:Z125)+SUM(Z128:Z139)+SUM(Z142:Z152)+SUM(Z155:Z163)+SUM(Z166:Z176)+SUM(Z179:Z189)+SUM(Z192:Z203)+SUM(Z206:Z207)+SUM(Z210:Z219)+SUM(Z222:Z228)+SUM(Z231:Z235)+SUM(Z238:Z248)+SUM(Z251:Z261)+SUM(Z264:Z275)+SUM(Z278:Z283)+SUM(Z286:Z293)+SUM(Z296:Z304)+SUM(Z307:Z314)+SUM(Z317:Z323)+SUM(Z326:Z332)+SUM(Z335:Z342)+SUM(Z345:Z353)+SUM(Z356:Z362)+SUM(Z365:Z371)+SUM(Z374:Z384)+SUM(Z387:Z393)+SUM(Z396:Z400)</f>
        <v>0</v>
      </c>
      <c r="AA11" s="119">
        <f>SUM(AA14:AA15)+SUM(AA18:AA24)+SUM(AA27:AA38)+SUM(AA41:AA53)+SUM(AA56:AA58)+SUM(AA61:AA76)+SUM(AA79:AA82)+SUM(AA85:AA99)+SUM(AA102:AA104)+SUM(AA107:AA116)+SUM(AA119:AA125)+SUM(AA128:AA139)+SUM(AA142:AA152)+SUM(AA155:AA163)+SUM(AA166:AA176)+SUM(AA179:AA189)+SUM(AA192:AA203)+SUM(AA206:AA207)+SUM(AA210:AA219)+SUM(AA222:AA228)+SUM(AA231:AA235)+SUM(AA238:AA248)+SUM(AA251:AA261)+SUM(AA264:AA275)+SUM(AA278:AA283)+SUM(AA286:AA293)+SUM(AA296:AA304)+SUM(AA307:AA314)+SUM(AA317:AA323)+SUM(AA326:AA332)+SUM(AA335:AA342)+SUM(AA345:AA353)+SUM(AA356:AA362)+SUM(AA365:AA371)+SUM(AA374:AA384)+SUM(AA387:AA393)+SUM(AA396:AA400)</f>
        <v>2472923.76456</v>
      </c>
      <c r="AB11" s="119">
        <f>SUM(AB14:AB15)+SUM(AB18:AB24)+SUM(AB27:AB38)+SUM(AB41:AB53)+SUM(AB56:AB58)+SUM(AB61:AB76)+SUM(AB79:AB82)+SUM(AB85:AB99)+SUM(AB102:AB104)+SUM(AB107:AB116)+SUM(AB119:AB125)+SUM(AB128:AB139)+SUM(AB142:AB152)+SUM(AB155:AB163)+SUM(AB166:AB176)+SUM(AB179:AB189)+SUM(AB192:AB203)+SUM(AB206:AB207)+SUM(AB210:AB219)+SUM(AB222:AB228)+SUM(AB231:AB235)+SUM(AB238:AB248)+SUM(AB251:AB261)+SUM(AB264:AB275)+SUM(AB278:AB283)+SUM(AB286:AB293)+SUM(AB296:AB304)+SUM(AB307:AB314)+SUM(AB317:AB323)+SUM(AB326:AB332)+SUM(AB335:AB342)+SUM(AB345:AB353)+SUM(AB356:AB362)+SUM(AB365:AB371)+SUM(AB374:AB384)+SUM(AB387:AB393)+SUM(AB396:AB400)</f>
        <v>2248428.0684799999</v>
      </c>
      <c r="AC11" s="119">
        <f>SUM(AC14:AC15)+SUM(AC18:AC24)+SUM(AC27:AC38)+SUM(AC41:AC53)+SUM(AC56:AC58)+SUM(AC61:AC76)+SUM(AC79:AC82)+SUM(AC85:AC99)+SUM(AC102:AC104)+SUM(AC107:AC116)+SUM(AC119:AC125)+SUM(AC128:AC139)+SUM(AC142:AC152)+SUM(AC155:AC163)+SUM(AC166:AC176)+SUM(AC179:AC189)+SUM(AC192:AC203)+SUM(AC206:AC207)+SUM(AC210:AC219)+SUM(AC222:AC228)+SUM(AC231:AC235)+SUM(AC238:AC248)+SUM(AC251:AC261)+SUM(AC264:AC275)+SUM(AC278:AC283)+SUM(AC286:AC293)+SUM(AC296:AC304)+SUM(AC307:AC314)+SUM(AC317:AC323)+SUM(AC326:AC332)+SUM(AC335:AC342)+SUM(AC345:AC353)+SUM(AC356:AC362)+SUM(AC365:AC371)+SUM(AC374:AC384)+SUM(AC387:AC393)+SUM(AC396:AC400)</f>
        <v>224495.69608000002</v>
      </c>
      <c r="AD11" s="119">
        <f>SUM(AD14:AD15)+SUM(AD18:AD24)+SUM(AD27:AD38)+SUM(AD41:AD53)+SUM(AD56:AD58)+SUM(AD61:AD76)+SUM(AD79:AD82)+SUM(AD85:AD99)+SUM(AD102:AD104)+SUM(AD107:AD116)+SUM(AD119:AD125)+SUM(AD128:AD139)+SUM(AD142:AD152)+SUM(AD155:AD163)+SUM(AD166:AD176)+SUM(AD179:AD189)+SUM(AD192:AD203)+SUM(AD206:AD207)+SUM(AD210:AD219)+SUM(AD222:AD228)+SUM(AD231:AD235)+SUM(AD238:AD248)+SUM(AD251:AD261)+SUM(AD264:AD275)+SUM(AD278:AD283)+SUM(AD286:AD293)+SUM(AD296:AD304)+SUM(AD307:AD314)+SUM(AD317:AD323)+SUM(AD326:AD332)+SUM(AD335:AD342)+SUM(AD345:AD353)+SUM(AD356:AD362)+SUM(AD365:AD371)+SUM(AD374:AD384)+SUM(AD387:AD393)+SUM(AD396:AD400)</f>
        <v>1433354.1678200001</v>
      </c>
      <c r="AE11" s="119">
        <f t="shared" si="12"/>
        <v>57.961922982087252</v>
      </c>
      <c r="AG11" s="53"/>
      <c r="AH11" s="53"/>
    </row>
    <row r="12" spans="1:36" s="54" customFormat="1" ht="31.5" x14ac:dyDescent="0.25">
      <c r="A12" s="20" t="s">
        <v>147</v>
      </c>
      <c r="B12" s="28">
        <f t="shared" si="0"/>
        <v>495627.87535000005</v>
      </c>
      <c r="C12" s="28">
        <f t="shared" si="1"/>
        <v>594053.51798</v>
      </c>
      <c r="D12" s="28">
        <f t="shared" si="2"/>
        <v>591251.72398000001</v>
      </c>
      <c r="E12" s="28">
        <f t="shared" si="3"/>
        <v>2801.7939999999999</v>
      </c>
      <c r="F12" s="28">
        <f t="shared" si="4"/>
        <v>418008.74223000003</v>
      </c>
      <c r="G12" s="28">
        <f t="shared" si="5"/>
        <v>70.365502362713585</v>
      </c>
      <c r="H12" s="28">
        <f>H13+H14+H15</f>
        <v>105246.39999999999</v>
      </c>
      <c r="I12" s="28">
        <f>I13+I14+I15</f>
        <v>105246.39999999999</v>
      </c>
      <c r="J12" s="28">
        <f>J13+J14+J15</f>
        <v>105246.39999999999</v>
      </c>
      <c r="K12" s="28">
        <f>K13+K14+K15</f>
        <v>0</v>
      </c>
      <c r="L12" s="28">
        <f>L13+L14+L15</f>
        <v>78935.3</v>
      </c>
      <c r="M12" s="29">
        <f>L12/I12*100</f>
        <v>75.000475075632039</v>
      </c>
      <c r="N12" s="28">
        <f>N13+N14+N15</f>
        <v>127976.97534999999</v>
      </c>
      <c r="O12" s="28">
        <f>O13+O14+O15</f>
        <v>171151.92397999999</v>
      </c>
      <c r="P12" s="28">
        <f>P13+P14+P15</f>
        <v>171151.92397999999</v>
      </c>
      <c r="Q12" s="28">
        <f>Q13+Q14+Q15</f>
        <v>0</v>
      </c>
      <c r="R12" s="28">
        <f>R13+R14+R15</f>
        <v>115135.23002999999</v>
      </c>
      <c r="S12" s="28">
        <f t="shared" si="8"/>
        <v>67.270777536485156</v>
      </c>
      <c r="T12" s="28">
        <f>T13+T14+T15</f>
        <v>246534.80000000005</v>
      </c>
      <c r="U12" s="28">
        <f>U13+U14+U15</f>
        <v>274765</v>
      </c>
      <c r="V12" s="28">
        <f>V13+V14+V15</f>
        <v>274765</v>
      </c>
      <c r="W12" s="28">
        <f>W13+W14+W15</f>
        <v>0</v>
      </c>
      <c r="X12" s="28">
        <f>X13+X14+X15</f>
        <v>188690.87540000005</v>
      </c>
      <c r="Y12" s="28">
        <f t="shared" si="10"/>
        <v>68.673548450494067</v>
      </c>
      <c r="Z12" s="28">
        <f>Z13+Z14+Z15</f>
        <v>15869.699999999999</v>
      </c>
      <c r="AA12" s="28">
        <f>AA13+AA14+AA15</f>
        <v>42890.194000000003</v>
      </c>
      <c r="AB12" s="28">
        <f>AB13+AB14+AB15</f>
        <v>40088.400000000009</v>
      </c>
      <c r="AC12" s="28">
        <f>AC13+AC14+AC15</f>
        <v>2801.7939999999999</v>
      </c>
      <c r="AD12" s="28">
        <f>AD13+AD14+AD15</f>
        <v>35247.336799999997</v>
      </c>
      <c r="AE12" s="28">
        <f t="shared" si="12"/>
        <v>82.180408883205317</v>
      </c>
      <c r="AG12" s="55"/>
      <c r="AH12" s="55"/>
      <c r="AI12" s="55"/>
    </row>
    <row r="13" spans="1:36" ht="31.5" x14ac:dyDescent="0.25">
      <c r="A13" s="345" t="s">
        <v>146</v>
      </c>
      <c r="B13" s="26">
        <f t="shared" si="0"/>
        <v>442348.27535000007</v>
      </c>
      <c r="C13" s="26">
        <f t="shared" si="1"/>
        <v>518516.98735000001</v>
      </c>
      <c r="D13" s="26">
        <f t="shared" si="2"/>
        <v>515715.19335000002</v>
      </c>
      <c r="E13" s="26">
        <f t="shared" si="3"/>
        <v>2801.7939999999999</v>
      </c>
      <c r="F13" s="26">
        <f t="shared" si="4"/>
        <v>350196.66442000004</v>
      </c>
      <c r="G13" s="26">
        <f t="shared" si="5"/>
        <v>67.53812757606272</v>
      </c>
      <c r="H13" s="27">
        <f>Дотации!B13</f>
        <v>105246.39999999999</v>
      </c>
      <c r="I13" s="27">
        <f>Дотации!C13</f>
        <v>105246.39999999999</v>
      </c>
      <c r="J13" s="27">
        <f>Дотации!D13</f>
        <v>105246.39999999999</v>
      </c>
      <c r="K13" s="27">
        <f>Дотации!E13</f>
        <v>0</v>
      </c>
      <c r="L13" s="27">
        <f>Дотации!F13</f>
        <v>78935.3</v>
      </c>
      <c r="M13" s="27">
        <f>L13/I13*100</f>
        <v>75.000475075632039</v>
      </c>
      <c r="N13" s="26">
        <f>Субсидии!B14</f>
        <v>76033.975349999993</v>
      </c>
      <c r="O13" s="26">
        <f>Субсидии!C14</f>
        <v>111953.39335</v>
      </c>
      <c r="P13" s="26">
        <f>Субсидии!D14</f>
        <v>111953.39335</v>
      </c>
      <c r="Q13" s="26">
        <f>Субсидии!E14</f>
        <v>0</v>
      </c>
      <c r="R13" s="26">
        <f>Субсидии!F14</f>
        <v>58111.221229999996</v>
      </c>
      <c r="S13" s="26">
        <f t="shared" si="8"/>
        <v>51.906618898390001</v>
      </c>
      <c r="T13" s="26">
        <f>'Субвенции '!B16</f>
        <v>245198.20000000004</v>
      </c>
      <c r="U13" s="26">
        <f>'Субвенции '!C16</f>
        <v>273427</v>
      </c>
      <c r="V13" s="26">
        <f>'Субвенции '!D16</f>
        <v>273427</v>
      </c>
      <c r="W13" s="26">
        <f>'Субвенции '!E16</f>
        <v>0</v>
      </c>
      <c r="X13" s="26">
        <f>'Субвенции '!F16</f>
        <v>187902.80639000004</v>
      </c>
      <c r="Y13" s="26">
        <f t="shared" si="10"/>
        <v>68.721379523602295</v>
      </c>
      <c r="Z13" s="26">
        <f>Иные!B14</f>
        <v>15869.699999999999</v>
      </c>
      <c r="AA13" s="26">
        <f>Иные!C14</f>
        <v>27890.194000000003</v>
      </c>
      <c r="AB13" s="26">
        <f>Иные!D14</f>
        <v>25088.400000000005</v>
      </c>
      <c r="AC13" s="26">
        <f>Иные!E14</f>
        <v>2801.7939999999999</v>
      </c>
      <c r="AD13" s="26">
        <f>Иные!F14</f>
        <v>25247.336799999997</v>
      </c>
      <c r="AE13" s="26">
        <f t="shared" si="12"/>
        <v>90.524063045240894</v>
      </c>
    </row>
    <row r="14" spans="1:36" ht="19.5" customHeight="1" x14ac:dyDescent="0.25">
      <c r="A14" s="39" t="s">
        <v>148</v>
      </c>
      <c r="B14" s="121">
        <f t="shared" si="0"/>
        <v>49120.4</v>
      </c>
      <c r="C14" s="121">
        <f t="shared" si="1"/>
        <v>70160.420229999989</v>
      </c>
      <c r="D14" s="121">
        <f t="shared" si="2"/>
        <v>70160.420229999989</v>
      </c>
      <c r="E14" s="121">
        <f t="shared" si="3"/>
        <v>0</v>
      </c>
      <c r="F14" s="121">
        <f t="shared" si="4"/>
        <v>63701.322809999998</v>
      </c>
      <c r="G14" s="121">
        <f t="shared" si="5"/>
        <v>90.79381594519279</v>
      </c>
      <c r="H14" s="26"/>
      <c r="I14" s="26"/>
      <c r="J14" s="26"/>
      <c r="K14" s="26"/>
      <c r="L14" s="26"/>
      <c r="M14" s="31"/>
      <c r="N14" s="26">
        <f>Субсидии!B15</f>
        <v>47941</v>
      </c>
      <c r="O14" s="26">
        <f>Субсидии!C15</f>
        <v>53979.820229999998</v>
      </c>
      <c r="P14" s="26">
        <f>Субсидии!D15</f>
        <v>53979.820229999998</v>
      </c>
      <c r="Q14" s="26">
        <f>Субсидии!E15</f>
        <v>0</v>
      </c>
      <c r="R14" s="26">
        <f>Субсидии!F15</f>
        <v>53022.008799999996</v>
      </c>
      <c r="S14" s="26">
        <f t="shared" si="8"/>
        <v>98.225612041835433</v>
      </c>
      <c r="T14" s="26">
        <f>'Субвенции '!B17</f>
        <v>1179.4000000000001</v>
      </c>
      <c r="U14" s="26">
        <f>'Субвенции '!C17</f>
        <v>1180.5999999999999</v>
      </c>
      <c r="V14" s="26">
        <f>'Субвенции '!D17</f>
        <v>1180.5999999999999</v>
      </c>
      <c r="W14" s="26">
        <f>'Субвенции '!E17</f>
        <v>0</v>
      </c>
      <c r="X14" s="26">
        <f>'Субвенции '!F17</f>
        <v>679.31401000000005</v>
      </c>
      <c r="Y14" s="26">
        <f t="shared" si="10"/>
        <v>57.539726410299849</v>
      </c>
      <c r="Z14" s="26">
        <f>Иные!B15</f>
        <v>0</v>
      </c>
      <c r="AA14" s="26">
        <f>Иные!C15</f>
        <v>15000</v>
      </c>
      <c r="AB14" s="26">
        <f>Иные!D15</f>
        <v>15000</v>
      </c>
      <c r="AC14" s="26">
        <f>Иные!E15</f>
        <v>0</v>
      </c>
      <c r="AD14" s="26">
        <f>Иные!F15</f>
        <v>10000</v>
      </c>
      <c r="AE14" s="26">
        <f t="shared" si="12"/>
        <v>66.666666666666657</v>
      </c>
      <c r="AG14" s="53"/>
      <c r="AH14" s="53"/>
      <c r="AI14" s="53"/>
    </row>
    <row r="15" spans="1:36" ht="16.5" customHeight="1" x14ac:dyDescent="0.25">
      <c r="A15" s="39" t="s">
        <v>307</v>
      </c>
      <c r="B15" s="121">
        <f t="shared" si="0"/>
        <v>4159.2</v>
      </c>
      <c r="C15" s="121">
        <f t="shared" si="1"/>
        <v>5376.1103999999996</v>
      </c>
      <c r="D15" s="121">
        <f t="shared" si="2"/>
        <v>5376.1103999999996</v>
      </c>
      <c r="E15" s="121">
        <f t="shared" si="3"/>
        <v>0</v>
      </c>
      <c r="F15" s="121">
        <f t="shared" si="4"/>
        <v>4110.7550000000001</v>
      </c>
      <c r="G15" s="121">
        <f t="shared" si="5"/>
        <v>76.463366526104082</v>
      </c>
      <c r="H15" s="26"/>
      <c r="I15" s="26"/>
      <c r="J15" s="26"/>
      <c r="K15" s="26"/>
      <c r="L15" s="26"/>
      <c r="M15" s="31"/>
      <c r="N15" s="26">
        <f>Субсидии!B16</f>
        <v>4002</v>
      </c>
      <c r="O15" s="26">
        <f>Субсидии!C16</f>
        <v>5218.7103999999999</v>
      </c>
      <c r="P15" s="26">
        <f>Субсидии!D16</f>
        <v>5218.7103999999999</v>
      </c>
      <c r="Q15" s="26">
        <f>Субсидии!E16</f>
        <v>0</v>
      </c>
      <c r="R15" s="26">
        <f>Субсидии!F16</f>
        <v>4002</v>
      </c>
      <c r="S15" s="26">
        <f t="shared" si="8"/>
        <v>76.685611832379124</v>
      </c>
      <c r="T15" s="26">
        <f>'Субвенции '!B18</f>
        <v>157.19999999999999</v>
      </c>
      <c r="U15" s="26">
        <f>'Субвенции '!C18</f>
        <v>157.4</v>
      </c>
      <c r="V15" s="26">
        <f>'Субвенции '!D18</f>
        <v>157.4</v>
      </c>
      <c r="W15" s="26">
        <f>'Субвенции '!E18</f>
        <v>0</v>
      </c>
      <c r="X15" s="26">
        <f>'Субвенции '!F18</f>
        <v>108.755</v>
      </c>
      <c r="Y15" s="26">
        <f t="shared" si="10"/>
        <v>69.094663278271923</v>
      </c>
      <c r="Z15" s="26"/>
      <c r="AA15" s="26"/>
      <c r="AB15" s="26"/>
      <c r="AC15" s="26"/>
      <c r="AD15" s="26"/>
      <c r="AE15" s="26"/>
    </row>
    <row r="16" spans="1:36" s="18" customFormat="1" ht="31.5" x14ac:dyDescent="0.25">
      <c r="A16" s="21" t="s">
        <v>150</v>
      </c>
      <c r="B16" s="28">
        <f t="shared" si="0"/>
        <v>442896.65511999995</v>
      </c>
      <c r="C16" s="28">
        <f t="shared" si="1"/>
        <v>536215.36716000014</v>
      </c>
      <c r="D16" s="28">
        <f t="shared" si="2"/>
        <v>535625.50316000008</v>
      </c>
      <c r="E16" s="28">
        <f t="shared" si="3"/>
        <v>589.86400000000003</v>
      </c>
      <c r="F16" s="28">
        <f t="shared" si="4"/>
        <v>400519.46683000005</v>
      </c>
      <c r="G16" s="28">
        <f t="shared" si="5"/>
        <v>74.693768839804605</v>
      </c>
      <c r="H16" s="29">
        <f>SUM(H17:H24)</f>
        <v>73060.7</v>
      </c>
      <c r="I16" s="29">
        <f>SUM(I17:I24)</f>
        <v>73060.7</v>
      </c>
      <c r="J16" s="29">
        <f>SUM(J17:J24)</f>
        <v>73060.7</v>
      </c>
      <c r="K16" s="29">
        <f>SUM(K17:K24)</f>
        <v>0</v>
      </c>
      <c r="L16" s="29">
        <f>SUM(L17:L24)</f>
        <v>54795.4</v>
      </c>
      <c r="M16" s="29">
        <f>L16/I16*100</f>
        <v>74.999828909386309</v>
      </c>
      <c r="N16" s="29">
        <f>SUM(N17:N24)</f>
        <v>104177.45512</v>
      </c>
      <c r="O16" s="29">
        <f>SUM(O17:O24)</f>
        <v>117832.40316</v>
      </c>
      <c r="P16" s="29">
        <f>SUM(P17:P24)</f>
        <v>117832.40316</v>
      </c>
      <c r="Q16" s="29">
        <f>SUM(Q17:Q24)</f>
        <v>0</v>
      </c>
      <c r="R16" s="29">
        <f>SUM(R17:R24)</f>
        <v>88318.108649999995</v>
      </c>
      <c r="S16" s="28">
        <f t="shared" si="8"/>
        <v>74.95231046936749</v>
      </c>
      <c r="T16" s="29">
        <f>SUM(T17:T24)</f>
        <v>257543.79999999993</v>
      </c>
      <c r="U16" s="29">
        <f>SUM(U17:U24)</f>
        <v>303745.40000000014</v>
      </c>
      <c r="V16" s="29">
        <f>SUM(V17:V24)</f>
        <v>303745.40000000014</v>
      </c>
      <c r="W16" s="29">
        <f>SUM(W17:W24)</f>
        <v>0</v>
      </c>
      <c r="X16" s="29">
        <f>SUM(X17:X24)</f>
        <v>225835.88168000002</v>
      </c>
      <c r="Y16" s="28">
        <f t="shared" si="10"/>
        <v>74.350387423151076</v>
      </c>
      <c r="Z16" s="29">
        <f>SUM(Z17:Z24)</f>
        <v>8114.7</v>
      </c>
      <c r="AA16" s="29">
        <f>SUM(AA17:AA24)</f>
        <v>41576.864000000001</v>
      </c>
      <c r="AB16" s="29">
        <f>SUM(AB17:AB24)</f>
        <v>40987</v>
      </c>
      <c r="AC16" s="29">
        <f>SUM(AC17:AC24)</f>
        <v>589.86400000000003</v>
      </c>
      <c r="AD16" s="29">
        <f>SUM(AD17:AD24)</f>
        <v>31570.076499999999</v>
      </c>
      <c r="AE16" s="28">
        <f>AD16/AA16*100</f>
        <v>75.931836754210224</v>
      </c>
    </row>
    <row r="17" spans="1:31" ht="31.5" x14ac:dyDescent="0.25">
      <c r="A17" s="345" t="s">
        <v>149</v>
      </c>
      <c r="B17" s="26">
        <f t="shared" si="0"/>
        <v>406896.18975000002</v>
      </c>
      <c r="C17" s="26">
        <f t="shared" si="1"/>
        <v>470320.79457000009</v>
      </c>
      <c r="D17" s="26">
        <f t="shared" si="2"/>
        <v>469730.93057000008</v>
      </c>
      <c r="E17" s="26">
        <f t="shared" si="3"/>
        <v>589.86400000000003</v>
      </c>
      <c r="F17" s="26">
        <f t="shared" si="4"/>
        <v>345668.45765</v>
      </c>
      <c r="G17" s="26">
        <f t="shared" si="5"/>
        <v>73.496316055094709</v>
      </c>
      <c r="H17" s="27">
        <f>Дотации!B15</f>
        <v>73060.7</v>
      </c>
      <c r="I17" s="27">
        <f>Дотации!C15</f>
        <v>73060.7</v>
      </c>
      <c r="J17" s="27">
        <f>Дотации!D15</f>
        <v>73060.7</v>
      </c>
      <c r="K17" s="27">
        <f>Дотации!E15</f>
        <v>0</v>
      </c>
      <c r="L17" s="27">
        <f>Дотации!F15</f>
        <v>54795.4</v>
      </c>
      <c r="M17" s="27">
        <f>L17/I17*100</f>
        <v>74.999828909386309</v>
      </c>
      <c r="N17" s="26">
        <f>Субсидии!B18</f>
        <v>69704.089749999999</v>
      </c>
      <c r="O17" s="26">
        <f>Субсидии!C18</f>
        <v>78466.73057</v>
      </c>
      <c r="P17" s="26">
        <f>Субсидии!D18</f>
        <v>78466.73057</v>
      </c>
      <c r="Q17" s="26">
        <f>Субсидии!E18</f>
        <v>0</v>
      </c>
      <c r="R17" s="26">
        <f>Субсидии!F18</f>
        <v>52270.846749999997</v>
      </c>
      <c r="S17" s="26">
        <f t="shared" si="8"/>
        <v>66.615298445969131</v>
      </c>
      <c r="T17" s="26">
        <f>'Субвенции '!B20</f>
        <v>256016.7</v>
      </c>
      <c r="U17" s="26">
        <f>'Субвенции '!C20</f>
        <v>302216.50000000012</v>
      </c>
      <c r="V17" s="26">
        <f>'Субвенции '!D20</f>
        <v>302216.50000000012</v>
      </c>
      <c r="W17" s="26">
        <f>'Субвенции '!E20</f>
        <v>0</v>
      </c>
      <c r="X17" s="26">
        <f>'Субвенции '!F20</f>
        <v>224832.04469000001</v>
      </c>
      <c r="Y17" s="26">
        <f t="shared" si="10"/>
        <v>74.394364533372567</v>
      </c>
      <c r="Z17" s="26">
        <f>Иные!B17</f>
        <v>8114.7</v>
      </c>
      <c r="AA17" s="26">
        <f>Иные!C17</f>
        <v>16576.864000000001</v>
      </c>
      <c r="AB17" s="26">
        <f>Иные!D17</f>
        <v>15987</v>
      </c>
      <c r="AC17" s="26">
        <f>Иные!E17</f>
        <v>589.86400000000003</v>
      </c>
      <c r="AD17" s="26">
        <f>Иные!F17</f>
        <v>13770.166209999999</v>
      </c>
      <c r="AE17" s="26">
        <f>AD17/AA17*100</f>
        <v>83.068584082007305</v>
      </c>
    </row>
    <row r="18" spans="1:31" x14ac:dyDescent="0.25">
      <c r="A18" s="39" t="s">
        <v>308</v>
      </c>
      <c r="B18" s="121">
        <f t="shared" si="0"/>
        <v>9194.2999999999993</v>
      </c>
      <c r="C18" s="121">
        <f t="shared" si="1"/>
        <v>34994.9</v>
      </c>
      <c r="D18" s="121">
        <f t="shared" si="2"/>
        <v>34994.9</v>
      </c>
      <c r="E18" s="121">
        <f t="shared" si="3"/>
        <v>0</v>
      </c>
      <c r="F18" s="121">
        <f t="shared" si="4"/>
        <v>26750.02908</v>
      </c>
      <c r="G18" s="121">
        <f t="shared" si="5"/>
        <v>76.43979288410597</v>
      </c>
      <c r="H18" s="26"/>
      <c r="I18" s="26"/>
      <c r="J18" s="26"/>
      <c r="K18" s="26"/>
      <c r="L18" s="26"/>
      <c r="M18" s="31"/>
      <c r="N18" s="203">
        <f>Субсидии!B19</f>
        <v>8500</v>
      </c>
      <c r="O18" s="203">
        <f>Субсидии!C19</f>
        <v>9300</v>
      </c>
      <c r="P18" s="203">
        <f>Субсидии!D19</f>
        <v>9300</v>
      </c>
      <c r="Q18" s="203">
        <f>Субсидии!E19</f>
        <v>0</v>
      </c>
      <c r="R18" s="203">
        <f>Субсидии!F19</f>
        <v>8500</v>
      </c>
      <c r="S18" s="26">
        <f t="shared" si="8"/>
        <v>91.397849462365585</v>
      </c>
      <c r="T18" s="26">
        <f>'Субвенции '!B21</f>
        <v>694.3</v>
      </c>
      <c r="U18" s="26">
        <f>'Субвенции '!C21</f>
        <v>694.9</v>
      </c>
      <c r="V18" s="26">
        <f>'Субвенции '!D21</f>
        <v>694.9</v>
      </c>
      <c r="W18" s="26">
        <f>'Субвенции '!E21</f>
        <v>0</v>
      </c>
      <c r="X18" s="26">
        <f>'Субвенции '!F21</f>
        <v>450.11878999999999</v>
      </c>
      <c r="Y18" s="26">
        <f t="shared" si="10"/>
        <v>64.774613613469569</v>
      </c>
      <c r="Z18" s="26">
        <f>Иные!B18</f>
        <v>0</v>
      </c>
      <c r="AA18" s="26">
        <f>Иные!C18</f>
        <v>25000</v>
      </c>
      <c r="AB18" s="26">
        <f>Иные!D18</f>
        <v>25000</v>
      </c>
      <c r="AC18" s="26">
        <f>Иные!E18</f>
        <v>0</v>
      </c>
      <c r="AD18" s="26">
        <f>Иные!F18</f>
        <v>17799.91029</v>
      </c>
      <c r="AE18" s="26">
        <f t="shared" ref="AE18" si="13">AD18/AA18*100</f>
        <v>71.199641159999999</v>
      </c>
    </row>
    <row r="19" spans="1:31" x14ac:dyDescent="0.25">
      <c r="A19" s="39" t="s">
        <v>309</v>
      </c>
      <c r="B19" s="121">
        <f t="shared" si="0"/>
        <v>3999.1653700000002</v>
      </c>
      <c r="C19" s="121">
        <f t="shared" si="1"/>
        <v>4203.3653699999995</v>
      </c>
      <c r="D19" s="121">
        <f t="shared" si="2"/>
        <v>4203.3653699999995</v>
      </c>
      <c r="E19" s="121">
        <f t="shared" si="3"/>
        <v>0</v>
      </c>
      <c r="F19" s="121">
        <f t="shared" si="4"/>
        <v>3950.6170299999999</v>
      </c>
      <c r="G19" s="121">
        <f t="shared" si="5"/>
        <v>93.987000468626889</v>
      </c>
      <c r="H19" s="26"/>
      <c r="I19" s="26"/>
      <c r="J19" s="26"/>
      <c r="K19" s="26"/>
      <c r="L19" s="26"/>
      <c r="M19" s="31"/>
      <c r="N19" s="203">
        <f>Субсидии!B20</f>
        <v>3860.36537</v>
      </c>
      <c r="O19" s="203">
        <f>Субсидии!C20</f>
        <v>4064.36537</v>
      </c>
      <c r="P19" s="203">
        <f>Субсидии!D20</f>
        <v>4064.36537</v>
      </c>
      <c r="Q19" s="203">
        <f>Субсидии!E20</f>
        <v>0</v>
      </c>
      <c r="R19" s="203">
        <f>Субсидии!F20</f>
        <v>3860.36537</v>
      </c>
      <c r="S19" s="26">
        <f t="shared" si="8"/>
        <v>94.980766210002415</v>
      </c>
      <c r="T19" s="26">
        <f>'Субвенции '!B22</f>
        <v>138.80000000000001</v>
      </c>
      <c r="U19" s="26">
        <f>'Субвенции '!C22</f>
        <v>139</v>
      </c>
      <c r="V19" s="26">
        <f>'Субвенции '!D22</f>
        <v>139</v>
      </c>
      <c r="W19" s="26">
        <f>'Субвенции '!E22</f>
        <v>0</v>
      </c>
      <c r="X19" s="26">
        <f>'Субвенции '!F22</f>
        <v>90.251660000000001</v>
      </c>
      <c r="Y19" s="26">
        <f t="shared" si="10"/>
        <v>64.929251798561154</v>
      </c>
      <c r="Z19" s="26"/>
      <c r="AA19" s="26"/>
      <c r="AB19" s="26"/>
      <c r="AC19" s="26"/>
      <c r="AD19" s="26"/>
      <c r="AE19" s="26"/>
    </row>
    <row r="20" spans="1:31" x14ac:dyDescent="0.25">
      <c r="A20" s="39" t="s">
        <v>310</v>
      </c>
      <c r="B20" s="121">
        <f t="shared" si="0"/>
        <v>4689.8</v>
      </c>
      <c r="C20" s="121">
        <f t="shared" si="1"/>
        <v>6714.8099999999995</v>
      </c>
      <c r="D20" s="121">
        <f t="shared" si="2"/>
        <v>6714.8099999999995</v>
      </c>
      <c r="E20" s="121">
        <f t="shared" si="3"/>
        <v>0</v>
      </c>
      <c r="F20" s="121">
        <f t="shared" si="4"/>
        <v>6671.0496899999998</v>
      </c>
      <c r="G20" s="121">
        <f t="shared" si="5"/>
        <v>99.348301590067337</v>
      </c>
      <c r="H20" s="26"/>
      <c r="I20" s="26"/>
      <c r="J20" s="26"/>
      <c r="K20" s="26"/>
      <c r="L20" s="26"/>
      <c r="M20" s="31"/>
      <c r="N20" s="203">
        <f>Субсидии!B21</f>
        <v>4551</v>
      </c>
      <c r="O20" s="203">
        <f>Субсидии!C21</f>
        <v>6575.8099999999995</v>
      </c>
      <c r="P20" s="203">
        <f>Субсидии!D21</f>
        <v>6575.8099999999995</v>
      </c>
      <c r="Q20" s="203">
        <f>Субсидии!E21</f>
        <v>0</v>
      </c>
      <c r="R20" s="203">
        <f>Субсидии!F21</f>
        <v>6575.8099999999995</v>
      </c>
      <c r="S20" s="26">
        <f t="shared" si="8"/>
        <v>100</v>
      </c>
      <c r="T20" s="26">
        <f>'Субвенции '!B23</f>
        <v>138.80000000000001</v>
      </c>
      <c r="U20" s="26">
        <f>'Субвенции '!C23</f>
        <v>139</v>
      </c>
      <c r="V20" s="26">
        <f>'Субвенции '!D23</f>
        <v>139</v>
      </c>
      <c r="W20" s="26">
        <f>'Субвенции '!E23</f>
        <v>0</v>
      </c>
      <c r="X20" s="26">
        <f>'Субвенции '!F23</f>
        <v>95.239689999999996</v>
      </c>
      <c r="Y20" s="26">
        <f t="shared" si="10"/>
        <v>68.517762589928054</v>
      </c>
      <c r="Z20" s="26"/>
      <c r="AA20" s="26"/>
      <c r="AB20" s="26"/>
      <c r="AC20" s="26"/>
      <c r="AD20" s="26"/>
      <c r="AE20" s="26"/>
    </row>
    <row r="21" spans="1:31" x14ac:dyDescent="0.25">
      <c r="A21" s="39" t="s">
        <v>311</v>
      </c>
      <c r="B21" s="121">
        <f t="shared" si="0"/>
        <v>3306.8</v>
      </c>
      <c r="C21" s="121">
        <f t="shared" si="1"/>
        <v>3589.5</v>
      </c>
      <c r="D21" s="121">
        <f t="shared" si="2"/>
        <v>3589.5</v>
      </c>
      <c r="E21" s="121">
        <f t="shared" si="3"/>
        <v>0</v>
      </c>
      <c r="F21" s="121">
        <f t="shared" si="4"/>
        <v>3263.05998</v>
      </c>
      <c r="G21" s="121">
        <f t="shared" si="5"/>
        <v>90.905696615127454</v>
      </c>
      <c r="H21" s="26"/>
      <c r="I21" s="26"/>
      <c r="J21" s="26"/>
      <c r="K21" s="26"/>
      <c r="L21" s="26"/>
      <c r="M21" s="31"/>
      <c r="N21" s="203">
        <f>Субсидии!B22</f>
        <v>3168</v>
      </c>
      <c r="O21" s="203">
        <f>Субсидии!C22</f>
        <v>3450.5</v>
      </c>
      <c r="P21" s="203">
        <f>Субсидии!D22</f>
        <v>3450.5</v>
      </c>
      <c r="Q21" s="203">
        <f>Субсидии!E22</f>
        <v>0</v>
      </c>
      <c r="R21" s="203">
        <f>Субсидии!F22</f>
        <v>3168</v>
      </c>
      <c r="S21" s="26">
        <f t="shared" si="8"/>
        <v>91.81278075641211</v>
      </c>
      <c r="T21" s="26">
        <f>'Субвенции '!B24</f>
        <v>138.80000000000001</v>
      </c>
      <c r="U21" s="26">
        <f>'Субвенции '!C24</f>
        <v>139</v>
      </c>
      <c r="V21" s="26">
        <f>'Субвенции '!D24</f>
        <v>139</v>
      </c>
      <c r="W21" s="26">
        <f>'Субвенции '!E24</f>
        <v>0</v>
      </c>
      <c r="X21" s="26">
        <f>'Субвенции '!F24</f>
        <v>95.059979999999996</v>
      </c>
      <c r="Y21" s="26">
        <f t="shared" si="10"/>
        <v>68.388474820143884</v>
      </c>
      <c r="Z21" s="26"/>
      <c r="AA21" s="26"/>
      <c r="AB21" s="26"/>
      <c r="AC21" s="26"/>
      <c r="AD21" s="26"/>
      <c r="AE21" s="26"/>
    </row>
    <row r="22" spans="1:31" x14ac:dyDescent="0.25">
      <c r="A22" s="39" t="s">
        <v>312</v>
      </c>
      <c r="B22" s="121">
        <f t="shared" si="0"/>
        <v>4950.8</v>
      </c>
      <c r="C22" s="121">
        <f t="shared" si="1"/>
        <v>5507.8372200000003</v>
      </c>
      <c r="D22" s="121">
        <f t="shared" si="2"/>
        <v>5507.8372200000003</v>
      </c>
      <c r="E22" s="121">
        <f t="shared" si="3"/>
        <v>0</v>
      </c>
      <c r="F22" s="121">
        <f t="shared" si="4"/>
        <v>3723.4651199999994</v>
      </c>
      <c r="G22" s="121">
        <f t="shared" si="5"/>
        <v>67.603034935008466</v>
      </c>
      <c r="H22" s="26"/>
      <c r="I22" s="26"/>
      <c r="J22" s="26"/>
      <c r="K22" s="26"/>
      <c r="L22" s="26"/>
      <c r="M22" s="31"/>
      <c r="N22" s="203">
        <f>Субсидии!B23</f>
        <v>4812</v>
      </c>
      <c r="O22" s="203">
        <f>Субсидии!C23</f>
        <v>5368.8372200000003</v>
      </c>
      <c r="P22" s="203">
        <f>Субсидии!D23</f>
        <v>5368.8372200000003</v>
      </c>
      <c r="Q22" s="203">
        <f>Субсидии!E23</f>
        <v>0</v>
      </c>
      <c r="R22" s="203">
        <f>Субсидии!F23</f>
        <v>3633.0865299999996</v>
      </c>
      <c r="S22" s="26">
        <f t="shared" si="8"/>
        <v>67.669895381927773</v>
      </c>
      <c r="T22" s="26">
        <f>'Субвенции '!B25</f>
        <v>138.80000000000001</v>
      </c>
      <c r="U22" s="26">
        <f>'Субвенции '!C25</f>
        <v>139</v>
      </c>
      <c r="V22" s="26">
        <f>'Субвенции '!D25</f>
        <v>139</v>
      </c>
      <c r="W22" s="26">
        <f>'Субвенции '!E25</f>
        <v>0</v>
      </c>
      <c r="X22" s="26">
        <f>'Субвенции '!F25</f>
        <v>90.378590000000003</v>
      </c>
      <c r="Y22" s="26">
        <f t="shared" si="10"/>
        <v>65.020568345323753</v>
      </c>
      <c r="Z22" s="26"/>
      <c r="AA22" s="26"/>
      <c r="AB22" s="26"/>
      <c r="AC22" s="26"/>
      <c r="AD22" s="26"/>
      <c r="AE22" s="26"/>
    </row>
    <row r="23" spans="1:31" x14ac:dyDescent="0.25">
      <c r="A23" s="39" t="s">
        <v>314</v>
      </c>
      <c r="B23" s="121">
        <f t="shared" si="0"/>
        <v>5304.8</v>
      </c>
      <c r="C23" s="121">
        <f t="shared" si="1"/>
        <v>5305</v>
      </c>
      <c r="D23" s="121">
        <f t="shared" si="2"/>
        <v>5305</v>
      </c>
      <c r="E23" s="121">
        <f t="shared" si="3"/>
        <v>0</v>
      </c>
      <c r="F23" s="121">
        <f t="shared" si="4"/>
        <v>5258.12021</v>
      </c>
      <c r="G23" s="121">
        <f t="shared" si="5"/>
        <v>99.116309330819988</v>
      </c>
      <c r="H23" s="26"/>
      <c r="I23" s="26"/>
      <c r="J23" s="26"/>
      <c r="K23" s="26"/>
      <c r="L23" s="26"/>
      <c r="M23" s="31"/>
      <c r="N23" s="203">
        <f>Субсидии!B24</f>
        <v>5166</v>
      </c>
      <c r="O23" s="203">
        <f>Субсидии!C24</f>
        <v>5166</v>
      </c>
      <c r="P23" s="203">
        <f>Субсидии!D24</f>
        <v>5166</v>
      </c>
      <c r="Q23" s="203">
        <f>Субсидии!E24</f>
        <v>0</v>
      </c>
      <c r="R23" s="203">
        <f>Субсидии!F24</f>
        <v>5166</v>
      </c>
      <c r="S23" s="26">
        <f t="shared" si="8"/>
        <v>100</v>
      </c>
      <c r="T23" s="26">
        <f>'Субвенции '!B26</f>
        <v>138.80000000000001</v>
      </c>
      <c r="U23" s="26">
        <f>'Субвенции '!C26</f>
        <v>139</v>
      </c>
      <c r="V23" s="26">
        <f>'Субвенции '!D26</f>
        <v>139</v>
      </c>
      <c r="W23" s="26">
        <f>'Субвенции '!E26</f>
        <v>0</v>
      </c>
      <c r="X23" s="26">
        <f>'Субвенции '!F26</f>
        <v>92.12021</v>
      </c>
      <c r="Y23" s="26">
        <f t="shared" si="10"/>
        <v>66.273532374100725</v>
      </c>
      <c r="Z23" s="26"/>
      <c r="AA23" s="26"/>
      <c r="AB23" s="26"/>
      <c r="AC23" s="26"/>
      <c r="AD23" s="26"/>
      <c r="AE23" s="26"/>
    </row>
    <row r="24" spans="1:31" x14ac:dyDescent="0.25">
      <c r="A24" s="39" t="s">
        <v>313</v>
      </c>
      <c r="B24" s="121">
        <f t="shared" si="0"/>
        <v>4554.8</v>
      </c>
      <c r="C24" s="121">
        <f t="shared" si="1"/>
        <v>5579.16</v>
      </c>
      <c r="D24" s="121">
        <f t="shared" si="2"/>
        <v>5579.16</v>
      </c>
      <c r="E24" s="121">
        <f t="shared" si="3"/>
        <v>0</v>
      </c>
      <c r="F24" s="121">
        <f t="shared" si="4"/>
        <v>5234.6680699999997</v>
      </c>
      <c r="G24" s="121">
        <f t="shared" si="5"/>
        <v>93.825379985517529</v>
      </c>
      <c r="H24" s="26"/>
      <c r="I24" s="26"/>
      <c r="J24" s="26"/>
      <c r="K24" s="26"/>
      <c r="L24" s="26"/>
      <c r="M24" s="31"/>
      <c r="N24" s="203">
        <f>Субсидии!B25</f>
        <v>4416</v>
      </c>
      <c r="O24" s="203">
        <f>Субсидии!C25</f>
        <v>5440.16</v>
      </c>
      <c r="P24" s="203">
        <f>Субсидии!D25</f>
        <v>5440.16</v>
      </c>
      <c r="Q24" s="203">
        <f>Субсидии!E25</f>
        <v>0</v>
      </c>
      <c r="R24" s="203">
        <f>Субсидии!F25</f>
        <v>5144</v>
      </c>
      <c r="S24" s="26">
        <f t="shared" si="8"/>
        <v>94.556042469339147</v>
      </c>
      <c r="T24" s="26">
        <f>'Субвенции '!B27</f>
        <v>138.80000000000001</v>
      </c>
      <c r="U24" s="26">
        <f>'Субвенции '!C27</f>
        <v>139</v>
      </c>
      <c r="V24" s="26">
        <f>'Субвенции '!D27</f>
        <v>139</v>
      </c>
      <c r="W24" s="26">
        <f>'Субвенции '!E27</f>
        <v>0</v>
      </c>
      <c r="X24" s="26">
        <f>'Субвенции '!F27</f>
        <v>90.66807</v>
      </c>
      <c r="Y24" s="26">
        <f t="shared" si="10"/>
        <v>65.228827338129491</v>
      </c>
      <c r="Z24" s="26"/>
      <c r="AA24" s="26"/>
      <c r="AB24" s="26"/>
      <c r="AC24" s="26"/>
      <c r="AD24" s="26"/>
      <c r="AE24" s="26"/>
    </row>
    <row r="25" spans="1:31" s="18" customFormat="1" ht="31.5" x14ac:dyDescent="0.25">
      <c r="A25" s="20" t="s">
        <v>153</v>
      </c>
      <c r="B25" s="28">
        <f t="shared" si="0"/>
        <v>885038.3048299998</v>
      </c>
      <c r="C25" s="28">
        <f t="shared" si="1"/>
        <v>1065410.77886</v>
      </c>
      <c r="D25" s="28">
        <f t="shared" si="2"/>
        <v>1048566.1539799999</v>
      </c>
      <c r="E25" s="28">
        <f t="shared" si="3"/>
        <v>16844.624879999999</v>
      </c>
      <c r="F25" s="28">
        <f t="shared" si="4"/>
        <v>818802.01630000002</v>
      </c>
      <c r="G25" s="28">
        <f t="shared" si="5"/>
        <v>76.853175558832447</v>
      </c>
      <c r="H25" s="28">
        <f>SUM(H26:H38)</f>
        <v>158458.79999999999</v>
      </c>
      <c r="I25" s="28">
        <f>SUM(I26:I38)</f>
        <v>158458.79999999999</v>
      </c>
      <c r="J25" s="28">
        <f>SUM(J26:J38)</f>
        <v>158458.79999999999</v>
      </c>
      <c r="K25" s="28">
        <f>SUM(K26:K38)</f>
        <v>0</v>
      </c>
      <c r="L25" s="28">
        <f>SUM(L26:L38)</f>
        <v>118844.1</v>
      </c>
      <c r="M25" s="29">
        <f>L25/I25*100</f>
        <v>75.000000000000014</v>
      </c>
      <c r="N25" s="28">
        <f>SUM(N26:N38)</f>
        <v>249671.30483000001</v>
      </c>
      <c r="O25" s="28">
        <f>SUM(O26:O38)</f>
        <v>269980.45397999999</v>
      </c>
      <c r="P25" s="28">
        <f>SUM(P26:P38)</f>
        <v>269980.45397999999</v>
      </c>
      <c r="Q25" s="28">
        <f>SUM(Q26:Q38)</f>
        <v>0</v>
      </c>
      <c r="R25" s="28">
        <f>SUM(R26:R38)</f>
        <v>227963.39907999997</v>
      </c>
      <c r="S25" s="28">
        <f t="shared" si="8"/>
        <v>84.437001167828015</v>
      </c>
      <c r="T25" s="28">
        <f>SUM(T26:T38)</f>
        <v>466595.49999999994</v>
      </c>
      <c r="U25" s="28">
        <f>SUM(U26:U38)</f>
        <v>522751.69999999995</v>
      </c>
      <c r="V25" s="28">
        <f>SUM(V26:V38)</f>
        <v>522751.69999999995</v>
      </c>
      <c r="W25" s="28">
        <f>SUM(W26:W38)</f>
        <v>0</v>
      </c>
      <c r="X25" s="28">
        <f>SUM(X26:X38)</f>
        <v>391906.89506000001</v>
      </c>
      <c r="Y25" s="28">
        <f t="shared" si="10"/>
        <v>74.96998958779092</v>
      </c>
      <c r="Z25" s="28">
        <f>SUM(Z26:Z38)</f>
        <v>10312.700000000001</v>
      </c>
      <c r="AA25" s="28">
        <f>SUM(AA26:AA38)</f>
        <v>114219.82488</v>
      </c>
      <c r="AB25" s="28">
        <f>SUM(AB26:AB38)</f>
        <v>97375.2</v>
      </c>
      <c r="AC25" s="28">
        <f>SUM(AC26:AC38)</f>
        <v>16844.624879999999</v>
      </c>
      <c r="AD25" s="28">
        <f>SUM(AD26:AD38)</f>
        <v>80087.622160000014</v>
      </c>
      <c r="AE25" s="28">
        <f>AD25/AA25*100</f>
        <v>70.117094159565141</v>
      </c>
    </row>
    <row r="26" spans="1:31" ht="31.5" x14ac:dyDescent="0.25">
      <c r="A26" s="345" t="s">
        <v>152</v>
      </c>
      <c r="B26" s="26">
        <f t="shared" si="0"/>
        <v>740131.14382999996</v>
      </c>
      <c r="C26" s="26">
        <f t="shared" si="1"/>
        <v>874556.52265000006</v>
      </c>
      <c r="D26" s="26">
        <f t="shared" si="2"/>
        <v>872320.98465</v>
      </c>
      <c r="E26" s="26">
        <f t="shared" si="3"/>
        <v>2235.538</v>
      </c>
      <c r="F26" s="26">
        <f t="shared" si="4"/>
        <v>658253.27508999989</v>
      </c>
      <c r="G26" s="26">
        <f t="shared" si="5"/>
        <v>75.267093440161176</v>
      </c>
      <c r="H26" s="27">
        <f>Дотации!B17</f>
        <v>158458.79999999999</v>
      </c>
      <c r="I26" s="27">
        <f>Дотации!C17</f>
        <v>158458.79999999999</v>
      </c>
      <c r="J26" s="27">
        <f>Дотации!D17</f>
        <v>158458.79999999999</v>
      </c>
      <c r="K26" s="27">
        <f>Дотации!E17</f>
        <v>0</v>
      </c>
      <c r="L26" s="27">
        <f>Дотации!F17</f>
        <v>118844.1</v>
      </c>
      <c r="M26" s="27">
        <f>L26/I26*100</f>
        <v>75.000000000000014</v>
      </c>
      <c r="N26" s="26">
        <f>Субсидии!B27</f>
        <v>107748.64383000002</v>
      </c>
      <c r="O26" s="26">
        <f>Субсидии!C27</f>
        <v>121723.48465000003</v>
      </c>
      <c r="P26" s="26">
        <f>Субсидии!D27</f>
        <v>121723.48465000003</v>
      </c>
      <c r="Q26" s="26">
        <f>Субсидии!E27</f>
        <v>0</v>
      </c>
      <c r="R26" s="26">
        <f>Субсидии!F27</f>
        <v>83610.403670000014</v>
      </c>
      <c r="S26" s="26">
        <f t="shared" si="8"/>
        <v>68.688802255711622</v>
      </c>
      <c r="T26" s="26">
        <f>'Субвенции '!B29</f>
        <v>463611</v>
      </c>
      <c r="U26" s="26">
        <f>'Субвенции '!C29</f>
        <v>519763.49999999994</v>
      </c>
      <c r="V26" s="26">
        <f>'Субвенции '!D29</f>
        <v>519763.49999999994</v>
      </c>
      <c r="W26" s="26">
        <f>'Субвенции '!E29</f>
        <v>0</v>
      </c>
      <c r="X26" s="26">
        <f>'Субвенции '!F29</f>
        <v>390320.23613999999</v>
      </c>
      <c r="Y26" s="26">
        <f t="shared" si="10"/>
        <v>75.09573799237539</v>
      </c>
      <c r="Z26" s="26">
        <f>Иные!B20</f>
        <v>10312.700000000001</v>
      </c>
      <c r="AA26" s="26">
        <f>Иные!C20</f>
        <v>74610.737999999998</v>
      </c>
      <c r="AB26" s="26">
        <f>Иные!D20</f>
        <v>72375.199999999997</v>
      </c>
      <c r="AC26" s="26">
        <f>Иные!E20</f>
        <v>2235.538</v>
      </c>
      <c r="AD26" s="26">
        <f>Иные!F20</f>
        <v>65478.535280000004</v>
      </c>
      <c r="AE26" s="26">
        <f>AD26/AA26*100</f>
        <v>87.760203202922355</v>
      </c>
    </row>
    <row r="27" spans="1:31" x14ac:dyDescent="0.25">
      <c r="A27" s="39" t="s">
        <v>154</v>
      </c>
      <c r="B27" s="121">
        <f t="shared" si="0"/>
        <v>107540.961</v>
      </c>
      <c r="C27" s="121">
        <f t="shared" si="1"/>
        <v>141253.52055999998</v>
      </c>
      <c r="D27" s="121">
        <f t="shared" si="2"/>
        <v>132542.86099999998</v>
      </c>
      <c r="E27" s="121">
        <f t="shared" si="3"/>
        <v>8710.6595600000001</v>
      </c>
      <c r="F27" s="121">
        <f t="shared" si="4"/>
        <v>115368.85887</v>
      </c>
      <c r="G27" s="121">
        <f t="shared" si="5"/>
        <v>81.675032532017482</v>
      </c>
      <c r="H27" s="26"/>
      <c r="I27" s="26"/>
      <c r="J27" s="26"/>
      <c r="K27" s="26"/>
      <c r="L27" s="26"/>
      <c r="M27" s="31"/>
      <c r="N27" s="203">
        <f>Субсидии!B28</f>
        <v>105805.66099999999</v>
      </c>
      <c r="O27" s="203">
        <f>Субсидии!C28</f>
        <v>105805.66099999999</v>
      </c>
      <c r="P27" s="203">
        <f>Субсидии!D28</f>
        <v>105805.66099999999</v>
      </c>
      <c r="Q27" s="203">
        <f>Субсидии!E28</f>
        <v>0</v>
      </c>
      <c r="R27" s="203">
        <f>Субсидии!F28</f>
        <v>105805.66099999999</v>
      </c>
      <c r="S27" s="26">
        <f t="shared" si="8"/>
        <v>100</v>
      </c>
      <c r="T27" s="26">
        <f>'Субвенции '!B30</f>
        <v>1735.3</v>
      </c>
      <c r="U27" s="26">
        <f>'Субвенции '!C30</f>
        <v>1737.2</v>
      </c>
      <c r="V27" s="26">
        <f>'Субвенции '!D30</f>
        <v>1737.2</v>
      </c>
      <c r="W27" s="26">
        <f>'Субвенции '!E30</f>
        <v>0</v>
      </c>
      <c r="X27" s="26">
        <f>'Субвенции '!F30</f>
        <v>852.53831000000002</v>
      </c>
      <c r="Y27" s="26">
        <f t="shared" si="10"/>
        <v>49.075426548468798</v>
      </c>
      <c r="Z27" s="26">
        <f>Иные!B21</f>
        <v>0</v>
      </c>
      <c r="AA27" s="26">
        <f>Иные!C21</f>
        <v>33710.65956</v>
      </c>
      <c r="AB27" s="26">
        <f>Иные!D21</f>
        <v>25000</v>
      </c>
      <c r="AC27" s="26">
        <f>Иные!E21</f>
        <v>8710.6595600000001</v>
      </c>
      <c r="AD27" s="26">
        <f>Иные!F21</f>
        <v>8710.6595600000001</v>
      </c>
      <c r="AE27" s="26">
        <f>AD27/AA27*100</f>
        <v>25.839481261101731</v>
      </c>
    </row>
    <row r="28" spans="1:31" x14ac:dyDescent="0.25">
      <c r="A28" s="39" t="s">
        <v>155</v>
      </c>
      <c r="B28" s="121">
        <f t="shared" si="0"/>
        <v>5148.8</v>
      </c>
      <c r="C28" s="121">
        <f t="shared" si="1"/>
        <v>5149</v>
      </c>
      <c r="D28" s="121">
        <f t="shared" si="2"/>
        <v>5149</v>
      </c>
      <c r="E28" s="121">
        <f t="shared" si="3"/>
        <v>0</v>
      </c>
      <c r="F28" s="121">
        <f t="shared" si="4"/>
        <v>5095.2386200000001</v>
      </c>
      <c r="G28" s="121">
        <f t="shared" si="5"/>
        <v>98.955886968343364</v>
      </c>
      <c r="H28" s="26"/>
      <c r="I28" s="26"/>
      <c r="J28" s="26"/>
      <c r="K28" s="26"/>
      <c r="L28" s="26"/>
      <c r="M28" s="31"/>
      <c r="N28" s="203">
        <f>Субсидии!B29</f>
        <v>5010</v>
      </c>
      <c r="O28" s="203">
        <f>Субсидии!C29</f>
        <v>5010</v>
      </c>
      <c r="P28" s="203">
        <f>Субсидии!D29</f>
        <v>5010</v>
      </c>
      <c r="Q28" s="203">
        <f>Субсидии!E29</f>
        <v>0</v>
      </c>
      <c r="R28" s="203">
        <f>Субсидии!F29</f>
        <v>5010</v>
      </c>
      <c r="S28" s="26">
        <f t="shared" si="8"/>
        <v>100</v>
      </c>
      <c r="T28" s="26">
        <f>'Субвенции '!B31</f>
        <v>138.80000000000001</v>
      </c>
      <c r="U28" s="26">
        <f>'Субвенции '!C31</f>
        <v>139</v>
      </c>
      <c r="V28" s="26">
        <f>'Субвенции '!D31</f>
        <v>139</v>
      </c>
      <c r="W28" s="26">
        <f>'Субвенции '!E31</f>
        <v>0</v>
      </c>
      <c r="X28" s="26">
        <f>'Субвенции '!F31</f>
        <v>85.238619999999997</v>
      </c>
      <c r="Y28" s="26">
        <f t="shared" si="10"/>
        <v>61.322748201438849</v>
      </c>
      <c r="Z28" s="26">
        <f>Иные!B22</f>
        <v>0</v>
      </c>
      <c r="AA28" s="26">
        <f>Иные!C22</f>
        <v>0</v>
      </c>
      <c r="AB28" s="26">
        <f>Иные!D22</f>
        <v>0</v>
      </c>
      <c r="AC28" s="26">
        <f>Иные!E22</f>
        <v>0</v>
      </c>
      <c r="AD28" s="26">
        <f>Иные!F22</f>
        <v>0</v>
      </c>
      <c r="AE28" s="26"/>
    </row>
    <row r="29" spans="1:31" x14ac:dyDescent="0.25">
      <c r="A29" s="39" t="s">
        <v>322</v>
      </c>
      <c r="B29" s="121">
        <f t="shared" si="0"/>
        <v>0</v>
      </c>
      <c r="C29" s="121">
        <f t="shared" si="1"/>
        <v>0</v>
      </c>
      <c r="D29" s="121">
        <f t="shared" si="2"/>
        <v>0</v>
      </c>
      <c r="E29" s="121">
        <f t="shared" si="3"/>
        <v>0</v>
      </c>
      <c r="F29" s="121">
        <f t="shared" si="4"/>
        <v>0</v>
      </c>
      <c r="G29" s="121"/>
      <c r="H29" s="26"/>
      <c r="I29" s="26"/>
      <c r="J29" s="26"/>
      <c r="K29" s="26"/>
      <c r="L29" s="26"/>
      <c r="M29" s="31"/>
      <c r="N29" s="203">
        <f>Субсидии!B30</f>
        <v>0</v>
      </c>
      <c r="O29" s="203">
        <f>Субсидии!C30</f>
        <v>0</v>
      </c>
      <c r="P29" s="203">
        <f>Субсидии!D30</f>
        <v>0</v>
      </c>
      <c r="Q29" s="203">
        <f>Субсидии!E30</f>
        <v>0</v>
      </c>
      <c r="R29" s="203">
        <f>Субсидии!F30</f>
        <v>0</v>
      </c>
      <c r="S29" s="26"/>
      <c r="T29" s="26">
        <f>'Субвенции '!B32</f>
        <v>0</v>
      </c>
      <c r="U29" s="26">
        <f>'Субвенции '!C32</f>
        <v>0</v>
      </c>
      <c r="V29" s="26">
        <f>'Субвенции '!D32</f>
        <v>0</v>
      </c>
      <c r="W29" s="26">
        <f>'Субвенции '!E32</f>
        <v>0</v>
      </c>
      <c r="X29" s="26">
        <f>'Субвенции '!F32</f>
        <v>0</v>
      </c>
      <c r="Y29" s="26"/>
      <c r="Z29" s="26"/>
      <c r="AA29" s="26"/>
      <c r="AB29" s="26"/>
      <c r="AC29" s="26"/>
      <c r="AD29" s="26"/>
      <c r="AE29" s="26"/>
    </row>
    <row r="30" spans="1:31" x14ac:dyDescent="0.25">
      <c r="A30" s="39" t="s">
        <v>156</v>
      </c>
      <c r="B30" s="121">
        <f t="shared" si="0"/>
        <v>8258</v>
      </c>
      <c r="C30" s="121">
        <f t="shared" si="1"/>
        <v>15499.718430000001</v>
      </c>
      <c r="D30" s="121">
        <f t="shared" si="2"/>
        <v>9601.2911100000001</v>
      </c>
      <c r="E30" s="121">
        <f t="shared" si="3"/>
        <v>5898.4273199999998</v>
      </c>
      <c r="F30" s="121">
        <f t="shared" si="4"/>
        <v>14030.806930000001</v>
      </c>
      <c r="G30" s="121">
        <f>F30/C30*100</f>
        <v>90.522979455182266</v>
      </c>
      <c r="H30" s="26"/>
      <c r="I30" s="26"/>
      <c r="J30" s="26"/>
      <c r="K30" s="26"/>
      <c r="L30" s="26"/>
      <c r="M30" s="31"/>
      <c r="N30" s="203">
        <f>Субсидии!B31</f>
        <v>7911</v>
      </c>
      <c r="O30" s="203">
        <f>Субсидии!C31</f>
        <v>9253.7911100000001</v>
      </c>
      <c r="P30" s="203">
        <f>Субсидии!D31</f>
        <v>9253.7911100000001</v>
      </c>
      <c r="Q30" s="203">
        <f>Субсидии!E31</f>
        <v>0</v>
      </c>
      <c r="R30" s="203">
        <f>Субсидии!F31</f>
        <v>7911</v>
      </c>
      <c r="S30" s="26">
        <f>R30/O30*100</f>
        <v>85.489286563331561</v>
      </c>
      <c r="T30" s="26">
        <f>'Субвенции '!B33</f>
        <v>347</v>
      </c>
      <c r="U30" s="26">
        <f>'Субвенции '!C33</f>
        <v>347.5</v>
      </c>
      <c r="V30" s="26">
        <f>'Субвенции '!D33</f>
        <v>347.5</v>
      </c>
      <c r="W30" s="26">
        <f>'Субвенции '!E33</f>
        <v>0</v>
      </c>
      <c r="X30" s="26">
        <f>'Субвенции '!F33</f>
        <v>221.37960999999999</v>
      </c>
      <c r="Y30" s="26">
        <f>X30/U30*100</f>
        <v>63.706362589928055</v>
      </c>
      <c r="Z30" s="26">
        <f>Иные!B23</f>
        <v>0</v>
      </c>
      <c r="AA30" s="26">
        <f>Иные!C23</f>
        <v>5898.4273199999998</v>
      </c>
      <c r="AB30" s="26">
        <f>Иные!D23</f>
        <v>0</v>
      </c>
      <c r="AC30" s="26">
        <f>Иные!E23</f>
        <v>5898.4273199999998</v>
      </c>
      <c r="AD30" s="26">
        <f>Иные!F23</f>
        <v>5898.4273200000007</v>
      </c>
      <c r="AE30" s="26">
        <f t="shared" ref="AE30" si="14">AD30/AA30*100</f>
        <v>100.00000000000003</v>
      </c>
    </row>
    <row r="31" spans="1:31" x14ac:dyDescent="0.25">
      <c r="A31" s="39" t="s">
        <v>321</v>
      </c>
      <c r="B31" s="121">
        <f t="shared" si="0"/>
        <v>5304.8</v>
      </c>
      <c r="C31" s="121">
        <f t="shared" si="1"/>
        <v>6533.4400000000005</v>
      </c>
      <c r="D31" s="121">
        <f t="shared" si="2"/>
        <v>6533.4400000000005</v>
      </c>
      <c r="E31" s="121">
        <f t="shared" si="3"/>
        <v>0</v>
      </c>
      <c r="F31" s="121">
        <f t="shared" si="4"/>
        <v>5248.7603900000004</v>
      </c>
      <c r="G31" s="121">
        <f>F31/C31*100</f>
        <v>80.336857612528775</v>
      </c>
      <c r="H31" s="26"/>
      <c r="I31" s="26"/>
      <c r="J31" s="26"/>
      <c r="K31" s="26"/>
      <c r="L31" s="26"/>
      <c r="M31" s="31"/>
      <c r="N31" s="203">
        <f>Субсидии!B32</f>
        <v>5166</v>
      </c>
      <c r="O31" s="203">
        <f>Субсидии!C32</f>
        <v>6394.4400000000005</v>
      </c>
      <c r="P31" s="203">
        <f>Субсидии!D32</f>
        <v>6394.4400000000005</v>
      </c>
      <c r="Q31" s="203">
        <f>Субсидии!E32</f>
        <v>0</v>
      </c>
      <c r="R31" s="203">
        <f>Субсидии!F32</f>
        <v>5166</v>
      </c>
      <c r="S31" s="26">
        <f>R31/O31*100</f>
        <v>80.788935387617983</v>
      </c>
      <c r="T31" s="26">
        <f>'Субвенции '!B34</f>
        <v>138.80000000000001</v>
      </c>
      <c r="U31" s="26">
        <f>'Субвенции '!C34</f>
        <v>139</v>
      </c>
      <c r="V31" s="26">
        <f>'Субвенции '!D34</f>
        <v>139</v>
      </c>
      <c r="W31" s="26">
        <f>'Субвенции '!E34</f>
        <v>0</v>
      </c>
      <c r="X31" s="26">
        <f>'Субвенции '!F34</f>
        <v>82.760390000000001</v>
      </c>
      <c r="Y31" s="26">
        <f>X31/U31*100</f>
        <v>59.539848920863314</v>
      </c>
      <c r="Z31" s="26"/>
      <c r="AA31" s="26"/>
      <c r="AB31" s="26"/>
      <c r="AC31" s="26"/>
      <c r="AD31" s="26"/>
      <c r="AE31" s="26"/>
    </row>
    <row r="32" spans="1:31" x14ac:dyDescent="0.25">
      <c r="A32" s="39" t="s">
        <v>320</v>
      </c>
      <c r="B32" s="121">
        <f t="shared" si="0"/>
        <v>5978</v>
      </c>
      <c r="C32" s="121">
        <f t="shared" si="1"/>
        <v>7620.3</v>
      </c>
      <c r="D32" s="121">
        <f t="shared" si="2"/>
        <v>7620.3</v>
      </c>
      <c r="E32" s="121">
        <f t="shared" si="3"/>
        <v>0</v>
      </c>
      <c r="F32" s="121">
        <f t="shared" si="4"/>
        <v>7491.91806</v>
      </c>
      <c r="G32" s="121">
        <f>F32/C32*100</f>
        <v>98.315263965985594</v>
      </c>
      <c r="H32" s="26"/>
      <c r="I32" s="26"/>
      <c r="J32" s="26"/>
      <c r="K32" s="26"/>
      <c r="L32" s="26"/>
      <c r="M32" s="31"/>
      <c r="N32" s="203">
        <f>Субсидии!B33</f>
        <v>5631</v>
      </c>
      <c r="O32" s="203">
        <f>Субсидии!C33</f>
        <v>7272.8</v>
      </c>
      <c r="P32" s="203">
        <f>Субсидии!D33</f>
        <v>7272.8</v>
      </c>
      <c r="Q32" s="203">
        <f>Субсидии!E33</f>
        <v>0</v>
      </c>
      <c r="R32" s="203">
        <f>Субсидии!F33</f>
        <v>7272.8</v>
      </c>
      <c r="S32" s="26">
        <f>R32/O32*100</f>
        <v>100</v>
      </c>
      <c r="T32" s="26">
        <f>'Субвенции '!B35</f>
        <v>347</v>
      </c>
      <c r="U32" s="26">
        <f>'Субвенции '!C35</f>
        <v>347.5</v>
      </c>
      <c r="V32" s="26">
        <f>'Субвенции '!D35</f>
        <v>347.5</v>
      </c>
      <c r="W32" s="26">
        <f>'Субвенции '!E35</f>
        <v>0</v>
      </c>
      <c r="X32" s="26">
        <f>'Субвенции '!F35</f>
        <v>219.11805999999999</v>
      </c>
      <c r="Y32" s="26">
        <f>X32/U32*100</f>
        <v>63.055556834532368</v>
      </c>
      <c r="Z32" s="26"/>
      <c r="AA32" s="26"/>
      <c r="AB32" s="26"/>
      <c r="AC32" s="26"/>
      <c r="AD32" s="26"/>
      <c r="AE32" s="26"/>
    </row>
    <row r="33" spans="1:31" x14ac:dyDescent="0.25">
      <c r="A33" s="39" t="s">
        <v>323</v>
      </c>
      <c r="B33" s="121">
        <f t="shared" si="0"/>
        <v>6189.8</v>
      </c>
      <c r="C33" s="121">
        <f t="shared" si="1"/>
        <v>6190</v>
      </c>
      <c r="D33" s="121">
        <f t="shared" si="2"/>
        <v>6190</v>
      </c>
      <c r="E33" s="121">
        <f t="shared" si="3"/>
        <v>0</v>
      </c>
      <c r="F33" s="121">
        <f t="shared" si="4"/>
        <v>6100.7790000000005</v>
      </c>
      <c r="G33" s="121">
        <f>F33/C33*100</f>
        <v>98.558626817447504</v>
      </c>
      <c r="H33" s="26"/>
      <c r="I33" s="26"/>
      <c r="J33" s="26"/>
      <c r="K33" s="26"/>
      <c r="L33" s="26"/>
      <c r="M33" s="31"/>
      <c r="N33" s="203">
        <f>Субсидии!B34</f>
        <v>6051</v>
      </c>
      <c r="O33" s="203">
        <f>Субсидии!C34</f>
        <v>6051</v>
      </c>
      <c r="P33" s="203">
        <f>Субсидии!D34</f>
        <v>6051</v>
      </c>
      <c r="Q33" s="203">
        <f>Субсидии!E34</f>
        <v>0</v>
      </c>
      <c r="R33" s="203">
        <f>Субсидии!F34</f>
        <v>6051</v>
      </c>
      <c r="S33" s="26">
        <f>R33/O33*100</f>
        <v>100</v>
      </c>
      <c r="T33" s="26">
        <f>'Субвенции '!B36</f>
        <v>138.80000000000001</v>
      </c>
      <c r="U33" s="26">
        <f>'Субвенции '!C36</f>
        <v>139</v>
      </c>
      <c r="V33" s="26">
        <f>'Субвенции '!D36</f>
        <v>139</v>
      </c>
      <c r="W33" s="26">
        <f>'Субвенции '!E36</f>
        <v>0</v>
      </c>
      <c r="X33" s="26">
        <f>'Субвенции '!F36</f>
        <v>49.779000000000003</v>
      </c>
      <c r="Y33" s="26">
        <f>X33/U33*100</f>
        <v>35.812230215827341</v>
      </c>
      <c r="Z33" s="26"/>
      <c r="AA33" s="26"/>
      <c r="AB33" s="26"/>
      <c r="AC33" s="26"/>
      <c r="AD33" s="26"/>
      <c r="AE33" s="26"/>
    </row>
    <row r="34" spans="1:31" x14ac:dyDescent="0.25">
      <c r="A34" s="39" t="s">
        <v>319</v>
      </c>
      <c r="B34" s="121">
        <f t="shared" si="0"/>
        <v>6486.8</v>
      </c>
      <c r="C34" s="121">
        <f t="shared" si="1"/>
        <v>8608.2772199999999</v>
      </c>
      <c r="D34" s="121">
        <f t="shared" si="2"/>
        <v>8608.2772199999999</v>
      </c>
      <c r="E34" s="121">
        <f t="shared" si="3"/>
        <v>0</v>
      </c>
      <c r="F34" s="121">
        <f t="shared" si="4"/>
        <v>7212.3793400000004</v>
      </c>
      <c r="G34" s="121">
        <f>F34/C34*100</f>
        <v>83.784236446790459</v>
      </c>
      <c r="H34" s="26"/>
      <c r="I34" s="26"/>
      <c r="J34" s="26"/>
      <c r="K34" s="26"/>
      <c r="L34" s="26"/>
      <c r="M34" s="31"/>
      <c r="N34" s="203">
        <f>Субсидии!B35</f>
        <v>6348</v>
      </c>
      <c r="O34" s="203">
        <f>Субсидии!C35</f>
        <v>8469.2772199999999</v>
      </c>
      <c r="P34" s="203">
        <f>Субсидии!D35</f>
        <v>8469.2772199999999</v>
      </c>
      <c r="Q34" s="203">
        <f>Субсидии!E35</f>
        <v>0</v>
      </c>
      <c r="R34" s="203">
        <f>Субсидии!F35</f>
        <v>7136.5344100000002</v>
      </c>
      <c r="S34" s="26">
        <f>R34/O34*100</f>
        <v>84.263795181331901</v>
      </c>
      <c r="T34" s="26">
        <f>'Субвенции '!B37</f>
        <v>138.80000000000001</v>
      </c>
      <c r="U34" s="26">
        <f>'Субвенции '!C37</f>
        <v>139</v>
      </c>
      <c r="V34" s="26">
        <f>'Субвенции '!D37</f>
        <v>139</v>
      </c>
      <c r="W34" s="26">
        <f>'Субвенции '!E37</f>
        <v>0</v>
      </c>
      <c r="X34" s="26">
        <f>'Субвенции '!F37</f>
        <v>75.844929999999991</v>
      </c>
      <c r="Y34" s="26">
        <f>X34/U34*100</f>
        <v>54.56469784172662</v>
      </c>
      <c r="Z34" s="26"/>
      <c r="AA34" s="26"/>
      <c r="AB34" s="26"/>
      <c r="AC34" s="26"/>
      <c r="AD34" s="26"/>
      <c r="AE34" s="26"/>
    </row>
    <row r="35" spans="1:31" x14ac:dyDescent="0.25">
      <c r="A35" s="39" t="s">
        <v>318</v>
      </c>
      <c r="B35" s="121">
        <f t="shared" si="0"/>
        <v>0</v>
      </c>
      <c r="C35" s="121">
        <f t="shared" si="1"/>
        <v>0</v>
      </c>
      <c r="D35" s="121">
        <f t="shared" si="2"/>
        <v>0</v>
      </c>
      <c r="E35" s="121">
        <f t="shared" si="3"/>
        <v>0</v>
      </c>
      <c r="F35" s="121">
        <f t="shared" si="4"/>
        <v>0</v>
      </c>
      <c r="G35" s="121"/>
      <c r="H35" s="26"/>
      <c r="I35" s="26"/>
      <c r="J35" s="26"/>
      <c r="K35" s="26"/>
      <c r="L35" s="26"/>
      <c r="M35" s="31"/>
      <c r="N35" s="203">
        <f>Субсидии!B36</f>
        <v>0</v>
      </c>
      <c r="O35" s="203">
        <f>Субсидии!C36</f>
        <v>0</v>
      </c>
      <c r="P35" s="203">
        <f>Субсидии!D36</f>
        <v>0</v>
      </c>
      <c r="Q35" s="203">
        <f>Субсидии!E36</f>
        <v>0</v>
      </c>
      <c r="R35" s="203">
        <f>Субсидии!F36</f>
        <v>0</v>
      </c>
      <c r="S35" s="26"/>
      <c r="T35" s="26">
        <f>'Субвенции '!B38</f>
        <v>0</v>
      </c>
      <c r="U35" s="26">
        <f>'Субвенции '!C38</f>
        <v>0</v>
      </c>
      <c r="V35" s="26">
        <f>'Субвенции '!D38</f>
        <v>0</v>
      </c>
      <c r="W35" s="26">
        <f>'Субвенции '!E38</f>
        <v>0</v>
      </c>
      <c r="X35" s="26">
        <f>'Субвенции '!F38</f>
        <v>0</v>
      </c>
      <c r="Y35" s="26"/>
      <c r="Z35" s="26"/>
      <c r="AA35" s="26"/>
      <c r="AB35" s="26"/>
      <c r="AC35" s="26"/>
      <c r="AD35" s="26"/>
      <c r="AE35" s="26"/>
    </row>
    <row r="36" spans="1:31" x14ac:dyDescent="0.25">
      <c r="A36" s="39" t="s">
        <v>317</v>
      </c>
      <c r="B36" s="121">
        <f t="shared" si="0"/>
        <v>0</v>
      </c>
      <c r="C36" s="121">
        <f t="shared" si="1"/>
        <v>0</v>
      </c>
      <c r="D36" s="121">
        <f t="shared" si="2"/>
        <v>0</v>
      </c>
      <c r="E36" s="121">
        <f t="shared" si="3"/>
        <v>0</v>
      </c>
      <c r="F36" s="121">
        <f t="shared" si="4"/>
        <v>0</v>
      </c>
      <c r="G36" s="121"/>
      <c r="H36" s="26"/>
      <c r="I36" s="26"/>
      <c r="J36" s="26"/>
      <c r="K36" s="26"/>
      <c r="L36" s="26"/>
      <c r="M36" s="31"/>
      <c r="N36" s="203">
        <f>Субсидии!B37</f>
        <v>0</v>
      </c>
      <c r="O36" s="203">
        <f>Субсидии!C37</f>
        <v>0</v>
      </c>
      <c r="P36" s="203">
        <f>Субсидии!D37</f>
        <v>0</v>
      </c>
      <c r="Q36" s="203">
        <f>Субсидии!E37</f>
        <v>0</v>
      </c>
      <c r="R36" s="203">
        <f>Субсидии!F37</f>
        <v>0</v>
      </c>
      <c r="S36" s="26"/>
      <c r="T36" s="26">
        <f>'Субвенции '!B39</f>
        <v>0</v>
      </c>
      <c r="U36" s="26">
        <f>'Субвенции '!C39</f>
        <v>0</v>
      </c>
      <c r="V36" s="26">
        <f>'Субвенции '!D39</f>
        <v>0</v>
      </c>
      <c r="W36" s="26">
        <f>'Субвенции '!E39</f>
        <v>0</v>
      </c>
      <c r="X36" s="26">
        <f>'Субвенции '!F39</f>
        <v>0</v>
      </c>
      <c r="Y36" s="26"/>
      <c r="Z36" s="26"/>
      <c r="AA36" s="26"/>
      <c r="AB36" s="26"/>
      <c r="AC36" s="26"/>
      <c r="AD36" s="26"/>
      <c r="AE36" s="26"/>
    </row>
    <row r="37" spans="1:31" x14ac:dyDescent="0.25">
      <c r="A37" s="39" t="s">
        <v>316</v>
      </c>
      <c r="B37" s="121">
        <f t="shared" si="0"/>
        <v>0</v>
      </c>
      <c r="C37" s="121">
        <f t="shared" si="1"/>
        <v>0</v>
      </c>
      <c r="D37" s="121">
        <f t="shared" si="2"/>
        <v>0</v>
      </c>
      <c r="E37" s="121">
        <f t="shared" si="3"/>
        <v>0</v>
      </c>
      <c r="F37" s="121">
        <f t="shared" si="4"/>
        <v>0</v>
      </c>
      <c r="G37" s="121"/>
      <c r="H37" s="26"/>
      <c r="I37" s="26"/>
      <c r="J37" s="26"/>
      <c r="K37" s="26"/>
      <c r="L37" s="26"/>
      <c r="M37" s="31"/>
      <c r="N37" s="203">
        <f>Субсидии!B38</f>
        <v>0</v>
      </c>
      <c r="O37" s="203">
        <f>Субсидии!C38</f>
        <v>0</v>
      </c>
      <c r="P37" s="203">
        <f>Субсидии!D38</f>
        <v>0</v>
      </c>
      <c r="Q37" s="203">
        <f>Субсидии!E38</f>
        <v>0</v>
      </c>
      <c r="R37" s="203">
        <f>Субсидии!F38</f>
        <v>0</v>
      </c>
      <c r="S37" s="26"/>
      <c r="T37" s="26">
        <f>'Субвенции '!B40</f>
        <v>0</v>
      </c>
      <c r="U37" s="26">
        <f>'Субвенции '!C40</f>
        <v>0</v>
      </c>
      <c r="V37" s="26">
        <f>'Субвенции '!D40</f>
        <v>0</v>
      </c>
      <c r="W37" s="26">
        <f>'Субвенции '!E40</f>
        <v>0</v>
      </c>
      <c r="X37" s="26">
        <f>'Субвенции '!F40</f>
        <v>0</v>
      </c>
      <c r="Y37" s="26"/>
      <c r="Z37" s="26"/>
      <c r="AA37" s="26"/>
      <c r="AB37" s="26"/>
      <c r="AC37" s="26"/>
      <c r="AD37" s="26"/>
      <c r="AE37" s="26"/>
    </row>
    <row r="38" spans="1:31" x14ac:dyDescent="0.25">
      <c r="A38" s="39" t="s">
        <v>315</v>
      </c>
      <c r="B38" s="121">
        <f t="shared" si="0"/>
        <v>0</v>
      </c>
      <c r="C38" s="121">
        <f t="shared" si="1"/>
        <v>0</v>
      </c>
      <c r="D38" s="121">
        <f t="shared" si="2"/>
        <v>0</v>
      </c>
      <c r="E38" s="121">
        <f t="shared" si="3"/>
        <v>0</v>
      </c>
      <c r="F38" s="121">
        <f t="shared" si="4"/>
        <v>0</v>
      </c>
      <c r="G38" s="121"/>
      <c r="H38" s="26"/>
      <c r="I38" s="26"/>
      <c r="J38" s="26"/>
      <c r="K38" s="26"/>
      <c r="L38" s="26"/>
      <c r="M38" s="31"/>
      <c r="N38" s="203">
        <f>Субсидии!B39</f>
        <v>0</v>
      </c>
      <c r="O38" s="203">
        <f>Субсидии!C39</f>
        <v>0</v>
      </c>
      <c r="P38" s="203">
        <f>Субсидии!D39</f>
        <v>0</v>
      </c>
      <c r="Q38" s="203">
        <f>Субсидии!E39</f>
        <v>0</v>
      </c>
      <c r="R38" s="203">
        <f>Субсидии!F39</f>
        <v>0</v>
      </c>
      <c r="S38" s="26"/>
      <c r="T38" s="26">
        <f>'Субвенции '!B41</f>
        <v>0</v>
      </c>
      <c r="U38" s="26">
        <f>'Субвенции '!C41</f>
        <v>0</v>
      </c>
      <c r="V38" s="26">
        <f>'Субвенции '!D41</f>
        <v>0</v>
      </c>
      <c r="W38" s="26">
        <f>'Субвенции '!E41</f>
        <v>0</v>
      </c>
      <c r="X38" s="26">
        <f>'Субвенции '!F41</f>
        <v>0</v>
      </c>
      <c r="Y38" s="26"/>
      <c r="Z38" s="26"/>
      <c r="AA38" s="26"/>
      <c r="AB38" s="26"/>
      <c r="AC38" s="26"/>
      <c r="AD38" s="26"/>
      <c r="AE38" s="26"/>
    </row>
    <row r="39" spans="1:31" s="18" customFormat="1" ht="31.5" x14ac:dyDescent="0.25">
      <c r="A39" s="20" t="s">
        <v>161</v>
      </c>
      <c r="B39" s="28">
        <f t="shared" si="0"/>
        <v>615949.44682999991</v>
      </c>
      <c r="C39" s="28">
        <f t="shared" si="1"/>
        <v>747100.00351000007</v>
      </c>
      <c r="D39" s="28">
        <f t="shared" si="2"/>
        <v>742045.20751000009</v>
      </c>
      <c r="E39" s="28">
        <f t="shared" si="3"/>
        <v>5054.7960000000003</v>
      </c>
      <c r="F39" s="28">
        <f t="shared" si="4"/>
        <v>521239.74323000002</v>
      </c>
      <c r="G39" s="28">
        <f>F39/C39*100</f>
        <v>69.768403263435815</v>
      </c>
      <c r="H39" s="28">
        <f>SUM(H40:H53)</f>
        <v>134205.30000000002</v>
      </c>
      <c r="I39" s="28">
        <f>SUM(I40:I53)</f>
        <v>134205.30000000002</v>
      </c>
      <c r="J39" s="28">
        <f>SUM(J40:J53)</f>
        <v>134205.30000000002</v>
      </c>
      <c r="K39" s="28">
        <f>SUM(K40:K53)</f>
        <v>0</v>
      </c>
      <c r="L39" s="28">
        <f>SUM(L40:L53)</f>
        <v>104463.4</v>
      </c>
      <c r="M39" s="29">
        <f>L39/I39*100</f>
        <v>77.838505632787957</v>
      </c>
      <c r="N39" s="28">
        <f>SUM(N40:N53)</f>
        <v>125774.74683000002</v>
      </c>
      <c r="O39" s="28">
        <f>SUM(O40:O53)</f>
        <v>141089.60751</v>
      </c>
      <c r="P39" s="28">
        <f>SUM(P40:P53)</f>
        <v>141089.60751</v>
      </c>
      <c r="Q39" s="28">
        <f>SUM(Q40:Q53)</f>
        <v>0</v>
      </c>
      <c r="R39" s="28">
        <f>SUM(R40:R53)</f>
        <v>101077.27060000003</v>
      </c>
      <c r="S39" s="28">
        <f>R39/O39*100</f>
        <v>71.640478972085859</v>
      </c>
      <c r="T39" s="28">
        <f>SUM(T40:T53)</f>
        <v>347675.6999999999</v>
      </c>
      <c r="U39" s="28">
        <f>SUM(U40:U53)</f>
        <v>393432</v>
      </c>
      <c r="V39" s="28">
        <f>SUM(V40:V53)</f>
        <v>393432</v>
      </c>
      <c r="W39" s="28">
        <f>SUM(W40:W53)</f>
        <v>0</v>
      </c>
      <c r="X39" s="28">
        <f>SUM(X40:X53)</f>
        <v>283599.23491</v>
      </c>
      <c r="Y39" s="28">
        <f>X39/U39*100</f>
        <v>72.08341845859006</v>
      </c>
      <c r="Z39" s="28">
        <f>SUM(Z40:Z53)</f>
        <v>8293.7000000000007</v>
      </c>
      <c r="AA39" s="28">
        <f>SUM(AA40:AA53)</f>
        <v>78373.096000000005</v>
      </c>
      <c r="AB39" s="28">
        <f>SUM(AB40:AB53)</f>
        <v>73318.3</v>
      </c>
      <c r="AC39" s="28">
        <f>SUM(AC40:AC53)</f>
        <v>5054.7960000000003</v>
      </c>
      <c r="AD39" s="28">
        <f>SUM(AD40:AD53)</f>
        <v>32099.837720000003</v>
      </c>
      <c r="AE39" s="28">
        <f>AD39/AA39*100</f>
        <v>40.957725748131736</v>
      </c>
    </row>
    <row r="40" spans="1:31" ht="31.5" x14ac:dyDescent="0.25">
      <c r="A40" s="345" t="s">
        <v>160</v>
      </c>
      <c r="B40" s="26">
        <f t="shared" si="0"/>
        <v>565329.84682999994</v>
      </c>
      <c r="C40" s="26">
        <f t="shared" si="1"/>
        <v>643221.98208999995</v>
      </c>
      <c r="D40" s="26">
        <f t="shared" si="2"/>
        <v>643132.18608999997</v>
      </c>
      <c r="E40" s="26">
        <f t="shared" si="3"/>
        <v>89.796000000000006</v>
      </c>
      <c r="F40" s="26">
        <f t="shared" si="4"/>
        <v>464502.34831000003</v>
      </c>
      <c r="G40" s="26">
        <f>F40/C40*100</f>
        <v>72.214936871514851</v>
      </c>
      <c r="H40" s="27">
        <f>Дотации!B19</f>
        <v>134205.30000000002</v>
      </c>
      <c r="I40" s="27">
        <f>Дотации!C19</f>
        <v>134205.30000000002</v>
      </c>
      <c r="J40" s="27">
        <f>Дотации!D19</f>
        <v>134205.30000000002</v>
      </c>
      <c r="K40" s="27">
        <f>Дотации!E19</f>
        <v>0</v>
      </c>
      <c r="L40" s="27">
        <f>Дотации!F19</f>
        <v>104463.4</v>
      </c>
      <c r="M40" s="27">
        <f>L40/I40*100</f>
        <v>77.838505632787957</v>
      </c>
      <c r="N40" s="26">
        <f>Субсидии!B41</f>
        <v>77237.146829999998</v>
      </c>
      <c r="O40" s="26">
        <f>Субсидии!C41</f>
        <v>85747.014329999991</v>
      </c>
      <c r="P40" s="26">
        <f>Субсидии!D41</f>
        <v>85747.014329999991</v>
      </c>
      <c r="Q40" s="26">
        <f>Субсидии!E41</f>
        <v>0</v>
      </c>
      <c r="R40" s="26">
        <f>Субсидии!F41</f>
        <v>55974.794770000008</v>
      </c>
      <c r="S40" s="26">
        <f>R40/O40*100</f>
        <v>65.279001499200078</v>
      </c>
      <c r="T40" s="26">
        <f>'Субвенции '!B43</f>
        <v>345593.69999999995</v>
      </c>
      <c r="U40" s="26">
        <f>'Субвенции '!C43</f>
        <v>391347</v>
      </c>
      <c r="V40" s="26">
        <f>'Субвенции '!D43</f>
        <v>391347</v>
      </c>
      <c r="W40" s="26">
        <f>'Субвенции '!E43</f>
        <v>0</v>
      </c>
      <c r="X40" s="26">
        <f>'Субвенции '!F43</f>
        <v>282212.57798</v>
      </c>
      <c r="Y40" s="26">
        <f>X40/U40*100</f>
        <v>72.113131819076173</v>
      </c>
      <c r="Z40" s="26">
        <f>Иные!B25</f>
        <v>8293.7000000000007</v>
      </c>
      <c r="AA40" s="26">
        <f>Иные!C25</f>
        <v>31922.667760000004</v>
      </c>
      <c r="AB40" s="26">
        <f>Иные!D25</f>
        <v>31832.871760000005</v>
      </c>
      <c r="AC40" s="26">
        <f>Иные!E25</f>
        <v>89.796000000000006</v>
      </c>
      <c r="AD40" s="26">
        <f>Иные!F25</f>
        <v>21851.575560000001</v>
      </c>
      <c r="AE40" s="26">
        <f>AD40/AA40*100</f>
        <v>68.451595976513715</v>
      </c>
    </row>
    <row r="41" spans="1:31" x14ac:dyDescent="0.25">
      <c r="A41" s="39" t="s">
        <v>325</v>
      </c>
      <c r="B41" s="121">
        <f t="shared" si="0"/>
        <v>7679</v>
      </c>
      <c r="C41" s="121">
        <f t="shared" si="1"/>
        <v>8933.4061999999994</v>
      </c>
      <c r="D41" s="121">
        <f t="shared" si="2"/>
        <v>8893.4061999999994</v>
      </c>
      <c r="E41" s="121">
        <f t="shared" si="3"/>
        <v>40</v>
      </c>
      <c r="F41" s="121">
        <f t="shared" si="4"/>
        <v>8436.4284200000002</v>
      </c>
      <c r="G41" s="121">
        <f>F41/C41*100</f>
        <v>94.436861272467382</v>
      </c>
      <c r="H41" s="26"/>
      <c r="I41" s="26"/>
      <c r="J41" s="26"/>
      <c r="K41" s="26"/>
      <c r="L41" s="26"/>
      <c r="M41" s="31"/>
      <c r="N41" s="203">
        <f>Субсидии!B42</f>
        <v>7332</v>
      </c>
      <c r="O41" s="203">
        <f>Субсидии!C42</f>
        <v>8545.9061999999994</v>
      </c>
      <c r="P41" s="203">
        <f>Субсидии!D42</f>
        <v>8545.9061999999994</v>
      </c>
      <c r="Q41" s="203">
        <f>Субсидии!E42</f>
        <v>0</v>
      </c>
      <c r="R41" s="203">
        <f>Субсидии!F42</f>
        <v>8149.1869499999993</v>
      </c>
      <c r="S41" s="26">
        <f>R41/O41*100</f>
        <v>95.357786047312331</v>
      </c>
      <c r="T41" s="26">
        <f>'Субвенции '!B44</f>
        <v>347</v>
      </c>
      <c r="U41" s="26">
        <f>'Субвенции '!C44</f>
        <v>347.5</v>
      </c>
      <c r="V41" s="26">
        <f>'Субвенции '!D44</f>
        <v>347.5</v>
      </c>
      <c r="W41" s="26">
        <f>'Субвенции '!E44</f>
        <v>0</v>
      </c>
      <c r="X41" s="26">
        <f>'Субвенции '!F44</f>
        <v>247.24146999999999</v>
      </c>
      <c r="Y41" s="26">
        <f>X41/U41*100</f>
        <v>71.148624460431648</v>
      </c>
      <c r="Z41" s="26"/>
      <c r="AA41" s="26">
        <f>Иные!C26</f>
        <v>40</v>
      </c>
      <c r="AB41" s="26">
        <f>Иные!D26</f>
        <v>0</v>
      </c>
      <c r="AC41" s="26">
        <f>Иные!E26</f>
        <v>40</v>
      </c>
      <c r="AD41" s="26">
        <f>Иные!F26</f>
        <v>40</v>
      </c>
      <c r="AE41" s="26">
        <f t="shared" ref="AE41:AE47" si="15">AD41/AA41*100</f>
        <v>100</v>
      </c>
    </row>
    <row r="42" spans="1:31" x14ac:dyDescent="0.25">
      <c r="A42" s="22" t="s">
        <v>159</v>
      </c>
      <c r="B42" s="121">
        <f t="shared" si="0"/>
        <v>8500</v>
      </c>
      <c r="C42" s="121">
        <f t="shared" si="1"/>
        <v>49835.470690000002</v>
      </c>
      <c r="D42" s="121">
        <f t="shared" si="2"/>
        <v>49835.470690000002</v>
      </c>
      <c r="E42" s="121">
        <f t="shared" si="3"/>
        <v>0</v>
      </c>
      <c r="F42" s="121">
        <f t="shared" si="4"/>
        <v>13337.797520000002</v>
      </c>
      <c r="G42" s="121">
        <f>F42/C42*100</f>
        <v>26.763663180723938</v>
      </c>
      <c r="H42" s="26"/>
      <c r="I42" s="26"/>
      <c r="J42" s="26"/>
      <c r="K42" s="26"/>
      <c r="L42" s="26"/>
      <c r="M42" s="31"/>
      <c r="N42" s="203">
        <f>Субсидии!B43</f>
        <v>8500</v>
      </c>
      <c r="O42" s="203">
        <f>Субсидии!C43</f>
        <v>9650.0424500000008</v>
      </c>
      <c r="P42" s="203">
        <f>Субсидии!D43</f>
        <v>9650.0424500000008</v>
      </c>
      <c r="Q42" s="203">
        <f>Субсидии!E43</f>
        <v>0</v>
      </c>
      <c r="R42" s="203">
        <f>Субсидии!F43</f>
        <v>9354.5353600000017</v>
      </c>
      <c r="S42" s="26">
        <f>R42/O42*100</f>
        <v>96.937763833360151</v>
      </c>
      <c r="T42" s="26"/>
      <c r="U42" s="26"/>
      <c r="V42" s="26"/>
      <c r="W42" s="26"/>
      <c r="X42" s="26"/>
      <c r="Y42" s="26"/>
      <c r="Z42" s="26">
        <f>Иные!B27</f>
        <v>0</v>
      </c>
      <c r="AA42" s="26">
        <f>Иные!C27</f>
        <v>40185.428240000001</v>
      </c>
      <c r="AB42" s="26">
        <f>Иные!D27</f>
        <v>40185.428240000001</v>
      </c>
      <c r="AC42" s="26">
        <f>Иные!E27</f>
        <v>0</v>
      </c>
      <c r="AD42" s="26">
        <f>Иные!F27</f>
        <v>3983.2621600000002</v>
      </c>
      <c r="AE42" s="26">
        <f t="shared" si="15"/>
        <v>9.9122053302772013</v>
      </c>
    </row>
    <row r="43" spans="1:31" x14ac:dyDescent="0.25">
      <c r="A43" s="39" t="s">
        <v>326</v>
      </c>
      <c r="B43" s="121">
        <f t="shared" si="0"/>
        <v>2205.8000000000002</v>
      </c>
      <c r="C43" s="121">
        <f t="shared" si="1"/>
        <v>2506</v>
      </c>
      <c r="D43" s="121">
        <f t="shared" si="2"/>
        <v>2506</v>
      </c>
      <c r="E43" s="121">
        <f t="shared" si="3"/>
        <v>0</v>
      </c>
      <c r="F43" s="121">
        <f t="shared" si="4"/>
        <v>2154.2350299999998</v>
      </c>
      <c r="G43" s="121">
        <f>F43/C43*100</f>
        <v>85.963089784517152</v>
      </c>
      <c r="H43" s="26"/>
      <c r="I43" s="26"/>
      <c r="J43" s="26"/>
      <c r="K43" s="26"/>
      <c r="L43" s="26"/>
      <c r="M43" s="31"/>
      <c r="N43" s="203">
        <f>Субсидии!B44</f>
        <v>2067</v>
      </c>
      <c r="O43" s="203">
        <f>Субсидии!C44</f>
        <v>2367</v>
      </c>
      <c r="P43" s="203">
        <f>Субсидии!D44</f>
        <v>2367</v>
      </c>
      <c r="Q43" s="203">
        <f>Субсидии!E44</f>
        <v>0</v>
      </c>
      <c r="R43" s="203">
        <f>Субсидии!F44</f>
        <v>2067</v>
      </c>
      <c r="S43" s="26">
        <f>R43/O43*100</f>
        <v>87.325728770595688</v>
      </c>
      <c r="T43" s="26">
        <f>'Субвенции '!B45</f>
        <v>138.80000000000001</v>
      </c>
      <c r="U43" s="26">
        <f>'Субвенции '!C45</f>
        <v>139</v>
      </c>
      <c r="V43" s="26">
        <f>'Субвенции '!D45</f>
        <v>139</v>
      </c>
      <c r="W43" s="26">
        <f>'Субвенции '!E45</f>
        <v>0</v>
      </c>
      <c r="X43" s="26">
        <f>'Субвенции '!F45</f>
        <v>87.235029999999995</v>
      </c>
      <c r="Y43" s="26">
        <f>X43/U43*100</f>
        <v>62.759014388489206</v>
      </c>
      <c r="Z43" s="26"/>
      <c r="AA43" s="26"/>
      <c r="AB43" s="26"/>
      <c r="AC43" s="26"/>
      <c r="AD43" s="26"/>
      <c r="AE43" s="26"/>
    </row>
    <row r="44" spans="1:31" x14ac:dyDescent="0.25">
      <c r="A44" s="39" t="s">
        <v>489</v>
      </c>
      <c r="B44" s="121">
        <f t="shared" si="0"/>
        <v>0</v>
      </c>
      <c r="C44" s="121">
        <f t="shared" si="1"/>
        <v>0</v>
      </c>
      <c r="D44" s="121">
        <f t="shared" si="2"/>
        <v>0</v>
      </c>
      <c r="E44" s="121">
        <f t="shared" si="3"/>
        <v>0</v>
      </c>
      <c r="F44" s="121">
        <f t="shared" si="4"/>
        <v>0</v>
      </c>
      <c r="G44" s="121"/>
      <c r="H44" s="26"/>
      <c r="I44" s="26"/>
      <c r="J44" s="26"/>
      <c r="K44" s="26"/>
      <c r="L44" s="26"/>
      <c r="M44" s="31"/>
      <c r="N44" s="203"/>
      <c r="O44" s="203"/>
      <c r="P44" s="203"/>
      <c r="Q44" s="203"/>
      <c r="R44" s="203"/>
      <c r="S44" s="26"/>
      <c r="T44" s="26">
        <f>'Субвенции '!B46</f>
        <v>0</v>
      </c>
      <c r="U44" s="26">
        <f>'Субвенции '!C46</f>
        <v>0</v>
      </c>
      <c r="V44" s="26">
        <f>'Субвенции '!D46</f>
        <v>0</v>
      </c>
      <c r="W44" s="26">
        <f>'Субвенции '!E46</f>
        <v>0</v>
      </c>
      <c r="X44" s="26">
        <f>'Субвенции '!F46</f>
        <v>0</v>
      </c>
      <c r="Y44" s="26"/>
      <c r="Z44" s="26"/>
      <c r="AA44" s="26"/>
      <c r="AB44" s="26"/>
      <c r="AC44" s="26"/>
      <c r="AD44" s="26"/>
      <c r="AE44" s="26"/>
    </row>
    <row r="45" spans="1:31" x14ac:dyDescent="0.25">
      <c r="A45" s="39" t="s">
        <v>251</v>
      </c>
      <c r="B45" s="121">
        <f t="shared" si="0"/>
        <v>6413.2250000000004</v>
      </c>
      <c r="C45" s="121">
        <f t="shared" si="1"/>
        <v>8981.3249799999994</v>
      </c>
      <c r="D45" s="121">
        <f t="shared" si="2"/>
        <v>8981.3249799999994</v>
      </c>
      <c r="E45" s="121">
        <f t="shared" si="3"/>
        <v>0</v>
      </c>
      <c r="F45" s="121">
        <f t="shared" si="4"/>
        <v>1969.4375700000001</v>
      </c>
      <c r="G45" s="121">
        <f>F45/C45*100</f>
        <v>21.928140607155719</v>
      </c>
      <c r="H45" s="26"/>
      <c r="I45" s="26"/>
      <c r="J45" s="26"/>
      <c r="K45" s="26"/>
      <c r="L45" s="26"/>
      <c r="M45" s="31"/>
      <c r="N45" s="203">
        <f>Субсидии!B45</f>
        <v>6066.2250000000004</v>
      </c>
      <c r="O45" s="203">
        <f>Субсидии!C45</f>
        <v>7333.8249799999994</v>
      </c>
      <c r="P45" s="203">
        <f>Субсидии!D45</f>
        <v>7333.8249799999994</v>
      </c>
      <c r="Q45" s="203">
        <f>Субсидии!E45</f>
        <v>0</v>
      </c>
      <c r="R45" s="203">
        <f>Субсидии!F45</f>
        <v>437.81397000000004</v>
      </c>
      <c r="S45" s="26">
        <f>R45/O45*100</f>
        <v>5.9697902689791231</v>
      </c>
      <c r="T45" s="26">
        <f>'Субвенции '!B47</f>
        <v>347</v>
      </c>
      <c r="U45" s="26">
        <f>'Субвенции '!C47</f>
        <v>347.5</v>
      </c>
      <c r="V45" s="26">
        <f>'Субвенции '!D47</f>
        <v>347.5</v>
      </c>
      <c r="W45" s="26">
        <f>'Субвенции '!E47</f>
        <v>0</v>
      </c>
      <c r="X45" s="26">
        <f>'Субвенции '!F47</f>
        <v>231.62360000000001</v>
      </c>
      <c r="Y45" s="26">
        <f>X45/U45*100</f>
        <v>66.654273381294971</v>
      </c>
      <c r="Z45" s="26">
        <f>Иные!B28</f>
        <v>0</v>
      </c>
      <c r="AA45" s="26">
        <f>Иные!C28</f>
        <v>1300</v>
      </c>
      <c r="AB45" s="26">
        <f>Иные!D28</f>
        <v>1300</v>
      </c>
      <c r="AC45" s="26">
        <f>Иные!E28</f>
        <v>0</v>
      </c>
      <c r="AD45" s="26">
        <f>Иные!F28</f>
        <v>1300</v>
      </c>
      <c r="AE45" s="26">
        <f t="shared" si="15"/>
        <v>100</v>
      </c>
    </row>
    <row r="46" spans="1:31" x14ac:dyDescent="0.25">
      <c r="A46" s="39" t="s">
        <v>327</v>
      </c>
      <c r="B46" s="121">
        <f t="shared" si="0"/>
        <v>5720.2250000000004</v>
      </c>
      <c r="C46" s="121">
        <f t="shared" si="1"/>
        <v>5720.7250000000004</v>
      </c>
      <c r="D46" s="121">
        <f t="shared" si="2"/>
        <v>5720.7250000000004</v>
      </c>
      <c r="E46" s="121">
        <f t="shared" si="3"/>
        <v>0</v>
      </c>
      <c r="F46" s="121">
        <f t="shared" si="4"/>
        <v>5585.8256100000008</v>
      </c>
      <c r="G46" s="121">
        <f>F46/C46*100</f>
        <v>97.641917938722813</v>
      </c>
      <c r="H46" s="26"/>
      <c r="I46" s="26"/>
      <c r="J46" s="26"/>
      <c r="K46" s="26"/>
      <c r="L46" s="26"/>
      <c r="M46" s="31"/>
      <c r="N46" s="203">
        <f>Субсидии!B46</f>
        <v>5373.2250000000004</v>
      </c>
      <c r="O46" s="203">
        <f>Субсидии!C46</f>
        <v>5373.2250000000004</v>
      </c>
      <c r="P46" s="203">
        <f>Субсидии!D46</f>
        <v>5373.2250000000004</v>
      </c>
      <c r="Q46" s="203">
        <f>Субсидии!E46</f>
        <v>0</v>
      </c>
      <c r="R46" s="203">
        <f>Субсидии!F46</f>
        <v>5373.2250000000004</v>
      </c>
      <c r="S46" s="26">
        <f>R46/O46*100</f>
        <v>100</v>
      </c>
      <c r="T46" s="26">
        <f>'Субвенции '!B48</f>
        <v>347</v>
      </c>
      <c r="U46" s="26">
        <f>'Субвенции '!C48</f>
        <v>347.5</v>
      </c>
      <c r="V46" s="26">
        <f>'Субвенции '!D48</f>
        <v>347.5</v>
      </c>
      <c r="W46" s="26">
        <f>'Субвенции '!E48</f>
        <v>0</v>
      </c>
      <c r="X46" s="26">
        <f>'Субвенции '!F48</f>
        <v>212.60060999999999</v>
      </c>
      <c r="Y46" s="26">
        <f>X46/U46*100</f>
        <v>61.180031654676256</v>
      </c>
      <c r="Z46" s="26"/>
      <c r="AA46" s="26"/>
      <c r="AB46" s="26"/>
      <c r="AC46" s="26"/>
      <c r="AD46" s="26"/>
      <c r="AE46" s="26"/>
    </row>
    <row r="47" spans="1:31" x14ac:dyDescent="0.25">
      <c r="A47" s="39" t="s">
        <v>166</v>
      </c>
      <c r="B47" s="121">
        <f t="shared" si="0"/>
        <v>3135.9250000000002</v>
      </c>
      <c r="C47" s="121">
        <f t="shared" si="1"/>
        <v>9471.8695499999994</v>
      </c>
      <c r="D47" s="121">
        <f t="shared" si="2"/>
        <v>4546.8695500000003</v>
      </c>
      <c r="E47" s="121">
        <f t="shared" si="3"/>
        <v>4925</v>
      </c>
      <c r="F47" s="121">
        <f t="shared" si="4"/>
        <v>8483.3646000000008</v>
      </c>
      <c r="G47" s="121">
        <f>F47/C47*100</f>
        <v>89.563782051875933</v>
      </c>
      <c r="H47" s="26"/>
      <c r="I47" s="26"/>
      <c r="J47" s="26"/>
      <c r="K47" s="26"/>
      <c r="L47" s="26"/>
      <c r="M47" s="31"/>
      <c r="N47" s="203">
        <f>Субсидии!B47</f>
        <v>2788.9250000000002</v>
      </c>
      <c r="O47" s="203">
        <f>Субсидии!C47</f>
        <v>4199.3695500000003</v>
      </c>
      <c r="P47" s="203">
        <f>Субсидии!D47</f>
        <v>4199.3695500000003</v>
      </c>
      <c r="Q47" s="203">
        <f>Субсидии!E47</f>
        <v>0</v>
      </c>
      <c r="R47" s="203">
        <f>Субсидии!F47</f>
        <v>3310.4895500000002</v>
      </c>
      <c r="S47" s="26">
        <f>R47/O47*100</f>
        <v>78.833013160273069</v>
      </c>
      <c r="T47" s="26">
        <f>'Субвенции '!B49</f>
        <v>347</v>
      </c>
      <c r="U47" s="26">
        <f>'Субвенции '!C49</f>
        <v>347.5</v>
      </c>
      <c r="V47" s="26">
        <f>'Субвенции '!D49</f>
        <v>347.5</v>
      </c>
      <c r="W47" s="26">
        <f>'Субвенции '!E49</f>
        <v>0</v>
      </c>
      <c r="X47" s="26">
        <f>'Субвенции '!F49</f>
        <v>247.87504999999999</v>
      </c>
      <c r="Y47" s="26">
        <f>X47/U47*100</f>
        <v>71.33094964028777</v>
      </c>
      <c r="Z47" s="26">
        <f>Иные!B29</f>
        <v>0</v>
      </c>
      <c r="AA47" s="26">
        <f>Иные!C29</f>
        <v>4925</v>
      </c>
      <c r="AB47" s="26">
        <f>Иные!D29</f>
        <v>0</v>
      </c>
      <c r="AC47" s="26">
        <f>Иные!E29</f>
        <v>4925</v>
      </c>
      <c r="AD47" s="26">
        <f>Иные!F29</f>
        <v>4925</v>
      </c>
      <c r="AE47" s="26">
        <f t="shared" si="15"/>
        <v>100</v>
      </c>
    </row>
    <row r="48" spans="1:31" x14ac:dyDescent="0.25">
      <c r="A48" s="39" t="s">
        <v>328</v>
      </c>
      <c r="B48" s="121">
        <f t="shared" si="0"/>
        <v>2667.8</v>
      </c>
      <c r="C48" s="121">
        <f t="shared" si="1"/>
        <v>2668</v>
      </c>
      <c r="D48" s="121">
        <f t="shared" si="2"/>
        <v>2668</v>
      </c>
      <c r="E48" s="121">
        <f t="shared" si="3"/>
        <v>0</v>
      </c>
      <c r="F48" s="121">
        <f t="shared" si="4"/>
        <v>2629.9611399999999</v>
      </c>
      <c r="G48" s="121">
        <f>F48/C48*100</f>
        <v>98.5742556221889</v>
      </c>
      <c r="H48" s="26"/>
      <c r="I48" s="26"/>
      <c r="J48" s="26"/>
      <c r="K48" s="26"/>
      <c r="L48" s="26"/>
      <c r="M48" s="31"/>
      <c r="N48" s="203">
        <f>Субсидии!B48</f>
        <v>2529</v>
      </c>
      <c r="O48" s="203">
        <f>Субсидии!C48</f>
        <v>2529</v>
      </c>
      <c r="P48" s="203">
        <f>Субсидии!D48</f>
        <v>2529</v>
      </c>
      <c r="Q48" s="203">
        <f>Субсидии!E48</f>
        <v>0</v>
      </c>
      <c r="R48" s="203">
        <f>Субсидии!F48</f>
        <v>2529</v>
      </c>
      <c r="S48" s="26">
        <f>R48/O48*100</f>
        <v>100</v>
      </c>
      <c r="T48" s="26">
        <f>'Субвенции '!B50</f>
        <v>138.80000000000001</v>
      </c>
      <c r="U48" s="26">
        <f>'Субвенции '!C50</f>
        <v>139</v>
      </c>
      <c r="V48" s="26">
        <f>'Субвенции '!D50</f>
        <v>139</v>
      </c>
      <c r="W48" s="26">
        <f>'Субвенции '!E50</f>
        <v>0</v>
      </c>
      <c r="X48" s="26">
        <f>'Субвенции '!F50</f>
        <v>100.96114</v>
      </c>
      <c r="Y48" s="26">
        <f>X48/U48*100</f>
        <v>72.633913669064754</v>
      </c>
      <c r="Z48" s="26"/>
      <c r="AA48" s="26"/>
      <c r="AB48" s="26"/>
      <c r="AC48" s="26"/>
      <c r="AD48" s="26"/>
      <c r="AE48" s="26"/>
    </row>
    <row r="49" spans="1:31" x14ac:dyDescent="0.25">
      <c r="A49" s="39" t="s">
        <v>329</v>
      </c>
      <c r="B49" s="121">
        <f t="shared" si="0"/>
        <v>6211.0250000000005</v>
      </c>
      <c r="C49" s="121">
        <f t="shared" si="1"/>
        <v>6211.2250000000004</v>
      </c>
      <c r="D49" s="121">
        <f t="shared" si="2"/>
        <v>6211.2250000000004</v>
      </c>
      <c r="E49" s="121">
        <f t="shared" si="3"/>
        <v>0</v>
      </c>
      <c r="F49" s="121">
        <f t="shared" si="4"/>
        <v>6152.5891799999999</v>
      </c>
      <c r="G49" s="121">
        <f>F49/C49*100</f>
        <v>99.055970118615889</v>
      </c>
      <c r="H49" s="26"/>
      <c r="I49" s="26"/>
      <c r="J49" s="26"/>
      <c r="K49" s="26"/>
      <c r="L49" s="26"/>
      <c r="M49" s="31"/>
      <c r="N49" s="203">
        <f>Субсидии!B49</f>
        <v>6072.2250000000004</v>
      </c>
      <c r="O49" s="203">
        <f>Субсидии!C49</f>
        <v>6072.2250000000004</v>
      </c>
      <c r="P49" s="203">
        <f>Субсидии!D49</f>
        <v>6072.2250000000004</v>
      </c>
      <c r="Q49" s="203">
        <f>Субсидии!E49</f>
        <v>0</v>
      </c>
      <c r="R49" s="203">
        <f>Субсидии!F49</f>
        <v>6072.2250000000004</v>
      </c>
      <c r="S49" s="26">
        <f>R49/O49*100</f>
        <v>100</v>
      </c>
      <c r="T49" s="26">
        <f>'Субвенции '!B51</f>
        <v>138.80000000000001</v>
      </c>
      <c r="U49" s="26">
        <f>'Субвенции '!C51</f>
        <v>139</v>
      </c>
      <c r="V49" s="26">
        <f>'Субвенции '!D51</f>
        <v>139</v>
      </c>
      <c r="W49" s="26">
        <f>'Субвенции '!E51</f>
        <v>0</v>
      </c>
      <c r="X49" s="26">
        <f>'Субвенции '!F51</f>
        <v>80.36417999999999</v>
      </c>
      <c r="Y49" s="26">
        <f>X49/U49*100</f>
        <v>57.815956834532365</v>
      </c>
      <c r="Z49" s="26"/>
      <c r="AA49" s="26"/>
      <c r="AB49" s="26"/>
      <c r="AC49" s="26"/>
      <c r="AD49" s="26"/>
      <c r="AE49" s="26"/>
    </row>
    <row r="50" spans="1:31" x14ac:dyDescent="0.25">
      <c r="A50" s="39" t="s">
        <v>508</v>
      </c>
      <c r="B50" s="121">
        <f t="shared" si="0"/>
        <v>0</v>
      </c>
      <c r="C50" s="121">
        <f t="shared" si="1"/>
        <v>0</v>
      </c>
      <c r="D50" s="121">
        <f t="shared" si="2"/>
        <v>0</v>
      </c>
      <c r="E50" s="121">
        <f t="shared" si="3"/>
        <v>0</v>
      </c>
      <c r="F50" s="121">
        <f t="shared" si="4"/>
        <v>0</v>
      </c>
      <c r="G50" s="121"/>
      <c r="H50" s="26"/>
      <c r="I50" s="26"/>
      <c r="J50" s="26"/>
      <c r="K50" s="26"/>
      <c r="L50" s="26"/>
      <c r="M50" s="31"/>
      <c r="N50" s="203"/>
      <c r="O50" s="203"/>
      <c r="P50" s="203"/>
      <c r="Q50" s="203"/>
      <c r="R50" s="203"/>
      <c r="S50" s="26"/>
      <c r="T50" s="26">
        <f>'Субвенции '!B52</f>
        <v>0</v>
      </c>
      <c r="U50" s="26">
        <f>'Субвенции '!C52</f>
        <v>0</v>
      </c>
      <c r="V50" s="26">
        <f>'Субвенции '!D52</f>
        <v>0</v>
      </c>
      <c r="W50" s="26">
        <f>'Субвенции '!E52</f>
        <v>0</v>
      </c>
      <c r="X50" s="26">
        <f>'Субвенции '!F52</f>
        <v>0</v>
      </c>
      <c r="Y50" s="26"/>
      <c r="Z50" s="26"/>
      <c r="AA50" s="26"/>
      <c r="AB50" s="26"/>
      <c r="AC50" s="26"/>
      <c r="AD50" s="26"/>
      <c r="AE50" s="26"/>
    </row>
    <row r="51" spans="1:31" x14ac:dyDescent="0.25">
      <c r="A51" s="39" t="s">
        <v>507</v>
      </c>
      <c r="B51" s="121">
        <f t="shared" si="0"/>
        <v>0</v>
      </c>
      <c r="C51" s="121">
        <f t="shared" si="1"/>
        <v>0</v>
      </c>
      <c r="D51" s="121">
        <f t="shared" si="2"/>
        <v>0</v>
      </c>
      <c r="E51" s="121">
        <f t="shared" si="3"/>
        <v>0</v>
      </c>
      <c r="F51" s="121">
        <f t="shared" si="4"/>
        <v>0</v>
      </c>
      <c r="G51" s="121"/>
      <c r="H51" s="26"/>
      <c r="I51" s="26"/>
      <c r="J51" s="26"/>
      <c r="K51" s="26"/>
      <c r="L51" s="26"/>
      <c r="M51" s="31"/>
      <c r="N51" s="203"/>
      <c r="O51" s="203"/>
      <c r="P51" s="203"/>
      <c r="Q51" s="203"/>
      <c r="R51" s="203"/>
      <c r="S51" s="26"/>
      <c r="T51" s="26">
        <f>'Субвенции '!B53</f>
        <v>0</v>
      </c>
      <c r="U51" s="26">
        <f>'Субвенции '!C53</f>
        <v>0</v>
      </c>
      <c r="V51" s="26">
        <f>'Субвенции '!D53</f>
        <v>0</v>
      </c>
      <c r="W51" s="26">
        <f>'Субвенции '!E53</f>
        <v>0</v>
      </c>
      <c r="X51" s="26">
        <f>'Субвенции '!F53</f>
        <v>0</v>
      </c>
      <c r="Y51" s="26"/>
      <c r="Z51" s="26"/>
      <c r="AA51" s="26"/>
      <c r="AB51" s="26"/>
      <c r="AC51" s="26"/>
      <c r="AD51" s="26"/>
      <c r="AE51" s="26"/>
    </row>
    <row r="52" spans="1:31" x14ac:dyDescent="0.25">
      <c r="A52" s="39" t="s">
        <v>509</v>
      </c>
      <c r="B52" s="121">
        <f t="shared" si="0"/>
        <v>2172.8000000000002</v>
      </c>
      <c r="C52" s="121">
        <f t="shared" si="1"/>
        <v>3636</v>
      </c>
      <c r="D52" s="121">
        <f t="shared" si="2"/>
        <v>3636</v>
      </c>
      <c r="E52" s="121">
        <f t="shared" si="3"/>
        <v>0</v>
      </c>
      <c r="F52" s="121">
        <f t="shared" si="4"/>
        <v>2124.5512399999998</v>
      </c>
      <c r="G52" s="121">
        <f t="shared" ref="G52:G83" si="16">F52/C52*100</f>
        <v>58.431002200220014</v>
      </c>
      <c r="H52" s="26"/>
      <c r="I52" s="26"/>
      <c r="J52" s="26"/>
      <c r="K52" s="26"/>
      <c r="L52" s="26"/>
      <c r="M52" s="31"/>
      <c r="N52" s="203">
        <f>Субсидии!B50</f>
        <v>2034</v>
      </c>
      <c r="O52" s="203">
        <f>Субсидии!C50</f>
        <v>3497</v>
      </c>
      <c r="P52" s="203">
        <f>Субсидии!D50</f>
        <v>3497</v>
      </c>
      <c r="Q52" s="203">
        <f>Субсидии!E50</f>
        <v>0</v>
      </c>
      <c r="R52" s="203">
        <f>Субсидии!F50</f>
        <v>2034</v>
      </c>
      <c r="S52" s="26">
        <f t="shared" ref="S52:S98" si="17">R52/O52*100</f>
        <v>58.164140692021739</v>
      </c>
      <c r="T52" s="26">
        <f>'Субвенции '!B54</f>
        <v>138.80000000000001</v>
      </c>
      <c r="U52" s="26">
        <f>'Субвенции '!C54</f>
        <v>139</v>
      </c>
      <c r="V52" s="26">
        <f>'Субвенции '!D54</f>
        <v>139</v>
      </c>
      <c r="W52" s="26">
        <f>'Субвенции '!E54</f>
        <v>0</v>
      </c>
      <c r="X52" s="26">
        <f>'Субвенции '!F54</f>
        <v>90.551240000000007</v>
      </c>
      <c r="Y52" s="26">
        <f>X52/U52*100</f>
        <v>65.144776978417269</v>
      </c>
      <c r="Z52" s="26"/>
      <c r="AA52" s="26"/>
      <c r="AB52" s="26"/>
      <c r="AC52" s="26"/>
      <c r="AD52" s="26"/>
      <c r="AE52" s="26"/>
    </row>
    <row r="53" spans="1:31" x14ac:dyDescent="0.25">
      <c r="A53" s="39" t="s">
        <v>330</v>
      </c>
      <c r="B53" s="121">
        <f t="shared" si="0"/>
        <v>5913.8</v>
      </c>
      <c r="C53" s="121">
        <f t="shared" si="1"/>
        <v>5914</v>
      </c>
      <c r="D53" s="121">
        <f t="shared" si="2"/>
        <v>5914</v>
      </c>
      <c r="E53" s="121">
        <f t="shared" si="3"/>
        <v>0</v>
      </c>
      <c r="F53" s="121">
        <f t="shared" si="4"/>
        <v>5863.2046099999998</v>
      </c>
      <c r="G53" s="121">
        <f t="shared" si="16"/>
        <v>99.141099256002704</v>
      </c>
      <c r="H53" s="26"/>
      <c r="I53" s="26"/>
      <c r="J53" s="26"/>
      <c r="K53" s="26"/>
      <c r="L53" s="26"/>
      <c r="M53" s="27"/>
      <c r="N53" s="203">
        <f>Субсидии!B51</f>
        <v>5775</v>
      </c>
      <c r="O53" s="203">
        <f>Субсидии!C51</f>
        <v>5775</v>
      </c>
      <c r="P53" s="203">
        <f>Субсидии!D51</f>
        <v>5775</v>
      </c>
      <c r="Q53" s="203">
        <f>Субсидии!E51</f>
        <v>0</v>
      </c>
      <c r="R53" s="203">
        <f>Субсидии!F51</f>
        <v>5775</v>
      </c>
      <c r="S53" s="26">
        <f t="shared" si="17"/>
        <v>100</v>
      </c>
      <c r="T53" s="26">
        <f>'Субвенции '!B55</f>
        <v>138.80000000000001</v>
      </c>
      <c r="U53" s="26">
        <f>'Субвенции '!C55</f>
        <v>139</v>
      </c>
      <c r="V53" s="26">
        <f>'Субвенции '!D55</f>
        <v>139</v>
      </c>
      <c r="W53" s="26">
        <f>'Субвенции '!E55</f>
        <v>0</v>
      </c>
      <c r="X53" s="26">
        <f>'Субвенции '!F55</f>
        <v>88.204610000000002</v>
      </c>
      <c r="Y53" s="26">
        <f>X53/U53*100</f>
        <v>63.45655395683454</v>
      </c>
      <c r="Z53" s="26"/>
      <c r="AA53" s="26"/>
      <c r="AB53" s="26"/>
      <c r="AC53" s="26"/>
      <c r="AD53" s="26"/>
      <c r="AE53" s="26"/>
    </row>
    <row r="54" spans="1:31" s="18" customFormat="1" ht="31.5" x14ac:dyDescent="0.25">
      <c r="A54" s="20" t="s">
        <v>333</v>
      </c>
      <c r="B54" s="28">
        <f t="shared" si="0"/>
        <v>2994013.69142</v>
      </c>
      <c r="C54" s="28">
        <f t="shared" si="1"/>
        <v>4540863.8611499993</v>
      </c>
      <c r="D54" s="28">
        <f t="shared" si="2"/>
        <v>4533422.5271499995</v>
      </c>
      <c r="E54" s="28">
        <f t="shared" si="3"/>
        <v>7441.3339999999998</v>
      </c>
      <c r="F54" s="28">
        <f t="shared" si="4"/>
        <v>3365983.3143299995</v>
      </c>
      <c r="G54" s="28">
        <f t="shared" si="16"/>
        <v>74.126497011463925</v>
      </c>
      <c r="H54" s="28">
        <f>SUM(H55:H58)</f>
        <v>0</v>
      </c>
      <c r="I54" s="28">
        <f>SUM(I55:I58)</f>
        <v>0</v>
      </c>
      <c r="J54" s="28">
        <f>SUM(J55:J58)</f>
        <v>0</v>
      </c>
      <c r="K54" s="28">
        <f>SUM(K55:K58)</f>
        <v>0</v>
      </c>
      <c r="L54" s="28">
        <f>SUM(L55:L58)</f>
        <v>0</v>
      </c>
      <c r="M54" s="29"/>
      <c r="N54" s="28">
        <f>SUM(N55:N58)</f>
        <v>877125.29142000002</v>
      </c>
      <c r="O54" s="28">
        <f>SUM(O55:O58)</f>
        <v>1330369.1385899999</v>
      </c>
      <c r="P54" s="28">
        <f>SUM(P55:P58)</f>
        <v>1330369.1385899999</v>
      </c>
      <c r="Q54" s="28">
        <f>SUM(Q55:Q58)</f>
        <v>0</v>
      </c>
      <c r="R54" s="28">
        <f>SUM(R55:R58)</f>
        <v>1119502.96621</v>
      </c>
      <c r="S54" s="28">
        <f t="shared" si="17"/>
        <v>84.149799761328808</v>
      </c>
      <c r="T54" s="28">
        <f>SUM(T55:T58)</f>
        <v>2072267.6999999997</v>
      </c>
      <c r="U54" s="28">
        <f>SUM(U55:U58)</f>
        <v>2253996.9999999995</v>
      </c>
      <c r="V54" s="28">
        <f>SUM(V55:V58)</f>
        <v>2253996.9999999995</v>
      </c>
      <c r="W54" s="28">
        <f>SUM(W55:W58)</f>
        <v>0</v>
      </c>
      <c r="X54" s="28">
        <f>SUM(X55:X58)</f>
        <v>1563077.3358599998</v>
      </c>
      <c r="Y54" s="28">
        <f>X54/U54*100</f>
        <v>69.346912877878722</v>
      </c>
      <c r="Z54" s="28">
        <f>SUM(Z55:Z58)</f>
        <v>44620.7</v>
      </c>
      <c r="AA54" s="28">
        <f>SUM(AA55:AA58)</f>
        <v>956497.72256000002</v>
      </c>
      <c r="AB54" s="28">
        <f>SUM(AB55:AB58)</f>
        <v>949056.38855999999</v>
      </c>
      <c r="AC54" s="28">
        <f>SUM(AC55:AC58)</f>
        <v>7441.3339999999998</v>
      </c>
      <c r="AD54" s="28">
        <f>SUM(AD55:AD58)</f>
        <v>683403.01225999999</v>
      </c>
      <c r="AE54" s="28">
        <f t="shared" ref="AE54:AE61" si="18">AD54/AA54*100</f>
        <v>71.448472499330066</v>
      </c>
    </row>
    <row r="55" spans="1:31" ht="31.5" x14ac:dyDescent="0.25">
      <c r="A55" s="345" t="s">
        <v>164</v>
      </c>
      <c r="B55" s="26">
        <f t="shared" si="0"/>
        <v>2448176.8455599998</v>
      </c>
      <c r="C55" s="26">
        <f t="shared" si="1"/>
        <v>2897388.9011999997</v>
      </c>
      <c r="D55" s="26">
        <f t="shared" si="2"/>
        <v>2890752.5671999995</v>
      </c>
      <c r="E55" s="26">
        <f t="shared" si="3"/>
        <v>6636.3339999999998</v>
      </c>
      <c r="F55" s="26">
        <f t="shared" si="4"/>
        <v>1923633.4257599998</v>
      </c>
      <c r="G55" s="26">
        <f t="shared" si="16"/>
        <v>66.391965019376471</v>
      </c>
      <c r="H55" s="27">
        <f>Дотации!B21</f>
        <v>0</v>
      </c>
      <c r="I55" s="27">
        <f>Дотации!C21</f>
        <v>0</v>
      </c>
      <c r="J55" s="27">
        <f>Дотации!D21</f>
        <v>0</v>
      </c>
      <c r="K55" s="27">
        <f>Дотации!E21</f>
        <v>0</v>
      </c>
      <c r="L55" s="27">
        <f>Дотации!F21</f>
        <v>0</v>
      </c>
      <c r="M55" s="27"/>
      <c r="N55" s="26">
        <f>Субсидии!B53</f>
        <v>332329.74555999995</v>
      </c>
      <c r="O55" s="26">
        <f>Субсидии!C53</f>
        <v>470618.62934999994</v>
      </c>
      <c r="P55" s="26">
        <f>Субсидии!D53</f>
        <v>470618.62934999994</v>
      </c>
      <c r="Q55" s="26">
        <f>Субсидии!E53</f>
        <v>0</v>
      </c>
      <c r="R55" s="26">
        <f>Субсидии!F53</f>
        <v>284212.89935999998</v>
      </c>
      <c r="S55" s="26">
        <f t="shared" si="17"/>
        <v>60.391340596215606</v>
      </c>
      <c r="T55" s="26">
        <f>'Субвенции '!B57</f>
        <v>2071226.3999999997</v>
      </c>
      <c r="U55" s="26">
        <f>'Субвенции '!C57</f>
        <v>2252954.5999999996</v>
      </c>
      <c r="V55" s="26">
        <f>'Субвенции '!D57</f>
        <v>2252954.5999999996</v>
      </c>
      <c r="W55" s="26">
        <f>'Субвенции '!E57</f>
        <v>0</v>
      </c>
      <c r="X55" s="26">
        <f>'Субвенции '!F57</f>
        <v>1562409.5318099998</v>
      </c>
      <c r="Y55" s="26">
        <f>X55/U55*100</f>
        <v>69.349357142394268</v>
      </c>
      <c r="Z55" s="26">
        <f>Иные!B31</f>
        <v>44620.7</v>
      </c>
      <c r="AA55" s="26">
        <f>Иные!C31</f>
        <v>173815.67185000001</v>
      </c>
      <c r="AB55" s="26">
        <f>Иные!D31</f>
        <v>167179.33785000001</v>
      </c>
      <c r="AC55" s="26">
        <f>Иные!E31</f>
        <v>6636.3339999999998</v>
      </c>
      <c r="AD55" s="26">
        <f>Иные!F31</f>
        <v>77010.994590000002</v>
      </c>
      <c r="AE55" s="26">
        <f t="shared" si="18"/>
        <v>44.306128308418117</v>
      </c>
    </row>
    <row r="56" spans="1:31" ht="18.75" customHeight="1" x14ac:dyDescent="0.25">
      <c r="A56" s="39" t="s">
        <v>332</v>
      </c>
      <c r="B56" s="121">
        <f t="shared" si="0"/>
        <v>423242.54586000007</v>
      </c>
      <c r="C56" s="121">
        <f t="shared" si="1"/>
        <v>1517000.4448799998</v>
      </c>
      <c r="D56" s="121">
        <f t="shared" si="2"/>
        <v>1516330.4448799998</v>
      </c>
      <c r="E56" s="121">
        <f t="shared" si="3"/>
        <v>670</v>
      </c>
      <c r="F56" s="121">
        <f t="shared" si="4"/>
        <v>1317670.6881900001</v>
      </c>
      <c r="G56" s="121">
        <f t="shared" si="16"/>
        <v>86.860270386686182</v>
      </c>
      <c r="H56" s="26"/>
      <c r="I56" s="26"/>
      <c r="J56" s="26"/>
      <c r="K56" s="26"/>
      <c r="L56" s="26"/>
      <c r="M56" s="31"/>
      <c r="N56" s="203">
        <f>Субсидии!B54</f>
        <v>423242.54586000007</v>
      </c>
      <c r="O56" s="203">
        <f>Субсидии!C54</f>
        <v>734453.39416999999</v>
      </c>
      <c r="P56" s="203">
        <f>Субсидии!D54</f>
        <v>734453.39416999999</v>
      </c>
      <c r="Q56" s="203">
        <f>Субсидии!E54</f>
        <v>0</v>
      </c>
      <c r="R56" s="203">
        <f>Субсидии!F54</f>
        <v>711413.67052000004</v>
      </c>
      <c r="S56" s="26">
        <f t="shared" si="17"/>
        <v>96.863010800564552</v>
      </c>
      <c r="T56" s="26"/>
      <c r="U56" s="26"/>
      <c r="V56" s="26"/>
      <c r="W56" s="26"/>
      <c r="X56" s="26"/>
      <c r="Y56" s="26"/>
      <c r="Z56" s="26">
        <f>Иные!B32</f>
        <v>0</v>
      </c>
      <c r="AA56" s="26">
        <f>Иные!C32</f>
        <v>782547.05070999998</v>
      </c>
      <c r="AB56" s="26">
        <f>Иные!D32</f>
        <v>781877.05070999998</v>
      </c>
      <c r="AC56" s="26">
        <f>Иные!E32</f>
        <v>670</v>
      </c>
      <c r="AD56" s="26">
        <f>Иные!F32</f>
        <v>606257.01766999997</v>
      </c>
      <c r="AE56" s="26">
        <f t="shared" si="18"/>
        <v>77.472276857978926</v>
      </c>
    </row>
    <row r="57" spans="1:31" x14ac:dyDescent="0.25">
      <c r="A57" s="39" t="s">
        <v>510</v>
      </c>
      <c r="B57" s="121">
        <f t="shared" si="0"/>
        <v>36175.300000000003</v>
      </c>
      <c r="C57" s="121">
        <f t="shared" si="1"/>
        <v>38599.968739999997</v>
      </c>
      <c r="D57" s="121">
        <f t="shared" si="2"/>
        <v>38464.968739999997</v>
      </c>
      <c r="E57" s="121">
        <f t="shared" si="3"/>
        <v>135</v>
      </c>
      <c r="F57" s="121">
        <f t="shared" si="4"/>
        <v>37259.969120000002</v>
      </c>
      <c r="G57" s="121">
        <f t="shared" si="16"/>
        <v>96.528495582403423</v>
      </c>
      <c r="H57" s="26"/>
      <c r="I57" s="26"/>
      <c r="J57" s="26"/>
      <c r="K57" s="26"/>
      <c r="L57" s="26"/>
      <c r="M57" s="31"/>
      <c r="N57" s="203">
        <f>Субсидии!B56</f>
        <v>35481</v>
      </c>
      <c r="O57" s="203">
        <f>Субсидии!C56</f>
        <v>37770.068739999995</v>
      </c>
      <c r="P57" s="203">
        <f>Субсидии!D56</f>
        <v>37770.068739999995</v>
      </c>
      <c r="Q57" s="203">
        <f>Субсидии!E56</f>
        <v>0</v>
      </c>
      <c r="R57" s="203">
        <f>Субсидии!F56</f>
        <v>36679.35</v>
      </c>
      <c r="S57" s="26">
        <f t="shared" si="17"/>
        <v>97.112214045708413</v>
      </c>
      <c r="T57" s="26">
        <f>'Субвенции '!B58</f>
        <v>694.3</v>
      </c>
      <c r="U57" s="26">
        <f>'Субвенции '!C58</f>
        <v>694.9</v>
      </c>
      <c r="V57" s="26">
        <f>'Субвенции '!D58</f>
        <v>694.9</v>
      </c>
      <c r="W57" s="26">
        <f>'Субвенции '!E58</f>
        <v>0</v>
      </c>
      <c r="X57" s="26">
        <f>'Субвенции '!F58</f>
        <v>445.61912000000001</v>
      </c>
      <c r="Y57" s="26">
        <f>X57/U57*100</f>
        <v>64.12708591164197</v>
      </c>
      <c r="Z57" s="26">
        <f>Иные!B34</f>
        <v>0</v>
      </c>
      <c r="AA57" s="26">
        <f>Иные!C34</f>
        <v>135</v>
      </c>
      <c r="AB57" s="26">
        <f>Иные!D34</f>
        <v>0</v>
      </c>
      <c r="AC57" s="26">
        <f>Иные!E34</f>
        <v>135</v>
      </c>
      <c r="AD57" s="26">
        <f>Иные!F34</f>
        <v>135</v>
      </c>
      <c r="AE57" s="26">
        <f t="shared" si="18"/>
        <v>100</v>
      </c>
    </row>
    <row r="58" spans="1:31" x14ac:dyDescent="0.25">
      <c r="A58" s="39" t="s">
        <v>163</v>
      </c>
      <c r="B58" s="121">
        <f t="shared" si="0"/>
        <v>86419</v>
      </c>
      <c r="C58" s="121">
        <f t="shared" si="1"/>
        <v>87874.546329999997</v>
      </c>
      <c r="D58" s="121">
        <f t="shared" si="2"/>
        <v>87874.546329999997</v>
      </c>
      <c r="E58" s="121">
        <f t="shared" si="3"/>
        <v>0</v>
      </c>
      <c r="F58" s="121">
        <f t="shared" si="4"/>
        <v>87419.23126</v>
      </c>
      <c r="G58" s="121">
        <f t="shared" si="16"/>
        <v>99.481857842781764</v>
      </c>
      <c r="H58" s="26"/>
      <c r="I58" s="26"/>
      <c r="J58" s="26"/>
      <c r="K58" s="26"/>
      <c r="L58" s="26"/>
      <c r="M58" s="31"/>
      <c r="N58" s="203">
        <f>Субсидии!B55</f>
        <v>86072</v>
      </c>
      <c r="O58" s="203">
        <f>Субсидии!C55</f>
        <v>87527.046329999997</v>
      </c>
      <c r="P58" s="203">
        <f>Субсидии!D55</f>
        <v>87527.046329999997</v>
      </c>
      <c r="Q58" s="203">
        <f>Субсидии!E55</f>
        <v>0</v>
      </c>
      <c r="R58" s="203">
        <f>Субсидии!F55</f>
        <v>87197.046329999997</v>
      </c>
      <c r="S58" s="26">
        <f t="shared" si="17"/>
        <v>99.622973682036729</v>
      </c>
      <c r="T58" s="26">
        <f>'Субвенции '!B59</f>
        <v>347</v>
      </c>
      <c r="U58" s="26">
        <f>'Субвенции '!C59</f>
        <v>347.5</v>
      </c>
      <c r="V58" s="26">
        <f>'Субвенции '!D59</f>
        <v>347.5</v>
      </c>
      <c r="W58" s="26">
        <f>'Субвенции '!E59</f>
        <v>0</v>
      </c>
      <c r="X58" s="26">
        <f>'Субвенции '!F59</f>
        <v>222.18492999999998</v>
      </c>
      <c r="Y58" s="26">
        <f>X58/U58*100</f>
        <v>63.938109352517984</v>
      </c>
      <c r="Z58" s="26">
        <f>Иные!B33</f>
        <v>0</v>
      </c>
      <c r="AA58" s="26">
        <f>Иные!C33</f>
        <v>0</v>
      </c>
      <c r="AB58" s="26">
        <f>Иные!D33</f>
        <v>0</v>
      </c>
      <c r="AC58" s="26">
        <f>Иные!E33</f>
        <v>0</v>
      </c>
      <c r="AD58" s="26">
        <f>Иные!F33</f>
        <v>0</v>
      </c>
      <c r="AE58" s="26"/>
    </row>
    <row r="59" spans="1:31" s="18" customFormat="1" ht="31.5" x14ac:dyDescent="0.25">
      <c r="A59" s="20" t="s">
        <v>174</v>
      </c>
      <c r="B59" s="28">
        <f t="shared" si="0"/>
        <v>1787215.7007000004</v>
      </c>
      <c r="C59" s="28">
        <f t="shared" si="1"/>
        <v>2316542.28131</v>
      </c>
      <c r="D59" s="28">
        <f t="shared" si="2"/>
        <v>2309968.2393100001</v>
      </c>
      <c r="E59" s="28">
        <f t="shared" si="3"/>
        <v>6574.0419999999995</v>
      </c>
      <c r="F59" s="28">
        <f t="shared" si="4"/>
        <v>1671328.3649500003</v>
      </c>
      <c r="G59" s="28">
        <f t="shared" si="16"/>
        <v>72.147544140867893</v>
      </c>
      <c r="H59" s="28">
        <f>SUM(H60:H76)</f>
        <v>250558.2</v>
      </c>
      <c r="I59" s="28">
        <f>SUM(I60:I76)</f>
        <v>248052.6</v>
      </c>
      <c r="J59" s="28">
        <f>SUM(J60:J76)</f>
        <v>248052.6</v>
      </c>
      <c r="K59" s="28">
        <f>SUM(K60:K76)</f>
        <v>0</v>
      </c>
      <c r="L59" s="28">
        <f>SUM(L60:L76)</f>
        <v>197612.4</v>
      </c>
      <c r="M59" s="29">
        <f>L59/I59*100</f>
        <v>79.665522554490451</v>
      </c>
      <c r="N59" s="28">
        <f>SUM(N60:N76)</f>
        <v>469090.80070000002</v>
      </c>
      <c r="O59" s="28">
        <f>SUM(O60:O76)</f>
        <v>771192.83931000007</v>
      </c>
      <c r="P59" s="28">
        <f>SUM(P60:P76)</f>
        <v>771192.83931000007</v>
      </c>
      <c r="Q59" s="28">
        <f>SUM(Q60:Q76)</f>
        <v>0</v>
      </c>
      <c r="R59" s="28">
        <f>SUM(R60:R76)</f>
        <v>532841.00639</v>
      </c>
      <c r="S59" s="28">
        <f t="shared" si="17"/>
        <v>69.09309568625433</v>
      </c>
      <c r="T59" s="28">
        <f>SUM(T60:T76)</f>
        <v>1033863.8000000005</v>
      </c>
      <c r="U59" s="28">
        <f>SUM(U60:U76)</f>
        <v>1181949.8000000003</v>
      </c>
      <c r="V59" s="28">
        <f>SUM(V60:V76)</f>
        <v>1181949.8000000003</v>
      </c>
      <c r="W59" s="28">
        <f>SUM(W60:W76)</f>
        <v>0</v>
      </c>
      <c r="X59" s="28">
        <f>SUM(X60:X76)</f>
        <v>841074.63659000024</v>
      </c>
      <c r="Y59" s="28">
        <f>X59/U59*100</f>
        <v>71.159928838771322</v>
      </c>
      <c r="Z59" s="28">
        <f>SUM(Z60:Z76)</f>
        <v>33702.9</v>
      </c>
      <c r="AA59" s="28">
        <f>SUM(AA60:AA76)</f>
        <v>115347.04199999999</v>
      </c>
      <c r="AB59" s="28">
        <f>SUM(AB60:AB76)</f>
        <v>108773</v>
      </c>
      <c r="AC59" s="28">
        <f>SUM(AC60:AC76)</f>
        <v>6574.0419999999995</v>
      </c>
      <c r="AD59" s="28">
        <f>SUM(AD60:AD76)</f>
        <v>99800.32196999999</v>
      </c>
      <c r="AE59" s="28">
        <f t="shared" si="18"/>
        <v>86.521786982625869</v>
      </c>
    </row>
    <row r="60" spans="1:31" ht="31.5" x14ac:dyDescent="0.25">
      <c r="A60" s="345" t="s">
        <v>173</v>
      </c>
      <c r="B60" s="26">
        <f t="shared" si="0"/>
        <v>1566595.8608300001</v>
      </c>
      <c r="C60" s="26">
        <f t="shared" si="1"/>
        <v>1968320.8695700001</v>
      </c>
      <c r="D60" s="26">
        <f t="shared" si="2"/>
        <v>1961827.3275700002</v>
      </c>
      <c r="E60" s="26">
        <f t="shared" si="3"/>
        <v>6493.5419999999995</v>
      </c>
      <c r="F60" s="26">
        <f t="shared" si="4"/>
        <v>1341739.3227800003</v>
      </c>
      <c r="G60" s="26">
        <f t="shared" si="16"/>
        <v>68.166696981326879</v>
      </c>
      <c r="H60" s="27">
        <f>Дотации!B24</f>
        <v>250558.2</v>
      </c>
      <c r="I60" s="27">
        <f>Дотации!C24</f>
        <v>248052.6</v>
      </c>
      <c r="J60" s="27">
        <f>Дотации!D24</f>
        <v>248052.6</v>
      </c>
      <c r="K60" s="27">
        <f>Дотации!E24</f>
        <v>0</v>
      </c>
      <c r="L60" s="27">
        <f>Дотации!F24</f>
        <v>197612.4</v>
      </c>
      <c r="M60" s="27">
        <f>L60/I60*100</f>
        <v>79.665522554490451</v>
      </c>
      <c r="N60" s="26">
        <f>Субсидии!B58</f>
        <v>251593.96083000003</v>
      </c>
      <c r="O60" s="26">
        <f>Субсидии!C58</f>
        <v>486179.42756999994</v>
      </c>
      <c r="P60" s="26">
        <f>Субсидии!D58</f>
        <v>486179.42756999994</v>
      </c>
      <c r="Q60" s="26">
        <f>Субсидии!E58</f>
        <v>0</v>
      </c>
      <c r="R60" s="26">
        <f>Субсидии!F58</f>
        <v>262862.65378000005</v>
      </c>
      <c r="S60" s="26">
        <f t="shared" si="17"/>
        <v>54.067004664065756</v>
      </c>
      <c r="T60" s="26">
        <f>'Субвенции '!B61</f>
        <v>1030740.8</v>
      </c>
      <c r="U60" s="26">
        <f>'Субвенции '!C61</f>
        <v>1178822.3000000003</v>
      </c>
      <c r="V60" s="26">
        <f>'Субвенции '!D61</f>
        <v>1178822.3000000003</v>
      </c>
      <c r="W60" s="26">
        <f>'Субвенции '!E61</f>
        <v>0</v>
      </c>
      <c r="X60" s="26">
        <f>'Субвенции '!F61</f>
        <v>839149.16905000014</v>
      </c>
      <c r="Y60" s="26">
        <f>X60/U60*100</f>
        <v>71.185382991991247</v>
      </c>
      <c r="Z60" s="26">
        <f>Иные!B36</f>
        <v>33702.9</v>
      </c>
      <c r="AA60" s="26">
        <f>Иные!C36</f>
        <v>55266.541999999994</v>
      </c>
      <c r="AB60" s="26">
        <f>Иные!D36</f>
        <v>48773</v>
      </c>
      <c r="AC60" s="26">
        <f>Иные!E36</f>
        <v>6493.5419999999995</v>
      </c>
      <c r="AD60" s="26">
        <f>Иные!F36</f>
        <v>42115.099949999996</v>
      </c>
      <c r="AE60" s="26">
        <f t="shared" si="18"/>
        <v>76.203609681242597</v>
      </c>
    </row>
    <row r="61" spans="1:31" x14ac:dyDescent="0.25">
      <c r="A61" s="39" t="s">
        <v>342</v>
      </c>
      <c r="B61" s="121">
        <f t="shared" si="0"/>
        <v>55922.024869999994</v>
      </c>
      <c r="C61" s="121">
        <f t="shared" si="1"/>
        <v>148734.39328999998</v>
      </c>
      <c r="D61" s="121">
        <f t="shared" si="2"/>
        <v>148653.89328999998</v>
      </c>
      <c r="E61" s="121">
        <f t="shared" si="3"/>
        <v>80.5</v>
      </c>
      <c r="F61" s="121">
        <f t="shared" si="4"/>
        <v>137418.70468000002</v>
      </c>
      <c r="G61" s="121">
        <f t="shared" si="16"/>
        <v>92.392016157327646</v>
      </c>
      <c r="H61" s="121">
        <f>Дотации!B25</f>
        <v>0</v>
      </c>
      <c r="I61" s="121">
        <f>Дотации!C25</f>
        <v>0</v>
      </c>
      <c r="J61" s="121">
        <f>Дотации!D25</f>
        <v>0</v>
      </c>
      <c r="K61" s="121">
        <f>Дотации!E25</f>
        <v>0</v>
      </c>
      <c r="L61" s="121">
        <f>Дотации!F25</f>
        <v>0</v>
      </c>
      <c r="M61" s="27"/>
      <c r="N61" s="203">
        <f>Субсидии!B59</f>
        <v>55922.024869999994</v>
      </c>
      <c r="O61" s="203">
        <f>Субсидии!C59</f>
        <v>88653.893289999993</v>
      </c>
      <c r="P61" s="203">
        <f>Субсидии!D59</f>
        <v>88653.893289999993</v>
      </c>
      <c r="Q61" s="203">
        <f>Субсидии!E59</f>
        <v>0</v>
      </c>
      <c r="R61" s="203">
        <f>Субсидии!F59</f>
        <v>79733.482660000009</v>
      </c>
      <c r="S61" s="26">
        <f t="shared" si="17"/>
        <v>89.937936960286663</v>
      </c>
      <c r="T61" s="26"/>
      <c r="U61" s="26"/>
      <c r="V61" s="26"/>
      <c r="W61" s="26"/>
      <c r="X61" s="26"/>
      <c r="Y61" s="26"/>
      <c r="Z61" s="26">
        <f>Иные!B37</f>
        <v>0</v>
      </c>
      <c r="AA61" s="26">
        <f>Иные!C37</f>
        <v>60080.5</v>
      </c>
      <c r="AB61" s="26">
        <f>Иные!D37</f>
        <v>60000</v>
      </c>
      <c r="AC61" s="26">
        <f>Иные!E37</f>
        <v>80.5</v>
      </c>
      <c r="AD61" s="26">
        <f>Иные!F37</f>
        <v>57685.222020000001</v>
      </c>
      <c r="AE61" s="26">
        <f t="shared" si="18"/>
        <v>96.01321896455589</v>
      </c>
    </row>
    <row r="62" spans="1:31" x14ac:dyDescent="0.25">
      <c r="A62" s="39" t="s">
        <v>334</v>
      </c>
      <c r="B62" s="121">
        <f t="shared" si="0"/>
        <v>5895.8</v>
      </c>
      <c r="C62" s="121">
        <f t="shared" si="1"/>
        <v>5896</v>
      </c>
      <c r="D62" s="121">
        <f t="shared" si="2"/>
        <v>5896</v>
      </c>
      <c r="E62" s="121">
        <f t="shared" si="3"/>
        <v>0</v>
      </c>
      <c r="F62" s="121">
        <f t="shared" si="4"/>
        <v>5840.5565500000002</v>
      </c>
      <c r="G62" s="121">
        <f t="shared" si="16"/>
        <v>99.05964297829037</v>
      </c>
      <c r="H62" s="26"/>
      <c r="I62" s="26"/>
      <c r="J62" s="26"/>
      <c r="K62" s="26"/>
      <c r="L62" s="26"/>
      <c r="M62" s="27"/>
      <c r="N62" s="203">
        <f>Субсидии!B60</f>
        <v>5757</v>
      </c>
      <c r="O62" s="203">
        <f>Субсидии!C60</f>
        <v>5757</v>
      </c>
      <c r="P62" s="203">
        <f>Субсидии!D60</f>
        <v>5757</v>
      </c>
      <c r="Q62" s="203">
        <f>Субсидии!E60</f>
        <v>0</v>
      </c>
      <c r="R62" s="203">
        <f>Субсидии!F60</f>
        <v>5757</v>
      </c>
      <c r="S62" s="26">
        <f t="shared" si="17"/>
        <v>100</v>
      </c>
      <c r="T62" s="26">
        <f>'Субвенции '!B62</f>
        <v>138.80000000000001</v>
      </c>
      <c r="U62" s="26">
        <f>'Субвенции '!C62</f>
        <v>139</v>
      </c>
      <c r="V62" s="26">
        <f>'Субвенции '!D62</f>
        <v>139</v>
      </c>
      <c r="W62" s="26">
        <f>'Субвенции '!E62</f>
        <v>0</v>
      </c>
      <c r="X62" s="26">
        <f>'Субвенции '!F62</f>
        <v>83.556550000000001</v>
      </c>
      <c r="Y62" s="26">
        <f t="shared" ref="Y62:Y84" si="19">X62/U62*100</f>
        <v>60.11262589928058</v>
      </c>
      <c r="Z62" s="26"/>
      <c r="AA62" s="26"/>
      <c r="AB62" s="26"/>
      <c r="AC62" s="26"/>
      <c r="AD62" s="26"/>
      <c r="AE62" s="26"/>
    </row>
    <row r="63" spans="1:31" x14ac:dyDescent="0.25">
      <c r="A63" s="39" t="s">
        <v>335</v>
      </c>
      <c r="B63" s="121">
        <f t="shared" si="0"/>
        <v>97331.815000000002</v>
      </c>
      <c r="C63" s="121">
        <f t="shared" si="1"/>
        <v>97332.315000000002</v>
      </c>
      <c r="D63" s="121">
        <f t="shared" si="2"/>
        <v>97332.315000000002</v>
      </c>
      <c r="E63" s="121">
        <f t="shared" si="3"/>
        <v>0</v>
      </c>
      <c r="F63" s="121">
        <f t="shared" si="4"/>
        <v>97218.387640000001</v>
      </c>
      <c r="G63" s="121">
        <f t="shared" si="16"/>
        <v>99.882950117851394</v>
      </c>
      <c r="H63" s="26"/>
      <c r="I63" s="26"/>
      <c r="J63" s="26"/>
      <c r="K63" s="26"/>
      <c r="L63" s="26"/>
      <c r="M63" s="31"/>
      <c r="N63" s="203">
        <f>Субсидии!B61</f>
        <v>96984.815000000002</v>
      </c>
      <c r="O63" s="203">
        <f>Субсидии!C61</f>
        <v>96984.815000000002</v>
      </c>
      <c r="P63" s="203">
        <f>Субсидии!D61</f>
        <v>96984.815000000002</v>
      </c>
      <c r="Q63" s="203">
        <f>Субсидии!E61</f>
        <v>0</v>
      </c>
      <c r="R63" s="203">
        <f>Субсидии!F61</f>
        <v>96984.815000000002</v>
      </c>
      <c r="S63" s="26">
        <f t="shared" si="17"/>
        <v>100</v>
      </c>
      <c r="T63" s="26">
        <f>'Субвенции '!B63</f>
        <v>347</v>
      </c>
      <c r="U63" s="26">
        <f>'Субвенции '!C63</f>
        <v>347.5</v>
      </c>
      <c r="V63" s="26">
        <f>'Субвенции '!D63</f>
        <v>347.5</v>
      </c>
      <c r="W63" s="26">
        <f>'Субвенции '!E63</f>
        <v>0</v>
      </c>
      <c r="X63" s="26">
        <f>'Субвенции '!F63</f>
        <v>233.57264000000001</v>
      </c>
      <c r="Y63" s="26">
        <f t="shared" si="19"/>
        <v>67.215148201438851</v>
      </c>
      <c r="Z63" s="26"/>
      <c r="AA63" s="26"/>
      <c r="AB63" s="26"/>
      <c r="AC63" s="26"/>
      <c r="AD63" s="26"/>
      <c r="AE63" s="26"/>
    </row>
    <row r="64" spans="1:31" x14ac:dyDescent="0.25">
      <c r="A64" s="39" t="s">
        <v>511</v>
      </c>
      <c r="B64" s="121">
        <f t="shared" si="0"/>
        <v>2538.8000000000002</v>
      </c>
      <c r="C64" s="121">
        <f t="shared" si="1"/>
        <v>3209.0921200000003</v>
      </c>
      <c r="D64" s="121">
        <f t="shared" si="2"/>
        <v>3209.0921200000003</v>
      </c>
      <c r="E64" s="121">
        <f t="shared" si="3"/>
        <v>0</v>
      </c>
      <c r="F64" s="121">
        <f t="shared" si="4"/>
        <v>2793.23999</v>
      </c>
      <c r="G64" s="121">
        <f t="shared" si="16"/>
        <v>87.041439932238532</v>
      </c>
      <c r="H64" s="26"/>
      <c r="I64" s="26"/>
      <c r="J64" s="26"/>
      <c r="K64" s="26"/>
      <c r="L64" s="26"/>
      <c r="M64" s="31"/>
      <c r="N64" s="203">
        <f>Субсидии!B62</f>
        <v>2400</v>
      </c>
      <c r="O64" s="203">
        <f>Субсидии!C62</f>
        <v>3070.0921200000003</v>
      </c>
      <c r="P64" s="203">
        <f>Субсидии!D62</f>
        <v>3070.0921200000003</v>
      </c>
      <c r="Q64" s="203">
        <f>Субсидии!E62</f>
        <v>0</v>
      </c>
      <c r="R64" s="203">
        <f>Субсидии!F62</f>
        <v>2706.3413399999999</v>
      </c>
      <c r="S64" s="26">
        <f t="shared" si="17"/>
        <v>88.151795914189051</v>
      </c>
      <c r="T64" s="26">
        <f>'Субвенции '!B64</f>
        <v>138.80000000000001</v>
      </c>
      <c r="U64" s="26">
        <f>'Субвенции '!C64</f>
        <v>139</v>
      </c>
      <c r="V64" s="26">
        <f>'Субвенции '!D64</f>
        <v>139</v>
      </c>
      <c r="W64" s="26">
        <f>'Субвенции '!E64</f>
        <v>0</v>
      </c>
      <c r="X64" s="26">
        <f>'Субвенции '!F64</f>
        <v>86.898649999999989</v>
      </c>
      <c r="Y64" s="26">
        <f t="shared" si="19"/>
        <v>62.517014388489201</v>
      </c>
      <c r="Z64" s="26"/>
      <c r="AA64" s="26"/>
      <c r="AB64" s="26"/>
      <c r="AC64" s="26"/>
      <c r="AD64" s="26"/>
      <c r="AE64" s="26"/>
    </row>
    <row r="65" spans="1:31" x14ac:dyDescent="0.25">
      <c r="A65" s="39" t="s">
        <v>512</v>
      </c>
      <c r="B65" s="121">
        <f t="shared" si="0"/>
        <v>3129.8</v>
      </c>
      <c r="C65" s="121">
        <f t="shared" si="1"/>
        <v>34965.106</v>
      </c>
      <c r="D65" s="121">
        <f t="shared" si="2"/>
        <v>34965.106</v>
      </c>
      <c r="E65" s="121">
        <f t="shared" si="3"/>
        <v>0</v>
      </c>
      <c r="F65" s="121">
        <f t="shared" si="4"/>
        <v>31424.202450000001</v>
      </c>
      <c r="G65" s="121">
        <f t="shared" si="16"/>
        <v>89.873036420939215</v>
      </c>
      <c r="H65" s="26"/>
      <c r="I65" s="26"/>
      <c r="J65" s="26"/>
      <c r="K65" s="26"/>
      <c r="L65" s="26"/>
      <c r="M65" s="31"/>
      <c r="N65" s="203">
        <f>Субсидии!B63</f>
        <v>2991</v>
      </c>
      <c r="O65" s="203">
        <f>Субсидии!C63</f>
        <v>34826.106</v>
      </c>
      <c r="P65" s="203">
        <f>Субсидии!D63</f>
        <v>34826.106</v>
      </c>
      <c r="Q65" s="203">
        <f>Субсидии!E63</f>
        <v>0</v>
      </c>
      <c r="R65" s="203">
        <f>Субсидии!F63</f>
        <v>31354.713609999999</v>
      </c>
      <c r="S65" s="26">
        <f t="shared" si="17"/>
        <v>90.032212071025114</v>
      </c>
      <c r="T65" s="26">
        <f>'Субвенции '!B65</f>
        <v>138.80000000000001</v>
      </c>
      <c r="U65" s="26">
        <f>'Субвенции '!C65</f>
        <v>139</v>
      </c>
      <c r="V65" s="26">
        <f>'Субвенции '!D65</f>
        <v>139</v>
      </c>
      <c r="W65" s="26">
        <f>'Субвенции '!E65</f>
        <v>0</v>
      </c>
      <c r="X65" s="26">
        <f>'Субвенции '!F65</f>
        <v>69.488839999999996</v>
      </c>
      <c r="Y65" s="26">
        <f t="shared" si="19"/>
        <v>49.991971223021579</v>
      </c>
      <c r="Z65" s="26"/>
      <c r="AA65" s="26"/>
      <c r="AB65" s="26"/>
      <c r="AC65" s="26"/>
      <c r="AD65" s="26"/>
      <c r="AE65" s="26"/>
    </row>
    <row r="66" spans="1:31" x14ac:dyDescent="0.25">
      <c r="A66" s="39" t="s">
        <v>337</v>
      </c>
      <c r="B66" s="121">
        <f t="shared" si="0"/>
        <v>3717.8</v>
      </c>
      <c r="C66" s="121">
        <f t="shared" si="1"/>
        <v>3718</v>
      </c>
      <c r="D66" s="121">
        <f t="shared" si="2"/>
        <v>3718</v>
      </c>
      <c r="E66" s="121">
        <f t="shared" si="3"/>
        <v>0</v>
      </c>
      <c r="F66" s="121">
        <f t="shared" si="4"/>
        <v>3667.9385900000002</v>
      </c>
      <c r="G66" s="121">
        <f t="shared" si="16"/>
        <v>98.653539268423884</v>
      </c>
      <c r="H66" s="26"/>
      <c r="I66" s="26"/>
      <c r="J66" s="26"/>
      <c r="K66" s="26"/>
      <c r="L66" s="26"/>
      <c r="M66" s="31"/>
      <c r="N66" s="203">
        <f>Субсидии!B64</f>
        <v>3579</v>
      </c>
      <c r="O66" s="203">
        <f>Субсидии!C64</f>
        <v>3579</v>
      </c>
      <c r="P66" s="203">
        <f>Субсидии!D64</f>
        <v>3579</v>
      </c>
      <c r="Q66" s="203">
        <f>Субсидии!E64</f>
        <v>0</v>
      </c>
      <c r="R66" s="203">
        <f>Субсидии!F64</f>
        <v>3579</v>
      </c>
      <c r="S66" s="26">
        <f t="shared" si="17"/>
        <v>100</v>
      </c>
      <c r="T66" s="26">
        <f>'Субвенции '!B66</f>
        <v>138.80000000000001</v>
      </c>
      <c r="U66" s="26">
        <f>'Субвенции '!C66</f>
        <v>139</v>
      </c>
      <c r="V66" s="26">
        <f>'Субвенции '!D66</f>
        <v>139</v>
      </c>
      <c r="W66" s="26">
        <f>'Субвенции '!E66</f>
        <v>0</v>
      </c>
      <c r="X66" s="26">
        <f>'Субвенции '!F66</f>
        <v>88.938589999999991</v>
      </c>
      <c r="Y66" s="26">
        <f t="shared" si="19"/>
        <v>63.984597122302155</v>
      </c>
      <c r="Z66" s="26"/>
      <c r="AA66" s="26"/>
      <c r="AB66" s="26"/>
      <c r="AC66" s="26"/>
      <c r="AD66" s="26"/>
      <c r="AE66" s="26"/>
    </row>
    <row r="67" spans="1:31" x14ac:dyDescent="0.25">
      <c r="A67" s="39" t="s">
        <v>172</v>
      </c>
      <c r="B67" s="121">
        <f t="shared" si="0"/>
        <v>5262.8</v>
      </c>
      <c r="C67" s="121">
        <f t="shared" si="1"/>
        <v>5263</v>
      </c>
      <c r="D67" s="121">
        <f t="shared" si="2"/>
        <v>5263</v>
      </c>
      <c r="E67" s="121">
        <f t="shared" si="3"/>
        <v>0</v>
      </c>
      <c r="F67" s="121">
        <f t="shared" si="4"/>
        <v>5218.3678099999997</v>
      </c>
      <c r="G67" s="121">
        <f t="shared" si="16"/>
        <v>99.151962948888468</v>
      </c>
      <c r="H67" s="26"/>
      <c r="I67" s="26"/>
      <c r="J67" s="26"/>
      <c r="K67" s="26"/>
      <c r="L67" s="26"/>
      <c r="M67" s="31"/>
      <c r="N67" s="203">
        <f>Субсидии!B65</f>
        <v>5124</v>
      </c>
      <c r="O67" s="203">
        <f>Субсидии!C65</f>
        <v>5124</v>
      </c>
      <c r="P67" s="203">
        <f>Субсидии!D65</f>
        <v>5124</v>
      </c>
      <c r="Q67" s="203">
        <f>Субсидии!E65</f>
        <v>0</v>
      </c>
      <c r="R67" s="203">
        <f>Субсидии!F65</f>
        <v>5124</v>
      </c>
      <c r="S67" s="26">
        <f t="shared" si="17"/>
        <v>100</v>
      </c>
      <c r="T67" s="26">
        <f>'Субвенции '!B67</f>
        <v>138.80000000000001</v>
      </c>
      <c r="U67" s="26">
        <f>'Субвенции '!C67</f>
        <v>139</v>
      </c>
      <c r="V67" s="26">
        <f>'Субвенции '!D67</f>
        <v>139</v>
      </c>
      <c r="W67" s="26">
        <f>'Субвенции '!E67</f>
        <v>0</v>
      </c>
      <c r="X67" s="26">
        <f>'Субвенции '!F67</f>
        <v>94.367809999999992</v>
      </c>
      <c r="Y67" s="26">
        <f t="shared" si="19"/>
        <v>67.890510791366893</v>
      </c>
      <c r="Z67" s="26"/>
      <c r="AA67" s="26"/>
      <c r="AB67" s="26"/>
      <c r="AC67" s="26"/>
      <c r="AD67" s="26"/>
      <c r="AE67" s="26"/>
    </row>
    <row r="68" spans="1:31" x14ac:dyDescent="0.25">
      <c r="A68" s="39" t="s">
        <v>169</v>
      </c>
      <c r="B68" s="121">
        <f t="shared" si="0"/>
        <v>347</v>
      </c>
      <c r="C68" s="121">
        <f t="shared" si="1"/>
        <v>347.5</v>
      </c>
      <c r="D68" s="121">
        <f t="shared" si="2"/>
        <v>347.5</v>
      </c>
      <c r="E68" s="121">
        <f t="shared" si="3"/>
        <v>0</v>
      </c>
      <c r="F68" s="121">
        <f t="shared" si="4"/>
        <v>214.29367000000002</v>
      </c>
      <c r="G68" s="121">
        <f t="shared" si="16"/>
        <v>61.667243165467632</v>
      </c>
      <c r="H68" s="26"/>
      <c r="I68" s="26"/>
      <c r="J68" s="26"/>
      <c r="K68" s="26"/>
      <c r="L68" s="26"/>
      <c r="M68" s="31"/>
      <c r="N68" s="203">
        <f>Субсидии!B67</f>
        <v>0</v>
      </c>
      <c r="O68" s="203">
        <f>Субсидии!C67</f>
        <v>0</v>
      </c>
      <c r="P68" s="203">
        <f>Субсидии!D67</f>
        <v>0</v>
      </c>
      <c r="Q68" s="203">
        <f>Субсидии!E67</f>
        <v>0</v>
      </c>
      <c r="R68" s="203">
        <f>Субсидии!F67</f>
        <v>0</v>
      </c>
      <c r="S68" s="26"/>
      <c r="T68" s="26">
        <f>'Субвенции '!B69</f>
        <v>347</v>
      </c>
      <c r="U68" s="26">
        <f>'Субвенции '!C69</f>
        <v>347.5</v>
      </c>
      <c r="V68" s="26">
        <f>'Субвенции '!D69</f>
        <v>347.5</v>
      </c>
      <c r="W68" s="26">
        <f>'Субвенции '!E69</f>
        <v>0</v>
      </c>
      <c r="X68" s="26">
        <f>'Субвенции '!F69</f>
        <v>214.29367000000002</v>
      </c>
      <c r="Y68" s="26">
        <f t="shared" si="19"/>
        <v>61.667243165467632</v>
      </c>
      <c r="Z68" s="26">
        <f>Иные!B39</f>
        <v>0</v>
      </c>
      <c r="AA68" s="26">
        <f>Иные!C39</f>
        <v>0</v>
      </c>
      <c r="AB68" s="26">
        <f>Иные!D39</f>
        <v>0</v>
      </c>
      <c r="AC68" s="26">
        <f>Иные!E39</f>
        <v>0</v>
      </c>
      <c r="AD68" s="26">
        <f>Иные!F39</f>
        <v>0</v>
      </c>
      <c r="AE68" s="26"/>
    </row>
    <row r="69" spans="1:31" x14ac:dyDescent="0.25">
      <c r="A69" s="39" t="s">
        <v>269</v>
      </c>
      <c r="B69" s="121">
        <f t="shared" si="0"/>
        <v>3603.8</v>
      </c>
      <c r="C69" s="121">
        <f t="shared" si="1"/>
        <v>3604</v>
      </c>
      <c r="D69" s="121">
        <f t="shared" si="2"/>
        <v>3604</v>
      </c>
      <c r="E69" s="121">
        <f t="shared" si="3"/>
        <v>0</v>
      </c>
      <c r="F69" s="121">
        <f t="shared" si="4"/>
        <v>3556.0499399999999</v>
      </c>
      <c r="G69" s="121">
        <f t="shared" si="16"/>
        <v>98.669532186459492</v>
      </c>
      <c r="H69" s="26"/>
      <c r="I69" s="26"/>
      <c r="J69" s="26"/>
      <c r="K69" s="26"/>
      <c r="L69" s="26"/>
      <c r="M69" s="31"/>
      <c r="N69" s="203">
        <f>Субсидии!B66</f>
        <v>3465</v>
      </c>
      <c r="O69" s="203">
        <f>Субсидии!C66</f>
        <v>3465</v>
      </c>
      <c r="P69" s="203">
        <f>Субсидии!D66</f>
        <v>3465</v>
      </c>
      <c r="Q69" s="203">
        <f>Субсидии!E66</f>
        <v>0</v>
      </c>
      <c r="R69" s="203">
        <f>Субсидии!F66</f>
        <v>3465</v>
      </c>
      <c r="S69" s="26">
        <f t="shared" si="17"/>
        <v>100</v>
      </c>
      <c r="T69" s="26">
        <f>'Субвенции '!B68</f>
        <v>138.80000000000001</v>
      </c>
      <c r="U69" s="26">
        <f>'Субвенции '!C68</f>
        <v>139</v>
      </c>
      <c r="V69" s="26">
        <f>'Субвенции '!D68</f>
        <v>139</v>
      </c>
      <c r="W69" s="26">
        <f>'Субвенции '!E68</f>
        <v>0</v>
      </c>
      <c r="X69" s="26">
        <f>'Субвенции '!F68</f>
        <v>91.049940000000007</v>
      </c>
      <c r="Y69" s="26">
        <f t="shared" si="19"/>
        <v>65.503553956834537</v>
      </c>
      <c r="Z69" s="26"/>
      <c r="AA69" s="26"/>
      <c r="AB69" s="26"/>
      <c r="AC69" s="26"/>
      <c r="AD69" s="26"/>
      <c r="AE69" s="26"/>
    </row>
    <row r="70" spans="1:31" x14ac:dyDescent="0.25">
      <c r="A70" s="39" t="s">
        <v>168</v>
      </c>
      <c r="B70" s="121">
        <f t="shared" si="0"/>
        <v>10349</v>
      </c>
      <c r="C70" s="121">
        <f t="shared" si="1"/>
        <v>10349.5</v>
      </c>
      <c r="D70" s="121">
        <f t="shared" si="2"/>
        <v>10349.5</v>
      </c>
      <c r="E70" s="121">
        <f t="shared" si="3"/>
        <v>0</v>
      </c>
      <c r="F70" s="121">
        <f t="shared" si="4"/>
        <v>10212.061729999999</v>
      </c>
      <c r="G70" s="121">
        <f t="shared" si="16"/>
        <v>98.672029856514797</v>
      </c>
      <c r="H70" s="26"/>
      <c r="I70" s="26"/>
      <c r="J70" s="26"/>
      <c r="K70" s="26"/>
      <c r="L70" s="26"/>
      <c r="M70" s="31"/>
      <c r="N70" s="203">
        <f>Субсидии!B68</f>
        <v>10002</v>
      </c>
      <c r="O70" s="203">
        <f>Субсидии!C68</f>
        <v>10002</v>
      </c>
      <c r="P70" s="203">
        <f>Субсидии!D68</f>
        <v>10002</v>
      </c>
      <c r="Q70" s="203">
        <f>Субсидии!E68</f>
        <v>0</v>
      </c>
      <c r="R70" s="203">
        <f>Субсидии!F68</f>
        <v>10002</v>
      </c>
      <c r="S70" s="26">
        <f t="shared" si="17"/>
        <v>100</v>
      </c>
      <c r="T70" s="26">
        <f>'Субвенции '!B70</f>
        <v>347</v>
      </c>
      <c r="U70" s="26">
        <f>'Субвенции '!C70</f>
        <v>347.5</v>
      </c>
      <c r="V70" s="26">
        <f>'Субвенции '!D70</f>
        <v>347.5</v>
      </c>
      <c r="W70" s="26">
        <f>'Субвенции '!E70</f>
        <v>0</v>
      </c>
      <c r="X70" s="26">
        <f>'Субвенции '!F70</f>
        <v>210.06173000000001</v>
      </c>
      <c r="Y70" s="26">
        <f t="shared" si="19"/>
        <v>60.449418705035974</v>
      </c>
      <c r="Z70" s="26"/>
      <c r="AA70" s="26"/>
      <c r="AB70" s="26"/>
      <c r="AC70" s="26"/>
      <c r="AD70" s="26"/>
      <c r="AE70" s="26"/>
    </row>
    <row r="71" spans="1:31" x14ac:dyDescent="0.25">
      <c r="A71" s="39" t="s">
        <v>170</v>
      </c>
      <c r="B71" s="121">
        <f t="shared" si="0"/>
        <v>4884.8</v>
      </c>
      <c r="C71" s="121">
        <f t="shared" si="1"/>
        <v>5364.50533</v>
      </c>
      <c r="D71" s="121">
        <f t="shared" si="2"/>
        <v>5364.50533</v>
      </c>
      <c r="E71" s="121">
        <f t="shared" si="3"/>
        <v>0</v>
      </c>
      <c r="F71" s="121">
        <f t="shared" si="4"/>
        <v>4834.2857700000004</v>
      </c>
      <c r="G71" s="121">
        <f t="shared" si="16"/>
        <v>90.116151865208423</v>
      </c>
      <c r="H71" s="26"/>
      <c r="I71" s="26"/>
      <c r="J71" s="26"/>
      <c r="K71" s="26"/>
      <c r="L71" s="26"/>
      <c r="M71" s="31"/>
      <c r="N71" s="203">
        <f>Субсидии!B69</f>
        <v>4746</v>
      </c>
      <c r="O71" s="203">
        <f>Субсидии!C69</f>
        <v>5225.50533</v>
      </c>
      <c r="P71" s="203">
        <f>Субсидии!D69</f>
        <v>5225.50533</v>
      </c>
      <c r="Q71" s="203">
        <f>Субсидии!E69</f>
        <v>0</v>
      </c>
      <c r="R71" s="203">
        <f>Субсидии!F69</f>
        <v>4746</v>
      </c>
      <c r="S71" s="26">
        <f t="shared" si="17"/>
        <v>90.823751968118273</v>
      </c>
      <c r="T71" s="26">
        <f>'Субвенции '!B71</f>
        <v>138.80000000000001</v>
      </c>
      <c r="U71" s="26">
        <f>'Субвенции '!C71</f>
        <v>139</v>
      </c>
      <c r="V71" s="26">
        <f>'Субвенции '!D71</f>
        <v>139</v>
      </c>
      <c r="W71" s="26">
        <f>'Субвенции '!E71</f>
        <v>0</v>
      </c>
      <c r="X71" s="26">
        <f>'Субвенции '!F71</f>
        <v>88.285769999999999</v>
      </c>
      <c r="Y71" s="26">
        <f t="shared" si="19"/>
        <v>63.514942446043165</v>
      </c>
      <c r="Z71" s="26"/>
      <c r="AA71" s="26"/>
      <c r="AB71" s="26"/>
      <c r="AC71" s="26"/>
      <c r="AD71" s="26"/>
      <c r="AE71" s="26"/>
    </row>
    <row r="72" spans="1:31" x14ac:dyDescent="0.25">
      <c r="A72" s="39" t="s">
        <v>338</v>
      </c>
      <c r="B72" s="121">
        <f t="shared" si="0"/>
        <v>3492.8</v>
      </c>
      <c r="C72" s="121">
        <f t="shared" si="1"/>
        <v>3493</v>
      </c>
      <c r="D72" s="121">
        <f t="shared" si="2"/>
        <v>3493</v>
      </c>
      <c r="E72" s="121">
        <f t="shared" si="3"/>
        <v>0</v>
      </c>
      <c r="F72" s="121">
        <f t="shared" si="4"/>
        <v>3430.1365900000001</v>
      </c>
      <c r="G72" s="121">
        <f t="shared" si="16"/>
        <v>98.20030317778415</v>
      </c>
      <c r="H72" s="26"/>
      <c r="I72" s="26"/>
      <c r="J72" s="26"/>
      <c r="K72" s="26"/>
      <c r="L72" s="26"/>
      <c r="M72" s="31"/>
      <c r="N72" s="203">
        <f>Субсидии!B70</f>
        <v>3354</v>
      </c>
      <c r="O72" s="203">
        <f>Субсидии!C70</f>
        <v>3354</v>
      </c>
      <c r="P72" s="203">
        <f>Субсидии!D70</f>
        <v>3354</v>
      </c>
      <c r="Q72" s="203">
        <f>Субсидии!E70</f>
        <v>0</v>
      </c>
      <c r="R72" s="203">
        <f>Субсидии!F70</f>
        <v>3354</v>
      </c>
      <c r="S72" s="26">
        <f t="shared" si="17"/>
        <v>100</v>
      </c>
      <c r="T72" s="26">
        <f>'Субвенции '!B72</f>
        <v>138.80000000000001</v>
      </c>
      <c r="U72" s="26">
        <f>'Субвенции '!C72</f>
        <v>139</v>
      </c>
      <c r="V72" s="26">
        <f>'Субвенции '!D72</f>
        <v>139</v>
      </c>
      <c r="W72" s="26">
        <f>'Субвенции '!E72</f>
        <v>0</v>
      </c>
      <c r="X72" s="26">
        <f>'Субвенции '!F72</f>
        <v>76.136589999999998</v>
      </c>
      <c r="Y72" s="26">
        <f t="shared" si="19"/>
        <v>54.774525179856113</v>
      </c>
      <c r="Z72" s="26"/>
      <c r="AA72" s="26"/>
      <c r="AB72" s="26"/>
      <c r="AC72" s="26"/>
      <c r="AD72" s="26"/>
      <c r="AE72" s="26"/>
    </row>
    <row r="73" spans="1:31" x14ac:dyDescent="0.25">
      <c r="A73" s="39" t="s">
        <v>341</v>
      </c>
      <c r="B73" s="121">
        <f t="shared" ref="B73:B136" si="20">H73+N73+T73+Z73</f>
        <v>2730.8</v>
      </c>
      <c r="C73" s="121">
        <f t="shared" ref="C73:C136" si="21">I73+O73+U73+AA73</f>
        <v>2731</v>
      </c>
      <c r="D73" s="121">
        <f t="shared" ref="D73:D136" si="22">J73+P73+V73+AB73</f>
        <v>2731</v>
      </c>
      <c r="E73" s="121">
        <f t="shared" ref="E73:E136" si="23">K73+Q73+W73+AC73</f>
        <v>0</v>
      </c>
      <c r="F73" s="121">
        <f t="shared" ref="F73:F136" si="24">L73+R73+X73+AD73</f>
        <v>2663.6009399999998</v>
      </c>
      <c r="G73" s="121">
        <f t="shared" si="16"/>
        <v>97.532073965580366</v>
      </c>
      <c r="H73" s="26"/>
      <c r="I73" s="26"/>
      <c r="J73" s="26"/>
      <c r="K73" s="26"/>
      <c r="L73" s="26"/>
      <c r="M73" s="31"/>
      <c r="N73" s="203">
        <f>Субсидии!B71</f>
        <v>2592</v>
      </c>
      <c r="O73" s="203">
        <f>Субсидии!C71</f>
        <v>2592</v>
      </c>
      <c r="P73" s="203">
        <f>Субсидии!D71</f>
        <v>2592</v>
      </c>
      <c r="Q73" s="203">
        <f>Субсидии!E71</f>
        <v>0</v>
      </c>
      <c r="R73" s="203">
        <f>Субсидии!F71</f>
        <v>2592</v>
      </c>
      <c r="S73" s="26">
        <f t="shared" si="17"/>
        <v>100</v>
      </c>
      <c r="T73" s="26">
        <f>'Субвенции '!B73</f>
        <v>138.80000000000001</v>
      </c>
      <c r="U73" s="26">
        <f>'Субвенции '!C73</f>
        <v>139</v>
      </c>
      <c r="V73" s="26">
        <f>'Субвенции '!D73</f>
        <v>139</v>
      </c>
      <c r="W73" s="26">
        <f>'Субвенции '!E73</f>
        <v>0</v>
      </c>
      <c r="X73" s="26">
        <f>'Субвенции '!F73</f>
        <v>71.600940000000008</v>
      </c>
      <c r="Y73" s="26">
        <f t="shared" si="19"/>
        <v>51.511467625899286</v>
      </c>
      <c r="Z73" s="26"/>
      <c r="AA73" s="26"/>
      <c r="AB73" s="26"/>
      <c r="AC73" s="26"/>
      <c r="AD73" s="26"/>
      <c r="AE73" s="26"/>
    </row>
    <row r="74" spans="1:31" x14ac:dyDescent="0.25">
      <c r="A74" s="39" t="s">
        <v>171</v>
      </c>
      <c r="B74" s="121">
        <f t="shared" si="20"/>
        <v>6057.8</v>
      </c>
      <c r="C74" s="121">
        <f t="shared" si="21"/>
        <v>6058</v>
      </c>
      <c r="D74" s="121">
        <f t="shared" si="22"/>
        <v>6058</v>
      </c>
      <c r="E74" s="121">
        <f t="shared" si="23"/>
        <v>0</v>
      </c>
      <c r="F74" s="121">
        <f t="shared" si="24"/>
        <v>6004.0727299999999</v>
      </c>
      <c r="G74" s="121">
        <f t="shared" si="16"/>
        <v>99.109817266424557</v>
      </c>
      <c r="H74" s="26"/>
      <c r="I74" s="26"/>
      <c r="J74" s="26"/>
      <c r="K74" s="26"/>
      <c r="L74" s="26"/>
      <c r="M74" s="31"/>
      <c r="N74" s="203">
        <f>Субсидии!B72</f>
        <v>5919</v>
      </c>
      <c r="O74" s="203">
        <f>Субсидии!C72</f>
        <v>5919</v>
      </c>
      <c r="P74" s="203">
        <f>Субсидии!D72</f>
        <v>5919</v>
      </c>
      <c r="Q74" s="203">
        <f>Субсидии!E72</f>
        <v>0</v>
      </c>
      <c r="R74" s="203">
        <f>Субсидии!F72</f>
        <v>5919</v>
      </c>
      <c r="S74" s="26">
        <f t="shared" si="17"/>
        <v>100</v>
      </c>
      <c r="T74" s="26">
        <f>'Субвенции '!B74</f>
        <v>138.80000000000001</v>
      </c>
      <c r="U74" s="26">
        <f>'Субвенции '!C74</f>
        <v>139</v>
      </c>
      <c r="V74" s="26">
        <f>'Субвенции '!D74</f>
        <v>139</v>
      </c>
      <c r="W74" s="26">
        <f>'Субвенции '!E74</f>
        <v>0</v>
      </c>
      <c r="X74" s="26">
        <f>'Субвенции '!F74</f>
        <v>85.072729999999993</v>
      </c>
      <c r="Y74" s="26">
        <f t="shared" si="19"/>
        <v>61.203402877697833</v>
      </c>
      <c r="Z74" s="26"/>
      <c r="AA74" s="26"/>
      <c r="AB74" s="26"/>
      <c r="AC74" s="26"/>
      <c r="AD74" s="26"/>
      <c r="AE74" s="26"/>
    </row>
    <row r="75" spans="1:31" x14ac:dyDescent="0.25">
      <c r="A75" s="39" t="s">
        <v>340</v>
      </c>
      <c r="B75" s="121">
        <f t="shared" si="20"/>
        <v>7400</v>
      </c>
      <c r="C75" s="121">
        <f t="shared" si="21"/>
        <v>7700.5</v>
      </c>
      <c r="D75" s="121">
        <f t="shared" si="22"/>
        <v>7700.5</v>
      </c>
      <c r="E75" s="121">
        <f t="shared" si="23"/>
        <v>0</v>
      </c>
      <c r="F75" s="121">
        <f t="shared" si="24"/>
        <v>7272.0118199999997</v>
      </c>
      <c r="G75" s="121">
        <f t="shared" si="16"/>
        <v>94.435579767547566</v>
      </c>
      <c r="H75" s="26"/>
      <c r="I75" s="26"/>
      <c r="J75" s="26"/>
      <c r="K75" s="26"/>
      <c r="L75" s="26"/>
      <c r="M75" s="31"/>
      <c r="N75" s="203">
        <f>Субсидии!B73</f>
        <v>7053</v>
      </c>
      <c r="O75" s="203">
        <f>Субсидии!C73</f>
        <v>7353</v>
      </c>
      <c r="P75" s="203">
        <f>Субсидии!D73</f>
        <v>7353</v>
      </c>
      <c r="Q75" s="203">
        <f>Субсидии!E73</f>
        <v>0</v>
      </c>
      <c r="R75" s="203">
        <f>Субсидии!F73</f>
        <v>7053</v>
      </c>
      <c r="S75" s="26">
        <f t="shared" si="17"/>
        <v>95.920032639738878</v>
      </c>
      <c r="T75" s="26">
        <f>'Субвенции '!B75</f>
        <v>347</v>
      </c>
      <c r="U75" s="26">
        <f>'Субвенции '!C75</f>
        <v>347.5</v>
      </c>
      <c r="V75" s="26">
        <f>'Субвенции '!D75</f>
        <v>347.5</v>
      </c>
      <c r="W75" s="26">
        <f>'Субвенции '!E75</f>
        <v>0</v>
      </c>
      <c r="X75" s="26">
        <f>'Субвенции '!F75</f>
        <v>219.01182</v>
      </c>
      <c r="Y75" s="26">
        <f t="shared" si="19"/>
        <v>63.024984172661867</v>
      </c>
      <c r="Z75" s="26"/>
      <c r="AA75" s="26"/>
      <c r="AB75" s="26"/>
      <c r="AC75" s="26"/>
      <c r="AD75" s="26"/>
      <c r="AE75" s="26"/>
    </row>
    <row r="76" spans="1:31" x14ac:dyDescent="0.25">
      <c r="A76" s="39" t="s">
        <v>339</v>
      </c>
      <c r="B76" s="121">
        <f t="shared" si="20"/>
        <v>7955</v>
      </c>
      <c r="C76" s="121">
        <f t="shared" si="21"/>
        <v>9455.5</v>
      </c>
      <c r="D76" s="121">
        <f t="shared" si="22"/>
        <v>9455.5</v>
      </c>
      <c r="E76" s="121">
        <f t="shared" si="23"/>
        <v>0</v>
      </c>
      <c r="F76" s="121">
        <f t="shared" si="24"/>
        <v>7821.1312699999999</v>
      </c>
      <c r="G76" s="121">
        <f t="shared" si="16"/>
        <v>82.715152768230126</v>
      </c>
      <c r="H76" s="26"/>
      <c r="I76" s="26"/>
      <c r="J76" s="26"/>
      <c r="K76" s="26"/>
      <c r="L76" s="26"/>
      <c r="M76" s="31"/>
      <c r="N76" s="203">
        <f>Субсидии!B74</f>
        <v>7608</v>
      </c>
      <c r="O76" s="203">
        <f>Субсидии!C74</f>
        <v>9108</v>
      </c>
      <c r="P76" s="203">
        <f>Субсидии!D74</f>
        <v>9108</v>
      </c>
      <c r="Q76" s="203">
        <f>Субсидии!E74</f>
        <v>0</v>
      </c>
      <c r="R76" s="203">
        <f>Субсидии!F74</f>
        <v>7608</v>
      </c>
      <c r="S76" s="26">
        <f t="shared" si="17"/>
        <v>83.530961791831359</v>
      </c>
      <c r="T76" s="26">
        <f>'Субвенции '!B76</f>
        <v>347</v>
      </c>
      <c r="U76" s="26">
        <f>'Субвенции '!C76</f>
        <v>347.5</v>
      </c>
      <c r="V76" s="26">
        <f>'Субвенции '!D76</f>
        <v>347.5</v>
      </c>
      <c r="W76" s="26">
        <f>'Субвенции '!E76</f>
        <v>0</v>
      </c>
      <c r="X76" s="26">
        <f>'Субвенции '!F76</f>
        <v>213.13127</v>
      </c>
      <c r="Y76" s="26">
        <f t="shared" si="19"/>
        <v>61.332739568345332</v>
      </c>
      <c r="Z76" s="26"/>
      <c r="AA76" s="26"/>
      <c r="AB76" s="26"/>
      <c r="AC76" s="26"/>
      <c r="AD76" s="26"/>
      <c r="AE76" s="26"/>
    </row>
    <row r="77" spans="1:31" s="18" customFormat="1" ht="31.5" x14ac:dyDescent="0.25">
      <c r="A77" s="20" t="s">
        <v>178</v>
      </c>
      <c r="B77" s="28">
        <f t="shared" si="20"/>
        <v>322861.35635999998</v>
      </c>
      <c r="C77" s="28">
        <f t="shared" si="21"/>
        <v>494774.64364000002</v>
      </c>
      <c r="D77" s="28">
        <f t="shared" si="22"/>
        <v>492841.08756999997</v>
      </c>
      <c r="E77" s="28">
        <f t="shared" si="23"/>
        <v>1933.5560700000001</v>
      </c>
      <c r="F77" s="28">
        <f t="shared" si="24"/>
        <v>342328.24797000003</v>
      </c>
      <c r="G77" s="28">
        <f t="shared" si="16"/>
        <v>69.188721041064383</v>
      </c>
      <c r="H77" s="28">
        <f>SUM(H78:H82)</f>
        <v>80846.299999999988</v>
      </c>
      <c r="I77" s="28">
        <f>SUM(I78:I82)</f>
        <v>80846.299999999988</v>
      </c>
      <c r="J77" s="28">
        <f>SUM(J78:J82)</f>
        <v>80846.299999999988</v>
      </c>
      <c r="K77" s="28">
        <f>SUM(K78:K82)</f>
        <v>0</v>
      </c>
      <c r="L77" s="28">
        <f>SUM(L78:L82)</f>
        <v>60634.8</v>
      </c>
      <c r="M77" s="29">
        <f>L77/I77*100</f>
        <v>75.000092768623944</v>
      </c>
      <c r="N77" s="28">
        <f>SUM(N78:N82)</f>
        <v>83354.156359999994</v>
      </c>
      <c r="O77" s="28">
        <f>SUM(O78:O82)</f>
        <v>94030.556680000009</v>
      </c>
      <c r="P77" s="28">
        <f>SUM(P78:P82)</f>
        <v>94030.556680000009</v>
      </c>
      <c r="Q77" s="28">
        <f>SUM(Q78:Q82)</f>
        <v>0</v>
      </c>
      <c r="R77" s="28">
        <f>SUM(R78:R82)</f>
        <v>73305.132570000002</v>
      </c>
      <c r="S77" s="28">
        <f t="shared" si="17"/>
        <v>77.95884142159052</v>
      </c>
      <c r="T77" s="28">
        <f>SUM(T78:T82)</f>
        <v>153740.90000000002</v>
      </c>
      <c r="U77" s="28">
        <f>SUM(U78:U82)</f>
        <v>173178.90000000002</v>
      </c>
      <c r="V77" s="28">
        <f>SUM(V78:V82)</f>
        <v>173178.90000000002</v>
      </c>
      <c r="W77" s="28">
        <f>SUM(W78:W82)</f>
        <v>0</v>
      </c>
      <c r="X77" s="28">
        <f>SUM(X78:X82)</f>
        <v>135425.63819999999</v>
      </c>
      <c r="Y77" s="28">
        <f t="shared" si="19"/>
        <v>78.199848942336487</v>
      </c>
      <c r="Z77" s="28">
        <f>SUM(Z78:Z82)</f>
        <v>4920</v>
      </c>
      <c r="AA77" s="28">
        <f>SUM(AA78:AA82)</f>
        <v>146718.88696</v>
      </c>
      <c r="AB77" s="28">
        <f>SUM(AB78:AB82)</f>
        <v>144785.33089000001</v>
      </c>
      <c r="AC77" s="28">
        <f>SUM(AC78:AC82)</f>
        <v>1933.5560700000001</v>
      </c>
      <c r="AD77" s="28">
        <f>SUM(AD78:AD82)</f>
        <v>72962.677200000006</v>
      </c>
      <c r="AE77" s="28">
        <f>AD77/AA77*100</f>
        <v>49.729573820916343</v>
      </c>
    </row>
    <row r="78" spans="1:31" ht="31.5" x14ac:dyDescent="0.25">
      <c r="A78" s="345" t="s">
        <v>177</v>
      </c>
      <c r="B78" s="26">
        <f t="shared" si="20"/>
        <v>283497.75636</v>
      </c>
      <c r="C78" s="26">
        <f t="shared" si="21"/>
        <v>438775.39733000001</v>
      </c>
      <c r="D78" s="26">
        <f t="shared" si="22"/>
        <v>438350.53333000001</v>
      </c>
      <c r="E78" s="26">
        <f t="shared" si="23"/>
        <v>424.86399999999998</v>
      </c>
      <c r="F78" s="26">
        <f t="shared" si="24"/>
        <v>297855.95606</v>
      </c>
      <c r="G78" s="26">
        <f t="shared" si="16"/>
        <v>67.883467913763766</v>
      </c>
      <c r="H78" s="27">
        <f>Дотации!B26</f>
        <v>80846.299999999988</v>
      </c>
      <c r="I78" s="27">
        <f>Дотации!C26</f>
        <v>80846.299999999988</v>
      </c>
      <c r="J78" s="27">
        <f>Дотации!D26</f>
        <v>80846.299999999988</v>
      </c>
      <c r="K78" s="27">
        <f>Дотации!E26</f>
        <v>0</v>
      </c>
      <c r="L78" s="27">
        <f>Дотации!F26</f>
        <v>60634.8</v>
      </c>
      <c r="M78" s="27">
        <f>L78/I78*100</f>
        <v>75.000092768623944</v>
      </c>
      <c r="N78" s="26">
        <f>Субсидии!B76</f>
        <v>44962.156360000001</v>
      </c>
      <c r="O78" s="26">
        <f>Субсидии!C76</f>
        <v>51428.556360000002</v>
      </c>
      <c r="P78" s="26">
        <f>Субсидии!D76</f>
        <v>51428.556360000002</v>
      </c>
      <c r="Q78" s="26">
        <f>Субсидии!E76</f>
        <v>0</v>
      </c>
      <c r="R78" s="26">
        <f>Субсидии!F76</f>
        <v>32773.178250000004</v>
      </c>
      <c r="S78" s="26">
        <f t="shared" si="17"/>
        <v>63.72564304661342</v>
      </c>
      <c r="T78" s="26">
        <f>'Субвенции '!B78</f>
        <v>152769.30000000005</v>
      </c>
      <c r="U78" s="26">
        <f>'Субвенции '!C78</f>
        <v>172205.90000000002</v>
      </c>
      <c r="V78" s="26">
        <f>'Субвенции '!D78</f>
        <v>172205.90000000002</v>
      </c>
      <c r="W78" s="26">
        <f>'Субвенции '!E78</f>
        <v>0</v>
      </c>
      <c r="X78" s="26">
        <f>'Субвенции '!F78</f>
        <v>134785.94237</v>
      </c>
      <c r="Y78" s="26">
        <f t="shared" si="19"/>
        <v>78.270223244383601</v>
      </c>
      <c r="Z78" s="26">
        <f>Иные!B44</f>
        <v>4920</v>
      </c>
      <c r="AA78" s="26">
        <f>Иные!C44</f>
        <v>134294.64097000001</v>
      </c>
      <c r="AB78" s="26">
        <f>Иные!D44</f>
        <v>133869.77697000001</v>
      </c>
      <c r="AC78" s="26">
        <f>Иные!E44</f>
        <v>424.86399999999998</v>
      </c>
      <c r="AD78" s="26">
        <f>Иные!F44</f>
        <v>69662.035440000007</v>
      </c>
      <c r="AE78" s="26">
        <f>AD78/AA78*100</f>
        <v>51.87253559549093</v>
      </c>
    </row>
    <row r="79" spans="1:31" x14ac:dyDescent="0.25">
      <c r="A79" s="39" t="s">
        <v>175</v>
      </c>
      <c r="B79" s="121">
        <f t="shared" si="20"/>
        <v>23214</v>
      </c>
      <c r="C79" s="121">
        <f t="shared" si="21"/>
        <v>34668.841500000002</v>
      </c>
      <c r="D79" s="121">
        <f t="shared" si="22"/>
        <v>34668.841500000002</v>
      </c>
      <c r="E79" s="121">
        <f t="shared" si="23"/>
        <v>0</v>
      </c>
      <c r="F79" s="121">
        <f t="shared" si="24"/>
        <v>26031.894020000003</v>
      </c>
      <c r="G79" s="121">
        <f t="shared" si="16"/>
        <v>75.087291336227665</v>
      </c>
      <c r="H79" s="26"/>
      <c r="I79" s="26"/>
      <c r="J79" s="26"/>
      <c r="K79" s="26"/>
      <c r="L79" s="26"/>
      <c r="M79" s="31"/>
      <c r="N79" s="203">
        <f>Субсидии!B77</f>
        <v>22867</v>
      </c>
      <c r="O79" s="203">
        <f>Субсидии!C77</f>
        <v>24613.110400000001</v>
      </c>
      <c r="P79" s="203">
        <f>Субсидии!D77</f>
        <v>24613.110400000001</v>
      </c>
      <c r="Q79" s="203">
        <f>Субсидии!E77</f>
        <v>0</v>
      </c>
      <c r="R79" s="203">
        <f>Субсидии!F77</f>
        <v>24013.110400000001</v>
      </c>
      <c r="S79" s="26">
        <f t="shared" si="17"/>
        <v>97.562274778566788</v>
      </c>
      <c r="T79" s="26">
        <f>'Субвенции '!B79</f>
        <v>347</v>
      </c>
      <c r="U79" s="26">
        <f>'Субвенции '!C79</f>
        <v>347.5</v>
      </c>
      <c r="V79" s="26">
        <f>'Субвенции '!D79</f>
        <v>347.5</v>
      </c>
      <c r="W79" s="26">
        <f>'Субвенции '!E79</f>
        <v>0</v>
      </c>
      <c r="X79" s="26">
        <f>'Субвенции '!F79</f>
        <v>226.83392999999998</v>
      </c>
      <c r="Y79" s="26">
        <f t="shared" si="19"/>
        <v>65.275951079136689</v>
      </c>
      <c r="Z79" s="26">
        <f>Иные!B45</f>
        <v>0</v>
      </c>
      <c r="AA79" s="26">
        <f>Иные!C45</f>
        <v>9708.2310999999991</v>
      </c>
      <c r="AB79" s="26">
        <f>Иные!D45</f>
        <v>9708.2310999999991</v>
      </c>
      <c r="AC79" s="26">
        <f>Иные!E45</f>
        <v>0</v>
      </c>
      <c r="AD79" s="26">
        <f>Иные!F45</f>
        <v>1791.9496899999999</v>
      </c>
      <c r="AE79" s="26">
        <f t="shared" ref="AE79:AE82" si="25">AD79/AA79*100</f>
        <v>18.458045256050816</v>
      </c>
    </row>
    <row r="80" spans="1:31" x14ac:dyDescent="0.25">
      <c r="A80" s="39" t="s">
        <v>344</v>
      </c>
      <c r="B80" s="121">
        <f t="shared" si="20"/>
        <v>3405.8</v>
      </c>
      <c r="C80" s="121">
        <f t="shared" si="21"/>
        <v>3888.8439199999998</v>
      </c>
      <c r="D80" s="121">
        <f t="shared" si="22"/>
        <v>3888.8439199999998</v>
      </c>
      <c r="E80" s="121">
        <f t="shared" si="23"/>
        <v>0</v>
      </c>
      <c r="F80" s="121">
        <f t="shared" si="24"/>
        <v>3838.99379</v>
      </c>
      <c r="G80" s="121">
        <f t="shared" si="16"/>
        <v>98.718124691412143</v>
      </c>
      <c r="H80" s="26"/>
      <c r="I80" s="26"/>
      <c r="J80" s="26"/>
      <c r="K80" s="26"/>
      <c r="L80" s="26"/>
      <c r="M80" s="31"/>
      <c r="N80" s="203">
        <f>Субсидии!B78</f>
        <v>3267</v>
      </c>
      <c r="O80" s="203">
        <f>Субсидии!C78</f>
        <v>3749.8439199999998</v>
      </c>
      <c r="P80" s="203">
        <f>Субсидии!D78</f>
        <v>3749.8439199999998</v>
      </c>
      <c r="Q80" s="203">
        <f>Субсидии!E78</f>
        <v>0</v>
      </c>
      <c r="R80" s="203">
        <f>Субсидии!F78</f>
        <v>3749.8439199999998</v>
      </c>
      <c r="S80" s="26">
        <f t="shared" si="17"/>
        <v>100</v>
      </c>
      <c r="T80" s="26">
        <f>'Субвенции '!B80</f>
        <v>138.80000000000001</v>
      </c>
      <c r="U80" s="26">
        <f>'Субвенции '!C80</f>
        <v>139</v>
      </c>
      <c r="V80" s="26">
        <f>'Субвенции '!D80</f>
        <v>139</v>
      </c>
      <c r="W80" s="26">
        <f>'Субвенции '!E80</f>
        <v>0</v>
      </c>
      <c r="X80" s="26">
        <f>'Субвенции '!F80</f>
        <v>89.149869999999993</v>
      </c>
      <c r="Y80" s="26">
        <f t="shared" si="19"/>
        <v>64.136597122302149</v>
      </c>
      <c r="Z80" s="26"/>
      <c r="AA80" s="26"/>
      <c r="AB80" s="26"/>
      <c r="AC80" s="26"/>
      <c r="AD80" s="26"/>
      <c r="AE80" s="26"/>
    </row>
    <row r="81" spans="1:31" x14ac:dyDescent="0.25">
      <c r="A81" s="39" t="s">
        <v>343</v>
      </c>
      <c r="B81" s="121">
        <f t="shared" si="20"/>
        <v>5433.8</v>
      </c>
      <c r="C81" s="121">
        <f t="shared" si="21"/>
        <v>6904.0460000000003</v>
      </c>
      <c r="D81" s="121">
        <f t="shared" si="22"/>
        <v>6904.0460000000003</v>
      </c>
      <c r="E81" s="121">
        <f t="shared" si="23"/>
        <v>0</v>
      </c>
      <c r="F81" s="121">
        <f t="shared" si="24"/>
        <v>5381.5596100000002</v>
      </c>
      <c r="G81" s="121">
        <f t="shared" si="16"/>
        <v>77.947910688891696</v>
      </c>
      <c r="H81" s="26"/>
      <c r="I81" s="26"/>
      <c r="J81" s="26"/>
      <c r="K81" s="26"/>
      <c r="L81" s="26"/>
      <c r="M81" s="31"/>
      <c r="N81" s="203">
        <f>Субсидии!B79</f>
        <v>5295</v>
      </c>
      <c r="O81" s="203">
        <f>Субсидии!C79</f>
        <v>6765.0460000000003</v>
      </c>
      <c r="P81" s="203">
        <f>Субсидии!D79</f>
        <v>6765.0460000000003</v>
      </c>
      <c r="Q81" s="203">
        <f>Субсидии!E79</f>
        <v>0</v>
      </c>
      <c r="R81" s="203">
        <f>Субсидии!F79</f>
        <v>5295</v>
      </c>
      <c r="S81" s="26">
        <f t="shared" si="17"/>
        <v>78.269977765117929</v>
      </c>
      <c r="T81" s="26">
        <f>'Субвенции '!B81</f>
        <v>138.80000000000001</v>
      </c>
      <c r="U81" s="26">
        <f>'Субвенции '!C81</f>
        <v>139</v>
      </c>
      <c r="V81" s="26">
        <f>'Субвенции '!D81</f>
        <v>139</v>
      </c>
      <c r="W81" s="26">
        <f>'Субвенции '!E81</f>
        <v>0</v>
      </c>
      <c r="X81" s="26">
        <f>'Субвенции '!F81</f>
        <v>86.559610000000006</v>
      </c>
      <c r="Y81" s="26">
        <f t="shared" si="19"/>
        <v>62.27310071942447</v>
      </c>
      <c r="Z81" s="26"/>
      <c r="AA81" s="26"/>
      <c r="AB81" s="26"/>
      <c r="AC81" s="26"/>
      <c r="AD81" s="26"/>
      <c r="AE81" s="26"/>
    </row>
    <row r="82" spans="1:31" x14ac:dyDescent="0.25">
      <c r="A82" s="39" t="s">
        <v>176</v>
      </c>
      <c r="B82" s="121">
        <f t="shared" si="20"/>
        <v>7310</v>
      </c>
      <c r="C82" s="121">
        <f t="shared" si="21"/>
        <v>10537.51489</v>
      </c>
      <c r="D82" s="121">
        <f t="shared" si="22"/>
        <v>9028.8228199999994</v>
      </c>
      <c r="E82" s="121">
        <f t="shared" si="23"/>
        <v>1508.6920700000001</v>
      </c>
      <c r="F82" s="121">
        <f t="shared" si="24"/>
        <v>9219.8444899999995</v>
      </c>
      <c r="G82" s="121">
        <f t="shared" si="16"/>
        <v>87.495434988656982</v>
      </c>
      <c r="H82" s="26"/>
      <c r="I82" s="26"/>
      <c r="J82" s="26"/>
      <c r="K82" s="26"/>
      <c r="L82" s="26"/>
      <c r="M82" s="31"/>
      <c r="N82" s="203">
        <f>Субсидии!B80</f>
        <v>6963</v>
      </c>
      <c r="O82" s="203">
        <f>Субсидии!C80</f>
        <v>7474</v>
      </c>
      <c r="P82" s="203">
        <f>Субсидии!D80</f>
        <v>7474</v>
      </c>
      <c r="Q82" s="203">
        <f>Субсидии!E80</f>
        <v>0</v>
      </c>
      <c r="R82" s="203">
        <f>Субсидии!F80</f>
        <v>7474</v>
      </c>
      <c r="S82" s="26">
        <f t="shared" si="17"/>
        <v>100</v>
      </c>
      <c r="T82" s="26">
        <f>'Субвенции '!B82</f>
        <v>347</v>
      </c>
      <c r="U82" s="26">
        <f>'Субвенции '!C82</f>
        <v>347.5</v>
      </c>
      <c r="V82" s="26">
        <f>'Субвенции '!D82</f>
        <v>347.5</v>
      </c>
      <c r="W82" s="26">
        <f>'Субвенции '!E82</f>
        <v>0</v>
      </c>
      <c r="X82" s="26">
        <f>'Субвенции '!F82</f>
        <v>237.15242000000001</v>
      </c>
      <c r="Y82" s="26">
        <f t="shared" si="19"/>
        <v>68.245300719424463</v>
      </c>
      <c r="Z82" s="26"/>
      <c r="AA82" s="26">
        <f>Иные!C46</f>
        <v>2716.0148900000004</v>
      </c>
      <c r="AB82" s="26">
        <f>Иные!D46</f>
        <v>1207.3228200000001</v>
      </c>
      <c r="AC82" s="26">
        <f>Иные!E46</f>
        <v>1508.6920700000001</v>
      </c>
      <c r="AD82" s="26">
        <f>Иные!F46</f>
        <v>1508.6920700000001</v>
      </c>
      <c r="AE82" s="26">
        <f t="shared" si="25"/>
        <v>55.548004377840499</v>
      </c>
    </row>
    <row r="83" spans="1:31" s="18" customFormat="1" ht="31.5" x14ac:dyDescent="0.25">
      <c r="A83" s="20" t="s">
        <v>356</v>
      </c>
      <c r="B83" s="28">
        <f t="shared" si="20"/>
        <v>1206809.4791900008</v>
      </c>
      <c r="C83" s="28">
        <f t="shared" si="21"/>
        <v>1634440.2901400002</v>
      </c>
      <c r="D83" s="28">
        <f t="shared" si="22"/>
        <v>1632905.5161400002</v>
      </c>
      <c r="E83" s="28">
        <f t="shared" si="23"/>
        <v>1534.7739999999999</v>
      </c>
      <c r="F83" s="28">
        <f t="shared" si="24"/>
        <v>1103425.18872</v>
      </c>
      <c r="G83" s="28">
        <f t="shared" si="16"/>
        <v>67.510890142428181</v>
      </c>
      <c r="H83" s="28">
        <f>SUM(H84:H99)</f>
        <v>113055.4</v>
      </c>
      <c r="I83" s="28">
        <f>SUM(I84:I99)</f>
        <v>113055.4</v>
      </c>
      <c r="J83" s="28">
        <f>SUM(J84:J99)</f>
        <v>113055.4</v>
      </c>
      <c r="K83" s="28">
        <f>SUM(K84:K99)</f>
        <v>0</v>
      </c>
      <c r="L83" s="28">
        <f>SUM(L84:L99)</f>
        <v>89591.5</v>
      </c>
      <c r="M83" s="29">
        <f>L83/I83*100</f>
        <v>79.245661861352929</v>
      </c>
      <c r="N83" s="28">
        <f>SUM(N84:N99)</f>
        <v>247854.77919000003</v>
      </c>
      <c r="O83" s="28">
        <f>SUM(O84:O99)</f>
        <v>310251.18914000003</v>
      </c>
      <c r="P83" s="28">
        <f>SUM(P84:P99)</f>
        <v>310251.18914000003</v>
      </c>
      <c r="Q83" s="28">
        <f>SUM(Q84:Q99)</f>
        <v>0</v>
      </c>
      <c r="R83" s="28">
        <f>SUM(R84:R99)</f>
        <v>210579.24266999998</v>
      </c>
      <c r="S83" s="28">
        <f t="shared" si="17"/>
        <v>67.87379067062227</v>
      </c>
      <c r="T83" s="28">
        <f>SUM(T84:T99)</f>
        <v>826575.30000000063</v>
      </c>
      <c r="U83" s="28">
        <f>SUM(U84:U99)</f>
        <v>923653.4</v>
      </c>
      <c r="V83" s="28">
        <f>SUM(V84:V99)</f>
        <v>923653.4</v>
      </c>
      <c r="W83" s="28">
        <f>SUM(W84:W99)</f>
        <v>0</v>
      </c>
      <c r="X83" s="28">
        <f>SUM(X84:X99)</f>
        <v>696054.57794999995</v>
      </c>
      <c r="Y83" s="28">
        <f t="shared" si="19"/>
        <v>75.358849753598051</v>
      </c>
      <c r="Z83" s="28">
        <f>SUM(Z84:Z99)</f>
        <v>19324</v>
      </c>
      <c r="AA83" s="28">
        <f>SUM(AA84:AA99)</f>
        <v>287480.30100000004</v>
      </c>
      <c r="AB83" s="28">
        <f>SUM(AB84:AB99)</f>
        <v>285945.527</v>
      </c>
      <c r="AC83" s="28">
        <f>SUM(AC84:AC99)</f>
        <v>1534.7739999999999</v>
      </c>
      <c r="AD83" s="28">
        <f>SUM(AD84:AD99)</f>
        <v>107199.86810000001</v>
      </c>
      <c r="AE83" s="28">
        <f>AD83/AA83*100</f>
        <v>37.289465652813547</v>
      </c>
    </row>
    <row r="84" spans="1:31" ht="17.25" customHeight="1" x14ac:dyDescent="0.25">
      <c r="A84" s="345" t="s">
        <v>181</v>
      </c>
      <c r="B84" s="26">
        <f t="shared" si="20"/>
        <v>1113753.2791900001</v>
      </c>
      <c r="C84" s="26">
        <f t="shared" si="21"/>
        <v>1306706.48019</v>
      </c>
      <c r="D84" s="26">
        <f t="shared" si="22"/>
        <v>1305411.7061900001</v>
      </c>
      <c r="E84" s="26">
        <f t="shared" si="23"/>
        <v>1294.7739999999999</v>
      </c>
      <c r="F84" s="26">
        <f t="shared" si="24"/>
        <v>956336.58461999986</v>
      </c>
      <c r="G84" s="26">
        <f t="shared" ref="G84:G115" si="26">F84/C84*100</f>
        <v>73.186794365705211</v>
      </c>
      <c r="H84" s="27">
        <f>Дотации!B28</f>
        <v>113055.4</v>
      </c>
      <c r="I84" s="27">
        <f>Дотации!C28</f>
        <v>113055.4</v>
      </c>
      <c r="J84" s="27">
        <f>Дотации!D28</f>
        <v>113055.4</v>
      </c>
      <c r="K84" s="27">
        <f>Дотации!E28</f>
        <v>0</v>
      </c>
      <c r="L84" s="27">
        <f>Дотации!F28</f>
        <v>89591.5</v>
      </c>
      <c r="M84" s="27">
        <f>L84/I84*100</f>
        <v>79.245661861352929</v>
      </c>
      <c r="N84" s="26">
        <f>Субсидии!B82</f>
        <v>157574.57919000002</v>
      </c>
      <c r="O84" s="26">
        <f>Субсидии!C82</f>
        <v>178037.37919000001</v>
      </c>
      <c r="P84" s="26">
        <f>Субсидии!D82</f>
        <v>178037.37919000001</v>
      </c>
      <c r="Q84" s="26">
        <f>Субсидии!E82</f>
        <v>0</v>
      </c>
      <c r="R84" s="26">
        <f>Субсидии!F82</f>
        <v>113860.53448999999</v>
      </c>
      <c r="S84" s="26">
        <f t="shared" si="17"/>
        <v>63.953162537002392</v>
      </c>
      <c r="T84" s="26">
        <f>'Субвенции '!B84</f>
        <v>823799.30000000016</v>
      </c>
      <c r="U84" s="26">
        <f>'Субвенции '!C84</f>
        <v>920873.4</v>
      </c>
      <c r="V84" s="26">
        <f>'Субвенции '!D84</f>
        <v>920873.4</v>
      </c>
      <c r="W84" s="26">
        <f>'Субвенции '!E84</f>
        <v>0</v>
      </c>
      <c r="X84" s="26">
        <f>'Субвенции '!F84</f>
        <v>694468.93540999992</v>
      </c>
      <c r="Y84" s="26">
        <f t="shared" si="19"/>
        <v>75.414159580459156</v>
      </c>
      <c r="Z84" s="26">
        <f>Иные!B48</f>
        <v>19324</v>
      </c>
      <c r="AA84" s="26">
        <f>Иные!C48</f>
        <v>94740.301000000021</v>
      </c>
      <c r="AB84" s="26">
        <f>Иные!D48</f>
        <v>93445.527000000002</v>
      </c>
      <c r="AC84" s="26">
        <f>Иные!E48</f>
        <v>1294.7739999999999</v>
      </c>
      <c r="AD84" s="26">
        <f>Иные!F48</f>
        <v>58415.614720000005</v>
      </c>
      <c r="AE84" s="26">
        <f>AD84/AA84*100</f>
        <v>61.658675456393155</v>
      </c>
    </row>
    <row r="85" spans="1:31" x14ac:dyDescent="0.25">
      <c r="A85" s="39" t="s">
        <v>513</v>
      </c>
      <c r="B85" s="121">
        <f t="shared" si="20"/>
        <v>42766.2</v>
      </c>
      <c r="C85" s="121">
        <f t="shared" si="21"/>
        <v>225911.80040000001</v>
      </c>
      <c r="D85" s="121">
        <f t="shared" si="22"/>
        <v>225911.80040000001</v>
      </c>
      <c r="E85" s="121">
        <f t="shared" si="23"/>
        <v>0</v>
      </c>
      <c r="F85" s="121">
        <f t="shared" si="24"/>
        <v>77782.653380000003</v>
      </c>
      <c r="G85" s="121">
        <f t="shared" si="26"/>
        <v>34.430540256098993</v>
      </c>
      <c r="H85" s="26"/>
      <c r="I85" s="26"/>
      <c r="J85" s="26"/>
      <c r="K85" s="26"/>
      <c r="L85" s="26"/>
      <c r="M85" s="31"/>
      <c r="N85" s="203">
        <f>Субсидии!B83</f>
        <v>42766.2</v>
      </c>
      <c r="O85" s="203">
        <f>Субсидии!C83</f>
        <v>33411.8004</v>
      </c>
      <c r="P85" s="203">
        <f>Субсидии!D83</f>
        <v>33411.8004</v>
      </c>
      <c r="Q85" s="203">
        <f>Субсидии!E83</f>
        <v>0</v>
      </c>
      <c r="R85" s="203">
        <f>Субсидии!F83</f>
        <v>29238.400000000001</v>
      </c>
      <c r="S85" s="26">
        <f t="shared" si="17"/>
        <v>87.509202287704326</v>
      </c>
      <c r="T85" s="26"/>
      <c r="U85" s="26"/>
      <c r="V85" s="26"/>
      <c r="W85" s="26"/>
      <c r="X85" s="26"/>
      <c r="Y85" s="26"/>
      <c r="Z85" s="26">
        <f>Иные!B49</f>
        <v>0</v>
      </c>
      <c r="AA85" s="26">
        <f>Иные!C49</f>
        <v>192500</v>
      </c>
      <c r="AB85" s="26">
        <f>Иные!D49</f>
        <v>192500</v>
      </c>
      <c r="AC85" s="26">
        <f>Иные!E49</f>
        <v>0</v>
      </c>
      <c r="AD85" s="26">
        <f>Иные!F49</f>
        <v>48544.253380000002</v>
      </c>
      <c r="AE85" s="26">
        <f t="shared" ref="AE85:AE95" si="27">AD85/AA85*100</f>
        <v>25.217793963636364</v>
      </c>
    </row>
    <row r="86" spans="1:31" x14ac:dyDescent="0.25">
      <c r="A86" s="39" t="s">
        <v>155</v>
      </c>
      <c r="B86" s="121">
        <f t="shared" si="20"/>
        <v>3102.8</v>
      </c>
      <c r="C86" s="121">
        <f t="shared" si="21"/>
        <v>6019.9</v>
      </c>
      <c r="D86" s="121">
        <f t="shared" si="22"/>
        <v>6019.9</v>
      </c>
      <c r="E86" s="121">
        <f t="shared" si="23"/>
        <v>0</v>
      </c>
      <c r="F86" s="121">
        <f t="shared" si="24"/>
        <v>5520.6545900000001</v>
      </c>
      <c r="G86" s="121">
        <f t="shared" si="26"/>
        <v>91.706749115433823</v>
      </c>
      <c r="H86" s="26"/>
      <c r="I86" s="26"/>
      <c r="J86" s="26"/>
      <c r="K86" s="26"/>
      <c r="L86" s="26"/>
      <c r="M86" s="31"/>
      <c r="N86" s="203">
        <f>Субсидии!B84</f>
        <v>2964</v>
      </c>
      <c r="O86" s="203">
        <f>Субсидии!C84</f>
        <v>5880.9</v>
      </c>
      <c r="P86" s="203">
        <f>Субсидии!D84</f>
        <v>5880.9</v>
      </c>
      <c r="Q86" s="203">
        <f>Субсидии!E84</f>
        <v>0</v>
      </c>
      <c r="R86" s="203">
        <f>Субсидии!F84</f>
        <v>5431.1166499999999</v>
      </c>
      <c r="S86" s="26">
        <f t="shared" si="17"/>
        <v>92.351793943103957</v>
      </c>
      <c r="T86" s="26">
        <f>'Субвенции '!B85</f>
        <v>138.80000000000001</v>
      </c>
      <c r="U86" s="26">
        <f>'Субвенции '!C85</f>
        <v>139</v>
      </c>
      <c r="V86" s="26">
        <f>'Субвенции '!D85</f>
        <v>139</v>
      </c>
      <c r="W86" s="26">
        <f>'Субвенции '!E85</f>
        <v>0</v>
      </c>
      <c r="X86" s="26">
        <f>'Субвенции '!F85</f>
        <v>89.537940000000006</v>
      </c>
      <c r="Y86" s="26">
        <f t="shared" ref="Y86:Y117" si="28">X86/U86*100</f>
        <v>64.415784172661873</v>
      </c>
      <c r="Z86" s="26"/>
      <c r="AA86" s="26"/>
      <c r="AB86" s="26"/>
      <c r="AC86" s="26"/>
      <c r="AD86" s="26"/>
      <c r="AE86" s="26"/>
    </row>
    <row r="87" spans="1:31" x14ac:dyDescent="0.25">
      <c r="A87" s="39" t="s">
        <v>345</v>
      </c>
      <c r="B87" s="121">
        <f t="shared" si="20"/>
        <v>2544.8000000000002</v>
      </c>
      <c r="C87" s="121">
        <f t="shared" si="21"/>
        <v>6092.2000000000007</v>
      </c>
      <c r="D87" s="121">
        <f t="shared" si="22"/>
        <v>6092.2000000000007</v>
      </c>
      <c r="E87" s="121">
        <f t="shared" si="23"/>
        <v>0</v>
      </c>
      <c r="F87" s="121">
        <f t="shared" si="24"/>
        <v>6002.2776299999996</v>
      </c>
      <c r="G87" s="121">
        <f t="shared" si="26"/>
        <v>98.523975411181496</v>
      </c>
      <c r="H87" s="26"/>
      <c r="I87" s="26"/>
      <c r="J87" s="26"/>
      <c r="K87" s="26"/>
      <c r="L87" s="26"/>
      <c r="M87" s="31"/>
      <c r="N87" s="203">
        <f>Субсидии!B85</f>
        <v>2406</v>
      </c>
      <c r="O87" s="203">
        <f>Субсидии!C85</f>
        <v>5953.2000000000007</v>
      </c>
      <c r="P87" s="203">
        <f>Субсидии!D85</f>
        <v>5953.2000000000007</v>
      </c>
      <c r="Q87" s="203">
        <f>Субсидии!E85</f>
        <v>0</v>
      </c>
      <c r="R87" s="203">
        <f>Субсидии!F85</f>
        <v>5917.683</v>
      </c>
      <c r="S87" s="26">
        <f t="shared" si="17"/>
        <v>99.403396492642599</v>
      </c>
      <c r="T87" s="26">
        <f>'Субвенции '!B86</f>
        <v>138.80000000000001</v>
      </c>
      <c r="U87" s="26">
        <f>'Субвенции '!C86</f>
        <v>139</v>
      </c>
      <c r="V87" s="26">
        <f>'Субвенции '!D86</f>
        <v>139</v>
      </c>
      <c r="W87" s="26">
        <f>'Субвенции '!E86</f>
        <v>0</v>
      </c>
      <c r="X87" s="26">
        <f>'Субвенции '!F86</f>
        <v>84.594630000000009</v>
      </c>
      <c r="Y87" s="26">
        <f t="shared" si="28"/>
        <v>60.859446043165477</v>
      </c>
      <c r="Z87" s="26"/>
      <c r="AA87" s="26"/>
      <c r="AB87" s="26"/>
      <c r="AC87" s="26"/>
      <c r="AD87" s="26"/>
      <c r="AE87" s="26"/>
    </row>
    <row r="88" spans="1:31" x14ac:dyDescent="0.25">
      <c r="A88" s="39" t="s">
        <v>346</v>
      </c>
      <c r="B88" s="121">
        <f t="shared" si="20"/>
        <v>2931.8</v>
      </c>
      <c r="C88" s="121">
        <f t="shared" si="21"/>
        <v>5680.7</v>
      </c>
      <c r="D88" s="121">
        <f t="shared" si="22"/>
        <v>5680.7</v>
      </c>
      <c r="E88" s="121">
        <f t="shared" si="23"/>
        <v>0</v>
      </c>
      <c r="F88" s="121">
        <f t="shared" si="24"/>
        <v>5541.7</v>
      </c>
      <c r="G88" s="121">
        <f t="shared" si="26"/>
        <v>97.55311845371169</v>
      </c>
      <c r="H88" s="26"/>
      <c r="I88" s="26"/>
      <c r="J88" s="26"/>
      <c r="K88" s="26"/>
      <c r="L88" s="26"/>
      <c r="M88" s="31"/>
      <c r="N88" s="203">
        <f>Субсидии!B86</f>
        <v>2793</v>
      </c>
      <c r="O88" s="203">
        <f>Субсидии!C86</f>
        <v>5541.7</v>
      </c>
      <c r="P88" s="203">
        <f>Субсидии!D86</f>
        <v>5541.7</v>
      </c>
      <c r="Q88" s="203">
        <f>Субсидии!E86</f>
        <v>0</v>
      </c>
      <c r="R88" s="203">
        <f>Субсидии!F86</f>
        <v>5541.7</v>
      </c>
      <c r="S88" s="26">
        <f t="shared" si="17"/>
        <v>100</v>
      </c>
      <c r="T88" s="26">
        <f>'Субвенции '!B87</f>
        <v>138.80000000000001</v>
      </c>
      <c r="U88" s="26">
        <f>'Субвенции '!C87</f>
        <v>139</v>
      </c>
      <c r="V88" s="26">
        <f>'Субвенции '!D87</f>
        <v>139</v>
      </c>
      <c r="W88" s="26">
        <f>'Субвенции '!E87</f>
        <v>0</v>
      </c>
      <c r="X88" s="26">
        <f>'Субвенции '!F87</f>
        <v>0</v>
      </c>
      <c r="Y88" s="26">
        <f t="shared" si="28"/>
        <v>0</v>
      </c>
      <c r="Z88" s="26"/>
      <c r="AA88" s="26"/>
      <c r="AB88" s="26"/>
      <c r="AC88" s="26"/>
      <c r="AD88" s="26"/>
      <c r="AE88" s="26"/>
    </row>
    <row r="89" spans="1:31" x14ac:dyDescent="0.25">
      <c r="A89" s="39" t="s">
        <v>347</v>
      </c>
      <c r="B89" s="121">
        <f t="shared" si="20"/>
        <v>2829.8</v>
      </c>
      <c r="C89" s="121">
        <f t="shared" si="21"/>
        <v>5478.3</v>
      </c>
      <c r="D89" s="121">
        <f t="shared" si="22"/>
        <v>5478.3</v>
      </c>
      <c r="E89" s="121">
        <f t="shared" si="23"/>
        <v>0</v>
      </c>
      <c r="F89" s="121">
        <f t="shared" si="24"/>
        <v>5422.9493400000001</v>
      </c>
      <c r="G89" s="121">
        <f t="shared" si="26"/>
        <v>98.989638026395042</v>
      </c>
      <c r="H89" s="26"/>
      <c r="I89" s="26"/>
      <c r="J89" s="26"/>
      <c r="K89" s="26"/>
      <c r="L89" s="26"/>
      <c r="M89" s="31"/>
      <c r="N89" s="203">
        <f>Субсидии!B88</f>
        <v>2691</v>
      </c>
      <c r="O89" s="203">
        <f>Субсидии!C88</f>
        <v>5339.3</v>
      </c>
      <c r="P89" s="203">
        <f>Субсидии!D88</f>
        <v>5339.3</v>
      </c>
      <c r="Q89" s="203">
        <f>Субсидии!E88</f>
        <v>0</v>
      </c>
      <c r="R89" s="203">
        <f>Субсидии!F88</f>
        <v>5339.3</v>
      </c>
      <c r="S89" s="26">
        <f t="shared" si="17"/>
        <v>100</v>
      </c>
      <c r="T89" s="26">
        <f>'Субвенции '!B88</f>
        <v>138.80000000000001</v>
      </c>
      <c r="U89" s="26">
        <f>'Субвенции '!C88</f>
        <v>139</v>
      </c>
      <c r="V89" s="26">
        <f>'Субвенции '!D88</f>
        <v>139</v>
      </c>
      <c r="W89" s="26">
        <f>'Субвенции '!E88</f>
        <v>0</v>
      </c>
      <c r="X89" s="26">
        <f>'Субвенции '!F88</f>
        <v>83.649339999999995</v>
      </c>
      <c r="Y89" s="26">
        <f t="shared" si="28"/>
        <v>60.179381294964031</v>
      </c>
      <c r="Z89" s="26"/>
      <c r="AA89" s="26"/>
      <c r="AB89" s="26"/>
      <c r="AC89" s="26"/>
      <c r="AD89" s="26"/>
      <c r="AE89" s="26"/>
    </row>
    <row r="90" spans="1:31" x14ac:dyDescent="0.25">
      <c r="A90" s="39" t="s">
        <v>348</v>
      </c>
      <c r="B90" s="121">
        <f t="shared" si="20"/>
        <v>2127.8000000000002</v>
      </c>
      <c r="C90" s="121">
        <f t="shared" si="21"/>
        <v>4085.4</v>
      </c>
      <c r="D90" s="121">
        <f t="shared" si="22"/>
        <v>4085.4</v>
      </c>
      <c r="E90" s="121">
        <f t="shared" si="23"/>
        <v>0</v>
      </c>
      <c r="F90" s="121">
        <f t="shared" si="24"/>
        <v>3567.5330999999996</v>
      </c>
      <c r="G90" s="121">
        <f t="shared" si="26"/>
        <v>87.323960934057851</v>
      </c>
      <c r="H90" s="26"/>
      <c r="I90" s="26"/>
      <c r="J90" s="26"/>
      <c r="K90" s="26"/>
      <c r="L90" s="26"/>
      <c r="M90" s="31"/>
      <c r="N90" s="203">
        <f>Субсидии!B87</f>
        <v>1989</v>
      </c>
      <c r="O90" s="203">
        <f>Субсидии!C87</f>
        <v>3946.4</v>
      </c>
      <c r="P90" s="203">
        <f>Субсидии!D87</f>
        <v>3946.4</v>
      </c>
      <c r="Q90" s="203">
        <f>Субсидии!E87</f>
        <v>0</v>
      </c>
      <c r="R90" s="203">
        <f>Субсидии!F87</f>
        <v>3487.8266199999998</v>
      </c>
      <c r="S90" s="26">
        <f t="shared" si="17"/>
        <v>88.379956922765047</v>
      </c>
      <c r="T90" s="26">
        <f>'Субвенции '!B89</f>
        <v>138.80000000000001</v>
      </c>
      <c r="U90" s="26">
        <f>'Субвенции '!C89</f>
        <v>139</v>
      </c>
      <c r="V90" s="26">
        <f>'Субвенции '!D89</f>
        <v>139</v>
      </c>
      <c r="W90" s="26">
        <f>'Субвенции '!E89</f>
        <v>0</v>
      </c>
      <c r="X90" s="26">
        <f>'Субвенции '!F89</f>
        <v>79.706479999999999</v>
      </c>
      <c r="Y90" s="26">
        <f t="shared" si="28"/>
        <v>57.342791366906475</v>
      </c>
      <c r="Z90" s="26"/>
      <c r="AA90" s="26"/>
      <c r="AB90" s="26"/>
      <c r="AC90" s="26"/>
      <c r="AD90" s="26"/>
      <c r="AE90" s="26"/>
    </row>
    <row r="91" spans="1:31" x14ac:dyDescent="0.25">
      <c r="A91" s="39" t="s">
        <v>258</v>
      </c>
      <c r="B91" s="121">
        <f t="shared" si="20"/>
        <v>4077.8</v>
      </c>
      <c r="C91" s="121">
        <f t="shared" si="21"/>
        <v>8587.4095500000003</v>
      </c>
      <c r="D91" s="121">
        <f t="shared" si="22"/>
        <v>8587.4095500000003</v>
      </c>
      <c r="E91" s="121">
        <f t="shared" si="23"/>
        <v>0</v>
      </c>
      <c r="F91" s="121">
        <f t="shared" si="24"/>
        <v>7899.2983299999996</v>
      </c>
      <c r="G91" s="121">
        <f t="shared" si="26"/>
        <v>91.986975629920892</v>
      </c>
      <c r="H91" s="26"/>
      <c r="I91" s="26"/>
      <c r="J91" s="26"/>
      <c r="K91" s="26"/>
      <c r="L91" s="26"/>
      <c r="M91" s="31"/>
      <c r="N91" s="203">
        <f>Субсидии!B89</f>
        <v>3939</v>
      </c>
      <c r="O91" s="203">
        <f>Субсидии!C89</f>
        <v>8448.4095500000003</v>
      </c>
      <c r="P91" s="203">
        <f>Субсидии!D89</f>
        <v>8448.4095500000003</v>
      </c>
      <c r="Q91" s="203">
        <f>Субсидии!E89</f>
        <v>0</v>
      </c>
      <c r="R91" s="203">
        <f>Субсидии!F89</f>
        <v>7815.5</v>
      </c>
      <c r="S91" s="26">
        <f t="shared" si="17"/>
        <v>92.508536118493438</v>
      </c>
      <c r="T91" s="26">
        <f>'Субвенции '!B90</f>
        <v>138.80000000000001</v>
      </c>
      <c r="U91" s="26">
        <f>'Субвенции '!C90</f>
        <v>139</v>
      </c>
      <c r="V91" s="26">
        <f>'Субвенции '!D90</f>
        <v>139</v>
      </c>
      <c r="W91" s="26">
        <f>'Субвенции '!E90</f>
        <v>0</v>
      </c>
      <c r="X91" s="26">
        <f>'Субвенции '!F90</f>
        <v>83.798330000000007</v>
      </c>
      <c r="Y91" s="26">
        <f t="shared" si="28"/>
        <v>60.286568345323744</v>
      </c>
      <c r="Z91" s="26"/>
      <c r="AA91" s="26"/>
      <c r="AB91" s="26"/>
      <c r="AC91" s="26"/>
      <c r="AD91" s="26"/>
      <c r="AE91" s="26"/>
    </row>
    <row r="92" spans="1:31" x14ac:dyDescent="0.25">
      <c r="A92" s="39" t="s">
        <v>349</v>
      </c>
      <c r="B92" s="121">
        <f t="shared" si="20"/>
        <v>2535.8000000000002</v>
      </c>
      <c r="C92" s="121">
        <f t="shared" si="21"/>
        <v>4895</v>
      </c>
      <c r="D92" s="121">
        <f t="shared" si="22"/>
        <v>4895</v>
      </c>
      <c r="E92" s="121">
        <f t="shared" si="23"/>
        <v>0</v>
      </c>
      <c r="F92" s="121">
        <f t="shared" si="24"/>
        <v>4823.9554900000003</v>
      </c>
      <c r="G92" s="121">
        <f t="shared" si="26"/>
        <v>98.548631052093981</v>
      </c>
      <c r="H92" s="26"/>
      <c r="I92" s="26"/>
      <c r="J92" s="26"/>
      <c r="K92" s="26"/>
      <c r="L92" s="26"/>
      <c r="M92" s="31"/>
      <c r="N92" s="203">
        <f>Субсидии!B90</f>
        <v>2397</v>
      </c>
      <c r="O92" s="203">
        <f>Субсидии!C90</f>
        <v>4756</v>
      </c>
      <c r="P92" s="203">
        <f>Субсидии!D90</f>
        <v>4756</v>
      </c>
      <c r="Q92" s="203">
        <f>Субсидии!E90</f>
        <v>0</v>
      </c>
      <c r="R92" s="203">
        <f>Субсидии!F90</f>
        <v>4756</v>
      </c>
      <c r="S92" s="26">
        <f t="shared" si="17"/>
        <v>100</v>
      </c>
      <c r="T92" s="26">
        <f>'Субвенции '!B91</f>
        <v>138.80000000000001</v>
      </c>
      <c r="U92" s="26">
        <f>'Субвенции '!C91</f>
        <v>139</v>
      </c>
      <c r="V92" s="26">
        <f>'Субвенции '!D91</f>
        <v>139</v>
      </c>
      <c r="W92" s="26">
        <f>'Субвенции '!E91</f>
        <v>0</v>
      </c>
      <c r="X92" s="26">
        <f>'Субвенции '!F91</f>
        <v>67.955490000000012</v>
      </c>
      <c r="Y92" s="26">
        <f t="shared" si="28"/>
        <v>48.888841726618715</v>
      </c>
      <c r="Z92" s="26"/>
      <c r="AA92" s="26"/>
      <c r="AB92" s="26"/>
      <c r="AC92" s="26"/>
      <c r="AD92" s="26"/>
      <c r="AE92" s="26"/>
    </row>
    <row r="93" spans="1:31" x14ac:dyDescent="0.25">
      <c r="A93" s="39" t="s">
        <v>350</v>
      </c>
      <c r="B93" s="121">
        <f t="shared" si="20"/>
        <v>2367.8000000000002</v>
      </c>
      <c r="C93" s="121">
        <f t="shared" si="21"/>
        <v>4561.6000000000004</v>
      </c>
      <c r="D93" s="121">
        <f t="shared" si="22"/>
        <v>4561.6000000000004</v>
      </c>
      <c r="E93" s="121">
        <f t="shared" si="23"/>
        <v>0</v>
      </c>
      <c r="F93" s="121">
        <f t="shared" si="24"/>
        <v>4329.6754799999999</v>
      </c>
      <c r="G93" s="121">
        <f t="shared" si="26"/>
        <v>94.915719922834086</v>
      </c>
      <c r="H93" s="26"/>
      <c r="I93" s="26"/>
      <c r="J93" s="26"/>
      <c r="K93" s="26"/>
      <c r="L93" s="26"/>
      <c r="M93" s="31"/>
      <c r="N93" s="203">
        <f>Субсидии!B91</f>
        <v>2229</v>
      </c>
      <c r="O93" s="203">
        <f>Субсидии!C91</f>
        <v>4422.6000000000004</v>
      </c>
      <c r="P93" s="203">
        <f>Субсидии!D91</f>
        <v>4422.6000000000004</v>
      </c>
      <c r="Q93" s="203">
        <f>Субсидии!E91</f>
        <v>0</v>
      </c>
      <c r="R93" s="203">
        <f>Субсидии!F91</f>
        <v>4240.0658400000002</v>
      </c>
      <c r="S93" s="26">
        <f t="shared" si="17"/>
        <v>95.872695699362367</v>
      </c>
      <c r="T93" s="26">
        <f>'Субвенции '!B92</f>
        <v>138.80000000000001</v>
      </c>
      <c r="U93" s="26">
        <f>'Субвенции '!C92</f>
        <v>139</v>
      </c>
      <c r="V93" s="26">
        <f>'Субвенции '!D92</f>
        <v>139</v>
      </c>
      <c r="W93" s="26">
        <f>'Субвенции '!E92</f>
        <v>0</v>
      </c>
      <c r="X93" s="26">
        <f>'Субвенции '!F92</f>
        <v>89.609639999999999</v>
      </c>
      <c r="Y93" s="26">
        <f t="shared" si="28"/>
        <v>64.467366906474822</v>
      </c>
      <c r="Z93" s="26"/>
      <c r="AA93" s="26"/>
      <c r="AB93" s="26"/>
      <c r="AC93" s="26"/>
      <c r="AD93" s="26"/>
      <c r="AE93" s="26"/>
    </row>
    <row r="94" spans="1:31" ht="16.5" customHeight="1" x14ac:dyDescent="0.25">
      <c r="A94" s="39" t="s">
        <v>355</v>
      </c>
      <c r="B94" s="121">
        <f t="shared" si="20"/>
        <v>1704.8</v>
      </c>
      <c r="C94" s="121">
        <f t="shared" si="21"/>
        <v>4377.1000000000004</v>
      </c>
      <c r="D94" s="121">
        <f t="shared" si="22"/>
        <v>4262.1000000000004</v>
      </c>
      <c r="E94" s="121">
        <f t="shared" si="23"/>
        <v>115</v>
      </c>
      <c r="F94" s="121">
        <f t="shared" si="24"/>
        <v>3312.0899999999997</v>
      </c>
      <c r="G94" s="121">
        <f t="shared" si="26"/>
        <v>75.668593360901042</v>
      </c>
      <c r="H94" s="26"/>
      <c r="I94" s="26"/>
      <c r="J94" s="26"/>
      <c r="K94" s="26"/>
      <c r="L94" s="26"/>
      <c r="M94" s="31"/>
      <c r="N94" s="203">
        <f>Субсидии!B92</f>
        <v>1566</v>
      </c>
      <c r="O94" s="203">
        <f>Субсидии!C92</f>
        <v>4123.1000000000004</v>
      </c>
      <c r="P94" s="203">
        <f>Субсидии!D92</f>
        <v>4123.1000000000004</v>
      </c>
      <c r="Q94" s="203">
        <f>Субсидии!E92</f>
        <v>0</v>
      </c>
      <c r="R94" s="203">
        <f>Субсидии!F92</f>
        <v>3107.1</v>
      </c>
      <c r="S94" s="26">
        <f t="shared" si="17"/>
        <v>75.358346874924194</v>
      </c>
      <c r="T94" s="26">
        <f>'Субвенции '!B93</f>
        <v>138.80000000000001</v>
      </c>
      <c r="U94" s="26">
        <f>'Субвенции '!C93</f>
        <v>139</v>
      </c>
      <c r="V94" s="26">
        <f>'Субвенции '!D93</f>
        <v>139</v>
      </c>
      <c r="W94" s="26">
        <f>'Субвенции '!E93</f>
        <v>0</v>
      </c>
      <c r="X94" s="26">
        <f>'Субвенции '!F93</f>
        <v>89.99</v>
      </c>
      <c r="Y94" s="26">
        <f t="shared" si="28"/>
        <v>64.741007194244602</v>
      </c>
      <c r="Z94" s="26"/>
      <c r="AA94" s="26">
        <f>Иные!C50</f>
        <v>115</v>
      </c>
      <c r="AB94" s="26"/>
      <c r="AC94" s="26">
        <f>Иные!E50</f>
        <v>115</v>
      </c>
      <c r="AD94" s="26">
        <f>Иные!F50</f>
        <v>115</v>
      </c>
      <c r="AE94" s="26">
        <f t="shared" si="27"/>
        <v>100</v>
      </c>
    </row>
    <row r="95" spans="1:31" x14ac:dyDescent="0.25">
      <c r="A95" s="39" t="s">
        <v>179</v>
      </c>
      <c r="B95" s="121">
        <f t="shared" si="20"/>
        <v>347</v>
      </c>
      <c r="C95" s="121">
        <f t="shared" si="21"/>
        <v>1672.5</v>
      </c>
      <c r="D95" s="121">
        <f t="shared" si="22"/>
        <v>1547.5</v>
      </c>
      <c r="E95" s="121">
        <f t="shared" si="23"/>
        <v>125</v>
      </c>
      <c r="F95" s="121">
        <f t="shared" si="24"/>
        <v>1254.08141</v>
      </c>
      <c r="G95" s="121">
        <f t="shared" si="26"/>
        <v>74.982446038863984</v>
      </c>
      <c r="H95" s="26"/>
      <c r="I95" s="26"/>
      <c r="J95" s="26"/>
      <c r="K95" s="26"/>
      <c r="L95" s="26"/>
      <c r="M95" s="31"/>
      <c r="N95" s="203">
        <f>Субсидии!B93</f>
        <v>0</v>
      </c>
      <c r="O95" s="203">
        <f>Субсидии!C93</f>
        <v>1200</v>
      </c>
      <c r="P95" s="203">
        <f>Субсидии!D93</f>
        <v>1200</v>
      </c>
      <c r="Q95" s="203">
        <f>Субсидии!E93</f>
        <v>0</v>
      </c>
      <c r="R95" s="203">
        <f>Субсидии!F93</f>
        <v>923.99807999999996</v>
      </c>
      <c r="S95" s="26">
        <f t="shared" si="17"/>
        <v>76.999839999999992</v>
      </c>
      <c r="T95" s="26">
        <f>'Субвенции '!B94</f>
        <v>347</v>
      </c>
      <c r="U95" s="26">
        <f>'Субвенции '!C94</f>
        <v>347.5</v>
      </c>
      <c r="V95" s="26">
        <f>'Субвенции '!D94</f>
        <v>347.5</v>
      </c>
      <c r="W95" s="26">
        <f>'Субвенции '!E94</f>
        <v>0</v>
      </c>
      <c r="X95" s="26">
        <f>'Субвенции '!F94</f>
        <v>205.08332999999999</v>
      </c>
      <c r="Y95" s="26">
        <f t="shared" si="28"/>
        <v>59.016785611510791</v>
      </c>
      <c r="Z95" s="26">
        <f>Иные!B51</f>
        <v>0</v>
      </c>
      <c r="AA95" s="26">
        <f>Иные!C51</f>
        <v>125</v>
      </c>
      <c r="AB95" s="26">
        <f>Иные!D51</f>
        <v>0</v>
      </c>
      <c r="AC95" s="26">
        <f>Иные!E51</f>
        <v>125</v>
      </c>
      <c r="AD95" s="26">
        <f>Иные!F51</f>
        <v>125</v>
      </c>
      <c r="AE95" s="26">
        <f t="shared" si="27"/>
        <v>100</v>
      </c>
    </row>
    <row r="96" spans="1:31" x14ac:dyDescent="0.25">
      <c r="A96" s="39" t="s">
        <v>351</v>
      </c>
      <c r="B96" s="121">
        <f t="shared" si="20"/>
        <v>1491.8</v>
      </c>
      <c r="C96" s="121">
        <f t="shared" si="21"/>
        <v>3323.5</v>
      </c>
      <c r="D96" s="121">
        <f t="shared" si="22"/>
        <v>3323.5</v>
      </c>
      <c r="E96" s="121">
        <f t="shared" si="23"/>
        <v>0</v>
      </c>
      <c r="F96" s="121">
        <f t="shared" si="24"/>
        <v>1447.0301300000001</v>
      </c>
      <c r="G96" s="121">
        <f t="shared" si="26"/>
        <v>43.539344967654586</v>
      </c>
      <c r="H96" s="26"/>
      <c r="I96" s="26"/>
      <c r="J96" s="26"/>
      <c r="K96" s="26"/>
      <c r="L96" s="26"/>
      <c r="M96" s="31"/>
      <c r="N96" s="203">
        <f>Субсидии!B94</f>
        <v>1353</v>
      </c>
      <c r="O96" s="203">
        <f>Субсидии!C94</f>
        <v>3184.5</v>
      </c>
      <c r="P96" s="203">
        <f>Субсидии!D94</f>
        <v>3184.5</v>
      </c>
      <c r="Q96" s="203">
        <f>Субсидии!E94</f>
        <v>0</v>
      </c>
      <c r="R96" s="203">
        <f>Субсидии!F94</f>
        <v>1353</v>
      </c>
      <c r="S96" s="26">
        <f t="shared" si="17"/>
        <v>42.487046632124354</v>
      </c>
      <c r="T96" s="26">
        <f>'Субвенции '!B95</f>
        <v>138.80000000000001</v>
      </c>
      <c r="U96" s="26">
        <f>'Субвенции '!C95</f>
        <v>139</v>
      </c>
      <c r="V96" s="26">
        <f>'Субвенции '!D95</f>
        <v>139</v>
      </c>
      <c r="W96" s="26">
        <f>'Субвенции '!E95</f>
        <v>0</v>
      </c>
      <c r="X96" s="26">
        <f>'Субвенции '!F95</f>
        <v>94.03013</v>
      </c>
      <c r="Y96" s="26">
        <f t="shared" si="28"/>
        <v>67.647575539568351</v>
      </c>
      <c r="Z96" s="26"/>
      <c r="AA96" s="26"/>
      <c r="AB96" s="26"/>
      <c r="AC96" s="26"/>
      <c r="AD96" s="26"/>
      <c r="AE96" s="26"/>
    </row>
    <row r="97" spans="1:31" x14ac:dyDescent="0.25">
      <c r="A97" s="39" t="s">
        <v>352</v>
      </c>
      <c r="B97" s="121">
        <f t="shared" si="20"/>
        <v>9266</v>
      </c>
      <c r="C97" s="121">
        <f t="shared" si="21"/>
        <v>18043.900000000001</v>
      </c>
      <c r="D97" s="121">
        <f t="shared" si="22"/>
        <v>18043.900000000001</v>
      </c>
      <c r="E97" s="121">
        <f t="shared" si="23"/>
        <v>0</v>
      </c>
      <c r="F97" s="121">
        <f t="shared" si="24"/>
        <v>182.20751000000001</v>
      </c>
      <c r="G97" s="121">
        <f t="shared" si="26"/>
        <v>1.0098011516357328</v>
      </c>
      <c r="H97" s="26"/>
      <c r="I97" s="26"/>
      <c r="J97" s="26"/>
      <c r="K97" s="26"/>
      <c r="L97" s="26"/>
      <c r="M97" s="31"/>
      <c r="N97" s="203">
        <f>Субсидии!B95</f>
        <v>8919</v>
      </c>
      <c r="O97" s="203">
        <f>Субсидии!C95</f>
        <v>17696.400000000001</v>
      </c>
      <c r="P97" s="203">
        <f>Субсидии!D95</f>
        <v>17696.400000000001</v>
      </c>
      <c r="Q97" s="203">
        <f>Субсидии!E95</f>
        <v>0</v>
      </c>
      <c r="R97" s="203">
        <f>Субсидии!F95</f>
        <v>0</v>
      </c>
      <c r="S97" s="26">
        <f t="shared" si="17"/>
        <v>0</v>
      </c>
      <c r="T97" s="26">
        <f>'Субвенции '!B96</f>
        <v>347</v>
      </c>
      <c r="U97" s="26">
        <f>'Субвенции '!C96</f>
        <v>347.5</v>
      </c>
      <c r="V97" s="26">
        <f>'Субвенции '!D96</f>
        <v>347.5</v>
      </c>
      <c r="W97" s="26">
        <f>'Субвенции '!E96</f>
        <v>0</v>
      </c>
      <c r="X97" s="26">
        <f>'Субвенции '!F96</f>
        <v>182.20751000000001</v>
      </c>
      <c r="Y97" s="26">
        <f t="shared" si="28"/>
        <v>52.433815827338137</v>
      </c>
      <c r="Z97" s="26"/>
      <c r="AA97" s="26"/>
      <c r="AB97" s="26"/>
      <c r="AC97" s="26"/>
      <c r="AD97" s="26"/>
      <c r="AE97" s="26"/>
    </row>
    <row r="98" spans="1:31" x14ac:dyDescent="0.25">
      <c r="A98" s="39" t="s">
        <v>353</v>
      </c>
      <c r="B98" s="121">
        <f t="shared" si="20"/>
        <v>10076</v>
      </c>
      <c r="C98" s="121">
        <f t="shared" si="21"/>
        <v>19651.099999999999</v>
      </c>
      <c r="D98" s="121">
        <f t="shared" si="22"/>
        <v>19651.099999999999</v>
      </c>
      <c r="E98" s="121">
        <f t="shared" si="23"/>
        <v>0</v>
      </c>
      <c r="F98" s="121">
        <f t="shared" si="24"/>
        <v>11008.60434</v>
      </c>
      <c r="G98" s="121">
        <f t="shared" si="26"/>
        <v>56.02029575952492</v>
      </c>
      <c r="H98" s="26"/>
      <c r="I98" s="26"/>
      <c r="J98" s="26"/>
      <c r="K98" s="26"/>
      <c r="L98" s="26"/>
      <c r="M98" s="31"/>
      <c r="N98" s="203">
        <f>Субсидии!B96</f>
        <v>9729</v>
      </c>
      <c r="O98" s="203">
        <f>Субсидии!C96</f>
        <v>19303.599999999999</v>
      </c>
      <c r="P98" s="203">
        <f>Субсидии!D96</f>
        <v>19303.599999999999</v>
      </c>
      <c r="Q98" s="203">
        <f>Субсидии!E96</f>
        <v>0</v>
      </c>
      <c r="R98" s="203">
        <f>Субсидии!F96</f>
        <v>10784.46299</v>
      </c>
      <c r="S98" s="26">
        <f t="shared" si="17"/>
        <v>55.867625676039708</v>
      </c>
      <c r="T98" s="26">
        <f>'Субвенции '!B97</f>
        <v>347</v>
      </c>
      <c r="U98" s="26">
        <f>'Субвенции '!C97</f>
        <v>347.5</v>
      </c>
      <c r="V98" s="26">
        <f>'Субвенции '!D97</f>
        <v>347.5</v>
      </c>
      <c r="W98" s="26">
        <f>'Субвенции '!E97</f>
        <v>0</v>
      </c>
      <c r="X98" s="26">
        <f>'Субвенции '!F97</f>
        <v>224.14135000000002</v>
      </c>
      <c r="Y98" s="26">
        <f t="shared" si="28"/>
        <v>64.50110791366906</v>
      </c>
      <c r="Z98" s="26">
        <f>Иные!B52</f>
        <v>0</v>
      </c>
      <c r="AA98" s="26">
        <f>Иные!C52</f>
        <v>0</v>
      </c>
      <c r="AB98" s="26">
        <f>Иные!D52</f>
        <v>0</v>
      </c>
      <c r="AC98" s="26">
        <f>Иные!E52</f>
        <v>0</v>
      </c>
      <c r="AD98" s="26">
        <f>Иные!F52</f>
        <v>0</v>
      </c>
      <c r="AE98" s="26"/>
    </row>
    <row r="99" spans="1:31" x14ac:dyDescent="0.25">
      <c r="A99" s="39" t="s">
        <v>354</v>
      </c>
      <c r="B99" s="121">
        <f t="shared" si="20"/>
        <v>4886</v>
      </c>
      <c r="C99" s="121">
        <f t="shared" si="21"/>
        <v>9353.4</v>
      </c>
      <c r="D99" s="121">
        <f t="shared" si="22"/>
        <v>9353.4</v>
      </c>
      <c r="E99" s="121">
        <f t="shared" si="23"/>
        <v>0</v>
      </c>
      <c r="F99" s="121">
        <f t="shared" si="24"/>
        <v>8993.8933699999998</v>
      </c>
      <c r="G99" s="121">
        <f t="shared" si="26"/>
        <v>96.156406975003733</v>
      </c>
      <c r="H99" s="26"/>
      <c r="I99" s="26"/>
      <c r="J99" s="26"/>
      <c r="K99" s="26"/>
      <c r="L99" s="26"/>
      <c r="M99" s="31"/>
      <c r="N99" s="203">
        <f>Субсидии!B97</f>
        <v>4539</v>
      </c>
      <c r="O99" s="203">
        <f>Субсидии!C97</f>
        <v>9005.9</v>
      </c>
      <c r="P99" s="203">
        <f>Субсидии!D97</f>
        <v>9005.9</v>
      </c>
      <c r="Q99" s="203">
        <f>Субсидии!E97</f>
        <v>0</v>
      </c>
      <c r="R99" s="203">
        <f>Субсидии!F97</f>
        <v>8782.5550000000003</v>
      </c>
      <c r="S99" s="26"/>
      <c r="T99" s="26">
        <f>'Субвенции '!B98</f>
        <v>347</v>
      </c>
      <c r="U99" s="26">
        <f>'Субвенции '!C98</f>
        <v>347.5</v>
      </c>
      <c r="V99" s="26">
        <f>'Субвенции '!D98</f>
        <v>347.5</v>
      </c>
      <c r="W99" s="26">
        <f>'Субвенции '!E98</f>
        <v>0</v>
      </c>
      <c r="X99" s="26">
        <f>'Субвенции '!F98</f>
        <v>211.33837</v>
      </c>
      <c r="Y99" s="26">
        <f t="shared" si="28"/>
        <v>60.816797122302155</v>
      </c>
      <c r="Z99" s="26"/>
      <c r="AA99" s="26"/>
      <c r="AB99" s="26"/>
      <c r="AC99" s="26"/>
      <c r="AD99" s="26"/>
      <c r="AE99" s="26"/>
    </row>
    <row r="100" spans="1:31" s="18" customFormat="1" ht="31.5" x14ac:dyDescent="0.25">
      <c r="A100" s="20" t="s">
        <v>185</v>
      </c>
      <c r="B100" s="28">
        <f t="shared" si="20"/>
        <v>300414.91937000008</v>
      </c>
      <c r="C100" s="28">
        <f t="shared" si="21"/>
        <v>347490.26426000008</v>
      </c>
      <c r="D100" s="28">
        <f t="shared" si="22"/>
        <v>347030.40026000008</v>
      </c>
      <c r="E100" s="28">
        <f t="shared" si="23"/>
        <v>459.86399999999998</v>
      </c>
      <c r="F100" s="28">
        <f t="shared" si="24"/>
        <v>280810.91062000004</v>
      </c>
      <c r="G100" s="28">
        <f t="shared" si="26"/>
        <v>80.811159189740906</v>
      </c>
      <c r="H100" s="28">
        <f>SUM(H101:H104)</f>
        <v>62671.4</v>
      </c>
      <c r="I100" s="28">
        <f>SUM(I101:I104)</f>
        <v>62671.4</v>
      </c>
      <c r="J100" s="28">
        <f>SUM(J101:J104)</f>
        <v>62671.4</v>
      </c>
      <c r="K100" s="28">
        <f>SUM(K101:K104)</f>
        <v>0</v>
      </c>
      <c r="L100" s="28">
        <f>SUM(L101:L104)</f>
        <v>52754.1</v>
      </c>
      <c r="M100" s="29">
        <f>L100/I100*100</f>
        <v>84.17571651502918</v>
      </c>
      <c r="N100" s="28">
        <f>SUM(N101:N104)</f>
        <v>76662.819369999997</v>
      </c>
      <c r="O100" s="28">
        <f>SUM(O101:O104)</f>
        <v>84841.400259999995</v>
      </c>
      <c r="P100" s="28">
        <f>SUM(P101:P104)</f>
        <v>84841.400259999995</v>
      </c>
      <c r="Q100" s="28">
        <f>SUM(Q101:Q104)</f>
        <v>0</v>
      </c>
      <c r="R100" s="28">
        <f>SUM(R101:R104)</f>
        <v>71734.009049999993</v>
      </c>
      <c r="S100" s="28">
        <f t="shared" ref="S100:S137" si="29">R100/O100*100</f>
        <v>84.55071324868301</v>
      </c>
      <c r="T100" s="28">
        <f>SUM(T101:T104)</f>
        <v>156691.50000000006</v>
      </c>
      <c r="U100" s="28">
        <f>SUM(U101:U104)</f>
        <v>182973.90000000008</v>
      </c>
      <c r="V100" s="28">
        <f>SUM(V101:V104)</f>
        <v>182973.90000000008</v>
      </c>
      <c r="W100" s="28">
        <f>SUM(W101:W104)</f>
        <v>0</v>
      </c>
      <c r="X100" s="28">
        <f>SUM(X101:X104)</f>
        <v>144302.47793000002</v>
      </c>
      <c r="Y100" s="28">
        <f t="shared" si="28"/>
        <v>78.865061044225413</v>
      </c>
      <c r="Z100" s="28">
        <f>SUM(Z101:Z104)</f>
        <v>4389.2</v>
      </c>
      <c r="AA100" s="28">
        <f>SUM(AA101:AA104)</f>
        <v>17003.564000000002</v>
      </c>
      <c r="AB100" s="28">
        <f>SUM(AB101:AB104)</f>
        <v>16543.7</v>
      </c>
      <c r="AC100" s="28">
        <f>SUM(AC101:AC104)</f>
        <v>459.86399999999998</v>
      </c>
      <c r="AD100" s="28">
        <f>SUM(AD101:AD104)</f>
        <v>12020.323639999999</v>
      </c>
      <c r="AE100" s="28">
        <f>AD100/AA100*100</f>
        <v>70.69296554534094</v>
      </c>
    </row>
    <row r="101" spans="1:31" ht="31.5" x14ac:dyDescent="0.25">
      <c r="A101" s="345" t="s">
        <v>184</v>
      </c>
      <c r="B101" s="26">
        <f t="shared" si="20"/>
        <v>258229.11937000009</v>
      </c>
      <c r="C101" s="26">
        <f t="shared" si="21"/>
        <v>295536.28337000008</v>
      </c>
      <c r="D101" s="26">
        <f t="shared" si="22"/>
        <v>295076.41937000008</v>
      </c>
      <c r="E101" s="26">
        <f t="shared" si="23"/>
        <v>459.86399999999998</v>
      </c>
      <c r="F101" s="26">
        <f t="shared" si="24"/>
        <v>234147.36402000001</v>
      </c>
      <c r="G101" s="26">
        <f t="shared" si="26"/>
        <v>79.227958526789919</v>
      </c>
      <c r="H101" s="27">
        <f>Дотации!B30</f>
        <v>62671.4</v>
      </c>
      <c r="I101" s="27">
        <f>Дотации!C30</f>
        <v>62671.4</v>
      </c>
      <c r="J101" s="27">
        <f>Дотации!D30</f>
        <v>62671.4</v>
      </c>
      <c r="K101" s="27">
        <f>Дотации!E30</f>
        <v>0</v>
      </c>
      <c r="L101" s="27">
        <f>Дотации!F30</f>
        <v>52754.1</v>
      </c>
      <c r="M101" s="27">
        <f>L101/I101*100</f>
        <v>84.17571651502918</v>
      </c>
      <c r="N101" s="26">
        <f>Субсидии!B99</f>
        <v>35309.819369999997</v>
      </c>
      <c r="O101" s="26">
        <f>Субсидии!C99</f>
        <v>38721.419370000003</v>
      </c>
      <c r="P101" s="26">
        <f>Субсидии!D99</f>
        <v>38721.419370000003</v>
      </c>
      <c r="Q101" s="26">
        <f>Субсидии!E99</f>
        <v>0</v>
      </c>
      <c r="R101" s="26">
        <f>Субсидии!F99</f>
        <v>27525.277820000003</v>
      </c>
      <c r="S101" s="26">
        <f t="shared" si="29"/>
        <v>71.085405100944271</v>
      </c>
      <c r="T101" s="26">
        <f>'Субвенции '!B100</f>
        <v>155858.70000000007</v>
      </c>
      <c r="U101" s="26">
        <f>'Субвенции '!C100</f>
        <v>182139.90000000008</v>
      </c>
      <c r="V101" s="26">
        <f>'Субвенции '!D100</f>
        <v>182139.90000000008</v>
      </c>
      <c r="W101" s="26">
        <f>'Субвенции '!E100</f>
        <v>0</v>
      </c>
      <c r="X101" s="26">
        <f>'Субвенции '!F100</f>
        <v>143901.45082000003</v>
      </c>
      <c r="Y101" s="26">
        <f t="shared" si="28"/>
        <v>79.006000782914654</v>
      </c>
      <c r="Z101" s="26">
        <f>Иные!B54</f>
        <v>4389.2</v>
      </c>
      <c r="AA101" s="26">
        <f>Иные!C54</f>
        <v>12003.564</v>
      </c>
      <c r="AB101" s="26">
        <f>Иные!D54</f>
        <v>11543.7</v>
      </c>
      <c r="AC101" s="26">
        <f>Иные!E54</f>
        <v>459.86399999999998</v>
      </c>
      <c r="AD101" s="26">
        <f>Иные!F54</f>
        <v>9966.5353799999993</v>
      </c>
      <c r="AE101" s="26">
        <f>AD101/AA101*100</f>
        <v>83.029801648910265</v>
      </c>
    </row>
    <row r="102" spans="1:31" x14ac:dyDescent="0.25">
      <c r="A102" s="36" t="s">
        <v>183</v>
      </c>
      <c r="B102" s="357">
        <f t="shared" si="20"/>
        <v>21165</v>
      </c>
      <c r="C102" s="357">
        <f t="shared" si="21"/>
        <v>25057.442969999996</v>
      </c>
      <c r="D102" s="357">
        <f t="shared" si="22"/>
        <v>25057.442969999996</v>
      </c>
      <c r="E102" s="357">
        <f t="shared" si="23"/>
        <v>0</v>
      </c>
      <c r="F102" s="357">
        <f t="shared" si="24"/>
        <v>21833.200179999996</v>
      </c>
      <c r="G102" s="357">
        <f t="shared" si="26"/>
        <v>87.132594519479809</v>
      </c>
      <c r="H102" s="30"/>
      <c r="I102" s="30"/>
      <c r="J102" s="30"/>
      <c r="K102" s="30"/>
      <c r="L102" s="30"/>
      <c r="M102" s="122"/>
      <c r="N102" s="204">
        <f>Субсидии!B100</f>
        <v>20818</v>
      </c>
      <c r="O102" s="204">
        <f>Субсидии!C100</f>
        <v>21763.731229999998</v>
      </c>
      <c r="P102" s="204">
        <f>Субсидии!D100</f>
        <v>21763.731229999998</v>
      </c>
      <c r="Q102" s="204">
        <f>Субсидии!E100</f>
        <v>0</v>
      </c>
      <c r="R102" s="204">
        <f>Субсидии!F100</f>
        <v>21763.731229999998</v>
      </c>
      <c r="S102" s="30">
        <f t="shared" si="29"/>
        <v>100</v>
      </c>
      <c r="T102" s="30">
        <f>'Субвенции '!B101</f>
        <v>347</v>
      </c>
      <c r="U102" s="30">
        <f>'Субвенции '!C101</f>
        <v>347.5</v>
      </c>
      <c r="V102" s="30">
        <f>'Субвенции '!D101</f>
        <v>347.5</v>
      </c>
      <c r="W102" s="30">
        <f>'Субвенции '!E101</f>
        <v>0</v>
      </c>
      <c r="X102" s="30">
        <f>'Субвенции '!F101</f>
        <v>69.468949999999992</v>
      </c>
      <c r="Y102" s="30">
        <f t="shared" si="28"/>
        <v>19.991064748201438</v>
      </c>
      <c r="Z102" s="30">
        <f>Иные!B55</f>
        <v>0</v>
      </c>
      <c r="AA102" s="30">
        <f>Иные!C55</f>
        <v>2946.2117400000002</v>
      </c>
      <c r="AB102" s="30">
        <f>Иные!D55</f>
        <v>2946.2117400000002</v>
      </c>
      <c r="AC102" s="30">
        <f>Иные!E55</f>
        <v>0</v>
      </c>
      <c r="AD102" s="30">
        <f>Иные!F55</f>
        <v>0</v>
      </c>
      <c r="AE102" s="26">
        <f t="shared" ref="AE102:AE103" si="30">AD102/AA102*100</f>
        <v>0</v>
      </c>
    </row>
    <row r="103" spans="1:31" x14ac:dyDescent="0.25">
      <c r="A103" s="39" t="s">
        <v>357</v>
      </c>
      <c r="B103" s="121">
        <f t="shared" si="20"/>
        <v>15080</v>
      </c>
      <c r="C103" s="121">
        <f t="shared" si="21"/>
        <v>20459.288260000001</v>
      </c>
      <c r="D103" s="121">
        <f t="shared" si="22"/>
        <v>20459.288260000001</v>
      </c>
      <c r="E103" s="121">
        <f t="shared" si="23"/>
        <v>0</v>
      </c>
      <c r="F103" s="121">
        <f t="shared" si="24"/>
        <v>18928.134100000003</v>
      </c>
      <c r="G103" s="121">
        <f t="shared" si="26"/>
        <v>92.516092737235823</v>
      </c>
      <c r="H103" s="26"/>
      <c r="I103" s="26"/>
      <c r="J103" s="26"/>
      <c r="K103" s="26"/>
      <c r="L103" s="26"/>
      <c r="M103" s="31"/>
      <c r="N103" s="203">
        <f>Субсидии!B101</f>
        <v>14733</v>
      </c>
      <c r="O103" s="203">
        <f>Субсидии!C101</f>
        <v>18058</v>
      </c>
      <c r="P103" s="203">
        <f>Субсидии!D101</f>
        <v>18058</v>
      </c>
      <c r="Q103" s="203">
        <f>Субсидии!E101</f>
        <v>0</v>
      </c>
      <c r="R103" s="203">
        <f>Субсидии!F101</f>
        <v>16643</v>
      </c>
      <c r="S103" s="26">
        <f t="shared" si="29"/>
        <v>92.164137778270018</v>
      </c>
      <c r="T103" s="26">
        <f>'Субвенции '!B102</f>
        <v>347</v>
      </c>
      <c r="U103" s="26">
        <f>'Субвенции '!C102</f>
        <v>347.5</v>
      </c>
      <c r="V103" s="26">
        <f>'Субвенции '!D102</f>
        <v>347.5</v>
      </c>
      <c r="W103" s="26">
        <f>'Субвенции '!E102</f>
        <v>0</v>
      </c>
      <c r="X103" s="26">
        <f>'Субвенции '!F102</f>
        <v>231.34584000000001</v>
      </c>
      <c r="Y103" s="26">
        <f t="shared" si="28"/>
        <v>66.574342446043161</v>
      </c>
      <c r="Z103" s="26"/>
      <c r="AA103" s="26">
        <f>Иные!C56</f>
        <v>2053.7882599999998</v>
      </c>
      <c r="AB103" s="26">
        <f>Иные!D56</f>
        <v>2053.7882599999998</v>
      </c>
      <c r="AC103" s="26">
        <f>Иные!E56</f>
        <v>0</v>
      </c>
      <c r="AD103" s="26">
        <f>Иные!F56</f>
        <v>2053.7882599999998</v>
      </c>
      <c r="AE103" s="26">
        <f t="shared" si="30"/>
        <v>100</v>
      </c>
    </row>
    <row r="104" spans="1:31" x14ac:dyDescent="0.25">
      <c r="A104" s="39" t="s">
        <v>358</v>
      </c>
      <c r="B104" s="121">
        <f t="shared" si="20"/>
        <v>5940.8</v>
      </c>
      <c r="C104" s="121">
        <f t="shared" si="21"/>
        <v>6437.2496599999995</v>
      </c>
      <c r="D104" s="121">
        <f t="shared" si="22"/>
        <v>6437.2496599999995</v>
      </c>
      <c r="E104" s="121">
        <f t="shared" si="23"/>
        <v>0</v>
      </c>
      <c r="F104" s="121">
        <f t="shared" si="24"/>
        <v>5902.2123199999996</v>
      </c>
      <c r="G104" s="121">
        <f t="shared" si="26"/>
        <v>91.688417130616614</v>
      </c>
      <c r="H104" s="26"/>
      <c r="I104" s="26"/>
      <c r="J104" s="26"/>
      <c r="K104" s="26"/>
      <c r="L104" s="26"/>
      <c r="M104" s="31"/>
      <c r="N104" s="203">
        <f>Субсидии!B102</f>
        <v>5802</v>
      </c>
      <c r="O104" s="203">
        <f>Субсидии!C102</f>
        <v>6298.2496599999995</v>
      </c>
      <c r="P104" s="203">
        <f>Субсидии!D102</f>
        <v>6298.2496599999995</v>
      </c>
      <c r="Q104" s="203">
        <f>Субсидии!E102</f>
        <v>0</v>
      </c>
      <c r="R104" s="203">
        <f>Субсидии!F102</f>
        <v>5802</v>
      </c>
      <c r="S104" s="26">
        <f t="shared" si="29"/>
        <v>92.120832186890482</v>
      </c>
      <c r="T104" s="26">
        <f>'Субвенции '!B103</f>
        <v>138.80000000000001</v>
      </c>
      <c r="U104" s="26">
        <f>'Субвенции '!C103</f>
        <v>139</v>
      </c>
      <c r="V104" s="26">
        <f>'Субвенции '!D103</f>
        <v>139</v>
      </c>
      <c r="W104" s="26">
        <f>'Субвенции '!E103</f>
        <v>0</v>
      </c>
      <c r="X104" s="26">
        <f>'Субвенции '!F103</f>
        <v>100.21232000000001</v>
      </c>
      <c r="Y104" s="26">
        <f t="shared" si="28"/>
        <v>72.095194244604315</v>
      </c>
      <c r="Z104" s="26"/>
      <c r="AA104" s="26"/>
      <c r="AB104" s="26"/>
      <c r="AC104" s="26"/>
      <c r="AD104" s="26"/>
      <c r="AE104" s="26"/>
    </row>
    <row r="105" spans="1:31" s="18" customFormat="1" ht="31.5" x14ac:dyDescent="0.25">
      <c r="A105" s="346" t="s">
        <v>188</v>
      </c>
      <c r="B105" s="28">
        <f t="shared" si="20"/>
        <v>496293.03356999997</v>
      </c>
      <c r="C105" s="28">
        <f t="shared" si="21"/>
        <v>564166.28246000002</v>
      </c>
      <c r="D105" s="28">
        <f t="shared" si="22"/>
        <v>559862.41846000007</v>
      </c>
      <c r="E105" s="28">
        <f t="shared" si="23"/>
        <v>4303.8639999999996</v>
      </c>
      <c r="F105" s="28">
        <f t="shared" si="24"/>
        <v>401287.75672999996</v>
      </c>
      <c r="G105" s="28">
        <f t="shared" si="26"/>
        <v>71.129340622806836</v>
      </c>
      <c r="H105" s="28">
        <f>SUM(H106:H116)</f>
        <v>136703.79999999999</v>
      </c>
      <c r="I105" s="28">
        <f>SUM(I106:I116)</f>
        <v>135422.39999999999</v>
      </c>
      <c r="J105" s="28">
        <f>SUM(J106:J116)</f>
        <v>135422.39999999999</v>
      </c>
      <c r="K105" s="28">
        <f>SUM(K106:K116)</f>
        <v>0</v>
      </c>
      <c r="L105" s="28">
        <f>SUM(L106:L116)</f>
        <v>104082.6</v>
      </c>
      <c r="M105" s="29">
        <f>L105/I105*100</f>
        <v>76.857742884485873</v>
      </c>
      <c r="N105" s="28">
        <f>SUM(N106:N116)</f>
        <v>104769.53357000001</v>
      </c>
      <c r="O105" s="28">
        <f>SUM(O106:O116)</f>
        <v>121171.41846</v>
      </c>
      <c r="P105" s="28">
        <f>SUM(P106:P116)</f>
        <v>121171.41846</v>
      </c>
      <c r="Q105" s="28">
        <f>SUM(Q106:Q116)</f>
        <v>0</v>
      </c>
      <c r="R105" s="28">
        <f>SUM(R106:R116)</f>
        <v>84925.317009999999</v>
      </c>
      <c r="S105" s="28">
        <f t="shared" si="29"/>
        <v>70.086921560660585</v>
      </c>
      <c r="T105" s="28">
        <f>SUM(T106:T116)</f>
        <v>239417.79999999993</v>
      </c>
      <c r="U105" s="28">
        <f>SUM(U106:U116)</f>
        <v>275317.8000000001</v>
      </c>
      <c r="V105" s="28">
        <f>SUM(V106:V116)</f>
        <v>275317.8000000001</v>
      </c>
      <c r="W105" s="28">
        <f>SUM(W106:W116)</f>
        <v>0</v>
      </c>
      <c r="X105" s="28">
        <f>SUM(X106:X116)</f>
        <v>183708.89278999998</v>
      </c>
      <c r="Y105" s="28">
        <f t="shared" si="28"/>
        <v>66.726122608127739</v>
      </c>
      <c r="Z105" s="28">
        <f>SUM(Z106:Z116)</f>
        <v>15401.9</v>
      </c>
      <c r="AA105" s="28">
        <f>SUM(AA106:AA116)</f>
        <v>32254.664000000004</v>
      </c>
      <c r="AB105" s="28">
        <f>SUM(AB106:AB116)</f>
        <v>27950.800000000003</v>
      </c>
      <c r="AC105" s="28">
        <f>SUM(AC106:AC116)</f>
        <v>4303.8639999999996</v>
      </c>
      <c r="AD105" s="28">
        <f>SUM(AD106:AD116)</f>
        <v>28570.946930000002</v>
      </c>
      <c r="AE105" s="28">
        <f>AD105/AA105*100</f>
        <v>88.579273155658967</v>
      </c>
    </row>
    <row r="106" spans="1:31" ht="31.5" x14ac:dyDescent="0.25">
      <c r="A106" s="345" t="s">
        <v>187</v>
      </c>
      <c r="B106" s="26">
        <f t="shared" si="20"/>
        <v>462706.33357000008</v>
      </c>
      <c r="C106" s="26">
        <f t="shared" si="21"/>
        <v>519829.05117000011</v>
      </c>
      <c r="D106" s="26">
        <f t="shared" si="22"/>
        <v>515525.18717000011</v>
      </c>
      <c r="E106" s="26">
        <f t="shared" si="23"/>
        <v>4303.8639999999996</v>
      </c>
      <c r="F106" s="26">
        <f t="shared" si="24"/>
        <v>364368.26141000004</v>
      </c>
      <c r="G106" s="26">
        <f t="shared" si="26"/>
        <v>70.09386270157502</v>
      </c>
      <c r="H106" s="27">
        <f>Дотации!B32</f>
        <v>136703.79999999999</v>
      </c>
      <c r="I106" s="27">
        <f>Дотации!C32</f>
        <v>135422.39999999999</v>
      </c>
      <c r="J106" s="27">
        <f>Дотации!D32</f>
        <v>135422.39999999999</v>
      </c>
      <c r="K106" s="27">
        <f>Дотации!E32</f>
        <v>0</v>
      </c>
      <c r="L106" s="27">
        <f>Дотации!F32</f>
        <v>104082.6</v>
      </c>
      <c r="M106" s="27">
        <f>L106/I106*100</f>
        <v>76.857742884485873</v>
      </c>
      <c r="N106" s="26">
        <f>Субсидии!B104</f>
        <v>73334.533570000014</v>
      </c>
      <c r="O106" s="26">
        <f>Субсидии!C104</f>
        <v>83988.587170000013</v>
      </c>
      <c r="P106" s="26">
        <f>Субсидии!D104</f>
        <v>83988.587170000013</v>
      </c>
      <c r="Q106" s="26">
        <f>Субсидии!E104</f>
        <v>0</v>
      </c>
      <c r="R106" s="26">
        <f>Субсидии!F104</f>
        <v>54340.439709999999</v>
      </c>
      <c r="S106" s="26">
        <f t="shared" si="29"/>
        <v>64.699790222700543</v>
      </c>
      <c r="T106" s="26">
        <f>'Субвенции '!B105</f>
        <v>237266.10000000003</v>
      </c>
      <c r="U106" s="26">
        <f>'Субвенции '!C105</f>
        <v>273163.40000000008</v>
      </c>
      <c r="V106" s="26">
        <f>'Субвенции '!D105</f>
        <v>273163.40000000008</v>
      </c>
      <c r="W106" s="26">
        <f>'Субвенции '!E105</f>
        <v>0</v>
      </c>
      <c r="X106" s="26">
        <f>'Субвенции '!F105</f>
        <v>182374.27477000002</v>
      </c>
      <c r="Y106" s="26">
        <f t="shared" si="28"/>
        <v>66.763803192521394</v>
      </c>
      <c r="Z106" s="26">
        <f>Иные!B58</f>
        <v>15401.9</v>
      </c>
      <c r="AA106" s="26">
        <f>Иные!C58</f>
        <v>27254.664000000004</v>
      </c>
      <c r="AB106" s="26">
        <f>Иные!D58</f>
        <v>22950.800000000003</v>
      </c>
      <c r="AC106" s="26">
        <f>Иные!E58</f>
        <v>4303.8639999999996</v>
      </c>
      <c r="AD106" s="26">
        <f>Иные!F58</f>
        <v>23570.946930000002</v>
      </c>
      <c r="AE106" s="26">
        <f>AD106/AA106*100</f>
        <v>86.484085549541163</v>
      </c>
    </row>
    <row r="107" spans="1:31" x14ac:dyDescent="0.25">
      <c r="A107" s="39" t="s">
        <v>359</v>
      </c>
      <c r="B107" s="121">
        <f t="shared" si="20"/>
        <v>1449.8</v>
      </c>
      <c r="C107" s="121">
        <f t="shared" si="21"/>
        <v>1450</v>
      </c>
      <c r="D107" s="121">
        <f t="shared" si="22"/>
        <v>1450</v>
      </c>
      <c r="E107" s="121">
        <f t="shared" si="23"/>
        <v>0</v>
      </c>
      <c r="F107" s="121">
        <f t="shared" si="24"/>
        <v>1398.9889800000001</v>
      </c>
      <c r="G107" s="121">
        <f t="shared" si="26"/>
        <v>96.481998620689652</v>
      </c>
      <c r="H107" s="26"/>
      <c r="I107" s="26"/>
      <c r="J107" s="26"/>
      <c r="K107" s="26"/>
      <c r="L107" s="26"/>
      <c r="M107" s="31"/>
      <c r="N107" s="203">
        <f>Субсидии!B105</f>
        <v>1311</v>
      </c>
      <c r="O107" s="203">
        <f>Субсидии!C105</f>
        <v>1311</v>
      </c>
      <c r="P107" s="203">
        <f>Субсидии!D105</f>
        <v>1311</v>
      </c>
      <c r="Q107" s="203">
        <f>Субсидии!E105</f>
        <v>0</v>
      </c>
      <c r="R107" s="203">
        <f>Субсидии!F105</f>
        <v>1311</v>
      </c>
      <c r="S107" s="26">
        <f t="shared" si="29"/>
        <v>100</v>
      </c>
      <c r="T107" s="26">
        <f>'Субвенции '!B106</f>
        <v>138.80000000000001</v>
      </c>
      <c r="U107" s="26">
        <f>'Субвенции '!C106</f>
        <v>139</v>
      </c>
      <c r="V107" s="26">
        <f>'Субвенции '!D106</f>
        <v>139</v>
      </c>
      <c r="W107" s="26">
        <f>'Субвенции '!E106</f>
        <v>0</v>
      </c>
      <c r="X107" s="26">
        <f>'Субвенции '!F106</f>
        <v>87.988979999999998</v>
      </c>
      <c r="Y107" s="26">
        <f t="shared" si="28"/>
        <v>63.301424460431654</v>
      </c>
      <c r="Z107" s="26"/>
      <c r="AA107" s="26"/>
      <c r="AB107" s="26"/>
      <c r="AC107" s="26"/>
      <c r="AD107" s="26"/>
      <c r="AE107" s="26"/>
    </row>
    <row r="108" spans="1:31" x14ac:dyDescent="0.25">
      <c r="A108" s="39" t="s">
        <v>360</v>
      </c>
      <c r="B108" s="121">
        <f t="shared" si="20"/>
        <v>897.8</v>
      </c>
      <c r="C108" s="121">
        <f t="shared" si="21"/>
        <v>980.28976</v>
      </c>
      <c r="D108" s="121">
        <f t="shared" si="22"/>
        <v>980.28976</v>
      </c>
      <c r="E108" s="121">
        <f t="shared" si="23"/>
        <v>0</v>
      </c>
      <c r="F108" s="121">
        <f t="shared" si="24"/>
        <v>928.72209999999995</v>
      </c>
      <c r="G108" s="121">
        <f t="shared" si="26"/>
        <v>94.73954925327385</v>
      </c>
      <c r="H108" s="26"/>
      <c r="I108" s="26"/>
      <c r="J108" s="26"/>
      <c r="K108" s="26"/>
      <c r="L108" s="26"/>
      <c r="M108" s="31"/>
      <c r="N108" s="203">
        <f>Субсидии!B106</f>
        <v>759</v>
      </c>
      <c r="O108" s="203">
        <f>Субсидии!C106</f>
        <v>841.28976</v>
      </c>
      <c r="P108" s="203">
        <f>Субсидии!D106</f>
        <v>841.28976</v>
      </c>
      <c r="Q108" s="203">
        <f>Субсидии!E106</f>
        <v>0</v>
      </c>
      <c r="R108" s="203">
        <f>Субсидии!F106</f>
        <v>841.28976</v>
      </c>
      <c r="S108" s="26">
        <f t="shared" si="29"/>
        <v>100</v>
      </c>
      <c r="T108" s="26">
        <f>'Субвенции '!B107</f>
        <v>138.80000000000001</v>
      </c>
      <c r="U108" s="26">
        <f>'Субвенции '!C107</f>
        <v>139</v>
      </c>
      <c r="V108" s="26">
        <f>'Субвенции '!D107</f>
        <v>139</v>
      </c>
      <c r="W108" s="26">
        <f>'Субвенции '!E107</f>
        <v>0</v>
      </c>
      <c r="X108" s="26">
        <f>'Субвенции '!F107</f>
        <v>87.432339999999996</v>
      </c>
      <c r="Y108" s="26">
        <f t="shared" si="28"/>
        <v>62.900964028776976</v>
      </c>
      <c r="Z108" s="26"/>
      <c r="AA108" s="26"/>
      <c r="AB108" s="26"/>
      <c r="AC108" s="26"/>
      <c r="AD108" s="26"/>
      <c r="AE108" s="26"/>
    </row>
    <row r="109" spans="1:31" x14ac:dyDescent="0.25">
      <c r="A109" s="39" t="s">
        <v>361</v>
      </c>
      <c r="B109" s="121">
        <f t="shared" si="20"/>
        <v>4005.8</v>
      </c>
      <c r="C109" s="121">
        <f t="shared" si="21"/>
        <v>5079.3594299999995</v>
      </c>
      <c r="D109" s="121">
        <f t="shared" si="22"/>
        <v>5079.3594299999995</v>
      </c>
      <c r="E109" s="121">
        <f t="shared" si="23"/>
        <v>0</v>
      </c>
      <c r="F109" s="121">
        <f t="shared" si="24"/>
        <v>4387.5048099999995</v>
      </c>
      <c r="G109" s="121">
        <f t="shared" si="26"/>
        <v>86.379097019326309</v>
      </c>
      <c r="H109" s="26"/>
      <c r="I109" s="26"/>
      <c r="J109" s="26"/>
      <c r="K109" s="26"/>
      <c r="L109" s="26"/>
      <c r="M109" s="31"/>
      <c r="N109" s="203">
        <f>Субсидии!B107</f>
        <v>3867</v>
      </c>
      <c r="O109" s="203">
        <f>Субсидии!C107</f>
        <v>4940.3594299999995</v>
      </c>
      <c r="P109" s="203">
        <f>Субсидии!D107</f>
        <v>4940.3594299999995</v>
      </c>
      <c r="Q109" s="203">
        <f>Субсидии!E107</f>
        <v>0</v>
      </c>
      <c r="R109" s="203">
        <f>Субсидии!F107</f>
        <v>4304.9403199999997</v>
      </c>
      <c r="S109" s="26">
        <f t="shared" si="29"/>
        <v>87.138200792811546</v>
      </c>
      <c r="T109" s="26">
        <f>'Субвенции '!B108</f>
        <v>138.80000000000001</v>
      </c>
      <c r="U109" s="26">
        <f>'Субвенции '!C108</f>
        <v>139</v>
      </c>
      <c r="V109" s="26">
        <f>'Субвенции '!D108</f>
        <v>139</v>
      </c>
      <c r="W109" s="26">
        <f>'Субвенции '!E108</f>
        <v>0</v>
      </c>
      <c r="X109" s="26">
        <f>'Субвенции '!F108</f>
        <v>82.564490000000006</v>
      </c>
      <c r="Y109" s="26">
        <f t="shared" si="28"/>
        <v>59.398913669064754</v>
      </c>
      <c r="Z109" s="26"/>
      <c r="AA109" s="26"/>
      <c r="AB109" s="26"/>
      <c r="AC109" s="26"/>
      <c r="AD109" s="26"/>
      <c r="AE109" s="26"/>
    </row>
    <row r="110" spans="1:31" x14ac:dyDescent="0.25">
      <c r="A110" s="36" t="s">
        <v>189</v>
      </c>
      <c r="B110" s="121">
        <f t="shared" si="20"/>
        <v>9194.2999999999993</v>
      </c>
      <c r="C110" s="121">
        <f t="shared" si="21"/>
        <v>16193.499599999999</v>
      </c>
      <c r="D110" s="121">
        <f t="shared" si="22"/>
        <v>16193.499599999999</v>
      </c>
      <c r="E110" s="121">
        <f t="shared" si="23"/>
        <v>0</v>
      </c>
      <c r="F110" s="121">
        <f t="shared" si="24"/>
        <v>12433.466210000001</v>
      </c>
      <c r="G110" s="121">
        <f t="shared" si="26"/>
        <v>76.780600346573635</v>
      </c>
      <c r="H110" s="26"/>
      <c r="I110" s="26"/>
      <c r="J110" s="26"/>
      <c r="K110" s="26"/>
      <c r="L110" s="26"/>
      <c r="M110" s="31"/>
      <c r="N110" s="203">
        <f>Субсидии!B108</f>
        <v>8500</v>
      </c>
      <c r="O110" s="203">
        <f>Субсидии!C108</f>
        <v>10498.5996</v>
      </c>
      <c r="P110" s="203">
        <f>Субсидии!D108</f>
        <v>10498.5996</v>
      </c>
      <c r="Q110" s="203">
        <f>Субсидии!E108</f>
        <v>0</v>
      </c>
      <c r="R110" s="203">
        <f>Субсидии!F108</f>
        <v>6992.2164000000002</v>
      </c>
      <c r="S110" s="26">
        <f t="shared" si="29"/>
        <v>66.601419869370019</v>
      </c>
      <c r="T110" s="26">
        <f>'Субвенции '!B109</f>
        <v>694.3</v>
      </c>
      <c r="U110" s="26">
        <f>'Субвенции '!C109</f>
        <v>694.9</v>
      </c>
      <c r="V110" s="26">
        <f>'Субвенции '!D109</f>
        <v>694.9</v>
      </c>
      <c r="W110" s="26">
        <f>'Субвенции '!E109</f>
        <v>0</v>
      </c>
      <c r="X110" s="26">
        <f>'Субвенции '!F109</f>
        <v>441.24981000000002</v>
      </c>
      <c r="Y110" s="26">
        <f t="shared" si="28"/>
        <v>63.498317743560229</v>
      </c>
      <c r="Z110" s="26">
        <f>Иные!B59</f>
        <v>0</v>
      </c>
      <c r="AA110" s="26">
        <f>Иные!C59</f>
        <v>5000</v>
      </c>
      <c r="AB110" s="26">
        <f>Иные!D59</f>
        <v>5000</v>
      </c>
      <c r="AC110" s="26">
        <f>Иные!E59</f>
        <v>0</v>
      </c>
      <c r="AD110" s="26">
        <f>Иные!F59</f>
        <v>5000</v>
      </c>
      <c r="AE110" s="26">
        <f t="shared" ref="AE110" si="31">AD110/AA110*100</f>
        <v>100</v>
      </c>
    </row>
    <row r="111" spans="1:31" x14ac:dyDescent="0.25">
      <c r="A111" s="39" t="s">
        <v>362</v>
      </c>
      <c r="B111" s="121">
        <f t="shared" si="20"/>
        <v>3057.8</v>
      </c>
      <c r="C111" s="121">
        <f t="shared" si="21"/>
        <v>3058</v>
      </c>
      <c r="D111" s="121">
        <f t="shared" si="22"/>
        <v>3058</v>
      </c>
      <c r="E111" s="121">
        <f t="shared" si="23"/>
        <v>0</v>
      </c>
      <c r="F111" s="121">
        <f t="shared" si="24"/>
        <v>3006.1242099999999</v>
      </c>
      <c r="G111" s="121">
        <f t="shared" si="26"/>
        <v>98.303603989535631</v>
      </c>
      <c r="H111" s="26"/>
      <c r="I111" s="26"/>
      <c r="J111" s="26"/>
      <c r="K111" s="26"/>
      <c r="L111" s="26"/>
      <c r="M111" s="31"/>
      <c r="N111" s="203">
        <f>Субсидии!B109</f>
        <v>2919</v>
      </c>
      <c r="O111" s="203">
        <f>Субсидии!C109</f>
        <v>2919</v>
      </c>
      <c r="P111" s="203">
        <f>Субсидии!D109</f>
        <v>2919</v>
      </c>
      <c r="Q111" s="203">
        <f>Субсидии!E109</f>
        <v>0</v>
      </c>
      <c r="R111" s="203">
        <f>Субсидии!F109</f>
        <v>2919</v>
      </c>
      <c r="S111" s="26">
        <f t="shared" si="29"/>
        <v>100</v>
      </c>
      <c r="T111" s="26">
        <f>'Субвенции '!B110</f>
        <v>138.80000000000001</v>
      </c>
      <c r="U111" s="26">
        <f>'Субвенции '!C110</f>
        <v>139</v>
      </c>
      <c r="V111" s="26">
        <f>'Субвенции '!D110</f>
        <v>139</v>
      </c>
      <c r="W111" s="26">
        <f>'Субвенции '!E110</f>
        <v>0</v>
      </c>
      <c r="X111" s="26">
        <f>'Субвенции '!F110</f>
        <v>87.124210000000005</v>
      </c>
      <c r="Y111" s="26">
        <f t="shared" si="28"/>
        <v>62.679287769784175</v>
      </c>
      <c r="Z111" s="26"/>
      <c r="AA111" s="26"/>
      <c r="AB111" s="26"/>
      <c r="AC111" s="26"/>
      <c r="AD111" s="26"/>
      <c r="AE111" s="26"/>
    </row>
    <row r="112" spans="1:31" x14ac:dyDescent="0.25">
      <c r="A112" s="39" t="s">
        <v>363</v>
      </c>
      <c r="B112" s="121">
        <f t="shared" si="20"/>
        <v>3977</v>
      </c>
      <c r="C112" s="121">
        <f t="shared" si="21"/>
        <v>5629.9308199999996</v>
      </c>
      <c r="D112" s="121">
        <f t="shared" si="22"/>
        <v>5629.9308199999996</v>
      </c>
      <c r="E112" s="121">
        <f t="shared" si="23"/>
        <v>0</v>
      </c>
      <c r="F112" s="121">
        <f t="shared" si="24"/>
        <v>5502.5554899999997</v>
      </c>
      <c r="G112" s="121">
        <f t="shared" si="26"/>
        <v>97.737532945387059</v>
      </c>
      <c r="H112" s="26"/>
      <c r="I112" s="26"/>
      <c r="J112" s="26"/>
      <c r="K112" s="26"/>
      <c r="L112" s="26"/>
      <c r="M112" s="31"/>
      <c r="N112" s="203">
        <f>Субсидии!B110</f>
        <v>3630</v>
      </c>
      <c r="O112" s="203">
        <f>Субсидии!C110</f>
        <v>5282.4308199999996</v>
      </c>
      <c r="P112" s="203">
        <f>Субсидии!D110</f>
        <v>5282.4308199999996</v>
      </c>
      <c r="Q112" s="203">
        <f>Субсидии!E110</f>
        <v>0</v>
      </c>
      <c r="R112" s="203">
        <f>Субсидии!F110</f>
        <v>5282.4308199999996</v>
      </c>
      <c r="S112" s="26">
        <f t="shared" si="29"/>
        <v>100</v>
      </c>
      <c r="T112" s="26">
        <f>'Субвенции '!B111</f>
        <v>347</v>
      </c>
      <c r="U112" s="26">
        <f>'Субвенции '!C111</f>
        <v>347.5</v>
      </c>
      <c r="V112" s="26">
        <f>'Субвенции '!D111</f>
        <v>347.5</v>
      </c>
      <c r="W112" s="26">
        <f>'Субвенции '!E111</f>
        <v>0</v>
      </c>
      <c r="X112" s="26">
        <f>'Субвенции '!F111</f>
        <v>220.12467000000001</v>
      </c>
      <c r="Y112" s="26">
        <f t="shared" si="28"/>
        <v>63.345228776978423</v>
      </c>
      <c r="Z112" s="26"/>
      <c r="AA112" s="26"/>
      <c r="AB112" s="26"/>
      <c r="AC112" s="26"/>
      <c r="AD112" s="26"/>
      <c r="AE112" s="26"/>
    </row>
    <row r="113" spans="1:31" x14ac:dyDescent="0.25">
      <c r="A113" s="39" t="s">
        <v>172</v>
      </c>
      <c r="B113" s="121">
        <f t="shared" si="20"/>
        <v>1653.8</v>
      </c>
      <c r="C113" s="121">
        <f t="shared" si="21"/>
        <v>2245.1516799999999</v>
      </c>
      <c r="D113" s="121">
        <f t="shared" si="22"/>
        <v>2245.1516799999999</v>
      </c>
      <c r="E113" s="121">
        <f t="shared" si="23"/>
        <v>0</v>
      </c>
      <c r="F113" s="121">
        <f t="shared" si="24"/>
        <v>87.580619999999996</v>
      </c>
      <c r="G113" s="121">
        <f t="shared" si="26"/>
        <v>3.9008776458256933</v>
      </c>
      <c r="H113" s="26"/>
      <c r="I113" s="26"/>
      <c r="J113" s="26"/>
      <c r="K113" s="26"/>
      <c r="L113" s="26"/>
      <c r="M113" s="31"/>
      <c r="N113" s="203">
        <f>Субсидии!B111</f>
        <v>1515</v>
      </c>
      <c r="O113" s="203">
        <f>Субсидии!C111</f>
        <v>2106.1516799999999</v>
      </c>
      <c r="P113" s="203">
        <f>Субсидии!D111</f>
        <v>2106.1516799999999</v>
      </c>
      <c r="Q113" s="203">
        <f>Субсидии!E111</f>
        <v>0</v>
      </c>
      <c r="R113" s="203">
        <f>Субсидии!F111</f>
        <v>0</v>
      </c>
      <c r="S113" s="26">
        <f t="shared" si="29"/>
        <v>0</v>
      </c>
      <c r="T113" s="26">
        <f>'Субвенции '!B112</f>
        <v>138.80000000000001</v>
      </c>
      <c r="U113" s="26">
        <f>'Субвенции '!C112</f>
        <v>139</v>
      </c>
      <c r="V113" s="26">
        <f>'Субвенции '!D112</f>
        <v>139</v>
      </c>
      <c r="W113" s="26">
        <f>'Субвенции '!E112</f>
        <v>0</v>
      </c>
      <c r="X113" s="26">
        <f>'Субвенции '!F112</f>
        <v>87.580619999999996</v>
      </c>
      <c r="Y113" s="26">
        <f t="shared" si="28"/>
        <v>63.007640287769782</v>
      </c>
      <c r="Z113" s="26"/>
      <c r="AA113" s="26"/>
      <c r="AB113" s="26"/>
      <c r="AC113" s="26"/>
      <c r="AD113" s="26"/>
      <c r="AE113" s="26"/>
    </row>
    <row r="114" spans="1:31" x14ac:dyDescent="0.25">
      <c r="A114" s="39" t="s">
        <v>186</v>
      </c>
      <c r="B114" s="121">
        <f t="shared" si="20"/>
        <v>4260.8</v>
      </c>
      <c r="C114" s="121">
        <f t="shared" si="21"/>
        <v>4611</v>
      </c>
      <c r="D114" s="121">
        <f t="shared" si="22"/>
        <v>4611</v>
      </c>
      <c r="E114" s="121">
        <f t="shared" si="23"/>
        <v>0</v>
      </c>
      <c r="F114" s="121">
        <f t="shared" si="24"/>
        <v>4198.7977799999999</v>
      </c>
      <c r="G114" s="121">
        <f t="shared" si="26"/>
        <v>91.060459336369547</v>
      </c>
      <c r="H114" s="26"/>
      <c r="I114" s="26"/>
      <c r="J114" s="26"/>
      <c r="K114" s="26"/>
      <c r="L114" s="26"/>
      <c r="M114" s="31"/>
      <c r="N114" s="203">
        <f>Субсидии!B112</f>
        <v>4122</v>
      </c>
      <c r="O114" s="203">
        <f>Субсидии!C112</f>
        <v>4472</v>
      </c>
      <c r="P114" s="203">
        <f>Субсидии!D112</f>
        <v>4472</v>
      </c>
      <c r="Q114" s="203">
        <f>Субсидии!E112</f>
        <v>0</v>
      </c>
      <c r="R114" s="203">
        <f>Субсидии!F112</f>
        <v>4122</v>
      </c>
      <c r="S114" s="26">
        <f t="shared" si="29"/>
        <v>92.173524150268335</v>
      </c>
      <c r="T114" s="26">
        <f>'Субвенции '!B113</f>
        <v>138.80000000000001</v>
      </c>
      <c r="U114" s="26">
        <f>'Субвенции '!C113</f>
        <v>139</v>
      </c>
      <c r="V114" s="26">
        <f>'Субвенции '!D113</f>
        <v>139</v>
      </c>
      <c r="W114" s="26">
        <f>'Субвенции '!E113</f>
        <v>0</v>
      </c>
      <c r="X114" s="26">
        <f>'Субвенции '!F113</f>
        <v>76.797780000000003</v>
      </c>
      <c r="Y114" s="26">
        <f t="shared" si="28"/>
        <v>55.250201438848926</v>
      </c>
      <c r="Z114" s="26">
        <f>Иные!B60</f>
        <v>0</v>
      </c>
      <c r="AA114" s="26">
        <f>Иные!C60</f>
        <v>0</v>
      </c>
      <c r="AB114" s="26">
        <f>Иные!D60</f>
        <v>0</v>
      </c>
      <c r="AC114" s="26">
        <f>Иные!E60</f>
        <v>0</v>
      </c>
      <c r="AD114" s="26">
        <f>Иные!F60</f>
        <v>0</v>
      </c>
      <c r="AE114" s="26"/>
    </row>
    <row r="115" spans="1:31" x14ac:dyDescent="0.25">
      <c r="A115" s="39" t="s">
        <v>364</v>
      </c>
      <c r="B115" s="121">
        <f t="shared" si="20"/>
        <v>1812.8</v>
      </c>
      <c r="C115" s="121">
        <f t="shared" si="21"/>
        <v>1813</v>
      </c>
      <c r="D115" s="121">
        <f t="shared" si="22"/>
        <v>1813</v>
      </c>
      <c r="E115" s="121">
        <f t="shared" si="23"/>
        <v>0</v>
      </c>
      <c r="F115" s="121">
        <f t="shared" si="24"/>
        <v>1753.16884</v>
      </c>
      <c r="G115" s="121">
        <f t="shared" si="26"/>
        <v>96.699880860452296</v>
      </c>
      <c r="H115" s="26"/>
      <c r="I115" s="26"/>
      <c r="J115" s="26"/>
      <c r="K115" s="26"/>
      <c r="L115" s="26"/>
      <c r="M115" s="31"/>
      <c r="N115" s="203">
        <f>Субсидии!B114</f>
        <v>1674</v>
      </c>
      <c r="O115" s="203">
        <f>Субсидии!C114</f>
        <v>1674</v>
      </c>
      <c r="P115" s="203">
        <f>Субсидии!D114</f>
        <v>1674</v>
      </c>
      <c r="Q115" s="203">
        <f>Субсидии!E114</f>
        <v>0</v>
      </c>
      <c r="R115" s="203">
        <f>Субсидии!F114</f>
        <v>1674</v>
      </c>
      <c r="S115" s="26">
        <f t="shared" si="29"/>
        <v>100</v>
      </c>
      <c r="T115" s="26">
        <f>'Субвенции '!B114</f>
        <v>138.80000000000001</v>
      </c>
      <c r="U115" s="26">
        <f>'Субвенции '!C114</f>
        <v>139</v>
      </c>
      <c r="V115" s="26">
        <f>'Субвенции '!D114</f>
        <v>139</v>
      </c>
      <c r="W115" s="26">
        <f>'Субвенции '!E114</f>
        <v>0</v>
      </c>
      <c r="X115" s="26">
        <f>'Субвенции '!F114</f>
        <v>79.168840000000003</v>
      </c>
      <c r="Y115" s="26">
        <f t="shared" si="28"/>
        <v>56.956000000000003</v>
      </c>
      <c r="Z115" s="26"/>
      <c r="AA115" s="26"/>
      <c r="AB115" s="26"/>
      <c r="AC115" s="26"/>
      <c r="AD115" s="26"/>
      <c r="AE115" s="26"/>
    </row>
    <row r="116" spans="1:31" x14ac:dyDescent="0.25">
      <c r="A116" s="39" t="s">
        <v>294</v>
      </c>
      <c r="B116" s="121">
        <f t="shared" si="20"/>
        <v>3276.8</v>
      </c>
      <c r="C116" s="121">
        <f t="shared" si="21"/>
        <v>3277</v>
      </c>
      <c r="D116" s="121">
        <f t="shared" si="22"/>
        <v>3277</v>
      </c>
      <c r="E116" s="121">
        <f t="shared" si="23"/>
        <v>0</v>
      </c>
      <c r="F116" s="121">
        <f t="shared" si="24"/>
        <v>3222.58628</v>
      </c>
      <c r="G116" s="121">
        <f t="shared" ref="G116:G137" si="32">F116/C116*100</f>
        <v>98.339526396093987</v>
      </c>
      <c r="H116" s="26"/>
      <c r="I116" s="26"/>
      <c r="J116" s="26"/>
      <c r="K116" s="26"/>
      <c r="L116" s="26"/>
      <c r="M116" s="31"/>
      <c r="N116" s="203">
        <f>Субсидии!B113</f>
        <v>3138</v>
      </c>
      <c r="O116" s="203">
        <f>Субсидии!C113</f>
        <v>3138</v>
      </c>
      <c r="P116" s="203">
        <f>Субсидии!D113</f>
        <v>3138</v>
      </c>
      <c r="Q116" s="203">
        <f>Субсидии!E113</f>
        <v>0</v>
      </c>
      <c r="R116" s="203">
        <f>Субсидии!F113</f>
        <v>3138</v>
      </c>
      <c r="S116" s="26">
        <f t="shared" si="29"/>
        <v>100</v>
      </c>
      <c r="T116" s="26">
        <f>'Субвенции '!B115</f>
        <v>138.80000000000001</v>
      </c>
      <c r="U116" s="26">
        <f>'Субвенции '!C115</f>
        <v>139</v>
      </c>
      <c r="V116" s="26">
        <f>'Субвенции '!D115</f>
        <v>139</v>
      </c>
      <c r="W116" s="26">
        <f>'Субвенции '!E115</f>
        <v>0</v>
      </c>
      <c r="X116" s="26">
        <f>'Субвенции '!F115</f>
        <v>84.586280000000002</v>
      </c>
      <c r="Y116" s="26">
        <f t="shared" si="28"/>
        <v>60.85343884892086</v>
      </c>
      <c r="Z116" s="26"/>
      <c r="AA116" s="26"/>
      <c r="AB116" s="26"/>
      <c r="AC116" s="26"/>
      <c r="AD116" s="26"/>
      <c r="AE116" s="26"/>
    </row>
    <row r="117" spans="1:31" s="18" customFormat="1" ht="31.5" x14ac:dyDescent="0.25">
      <c r="A117" s="20" t="s">
        <v>194</v>
      </c>
      <c r="B117" s="28">
        <f t="shared" si="20"/>
        <v>301568.75367000001</v>
      </c>
      <c r="C117" s="28">
        <f t="shared" si="21"/>
        <v>333453.25622000004</v>
      </c>
      <c r="D117" s="28">
        <f t="shared" si="22"/>
        <v>330629.01200000005</v>
      </c>
      <c r="E117" s="28">
        <f t="shared" si="23"/>
        <v>2824.24422</v>
      </c>
      <c r="F117" s="28">
        <f t="shared" si="24"/>
        <v>234328.38388000001</v>
      </c>
      <c r="G117" s="28">
        <f t="shared" si="32"/>
        <v>70.273233057109181</v>
      </c>
      <c r="H117" s="28">
        <f>SUM(H118:H125)</f>
        <v>54874</v>
      </c>
      <c r="I117" s="28">
        <f>SUM(I118:I125)</f>
        <v>54874</v>
      </c>
      <c r="J117" s="28">
        <f>SUM(J118:J125)</f>
        <v>54874</v>
      </c>
      <c r="K117" s="28">
        <f>SUM(K118:K125)</f>
        <v>0</v>
      </c>
      <c r="L117" s="28">
        <f>SUM(L118:L125)</f>
        <v>42405.4</v>
      </c>
      <c r="M117" s="29">
        <f>L117/I117*100</f>
        <v>77.277763603892552</v>
      </c>
      <c r="N117" s="28">
        <f>SUM(N118:N125)</f>
        <v>71794.353670000011</v>
      </c>
      <c r="O117" s="28">
        <f>SUM(O118:O125)</f>
        <v>84337.112000000008</v>
      </c>
      <c r="P117" s="28">
        <f>SUM(P118:P125)</f>
        <v>84337.112000000008</v>
      </c>
      <c r="Q117" s="28">
        <f>SUM(Q118:Q125)</f>
        <v>0</v>
      </c>
      <c r="R117" s="28">
        <f>SUM(R118:R125)</f>
        <v>61985.307260000001</v>
      </c>
      <c r="S117" s="28">
        <f t="shared" si="29"/>
        <v>73.497071206327291</v>
      </c>
      <c r="T117" s="28">
        <f>SUM(T118:T125)</f>
        <v>170837.8</v>
      </c>
      <c r="U117" s="28">
        <f>SUM(U118:U125)</f>
        <v>176254.20000000004</v>
      </c>
      <c r="V117" s="28">
        <f>SUM(V118:V125)</f>
        <v>176254.20000000004</v>
      </c>
      <c r="W117" s="28">
        <f>SUM(W118:W125)</f>
        <v>0</v>
      </c>
      <c r="X117" s="28">
        <f>SUM(X118:X125)</f>
        <v>120900.67761000001</v>
      </c>
      <c r="Y117" s="28">
        <f t="shared" si="28"/>
        <v>68.59449454821501</v>
      </c>
      <c r="Z117" s="28">
        <f>SUM(Z118:Z125)</f>
        <v>4062.6</v>
      </c>
      <c r="AA117" s="28">
        <f>SUM(AA118:AA125)</f>
        <v>17987.944219999998</v>
      </c>
      <c r="AB117" s="28">
        <f>SUM(AB118:AB125)</f>
        <v>15163.7</v>
      </c>
      <c r="AC117" s="28">
        <f>SUM(AC118:AC125)</f>
        <v>2824.24422</v>
      </c>
      <c r="AD117" s="28">
        <f>SUM(AD118:AD125)</f>
        <v>9036.9990099999995</v>
      </c>
      <c r="AE117" s="28">
        <f>AD117/AA117*100</f>
        <v>50.239198540276554</v>
      </c>
    </row>
    <row r="118" spans="1:31" ht="31.5" x14ac:dyDescent="0.25">
      <c r="A118" s="345" t="s">
        <v>193</v>
      </c>
      <c r="B118" s="26">
        <f t="shared" si="20"/>
        <v>275019.95367000008</v>
      </c>
      <c r="C118" s="26">
        <f t="shared" si="21"/>
        <v>293776.87849000003</v>
      </c>
      <c r="D118" s="26">
        <f t="shared" si="22"/>
        <v>293517.01449000003</v>
      </c>
      <c r="E118" s="26">
        <f t="shared" si="23"/>
        <v>259.86400000000003</v>
      </c>
      <c r="F118" s="26">
        <f t="shared" si="24"/>
        <v>210354.73770000003</v>
      </c>
      <c r="G118" s="26">
        <f t="shared" si="32"/>
        <v>71.603571656562607</v>
      </c>
      <c r="H118" s="27">
        <f>Дотации!B34</f>
        <v>54874</v>
      </c>
      <c r="I118" s="27">
        <f>Дотации!C34</f>
        <v>54874</v>
      </c>
      <c r="J118" s="27">
        <f>Дотации!D34</f>
        <v>54874</v>
      </c>
      <c r="K118" s="27">
        <f>Дотации!E34</f>
        <v>0</v>
      </c>
      <c r="L118" s="27">
        <f>Дотации!F34</f>
        <v>42405.4</v>
      </c>
      <c r="M118" s="27">
        <f>L118/I118*100</f>
        <v>77.277763603892552</v>
      </c>
      <c r="N118" s="26">
        <f>Субсидии!B116</f>
        <v>46425.353670000011</v>
      </c>
      <c r="O118" s="26">
        <f>Субсидии!C116</f>
        <v>53406.614490000007</v>
      </c>
      <c r="P118" s="26">
        <f>Субсидии!D116</f>
        <v>53406.614490000007</v>
      </c>
      <c r="Q118" s="26">
        <f>Субсидии!E116</f>
        <v>0</v>
      </c>
      <c r="R118" s="26">
        <f>Субсидии!F116</f>
        <v>38778.802410000004</v>
      </c>
      <c r="S118" s="26">
        <f t="shared" si="29"/>
        <v>72.610486136059137</v>
      </c>
      <c r="T118" s="26">
        <f>'Субвенции '!B117</f>
        <v>169658.00000000006</v>
      </c>
      <c r="U118" s="26">
        <f>'Субвенции '!C117</f>
        <v>175072.70000000004</v>
      </c>
      <c r="V118" s="26">
        <f>'Субвенции '!D117</f>
        <v>175072.70000000004</v>
      </c>
      <c r="W118" s="26">
        <f>'Субвенции '!E117</f>
        <v>0</v>
      </c>
      <c r="X118" s="26">
        <f>'Субвенции '!F117</f>
        <v>120133.53628000001</v>
      </c>
      <c r="Y118" s="26">
        <f t="shared" ref="Y118:Y137" si="33">X118/U118*100</f>
        <v>68.619228629020967</v>
      </c>
      <c r="Z118" s="26">
        <f>Иные!B62</f>
        <v>4062.6</v>
      </c>
      <c r="AA118" s="26">
        <f>Иные!C62</f>
        <v>10423.564</v>
      </c>
      <c r="AB118" s="26">
        <f>Иные!D62</f>
        <v>10163.700000000001</v>
      </c>
      <c r="AC118" s="26">
        <f>Иные!E62</f>
        <v>259.86400000000003</v>
      </c>
      <c r="AD118" s="26">
        <f>Иные!F62</f>
        <v>9036.9990099999995</v>
      </c>
      <c r="AE118" s="26">
        <f>AD118/AA118*100</f>
        <v>86.697784078459151</v>
      </c>
    </row>
    <row r="119" spans="1:31" x14ac:dyDescent="0.25">
      <c r="A119" s="39" t="s">
        <v>190</v>
      </c>
      <c r="B119" s="121">
        <f t="shared" si="20"/>
        <v>4179.8</v>
      </c>
      <c r="C119" s="121">
        <f t="shared" si="21"/>
        <v>4709.8942999999999</v>
      </c>
      <c r="D119" s="121">
        <f t="shared" si="22"/>
        <v>4709.8942999999999</v>
      </c>
      <c r="E119" s="121">
        <f t="shared" si="23"/>
        <v>0</v>
      </c>
      <c r="F119" s="121">
        <f t="shared" si="24"/>
        <v>4137.2708299999995</v>
      </c>
      <c r="G119" s="121">
        <f t="shared" si="32"/>
        <v>87.842116329447123</v>
      </c>
      <c r="H119" s="26"/>
      <c r="I119" s="26"/>
      <c r="J119" s="26"/>
      <c r="K119" s="26"/>
      <c r="L119" s="26"/>
      <c r="M119" s="31"/>
      <c r="N119" s="203">
        <f>Субсидии!B117</f>
        <v>4041</v>
      </c>
      <c r="O119" s="203">
        <f>Субсидии!C117</f>
        <v>4570.8942999999999</v>
      </c>
      <c r="P119" s="203">
        <f>Субсидии!D117</f>
        <v>4570.8942999999999</v>
      </c>
      <c r="Q119" s="203">
        <f>Субсидии!E117</f>
        <v>0</v>
      </c>
      <c r="R119" s="203">
        <f>Субсидии!F117</f>
        <v>4040.99</v>
      </c>
      <c r="S119" s="26">
        <f t="shared" si="29"/>
        <v>88.406988540513836</v>
      </c>
      <c r="T119" s="26">
        <f>'Субвенции '!B118</f>
        <v>138.80000000000001</v>
      </c>
      <c r="U119" s="26">
        <f>'Субвенции '!C118</f>
        <v>139</v>
      </c>
      <c r="V119" s="26">
        <f>'Субвенции '!D118</f>
        <v>139</v>
      </c>
      <c r="W119" s="26">
        <f>'Субвенции '!E118</f>
        <v>0</v>
      </c>
      <c r="X119" s="26">
        <f>'Субвенции '!F118</f>
        <v>96.280830000000009</v>
      </c>
      <c r="Y119" s="26">
        <f t="shared" si="33"/>
        <v>69.266784172661872</v>
      </c>
      <c r="Z119" s="26"/>
      <c r="AA119" s="26"/>
      <c r="AB119" s="26"/>
      <c r="AC119" s="26"/>
      <c r="AD119" s="26"/>
      <c r="AE119" s="26"/>
    </row>
    <row r="120" spans="1:31" x14ac:dyDescent="0.25">
      <c r="A120" s="39" t="s">
        <v>365</v>
      </c>
      <c r="B120" s="121">
        <f t="shared" si="20"/>
        <v>2847.8</v>
      </c>
      <c r="C120" s="121">
        <f t="shared" si="21"/>
        <v>3788.03899</v>
      </c>
      <c r="D120" s="121">
        <f t="shared" si="22"/>
        <v>3788.03899</v>
      </c>
      <c r="E120" s="121">
        <f t="shared" si="23"/>
        <v>0</v>
      </c>
      <c r="F120" s="121">
        <f t="shared" si="24"/>
        <v>3733.9732100000001</v>
      </c>
      <c r="G120" s="121">
        <f t="shared" si="32"/>
        <v>98.572723772307327</v>
      </c>
      <c r="H120" s="26"/>
      <c r="I120" s="26"/>
      <c r="J120" s="26"/>
      <c r="K120" s="26"/>
      <c r="L120" s="26"/>
      <c r="M120" s="31"/>
      <c r="N120" s="203">
        <f>Субсидии!B118</f>
        <v>2709</v>
      </c>
      <c r="O120" s="203">
        <f>Субсидии!C118</f>
        <v>3649.03899</v>
      </c>
      <c r="P120" s="203">
        <f>Субсидии!D118</f>
        <v>3649.03899</v>
      </c>
      <c r="Q120" s="203">
        <f>Субсидии!E118</f>
        <v>0</v>
      </c>
      <c r="R120" s="203">
        <f>Субсидии!F118</f>
        <v>3649.03899</v>
      </c>
      <c r="S120" s="26">
        <f t="shared" si="29"/>
        <v>100</v>
      </c>
      <c r="T120" s="26">
        <f>'Субвенции '!B119</f>
        <v>138.80000000000001</v>
      </c>
      <c r="U120" s="26">
        <f>'Субвенции '!C119</f>
        <v>139</v>
      </c>
      <c r="V120" s="26">
        <f>'Субвенции '!D119</f>
        <v>139</v>
      </c>
      <c r="W120" s="26">
        <f>'Субвенции '!E119</f>
        <v>0</v>
      </c>
      <c r="X120" s="26">
        <f>'Субвенции '!F119</f>
        <v>84.934219999999996</v>
      </c>
      <c r="Y120" s="26">
        <f t="shared" si="33"/>
        <v>61.103755395683443</v>
      </c>
      <c r="Z120" s="26"/>
      <c r="AA120" s="26"/>
      <c r="AB120" s="26"/>
      <c r="AC120" s="26"/>
      <c r="AD120" s="26"/>
      <c r="AE120" s="26"/>
    </row>
    <row r="121" spans="1:31" x14ac:dyDescent="0.25">
      <c r="A121" s="39" t="s">
        <v>191</v>
      </c>
      <c r="B121" s="121">
        <f t="shared" si="20"/>
        <v>1947.8</v>
      </c>
      <c r="C121" s="121">
        <f t="shared" si="21"/>
        <v>3226.6990000000001</v>
      </c>
      <c r="D121" s="121">
        <f t="shared" si="22"/>
        <v>3226.6990000000001</v>
      </c>
      <c r="E121" s="121">
        <f t="shared" si="23"/>
        <v>0</v>
      </c>
      <c r="F121" s="121">
        <f t="shared" si="24"/>
        <v>1881.41419</v>
      </c>
      <c r="G121" s="121">
        <f t="shared" si="32"/>
        <v>58.307706730624695</v>
      </c>
      <c r="H121" s="26"/>
      <c r="I121" s="26"/>
      <c r="J121" s="26"/>
      <c r="K121" s="26"/>
      <c r="L121" s="26"/>
      <c r="M121" s="31"/>
      <c r="N121" s="203">
        <f>Субсидии!B119</f>
        <v>1809</v>
      </c>
      <c r="O121" s="203">
        <f>Субсидии!C119</f>
        <v>3087.6990000000001</v>
      </c>
      <c r="P121" s="203">
        <f>Субсидии!D119</f>
        <v>3087.6990000000001</v>
      </c>
      <c r="Q121" s="203">
        <f>Субсидии!E119</f>
        <v>0</v>
      </c>
      <c r="R121" s="203">
        <f>Субсидии!F119</f>
        <v>1809</v>
      </c>
      <c r="S121" s="26">
        <f t="shared" si="29"/>
        <v>58.587316963214356</v>
      </c>
      <c r="T121" s="26">
        <f>'Субвенции '!B120</f>
        <v>138.80000000000001</v>
      </c>
      <c r="U121" s="26">
        <f>'Субвенции '!C120</f>
        <v>139</v>
      </c>
      <c r="V121" s="26">
        <f>'Субвенции '!D120</f>
        <v>139</v>
      </c>
      <c r="W121" s="26">
        <f>'Субвенции '!E120</f>
        <v>0</v>
      </c>
      <c r="X121" s="26">
        <f>'Субвенции '!F120</f>
        <v>72.414190000000005</v>
      </c>
      <c r="Y121" s="26">
        <f t="shared" si="33"/>
        <v>52.096539568345321</v>
      </c>
      <c r="Z121" s="26">
        <f>Иные!B64</f>
        <v>0</v>
      </c>
      <c r="AA121" s="26">
        <f>Иные!C64</f>
        <v>0</v>
      </c>
      <c r="AB121" s="26">
        <f>Иные!D64</f>
        <v>0</v>
      </c>
      <c r="AC121" s="26">
        <f>Иные!E64</f>
        <v>0</v>
      </c>
      <c r="AD121" s="26">
        <f>Иные!F64</f>
        <v>0</v>
      </c>
      <c r="AE121" s="26"/>
    </row>
    <row r="122" spans="1:31" x14ac:dyDescent="0.25">
      <c r="A122" s="39" t="s">
        <v>438</v>
      </c>
      <c r="B122" s="121">
        <f t="shared" si="20"/>
        <v>3723.8</v>
      </c>
      <c r="C122" s="121">
        <f t="shared" si="21"/>
        <v>5730.3401099999992</v>
      </c>
      <c r="D122" s="121">
        <f t="shared" si="22"/>
        <v>4448.1499999999996</v>
      </c>
      <c r="E122" s="121">
        <f t="shared" si="23"/>
        <v>1282.19011</v>
      </c>
      <c r="F122" s="121">
        <f t="shared" si="24"/>
        <v>4399.8506399999997</v>
      </c>
      <c r="G122" s="121">
        <f t="shared" si="32"/>
        <v>76.781666629557179</v>
      </c>
      <c r="H122" s="26"/>
      <c r="I122" s="26"/>
      <c r="J122" s="26"/>
      <c r="K122" s="26"/>
      <c r="L122" s="26"/>
      <c r="M122" s="31"/>
      <c r="N122" s="203">
        <f>Субсидии!B120</f>
        <v>3585</v>
      </c>
      <c r="O122" s="203">
        <f>Субсидии!C120</f>
        <v>4309.1499999999996</v>
      </c>
      <c r="P122" s="203">
        <f>Субсидии!D120</f>
        <v>4309.1499999999996</v>
      </c>
      <c r="Q122" s="203">
        <f>Субсидии!E120</f>
        <v>0</v>
      </c>
      <c r="R122" s="203">
        <f>Субсидии!F120</f>
        <v>4309.1499999999996</v>
      </c>
      <c r="S122" s="26">
        <f t="shared" si="29"/>
        <v>100</v>
      </c>
      <c r="T122" s="26">
        <f>'Субвенции '!B121</f>
        <v>138.80000000000001</v>
      </c>
      <c r="U122" s="26">
        <f>'Субвенции '!C121</f>
        <v>139</v>
      </c>
      <c r="V122" s="26">
        <f>'Субвенции '!D121</f>
        <v>139</v>
      </c>
      <c r="W122" s="26">
        <f>'Субвенции '!E121</f>
        <v>0</v>
      </c>
      <c r="X122" s="26">
        <f>'Субвенции '!F121</f>
        <v>90.700639999999993</v>
      </c>
      <c r="Y122" s="26">
        <f t="shared" si="33"/>
        <v>65.25225899280575</v>
      </c>
      <c r="Z122" s="26">
        <f>Иные!B65</f>
        <v>0</v>
      </c>
      <c r="AA122" s="26">
        <f>Иные!C65</f>
        <v>1282.19011</v>
      </c>
      <c r="AB122" s="26">
        <f>Иные!D65</f>
        <v>0</v>
      </c>
      <c r="AC122" s="26">
        <f>Иные!E65</f>
        <v>1282.19011</v>
      </c>
      <c r="AD122" s="26">
        <f>Иные!F65</f>
        <v>0</v>
      </c>
      <c r="AE122" s="26">
        <f t="shared" ref="AE122:AE123" si="34">AD122/AA122*100</f>
        <v>0</v>
      </c>
    </row>
    <row r="123" spans="1:31" x14ac:dyDescent="0.25">
      <c r="A123" s="39" t="s">
        <v>192</v>
      </c>
      <c r="B123" s="121">
        <f t="shared" si="20"/>
        <v>8847</v>
      </c>
      <c r="C123" s="121">
        <f t="shared" si="21"/>
        <v>16182.500109999999</v>
      </c>
      <c r="D123" s="121">
        <f t="shared" si="22"/>
        <v>14900.31</v>
      </c>
      <c r="E123" s="121">
        <f t="shared" si="23"/>
        <v>1282.19011</v>
      </c>
      <c r="F123" s="121">
        <f t="shared" si="24"/>
        <v>3871.0831800000001</v>
      </c>
      <c r="G123" s="121">
        <f t="shared" si="32"/>
        <v>23.921416058621613</v>
      </c>
      <c r="H123" s="26"/>
      <c r="I123" s="26"/>
      <c r="J123" s="26"/>
      <c r="K123" s="26"/>
      <c r="L123" s="26"/>
      <c r="M123" s="31"/>
      <c r="N123" s="203">
        <f>Субсидии!B121</f>
        <v>8500</v>
      </c>
      <c r="O123" s="203">
        <f>Субсидии!C121</f>
        <v>9552.81</v>
      </c>
      <c r="P123" s="203">
        <f>Субсидии!D121</f>
        <v>9552.81</v>
      </c>
      <c r="Q123" s="203">
        <f>Субсидии!E121</f>
        <v>0</v>
      </c>
      <c r="R123" s="203">
        <f>Субсидии!F121</f>
        <v>3637.4206400000003</v>
      </c>
      <c r="S123" s="26">
        <f t="shared" si="29"/>
        <v>38.07697044115816</v>
      </c>
      <c r="T123" s="26">
        <f>'Субвенции '!B122</f>
        <v>347</v>
      </c>
      <c r="U123" s="26">
        <f>'Субвенции '!C122</f>
        <v>347.5</v>
      </c>
      <c r="V123" s="26">
        <f>'Субвенции '!D122</f>
        <v>347.5</v>
      </c>
      <c r="W123" s="26">
        <f>'Субвенции '!E122</f>
        <v>0</v>
      </c>
      <c r="X123" s="26">
        <f>'Субвенции '!F122</f>
        <v>233.66254000000001</v>
      </c>
      <c r="Y123" s="26">
        <f t="shared" si="33"/>
        <v>67.24101870503597</v>
      </c>
      <c r="Z123" s="26">
        <f>Иные!B66</f>
        <v>0</v>
      </c>
      <c r="AA123" s="26">
        <f>Иные!C66</f>
        <v>6282.1901099999995</v>
      </c>
      <c r="AB123" s="26">
        <f>Иные!D66</f>
        <v>5000</v>
      </c>
      <c r="AC123" s="26">
        <f>Иные!E66</f>
        <v>1282.19011</v>
      </c>
      <c r="AD123" s="26">
        <f>Иные!F66</f>
        <v>0</v>
      </c>
      <c r="AE123" s="26">
        <f t="shared" si="34"/>
        <v>0</v>
      </c>
    </row>
    <row r="124" spans="1:31" x14ac:dyDescent="0.25">
      <c r="A124" s="39" t="s">
        <v>251</v>
      </c>
      <c r="B124" s="121">
        <f t="shared" si="20"/>
        <v>1911.8</v>
      </c>
      <c r="C124" s="121">
        <f t="shared" si="21"/>
        <v>2514</v>
      </c>
      <c r="D124" s="121">
        <f t="shared" si="22"/>
        <v>2514</v>
      </c>
      <c r="E124" s="121">
        <f t="shared" si="23"/>
        <v>0</v>
      </c>
      <c r="F124" s="121">
        <f t="shared" si="24"/>
        <v>2470.85979</v>
      </c>
      <c r="G124" s="121">
        <f t="shared" si="32"/>
        <v>98.284001193317422</v>
      </c>
      <c r="H124" s="26"/>
      <c r="I124" s="26"/>
      <c r="J124" s="26"/>
      <c r="K124" s="26"/>
      <c r="L124" s="26"/>
      <c r="M124" s="31"/>
      <c r="N124" s="203">
        <f>Субсидии!B122</f>
        <v>1773</v>
      </c>
      <c r="O124" s="203">
        <f>Субсидии!C122</f>
        <v>2375</v>
      </c>
      <c r="P124" s="203">
        <f>Субсидии!D122</f>
        <v>2375</v>
      </c>
      <c r="Q124" s="203">
        <f>Субсидии!E122</f>
        <v>0</v>
      </c>
      <c r="R124" s="203">
        <f>Субсидии!F122</f>
        <v>2375</v>
      </c>
      <c r="S124" s="26">
        <f t="shared" si="29"/>
        <v>100</v>
      </c>
      <c r="T124" s="26">
        <f>'Субвенции '!B123</f>
        <v>138.80000000000001</v>
      </c>
      <c r="U124" s="26">
        <f>'Субвенции '!C123</f>
        <v>139</v>
      </c>
      <c r="V124" s="26">
        <f>'Субвенции '!D123</f>
        <v>139</v>
      </c>
      <c r="W124" s="26">
        <f>'Субвенции '!E123</f>
        <v>0</v>
      </c>
      <c r="X124" s="26">
        <f>'Субвенции '!F123</f>
        <v>95.85978999999999</v>
      </c>
      <c r="Y124" s="26">
        <f t="shared" si="33"/>
        <v>68.963877697841724</v>
      </c>
      <c r="Z124" s="26"/>
      <c r="AA124" s="26"/>
      <c r="AB124" s="26"/>
      <c r="AC124" s="26"/>
      <c r="AD124" s="26"/>
      <c r="AE124" s="26"/>
    </row>
    <row r="125" spans="1:31" x14ac:dyDescent="0.25">
      <c r="A125" s="39" t="s">
        <v>368</v>
      </c>
      <c r="B125" s="121">
        <f t="shared" si="20"/>
        <v>3090.8</v>
      </c>
      <c r="C125" s="121">
        <f t="shared" si="21"/>
        <v>3524.9052200000001</v>
      </c>
      <c r="D125" s="121">
        <f t="shared" si="22"/>
        <v>3524.9052200000001</v>
      </c>
      <c r="E125" s="121">
        <f t="shared" si="23"/>
        <v>0</v>
      </c>
      <c r="F125" s="121">
        <f t="shared" si="24"/>
        <v>3479.19434</v>
      </c>
      <c r="G125" s="121">
        <f t="shared" si="32"/>
        <v>98.703202578593022</v>
      </c>
      <c r="H125" s="26"/>
      <c r="I125" s="26"/>
      <c r="J125" s="26"/>
      <c r="K125" s="26"/>
      <c r="L125" s="26"/>
      <c r="M125" s="31"/>
      <c r="N125" s="203">
        <f>Субсидии!B123</f>
        <v>2952</v>
      </c>
      <c r="O125" s="203">
        <f>Субсидии!C123</f>
        <v>3385.9052200000001</v>
      </c>
      <c r="P125" s="203">
        <f>Субсидии!D123</f>
        <v>3385.9052200000001</v>
      </c>
      <c r="Q125" s="203">
        <f>Субсидии!E123</f>
        <v>0</v>
      </c>
      <c r="R125" s="203">
        <f>Субсидии!F123</f>
        <v>3385.9052200000001</v>
      </c>
      <c r="S125" s="26">
        <f t="shared" si="29"/>
        <v>100</v>
      </c>
      <c r="T125" s="26">
        <f>'Субвенции '!B124</f>
        <v>138.80000000000001</v>
      </c>
      <c r="U125" s="26">
        <f>'Субвенции '!C124</f>
        <v>139</v>
      </c>
      <c r="V125" s="26">
        <f>'Субвенции '!D124</f>
        <v>139</v>
      </c>
      <c r="W125" s="26">
        <f>'Субвенции '!E124</f>
        <v>0</v>
      </c>
      <c r="X125" s="26">
        <f>'Субвенции '!F124</f>
        <v>93.289119999999997</v>
      </c>
      <c r="Y125" s="26">
        <f t="shared" si="33"/>
        <v>67.114474820143883</v>
      </c>
      <c r="Z125" s="26"/>
      <c r="AA125" s="26"/>
      <c r="AB125" s="26"/>
      <c r="AC125" s="26"/>
      <c r="AD125" s="26"/>
      <c r="AE125" s="26"/>
    </row>
    <row r="126" spans="1:31" s="18" customFormat="1" ht="31.5" x14ac:dyDescent="0.25">
      <c r="A126" s="20" t="s">
        <v>197</v>
      </c>
      <c r="B126" s="28">
        <f t="shared" si="20"/>
        <v>417588.75920999993</v>
      </c>
      <c r="C126" s="28">
        <f t="shared" si="21"/>
        <v>476367.03555000009</v>
      </c>
      <c r="D126" s="28">
        <f t="shared" si="22"/>
        <v>474888.4095500001</v>
      </c>
      <c r="E126" s="28">
        <f t="shared" si="23"/>
        <v>1478.626</v>
      </c>
      <c r="F126" s="28">
        <f t="shared" si="24"/>
        <v>342144.18556999997</v>
      </c>
      <c r="G126" s="28">
        <f t="shared" si="32"/>
        <v>71.823648581176457</v>
      </c>
      <c r="H126" s="28">
        <f>SUM(H127:H139)</f>
        <v>51255.6</v>
      </c>
      <c r="I126" s="28">
        <f>SUM(I127:I139)</f>
        <v>51255.6</v>
      </c>
      <c r="J126" s="28">
        <f>SUM(J127:J139)</f>
        <v>51255.6</v>
      </c>
      <c r="K126" s="28">
        <f>SUM(K127:K139)</f>
        <v>0</v>
      </c>
      <c r="L126" s="28">
        <f>SUM(L127:L139)</f>
        <v>40242.199999999997</v>
      </c>
      <c r="M126" s="29">
        <f>L126/I126*100</f>
        <v>78.512786895480687</v>
      </c>
      <c r="N126" s="28">
        <f>SUM(N127:N139)</f>
        <v>108101.85921000001</v>
      </c>
      <c r="O126" s="28">
        <f>SUM(O127:O139)</f>
        <v>124678.30955000001</v>
      </c>
      <c r="P126" s="28">
        <f>SUM(P127:P139)</f>
        <v>124678.30955000001</v>
      </c>
      <c r="Q126" s="28">
        <f>SUM(Q127:Q139)</f>
        <v>0</v>
      </c>
      <c r="R126" s="28">
        <f>SUM(R127:R139)</f>
        <v>94364.783419999992</v>
      </c>
      <c r="S126" s="28">
        <f t="shared" si="29"/>
        <v>75.686608007912298</v>
      </c>
      <c r="T126" s="28">
        <f>SUM(T127:T139)</f>
        <v>252156.19999999992</v>
      </c>
      <c r="U126" s="28">
        <f>SUM(U127:U139)</f>
        <v>281238.00000000006</v>
      </c>
      <c r="V126" s="28">
        <f>SUM(V127:V139)</f>
        <v>281238.00000000006</v>
      </c>
      <c r="W126" s="28">
        <f>SUM(W127:W139)</f>
        <v>0</v>
      </c>
      <c r="X126" s="28">
        <f>SUM(X127:X139)</f>
        <v>190821.25666999997</v>
      </c>
      <c r="Y126" s="28">
        <f t="shared" si="33"/>
        <v>67.850452879767289</v>
      </c>
      <c r="Z126" s="28">
        <f>SUM(Z127:Z139)</f>
        <v>6075.1</v>
      </c>
      <c r="AA126" s="28">
        <f>SUM(AA127:AA139)</f>
        <v>19195.126</v>
      </c>
      <c r="AB126" s="28">
        <f>SUM(AB127:AB139)</f>
        <v>17716.5</v>
      </c>
      <c r="AC126" s="28">
        <f>SUM(AC127:AC139)</f>
        <v>1478.626</v>
      </c>
      <c r="AD126" s="28">
        <f>SUM(AD127:AD139)</f>
        <v>16715.945479999998</v>
      </c>
      <c r="AE126" s="28">
        <f>AD126/AA126*100</f>
        <v>87.084322759850579</v>
      </c>
    </row>
    <row r="127" spans="1:31" ht="31.5" x14ac:dyDescent="0.25">
      <c r="A127" s="345" t="s">
        <v>196</v>
      </c>
      <c r="B127" s="26">
        <f t="shared" si="20"/>
        <v>374829.55920999998</v>
      </c>
      <c r="C127" s="26">
        <f t="shared" si="21"/>
        <v>423944.98521000001</v>
      </c>
      <c r="D127" s="26">
        <f t="shared" si="22"/>
        <v>422466.35921000002</v>
      </c>
      <c r="E127" s="26">
        <f t="shared" si="23"/>
        <v>1478.626</v>
      </c>
      <c r="F127" s="26">
        <f t="shared" si="24"/>
        <v>295149.75666999997</v>
      </c>
      <c r="G127" s="26">
        <f t="shared" si="32"/>
        <v>69.61982496945879</v>
      </c>
      <c r="H127" s="27">
        <f>Дотации!B36</f>
        <v>51255.6</v>
      </c>
      <c r="I127" s="27">
        <f>Дотации!C36</f>
        <v>51255.6</v>
      </c>
      <c r="J127" s="27">
        <f>Дотации!D36</f>
        <v>51255.6</v>
      </c>
      <c r="K127" s="27">
        <f>Дотации!E36</f>
        <v>0</v>
      </c>
      <c r="L127" s="27">
        <f>Дотации!F36</f>
        <v>40242.199999999997</v>
      </c>
      <c r="M127" s="27">
        <f>L127/I127*100</f>
        <v>78.512786895480687</v>
      </c>
      <c r="N127" s="26">
        <f>Субсидии!B125</f>
        <v>67285.85921000001</v>
      </c>
      <c r="O127" s="26">
        <f>Субсидии!C125</f>
        <v>79202.259210000004</v>
      </c>
      <c r="P127" s="26">
        <f>Субсидии!D125</f>
        <v>79202.259210000004</v>
      </c>
      <c r="Q127" s="26">
        <f>Субсидии!E125</f>
        <v>0</v>
      </c>
      <c r="R127" s="26">
        <f>Субсидии!F125</f>
        <v>53244.724419999999</v>
      </c>
      <c r="S127" s="26">
        <f t="shared" si="29"/>
        <v>67.226269744180939</v>
      </c>
      <c r="T127" s="26">
        <f>'Субвенции '!B126</f>
        <v>250213.00000000003</v>
      </c>
      <c r="U127" s="26">
        <f>'Субвенции '!C126</f>
        <v>279292.00000000006</v>
      </c>
      <c r="V127" s="26">
        <f>'Субвенции '!D126</f>
        <v>279292.00000000006</v>
      </c>
      <c r="W127" s="26">
        <f>'Субвенции '!E126</f>
        <v>0</v>
      </c>
      <c r="X127" s="26">
        <f>'Субвенции '!F126</f>
        <v>189612.90531999996</v>
      </c>
      <c r="Y127" s="26">
        <f t="shared" si="33"/>
        <v>67.890560889678156</v>
      </c>
      <c r="Z127" s="26">
        <f>Иные!B68</f>
        <v>6075.1</v>
      </c>
      <c r="AA127" s="26">
        <f>Иные!C68</f>
        <v>14195.126</v>
      </c>
      <c r="AB127" s="26">
        <f>Иные!D68</f>
        <v>12716.5</v>
      </c>
      <c r="AC127" s="26">
        <f>Иные!E68</f>
        <v>1478.626</v>
      </c>
      <c r="AD127" s="26">
        <f>Иные!F68</f>
        <v>12049.92693</v>
      </c>
      <c r="AE127" s="26">
        <f>AD127/AA127*100</f>
        <v>84.887777184929519</v>
      </c>
    </row>
    <row r="128" spans="1:31" x14ac:dyDescent="0.25">
      <c r="A128" s="39" t="s">
        <v>369</v>
      </c>
      <c r="B128" s="121">
        <f t="shared" si="20"/>
        <v>1809.8</v>
      </c>
      <c r="C128" s="121">
        <f t="shared" si="21"/>
        <v>3310</v>
      </c>
      <c r="D128" s="121">
        <f t="shared" si="22"/>
        <v>3310</v>
      </c>
      <c r="E128" s="121">
        <f t="shared" si="23"/>
        <v>0</v>
      </c>
      <c r="F128" s="121">
        <f t="shared" si="24"/>
        <v>3258.3621499999999</v>
      </c>
      <c r="G128" s="121">
        <f t="shared" si="32"/>
        <v>98.439944108761324</v>
      </c>
      <c r="H128" s="26"/>
      <c r="I128" s="26"/>
      <c r="J128" s="26"/>
      <c r="K128" s="26"/>
      <c r="L128" s="26"/>
      <c r="M128" s="31"/>
      <c r="N128" s="203">
        <f>Субсидии!B126</f>
        <v>1671</v>
      </c>
      <c r="O128" s="203">
        <f>Субсидии!C126</f>
        <v>3171</v>
      </c>
      <c r="P128" s="203">
        <f>Субсидии!D126</f>
        <v>3171</v>
      </c>
      <c r="Q128" s="203">
        <f>Субсидии!E126</f>
        <v>0</v>
      </c>
      <c r="R128" s="203">
        <f>Субсидии!F126</f>
        <v>3171</v>
      </c>
      <c r="S128" s="26">
        <f t="shared" si="29"/>
        <v>100</v>
      </c>
      <c r="T128" s="26">
        <f>'Субвенции '!B127</f>
        <v>138.80000000000001</v>
      </c>
      <c r="U128" s="26">
        <f>'Субвенции '!C127</f>
        <v>139</v>
      </c>
      <c r="V128" s="26">
        <f>'Субвенции '!D127</f>
        <v>139</v>
      </c>
      <c r="W128" s="26">
        <f>'Субвенции '!E127</f>
        <v>0</v>
      </c>
      <c r="X128" s="26">
        <f>'Субвенции '!F127</f>
        <v>87.36215</v>
      </c>
      <c r="Y128" s="26">
        <f t="shared" si="33"/>
        <v>62.850467625899277</v>
      </c>
      <c r="Z128" s="26"/>
      <c r="AA128" s="26"/>
      <c r="AB128" s="26"/>
      <c r="AC128" s="26"/>
      <c r="AD128" s="26"/>
      <c r="AE128" s="26"/>
    </row>
    <row r="129" spans="1:31" x14ac:dyDescent="0.25">
      <c r="A129" s="39" t="s">
        <v>370</v>
      </c>
      <c r="B129" s="121">
        <f t="shared" si="20"/>
        <v>2406.8000000000002</v>
      </c>
      <c r="C129" s="121">
        <f t="shared" si="21"/>
        <v>2407</v>
      </c>
      <c r="D129" s="121">
        <f t="shared" si="22"/>
        <v>2407</v>
      </c>
      <c r="E129" s="121">
        <f t="shared" si="23"/>
        <v>0</v>
      </c>
      <c r="F129" s="121">
        <f t="shared" si="24"/>
        <v>87.363529999999997</v>
      </c>
      <c r="G129" s="121">
        <f t="shared" si="32"/>
        <v>3.6295608641462396</v>
      </c>
      <c r="H129" s="26"/>
      <c r="I129" s="26"/>
      <c r="J129" s="26"/>
      <c r="K129" s="26"/>
      <c r="L129" s="26"/>
      <c r="M129" s="31"/>
      <c r="N129" s="203">
        <f>Субсидии!B127</f>
        <v>2268</v>
      </c>
      <c r="O129" s="203">
        <f>Субсидии!C127</f>
        <v>2268</v>
      </c>
      <c r="P129" s="203">
        <f>Субсидии!D127</f>
        <v>2268</v>
      </c>
      <c r="Q129" s="203">
        <f>Субсидии!E127</f>
        <v>0</v>
      </c>
      <c r="R129" s="203">
        <f>Субсидии!F127</f>
        <v>0</v>
      </c>
      <c r="S129" s="26">
        <f t="shared" si="29"/>
        <v>0</v>
      </c>
      <c r="T129" s="26">
        <f>'Субвенции '!B128</f>
        <v>138.80000000000001</v>
      </c>
      <c r="U129" s="26">
        <f>'Субвенции '!C128</f>
        <v>139</v>
      </c>
      <c r="V129" s="26">
        <f>'Субвенции '!D128</f>
        <v>139</v>
      </c>
      <c r="W129" s="26">
        <f>'Субвенции '!E128</f>
        <v>0</v>
      </c>
      <c r="X129" s="26">
        <f>'Субвенции '!F128</f>
        <v>87.363529999999997</v>
      </c>
      <c r="Y129" s="26">
        <f t="shared" si="33"/>
        <v>62.851460431654672</v>
      </c>
      <c r="Z129" s="26"/>
      <c r="AA129" s="26"/>
      <c r="AB129" s="26"/>
      <c r="AC129" s="26"/>
      <c r="AD129" s="26"/>
      <c r="AE129" s="26"/>
    </row>
    <row r="130" spans="1:31" x14ac:dyDescent="0.25">
      <c r="A130" s="39" t="s">
        <v>371</v>
      </c>
      <c r="B130" s="121">
        <f t="shared" si="20"/>
        <v>6599</v>
      </c>
      <c r="C130" s="121">
        <f t="shared" si="21"/>
        <v>6599.5</v>
      </c>
      <c r="D130" s="121">
        <f t="shared" si="22"/>
        <v>6599.5</v>
      </c>
      <c r="E130" s="121">
        <f t="shared" si="23"/>
        <v>0</v>
      </c>
      <c r="F130" s="121">
        <f t="shared" si="24"/>
        <v>6302.1668100000006</v>
      </c>
      <c r="G130" s="121">
        <f t="shared" si="32"/>
        <v>95.494610349268896</v>
      </c>
      <c r="H130" s="26"/>
      <c r="I130" s="26"/>
      <c r="J130" s="26"/>
      <c r="K130" s="26"/>
      <c r="L130" s="26"/>
      <c r="M130" s="31"/>
      <c r="N130" s="203">
        <f>Субсидии!B128</f>
        <v>6252</v>
      </c>
      <c r="O130" s="203">
        <f>Субсидии!C128</f>
        <v>6252</v>
      </c>
      <c r="P130" s="203">
        <f>Субсидии!D128</f>
        <v>6252</v>
      </c>
      <c r="Q130" s="203">
        <f>Субсидии!E128</f>
        <v>0</v>
      </c>
      <c r="R130" s="203">
        <f>Субсидии!F128</f>
        <v>6087.3506200000002</v>
      </c>
      <c r="S130" s="26">
        <f t="shared" si="29"/>
        <v>97.366452655150354</v>
      </c>
      <c r="T130" s="26">
        <f>'Субвенции '!B129</f>
        <v>347</v>
      </c>
      <c r="U130" s="26">
        <f>'Субвенции '!C129</f>
        <v>347.5</v>
      </c>
      <c r="V130" s="26">
        <f>'Субвенции '!D129</f>
        <v>347.5</v>
      </c>
      <c r="W130" s="26">
        <f>'Субвенции '!E129</f>
        <v>0</v>
      </c>
      <c r="X130" s="26">
        <f>'Субвенции '!F129</f>
        <v>214.81619000000001</v>
      </c>
      <c r="Y130" s="26">
        <f t="shared" si="33"/>
        <v>61.817608633093521</v>
      </c>
      <c r="Z130" s="26"/>
      <c r="AA130" s="26"/>
      <c r="AB130" s="26"/>
      <c r="AC130" s="26"/>
      <c r="AD130" s="26"/>
      <c r="AE130" s="26"/>
    </row>
    <row r="131" spans="1:31" x14ac:dyDescent="0.25">
      <c r="A131" s="39" t="s">
        <v>372</v>
      </c>
      <c r="B131" s="121">
        <f t="shared" si="20"/>
        <v>2943.8</v>
      </c>
      <c r="C131" s="121">
        <f t="shared" si="21"/>
        <v>2944</v>
      </c>
      <c r="D131" s="121">
        <f t="shared" si="22"/>
        <v>2944</v>
      </c>
      <c r="E131" s="121">
        <f t="shared" si="23"/>
        <v>0</v>
      </c>
      <c r="F131" s="121">
        <f t="shared" si="24"/>
        <v>2890.5254599999998</v>
      </c>
      <c r="G131" s="121">
        <f t="shared" si="32"/>
        <v>98.183609374999989</v>
      </c>
      <c r="H131" s="26"/>
      <c r="I131" s="26"/>
      <c r="J131" s="26"/>
      <c r="K131" s="26"/>
      <c r="L131" s="26"/>
      <c r="M131" s="31"/>
      <c r="N131" s="203">
        <f>Субсидии!B129</f>
        <v>2805</v>
      </c>
      <c r="O131" s="203">
        <f>Субсидии!C129</f>
        <v>2805</v>
      </c>
      <c r="P131" s="203">
        <f>Субсидии!D129</f>
        <v>2805</v>
      </c>
      <c r="Q131" s="203">
        <f>Субсидии!E129</f>
        <v>0</v>
      </c>
      <c r="R131" s="203">
        <f>Субсидии!F129</f>
        <v>2805</v>
      </c>
      <c r="S131" s="26">
        <f t="shared" si="29"/>
        <v>100</v>
      </c>
      <c r="T131" s="26">
        <f>'Субвенции '!B130</f>
        <v>138.80000000000001</v>
      </c>
      <c r="U131" s="26">
        <f>'Субвенции '!C130</f>
        <v>139</v>
      </c>
      <c r="V131" s="26">
        <f>'Субвенции '!D130</f>
        <v>139</v>
      </c>
      <c r="W131" s="26">
        <f>'Субвенции '!E130</f>
        <v>0</v>
      </c>
      <c r="X131" s="26">
        <f>'Субвенции '!F130</f>
        <v>85.52546000000001</v>
      </c>
      <c r="Y131" s="26">
        <f t="shared" si="33"/>
        <v>61.529107913669066</v>
      </c>
      <c r="Z131" s="26"/>
      <c r="AA131" s="26"/>
      <c r="AB131" s="26"/>
      <c r="AC131" s="26"/>
      <c r="AD131" s="26"/>
      <c r="AE131" s="26"/>
    </row>
    <row r="132" spans="1:31" x14ac:dyDescent="0.25">
      <c r="A132" s="39" t="s">
        <v>195</v>
      </c>
      <c r="B132" s="121">
        <f t="shared" si="20"/>
        <v>8847</v>
      </c>
      <c r="C132" s="121">
        <f t="shared" si="21"/>
        <v>13847.5</v>
      </c>
      <c r="D132" s="121">
        <f t="shared" si="22"/>
        <v>13847.5</v>
      </c>
      <c r="E132" s="121">
        <f t="shared" si="23"/>
        <v>0</v>
      </c>
      <c r="F132" s="121">
        <f t="shared" si="24"/>
        <v>13393.095600000001</v>
      </c>
      <c r="G132" s="121">
        <f t="shared" si="32"/>
        <v>96.718509478245167</v>
      </c>
      <c r="H132" s="26"/>
      <c r="I132" s="26"/>
      <c r="J132" s="26"/>
      <c r="K132" s="26"/>
      <c r="L132" s="26"/>
      <c r="M132" s="31"/>
      <c r="N132" s="203">
        <f>Субсидии!B135</f>
        <v>8500</v>
      </c>
      <c r="O132" s="203">
        <f>Субсидии!C135</f>
        <v>8500</v>
      </c>
      <c r="P132" s="203">
        <f>Субсидии!D135</f>
        <v>8500</v>
      </c>
      <c r="Q132" s="203">
        <f>Субсидии!E135</f>
        <v>0</v>
      </c>
      <c r="R132" s="203">
        <f>Субсидии!F135</f>
        <v>8500</v>
      </c>
      <c r="S132" s="26">
        <f t="shared" si="29"/>
        <v>100</v>
      </c>
      <c r="T132" s="26">
        <f>'Субвенции '!B131</f>
        <v>347</v>
      </c>
      <c r="U132" s="26">
        <f>'Субвенции '!C131</f>
        <v>347.5</v>
      </c>
      <c r="V132" s="26">
        <f>'Субвенции '!D131</f>
        <v>347.5</v>
      </c>
      <c r="W132" s="26">
        <f>'Субвенции '!E131</f>
        <v>0</v>
      </c>
      <c r="X132" s="26">
        <f>'Субвенции '!F131</f>
        <v>227.07704999999999</v>
      </c>
      <c r="Y132" s="26">
        <f t="shared" si="33"/>
        <v>65.345913669064743</v>
      </c>
      <c r="Z132" s="26">
        <f>Иные!B69</f>
        <v>0</v>
      </c>
      <c r="AA132" s="26">
        <f>Иные!C69</f>
        <v>5000</v>
      </c>
      <c r="AB132" s="26">
        <f>Иные!D69</f>
        <v>5000</v>
      </c>
      <c r="AC132" s="26">
        <f>Иные!E69</f>
        <v>0</v>
      </c>
      <c r="AD132" s="26">
        <f>Иные!F69</f>
        <v>4666.0185499999998</v>
      </c>
      <c r="AE132" s="26">
        <f t="shared" ref="AE132" si="35">AD132/AA132*100</f>
        <v>93.320370999999994</v>
      </c>
    </row>
    <row r="133" spans="1:31" x14ac:dyDescent="0.25">
      <c r="A133" s="39" t="s">
        <v>373</v>
      </c>
      <c r="B133" s="121">
        <f t="shared" si="20"/>
        <v>3798.8</v>
      </c>
      <c r="C133" s="121">
        <f t="shared" si="21"/>
        <v>5092.3270000000002</v>
      </c>
      <c r="D133" s="121">
        <f t="shared" si="22"/>
        <v>5092.3270000000002</v>
      </c>
      <c r="E133" s="121">
        <f t="shared" si="23"/>
        <v>0</v>
      </c>
      <c r="F133" s="121">
        <f t="shared" si="24"/>
        <v>3725.4059000000002</v>
      </c>
      <c r="G133" s="121">
        <f t="shared" si="32"/>
        <v>73.157240295055686</v>
      </c>
      <c r="H133" s="26"/>
      <c r="I133" s="26"/>
      <c r="J133" s="26"/>
      <c r="K133" s="26"/>
      <c r="L133" s="26"/>
      <c r="M133" s="31"/>
      <c r="N133" s="203">
        <f>Субсидии!B130</f>
        <v>3660</v>
      </c>
      <c r="O133" s="203">
        <f>Субсидии!C130</f>
        <v>4953.3270000000002</v>
      </c>
      <c r="P133" s="203">
        <f>Субсидии!D130</f>
        <v>4953.3270000000002</v>
      </c>
      <c r="Q133" s="203">
        <f>Субсидии!E130</f>
        <v>0</v>
      </c>
      <c r="R133" s="203">
        <f>Субсидии!F130</f>
        <v>3660</v>
      </c>
      <c r="S133" s="26">
        <f t="shared" si="29"/>
        <v>73.889731083774606</v>
      </c>
      <c r="T133" s="26">
        <f>'Субвенции '!B132</f>
        <v>138.80000000000001</v>
      </c>
      <c r="U133" s="26">
        <f>'Субвенции '!C132</f>
        <v>139</v>
      </c>
      <c r="V133" s="26">
        <f>'Субвенции '!D132</f>
        <v>139</v>
      </c>
      <c r="W133" s="26">
        <f>'Субвенции '!E132</f>
        <v>0</v>
      </c>
      <c r="X133" s="26">
        <f>'Субвенции '!F132</f>
        <v>65.405900000000003</v>
      </c>
      <c r="Y133" s="26">
        <f t="shared" si="33"/>
        <v>47.054604316546765</v>
      </c>
      <c r="Z133" s="26"/>
      <c r="AA133" s="26"/>
      <c r="AB133" s="26"/>
      <c r="AC133" s="26"/>
      <c r="AD133" s="26"/>
      <c r="AE133" s="26"/>
    </row>
    <row r="134" spans="1:31" x14ac:dyDescent="0.25">
      <c r="A134" s="39" t="s">
        <v>515</v>
      </c>
      <c r="B134" s="121">
        <f t="shared" si="20"/>
        <v>3531.8</v>
      </c>
      <c r="C134" s="121">
        <f t="shared" si="21"/>
        <v>3532</v>
      </c>
      <c r="D134" s="121">
        <f t="shared" si="22"/>
        <v>3532</v>
      </c>
      <c r="E134" s="121">
        <f t="shared" si="23"/>
        <v>0</v>
      </c>
      <c r="F134" s="121">
        <f t="shared" si="24"/>
        <v>3479.9566399999999</v>
      </c>
      <c r="G134" s="121">
        <f t="shared" si="32"/>
        <v>98.526518686296711</v>
      </c>
      <c r="H134" s="26"/>
      <c r="I134" s="26"/>
      <c r="J134" s="26"/>
      <c r="K134" s="26"/>
      <c r="L134" s="26"/>
      <c r="M134" s="31"/>
      <c r="N134" s="203">
        <f>Субсидии!B131</f>
        <v>3393</v>
      </c>
      <c r="O134" s="203">
        <f>Субсидии!C131</f>
        <v>3393</v>
      </c>
      <c r="P134" s="203">
        <f>Субсидии!D131</f>
        <v>3393</v>
      </c>
      <c r="Q134" s="203">
        <f>Субсидии!E131</f>
        <v>0</v>
      </c>
      <c r="R134" s="203">
        <f>Субсидии!F131</f>
        <v>3393</v>
      </c>
      <c r="S134" s="26">
        <f t="shared" si="29"/>
        <v>100</v>
      </c>
      <c r="T134" s="26">
        <f>'Субвенции '!B133</f>
        <v>138.80000000000001</v>
      </c>
      <c r="U134" s="26">
        <f>'Субвенции '!C133</f>
        <v>139</v>
      </c>
      <c r="V134" s="26">
        <f>'Субвенции '!D133</f>
        <v>139</v>
      </c>
      <c r="W134" s="26">
        <f>'Субвенции '!E133</f>
        <v>0</v>
      </c>
      <c r="X134" s="26">
        <f>'Субвенции '!F133</f>
        <v>86.956639999999993</v>
      </c>
      <c r="Y134" s="26">
        <f t="shared" si="33"/>
        <v>62.55873381294964</v>
      </c>
      <c r="Z134" s="26"/>
      <c r="AA134" s="26"/>
      <c r="AB134" s="26"/>
      <c r="AC134" s="26"/>
      <c r="AD134" s="26"/>
      <c r="AE134" s="26"/>
    </row>
    <row r="135" spans="1:31" x14ac:dyDescent="0.25">
      <c r="A135" s="39" t="s">
        <v>374</v>
      </c>
      <c r="B135" s="121">
        <f t="shared" si="20"/>
        <v>1983.8</v>
      </c>
      <c r="C135" s="121">
        <f t="shared" si="21"/>
        <v>1984</v>
      </c>
      <c r="D135" s="121">
        <f t="shared" si="22"/>
        <v>1984</v>
      </c>
      <c r="E135" s="121">
        <f t="shared" si="23"/>
        <v>0</v>
      </c>
      <c r="F135" s="121">
        <f t="shared" si="24"/>
        <v>1937.0395900000001</v>
      </c>
      <c r="G135" s="121">
        <f t="shared" si="32"/>
        <v>97.633043850806459</v>
      </c>
      <c r="H135" s="26"/>
      <c r="I135" s="26"/>
      <c r="J135" s="26"/>
      <c r="K135" s="26"/>
      <c r="L135" s="26"/>
      <c r="M135" s="31"/>
      <c r="N135" s="203">
        <f>Субсидии!B132</f>
        <v>1845</v>
      </c>
      <c r="O135" s="203">
        <f>Субсидии!C132</f>
        <v>1845</v>
      </c>
      <c r="P135" s="203">
        <f>Субсидии!D132</f>
        <v>1845</v>
      </c>
      <c r="Q135" s="203">
        <f>Субсидии!E132</f>
        <v>0</v>
      </c>
      <c r="R135" s="203">
        <f>Субсидии!F132</f>
        <v>1845</v>
      </c>
      <c r="S135" s="26">
        <f t="shared" si="29"/>
        <v>100</v>
      </c>
      <c r="T135" s="26">
        <f>'Субвенции '!B134</f>
        <v>138.80000000000001</v>
      </c>
      <c r="U135" s="26">
        <f>'Субвенции '!C134</f>
        <v>139</v>
      </c>
      <c r="V135" s="26">
        <f>'Субвенции '!D134</f>
        <v>139</v>
      </c>
      <c r="W135" s="26">
        <f>'Субвенции '!E134</f>
        <v>0</v>
      </c>
      <c r="X135" s="26">
        <f>'Субвенции '!F134</f>
        <v>92.03958999999999</v>
      </c>
      <c r="Y135" s="26">
        <f t="shared" si="33"/>
        <v>66.215532374100718</v>
      </c>
      <c r="Z135" s="26"/>
      <c r="AA135" s="26"/>
      <c r="AB135" s="26"/>
      <c r="AC135" s="26"/>
      <c r="AD135" s="26"/>
      <c r="AE135" s="26"/>
    </row>
    <row r="136" spans="1:31" x14ac:dyDescent="0.25">
      <c r="A136" s="39" t="s">
        <v>375</v>
      </c>
      <c r="B136" s="121">
        <f t="shared" si="20"/>
        <v>1806.8</v>
      </c>
      <c r="C136" s="121">
        <f t="shared" si="21"/>
        <v>1807</v>
      </c>
      <c r="D136" s="121">
        <f t="shared" si="22"/>
        <v>1807</v>
      </c>
      <c r="E136" s="121">
        <f t="shared" si="23"/>
        <v>0</v>
      </c>
      <c r="F136" s="121">
        <f t="shared" si="24"/>
        <v>1751.835</v>
      </c>
      <c r="G136" s="121">
        <f t="shared" si="32"/>
        <v>96.947149972329825</v>
      </c>
      <c r="H136" s="26"/>
      <c r="I136" s="26"/>
      <c r="J136" s="26"/>
      <c r="K136" s="26"/>
      <c r="L136" s="26"/>
      <c r="M136" s="31"/>
      <c r="N136" s="203">
        <f>Субсидии!B133</f>
        <v>1668</v>
      </c>
      <c r="O136" s="203">
        <f>Субсидии!C133</f>
        <v>1668</v>
      </c>
      <c r="P136" s="203">
        <f>Субсидии!D133</f>
        <v>1668</v>
      </c>
      <c r="Q136" s="203">
        <f>Субсидии!E133</f>
        <v>0</v>
      </c>
      <c r="R136" s="203">
        <f>Субсидии!F133</f>
        <v>1668</v>
      </c>
      <c r="S136" s="26">
        <f t="shared" si="29"/>
        <v>100</v>
      </c>
      <c r="T136" s="26">
        <f>'Субвенции '!B135</f>
        <v>138.80000000000001</v>
      </c>
      <c r="U136" s="26">
        <f>'Субвенции '!C135</f>
        <v>139</v>
      </c>
      <c r="V136" s="26">
        <f>'Субвенции '!D135</f>
        <v>139</v>
      </c>
      <c r="W136" s="26">
        <f>'Субвенции '!E135</f>
        <v>0</v>
      </c>
      <c r="X136" s="26">
        <f>'Субвенции '!F135</f>
        <v>83.834999999999994</v>
      </c>
      <c r="Y136" s="26">
        <f t="shared" si="33"/>
        <v>60.312949640287762</v>
      </c>
      <c r="Z136" s="26">
        <f>Иные!B70</f>
        <v>0</v>
      </c>
      <c r="AA136" s="26">
        <f>Иные!C70</f>
        <v>0</v>
      </c>
      <c r="AB136" s="26">
        <f>Иные!D70</f>
        <v>0</v>
      </c>
      <c r="AC136" s="26">
        <f>Иные!E70</f>
        <v>0</v>
      </c>
      <c r="AD136" s="26">
        <f>Иные!F70</f>
        <v>0</v>
      </c>
      <c r="AE136" s="26"/>
    </row>
    <row r="137" spans="1:31" x14ac:dyDescent="0.25">
      <c r="A137" s="39" t="s">
        <v>376</v>
      </c>
      <c r="B137" s="121">
        <f t="shared" ref="B137:B200" si="36">H137+N137+T137+Z137</f>
        <v>5154.8</v>
      </c>
      <c r="C137" s="121">
        <f t="shared" ref="C137:C200" si="37">I137+O137+U137+AA137</f>
        <v>6391.70838</v>
      </c>
      <c r="D137" s="121">
        <f t="shared" ref="D137:D200" si="38">J137+P137+V137+AB137</f>
        <v>6391.70838</v>
      </c>
      <c r="E137" s="121">
        <f t="shared" ref="E137:E200" si="39">K137+Q137+W137+AC137</f>
        <v>0</v>
      </c>
      <c r="F137" s="121">
        <f t="shared" ref="F137:F200" si="40">L137+R137+X137+AD137</f>
        <v>6342.5421800000004</v>
      </c>
      <c r="G137" s="121">
        <f t="shared" si="32"/>
        <v>99.230781552020687</v>
      </c>
      <c r="H137" s="26"/>
      <c r="I137" s="26"/>
      <c r="J137" s="26"/>
      <c r="K137" s="26"/>
      <c r="L137" s="26"/>
      <c r="M137" s="31"/>
      <c r="N137" s="203">
        <f>Субсидии!B134</f>
        <v>5016</v>
      </c>
      <c r="O137" s="203">
        <f>Субсидии!C134</f>
        <v>6252.70838</v>
      </c>
      <c r="P137" s="203">
        <f>Субсидии!D134</f>
        <v>6252.70838</v>
      </c>
      <c r="Q137" s="203">
        <f>Субсидии!E134</f>
        <v>0</v>
      </c>
      <c r="R137" s="203">
        <f>Субсидии!F134</f>
        <v>6252.70838</v>
      </c>
      <c r="S137" s="26">
        <f t="shared" si="29"/>
        <v>100</v>
      </c>
      <c r="T137" s="26">
        <f>'Субвенции '!B136</f>
        <v>138.80000000000001</v>
      </c>
      <c r="U137" s="26">
        <f>'Субвенции '!C136</f>
        <v>139</v>
      </c>
      <c r="V137" s="26">
        <f>'Субвенции '!D136</f>
        <v>139</v>
      </c>
      <c r="W137" s="26">
        <f>'Субвенции '!E136</f>
        <v>0</v>
      </c>
      <c r="X137" s="26">
        <f>'Субвенции '!F136</f>
        <v>89.833799999999997</v>
      </c>
      <c r="Y137" s="26">
        <f t="shared" si="33"/>
        <v>64.628633093525181</v>
      </c>
      <c r="Z137" s="26"/>
      <c r="AA137" s="26"/>
      <c r="AB137" s="26"/>
      <c r="AC137" s="26"/>
      <c r="AD137" s="26"/>
      <c r="AE137" s="26"/>
    </row>
    <row r="138" spans="1:31" x14ac:dyDescent="0.25">
      <c r="A138" s="39" t="s">
        <v>514</v>
      </c>
      <c r="B138" s="121">
        <f t="shared" si="36"/>
        <v>0</v>
      </c>
      <c r="C138" s="121">
        <f t="shared" si="37"/>
        <v>0</v>
      </c>
      <c r="D138" s="121">
        <f t="shared" si="38"/>
        <v>0</v>
      </c>
      <c r="E138" s="121">
        <f t="shared" si="39"/>
        <v>0</v>
      </c>
      <c r="F138" s="121">
        <f t="shared" si="40"/>
        <v>0</v>
      </c>
      <c r="G138" s="121"/>
      <c r="H138" s="26"/>
      <c r="I138" s="26"/>
      <c r="J138" s="26"/>
      <c r="K138" s="26"/>
      <c r="L138" s="26"/>
      <c r="M138" s="31"/>
      <c r="N138" s="203"/>
      <c r="O138" s="203"/>
      <c r="P138" s="203"/>
      <c r="Q138" s="203"/>
      <c r="R138" s="203"/>
      <c r="S138" s="26"/>
      <c r="T138" s="26">
        <f>'Субвенции '!B137</f>
        <v>0</v>
      </c>
      <c r="U138" s="26">
        <f>'Субвенции '!C137</f>
        <v>0</v>
      </c>
      <c r="V138" s="26">
        <f>'Субвенции '!D137</f>
        <v>0</v>
      </c>
      <c r="W138" s="26">
        <f>'Субвенции '!E137</f>
        <v>0</v>
      </c>
      <c r="X138" s="26">
        <f>'Субвенции '!F137</f>
        <v>0</v>
      </c>
      <c r="Y138" s="26"/>
      <c r="Z138" s="26"/>
      <c r="AA138" s="26"/>
      <c r="AB138" s="26"/>
      <c r="AC138" s="26"/>
      <c r="AD138" s="26"/>
      <c r="AE138" s="26"/>
    </row>
    <row r="139" spans="1:31" x14ac:dyDescent="0.25">
      <c r="A139" s="39" t="s">
        <v>377</v>
      </c>
      <c r="B139" s="121">
        <f t="shared" si="36"/>
        <v>3876.8</v>
      </c>
      <c r="C139" s="121">
        <f t="shared" si="37"/>
        <v>4507.0149600000004</v>
      </c>
      <c r="D139" s="121">
        <f t="shared" si="38"/>
        <v>4507.0149600000004</v>
      </c>
      <c r="E139" s="121">
        <f t="shared" si="39"/>
        <v>0</v>
      </c>
      <c r="F139" s="121">
        <f t="shared" si="40"/>
        <v>3826.1360399999999</v>
      </c>
      <c r="G139" s="121">
        <f t="shared" ref="G139:G144" si="41">F139/C139*100</f>
        <v>84.892907477724449</v>
      </c>
      <c r="H139" s="26"/>
      <c r="I139" s="26"/>
      <c r="J139" s="26"/>
      <c r="K139" s="26"/>
      <c r="L139" s="26"/>
      <c r="M139" s="31"/>
      <c r="N139" s="203">
        <f>Субсидии!B136</f>
        <v>3738</v>
      </c>
      <c r="O139" s="203">
        <f>Субсидии!C136</f>
        <v>4368.0149600000004</v>
      </c>
      <c r="P139" s="203">
        <f>Субсидии!D136</f>
        <v>4368.0149600000004</v>
      </c>
      <c r="Q139" s="203">
        <f>Субсидии!E136</f>
        <v>0</v>
      </c>
      <c r="R139" s="203">
        <f>Субсидии!F136</f>
        <v>3738</v>
      </c>
      <c r="S139" s="26">
        <f>R139/O139*100</f>
        <v>85.576629984802054</v>
      </c>
      <c r="T139" s="26">
        <f>'Субвенции '!B138</f>
        <v>138.80000000000001</v>
      </c>
      <c r="U139" s="26">
        <f>'Субвенции '!C138</f>
        <v>139</v>
      </c>
      <c r="V139" s="26">
        <f>'Субвенции '!D138</f>
        <v>139</v>
      </c>
      <c r="W139" s="26">
        <f>'Субвенции '!E138</f>
        <v>0</v>
      </c>
      <c r="X139" s="26">
        <f>'Субвенции '!F138</f>
        <v>88.136039999999994</v>
      </c>
      <c r="Y139" s="26">
        <f>X139/U139*100</f>
        <v>63.407223021582723</v>
      </c>
      <c r="Z139" s="26"/>
      <c r="AA139" s="26"/>
      <c r="AB139" s="26"/>
      <c r="AC139" s="26"/>
      <c r="AD139" s="26"/>
      <c r="AE139" s="26"/>
    </row>
    <row r="140" spans="1:31" s="18" customFormat="1" ht="31.5" x14ac:dyDescent="0.25">
      <c r="A140" s="35" t="s">
        <v>200</v>
      </c>
      <c r="B140" s="28">
        <f t="shared" si="36"/>
        <v>860236.57785000012</v>
      </c>
      <c r="C140" s="28">
        <f t="shared" si="37"/>
        <v>1238149.4206000001</v>
      </c>
      <c r="D140" s="28">
        <f t="shared" si="38"/>
        <v>1225159.8947300001</v>
      </c>
      <c r="E140" s="28">
        <f t="shared" si="39"/>
        <v>12989.525870000001</v>
      </c>
      <c r="F140" s="28">
        <f t="shared" si="40"/>
        <v>933075.52012000012</v>
      </c>
      <c r="G140" s="28">
        <f t="shared" si="41"/>
        <v>75.360494024044129</v>
      </c>
      <c r="H140" s="123">
        <f>SUM(H141:H152)</f>
        <v>127773</v>
      </c>
      <c r="I140" s="123">
        <f>SUM(I141:I152)</f>
        <v>127773</v>
      </c>
      <c r="J140" s="123">
        <f>SUM(J141:J152)</f>
        <v>127773</v>
      </c>
      <c r="K140" s="123">
        <f>SUM(K141:K152)</f>
        <v>0</v>
      </c>
      <c r="L140" s="123">
        <f>SUM(L141:L152)</f>
        <v>95829.3</v>
      </c>
      <c r="M140" s="29">
        <f>L140/I140*100</f>
        <v>74.999647812918226</v>
      </c>
      <c r="N140" s="123">
        <f>SUM(N141:N152)</f>
        <v>222469.97785000002</v>
      </c>
      <c r="O140" s="123">
        <f>SUM(O141:O152)</f>
        <v>394847.0947299999</v>
      </c>
      <c r="P140" s="123">
        <f>SUM(P141:P152)</f>
        <v>394847.0947299999</v>
      </c>
      <c r="Q140" s="123">
        <f>SUM(Q141:Q152)</f>
        <v>0</v>
      </c>
      <c r="R140" s="123">
        <f>SUM(R141:R152)</f>
        <v>313381.34096</v>
      </c>
      <c r="S140" s="28">
        <f>R140/O140*100</f>
        <v>79.367771763470387</v>
      </c>
      <c r="T140" s="123">
        <f>SUM(T141:T152)</f>
        <v>481016.2</v>
      </c>
      <c r="U140" s="123">
        <f>SUM(U141:U152)</f>
        <v>541525.5</v>
      </c>
      <c r="V140" s="123">
        <f>SUM(V141:V152)</f>
        <v>541525.5</v>
      </c>
      <c r="W140" s="123">
        <f>SUM(W141:W152)</f>
        <v>0</v>
      </c>
      <c r="X140" s="123">
        <f>SUM(X141:X152)</f>
        <v>407192.36771000008</v>
      </c>
      <c r="Y140" s="28">
        <f>X140/U140*100</f>
        <v>75.193572178964814</v>
      </c>
      <c r="Z140" s="123">
        <f>SUM(Z141:Z152)</f>
        <v>28977.4</v>
      </c>
      <c r="AA140" s="123">
        <f>SUM(AA141:AA152)</f>
        <v>174003.82587</v>
      </c>
      <c r="AB140" s="123">
        <f>SUM(AB141:AB152)</f>
        <v>161014.29999999999</v>
      </c>
      <c r="AC140" s="123">
        <f>SUM(AC141:AC152)</f>
        <v>12989.525870000001</v>
      </c>
      <c r="AD140" s="123">
        <f>SUM(AD141:AD152)</f>
        <v>116672.51145000001</v>
      </c>
      <c r="AE140" s="28">
        <f>AD140/AA140*100</f>
        <v>67.051693183555173</v>
      </c>
    </row>
    <row r="141" spans="1:31" ht="31.5" x14ac:dyDescent="0.25">
      <c r="A141" s="345" t="s">
        <v>199</v>
      </c>
      <c r="B141" s="26">
        <f t="shared" si="36"/>
        <v>806353.28173000005</v>
      </c>
      <c r="C141" s="26">
        <f t="shared" si="37"/>
        <v>1046497.80609</v>
      </c>
      <c r="D141" s="26">
        <f t="shared" si="38"/>
        <v>1034546.14209</v>
      </c>
      <c r="E141" s="26">
        <f t="shared" si="39"/>
        <v>11951.664000000001</v>
      </c>
      <c r="F141" s="26">
        <f t="shared" si="40"/>
        <v>789000.71316000004</v>
      </c>
      <c r="G141" s="26">
        <f t="shared" si="41"/>
        <v>75.394397252290574</v>
      </c>
      <c r="H141" s="27">
        <f>Дотации!B38</f>
        <v>127773</v>
      </c>
      <c r="I141" s="27">
        <f>Дотации!C38</f>
        <v>127773</v>
      </c>
      <c r="J141" s="27">
        <f>Дотации!D38</f>
        <v>127773</v>
      </c>
      <c r="K141" s="27">
        <f>Дотации!E38</f>
        <v>0</v>
      </c>
      <c r="L141" s="27">
        <f>Дотации!F38</f>
        <v>95829.3</v>
      </c>
      <c r="M141" s="27">
        <f>L141/I141*100</f>
        <v>74.999647812918226</v>
      </c>
      <c r="N141" s="26">
        <f>Субсидии!B138</f>
        <v>170529.88172999999</v>
      </c>
      <c r="O141" s="26">
        <f>Субсидии!C138</f>
        <v>296179.34208999993</v>
      </c>
      <c r="P141" s="26">
        <f>Субсидии!D138</f>
        <v>296179.34208999993</v>
      </c>
      <c r="Q141" s="26">
        <f>Субсидии!E138</f>
        <v>0</v>
      </c>
      <c r="R141" s="26">
        <f>Субсидии!F138</f>
        <v>221537.39490000001</v>
      </c>
      <c r="S141" s="26">
        <f>R141/O141*100</f>
        <v>74.798395234695846</v>
      </c>
      <c r="T141" s="26">
        <f>'Субвенции '!B140</f>
        <v>479073.00000000006</v>
      </c>
      <c r="U141" s="26">
        <f>'Субвенции '!C140</f>
        <v>539579.5</v>
      </c>
      <c r="V141" s="26">
        <f>'Субвенции '!D140</f>
        <v>539579.5</v>
      </c>
      <c r="W141" s="26">
        <f>'Субвенции '!E140</f>
        <v>0</v>
      </c>
      <c r="X141" s="26">
        <f>'Субвенции '!F140</f>
        <v>405999.36868000001</v>
      </c>
      <c r="Y141" s="26">
        <f>X141/U141*100</f>
        <v>75.243660791412566</v>
      </c>
      <c r="Z141" s="26">
        <f>Иные!B72</f>
        <v>28977.4</v>
      </c>
      <c r="AA141" s="26">
        <f>Иные!C72</f>
        <v>82965.964000000007</v>
      </c>
      <c r="AB141" s="26">
        <f>Иные!D72</f>
        <v>71014.3</v>
      </c>
      <c r="AC141" s="26">
        <f>Иные!E72</f>
        <v>11951.664000000001</v>
      </c>
      <c r="AD141" s="26">
        <f>Иные!F72</f>
        <v>65634.649580000012</v>
      </c>
      <c r="AE141" s="26">
        <f>AD141/AA141*100</f>
        <v>79.110332015186373</v>
      </c>
    </row>
    <row r="142" spans="1:31" x14ac:dyDescent="0.25">
      <c r="A142" s="39" t="s">
        <v>378</v>
      </c>
      <c r="B142" s="121">
        <f t="shared" si="36"/>
        <v>12750</v>
      </c>
      <c r="C142" s="121">
        <f t="shared" si="37"/>
        <v>104846.64</v>
      </c>
      <c r="D142" s="121">
        <f t="shared" si="38"/>
        <v>104846.64</v>
      </c>
      <c r="E142" s="121">
        <f t="shared" si="39"/>
        <v>0</v>
      </c>
      <c r="F142" s="121">
        <f t="shared" si="40"/>
        <v>62972.631249999999</v>
      </c>
      <c r="G142" s="121">
        <f t="shared" si="41"/>
        <v>60.061658866702828</v>
      </c>
      <c r="H142" s="26"/>
      <c r="I142" s="26"/>
      <c r="J142" s="26"/>
      <c r="K142" s="26"/>
      <c r="L142" s="26"/>
      <c r="M142" s="31"/>
      <c r="N142" s="203">
        <f>Субсидии!B139</f>
        <v>12750</v>
      </c>
      <c r="O142" s="203">
        <f>Субсидии!C139</f>
        <v>14846.64</v>
      </c>
      <c r="P142" s="203">
        <f>Субсидии!D139</f>
        <v>14846.64</v>
      </c>
      <c r="Q142" s="203">
        <f>Субсидии!E139</f>
        <v>0</v>
      </c>
      <c r="R142" s="203">
        <f>Субсидии!F139</f>
        <v>12972.631249999999</v>
      </c>
      <c r="S142" s="26">
        <f>R142/O142*100</f>
        <v>87.377556470689655</v>
      </c>
      <c r="T142" s="26"/>
      <c r="U142" s="26"/>
      <c r="V142" s="26"/>
      <c r="W142" s="26"/>
      <c r="X142" s="26"/>
      <c r="Y142" s="26"/>
      <c r="Z142" s="26">
        <f>Иные!B73</f>
        <v>0</v>
      </c>
      <c r="AA142" s="26">
        <f>Иные!C73</f>
        <v>90000</v>
      </c>
      <c r="AB142" s="26">
        <f>Иные!D73</f>
        <v>90000</v>
      </c>
      <c r="AC142" s="26">
        <f>Иные!E73</f>
        <v>0</v>
      </c>
      <c r="AD142" s="26">
        <f>Иные!F73</f>
        <v>50000</v>
      </c>
      <c r="AE142" s="26">
        <f t="shared" ref="AE142:AE151" si="42">AD142/AA142*100</f>
        <v>55.555555555555557</v>
      </c>
    </row>
    <row r="143" spans="1:31" x14ac:dyDescent="0.25">
      <c r="A143" s="39" t="s">
        <v>379</v>
      </c>
      <c r="B143" s="121">
        <f t="shared" si="36"/>
        <v>2850.8</v>
      </c>
      <c r="C143" s="121">
        <f t="shared" si="37"/>
        <v>5520</v>
      </c>
      <c r="D143" s="121">
        <f t="shared" si="38"/>
        <v>5520</v>
      </c>
      <c r="E143" s="121">
        <f t="shared" si="39"/>
        <v>0</v>
      </c>
      <c r="F143" s="121">
        <f t="shared" si="40"/>
        <v>5459.6658600000001</v>
      </c>
      <c r="G143" s="121">
        <f t="shared" si="41"/>
        <v>98.906990217391311</v>
      </c>
      <c r="H143" s="26"/>
      <c r="I143" s="26"/>
      <c r="J143" s="26"/>
      <c r="K143" s="26"/>
      <c r="L143" s="26"/>
      <c r="M143" s="31"/>
      <c r="N143" s="203">
        <f>Субсидии!B140</f>
        <v>2712</v>
      </c>
      <c r="O143" s="203">
        <f>Субсидии!C140</f>
        <v>5381</v>
      </c>
      <c r="P143" s="203">
        <f>Субсидии!D140</f>
        <v>5381</v>
      </c>
      <c r="Q143" s="203">
        <f>Субсидии!E140</f>
        <v>0</v>
      </c>
      <c r="R143" s="203">
        <f>Субсидии!F140</f>
        <v>5381</v>
      </c>
      <c r="S143" s="26"/>
      <c r="T143" s="26">
        <f>'Субвенции '!B141</f>
        <v>138.80000000000001</v>
      </c>
      <c r="U143" s="26">
        <f>'Субвенции '!C141</f>
        <v>139</v>
      </c>
      <c r="V143" s="26">
        <f>'Субвенции '!D141</f>
        <v>139</v>
      </c>
      <c r="W143" s="26">
        <f>'Субвенции '!E141</f>
        <v>0</v>
      </c>
      <c r="X143" s="26">
        <f>'Субвенции '!F141</f>
        <v>78.665859999999995</v>
      </c>
      <c r="Y143" s="26">
        <f>X143/U143*100</f>
        <v>56.594143884892077</v>
      </c>
      <c r="Z143" s="26"/>
      <c r="AA143" s="26"/>
      <c r="AB143" s="26"/>
      <c r="AC143" s="26"/>
      <c r="AD143" s="26"/>
      <c r="AE143" s="26"/>
    </row>
    <row r="144" spans="1:31" x14ac:dyDescent="0.25">
      <c r="A144" s="39" t="s">
        <v>380</v>
      </c>
      <c r="B144" s="121">
        <f t="shared" si="36"/>
        <v>5321</v>
      </c>
      <c r="C144" s="121">
        <f t="shared" si="37"/>
        <v>10216.5</v>
      </c>
      <c r="D144" s="121">
        <f t="shared" si="38"/>
        <v>10216.5</v>
      </c>
      <c r="E144" s="121">
        <f t="shared" si="39"/>
        <v>0</v>
      </c>
      <c r="F144" s="121">
        <f t="shared" si="40"/>
        <v>10076.166289999999</v>
      </c>
      <c r="G144" s="121">
        <f t="shared" si="41"/>
        <v>98.626401311603772</v>
      </c>
      <c r="H144" s="26"/>
      <c r="I144" s="26"/>
      <c r="J144" s="26"/>
      <c r="K144" s="26"/>
      <c r="L144" s="26"/>
      <c r="M144" s="31"/>
      <c r="N144" s="203">
        <f>Субсидии!B141</f>
        <v>4974</v>
      </c>
      <c r="O144" s="203">
        <f>Субсидии!C141</f>
        <v>9869</v>
      </c>
      <c r="P144" s="203">
        <f>Субсидии!D141</f>
        <v>9869</v>
      </c>
      <c r="Q144" s="203">
        <f>Субсидии!E141</f>
        <v>0</v>
      </c>
      <c r="R144" s="203">
        <f>Субсидии!F141</f>
        <v>9869</v>
      </c>
      <c r="S144" s="26">
        <f>R144/O144*100</f>
        <v>100</v>
      </c>
      <c r="T144" s="26">
        <f>'Субвенции '!B142</f>
        <v>347</v>
      </c>
      <c r="U144" s="26">
        <f>'Субвенции '!C142</f>
        <v>347.5</v>
      </c>
      <c r="V144" s="26">
        <f>'Субвенции '!D142</f>
        <v>347.5</v>
      </c>
      <c r="W144" s="26">
        <f>'Субвенции '!E142</f>
        <v>0</v>
      </c>
      <c r="X144" s="26">
        <f>'Субвенции '!F142</f>
        <v>207.16629</v>
      </c>
      <c r="Y144" s="26">
        <f>X144/U144*100</f>
        <v>59.61619856115108</v>
      </c>
      <c r="Z144" s="26"/>
      <c r="AA144" s="26"/>
      <c r="AB144" s="26"/>
      <c r="AC144" s="26"/>
      <c r="AD144" s="26"/>
      <c r="AE144" s="26"/>
    </row>
    <row r="145" spans="1:31" x14ac:dyDescent="0.25">
      <c r="A145" s="39" t="s">
        <v>516</v>
      </c>
      <c r="B145" s="121">
        <f t="shared" si="36"/>
        <v>0</v>
      </c>
      <c r="C145" s="121">
        <f t="shared" si="37"/>
        <v>0</v>
      </c>
      <c r="D145" s="121">
        <f t="shared" si="38"/>
        <v>0</v>
      </c>
      <c r="E145" s="121">
        <f t="shared" si="39"/>
        <v>0</v>
      </c>
      <c r="F145" s="121">
        <f t="shared" si="40"/>
        <v>0</v>
      </c>
      <c r="G145" s="121"/>
      <c r="H145" s="26"/>
      <c r="I145" s="26"/>
      <c r="J145" s="26"/>
      <c r="K145" s="26"/>
      <c r="L145" s="26"/>
      <c r="M145" s="31"/>
      <c r="N145" s="203"/>
      <c r="O145" s="203"/>
      <c r="P145" s="203"/>
      <c r="Q145" s="203"/>
      <c r="R145" s="203"/>
      <c r="S145" s="26"/>
      <c r="T145" s="26">
        <f>'Субвенции '!B143</f>
        <v>0</v>
      </c>
      <c r="U145" s="26">
        <f>'Субвенции '!C143</f>
        <v>0</v>
      </c>
      <c r="V145" s="26">
        <f>'Субвенции '!D143</f>
        <v>0</v>
      </c>
      <c r="W145" s="26">
        <f>'Субвенции '!E143</f>
        <v>0</v>
      </c>
      <c r="X145" s="26">
        <f>'Субвенции '!F143</f>
        <v>0</v>
      </c>
      <c r="Y145" s="26"/>
      <c r="Z145" s="26"/>
      <c r="AA145" s="26"/>
      <c r="AB145" s="26"/>
      <c r="AC145" s="26"/>
      <c r="AD145" s="26"/>
      <c r="AE145" s="26"/>
    </row>
    <row r="146" spans="1:31" x14ac:dyDescent="0.25">
      <c r="A146" s="39" t="s">
        <v>381</v>
      </c>
      <c r="B146" s="121">
        <f t="shared" si="36"/>
        <v>2127.8000000000002</v>
      </c>
      <c r="C146" s="121">
        <f t="shared" si="37"/>
        <v>5053.8160399999997</v>
      </c>
      <c r="D146" s="121">
        <f t="shared" si="38"/>
        <v>5053.8160399999997</v>
      </c>
      <c r="E146" s="121">
        <f t="shared" si="39"/>
        <v>0</v>
      </c>
      <c r="F146" s="121">
        <f t="shared" si="40"/>
        <v>5005.7462799999994</v>
      </c>
      <c r="G146" s="121">
        <f t="shared" ref="G146:G151" si="43">F146/C146*100</f>
        <v>99.048842308078946</v>
      </c>
      <c r="H146" s="26"/>
      <c r="I146" s="26"/>
      <c r="J146" s="26"/>
      <c r="K146" s="26"/>
      <c r="L146" s="26"/>
      <c r="M146" s="31"/>
      <c r="N146" s="203">
        <f>Субсидии!B142</f>
        <v>1989</v>
      </c>
      <c r="O146" s="203">
        <f>Субсидии!C142</f>
        <v>4914.8160399999997</v>
      </c>
      <c r="P146" s="203">
        <f>Субсидии!D142</f>
        <v>4914.8160399999997</v>
      </c>
      <c r="Q146" s="203">
        <f>Субсидии!E142</f>
        <v>0</v>
      </c>
      <c r="R146" s="203">
        <f>Субсидии!F142</f>
        <v>4914.8160399999997</v>
      </c>
      <c r="S146" s="26">
        <f t="shared" ref="S146:S151" si="44">R146/O146*100</f>
        <v>100</v>
      </c>
      <c r="T146" s="26">
        <f>'Субвенции '!B144</f>
        <v>138.80000000000001</v>
      </c>
      <c r="U146" s="26">
        <f>'Субвенции '!C144</f>
        <v>139</v>
      </c>
      <c r="V146" s="26">
        <f>'Субвенции '!D144</f>
        <v>139</v>
      </c>
      <c r="W146" s="26">
        <f>'Субвенции '!E144</f>
        <v>0</v>
      </c>
      <c r="X146" s="26">
        <f>'Субвенции '!F144</f>
        <v>90.930240000000012</v>
      </c>
      <c r="Y146" s="26">
        <f t="shared" ref="Y146:Y151" si="45">X146/U146*100</f>
        <v>65.417438848920867</v>
      </c>
      <c r="Z146" s="26"/>
      <c r="AA146" s="26"/>
      <c r="AB146" s="26"/>
      <c r="AC146" s="26"/>
      <c r="AD146" s="26"/>
      <c r="AE146" s="26"/>
    </row>
    <row r="147" spans="1:31" x14ac:dyDescent="0.25">
      <c r="A147" s="39" t="s">
        <v>382</v>
      </c>
      <c r="B147" s="121">
        <f t="shared" si="36"/>
        <v>3279.8</v>
      </c>
      <c r="C147" s="121">
        <f t="shared" si="37"/>
        <v>6713.91</v>
      </c>
      <c r="D147" s="121">
        <f t="shared" si="38"/>
        <v>6713.91</v>
      </c>
      <c r="E147" s="121">
        <f t="shared" si="39"/>
        <v>0</v>
      </c>
      <c r="F147" s="121">
        <f t="shared" si="40"/>
        <v>6643.4248299999999</v>
      </c>
      <c r="G147" s="121">
        <f t="shared" si="43"/>
        <v>98.950162126093446</v>
      </c>
      <c r="H147" s="26"/>
      <c r="I147" s="26"/>
      <c r="J147" s="26"/>
      <c r="K147" s="26"/>
      <c r="L147" s="26"/>
      <c r="M147" s="31"/>
      <c r="N147" s="203">
        <f>Субсидии!B143</f>
        <v>3141</v>
      </c>
      <c r="O147" s="203">
        <f>Субсидии!C143</f>
        <v>6574.91</v>
      </c>
      <c r="P147" s="203">
        <f>Субсидии!D143</f>
        <v>6574.91</v>
      </c>
      <c r="Q147" s="203">
        <f>Субсидии!E143</f>
        <v>0</v>
      </c>
      <c r="R147" s="203">
        <f>Субсидии!F143</f>
        <v>6574.91</v>
      </c>
      <c r="S147" s="26">
        <f t="shared" si="44"/>
        <v>100</v>
      </c>
      <c r="T147" s="26">
        <f>'Субвенции '!B145</f>
        <v>138.80000000000001</v>
      </c>
      <c r="U147" s="26">
        <f>'Субвенции '!C145</f>
        <v>139</v>
      </c>
      <c r="V147" s="26">
        <f>'Субвенции '!D145</f>
        <v>139</v>
      </c>
      <c r="W147" s="26">
        <f>'Субвенции '!E145</f>
        <v>0</v>
      </c>
      <c r="X147" s="26">
        <f>'Субвенции '!F145</f>
        <v>68.514830000000003</v>
      </c>
      <c r="Y147" s="26">
        <f t="shared" si="45"/>
        <v>49.291244604316546</v>
      </c>
      <c r="Z147" s="26">
        <f>Иные!B74</f>
        <v>0</v>
      </c>
      <c r="AA147" s="26">
        <f>Иные!C74</f>
        <v>0</v>
      </c>
      <c r="AB147" s="26">
        <f>Иные!D74</f>
        <v>0</v>
      </c>
      <c r="AC147" s="26">
        <f>Иные!E74</f>
        <v>0</v>
      </c>
      <c r="AD147" s="26">
        <f>Иные!F74</f>
        <v>0</v>
      </c>
      <c r="AE147" s="26"/>
    </row>
    <row r="148" spans="1:31" x14ac:dyDescent="0.25">
      <c r="A148" s="39" t="s">
        <v>383</v>
      </c>
      <c r="B148" s="121">
        <f t="shared" si="36"/>
        <v>4845.8</v>
      </c>
      <c r="C148" s="121">
        <f t="shared" si="37"/>
        <v>11443.452099999999</v>
      </c>
      <c r="D148" s="121">
        <f t="shared" si="38"/>
        <v>11443.452099999999</v>
      </c>
      <c r="E148" s="121">
        <f t="shared" si="39"/>
        <v>0</v>
      </c>
      <c r="F148" s="121">
        <f t="shared" si="40"/>
        <v>10703.695809999999</v>
      </c>
      <c r="G148" s="121">
        <f t="shared" si="43"/>
        <v>93.53554955676357</v>
      </c>
      <c r="H148" s="26"/>
      <c r="I148" s="26"/>
      <c r="J148" s="26"/>
      <c r="K148" s="26"/>
      <c r="L148" s="26"/>
      <c r="M148" s="31"/>
      <c r="N148" s="203">
        <f>Субсидии!B144</f>
        <v>4707</v>
      </c>
      <c r="O148" s="203">
        <f>Субсидии!C144</f>
        <v>11304.452099999999</v>
      </c>
      <c r="P148" s="203">
        <f>Субсидии!D144</f>
        <v>11304.452099999999</v>
      </c>
      <c r="Q148" s="203">
        <f>Субсидии!E144</f>
        <v>0</v>
      </c>
      <c r="R148" s="203">
        <f>Субсидии!F144</f>
        <v>10619.502649999999</v>
      </c>
      <c r="S148" s="26">
        <f t="shared" si="44"/>
        <v>93.940887679111839</v>
      </c>
      <c r="T148" s="26">
        <f>'Субвенции '!B146</f>
        <v>138.80000000000001</v>
      </c>
      <c r="U148" s="26">
        <f>'Субвенции '!C146</f>
        <v>139</v>
      </c>
      <c r="V148" s="26">
        <f>'Субвенции '!D146</f>
        <v>139</v>
      </c>
      <c r="W148" s="26">
        <f>'Субвенции '!E146</f>
        <v>0</v>
      </c>
      <c r="X148" s="26">
        <f>'Субвенции '!F146</f>
        <v>84.193160000000006</v>
      </c>
      <c r="Y148" s="26">
        <f t="shared" si="45"/>
        <v>60.570618705035969</v>
      </c>
      <c r="Z148" s="26"/>
      <c r="AA148" s="26"/>
      <c r="AB148" s="26"/>
      <c r="AC148" s="26"/>
      <c r="AD148" s="26"/>
      <c r="AE148" s="26"/>
    </row>
    <row r="149" spans="1:31" x14ac:dyDescent="0.25">
      <c r="A149" s="39" t="s">
        <v>384</v>
      </c>
      <c r="B149" s="121">
        <f t="shared" si="36"/>
        <v>8630.1846000000005</v>
      </c>
      <c r="C149" s="121">
        <f t="shared" si="37"/>
        <v>17609.814450000002</v>
      </c>
      <c r="D149" s="121">
        <f t="shared" si="38"/>
        <v>17609.814450000002</v>
      </c>
      <c r="E149" s="121">
        <f t="shared" si="39"/>
        <v>0</v>
      </c>
      <c r="F149" s="121">
        <f t="shared" si="40"/>
        <v>16316.674419999999</v>
      </c>
      <c r="G149" s="121">
        <f t="shared" si="43"/>
        <v>92.656708373210577</v>
      </c>
      <c r="H149" s="26"/>
      <c r="I149" s="26"/>
      <c r="J149" s="26"/>
      <c r="K149" s="26"/>
      <c r="L149" s="26"/>
      <c r="M149" s="31"/>
      <c r="N149" s="203">
        <f>Субсидии!B145</f>
        <v>8283.1846000000005</v>
      </c>
      <c r="O149" s="203">
        <f>Субсидии!C145</f>
        <v>17262.314450000002</v>
      </c>
      <c r="P149" s="203">
        <f>Субсидии!D145</f>
        <v>17262.314450000002</v>
      </c>
      <c r="Q149" s="203">
        <f>Субсидии!E145</f>
        <v>0</v>
      </c>
      <c r="R149" s="203">
        <f>Субсидии!F145</f>
        <v>16095.47755</v>
      </c>
      <c r="S149" s="26">
        <f t="shared" si="44"/>
        <v>93.240553557405491</v>
      </c>
      <c r="T149" s="26">
        <f>'Субвенции '!B147</f>
        <v>347</v>
      </c>
      <c r="U149" s="26">
        <f>'Субвенции '!C147</f>
        <v>347.5</v>
      </c>
      <c r="V149" s="26">
        <f>'Субвенции '!D147</f>
        <v>347.5</v>
      </c>
      <c r="W149" s="26">
        <f>'Субвенции '!E147</f>
        <v>0</v>
      </c>
      <c r="X149" s="26">
        <f>'Субвенции '!F147</f>
        <v>221.19686999999999</v>
      </c>
      <c r="Y149" s="26">
        <f t="shared" si="45"/>
        <v>63.653775539568343</v>
      </c>
      <c r="Z149" s="26"/>
      <c r="AA149" s="26"/>
      <c r="AB149" s="26"/>
      <c r="AC149" s="26"/>
      <c r="AD149" s="26"/>
      <c r="AE149" s="26"/>
    </row>
    <row r="150" spans="1:31" x14ac:dyDescent="0.25">
      <c r="A150" s="39" t="s">
        <v>385</v>
      </c>
      <c r="B150" s="121">
        <f t="shared" si="36"/>
        <v>8334.5461500000001</v>
      </c>
      <c r="C150" s="121">
        <f t="shared" si="37"/>
        <v>16602.972150000001</v>
      </c>
      <c r="D150" s="121">
        <f t="shared" si="38"/>
        <v>16602.972150000001</v>
      </c>
      <c r="E150" s="121">
        <f t="shared" si="39"/>
        <v>0</v>
      </c>
      <c r="F150" s="121">
        <f t="shared" si="40"/>
        <v>16264.76749</v>
      </c>
      <c r="G150" s="121">
        <f t="shared" si="43"/>
        <v>97.962987247436899</v>
      </c>
      <c r="H150" s="26"/>
      <c r="I150" s="26"/>
      <c r="J150" s="26"/>
      <c r="K150" s="26"/>
      <c r="L150" s="26"/>
      <c r="M150" s="31"/>
      <c r="N150" s="203">
        <f>Субсидии!B146</f>
        <v>7987.5461500000001</v>
      </c>
      <c r="O150" s="203">
        <f>Субсидии!C146</f>
        <v>16255.472150000001</v>
      </c>
      <c r="P150" s="203">
        <f>Субсидии!D146</f>
        <v>16255.472150000001</v>
      </c>
      <c r="Q150" s="203">
        <f>Субсидии!E146</f>
        <v>0</v>
      </c>
      <c r="R150" s="203">
        <f>Субсидии!F146</f>
        <v>16037.46392</v>
      </c>
      <c r="S150" s="26">
        <f t="shared" si="44"/>
        <v>98.658862517260062</v>
      </c>
      <c r="T150" s="26">
        <f>'Субвенции '!B148</f>
        <v>347</v>
      </c>
      <c r="U150" s="26">
        <f>'Субвенции '!C148</f>
        <v>347.5</v>
      </c>
      <c r="V150" s="26">
        <f>'Субвенции '!D148</f>
        <v>347.5</v>
      </c>
      <c r="W150" s="26">
        <f>'Субвенции '!E148</f>
        <v>0</v>
      </c>
      <c r="X150" s="26">
        <f>'Субвенции '!F148</f>
        <v>227.30357000000001</v>
      </c>
      <c r="Y150" s="26">
        <f t="shared" si="45"/>
        <v>65.411099280575542</v>
      </c>
      <c r="Z150" s="26"/>
      <c r="AA150" s="26"/>
      <c r="AB150" s="26"/>
      <c r="AC150" s="26"/>
      <c r="AD150" s="26"/>
      <c r="AE150" s="26"/>
    </row>
    <row r="151" spans="1:31" x14ac:dyDescent="0.25">
      <c r="A151" s="39" t="s">
        <v>386</v>
      </c>
      <c r="B151" s="121">
        <f t="shared" si="36"/>
        <v>5743.3653699999995</v>
      </c>
      <c r="C151" s="121">
        <f t="shared" si="37"/>
        <v>13644.509770000001</v>
      </c>
      <c r="D151" s="121">
        <f t="shared" si="38"/>
        <v>12606.6479</v>
      </c>
      <c r="E151" s="121">
        <f t="shared" si="39"/>
        <v>1037.86187</v>
      </c>
      <c r="F151" s="121">
        <f t="shared" si="40"/>
        <v>10632.034729999999</v>
      </c>
      <c r="G151" s="121">
        <f t="shared" si="43"/>
        <v>77.921705574036153</v>
      </c>
      <c r="H151" s="26"/>
      <c r="I151" s="26"/>
      <c r="J151" s="26"/>
      <c r="K151" s="26"/>
      <c r="L151" s="26"/>
      <c r="M151" s="31"/>
      <c r="N151" s="203">
        <f>Субсидии!B147</f>
        <v>5396.3653699999995</v>
      </c>
      <c r="O151" s="203">
        <f>Субсидии!C147</f>
        <v>12259.1479</v>
      </c>
      <c r="P151" s="203">
        <f>Субсидии!D147</f>
        <v>12259.1479</v>
      </c>
      <c r="Q151" s="203">
        <f>Субсидии!E147</f>
        <v>0</v>
      </c>
      <c r="R151" s="203">
        <f>Субсидии!F147</f>
        <v>9379.1446499999984</v>
      </c>
      <c r="S151" s="26">
        <f t="shared" si="44"/>
        <v>76.507312959328914</v>
      </c>
      <c r="T151" s="26">
        <f>'Субвенции '!B149</f>
        <v>347</v>
      </c>
      <c r="U151" s="26">
        <f>'Субвенции '!C149</f>
        <v>347.5</v>
      </c>
      <c r="V151" s="26">
        <f>'Субвенции '!D149</f>
        <v>347.5</v>
      </c>
      <c r="W151" s="26">
        <f>'Субвенции '!E149</f>
        <v>0</v>
      </c>
      <c r="X151" s="26">
        <f>'Субвенции '!F149</f>
        <v>215.02821</v>
      </c>
      <c r="Y151" s="26">
        <f t="shared" si="45"/>
        <v>61.878621582733814</v>
      </c>
      <c r="Z151" s="26">
        <f>Иные!B75</f>
        <v>0</v>
      </c>
      <c r="AA151" s="26">
        <f>Иные!C75</f>
        <v>1037.86187</v>
      </c>
      <c r="AB151" s="26">
        <f>Иные!D75</f>
        <v>0</v>
      </c>
      <c r="AC151" s="26">
        <f>Иные!E75</f>
        <v>1037.86187</v>
      </c>
      <c r="AD151" s="26">
        <f>Иные!F75</f>
        <v>1037.86187</v>
      </c>
      <c r="AE151" s="26">
        <f t="shared" si="42"/>
        <v>100</v>
      </c>
    </row>
    <row r="152" spans="1:31" x14ac:dyDescent="0.25">
      <c r="A152" s="39" t="s">
        <v>517</v>
      </c>
      <c r="B152" s="121">
        <f t="shared" si="36"/>
        <v>0</v>
      </c>
      <c r="C152" s="121">
        <f t="shared" si="37"/>
        <v>0</v>
      </c>
      <c r="D152" s="121">
        <f t="shared" si="38"/>
        <v>0</v>
      </c>
      <c r="E152" s="121">
        <f t="shared" si="39"/>
        <v>0</v>
      </c>
      <c r="F152" s="121">
        <f t="shared" si="40"/>
        <v>0</v>
      </c>
      <c r="G152" s="121"/>
      <c r="H152" s="26"/>
      <c r="I152" s="26"/>
      <c r="J152" s="26"/>
      <c r="K152" s="26"/>
      <c r="L152" s="26"/>
      <c r="M152" s="31"/>
      <c r="N152" s="203"/>
      <c r="O152" s="203"/>
      <c r="P152" s="203"/>
      <c r="Q152" s="203"/>
      <c r="R152" s="203"/>
      <c r="S152" s="26"/>
      <c r="T152" s="26">
        <f>'Субвенции '!B150</f>
        <v>0</v>
      </c>
      <c r="U152" s="26">
        <f>'Субвенции '!C150</f>
        <v>0</v>
      </c>
      <c r="V152" s="26">
        <f>'Субвенции '!D150</f>
        <v>0</v>
      </c>
      <c r="W152" s="26">
        <f>'Субвенции '!E150</f>
        <v>0</v>
      </c>
      <c r="X152" s="26">
        <f>'Субвенции '!F150</f>
        <v>0</v>
      </c>
      <c r="Y152" s="26"/>
      <c r="Z152" s="26"/>
      <c r="AA152" s="26"/>
      <c r="AB152" s="26"/>
      <c r="AC152" s="26"/>
      <c r="AD152" s="26"/>
      <c r="AE152" s="26"/>
    </row>
    <row r="153" spans="1:31" s="18" customFormat="1" ht="31.5" x14ac:dyDescent="0.25">
      <c r="A153" s="20" t="s">
        <v>204</v>
      </c>
      <c r="B153" s="28">
        <f t="shared" si="36"/>
        <v>465738.81452999997</v>
      </c>
      <c r="C153" s="28">
        <f t="shared" si="37"/>
        <v>530545.92840000009</v>
      </c>
      <c r="D153" s="28">
        <f t="shared" si="38"/>
        <v>530286.06440000003</v>
      </c>
      <c r="E153" s="28">
        <f t="shared" si="39"/>
        <v>259.86400000000003</v>
      </c>
      <c r="F153" s="28">
        <f t="shared" si="40"/>
        <v>385055.16192000004</v>
      </c>
      <c r="G153" s="28">
        <f t="shared" ref="G153:G184" si="46">F153/C153*100</f>
        <v>72.577158980605986</v>
      </c>
      <c r="H153" s="28">
        <f>SUM(H154:H163)</f>
        <v>83856.399999999994</v>
      </c>
      <c r="I153" s="28">
        <f>SUM(I154:I163)</f>
        <v>83856.399999999994</v>
      </c>
      <c r="J153" s="28">
        <f>SUM(J154:J163)</f>
        <v>83856.399999999994</v>
      </c>
      <c r="K153" s="28">
        <f>SUM(K154:K163)</f>
        <v>0</v>
      </c>
      <c r="L153" s="28">
        <f>SUM(L154:L163)</f>
        <v>62892</v>
      </c>
      <c r="M153" s="29">
        <f>L153/I153*100</f>
        <v>74.999642245553119</v>
      </c>
      <c r="N153" s="28">
        <f>SUM(N154:N163)</f>
        <v>114565.31453</v>
      </c>
      <c r="O153" s="28">
        <f>SUM(O154:O163)</f>
        <v>139611.66439999998</v>
      </c>
      <c r="P153" s="28">
        <f>SUM(P154:P163)</f>
        <v>139611.66439999998</v>
      </c>
      <c r="Q153" s="28">
        <f>SUM(Q154:Q163)</f>
        <v>0</v>
      </c>
      <c r="R153" s="28">
        <f>SUM(R154:R163)</f>
        <v>112308.35849</v>
      </c>
      <c r="S153" s="28">
        <f t="shared" ref="S153:S182" si="47">R153/O153*100</f>
        <v>80.443392013597403</v>
      </c>
      <c r="T153" s="28">
        <f>SUM(T154:T163)</f>
        <v>261712.59999999995</v>
      </c>
      <c r="U153" s="28">
        <f>SUM(U154:U163)</f>
        <v>289154.10000000009</v>
      </c>
      <c r="V153" s="28">
        <f>SUM(V154:V163)</f>
        <v>289154.10000000009</v>
      </c>
      <c r="W153" s="28">
        <f>SUM(W154:W163)</f>
        <v>0</v>
      </c>
      <c r="X153" s="28">
        <f>SUM(X154:X163)</f>
        <v>199888.35207000002</v>
      </c>
      <c r="Y153" s="28">
        <f t="shared" ref="Y153:Y165" si="48">X153/U153*100</f>
        <v>69.128659102533902</v>
      </c>
      <c r="Z153" s="28">
        <f>SUM(Z154:Z163)</f>
        <v>5604.5</v>
      </c>
      <c r="AA153" s="28">
        <f>SUM(AA154:AA163)</f>
        <v>17923.763999999996</v>
      </c>
      <c r="AB153" s="28">
        <f>SUM(AB154:AB163)</f>
        <v>17663.899999999998</v>
      </c>
      <c r="AC153" s="28">
        <f>SUM(AC154:AC163)</f>
        <v>259.86400000000003</v>
      </c>
      <c r="AD153" s="28">
        <f>SUM(AD154:AD163)</f>
        <v>9966.4513599999991</v>
      </c>
      <c r="AE153" s="28">
        <f>AD153/AA153*100</f>
        <v>55.604678570862689</v>
      </c>
    </row>
    <row r="154" spans="1:31" ht="31.5" x14ac:dyDescent="0.25">
      <c r="A154" s="345" t="s">
        <v>203</v>
      </c>
      <c r="B154" s="26">
        <f t="shared" si="36"/>
        <v>417620.64108000009</v>
      </c>
      <c r="C154" s="26">
        <f t="shared" si="37"/>
        <v>462021.68508000008</v>
      </c>
      <c r="D154" s="26">
        <f t="shared" si="38"/>
        <v>461761.82108000008</v>
      </c>
      <c r="E154" s="26">
        <f t="shared" si="39"/>
        <v>259.86400000000003</v>
      </c>
      <c r="F154" s="26">
        <f t="shared" si="40"/>
        <v>328203.57783000002</v>
      </c>
      <c r="G154" s="26">
        <f t="shared" si="46"/>
        <v>71.036401196876909</v>
      </c>
      <c r="H154" s="27">
        <f>Дотации!B40</f>
        <v>83856.399999999994</v>
      </c>
      <c r="I154" s="27">
        <f>Дотации!C40</f>
        <v>83856.399999999994</v>
      </c>
      <c r="J154" s="27">
        <f>Дотации!D40</f>
        <v>83856.399999999994</v>
      </c>
      <c r="K154" s="27">
        <f>Дотации!E40</f>
        <v>0</v>
      </c>
      <c r="L154" s="27">
        <f>Дотации!F40</f>
        <v>62892</v>
      </c>
      <c r="M154" s="27">
        <f>L154/I154*100</f>
        <v>74.999642245553119</v>
      </c>
      <c r="N154" s="26">
        <f>Субсидии!B149</f>
        <v>68460.04108000001</v>
      </c>
      <c r="O154" s="26">
        <f>Субсидии!C149</f>
        <v>78102.821080000009</v>
      </c>
      <c r="P154" s="26">
        <f>Субсидии!D149</f>
        <v>78102.821080000009</v>
      </c>
      <c r="Q154" s="26">
        <f>Субсидии!E149</f>
        <v>0</v>
      </c>
      <c r="R154" s="26">
        <f>Субсидии!F149</f>
        <v>56778.051170000006</v>
      </c>
      <c r="S154" s="26">
        <f t="shared" si="47"/>
        <v>72.696543332081134</v>
      </c>
      <c r="T154" s="26">
        <f>'Субвенции '!B152</f>
        <v>259699.70000000004</v>
      </c>
      <c r="U154" s="26">
        <f>'Субвенции '!C152</f>
        <v>287138.70000000007</v>
      </c>
      <c r="V154" s="26">
        <f>'Субвенции '!D152</f>
        <v>287138.70000000007</v>
      </c>
      <c r="W154" s="26">
        <f>'Субвенции '!E152</f>
        <v>0</v>
      </c>
      <c r="X154" s="26">
        <f>'Субвенции '!F152</f>
        <v>198567.0753</v>
      </c>
      <c r="Y154" s="26">
        <f t="shared" si="48"/>
        <v>69.153713971679878</v>
      </c>
      <c r="Z154" s="26">
        <f>Иные!B77</f>
        <v>5604.5</v>
      </c>
      <c r="AA154" s="26">
        <f>Иные!C77</f>
        <v>12923.763999999997</v>
      </c>
      <c r="AB154" s="26">
        <f>Иные!D77</f>
        <v>12663.899999999998</v>
      </c>
      <c r="AC154" s="26">
        <f>Иные!E77</f>
        <v>259.86400000000003</v>
      </c>
      <c r="AD154" s="26">
        <f>Иные!F77</f>
        <v>9966.4513599999991</v>
      </c>
      <c r="AE154" s="26">
        <f>AD154/AA154*100</f>
        <v>77.117249742412511</v>
      </c>
    </row>
    <row r="155" spans="1:31" x14ac:dyDescent="0.25">
      <c r="A155" s="39" t="s">
        <v>387</v>
      </c>
      <c r="B155" s="121">
        <f t="shared" si="36"/>
        <v>3263.7096100000003</v>
      </c>
      <c r="C155" s="121">
        <f t="shared" si="37"/>
        <v>3263.9096100000002</v>
      </c>
      <c r="D155" s="121">
        <f t="shared" si="38"/>
        <v>3263.9096100000002</v>
      </c>
      <c r="E155" s="121">
        <f t="shared" si="39"/>
        <v>0</v>
      </c>
      <c r="F155" s="121">
        <f t="shared" si="40"/>
        <v>3214.5486100000003</v>
      </c>
      <c r="G155" s="121">
        <f t="shared" si="46"/>
        <v>98.487672579878833</v>
      </c>
      <c r="H155" s="26"/>
      <c r="I155" s="26"/>
      <c r="J155" s="26"/>
      <c r="K155" s="26"/>
      <c r="L155" s="26"/>
      <c r="M155" s="31"/>
      <c r="N155" s="203">
        <f>Субсидии!B151</f>
        <v>3124.9096100000002</v>
      </c>
      <c r="O155" s="203">
        <f>Субсидии!C151</f>
        <v>3124.9096100000002</v>
      </c>
      <c r="P155" s="203">
        <f>Субсидии!D151</f>
        <v>3124.9096100000002</v>
      </c>
      <c r="Q155" s="203">
        <f>Субсидии!E151</f>
        <v>0</v>
      </c>
      <c r="R155" s="203">
        <f>Субсидии!F151</f>
        <v>3124.9096100000002</v>
      </c>
      <c r="S155" s="26">
        <f t="shared" si="47"/>
        <v>100</v>
      </c>
      <c r="T155" s="26">
        <f>'Субвенции '!B153</f>
        <v>138.80000000000001</v>
      </c>
      <c r="U155" s="26">
        <f>'Субвенции '!C153</f>
        <v>139</v>
      </c>
      <c r="V155" s="26">
        <f>'Субвенции '!D153</f>
        <v>139</v>
      </c>
      <c r="W155" s="26">
        <f>'Субвенции '!E153</f>
        <v>0</v>
      </c>
      <c r="X155" s="26">
        <f>'Субвенции '!F153</f>
        <v>89.638999999999996</v>
      </c>
      <c r="Y155" s="26">
        <f t="shared" si="48"/>
        <v>64.488489208633098</v>
      </c>
      <c r="Z155" s="26"/>
      <c r="AA155" s="26"/>
      <c r="AB155" s="26"/>
      <c r="AC155" s="26"/>
      <c r="AD155" s="26"/>
      <c r="AE155" s="26"/>
    </row>
    <row r="156" spans="1:31" x14ac:dyDescent="0.25">
      <c r="A156" s="39" t="s">
        <v>388</v>
      </c>
      <c r="B156" s="121">
        <f t="shared" si="36"/>
        <v>4889</v>
      </c>
      <c r="C156" s="121">
        <f t="shared" si="37"/>
        <v>5626.28</v>
      </c>
      <c r="D156" s="121">
        <f t="shared" si="38"/>
        <v>5626.28</v>
      </c>
      <c r="E156" s="121">
        <f t="shared" si="39"/>
        <v>0</v>
      </c>
      <c r="F156" s="121">
        <f t="shared" si="40"/>
        <v>4763.6702800000003</v>
      </c>
      <c r="G156" s="121">
        <f t="shared" si="46"/>
        <v>84.668204924035066</v>
      </c>
      <c r="H156" s="26"/>
      <c r="I156" s="26"/>
      <c r="J156" s="26"/>
      <c r="K156" s="26"/>
      <c r="L156" s="26"/>
      <c r="M156" s="31"/>
      <c r="N156" s="203">
        <f>Субсидии!B152</f>
        <v>4542</v>
      </c>
      <c r="O156" s="203">
        <f>Субсидии!C152</f>
        <v>5278.78</v>
      </c>
      <c r="P156" s="203">
        <f>Субсидии!D152</f>
        <v>5278.78</v>
      </c>
      <c r="Q156" s="203">
        <f>Субсидии!E152</f>
        <v>0</v>
      </c>
      <c r="R156" s="203">
        <f>Субсидии!F152</f>
        <v>4542</v>
      </c>
      <c r="S156" s="26">
        <f t="shared" si="47"/>
        <v>86.04260832995503</v>
      </c>
      <c r="T156" s="26">
        <f>'Субвенции '!B154</f>
        <v>347</v>
      </c>
      <c r="U156" s="26">
        <f>'Субвенции '!C154</f>
        <v>347.5</v>
      </c>
      <c r="V156" s="26">
        <f>'Субвенции '!D154</f>
        <v>347.5</v>
      </c>
      <c r="W156" s="26">
        <f>'Субвенции '!E154</f>
        <v>0</v>
      </c>
      <c r="X156" s="26">
        <f>'Субвенции '!F154</f>
        <v>221.67027999999999</v>
      </c>
      <c r="Y156" s="26">
        <f t="shared" si="48"/>
        <v>63.790008633093521</v>
      </c>
      <c r="Z156" s="26"/>
      <c r="AA156" s="26"/>
      <c r="AB156" s="26"/>
      <c r="AC156" s="26"/>
      <c r="AD156" s="26"/>
      <c r="AE156" s="26"/>
    </row>
    <row r="157" spans="1:31" x14ac:dyDescent="0.25">
      <c r="A157" s="39" t="s">
        <v>389</v>
      </c>
      <c r="B157" s="121">
        <f t="shared" si="36"/>
        <v>2439.8000000000002</v>
      </c>
      <c r="C157" s="121">
        <f t="shared" si="37"/>
        <v>3140</v>
      </c>
      <c r="D157" s="121">
        <f t="shared" si="38"/>
        <v>3140</v>
      </c>
      <c r="E157" s="121">
        <f t="shared" si="39"/>
        <v>0</v>
      </c>
      <c r="F157" s="121">
        <f t="shared" si="40"/>
        <v>3090.7552099999998</v>
      </c>
      <c r="G157" s="121">
        <f t="shared" si="46"/>
        <v>98.431694585987245</v>
      </c>
      <c r="H157" s="26"/>
      <c r="I157" s="26"/>
      <c r="J157" s="26"/>
      <c r="K157" s="26"/>
      <c r="L157" s="26"/>
      <c r="M157" s="31"/>
      <c r="N157" s="203">
        <f>Субсидии!B153</f>
        <v>2301</v>
      </c>
      <c r="O157" s="203">
        <f>Субсидии!C153</f>
        <v>3001</v>
      </c>
      <c r="P157" s="203">
        <f>Субсидии!D153</f>
        <v>3001</v>
      </c>
      <c r="Q157" s="203">
        <f>Субсидии!E153</f>
        <v>0</v>
      </c>
      <c r="R157" s="203">
        <f>Субсидии!F153</f>
        <v>3001</v>
      </c>
      <c r="S157" s="26">
        <f t="shared" si="47"/>
        <v>100</v>
      </c>
      <c r="T157" s="26">
        <f>'Субвенции '!B155</f>
        <v>138.80000000000001</v>
      </c>
      <c r="U157" s="26">
        <f>'Субвенции '!C155</f>
        <v>139</v>
      </c>
      <c r="V157" s="26">
        <f>'Субвенции '!D155</f>
        <v>139</v>
      </c>
      <c r="W157" s="26">
        <f>'Субвенции '!E155</f>
        <v>0</v>
      </c>
      <c r="X157" s="26">
        <f>'Субвенции '!F155</f>
        <v>89.755210000000005</v>
      </c>
      <c r="Y157" s="26">
        <f t="shared" si="48"/>
        <v>64.572093525179866</v>
      </c>
      <c r="Z157" s="26"/>
      <c r="AA157" s="26"/>
      <c r="AB157" s="26"/>
      <c r="AC157" s="26"/>
      <c r="AD157" s="26"/>
      <c r="AE157" s="26"/>
    </row>
    <row r="158" spans="1:31" x14ac:dyDescent="0.25">
      <c r="A158" s="39" t="s">
        <v>201</v>
      </c>
      <c r="B158" s="121">
        <f t="shared" si="36"/>
        <v>24804.663839999997</v>
      </c>
      <c r="C158" s="121">
        <f t="shared" si="37"/>
        <v>32188.51384</v>
      </c>
      <c r="D158" s="121">
        <f t="shared" si="38"/>
        <v>32188.51384</v>
      </c>
      <c r="E158" s="121">
        <f t="shared" si="39"/>
        <v>0</v>
      </c>
      <c r="F158" s="121">
        <f t="shared" si="40"/>
        <v>26959.650719999998</v>
      </c>
      <c r="G158" s="121">
        <f t="shared" si="46"/>
        <v>83.75550003336221</v>
      </c>
      <c r="H158" s="26"/>
      <c r="I158" s="26"/>
      <c r="J158" s="26"/>
      <c r="K158" s="26"/>
      <c r="L158" s="26"/>
      <c r="M158" s="31"/>
      <c r="N158" s="203">
        <f>Субсидии!B150</f>
        <v>24110.363839999998</v>
      </c>
      <c r="O158" s="203">
        <f>Субсидии!C150</f>
        <v>26493.613839999998</v>
      </c>
      <c r="P158" s="203">
        <f>Субсидии!D150</f>
        <v>26493.613839999998</v>
      </c>
      <c r="Q158" s="203">
        <f>Субсидии!E150</f>
        <v>0</v>
      </c>
      <c r="R158" s="203">
        <f>Субсидии!F150</f>
        <v>26493.613839999998</v>
      </c>
      <c r="S158" s="26">
        <f t="shared" si="47"/>
        <v>100</v>
      </c>
      <c r="T158" s="26">
        <f>'Субвенции '!B156</f>
        <v>694.3</v>
      </c>
      <c r="U158" s="26">
        <f>'Субвенции '!C156</f>
        <v>694.9</v>
      </c>
      <c r="V158" s="26">
        <f>'Субвенции '!D156</f>
        <v>694.9</v>
      </c>
      <c r="W158" s="26">
        <f>'Субвенции '!E156</f>
        <v>0</v>
      </c>
      <c r="X158" s="26">
        <f>'Субвенции '!F156</f>
        <v>466.03688</v>
      </c>
      <c r="Y158" s="26">
        <f t="shared" si="48"/>
        <v>67.065315872787451</v>
      </c>
      <c r="Z158" s="26">
        <f>Иные!B78</f>
        <v>0</v>
      </c>
      <c r="AA158" s="26">
        <f>Иные!C78</f>
        <v>5000</v>
      </c>
      <c r="AB158" s="26">
        <f>Иные!D78</f>
        <v>5000</v>
      </c>
      <c r="AC158" s="26">
        <f>Иные!E78</f>
        <v>0</v>
      </c>
      <c r="AD158" s="26">
        <f>Иные!F78</f>
        <v>0</v>
      </c>
      <c r="AE158" s="26"/>
    </row>
    <row r="159" spans="1:31" x14ac:dyDescent="0.25">
      <c r="A159" s="39" t="s">
        <v>390</v>
      </c>
      <c r="B159" s="121">
        <f t="shared" si="36"/>
        <v>3867.8</v>
      </c>
      <c r="C159" s="121">
        <f t="shared" si="37"/>
        <v>13844.639869999999</v>
      </c>
      <c r="D159" s="121">
        <f t="shared" si="38"/>
        <v>13844.639869999999</v>
      </c>
      <c r="E159" s="121">
        <f t="shared" si="39"/>
        <v>0</v>
      </c>
      <c r="F159" s="121">
        <f t="shared" si="40"/>
        <v>9670.9711499999994</v>
      </c>
      <c r="G159" s="121">
        <f t="shared" si="46"/>
        <v>69.853540726299883</v>
      </c>
      <c r="H159" s="26"/>
      <c r="I159" s="26"/>
      <c r="J159" s="26"/>
      <c r="K159" s="26"/>
      <c r="L159" s="26"/>
      <c r="M159" s="31"/>
      <c r="N159" s="203">
        <f>Субсидии!B154</f>
        <v>3729</v>
      </c>
      <c r="O159" s="203">
        <f>Субсидии!C154</f>
        <v>13705.639869999999</v>
      </c>
      <c r="P159" s="203">
        <f>Субсидии!D154</f>
        <v>13705.639869999999</v>
      </c>
      <c r="Q159" s="203">
        <f>Субсидии!E154</f>
        <v>0</v>
      </c>
      <c r="R159" s="203">
        <f>Субсидии!F154</f>
        <v>9570.7838699999993</v>
      </c>
      <c r="S159" s="26">
        <f t="shared" si="47"/>
        <v>69.830989000005005</v>
      </c>
      <c r="T159" s="26">
        <f>'Субвенции '!B157</f>
        <v>138.80000000000001</v>
      </c>
      <c r="U159" s="26">
        <f>'Субвенции '!C157</f>
        <v>139</v>
      </c>
      <c r="V159" s="26">
        <f>'Субвенции '!D157</f>
        <v>139</v>
      </c>
      <c r="W159" s="26">
        <f>'Субвенции '!E157</f>
        <v>0</v>
      </c>
      <c r="X159" s="26">
        <f>'Субвенции '!F157</f>
        <v>100.18728</v>
      </c>
      <c r="Y159" s="26">
        <f t="shared" si="48"/>
        <v>72.077179856115109</v>
      </c>
      <c r="Z159" s="26"/>
      <c r="AA159" s="26"/>
      <c r="AB159" s="26"/>
      <c r="AC159" s="26"/>
      <c r="AD159" s="26"/>
      <c r="AE159" s="26"/>
    </row>
    <row r="160" spans="1:31" x14ac:dyDescent="0.25">
      <c r="A160" s="39" t="s">
        <v>391</v>
      </c>
      <c r="B160" s="121">
        <f t="shared" si="36"/>
        <v>1758.8</v>
      </c>
      <c r="C160" s="121">
        <f t="shared" si="37"/>
        <v>1759</v>
      </c>
      <c r="D160" s="121">
        <f t="shared" si="38"/>
        <v>1759</v>
      </c>
      <c r="E160" s="121">
        <f t="shared" si="39"/>
        <v>0</v>
      </c>
      <c r="F160" s="121">
        <f t="shared" si="40"/>
        <v>1703.54944</v>
      </c>
      <c r="G160" s="121">
        <f t="shared" si="46"/>
        <v>96.84760886867538</v>
      </c>
      <c r="H160" s="26"/>
      <c r="I160" s="26"/>
      <c r="J160" s="26"/>
      <c r="K160" s="26"/>
      <c r="L160" s="26"/>
      <c r="M160" s="31"/>
      <c r="N160" s="203">
        <f>Субсидии!B155</f>
        <v>1620</v>
      </c>
      <c r="O160" s="203">
        <f>Субсидии!C155</f>
        <v>1620</v>
      </c>
      <c r="P160" s="203">
        <f>Субсидии!D155</f>
        <v>1620</v>
      </c>
      <c r="Q160" s="203">
        <f>Субсидии!E155</f>
        <v>0</v>
      </c>
      <c r="R160" s="203">
        <f>Субсидии!F155</f>
        <v>1620</v>
      </c>
      <c r="S160" s="26">
        <f t="shared" si="47"/>
        <v>100</v>
      </c>
      <c r="T160" s="26">
        <f>'Субвенции '!B158</f>
        <v>138.80000000000001</v>
      </c>
      <c r="U160" s="26">
        <f>'Субвенции '!C158</f>
        <v>139</v>
      </c>
      <c r="V160" s="26">
        <f>'Субвенции '!D158</f>
        <v>139</v>
      </c>
      <c r="W160" s="26">
        <f>'Субвенции '!E158</f>
        <v>0</v>
      </c>
      <c r="X160" s="26">
        <f>'Субвенции '!F158</f>
        <v>83.549440000000004</v>
      </c>
      <c r="Y160" s="26">
        <f t="shared" si="48"/>
        <v>60.107510791366913</v>
      </c>
      <c r="Z160" s="26"/>
      <c r="AA160" s="26"/>
      <c r="AB160" s="26"/>
      <c r="AC160" s="26"/>
      <c r="AD160" s="26"/>
      <c r="AE160" s="26"/>
    </row>
    <row r="161" spans="1:31" x14ac:dyDescent="0.25">
      <c r="A161" s="39" t="s">
        <v>393</v>
      </c>
      <c r="B161" s="121">
        <f t="shared" si="36"/>
        <v>3120.8</v>
      </c>
      <c r="C161" s="121">
        <f t="shared" si="37"/>
        <v>4227.8999999999996</v>
      </c>
      <c r="D161" s="121">
        <f t="shared" si="38"/>
        <v>4227.8999999999996</v>
      </c>
      <c r="E161" s="121">
        <f t="shared" si="39"/>
        <v>0</v>
      </c>
      <c r="F161" s="121">
        <f t="shared" si="40"/>
        <v>3075.69031</v>
      </c>
      <c r="G161" s="121">
        <f t="shared" si="46"/>
        <v>72.747470611887692</v>
      </c>
      <c r="H161" s="26"/>
      <c r="I161" s="26"/>
      <c r="J161" s="26"/>
      <c r="K161" s="26"/>
      <c r="L161" s="26"/>
      <c r="M161" s="31"/>
      <c r="N161" s="203">
        <f>Субсидии!B156</f>
        <v>2982</v>
      </c>
      <c r="O161" s="203">
        <f>Субсидии!C156</f>
        <v>4088.9</v>
      </c>
      <c r="P161" s="203">
        <f>Субсидии!D156</f>
        <v>4088.9</v>
      </c>
      <c r="Q161" s="203">
        <f>Субсидии!E156</f>
        <v>0</v>
      </c>
      <c r="R161" s="203">
        <f>Субсидии!F156</f>
        <v>2982</v>
      </c>
      <c r="S161" s="26">
        <f t="shared" si="47"/>
        <v>72.929149649049862</v>
      </c>
      <c r="T161" s="26">
        <f>'Субвенции '!B159</f>
        <v>138.80000000000001</v>
      </c>
      <c r="U161" s="26">
        <f>'Субвенции '!C159</f>
        <v>139</v>
      </c>
      <c r="V161" s="26">
        <f>'Субвенции '!D159</f>
        <v>139</v>
      </c>
      <c r="W161" s="26">
        <f>'Субвенции '!E159</f>
        <v>0</v>
      </c>
      <c r="X161" s="26">
        <f>'Субвенции '!F159</f>
        <v>93.690309999999997</v>
      </c>
      <c r="Y161" s="26">
        <f t="shared" si="48"/>
        <v>67.403100719424458</v>
      </c>
      <c r="Z161" s="26"/>
      <c r="AA161" s="26"/>
      <c r="AB161" s="26"/>
      <c r="AC161" s="26"/>
      <c r="AD161" s="26"/>
      <c r="AE161" s="26"/>
    </row>
    <row r="162" spans="1:31" x14ac:dyDescent="0.25">
      <c r="A162" s="39" t="s">
        <v>392</v>
      </c>
      <c r="B162" s="121">
        <f t="shared" si="36"/>
        <v>2184.8000000000002</v>
      </c>
      <c r="C162" s="121">
        <f t="shared" si="37"/>
        <v>2685</v>
      </c>
      <c r="D162" s="121">
        <f t="shared" si="38"/>
        <v>2685</v>
      </c>
      <c r="E162" s="121">
        <f t="shared" si="39"/>
        <v>0</v>
      </c>
      <c r="F162" s="121">
        <f t="shared" si="40"/>
        <v>2629.8897499999998</v>
      </c>
      <c r="G162" s="121">
        <f t="shared" si="46"/>
        <v>97.947476722532585</v>
      </c>
      <c r="H162" s="26"/>
      <c r="I162" s="26"/>
      <c r="J162" s="26"/>
      <c r="K162" s="26"/>
      <c r="L162" s="26"/>
      <c r="M162" s="31"/>
      <c r="N162" s="203">
        <f>Субсидии!B157</f>
        <v>2046</v>
      </c>
      <c r="O162" s="203">
        <f>Субсидии!C157</f>
        <v>2546</v>
      </c>
      <c r="P162" s="203">
        <f>Субсидии!D157</f>
        <v>2546</v>
      </c>
      <c r="Q162" s="203">
        <f>Субсидии!E157</f>
        <v>0</v>
      </c>
      <c r="R162" s="203">
        <f>Субсидии!F157</f>
        <v>2546</v>
      </c>
      <c r="S162" s="26">
        <f t="shared" si="47"/>
        <v>100</v>
      </c>
      <c r="T162" s="26">
        <f>'Субвенции '!B160</f>
        <v>138.80000000000001</v>
      </c>
      <c r="U162" s="26">
        <f>'Субвенции '!C160</f>
        <v>139</v>
      </c>
      <c r="V162" s="26">
        <f>'Субвенции '!D160</f>
        <v>139</v>
      </c>
      <c r="W162" s="26">
        <f>'Субвенции '!E160</f>
        <v>0</v>
      </c>
      <c r="X162" s="26">
        <f>'Субвенции '!F160</f>
        <v>83.889750000000006</v>
      </c>
      <c r="Y162" s="26">
        <f t="shared" si="48"/>
        <v>60.35233812949641</v>
      </c>
      <c r="Z162" s="26"/>
      <c r="AA162" s="26"/>
      <c r="AB162" s="26"/>
      <c r="AC162" s="26"/>
      <c r="AD162" s="26"/>
      <c r="AE162" s="26"/>
    </row>
    <row r="163" spans="1:31" x14ac:dyDescent="0.25">
      <c r="A163" s="39" t="s">
        <v>202</v>
      </c>
      <c r="B163" s="121">
        <f t="shared" si="36"/>
        <v>1788.8</v>
      </c>
      <c r="C163" s="121">
        <f t="shared" si="37"/>
        <v>1789</v>
      </c>
      <c r="D163" s="121">
        <f t="shared" si="38"/>
        <v>1789</v>
      </c>
      <c r="E163" s="121">
        <f t="shared" si="39"/>
        <v>0</v>
      </c>
      <c r="F163" s="121">
        <f t="shared" si="40"/>
        <v>1742.85862</v>
      </c>
      <c r="G163" s="121">
        <f t="shared" si="46"/>
        <v>97.420828395751812</v>
      </c>
      <c r="H163" s="26"/>
      <c r="I163" s="26"/>
      <c r="J163" s="26"/>
      <c r="K163" s="26"/>
      <c r="L163" s="26"/>
      <c r="M163" s="31"/>
      <c r="N163" s="203">
        <f>Субсидии!B158</f>
        <v>1650</v>
      </c>
      <c r="O163" s="203">
        <f>Субсидии!C158</f>
        <v>1650</v>
      </c>
      <c r="P163" s="203">
        <f>Субсидии!D158</f>
        <v>1650</v>
      </c>
      <c r="Q163" s="203">
        <f>Субсидии!E158</f>
        <v>0</v>
      </c>
      <c r="R163" s="203">
        <f>Субсидии!F158</f>
        <v>1650</v>
      </c>
      <c r="S163" s="26">
        <f t="shared" si="47"/>
        <v>100</v>
      </c>
      <c r="T163" s="26">
        <f>'Субвенции '!B161</f>
        <v>138.80000000000001</v>
      </c>
      <c r="U163" s="26">
        <f>'Субвенции '!C161</f>
        <v>139</v>
      </c>
      <c r="V163" s="26">
        <f>'Субвенции '!D161</f>
        <v>139</v>
      </c>
      <c r="W163" s="26">
        <f>'Субвенции '!E161</f>
        <v>0</v>
      </c>
      <c r="X163" s="26">
        <f>'Субвенции '!F161</f>
        <v>92.858620000000002</v>
      </c>
      <c r="Y163" s="26">
        <f t="shared" si="48"/>
        <v>66.80476258992806</v>
      </c>
      <c r="Z163" s="26">
        <f>Иные!B79</f>
        <v>0</v>
      </c>
      <c r="AA163" s="26">
        <f>Иные!C79</f>
        <v>0</v>
      </c>
      <c r="AB163" s="26">
        <f>Иные!D79</f>
        <v>0</v>
      </c>
      <c r="AC163" s="26">
        <f>Иные!E79</f>
        <v>0</v>
      </c>
      <c r="AD163" s="26">
        <f>Иные!F79</f>
        <v>0</v>
      </c>
      <c r="AE163" s="26">
        <f>Иные!G79</f>
        <v>0</v>
      </c>
    </row>
    <row r="164" spans="1:31" s="18" customFormat="1" ht="31.5" x14ac:dyDescent="0.25">
      <c r="A164" s="20" t="s">
        <v>208</v>
      </c>
      <c r="B164" s="28">
        <f t="shared" si="36"/>
        <v>778718.08171000006</v>
      </c>
      <c r="C164" s="28">
        <f t="shared" si="37"/>
        <v>1033300.77046</v>
      </c>
      <c r="D164" s="28">
        <f t="shared" si="38"/>
        <v>988108.01327999996</v>
      </c>
      <c r="E164" s="28">
        <f t="shared" si="39"/>
        <v>45192.757180000001</v>
      </c>
      <c r="F164" s="28">
        <f t="shared" si="40"/>
        <v>768326.86826999998</v>
      </c>
      <c r="G164" s="28">
        <f t="shared" si="46"/>
        <v>74.356556216246688</v>
      </c>
      <c r="H164" s="28">
        <f>SUM(H165:H176)</f>
        <v>90328.6</v>
      </c>
      <c r="I164" s="28">
        <f>SUM(I165:I176)</f>
        <v>90328.6</v>
      </c>
      <c r="J164" s="28">
        <f>SUM(J165:J176)</f>
        <v>90328.6</v>
      </c>
      <c r="K164" s="28">
        <f>SUM(K165:K176)</f>
        <v>0</v>
      </c>
      <c r="L164" s="28">
        <f>SUM(L165:L176)</f>
        <v>74746.399999999994</v>
      </c>
      <c r="M164" s="29">
        <f>L164/I164*100</f>
        <v>82.749428198820738</v>
      </c>
      <c r="N164" s="28">
        <f>SUM(N165:N176)</f>
        <v>306472.58171</v>
      </c>
      <c r="O164" s="28">
        <f>SUM(O165:O176)</f>
        <v>429372.21328000003</v>
      </c>
      <c r="P164" s="28">
        <f>SUM(P165:P176)</f>
        <v>429372.21328000003</v>
      </c>
      <c r="Q164" s="28">
        <f>SUM(Q165:Q176)</f>
        <v>0</v>
      </c>
      <c r="R164" s="28">
        <f>SUM(R165:R176)</f>
        <v>349275.43613999995</v>
      </c>
      <c r="S164" s="28">
        <f t="shared" si="47"/>
        <v>81.345607688924247</v>
      </c>
      <c r="T164" s="28">
        <f>SUM(T165:T176)</f>
        <v>372471.59999999992</v>
      </c>
      <c r="U164" s="28">
        <f>SUM(U165:U176)</f>
        <v>423598.60000000003</v>
      </c>
      <c r="V164" s="28">
        <f>SUM(V165:V176)</f>
        <v>423598.60000000003</v>
      </c>
      <c r="W164" s="28">
        <f>SUM(W165:W176)</f>
        <v>0</v>
      </c>
      <c r="X164" s="28">
        <f>SUM(X165:X176)</f>
        <v>307173.28808999999</v>
      </c>
      <c r="Y164" s="28">
        <f t="shared" si="48"/>
        <v>72.515180194174377</v>
      </c>
      <c r="Z164" s="28">
        <f>SUM(Z165:Z176)</f>
        <v>9445.2999999999993</v>
      </c>
      <c r="AA164" s="28">
        <f>SUM(AA165:AA176)</f>
        <v>90001.357179999992</v>
      </c>
      <c r="AB164" s="28">
        <f>SUM(AB165:AB176)</f>
        <v>44808.599999999991</v>
      </c>
      <c r="AC164" s="28">
        <f>SUM(AC165:AC176)</f>
        <v>45192.757180000001</v>
      </c>
      <c r="AD164" s="28">
        <f>SUM(AD165:AD176)</f>
        <v>37131.744039999998</v>
      </c>
      <c r="AE164" s="28">
        <f>AD164/AA164*100</f>
        <v>41.256871233327772</v>
      </c>
    </row>
    <row r="165" spans="1:31" ht="31.5" x14ac:dyDescent="0.25">
      <c r="A165" s="345" t="s">
        <v>206</v>
      </c>
      <c r="B165" s="26">
        <f t="shared" si="36"/>
        <v>593491.48171000008</v>
      </c>
      <c r="C165" s="26">
        <f t="shared" si="37"/>
        <v>767836.38534000004</v>
      </c>
      <c r="D165" s="26">
        <f t="shared" si="38"/>
        <v>764864.58934000006</v>
      </c>
      <c r="E165" s="26">
        <f t="shared" si="39"/>
        <v>2971.7959999999998</v>
      </c>
      <c r="F165" s="26">
        <f t="shared" si="40"/>
        <v>562253.80017000006</v>
      </c>
      <c r="G165" s="26">
        <f t="shared" si="46"/>
        <v>73.225730234317112</v>
      </c>
      <c r="H165" s="27">
        <f>Дотации!B42</f>
        <v>90328.6</v>
      </c>
      <c r="I165" s="27">
        <f>Дотации!C42</f>
        <v>90328.6</v>
      </c>
      <c r="J165" s="27">
        <f>Дотации!D42</f>
        <v>90328.6</v>
      </c>
      <c r="K165" s="27">
        <f>Дотации!E42</f>
        <v>0</v>
      </c>
      <c r="L165" s="27">
        <f>Дотации!F42</f>
        <v>74746.399999999994</v>
      </c>
      <c r="M165" s="27">
        <f>L165/I165*100</f>
        <v>82.749428198820738</v>
      </c>
      <c r="N165" s="26">
        <f>Субсидии!B160</f>
        <v>123258.58171</v>
      </c>
      <c r="O165" s="26">
        <f>Субсидии!C160</f>
        <v>233144.28933999999</v>
      </c>
      <c r="P165" s="26">
        <f>Субсидии!D160</f>
        <v>233144.28933999999</v>
      </c>
      <c r="Q165" s="26">
        <f>Субсидии!E160</f>
        <v>0</v>
      </c>
      <c r="R165" s="26">
        <f>Субсидии!F160</f>
        <v>162230.7022</v>
      </c>
      <c r="S165" s="26">
        <f t="shared" si="47"/>
        <v>69.583819813581201</v>
      </c>
      <c r="T165" s="26">
        <f>'Субвенции '!B163</f>
        <v>370459</v>
      </c>
      <c r="U165" s="26">
        <f>'Субвенции '!C163</f>
        <v>421583.10000000003</v>
      </c>
      <c r="V165" s="26">
        <f>'Субвенции '!D163</f>
        <v>421583.10000000003</v>
      </c>
      <c r="W165" s="26">
        <f>'Субвенции '!E163</f>
        <v>0</v>
      </c>
      <c r="X165" s="26">
        <f>'Субвенции '!F163</f>
        <v>305750.65559000004</v>
      </c>
      <c r="Y165" s="26">
        <f t="shared" si="48"/>
        <v>72.524409918234383</v>
      </c>
      <c r="Z165" s="26">
        <f>Иные!B81</f>
        <v>9445.2999999999993</v>
      </c>
      <c r="AA165" s="26">
        <f>Иные!C81</f>
        <v>22780.395999999993</v>
      </c>
      <c r="AB165" s="26">
        <f>Иные!D81</f>
        <v>19808.599999999995</v>
      </c>
      <c r="AC165" s="26">
        <f>Иные!E81</f>
        <v>2971.7959999999998</v>
      </c>
      <c r="AD165" s="26">
        <f>Иные!F81</f>
        <v>19526.042379999999</v>
      </c>
      <c r="AE165" s="26">
        <f>AD165/AA165*100</f>
        <v>85.714235959726096</v>
      </c>
    </row>
    <row r="166" spans="1:31" x14ac:dyDescent="0.25">
      <c r="A166" s="24" t="s">
        <v>207</v>
      </c>
      <c r="B166" s="121">
        <f t="shared" si="36"/>
        <v>8500</v>
      </c>
      <c r="C166" s="121">
        <f t="shared" si="37"/>
        <v>65000</v>
      </c>
      <c r="D166" s="121">
        <f t="shared" si="38"/>
        <v>35000</v>
      </c>
      <c r="E166" s="121">
        <f t="shared" si="39"/>
        <v>30000</v>
      </c>
      <c r="F166" s="121">
        <f t="shared" si="40"/>
        <v>15384.74048</v>
      </c>
      <c r="G166" s="121">
        <f t="shared" si="46"/>
        <v>23.66883150769231</v>
      </c>
      <c r="H166" s="26"/>
      <c r="I166" s="26"/>
      <c r="J166" s="26"/>
      <c r="K166" s="26"/>
      <c r="L166" s="26"/>
      <c r="M166" s="31"/>
      <c r="N166" s="203">
        <f>Субсидии!B161</f>
        <v>8500</v>
      </c>
      <c r="O166" s="203">
        <f>Субсидии!C161</f>
        <v>10000</v>
      </c>
      <c r="P166" s="203">
        <f>Субсидии!D161</f>
        <v>10000</v>
      </c>
      <c r="Q166" s="203">
        <f>Субсидии!E161</f>
        <v>0</v>
      </c>
      <c r="R166" s="203">
        <f>Субсидии!F161</f>
        <v>10000</v>
      </c>
      <c r="S166" s="26">
        <f t="shared" si="47"/>
        <v>100</v>
      </c>
      <c r="T166" s="26"/>
      <c r="U166" s="26"/>
      <c r="V166" s="26"/>
      <c r="W166" s="26"/>
      <c r="X166" s="26"/>
      <c r="Y166" s="26"/>
      <c r="Z166" s="26">
        <f>Иные!B82</f>
        <v>0</v>
      </c>
      <c r="AA166" s="26">
        <f>Иные!C82</f>
        <v>55000</v>
      </c>
      <c r="AB166" s="26">
        <f>Иные!D82</f>
        <v>25000</v>
      </c>
      <c r="AC166" s="26">
        <f>Иные!E82</f>
        <v>30000</v>
      </c>
      <c r="AD166" s="26">
        <f>Иные!F82</f>
        <v>5384.7404800000004</v>
      </c>
      <c r="AE166" s="26">
        <f t="shared" ref="AE166:AE176" si="49">AD166/AA166*100</f>
        <v>9.7904372363636369</v>
      </c>
    </row>
    <row r="167" spans="1:31" x14ac:dyDescent="0.25">
      <c r="A167" s="39" t="s">
        <v>205</v>
      </c>
      <c r="B167" s="121">
        <f t="shared" si="36"/>
        <v>5093</v>
      </c>
      <c r="C167" s="121">
        <f t="shared" si="37"/>
        <v>5167.5</v>
      </c>
      <c r="D167" s="121">
        <f t="shared" si="38"/>
        <v>5167.5</v>
      </c>
      <c r="E167" s="121">
        <f t="shared" si="39"/>
        <v>0</v>
      </c>
      <c r="F167" s="121">
        <f t="shared" si="40"/>
        <v>5043.2386299999998</v>
      </c>
      <c r="G167" s="121">
        <f t="shared" si="46"/>
        <v>97.59532907595549</v>
      </c>
      <c r="H167" s="26"/>
      <c r="I167" s="26"/>
      <c r="J167" s="26"/>
      <c r="K167" s="26"/>
      <c r="L167" s="26"/>
      <c r="M167" s="31"/>
      <c r="N167" s="203">
        <f>Субсидии!B162</f>
        <v>4746</v>
      </c>
      <c r="O167" s="203">
        <f>Субсидии!C162</f>
        <v>4820</v>
      </c>
      <c r="P167" s="203">
        <f>Субсидии!D162</f>
        <v>4820</v>
      </c>
      <c r="Q167" s="203">
        <f>Субсидии!E162</f>
        <v>0</v>
      </c>
      <c r="R167" s="203">
        <f>Субсидии!F162</f>
        <v>4820</v>
      </c>
      <c r="S167" s="26">
        <f t="shared" si="47"/>
        <v>100</v>
      </c>
      <c r="T167" s="26">
        <f>'Субвенции '!B164</f>
        <v>347</v>
      </c>
      <c r="U167" s="26">
        <f>'Субвенции '!C164</f>
        <v>347.5</v>
      </c>
      <c r="V167" s="26">
        <f>'Субвенции '!D164</f>
        <v>347.5</v>
      </c>
      <c r="W167" s="26">
        <f>'Субвенции '!E164</f>
        <v>0</v>
      </c>
      <c r="X167" s="26">
        <f>'Субвенции '!F164</f>
        <v>223.23863</v>
      </c>
      <c r="Y167" s="26">
        <f t="shared" ref="Y167:Y178" si="50">X167/U167*100</f>
        <v>64.241332374100722</v>
      </c>
      <c r="Z167" s="26">
        <f>Иные!B83</f>
        <v>0</v>
      </c>
      <c r="AA167" s="26">
        <f>Иные!C83</f>
        <v>0</v>
      </c>
      <c r="AB167" s="26">
        <f>Иные!D83</f>
        <v>0</v>
      </c>
      <c r="AC167" s="26">
        <f>Иные!E83</f>
        <v>0</v>
      </c>
      <c r="AD167" s="26">
        <f>Иные!F83</f>
        <v>0</v>
      </c>
      <c r="AE167" s="26"/>
    </row>
    <row r="168" spans="1:31" x14ac:dyDescent="0.25">
      <c r="A168" s="39" t="s">
        <v>395</v>
      </c>
      <c r="B168" s="121">
        <f t="shared" si="36"/>
        <v>5465</v>
      </c>
      <c r="C168" s="121">
        <f t="shared" si="37"/>
        <v>9415.5</v>
      </c>
      <c r="D168" s="121">
        <f t="shared" si="38"/>
        <v>9415.5</v>
      </c>
      <c r="E168" s="121">
        <f t="shared" si="39"/>
        <v>0</v>
      </c>
      <c r="F168" s="121">
        <f t="shared" si="40"/>
        <v>6328.25</v>
      </c>
      <c r="G168" s="121">
        <f t="shared" si="46"/>
        <v>67.210981891561786</v>
      </c>
      <c r="H168" s="26"/>
      <c r="I168" s="26"/>
      <c r="J168" s="26"/>
      <c r="K168" s="26"/>
      <c r="L168" s="26"/>
      <c r="M168" s="31"/>
      <c r="N168" s="203">
        <f>Субсидии!B163</f>
        <v>5118</v>
      </c>
      <c r="O168" s="203">
        <f>Субсидии!C163</f>
        <v>9068</v>
      </c>
      <c r="P168" s="203">
        <f>Субсидии!D163</f>
        <v>9068</v>
      </c>
      <c r="Q168" s="203">
        <f>Субсидии!E163</f>
        <v>0</v>
      </c>
      <c r="R168" s="203">
        <f>Субсидии!F163</f>
        <v>6068</v>
      </c>
      <c r="S168" s="26">
        <f t="shared" si="47"/>
        <v>66.91662990736657</v>
      </c>
      <c r="T168" s="26">
        <f>'Субвенции '!B165</f>
        <v>347</v>
      </c>
      <c r="U168" s="26">
        <f>'Субвенции '!C165</f>
        <v>347.5</v>
      </c>
      <c r="V168" s="26">
        <f>'Субвенции '!D165</f>
        <v>347.5</v>
      </c>
      <c r="W168" s="26">
        <f>'Субвенции '!E165</f>
        <v>0</v>
      </c>
      <c r="X168" s="26">
        <f>'Субвенции '!F165</f>
        <v>260.25</v>
      </c>
      <c r="Y168" s="26">
        <f t="shared" si="50"/>
        <v>74.892086330935243</v>
      </c>
      <c r="Z168" s="26"/>
      <c r="AA168" s="26"/>
      <c r="AB168" s="26"/>
      <c r="AC168" s="26"/>
      <c r="AD168" s="26"/>
      <c r="AE168" s="26"/>
    </row>
    <row r="169" spans="1:31" x14ac:dyDescent="0.25">
      <c r="A169" s="39" t="s">
        <v>396</v>
      </c>
      <c r="B169" s="121">
        <f t="shared" si="36"/>
        <v>2649.8</v>
      </c>
      <c r="C169" s="121">
        <f t="shared" si="37"/>
        <v>7844.3020999999999</v>
      </c>
      <c r="D169" s="121">
        <f t="shared" si="38"/>
        <v>4175.74</v>
      </c>
      <c r="E169" s="121">
        <f t="shared" si="39"/>
        <v>3668.5621000000001</v>
      </c>
      <c r="F169" s="121">
        <f t="shared" si="40"/>
        <v>7808.7922600000002</v>
      </c>
      <c r="G169" s="121">
        <f t="shared" si="46"/>
        <v>99.547316771494565</v>
      </c>
      <c r="H169" s="26"/>
      <c r="I169" s="26"/>
      <c r="J169" s="26"/>
      <c r="K169" s="26"/>
      <c r="L169" s="26"/>
      <c r="M169" s="31"/>
      <c r="N169" s="203">
        <f>Субсидии!B164</f>
        <v>2511</v>
      </c>
      <c r="O169" s="203">
        <f>Субсидии!C164</f>
        <v>4036.74</v>
      </c>
      <c r="P169" s="203">
        <f>Субсидии!D164</f>
        <v>4036.74</v>
      </c>
      <c r="Q169" s="203">
        <f>Субсидии!E164</f>
        <v>0</v>
      </c>
      <c r="R169" s="203">
        <f>Субсидии!F164</f>
        <v>4036.74</v>
      </c>
      <c r="S169" s="26">
        <f t="shared" si="47"/>
        <v>100</v>
      </c>
      <c r="T169" s="26">
        <f>'Субвенции '!B166</f>
        <v>138.80000000000001</v>
      </c>
      <c r="U169" s="26">
        <f>'Субвенции '!C166</f>
        <v>139</v>
      </c>
      <c r="V169" s="26">
        <f>'Субвенции '!D166</f>
        <v>139</v>
      </c>
      <c r="W169" s="26">
        <f>'Субвенции '!E166</f>
        <v>0</v>
      </c>
      <c r="X169" s="26">
        <f>'Субвенции '!F166</f>
        <v>103.49016</v>
      </c>
      <c r="Y169" s="26">
        <f t="shared" si="50"/>
        <v>74.453352517985621</v>
      </c>
      <c r="Z169" s="26"/>
      <c r="AA169" s="26">
        <f>Иные!C84</f>
        <v>3668.5621000000001</v>
      </c>
      <c r="AB169" s="26"/>
      <c r="AC169" s="26">
        <f>Иные!E84</f>
        <v>3668.5621000000001</v>
      </c>
      <c r="AD169" s="26">
        <f>Иные!F84</f>
        <v>3668.5621000000001</v>
      </c>
      <c r="AE169" s="26">
        <f t="shared" si="49"/>
        <v>100</v>
      </c>
    </row>
    <row r="170" spans="1:31" x14ac:dyDescent="0.25">
      <c r="A170" s="39" t="s">
        <v>397</v>
      </c>
      <c r="B170" s="121">
        <f t="shared" si="36"/>
        <v>3279.8</v>
      </c>
      <c r="C170" s="121">
        <f t="shared" si="37"/>
        <v>4796.93</v>
      </c>
      <c r="D170" s="121">
        <f t="shared" si="38"/>
        <v>4796.93</v>
      </c>
      <c r="E170" s="121">
        <f t="shared" si="39"/>
        <v>0</v>
      </c>
      <c r="F170" s="121">
        <f t="shared" si="40"/>
        <v>4749.5983500000002</v>
      </c>
      <c r="G170" s="121">
        <f t="shared" si="46"/>
        <v>99.013292876902511</v>
      </c>
      <c r="H170" s="26"/>
      <c r="I170" s="26"/>
      <c r="J170" s="26"/>
      <c r="K170" s="26"/>
      <c r="L170" s="26"/>
      <c r="M170" s="31"/>
      <c r="N170" s="203">
        <f>Субсидии!B165</f>
        <v>3141</v>
      </c>
      <c r="O170" s="203">
        <f>Субсидии!C165</f>
        <v>4657.93</v>
      </c>
      <c r="P170" s="203">
        <f>Субсидии!D165</f>
        <v>4657.93</v>
      </c>
      <c r="Q170" s="203">
        <f>Субсидии!E165</f>
        <v>0</v>
      </c>
      <c r="R170" s="203">
        <f>Субсидии!F165</f>
        <v>4657.93</v>
      </c>
      <c r="S170" s="26">
        <f t="shared" si="47"/>
        <v>100</v>
      </c>
      <c r="T170" s="26">
        <f>'Субвенции '!B167</f>
        <v>138.80000000000001</v>
      </c>
      <c r="U170" s="26">
        <f>'Субвенции '!C167</f>
        <v>139</v>
      </c>
      <c r="V170" s="26">
        <f>'Субвенции '!D167</f>
        <v>139</v>
      </c>
      <c r="W170" s="26">
        <f>'Субвенции '!E167</f>
        <v>0</v>
      </c>
      <c r="X170" s="26">
        <f>'Субвенции '!F167</f>
        <v>91.668350000000004</v>
      </c>
      <c r="Y170" s="26">
        <f t="shared" si="50"/>
        <v>65.948453237410078</v>
      </c>
      <c r="Z170" s="26"/>
      <c r="AA170" s="26"/>
      <c r="AB170" s="26"/>
      <c r="AC170" s="26"/>
      <c r="AD170" s="26"/>
      <c r="AE170" s="26"/>
    </row>
    <row r="171" spans="1:31" x14ac:dyDescent="0.25">
      <c r="A171" s="39" t="s">
        <v>398</v>
      </c>
      <c r="B171" s="121">
        <f t="shared" si="36"/>
        <v>4266.8</v>
      </c>
      <c r="C171" s="121">
        <f t="shared" si="37"/>
        <v>5067</v>
      </c>
      <c r="D171" s="121">
        <f t="shared" si="38"/>
        <v>5067</v>
      </c>
      <c r="E171" s="121">
        <f t="shared" si="39"/>
        <v>0</v>
      </c>
      <c r="F171" s="121">
        <f t="shared" si="40"/>
        <v>4446.05008</v>
      </c>
      <c r="G171" s="121">
        <f t="shared" si="46"/>
        <v>87.745215709492797</v>
      </c>
      <c r="H171" s="26"/>
      <c r="I171" s="26"/>
      <c r="J171" s="26"/>
      <c r="K171" s="26"/>
      <c r="L171" s="26"/>
      <c r="M171" s="31"/>
      <c r="N171" s="203">
        <f>Субсидии!B166</f>
        <v>4128</v>
      </c>
      <c r="O171" s="203">
        <f>Субсидии!C166</f>
        <v>4928</v>
      </c>
      <c r="P171" s="203">
        <f>Субсидии!D166</f>
        <v>4928</v>
      </c>
      <c r="Q171" s="203">
        <f>Субсидии!E166</f>
        <v>0</v>
      </c>
      <c r="R171" s="203">
        <f>Субсидии!F166</f>
        <v>4345.21</v>
      </c>
      <c r="S171" s="26">
        <f t="shared" si="47"/>
        <v>88.173904220779221</v>
      </c>
      <c r="T171" s="26">
        <f>'Субвенции '!B168</f>
        <v>138.80000000000001</v>
      </c>
      <c r="U171" s="26">
        <f>'Субвенции '!C168</f>
        <v>139</v>
      </c>
      <c r="V171" s="26">
        <f>'Субвенции '!D168</f>
        <v>139</v>
      </c>
      <c r="W171" s="26">
        <f>'Субвенции '!E168</f>
        <v>0</v>
      </c>
      <c r="X171" s="26">
        <f>'Субвенции '!F168</f>
        <v>100.84008</v>
      </c>
      <c r="Y171" s="26">
        <f t="shared" si="50"/>
        <v>72.546820143884901</v>
      </c>
      <c r="Z171" s="26"/>
      <c r="AA171" s="26"/>
      <c r="AB171" s="26"/>
      <c r="AC171" s="26"/>
      <c r="AD171" s="26"/>
      <c r="AE171" s="26"/>
    </row>
    <row r="172" spans="1:31" x14ac:dyDescent="0.25">
      <c r="A172" s="39" t="s">
        <v>399</v>
      </c>
      <c r="B172" s="121">
        <f t="shared" si="36"/>
        <v>2862.8</v>
      </c>
      <c r="C172" s="121">
        <f t="shared" si="37"/>
        <v>2863</v>
      </c>
      <c r="D172" s="121">
        <f t="shared" si="38"/>
        <v>2863</v>
      </c>
      <c r="E172" s="121">
        <f t="shared" si="39"/>
        <v>0</v>
      </c>
      <c r="F172" s="121">
        <f t="shared" si="40"/>
        <v>88.668270000000007</v>
      </c>
      <c r="G172" s="121">
        <f t="shared" si="46"/>
        <v>3.0970405169402726</v>
      </c>
      <c r="H172" s="26"/>
      <c r="I172" s="26"/>
      <c r="J172" s="26"/>
      <c r="K172" s="26"/>
      <c r="L172" s="26"/>
      <c r="M172" s="31"/>
      <c r="N172" s="203">
        <f>Субсидии!B167</f>
        <v>2724</v>
      </c>
      <c r="O172" s="203">
        <f>Субсидии!C167</f>
        <v>2724</v>
      </c>
      <c r="P172" s="203">
        <f>Субсидии!D167</f>
        <v>2724</v>
      </c>
      <c r="Q172" s="203">
        <f>Субсидии!E167</f>
        <v>0</v>
      </c>
      <c r="R172" s="203">
        <f>Субсидии!F167</f>
        <v>0</v>
      </c>
      <c r="S172" s="26">
        <f t="shared" si="47"/>
        <v>0</v>
      </c>
      <c r="T172" s="26">
        <f>'Субвенции '!B169</f>
        <v>138.80000000000001</v>
      </c>
      <c r="U172" s="26">
        <f>'Субвенции '!C169</f>
        <v>139</v>
      </c>
      <c r="V172" s="26">
        <f>'Субвенции '!D169</f>
        <v>139</v>
      </c>
      <c r="W172" s="26">
        <f>'Субвенции '!E169</f>
        <v>0</v>
      </c>
      <c r="X172" s="26">
        <f>'Субвенции '!F169</f>
        <v>88.668270000000007</v>
      </c>
      <c r="Y172" s="26">
        <f t="shared" si="50"/>
        <v>63.790122302158281</v>
      </c>
      <c r="Z172" s="26"/>
      <c r="AA172" s="26"/>
      <c r="AB172" s="26"/>
      <c r="AC172" s="26"/>
      <c r="AD172" s="26"/>
      <c r="AE172" s="26"/>
    </row>
    <row r="173" spans="1:31" x14ac:dyDescent="0.25">
      <c r="A173" s="39" t="s">
        <v>400</v>
      </c>
      <c r="B173" s="121">
        <f t="shared" si="36"/>
        <v>141072.79999999999</v>
      </c>
      <c r="C173" s="121">
        <f t="shared" si="37"/>
        <v>141520.25394</v>
      </c>
      <c r="D173" s="121">
        <f t="shared" si="38"/>
        <v>141520.25394</v>
      </c>
      <c r="E173" s="121">
        <f t="shared" si="39"/>
        <v>0</v>
      </c>
      <c r="F173" s="121">
        <f t="shared" si="40"/>
        <v>141485.35394</v>
      </c>
      <c r="G173" s="121">
        <f t="shared" si="46"/>
        <v>99.975339218925669</v>
      </c>
      <c r="H173" s="26"/>
      <c r="I173" s="26"/>
      <c r="J173" s="26"/>
      <c r="K173" s="26"/>
      <c r="L173" s="26"/>
      <c r="M173" s="31"/>
      <c r="N173" s="203">
        <f>Субсидии!B168</f>
        <v>140934</v>
      </c>
      <c r="O173" s="203">
        <f>Субсидии!C168</f>
        <v>141381.25394</v>
      </c>
      <c r="P173" s="203">
        <f>Субсидии!D168</f>
        <v>141381.25394</v>
      </c>
      <c r="Q173" s="203">
        <f>Субсидии!E168</f>
        <v>0</v>
      </c>
      <c r="R173" s="203">
        <f>Субсидии!F168</f>
        <v>141381.25394</v>
      </c>
      <c r="S173" s="26">
        <f t="shared" si="47"/>
        <v>100</v>
      </c>
      <c r="T173" s="26">
        <f>'Субвенции '!B170</f>
        <v>138.80000000000001</v>
      </c>
      <c r="U173" s="26">
        <f>'Субвенции '!C170</f>
        <v>139</v>
      </c>
      <c r="V173" s="26">
        <f>'Субвенции '!D170</f>
        <v>139</v>
      </c>
      <c r="W173" s="26">
        <f>'Субвенции '!E170</f>
        <v>0</v>
      </c>
      <c r="X173" s="26">
        <f>'Субвенции '!F170</f>
        <v>104.1</v>
      </c>
      <c r="Y173" s="26">
        <f t="shared" si="50"/>
        <v>74.892086330935243</v>
      </c>
      <c r="Z173" s="26"/>
      <c r="AA173" s="26"/>
      <c r="AB173" s="26"/>
      <c r="AC173" s="26"/>
      <c r="AD173" s="26"/>
      <c r="AE173" s="26"/>
    </row>
    <row r="174" spans="1:31" x14ac:dyDescent="0.25">
      <c r="A174" s="39" t="s">
        <v>401</v>
      </c>
      <c r="B174" s="121">
        <f t="shared" si="36"/>
        <v>6701</v>
      </c>
      <c r="C174" s="121">
        <f t="shared" si="37"/>
        <v>9901.5</v>
      </c>
      <c r="D174" s="121">
        <f t="shared" si="38"/>
        <v>9901.5</v>
      </c>
      <c r="E174" s="121">
        <f t="shared" si="39"/>
        <v>0</v>
      </c>
      <c r="F174" s="121">
        <f t="shared" si="40"/>
        <v>6931.9096900000004</v>
      </c>
      <c r="G174" s="121">
        <f t="shared" si="46"/>
        <v>70.008682421855283</v>
      </c>
      <c r="H174" s="26"/>
      <c r="I174" s="26"/>
      <c r="J174" s="26"/>
      <c r="K174" s="26"/>
      <c r="L174" s="26"/>
      <c r="M174" s="31"/>
      <c r="N174" s="203">
        <f>Субсидии!B169</f>
        <v>6354</v>
      </c>
      <c r="O174" s="203">
        <f>Субсидии!C169</f>
        <v>9554</v>
      </c>
      <c r="P174" s="203">
        <f>Субсидии!D169</f>
        <v>9554</v>
      </c>
      <c r="Q174" s="203">
        <f>Субсидии!E169</f>
        <v>0</v>
      </c>
      <c r="R174" s="203">
        <f>Субсидии!F169</f>
        <v>6677.6</v>
      </c>
      <c r="S174" s="26">
        <f t="shared" si="47"/>
        <v>69.893238434163706</v>
      </c>
      <c r="T174" s="26">
        <f>'Субвенции '!B171</f>
        <v>347</v>
      </c>
      <c r="U174" s="26">
        <f>'Субвенции '!C171</f>
        <v>347.5</v>
      </c>
      <c r="V174" s="26">
        <f>'Субвенции '!D171</f>
        <v>347.5</v>
      </c>
      <c r="W174" s="26">
        <f>'Субвенции '!E171</f>
        <v>0</v>
      </c>
      <c r="X174" s="26">
        <f>'Субвенции '!F171</f>
        <v>254.30968999999999</v>
      </c>
      <c r="Y174" s="26">
        <f t="shared" si="50"/>
        <v>73.18264460431655</v>
      </c>
      <c r="Z174" s="26"/>
      <c r="AA174" s="26"/>
      <c r="AB174" s="26"/>
      <c r="AC174" s="26"/>
      <c r="AD174" s="26"/>
      <c r="AE174" s="26"/>
    </row>
    <row r="175" spans="1:31" x14ac:dyDescent="0.25">
      <c r="A175" s="39" t="s">
        <v>518</v>
      </c>
      <c r="B175" s="121">
        <f t="shared" si="36"/>
        <v>2961.8</v>
      </c>
      <c r="C175" s="121">
        <f t="shared" si="37"/>
        <v>2962</v>
      </c>
      <c r="D175" s="121">
        <f t="shared" si="38"/>
        <v>2962</v>
      </c>
      <c r="E175" s="121">
        <f t="shared" si="39"/>
        <v>0</v>
      </c>
      <c r="F175" s="121">
        <f t="shared" si="40"/>
        <v>2927.1</v>
      </c>
      <c r="G175" s="121">
        <f t="shared" si="46"/>
        <v>98.82174206617151</v>
      </c>
      <c r="H175" s="26"/>
      <c r="I175" s="26"/>
      <c r="J175" s="26"/>
      <c r="K175" s="26"/>
      <c r="L175" s="26"/>
      <c r="M175" s="31"/>
      <c r="N175" s="203">
        <f>Субсидии!B170</f>
        <v>2823</v>
      </c>
      <c r="O175" s="203">
        <f>Субсидии!C170</f>
        <v>2823</v>
      </c>
      <c r="P175" s="203">
        <f>Субсидии!D170</f>
        <v>2823</v>
      </c>
      <c r="Q175" s="203">
        <f>Субсидии!E170</f>
        <v>0</v>
      </c>
      <c r="R175" s="203">
        <f>Субсидии!F170</f>
        <v>2823</v>
      </c>
      <c r="S175" s="26">
        <f t="shared" si="47"/>
        <v>100</v>
      </c>
      <c r="T175" s="26">
        <f>'Субвенции '!B172</f>
        <v>138.80000000000001</v>
      </c>
      <c r="U175" s="26">
        <f>'Субвенции '!C172</f>
        <v>139</v>
      </c>
      <c r="V175" s="26">
        <f>'Субвенции '!D172</f>
        <v>139</v>
      </c>
      <c r="W175" s="26">
        <f>'Субвенции '!E172</f>
        <v>0</v>
      </c>
      <c r="X175" s="26">
        <f>'Субвенции '!F172</f>
        <v>104.1</v>
      </c>
      <c r="Y175" s="26">
        <f t="shared" si="50"/>
        <v>74.892086330935243</v>
      </c>
      <c r="Z175" s="26">
        <f>Иные!B85</f>
        <v>0</v>
      </c>
      <c r="AA175" s="26">
        <f>Иные!C85</f>
        <v>0</v>
      </c>
      <c r="AB175" s="26">
        <f>Иные!D85</f>
        <v>0</v>
      </c>
      <c r="AC175" s="26">
        <f>Иные!E85</f>
        <v>0</v>
      </c>
      <c r="AD175" s="26">
        <f>Иные!F85</f>
        <v>0</v>
      </c>
      <c r="AE175" s="26"/>
    </row>
    <row r="176" spans="1:31" x14ac:dyDescent="0.25">
      <c r="A176" s="39" t="s">
        <v>402</v>
      </c>
      <c r="B176" s="121">
        <f t="shared" si="36"/>
        <v>2373.8000000000002</v>
      </c>
      <c r="C176" s="121">
        <f t="shared" si="37"/>
        <v>10926.399079999999</v>
      </c>
      <c r="D176" s="121">
        <f t="shared" si="38"/>
        <v>2374</v>
      </c>
      <c r="E176" s="121">
        <f t="shared" si="39"/>
        <v>8552.3990799999992</v>
      </c>
      <c r="F176" s="121">
        <f t="shared" si="40"/>
        <v>10879.366399999999</v>
      </c>
      <c r="G176" s="121">
        <f t="shared" si="46"/>
        <v>99.569550044295113</v>
      </c>
      <c r="H176" s="26"/>
      <c r="I176" s="26"/>
      <c r="J176" s="26"/>
      <c r="K176" s="26"/>
      <c r="L176" s="26"/>
      <c r="M176" s="31"/>
      <c r="N176" s="203">
        <f>Субсидии!B171</f>
        <v>2235</v>
      </c>
      <c r="O176" s="203">
        <f>Субсидии!C171</f>
        <v>2235</v>
      </c>
      <c r="P176" s="203">
        <f>Субсидии!D171</f>
        <v>2235</v>
      </c>
      <c r="Q176" s="203">
        <f>Субсидии!E171</f>
        <v>0</v>
      </c>
      <c r="R176" s="203">
        <f>Субсидии!F171</f>
        <v>2235</v>
      </c>
      <c r="S176" s="26">
        <f t="shared" si="47"/>
        <v>100</v>
      </c>
      <c r="T176" s="26">
        <f>'Субвенции '!B173</f>
        <v>138.80000000000001</v>
      </c>
      <c r="U176" s="26">
        <f>'Субвенции '!C173</f>
        <v>139</v>
      </c>
      <c r="V176" s="26">
        <f>'Субвенции '!D173</f>
        <v>139</v>
      </c>
      <c r="W176" s="26">
        <f>'Субвенции '!E173</f>
        <v>0</v>
      </c>
      <c r="X176" s="26">
        <f>'Субвенции '!F173</f>
        <v>91.967320000000001</v>
      </c>
      <c r="Y176" s="26">
        <f t="shared" si="50"/>
        <v>66.163539568345314</v>
      </c>
      <c r="Z176" s="26"/>
      <c r="AA176" s="26">
        <f>Иные!C86</f>
        <v>8552.3990799999992</v>
      </c>
      <c r="AB176" s="26">
        <f>Иные!D86</f>
        <v>0</v>
      </c>
      <c r="AC176" s="26">
        <f>Иные!E86</f>
        <v>8552.3990799999992</v>
      </c>
      <c r="AD176" s="26">
        <f>Иные!F86</f>
        <v>8552.3990799999992</v>
      </c>
      <c r="AE176" s="26">
        <f t="shared" si="49"/>
        <v>100</v>
      </c>
    </row>
    <row r="177" spans="1:31" s="18" customFormat="1" ht="31.5" x14ac:dyDescent="0.25">
      <c r="A177" s="20" t="s">
        <v>212</v>
      </c>
      <c r="B177" s="28">
        <f t="shared" si="36"/>
        <v>1095187.6407899999</v>
      </c>
      <c r="C177" s="28">
        <f t="shared" si="37"/>
        <v>1308783.1716100001</v>
      </c>
      <c r="D177" s="28">
        <f t="shared" si="38"/>
        <v>1307565.8236100001</v>
      </c>
      <c r="E177" s="28">
        <f t="shared" si="39"/>
        <v>1217.348</v>
      </c>
      <c r="F177" s="28">
        <f t="shared" si="40"/>
        <v>1017334.7668699998</v>
      </c>
      <c r="G177" s="28">
        <f t="shared" si="46"/>
        <v>77.731345339543537</v>
      </c>
      <c r="H177" s="28">
        <f>SUM(H178:H189)</f>
        <v>202153.9</v>
      </c>
      <c r="I177" s="28">
        <f>SUM(I178:I189)</f>
        <v>202153.9</v>
      </c>
      <c r="J177" s="28">
        <f>SUM(J178:J189)</f>
        <v>202153.9</v>
      </c>
      <c r="K177" s="28">
        <f>SUM(K178:K189)</f>
        <v>0</v>
      </c>
      <c r="L177" s="28">
        <f>SUM(L178:L189)</f>
        <v>153415.79999999999</v>
      </c>
      <c r="M177" s="29">
        <f>L177/I177*100</f>
        <v>75.890596223965986</v>
      </c>
      <c r="N177" s="28">
        <f>SUM(N178:N189)</f>
        <v>453060.64078999998</v>
      </c>
      <c r="O177" s="28">
        <f>SUM(O178:O189)</f>
        <v>554282.32361000008</v>
      </c>
      <c r="P177" s="28">
        <f>SUM(P178:P189)</f>
        <v>554282.32361000008</v>
      </c>
      <c r="Q177" s="28">
        <f>SUM(Q178:Q189)</f>
        <v>0</v>
      </c>
      <c r="R177" s="28">
        <f>SUM(R178:R189)</f>
        <v>466628.7239499999</v>
      </c>
      <c r="S177" s="28">
        <f t="shared" si="47"/>
        <v>84.186109510200737</v>
      </c>
      <c r="T177" s="28">
        <f>SUM(T178:T189)</f>
        <v>429586.89999999991</v>
      </c>
      <c r="U177" s="28">
        <f>SUM(U178:U189)</f>
        <v>489312.30000000005</v>
      </c>
      <c r="V177" s="28">
        <f>SUM(V178:V189)</f>
        <v>489312.30000000005</v>
      </c>
      <c r="W177" s="28">
        <f>SUM(W178:W189)</f>
        <v>0</v>
      </c>
      <c r="X177" s="28">
        <f>SUM(X178:X189)</f>
        <v>368351.62499999994</v>
      </c>
      <c r="Y177" s="28">
        <f t="shared" si="50"/>
        <v>75.279453428822436</v>
      </c>
      <c r="Z177" s="28">
        <f>SUM(Z178:Z189)</f>
        <v>10386.200000000001</v>
      </c>
      <c r="AA177" s="28">
        <f>SUM(AA178:AA189)</f>
        <v>63034.648000000001</v>
      </c>
      <c r="AB177" s="28">
        <f>SUM(AB178:AB189)</f>
        <v>61817.3</v>
      </c>
      <c r="AC177" s="28">
        <f>SUM(AC178:AC189)</f>
        <v>1217.348</v>
      </c>
      <c r="AD177" s="28">
        <f>SUM(AD178:AD189)</f>
        <v>28938.617919999997</v>
      </c>
      <c r="AE177" s="28">
        <f>AD177/AA177*100</f>
        <v>45.909065630064269</v>
      </c>
    </row>
    <row r="178" spans="1:31" ht="31.5" x14ac:dyDescent="0.25">
      <c r="A178" s="345" t="s">
        <v>211</v>
      </c>
      <c r="B178" s="26">
        <f t="shared" si="36"/>
        <v>1035386.6407899999</v>
      </c>
      <c r="C178" s="26">
        <f t="shared" si="37"/>
        <v>1109438.8365800001</v>
      </c>
      <c r="D178" s="26">
        <f t="shared" si="38"/>
        <v>1108221.4885800001</v>
      </c>
      <c r="E178" s="26">
        <f t="shared" si="39"/>
        <v>1217.348</v>
      </c>
      <c r="F178" s="26">
        <f t="shared" si="40"/>
        <v>887620.50177999982</v>
      </c>
      <c r="G178" s="26">
        <f t="shared" si="46"/>
        <v>80.006258345544651</v>
      </c>
      <c r="H178" s="27">
        <f>Дотации!B44</f>
        <v>202153.9</v>
      </c>
      <c r="I178" s="27">
        <f>Дотации!C44</f>
        <v>202153.9</v>
      </c>
      <c r="J178" s="27">
        <f>Дотации!D44</f>
        <v>202153.9</v>
      </c>
      <c r="K178" s="27">
        <f>Дотации!E44</f>
        <v>0</v>
      </c>
      <c r="L178" s="27">
        <f>Дотации!F44</f>
        <v>153415.79999999999</v>
      </c>
      <c r="M178" s="27">
        <f>L178/I178*100</f>
        <v>75.890596223965986</v>
      </c>
      <c r="N178" s="26">
        <f>Субсидии!B173</f>
        <v>395688.64078999998</v>
      </c>
      <c r="O178" s="26">
        <f>Субсидии!C173</f>
        <v>397370.48858</v>
      </c>
      <c r="P178" s="26">
        <f>Субсидии!D173</f>
        <v>397370.48858</v>
      </c>
      <c r="Q178" s="26">
        <f>Субсидии!E173</f>
        <v>0</v>
      </c>
      <c r="R178" s="26">
        <f>Субсидии!F173</f>
        <v>349512.58652999997</v>
      </c>
      <c r="S178" s="26">
        <f t="shared" si="47"/>
        <v>87.956352214020768</v>
      </c>
      <c r="T178" s="26">
        <f>'Субвенции '!B175</f>
        <v>427157.89999999997</v>
      </c>
      <c r="U178" s="26">
        <f>'Субвенции '!C175</f>
        <v>486879.80000000005</v>
      </c>
      <c r="V178" s="26">
        <f>'Субвенции '!D175</f>
        <v>486879.80000000005</v>
      </c>
      <c r="W178" s="26">
        <f>'Субвенции '!E175</f>
        <v>0</v>
      </c>
      <c r="X178" s="26">
        <f>'Субвенции '!F175</f>
        <v>366898.87457999995</v>
      </c>
      <c r="Y178" s="26">
        <f t="shared" si="50"/>
        <v>75.357177393681127</v>
      </c>
      <c r="Z178" s="26">
        <f>Иные!B88</f>
        <v>10386.200000000001</v>
      </c>
      <c r="AA178" s="26">
        <f>Иные!C88</f>
        <v>23034.648000000001</v>
      </c>
      <c r="AB178" s="26">
        <f>Иные!D88</f>
        <v>21817.3</v>
      </c>
      <c r="AC178" s="26">
        <f>Иные!E88</f>
        <v>1217.348</v>
      </c>
      <c r="AD178" s="26">
        <f>Иные!F88</f>
        <v>17793.240669999999</v>
      </c>
      <c r="AE178" s="26">
        <f>AD178/AA178*100</f>
        <v>77.245550572337805</v>
      </c>
    </row>
    <row r="179" spans="1:31" x14ac:dyDescent="0.25">
      <c r="A179" s="39" t="s">
        <v>209</v>
      </c>
      <c r="B179" s="121">
        <f t="shared" si="36"/>
        <v>12750</v>
      </c>
      <c r="C179" s="121">
        <f t="shared" si="37"/>
        <v>104117.59159</v>
      </c>
      <c r="D179" s="121">
        <f t="shared" si="38"/>
        <v>104117.59159</v>
      </c>
      <c r="E179" s="121">
        <f t="shared" si="39"/>
        <v>0</v>
      </c>
      <c r="F179" s="121">
        <f t="shared" si="40"/>
        <v>65809.173320000002</v>
      </c>
      <c r="G179" s="121">
        <f t="shared" si="46"/>
        <v>63.206584319724755</v>
      </c>
      <c r="H179" s="26"/>
      <c r="I179" s="26"/>
      <c r="J179" s="26"/>
      <c r="K179" s="26"/>
      <c r="L179" s="26"/>
      <c r="M179" s="31"/>
      <c r="N179" s="203">
        <f>Субсидии!B174</f>
        <v>12750</v>
      </c>
      <c r="O179" s="203">
        <f>Субсидии!C174</f>
        <v>64117.591589999996</v>
      </c>
      <c r="P179" s="203">
        <f>Субсидии!D174</f>
        <v>64117.591589999996</v>
      </c>
      <c r="Q179" s="203">
        <f>Субсидии!E174</f>
        <v>0</v>
      </c>
      <c r="R179" s="203">
        <f>Субсидии!F174</f>
        <v>54663.796069999997</v>
      </c>
      <c r="S179" s="26">
        <f t="shared" si="47"/>
        <v>85.255535515974614</v>
      </c>
      <c r="T179" s="26"/>
      <c r="U179" s="26"/>
      <c r="V179" s="26"/>
      <c r="W179" s="26"/>
      <c r="X179" s="26"/>
      <c r="Y179" s="26"/>
      <c r="Z179" s="26">
        <f>Иные!B89</f>
        <v>0</v>
      </c>
      <c r="AA179" s="26">
        <f>Иные!C89</f>
        <v>40000</v>
      </c>
      <c r="AB179" s="26">
        <f>Иные!D89</f>
        <v>40000</v>
      </c>
      <c r="AC179" s="26">
        <f>Иные!E89</f>
        <v>0</v>
      </c>
      <c r="AD179" s="26">
        <f>Иные!F89</f>
        <v>11145.37725</v>
      </c>
      <c r="AE179" s="26">
        <f t="shared" ref="AE179" si="51">AD179/AA179*100</f>
        <v>27.863443124999996</v>
      </c>
    </row>
    <row r="180" spans="1:31" x14ac:dyDescent="0.25">
      <c r="A180" s="39" t="s">
        <v>404</v>
      </c>
      <c r="B180" s="121">
        <f t="shared" si="36"/>
        <v>3456.8</v>
      </c>
      <c r="C180" s="121">
        <f t="shared" si="37"/>
        <v>6722.3</v>
      </c>
      <c r="D180" s="121">
        <f t="shared" si="38"/>
        <v>6722.3</v>
      </c>
      <c r="E180" s="121">
        <f t="shared" si="39"/>
        <v>0</v>
      </c>
      <c r="F180" s="121">
        <f t="shared" si="40"/>
        <v>3400.3996200000001</v>
      </c>
      <c r="G180" s="121">
        <f t="shared" si="46"/>
        <v>50.583871889085586</v>
      </c>
      <c r="H180" s="26"/>
      <c r="I180" s="26"/>
      <c r="J180" s="26"/>
      <c r="K180" s="26"/>
      <c r="L180" s="26"/>
      <c r="M180" s="31"/>
      <c r="N180" s="203">
        <f>Субсидии!B175</f>
        <v>3318</v>
      </c>
      <c r="O180" s="203">
        <f>Субсидии!C175</f>
        <v>6583.3</v>
      </c>
      <c r="P180" s="203">
        <f>Субсидии!D175</f>
        <v>6583.3</v>
      </c>
      <c r="Q180" s="203">
        <f>Субсидии!E175</f>
        <v>0</v>
      </c>
      <c r="R180" s="203">
        <f>Субсидии!F175</f>
        <v>3317.9999700000003</v>
      </c>
      <c r="S180" s="26">
        <f t="shared" si="47"/>
        <v>50.400254735467023</v>
      </c>
      <c r="T180" s="26">
        <f>'Субвенции '!B176</f>
        <v>138.80000000000001</v>
      </c>
      <c r="U180" s="26">
        <f>'Субвенции '!C176</f>
        <v>139</v>
      </c>
      <c r="V180" s="26">
        <f>'Субвенции '!D176</f>
        <v>139</v>
      </c>
      <c r="W180" s="26">
        <f>'Субвенции '!E176</f>
        <v>0</v>
      </c>
      <c r="X180" s="26">
        <f>'Субвенции '!F176</f>
        <v>82.399649999999994</v>
      </c>
      <c r="Y180" s="26">
        <f t="shared" ref="Y180:Y191" si="52">X180/U180*100</f>
        <v>59.280323741007187</v>
      </c>
      <c r="Z180" s="26"/>
      <c r="AA180" s="26"/>
      <c r="AB180" s="26"/>
      <c r="AC180" s="26"/>
      <c r="AD180" s="26"/>
      <c r="AE180" s="26"/>
    </row>
    <row r="181" spans="1:31" x14ac:dyDescent="0.25">
      <c r="A181" s="39" t="s">
        <v>519</v>
      </c>
      <c r="B181" s="121">
        <f t="shared" si="36"/>
        <v>3777.8</v>
      </c>
      <c r="C181" s="121">
        <f t="shared" si="37"/>
        <v>7359.2</v>
      </c>
      <c r="D181" s="121">
        <f t="shared" si="38"/>
        <v>7359.2</v>
      </c>
      <c r="E181" s="121">
        <f t="shared" si="39"/>
        <v>0</v>
      </c>
      <c r="F181" s="121">
        <f t="shared" si="40"/>
        <v>4624.4605499999998</v>
      </c>
      <c r="G181" s="121">
        <f t="shared" si="46"/>
        <v>62.839174774432003</v>
      </c>
      <c r="H181" s="26"/>
      <c r="I181" s="26"/>
      <c r="J181" s="26"/>
      <c r="K181" s="26"/>
      <c r="L181" s="26"/>
      <c r="M181" s="31"/>
      <c r="N181" s="203">
        <f>Субсидии!B176</f>
        <v>3639</v>
      </c>
      <c r="O181" s="203">
        <f>Субсидии!C176</f>
        <v>7220.2</v>
      </c>
      <c r="P181" s="203">
        <f>Субсидии!D176</f>
        <v>7220.2</v>
      </c>
      <c r="Q181" s="203">
        <f>Субсидии!E176</f>
        <v>0</v>
      </c>
      <c r="R181" s="203">
        <f>Субсидии!F176</f>
        <v>4549.1570000000002</v>
      </c>
      <c r="S181" s="26">
        <f t="shared" si="47"/>
        <v>63.005969363729541</v>
      </c>
      <c r="T181" s="26">
        <f>'Субвенции '!B177</f>
        <v>138.80000000000001</v>
      </c>
      <c r="U181" s="26">
        <f>'Субвенции '!C177</f>
        <v>139</v>
      </c>
      <c r="V181" s="26">
        <f>'Субвенции '!D177</f>
        <v>139</v>
      </c>
      <c r="W181" s="26">
        <f>'Субвенции '!E177</f>
        <v>0</v>
      </c>
      <c r="X181" s="26">
        <f>'Субвенции '!F177</f>
        <v>75.303550000000001</v>
      </c>
      <c r="Y181" s="26">
        <f t="shared" si="52"/>
        <v>54.175215827338128</v>
      </c>
      <c r="Z181" s="26"/>
      <c r="AA181" s="26"/>
      <c r="AB181" s="26"/>
      <c r="AC181" s="26"/>
      <c r="AD181" s="26"/>
      <c r="AE181" s="26"/>
    </row>
    <row r="182" spans="1:31" x14ac:dyDescent="0.25">
      <c r="A182" s="39" t="s">
        <v>405</v>
      </c>
      <c r="B182" s="121">
        <f t="shared" si="36"/>
        <v>6935</v>
      </c>
      <c r="C182" s="121">
        <f t="shared" si="37"/>
        <v>13418.9</v>
      </c>
      <c r="D182" s="121">
        <f t="shared" si="38"/>
        <v>13418.9</v>
      </c>
      <c r="E182" s="121">
        <f t="shared" si="39"/>
        <v>0</v>
      </c>
      <c r="F182" s="121">
        <f t="shared" si="40"/>
        <v>11380.029920000001</v>
      </c>
      <c r="G182" s="121">
        <f t="shared" si="46"/>
        <v>84.805982010447963</v>
      </c>
      <c r="H182" s="26"/>
      <c r="I182" s="26"/>
      <c r="J182" s="26"/>
      <c r="K182" s="26"/>
      <c r="L182" s="26"/>
      <c r="M182" s="31"/>
      <c r="N182" s="203">
        <f>Субсидии!B177</f>
        <v>6588</v>
      </c>
      <c r="O182" s="203">
        <f>Субсидии!C177</f>
        <v>13071.4</v>
      </c>
      <c r="P182" s="203">
        <f>Субсидии!D177</f>
        <v>13071.4</v>
      </c>
      <c r="Q182" s="203">
        <f>Субсидии!E177</f>
        <v>0</v>
      </c>
      <c r="R182" s="203">
        <f>Субсидии!F177</f>
        <v>11146.96176</v>
      </c>
      <c r="S182" s="26">
        <f t="shared" si="47"/>
        <v>85.27748948085133</v>
      </c>
      <c r="T182" s="26">
        <f>'Субвенции '!B178</f>
        <v>347</v>
      </c>
      <c r="U182" s="26">
        <f>'Субвенции '!C178</f>
        <v>347.5</v>
      </c>
      <c r="V182" s="26">
        <f>'Субвенции '!D178</f>
        <v>347.5</v>
      </c>
      <c r="W182" s="26">
        <f>'Субвенции '!E178</f>
        <v>0</v>
      </c>
      <c r="X182" s="26">
        <f>'Субвенции '!F178</f>
        <v>233.06816000000001</v>
      </c>
      <c r="Y182" s="26">
        <f t="shared" si="52"/>
        <v>67.069974100719435</v>
      </c>
      <c r="Z182" s="26"/>
      <c r="AA182" s="26"/>
      <c r="AB182" s="26"/>
      <c r="AC182" s="26"/>
      <c r="AD182" s="26"/>
      <c r="AE182" s="26"/>
    </row>
    <row r="183" spans="1:31" x14ac:dyDescent="0.25">
      <c r="A183" s="39" t="s">
        <v>210</v>
      </c>
      <c r="B183" s="121">
        <f t="shared" si="36"/>
        <v>347</v>
      </c>
      <c r="C183" s="121">
        <f t="shared" si="37"/>
        <v>2450.1434399999998</v>
      </c>
      <c r="D183" s="121">
        <f t="shared" si="38"/>
        <v>2450.1434399999998</v>
      </c>
      <c r="E183" s="121">
        <f t="shared" si="39"/>
        <v>0</v>
      </c>
      <c r="F183" s="121">
        <f t="shared" si="40"/>
        <v>209.86914999999999</v>
      </c>
      <c r="G183" s="121">
        <f t="shared" si="46"/>
        <v>8.565586266247335</v>
      </c>
      <c r="H183" s="26"/>
      <c r="I183" s="26"/>
      <c r="J183" s="26"/>
      <c r="K183" s="26"/>
      <c r="L183" s="26"/>
      <c r="M183" s="31"/>
      <c r="N183" s="203">
        <f>Субсидии!B178</f>
        <v>0</v>
      </c>
      <c r="O183" s="203">
        <f>Субсидии!C178</f>
        <v>2102.6434399999998</v>
      </c>
      <c r="P183" s="203">
        <f>Субсидии!D178</f>
        <v>2102.6434399999998</v>
      </c>
      <c r="Q183" s="203">
        <f>Субсидии!E178</f>
        <v>0</v>
      </c>
      <c r="R183" s="203">
        <f>Субсидии!F178</f>
        <v>0</v>
      </c>
      <c r="S183" s="26"/>
      <c r="T183" s="26">
        <f>'Субвенции '!B179</f>
        <v>347</v>
      </c>
      <c r="U183" s="26">
        <f>'Субвенции '!C179</f>
        <v>347.5</v>
      </c>
      <c r="V183" s="26">
        <f>'Субвенции '!D179</f>
        <v>347.5</v>
      </c>
      <c r="W183" s="26">
        <f>'Субвенции '!E179</f>
        <v>0</v>
      </c>
      <c r="X183" s="26">
        <f>'Субвенции '!F179</f>
        <v>209.86914999999999</v>
      </c>
      <c r="Y183" s="26">
        <f t="shared" si="52"/>
        <v>60.393999999999991</v>
      </c>
      <c r="Z183" s="26">
        <f>Иные!B90</f>
        <v>0</v>
      </c>
      <c r="AA183" s="26">
        <f>Иные!C90</f>
        <v>0</v>
      </c>
      <c r="AB183" s="26">
        <f>Иные!D90</f>
        <v>0</v>
      </c>
      <c r="AC183" s="26">
        <f>Иные!E90</f>
        <v>0</v>
      </c>
      <c r="AD183" s="26">
        <f>Иные!F90</f>
        <v>0</v>
      </c>
      <c r="AE183" s="26"/>
    </row>
    <row r="184" spans="1:31" x14ac:dyDescent="0.25">
      <c r="A184" s="39" t="s">
        <v>406</v>
      </c>
      <c r="B184" s="121">
        <f t="shared" si="36"/>
        <v>6584</v>
      </c>
      <c r="C184" s="121">
        <f t="shared" si="37"/>
        <v>12722.5</v>
      </c>
      <c r="D184" s="121">
        <f t="shared" si="38"/>
        <v>12722.5</v>
      </c>
      <c r="E184" s="121">
        <f t="shared" si="39"/>
        <v>0</v>
      </c>
      <c r="F184" s="121">
        <f t="shared" si="40"/>
        <v>12566.74036</v>
      </c>
      <c r="G184" s="121">
        <f t="shared" si="46"/>
        <v>98.775715150324231</v>
      </c>
      <c r="H184" s="26"/>
      <c r="I184" s="26"/>
      <c r="J184" s="26"/>
      <c r="K184" s="26"/>
      <c r="L184" s="26"/>
      <c r="M184" s="31"/>
      <c r="N184" s="203">
        <f>Субсидии!B179</f>
        <v>6237</v>
      </c>
      <c r="O184" s="203">
        <f>Субсидии!C179</f>
        <v>12375</v>
      </c>
      <c r="P184" s="203">
        <f>Субсидии!D179</f>
        <v>12375</v>
      </c>
      <c r="Q184" s="203">
        <f>Субсидии!E179</f>
        <v>0</v>
      </c>
      <c r="R184" s="203">
        <f>Субсидии!F179</f>
        <v>12374.99941</v>
      </c>
      <c r="S184" s="26">
        <f t="shared" ref="S184:S231" si="53">R184/O184*100</f>
        <v>99.999995232323229</v>
      </c>
      <c r="T184" s="26">
        <f>'Субвенции '!B180</f>
        <v>347</v>
      </c>
      <c r="U184" s="26">
        <f>'Субвенции '!C180</f>
        <v>347.5</v>
      </c>
      <c r="V184" s="26">
        <f>'Субвенции '!D180</f>
        <v>347.5</v>
      </c>
      <c r="W184" s="26">
        <f>'Субвенции '!E180</f>
        <v>0</v>
      </c>
      <c r="X184" s="26">
        <f>'Субвенции '!F180</f>
        <v>191.74095</v>
      </c>
      <c r="Y184" s="26">
        <f t="shared" si="52"/>
        <v>55.177251798561159</v>
      </c>
      <c r="Z184" s="26"/>
      <c r="AA184" s="26"/>
      <c r="AB184" s="26"/>
      <c r="AC184" s="26"/>
      <c r="AD184" s="26"/>
      <c r="AE184" s="26"/>
    </row>
    <row r="185" spans="1:31" x14ac:dyDescent="0.25">
      <c r="A185" s="39" t="s">
        <v>407</v>
      </c>
      <c r="B185" s="121">
        <f t="shared" si="36"/>
        <v>12140</v>
      </c>
      <c r="C185" s="121">
        <f t="shared" si="37"/>
        <v>24930.3</v>
      </c>
      <c r="D185" s="121">
        <f t="shared" si="38"/>
        <v>24930.3</v>
      </c>
      <c r="E185" s="121">
        <f t="shared" si="39"/>
        <v>0</v>
      </c>
      <c r="F185" s="121">
        <f t="shared" si="40"/>
        <v>7428.6537599999992</v>
      </c>
      <c r="G185" s="121">
        <f t="shared" ref="G185:G216" si="54">F185/C185*100</f>
        <v>29.797691002515009</v>
      </c>
      <c r="H185" s="26"/>
      <c r="I185" s="26"/>
      <c r="J185" s="26"/>
      <c r="K185" s="26"/>
      <c r="L185" s="26"/>
      <c r="M185" s="31"/>
      <c r="N185" s="203">
        <f>Субсидии!B180</f>
        <v>11793</v>
      </c>
      <c r="O185" s="203">
        <f>Субсидии!C180</f>
        <v>24582.799999999999</v>
      </c>
      <c r="P185" s="203">
        <f>Субсидии!D180</f>
        <v>24582.799999999999</v>
      </c>
      <c r="Q185" s="203">
        <f>Субсидии!E180</f>
        <v>0</v>
      </c>
      <c r="R185" s="203">
        <f>Субсидии!F180</f>
        <v>7211.3396899999989</v>
      </c>
      <c r="S185" s="26">
        <f t="shared" si="53"/>
        <v>29.33489956392274</v>
      </c>
      <c r="T185" s="26">
        <f>'Субвенции '!B181</f>
        <v>347</v>
      </c>
      <c r="U185" s="26">
        <f>'Субвенции '!C181</f>
        <v>347.5</v>
      </c>
      <c r="V185" s="26">
        <f>'Субвенции '!D181</f>
        <v>347.5</v>
      </c>
      <c r="W185" s="26">
        <f>'Субвенции '!E181</f>
        <v>0</v>
      </c>
      <c r="X185" s="26">
        <f>'Субвенции '!F181</f>
        <v>217.31407000000002</v>
      </c>
      <c r="Y185" s="26">
        <f t="shared" si="52"/>
        <v>62.536423021582742</v>
      </c>
      <c r="Z185" s="26"/>
      <c r="AA185" s="26"/>
      <c r="AB185" s="26"/>
      <c r="AC185" s="26"/>
      <c r="AD185" s="26"/>
      <c r="AE185" s="26"/>
    </row>
    <row r="186" spans="1:31" x14ac:dyDescent="0.25">
      <c r="A186" s="39" t="s">
        <v>520</v>
      </c>
      <c r="B186" s="121">
        <f t="shared" si="36"/>
        <v>1692.8</v>
      </c>
      <c r="C186" s="121">
        <f t="shared" si="37"/>
        <v>3222.3</v>
      </c>
      <c r="D186" s="121">
        <f t="shared" si="38"/>
        <v>3222.3</v>
      </c>
      <c r="E186" s="121">
        <f t="shared" si="39"/>
        <v>0</v>
      </c>
      <c r="F186" s="121">
        <f t="shared" si="40"/>
        <v>3166.1698800000004</v>
      </c>
      <c r="G186" s="121">
        <f t="shared" si="54"/>
        <v>98.258072805139193</v>
      </c>
      <c r="H186" s="26"/>
      <c r="I186" s="26"/>
      <c r="J186" s="26"/>
      <c r="K186" s="26"/>
      <c r="L186" s="26"/>
      <c r="M186" s="31"/>
      <c r="N186" s="203">
        <f>Субсидии!B181</f>
        <v>1554</v>
      </c>
      <c r="O186" s="203">
        <f>Субсидии!C181</f>
        <v>3083.3</v>
      </c>
      <c r="P186" s="203">
        <f>Субсидии!D181</f>
        <v>3083.3</v>
      </c>
      <c r="Q186" s="203">
        <f>Субсидии!E181</f>
        <v>0</v>
      </c>
      <c r="R186" s="203">
        <f>Субсидии!F181</f>
        <v>3083.3</v>
      </c>
      <c r="S186" s="26">
        <f t="shared" si="53"/>
        <v>100</v>
      </c>
      <c r="T186" s="26">
        <f>'Субвенции '!B182</f>
        <v>138.80000000000001</v>
      </c>
      <c r="U186" s="26">
        <f>'Субвенции '!C182</f>
        <v>139</v>
      </c>
      <c r="V186" s="26">
        <f>'Субвенции '!D182</f>
        <v>139</v>
      </c>
      <c r="W186" s="26">
        <f>'Субвенции '!E182</f>
        <v>0</v>
      </c>
      <c r="X186" s="26">
        <f>'Субвенции '!F182</f>
        <v>82.869880000000009</v>
      </c>
      <c r="Y186" s="26">
        <f t="shared" si="52"/>
        <v>59.618618705035978</v>
      </c>
      <c r="Z186" s="26"/>
      <c r="AA186" s="26"/>
      <c r="AB186" s="26"/>
      <c r="AC186" s="26"/>
      <c r="AD186" s="26"/>
      <c r="AE186" s="26"/>
    </row>
    <row r="187" spans="1:31" x14ac:dyDescent="0.25">
      <c r="A187" s="39" t="s">
        <v>409</v>
      </c>
      <c r="B187" s="121">
        <f t="shared" si="36"/>
        <v>2721.8</v>
      </c>
      <c r="C187" s="121">
        <f t="shared" si="37"/>
        <v>5852.9</v>
      </c>
      <c r="D187" s="121">
        <f t="shared" si="38"/>
        <v>5852.9</v>
      </c>
      <c r="E187" s="121">
        <f t="shared" si="39"/>
        <v>0</v>
      </c>
      <c r="F187" s="121">
        <f t="shared" si="40"/>
        <v>4741.4065399999999</v>
      </c>
      <c r="G187" s="121">
        <f t="shared" si="54"/>
        <v>81.009525876061446</v>
      </c>
      <c r="H187" s="26"/>
      <c r="I187" s="26"/>
      <c r="J187" s="26"/>
      <c r="K187" s="26"/>
      <c r="L187" s="26"/>
      <c r="M187" s="31"/>
      <c r="N187" s="203">
        <f>Субсидии!B183</f>
        <v>2583</v>
      </c>
      <c r="O187" s="203">
        <f>Субсидии!C183</f>
        <v>5713.9</v>
      </c>
      <c r="P187" s="203">
        <f>Субсидии!D183</f>
        <v>5713.9</v>
      </c>
      <c r="Q187" s="203">
        <f>Субсидии!E183</f>
        <v>0</v>
      </c>
      <c r="R187" s="203">
        <f>Субсидии!F183</f>
        <v>4646.6650399999999</v>
      </c>
      <c r="S187" s="26">
        <f t="shared" si="53"/>
        <v>81.32212744360244</v>
      </c>
      <c r="T187" s="26">
        <f>'Субвенции '!B183</f>
        <v>138.80000000000001</v>
      </c>
      <c r="U187" s="26">
        <f>'Субвенции '!C183</f>
        <v>139</v>
      </c>
      <c r="V187" s="26">
        <f>'Субвенции '!D183</f>
        <v>139</v>
      </c>
      <c r="W187" s="26">
        <f>'Субвенции '!E183</f>
        <v>0</v>
      </c>
      <c r="X187" s="26">
        <f>'Субвенции '!F183</f>
        <v>94.741500000000002</v>
      </c>
      <c r="Y187" s="26">
        <f t="shared" si="52"/>
        <v>68.15935251798561</v>
      </c>
      <c r="Z187" s="26"/>
      <c r="AA187" s="26"/>
      <c r="AB187" s="26"/>
      <c r="AC187" s="26"/>
      <c r="AD187" s="26"/>
      <c r="AE187" s="26"/>
    </row>
    <row r="188" spans="1:31" x14ac:dyDescent="0.25">
      <c r="A188" s="39" t="s">
        <v>408</v>
      </c>
      <c r="B188" s="121">
        <f t="shared" si="36"/>
        <v>3717.8</v>
      </c>
      <c r="C188" s="121">
        <f t="shared" si="37"/>
        <v>7240.2</v>
      </c>
      <c r="D188" s="121">
        <f t="shared" si="38"/>
        <v>7240.2</v>
      </c>
      <c r="E188" s="121">
        <f t="shared" si="39"/>
        <v>0</v>
      </c>
      <c r="F188" s="121">
        <f t="shared" si="40"/>
        <v>7139.3870299999999</v>
      </c>
      <c r="G188" s="121">
        <f t="shared" si="54"/>
        <v>98.607594127234051</v>
      </c>
      <c r="H188" s="26"/>
      <c r="I188" s="26"/>
      <c r="J188" s="26"/>
      <c r="K188" s="26"/>
      <c r="L188" s="26"/>
      <c r="M188" s="31"/>
      <c r="N188" s="203">
        <f>Субсидии!B182</f>
        <v>3579</v>
      </c>
      <c r="O188" s="203">
        <f>Субсидии!C182</f>
        <v>7101.2</v>
      </c>
      <c r="P188" s="203">
        <f>Субсидии!D182</f>
        <v>7101.2</v>
      </c>
      <c r="Q188" s="203">
        <f>Субсидии!E182</f>
        <v>0</v>
      </c>
      <c r="R188" s="203">
        <f>Субсидии!F182</f>
        <v>7101.2</v>
      </c>
      <c r="S188" s="26">
        <f t="shared" si="53"/>
        <v>100</v>
      </c>
      <c r="T188" s="26">
        <f>'Субвенции '!B184</f>
        <v>138.80000000000001</v>
      </c>
      <c r="U188" s="26">
        <f>'Субвенции '!C184</f>
        <v>139</v>
      </c>
      <c r="V188" s="26">
        <f>'Субвенции '!D184</f>
        <v>139</v>
      </c>
      <c r="W188" s="26">
        <f>'Субвенции '!E184</f>
        <v>0</v>
      </c>
      <c r="X188" s="26">
        <f>'Субвенции '!F184</f>
        <v>38.18703</v>
      </c>
      <c r="Y188" s="26">
        <f t="shared" si="52"/>
        <v>27.472683453237412</v>
      </c>
      <c r="Z188" s="26">
        <f>Иные!B91</f>
        <v>0</v>
      </c>
      <c r="AA188" s="26">
        <f>Иные!C91</f>
        <v>0</v>
      </c>
      <c r="AB188" s="26">
        <f>Иные!D91</f>
        <v>0</v>
      </c>
      <c r="AC188" s="26">
        <f>Иные!E91</f>
        <v>0</v>
      </c>
      <c r="AD188" s="26">
        <f>Иные!F91</f>
        <v>0</v>
      </c>
      <c r="AE188" s="26"/>
    </row>
    <row r="189" spans="1:31" x14ac:dyDescent="0.25">
      <c r="A189" s="39" t="s">
        <v>521</v>
      </c>
      <c r="B189" s="121">
        <f t="shared" si="36"/>
        <v>5678</v>
      </c>
      <c r="C189" s="121">
        <f t="shared" si="37"/>
        <v>11308</v>
      </c>
      <c r="D189" s="121">
        <f t="shared" si="38"/>
        <v>11308</v>
      </c>
      <c r="E189" s="121">
        <f t="shared" si="39"/>
        <v>0</v>
      </c>
      <c r="F189" s="121">
        <f t="shared" si="40"/>
        <v>9247.9749599999996</v>
      </c>
      <c r="G189" s="121">
        <f t="shared" si="54"/>
        <v>81.782587194906256</v>
      </c>
      <c r="H189" s="26"/>
      <c r="I189" s="26"/>
      <c r="J189" s="26"/>
      <c r="K189" s="26"/>
      <c r="L189" s="26"/>
      <c r="M189" s="31"/>
      <c r="N189" s="203">
        <f>Субсидии!B184</f>
        <v>5331</v>
      </c>
      <c r="O189" s="203">
        <f>Субсидии!C184</f>
        <v>10960.5</v>
      </c>
      <c r="P189" s="203">
        <f>Субсидии!D184</f>
        <v>10960.5</v>
      </c>
      <c r="Q189" s="203">
        <f>Субсидии!E184</f>
        <v>0</v>
      </c>
      <c r="R189" s="203">
        <f>Субсидии!F184</f>
        <v>9020.7184799999995</v>
      </c>
      <c r="S189" s="26">
        <f t="shared" si="53"/>
        <v>82.302070890926501</v>
      </c>
      <c r="T189" s="26">
        <f>'Субвенции '!B185</f>
        <v>347</v>
      </c>
      <c r="U189" s="26">
        <f>'Субвенции '!C185</f>
        <v>347.5</v>
      </c>
      <c r="V189" s="26">
        <f>'Субвенции '!D185</f>
        <v>347.5</v>
      </c>
      <c r="W189" s="26">
        <f>'Субвенции '!E185</f>
        <v>0</v>
      </c>
      <c r="X189" s="26">
        <f>'Субвенции '!F185</f>
        <v>227.25648000000001</v>
      </c>
      <c r="Y189" s="26">
        <f t="shared" si="52"/>
        <v>65.397548201438852</v>
      </c>
      <c r="Z189" s="26"/>
      <c r="AA189" s="26"/>
      <c r="AB189" s="26"/>
      <c r="AC189" s="26"/>
      <c r="AD189" s="26"/>
      <c r="AE189" s="26"/>
    </row>
    <row r="190" spans="1:31" s="18" customFormat="1" ht="31.5" x14ac:dyDescent="0.25">
      <c r="A190" s="20" t="s">
        <v>243</v>
      </c>
      <c r="B190" s="28">
        <f t="shared" si="36"/>
        <v>683034.08386999997</v>
      </c>
      <c r="C190" s="28">
        <f t="shared" si="37"/>
        <v>1003566.5737900001</v>
      </c>
      <c r="D190" s="28">
        <f t="shared" si="38"/>
        <v>1003229.8457900001</v>
      </c>
      <c r="E190" s="28">
        <f t="shared" si="39"/>
        <v>336.72800000000001</v>
      </c>
      <c r="F190" s="28">
        <f t="shared" si="40"/>
        <v>641643.88957999984</v>
      </c>
      <c r="G190" s="28">
        <f t="shared" si="54"/>
        <v>63.936355229211351</v>
      </c>
      <c r="H190" s="28">
        <f>SUM(H191:H203)</f>
        <v>142467.5</v>
      </c>
      <c r="I190" s="28">
        <f>SUM(I191:I203)</f>
        <v>142467.5</v>
      </c>
      <c r="J190" s="28">
        <f>SUM(J191:J203)</f>
        <v>142467.5</v>
      </c>
      <c r="K190" s="28">
        <f>SUM(K191:K203)</f>
        <v>0</v>
      </c>
      <c r="L190" s="28">
        <f>SUM(L191:L203)</f>
        <v>106850.7</v>
      </c>
      <c r="M190" s="29">
        <f>L190/I190*100</f>
        <v>75.000052643585377</v>
      </c>
      <c r="N190" s="28">
        <f>SUM(N191:N203)</f>
        <v>148251.38387000002</v>
      </c>
      <c r="O190" s="28">
        <f>SUM(O191:O203)</f>
        <v>355114.44579000003</v>
      </c>
      <c r="P190" s="28">
        <f>SUM(P191:P203)</f>
        <v>355114.44579000003</v>
      </c>
      <c r="Q190" s="28">
        <f>SUM(Q191:Q203)</f>
        <v>0</v>
      </c>
      <c r="R190" s="28">
        <f>SUM(R191:R203)</f>
        <v>186263.05872999999</v>
      </c>
      <c r="S190" s="28">
        <f t="shared" si="53"/>
        <v>52.451557783190907</v>
      </c>
      <c r="T190" s="28">
        <f>SUM(T191:T203)</f>
        <v>368066.49999999994</v>
      </c>
      <c r="U190" s="28">
        <f>SUM(U191:U203)</f>
        <v>413400.30000000005</v>
      </c>
      <c r="V190" s="28">
        <f>SUM(V191:V203)</f>
        <v>413400.30000000005</v>
      </c>
      <c r="W190" s="28">
        <f>SUM(W191:W203)</f>
        <v>0</v>
      </c>
      <c r="X190" s="28">
        <f>SUM(X191:X203)</f>
        <v>309185.28806999989</v>
      </c>
      <c r="Y190" s="28">
        <f t="shared" si="52"/>
        <v>74.790774963153112</v>
      </c>
      <c r="Z190" s="28">
        <f>SUM(Z191:Z203)</f>
        <v>24248.7</v>
      </c>
      <c r="AA190" s="28">
        <f>SUM(AA191:AA203)</f>
        <v>92584.328000000009</v>
      </c>
      <c r="AB190" s="28">
        <f>SUM(AB191:AB203)</f>
        <v>92247.6</v>
      </c>
      <c r="AC190" s="28">
        <f>SUM(AC191:AC203)</f>
        <v>336.72800000000001</v>
      </c>
      <c r="AD190" s="28">
        <f>SUM(AD191:AD203)</f>
        <v>39344.842779999999</v>
      </c>
      <c r="AE190" s="28">
        <f>AD190/AA190*100</f>
        <v>42.496223313302004</v>
      </c>
    </row>
    <row r="191" spans="1:31" ht="31.5" x14ac:dyDescent="0.25">
      <c r="A191" s="345" t="s">
        <v>218</v>
      </c>
      <c r="B191" s="26">
        <f t="shared" si="36"/>
        <v>626483.08386999997</v>
      </c>
      <c r="C191" s="26">
        <f t="shared" si="37"/>
        <v>696128.09829000011</v>
      </c>
      <c r="D191" s="26">
        <f t="shared" si="38"/>
        <v>695791.37029000011</v>
      </c>
      <c r="E191" s="26">
        <f t="shared" si="39"/>
        <v>336.72800000000001</v>
      </c>
      <c r="F191" s="26">
        <f t="shared" si="40"/>
        <v>506983.21806999994</v>
      </c>
      <c r="G191" s="26">
        <f t="shared" si="54"/>
        <v>72.829012263026868</v>
      </c>
      <c r="H191" s="27">
        <f>Дотации!B46</f>
        <v>142467.5</v>
      </c>
      <c r="I191" s="27">
        <f>Дотации!C46</f>
        <v>142467.5</v>
      </c>
      <c r="J191" s="27">
        <f>Дотации!D46</f>
        <v>142467.5</v>
      </c>
      <c r="K191" s="27">
        <f>Дотации!E46</f>
        <v>0</v>
      </c>
      <c r="L191" s="27">
        <f>Дотации!F46</f>
        <v>106850.7</v>
      </c>
      <c r="M191" s="27">
        <f>L191/I191*100</f>
        <v>75.000052643585377</v>
      </c>
      <c r="N191" s="26">
        <f>Субсидии!B186</f>
        <v>93435.38387000002</v>
      </c>
      <c r="O191" s="26">
        <f>Субсидии!C186</f>
        <v>104413.47029000003</v>
      </c>
      <c r="P191" s="26">
        <f>Субсидии!D186</f>
        <v>104413.47029000003</v>
      </c>
      <c r="Q191" s="26">
        <f>Субсидии!E186</f>
        <v>0</v>
      </c>
      <c r="R191" s="26">
        <f>Субсидии!F186</f>
        <v>60583.35429000001</v>
      </c>
      <c r="S191" s="26">
        <f t="shared" si="53"/>
        <v>58.02254644131127</v>
      </c>
      <c r="T191" s="26">
        <f>'Субвенции '!B187</f>
        <v>366331.50000000006</v>
      </c>
      <c r="U191" s="26">
        <f>'Субвенции '!C187</f>
        <v>411662.80000000005</v>
      </c>
      <c r="V191" s="26">
        <f>'Субвенции '!D187</f>
        <v>411662.80000000005</v>
      </c>
      <c r="W191" s="26">
        <f>'Субвенции '!E187</f>
        <v>0</v>
      </c>
      <c r="X191" s="26">
        <f>'Субвенции '!F187</f>
        <v>308116.38181999995</v>
      </c>
      <c r="Y191" s="26">
        <f t="shared" si="52"/>
        <v>74.84678766699345</v>
      </c>
      <c r="Z191" s="26">
        <f>Иные!B93</f>
        <v>24248.7</v>
      </c>
      <c r="AA191" s="26">
        <f>Иные!C93</f>
        <v>37584.328000000009</v>
      </c>
      <c r="AB191" s="26">
        <f>Иные!D93</f>
        <v>37247.600000000006</v>
      </c>
      <c r="AC191" s="26">
        <f>Иные!E93</f>
        <v>336.72800000000001</v>
      </c>
      <c r="AD191" s="26">
        <f>Иные!F93</f>
        <v>31432.78196</v>
      </c>
      <c r="AE191" s="26">
        <f>AD191/AA191*100</f>
        <v>83.632683175817306</v>
      </c>
    </row>
    <row r="192" spans="1:31" x14ac:dyDescent="0.25">
      <c r="A192" s="39" t="s">
        <v>522</v>
      </c>
      <c r="B192" s="121">
        <f t="shared" si="36"/>
        <v>12750</v>
      </c>
      <c r="C192" s="121">
        <f t="shared" si="37"/>
        <v>254988.26749999999</v>
      </c>
      <c r="D192" s="121">
        <f t="shared" si="38"/>
        <v>254988.26749999999</v>
      </c>
      <c r="E192" s="121">
        <f t="shared" si="39"/>
        <v>0</v>
      </c>
      <c r="F192" s="121">
        <f t="shared" si="40"/>
        <v>88286.607770000002</v>
      </c>
      <c r="G192" s="121">
        <f t="shared" si="54"/>
        <v>34.623792159378475</v>
      </c>
      <c r="H192" s="26"/>
      <c r="I192" s="26"/>
      <c r="J192" s="26"/>
      <c r="K192" s="26"/>
      <c r="L192" s="26"/>
      <c r="M192" s="31"/>
      <c r="N192" s="203">
        <f>Субсидии!B187</f>
        <v>12750</v>
      </c>
      <c r="O192" s="203">
        <f>Субсидии!C187</f>
        <v>199988.26749999999</v>
      </c>
      <c r="P192" s="203">
        <f>Субсидии!D187</f>
        <v>199988.26749999999</v>
      </c>
      <c r="Q192" s="203">
        <f>Субсидии!E187</f>
        <v>0</v>
      </c>
      <c r="R192" s="203">
        <f>Субсидии!F187</f>
        <v>80374.546950000004</v>
      </c>
      <c r="S192" s="26">
        <f t="shared" si="53"/>
        <v>40.189631099234361</v>
      </c>
      <c r="T192" s="26"/>
      <c r="U192" s="26"/>
      <c r="V192" s="26"/>
      <c r="W192" s="26"/>
      <c r="X192" s="26"/>
      <c r="Y192" s="26"/>
      <c r="Z192" s="26">
        <f>Иные!B94</f>
        <v>0</v>
      </c>
      <c r="AA192" s="26">
        <f>Иные!C94</f>
        <v>55000</v>
      </c>
      <c r="AB192" s="26">
        <f>Иные!D94</f>
        <v>55000</v>
      </c>
      <c r="AC192" s="26">
        <f>Иные!E94</f>
        <v>0</v>
      </c>
      <c r="AD192" s="26">
        <f>Иные!F94</f>
        <v>7912.0608199999997</v>
      </c>
      <c r="AE192" s="26">
        <f>AD192/AA192*100</f>
        <v>14.385565127272725</v>
      </c>
    </row>
    <row r="193" spans="1:31" x14ac:dyDescent="0.25">
      <c r="A193" s="39" t="s">
        <v>412</v>
      </c>
      <c r="B193" s="121">
        <f t="shared" si="36"/>
        <v>3063.8</v>
      </c>
      <c r="C193" s="121">
        <f t="shared" si="37"/>
        <v>4111.7179999999998</v>
      </c>
      <c r="D193" s="121">
        <f t="shared" si="38"/>
        <v>4111.7179999999998</v>
      </c>
      <c r="E193" s="121">
        <f t="shared" si="39"/>
        <v>0</v>
      </c>
      <c r="F193" s="121">
        <f t="shared" si="40"/>
        <v>3008.8349800000001</v>
      </c>
      <c r="G193" s="121">
        <f t="shared" si="54"/>
        <v>73.177075373359756</v>
      </c>
      <c r="H193" s="26"/>
      <c r="I193" s="26"/>
      <c r="J193" s="26"/>
      <c r="K193" s="26"/>
      <c r="L193" s="26"/>
      <c r="M193" s="31"/>
      <c r="N193" s="203">
        <f>Субсидии!B188</f>
        <v>2925</v>
      </c>
      <c r="O193" s="203">
        <f>Субсидии!C188</f>
        <v>3972.7179999999998</v>
      </c>
      <c r="P193" s="203">
        <f>Субсидии!D188</f>
        <v>3972.7179999999998</v>
      </c>
      <c r="Q193" s="203">
        <f>Субсидии!E188</f>
        <v>0</v>
      </c>
      <c r="R193" s="203">
        <f>Субсидии!F188</f>
        <v>2925</v>
      </c>
      <c r="S193" s="26">
        <f t="shared" si="53"/>
        <v>73.62717414123027</v>
      </c>
      <c r="T193" s="26">
        <f>'Субвенции '!B188</f>
        <v>138.80000000000001</v>
      </c>
      <c r="U193" s="26">
        <f>'Субвенции '!C188</f>
        <v>139</v>
      </c>
      <c r="V193" s="26">
        <f>'Субвенции '!D188</f>
        <v>139</v>
      </c>
      <c r="W193" s="26">
        <f>'Субвенции '!E188</f>
        <v>0</v>
      </c>
      <c r="X193" s="26">
        <f>'Субвенции '!F188</f>
        <v>83.834980000000002</v>
      </c>
      <c r="Y193" s="26">
        <f t="shared" ref="Y193:Y221" si="55">X193/U193*100</f>
        <v>60.312935251798564</v>
      </c>
      <c r="Z193" s="26"/>
      <c r="AA193" s="26"/>
      <c r="AB193" s="26"/>
      <c r="AC193" s="26"/>
      <c r="AD193" s="26"/>
      <c r="AE193" s="26"/>
    </row>
    <row r="194" spans="1:31" x14ac:dyDescent="0.25">
      <c r="A194" s="39" t="s">
        <v>413</v>
      </c>
      <c r="B194" s="121">
        <f t="shared" si="36"/>
        <v>3501.8</v>
      </c>
      <c r="C194" s="121">
        <f t="shared" si="37"/>
        <v>4555.58</v>
      </c>
      <c r="D194" s="121">
        <f t="shared" si="38"/>
        <v>4555.58</v>
      </c>
      <c r="E194" s="121">
        <f t="shared" si="39"/>
        <v>0</v>
      </c>
      <c r="F194" s="121">
        <f t="shared" si="40"/>
        <v>4500.4149900000002</v>
      </c>
      <c r="G194" s="121">
        <f t="shared" si="54"/>
        <v>98.789067253785475</v>
      </c>
      <c r="H194" s="26"/>
      <c r="I194" s="26"/>
      <c r="J194" s="26"/>
      <c r="K194" s="26"/>
      <c r="L194" s="26"/>
      <c r="M194" s="31"/>
      <c r="N194" s="203">
        <f>Субсидии!B189</f>
        <v>3363</v>
      </c>
      <c r="O194" s="203">
        <f>Субсидии!C189</f>
        <v>4416.58</v>
      </c>
      <c r="P194" s="203">
        <f>Субсидии!D189</f>
        <v>4416.58</v>
      </c>
      <c r="Q194" s="203">
        <f>Субсидии!E189</f>
        <v>0</v>
      </c>
      <c r="R194" s="203">
        <f>Субсидии!F189</f>
        <v>4416.58</v>
      </c>
      <c r="S194" s="26">
        <f t="shared" si="53"/>
        <v>100</v>
      </c>
      <c r="T194" s="26">
        <f>'Субвенции '!B189</f>
        <v>138.80000000000001</v>
      </c>
      <c r="U194" s="26">
        <f>'Субвенции '!C189</f>
        <v>139</v>
      </c>
      <c r="V194" s="26">
        <f>'Субвенции '!D189</f>
        <v>139</v>
      </c>
      <c r="W194" s="26">
        <f>'Субвенции '!E189</f>
        <v>0</v>
      </c>
      <c r="X194" s="26">
        <f>'Субвенции '!F189</f>
        <v>83.834990000000005</v>
      </c>
      <c r="Y194" s="26">
        <f t="shared" si="55"/>
        <v>60.312942446043174</v>
      </c>
      <c r="Z194" s="26"/>
      <c r="AA194" s="26"/>
      <c r="AB194" s="26"/>
      <c r="AC194" s="26"/>
      <c r="AD194" s="26"/>
      <c r="AE194" s="26"/>
    </row>
    <row r="195" spans="1:31" x14ac:dyDescent="0.25">
      <c r="A195" s="39" t="s">
        <v>414</v>
      </c>
      <c r="B195" s="121">
        <f t="shared" si="36"/>
        <v>3852.8</v>
      </c>
      <c r="C195" s="121">
        <f t="shared" si="37"/>
        <v>4653</v>
      </c>
      <c r="D195" s="121">
        <f t="shared" si="38"/>
        <v>4653</v>
      </c>
      <c r="E195" s="121">
        <f t="shared" si="39"/>
        <v>0</v>
      </c>
      <c r="F195" s="121">
        <f t="shared" si="40"/>
        <v>4592.7408100000002</v>
      </c>
      <c r="G195" s="121">
        <f t="shared" si="54"/>
        <v>98.704938964109175</v>
      </c>
      <c r="H195" s="26"/>
      <c r="I195" s="26"/>
      <c r="J195" s="26"/>
      <c r="K195" s="26"/>
      <c r="L195" s="26"/>
      <c r="M195" s="31"/>
      <c r="N195" s="203">
        <f>Субсидии!B190</f>
        <v>3714</v>
      </c>
      <c r="O195" s="203">
        <f>Субсидии!C190</f>
        <v>4514</v>
      </c>
      <c r="P195" s="203">
        <f>Субсидии!D190</f>
        <v>4514</v>
      </c>
      <c r="Q195" s="203">
        <f>Субсидии!E190</f>
        <v>0</v>
      </c>
      <c r="R195" s="203">
        <f>Субсидии!F190</f>
        <v>4514</v>
      </c>
      <c r="S195" s="26">
        <f t="shared" si="53"/>
        <v>100</v>
      </c>
      <c r="T195" s="26">
        <f>'Субвенции '!B190</f>
        <v>138.80000000000001</v>
      </c>
      <c r="U195" s="26">
        <f>'Субвенции '!C190</f>
        <v>139</v>
      </c>
      <c r="V195" s="26">
        <f>'Субвенции '!D190</f>
        <v>139</v>
      </c>
      <c r="W195" s="26">
        <f>'Субвенции '!E190</f>
        <v>0</v>
      </c>
      <c r="X195" s="26">
        <f>'Субвенции '!F190</f>
        <v>78.740809999999996</v>
      </c>
      <c r="Y195" s="26">
        <f t="shared" si="55"/>
        <v>56.648064748201435</v>
      </c>
      <c r="Z195" s="26"/>
      <c r="AA195" s="26"/>
      <c r="AB195" s="26"/>
      <c r="AC195" s="26"/>
      <c r="AD195" s="26"/>
      <c r="AE195" s="26"/>
    </row>
    <row r="196" spans="1:31" x14ac:dyDescent="0.25">
      <c r="A196" s="39" t="s">
        <v>415</v>
      </c>
      <c r="B196" s="121">
        <f t="shared" si="36"/>
        <v>4311.8</v>
      </c>
      <c r="C196" s="121">
        <f t="shared" si="37"/>
        <v>8257.41</v>
      </c>
      <c r="D196" s="121">
        <f t="shared" si="38"/>
        <v>8257.41</v>
      </c>
      <c r="E196" s="121">
        <f t="shared" si="39"/>
        <v>0</v>
      </c>
      <c r="F196" s="121">
        <f t="shared" si="40"/>
        <v>6097.42994</v>
      </c>
      <c r="G196" s="121">
        <f t="shared" si="54"/>
        <v>73.841918228597109</v>
      </c>
      <c r="H196" s="26"/>
      <c r="I196" s="26"/>
      <c r="J196" s="26"/>
      <c r="K196" s="26"/>
      <c r="L196" s="26"/>
      <c r="M196" s="31"/>
      <c r="N196" s="203">
        <f>Субсидии!B191</f>
        <v>4173</v>
      </c>
      <c r="O196" s="203">
        <f>Субсидии!C191</f>
        <v>8118.41</v>
      </c>
      <c r="P196" s="203">
        <f>Субсидии!D191</f>
        <v>8118.41</v>
      </c>
      <c r="Q196" s="203">
        <f>Субсидии!E191</f>
        <v>0</v>
      </c>
      <c r="R196" s="203">
        <f>Субсидии!F191</f>
        <v>6003.86715</v>
      </c>
      <c r="S196" s="26">
        <f t="shared" si="53"/>
        <v>73.95373170362177</v>
      </c>
      <c r="T196" s="26">
        <f>'Субвенции '!B191</f>
        <v>138.80000000000001</v>
      </c>
      <c r="U196" s="26">
        <f>'Субвенции '!C191</f>
        <v>139</v>
      </c>
      <c r="V196" s="26">
        <f>'Субвенции '!D191</f>
        <v>139</v>
      </c>
      <c r="W196" s="26">
        <f>'Субвенции '!E191</f>
        <v>0</v>
      </c>
      <c r="X196" s="26">
        <f>'Субвенции '!F191</f>
        <v>93.562789999999993</v>
      </c>
      <c r="Y196" s="26">
        <f t="shared" si="55"/>
        <v>67.311359712230214</v>
      </c>
      <c r="Z196" s="26"/>
      <c r="AA196" s="26"/>
      <c r="AB196" s="26"/>
      <c r="AC196" s="26"/>
      <c r="AD196" s="26"/>
      <c r="AE196" s="26"/>
    </row>
    <row r="197" spans="1:31" x14ac:dyDescent="0.25">
      <c r="A197" s="39" t="s">
        <v>416</v>
      </c>
      <c r="B197" s="121">
        <f t="shared" si="36"/>
        <v>2715.8</v>
      </c>
      <c r="C197" s="121">
        <f t="shared" si="37"/>
        <v>2716</v>
      </c>
      <c r="D197" s="121">
        <f t="shared" si="38"/>
        <v>2716</v>
      </c>
      <c r="E197" s="121">
        <f t="shared" si="39"/>
        <v>0</v>
      </c>
      <c r="F197" s="121">
        <f t="shared" si="40"/>
        <v>2665.6968200000001</v>
      </c>
      <c r="G197" s="121">
        <f t="shared" si="54"/>
        <v>98.147894698085423</v>
      </c>
      <c r="H197" s="26"/>
      <c r="I197" s="26"/>
      <c r="J197" s="26"/>
      <c r="K197" s="26"/>
      <c r="L197" s="26"/>
      <c r="M197" s="31"/>
      <c r="N197" s="203">
        <f>Субсидии!B192</f>
        <v>2577</v>
      </c>
      <c r="O197" s="203">
        <f>Субсидии!C192</f>
        <v>2577</v>
      </c>
      <c r="P197" s="203">
        <f>Субсидии!D192</f>
        <v>2577</v>
      </c>
      <c r="Q197" s="203">
        <f>Субсидии!E192</f>
        <v>0</v>
      </c>
      <c r="R197" s="203">
        <f>Субсидии!F192</f>
        <v>2577</v>
      </c>
      <c r="S197" s="26">
        <f t="shared" si="53"/>
        <v>100</v>
      </c>
      <c r="T197" s="26">
        <f>'Субвенции '!B192</f>
        <v>138.80000000000001</v>
      </c>
      <c r="U197" s="26">
        <f>'Субвенции '!C192</f>
        <v>139</v>
      </c>
      <c r="V197" s="26">
        <f>'Субвенции '!D192</f>
        <v>139</v>
      </c>
      <c r="W197" s="26">
        <f>'Субвенции '!E192</f>
        <v>0</v>
      </c>
      <c r="X197" s="26">
        <f>'Субвенции '!F192</f>
        <v>88.696820000000002</v>
      </c>
      <c r="Y197" s="26">
        <f t="shared" si="55"/>
        <v>63.810661870503601</v>
      </c>
      <c r="Z197" s="26"/>
      <c r="AA197" s="26"/>
      <c r="AB197" s="26"/>
      <c r="AC197" s="26"/>
      <c r="AD197" s="26"/>
      <c r="AE197" s="26"/>
    </row>
    <row r="198" spans="1:31" x14ac:dyDescent="0.25">
      <c r="A198" s="39" t="s">
        <v>417</v>
      </c>
      <c r="B198" s="121">
        <f t="shared" si="36"/>
        <v>3126.8</v>
      </c>
      <c r="C198" s="121">
        <f t="shared" si="37"/>
        <v>3127</v>
      </c>
      <c r="D198" s="121">
        <f t="shared" si="38"/>
        <v>3127</v>
      </c>
      <c r="E198" s="121">
        <f t="shared" si="39"/>
        <v>0</v>
      </c>
      <c r="F198" s="121">
        <f t="shared" si="40"/>
        <v>3076.00351</v>
      </c>
      <c r="G198" s="121">
        <f t="shared" si="54"/>
        <v>98.369156060121526</v>
      </c>
      <c r="H198" s="26"/>
      <c r="I198" s="26"/>
      <c r="J198" s="26"/>
      <c r="K198" s="26"/>
      <c r="L198" s="26"/>
      <c r="M198" s="31"/>
      <c r="N198" s="203">
        <f>Субсидии!B193</f>
        <v>2988</v>
      </c>
      <c r="O198" s="203">
        <f>Субсидии!C193</f>
        <v>2988</v>
      </c>
      <c r="P198" s="203">
        <f>Субсидии!D193</f>
        <v>2988</v>
      </c>
      <c r="Q198" s="203">
        <f>Субсидии!E193</f>
        <v>0</v>
      </c>
      <c r="R198" s="203">
        <f>Субсидии!F193</f>
        <v>2988</v>
      </c>
      <c r="S198" s="26">
        <f t="shared" si="53"/>
        <v>100</v>
      </c>
      <c r="T198" s="26">
        <f>'Субвенции '!B193</f>
        <v>138.80000000000001</v>
      </c>
      <c r="U198" s="26">
        <f>'Субвенции '!C193</f>
        <v>139</v>
      </c>
      <c r="V198" s="26">
        <f>'Субвенции '!D193</f>
        <v>139</v>
      </c>
      <c r="W198" s="26">
        <f>'Субвенции '!E193</f>
        <v>0</v>
      </c>
      <c r="X198" s="26">
        <f>'Субвенции '!F193</f>
        <v>88.003509999999991</v>
      </c>
      <c r="Y198" s="26">
        <f t="shared" si="55"/>
        <v>63.311877697841723</v>
      </c>
      <c r="Z198" s="26"/>
      <c r="AA198" s="26"/>
      <c r="AB198" s="26"/>
      <c r="AC198" s="26"/>
      <c r="AD198" s="26"/>
      <c r="AE198" s="26"/>
    </row>
    <row r="199" spans="1:31" x14ac:dyDescent="0.25">
      <c r="A199" s="39" t="s">
        <v>418</v>
      </c>
      <c r="B199" s="121">
        <f t="shared" si="36"/>
        <v>4326.8</v>
      </c>
      <c r="C199" s="121">
        <f t="shared" si="37"/>
        <v>4327</v>
      </c>
      <c r="D199" s="121">
        <f t="shared" si="38"/>
        <v>4327</v>
      </c>
      <c r="E199" s="121">
        <f t="shared" si="39"/>
        <v>0</v>
      </c>
      <c r="F199" s="121">
        <f t="shared" si="40"/>
        <v>4276.88346</v>
      </c>
      <c r="G199" s="121">
        <f t="shared" si="54"/>
        <v>98.841771666281488</v>
      </c>
      <c r="H199" s="26"/>
      <c r="I199" s="26"/>
      <c r="J199" s="26"/>
      <c r="K199" s="26"/>
      <c r="L199" s="26"/>
      <c r="M199" s="31"/>
      <c r="N199" s="203">
        <f>Субсидии!B194</f>
        <v>4188</v>
      </c>
      <c r="O199" s="203">
        <f>Субсидии!C194</f>
        <v>4188</v>
      </c>
      <c r="P199" s="203">
        <f>Субсидии!D194</f>
        <v>4188</v>
      </c>
      <c r="Q199" s="203">
        <f>Субсидии!E194</f>
        <v>0</v>
      </c>
      <c r="R199" s="203">
        <f>Субсидии!F194</f>
        <v>4188</v>
      </c>
      <c r="S199" s="26">
        <f t="shared" si="53"/>
        <v>100</v>
      </c>
      <c r="T199" s="26">
        <f>'Субвенции '!B194</f>
        <v>138.80000000000001</v>
      </c>
      <c r="U199" s="26">
        <f>'Субвенции '!C194</f>
        <v>139</v>
      </c>
      <c r="V199" s="26">
        <f>'Субвенции '!D194</f>
        <v>139</v>
      </c>
      <c r="W199" s="26">
        <f>'Субвенции '!E194</f>
        <v>0</v>
      </c>
      <c r="X199" s="26">
        <f>'Субвенции '!F194</f>
        <v>88.883459999999999</v>
      </c>
      <c r="Y199" s="26">
        <f t="shared" si="55"/>
        <v>63.944935251798562</v>
      </c>
      <c r="Z199" s="26"/>
      <c r="AA199" s="26"/>
      <c r="AB199" s="26"/>
      <c r="AC199" s="26"/>
      <c r="AD199" s="26"/>
      <c r="AE199" s="26"/>
    </row>
    <row r="200" spans="1:31" x14ac:dyDescent="0.25">
      <c r="A200" s="39" t="s">
        <v>419</v>
      </c>
      <c r="B200" s="121">
        <f t="shared" si="36"/>
        <v>5361.8</v>
      </c>
      <c r="C200" s="121">
        <f t="shared" si="37"/>
        <v>5362</v>
      </c>
      <c r="D200" s="121">
        <f t="shared" si="38"/>
        <v>5362</v>
      </c>
      <c r="E200" s="121">
        <f t="shared" si="39"/>
        <v>0</v>
      </c>
      <c r="F200" s="121">
        <f t="shared" si="40"/>
        <v>4861.7983299999996</v>
      </c>
      <c r="G200" s="121">
        <f t="shared" si="54"/>
        <v>90.671360126818342</v>
      </c>
      <c r="H200" s="26"/>
      <c r="I200" s="26"/>
      <c r="J200" s="26"/>
      <c r="K200" s="26"/>
      <c r="L200" s="26"/>
      <c r="M200" s="31"/>
      <c r="N200" s="203">
        <f>Субсидии!B195</f>
        <v>5223</v>
      </c>
      <c r="O200" s="203">
        <f>Субсидии!C195</f>
        <v>5223</v>
      </c>
      <c r="P200" s="203">
        <f>Субсидии!D195</f>
        <v>5223</v>
      </c>
      <c r="Q200" s="203">
        <f>Субсидии!E195</f>
        <v>0</v>
      </c>
      <c r="R200" s="203">
        <f>Субсидии!F195</f>
        <v>4777.7103399999996</v>
      </c>
      <c r="S200" s="26">
        <f t="shared" si="53"/>
        <v>91.474446486693466</v>
      </c>
      <c r="T200" s="26">
        <f>'Субвенции '!B195</f>
        <v>138.80000000000001</v>
      </c>
      <c r="U200" s="26">
        <f>'Субвенции '!C195</f>
        <v>139</v>
      </c>
      <c r="V200" s="26">
        <f>'Субвенции '!D195</f>
        <v>139</v>
      </c>
      <c r="W200" s="26">
        <f>'Субвенции '!E195</f>
        <v>0</v>
      </c>
      <c r="X200" s="26">
        <f>'Субвенции '!F195</f>
        <v>84.087990000000005</v>
      </c>
      <c r="Y200" s="26">
        <f t="shared" si="55"/>
        <v>60.494956834532374</v>
      </c>
      <c r="Z200" s="26"/>
      <c r="AA200" s="26"/>
      <c r="AB200" s="26"/>
      <c r="AC200" s="26"/>
      <c r="AD200" s="26"/>
      <c r="AE200" s="26"/>
    </row>
    <row r="201" spans="1:31" x14ac:dyDescent="0.25">
      <c r="A201" s="39" t="s">
        <v>269</v>
      </c>
      <c r="B201" s="121">
        <f t="shared" ref="B201:B264" si="56">H201+N201+T201+Z201</f>
        <v>6173</v>
      </c>
      <c r="C201" s="121">
        <f t="shared" ref="C201:C264" si="57">I201+O201+U201+AA201</f>
        <v>6173.5</v>
      </c>
      <c r="D201" s="121">
        <f t="shared" ref="D201:D264" si="58">J201+P201+V201+AB201</f>
        <v>6173.5</v>
      </c>
      <c r="E201" s="121">
        <f t="shared" ref="E201:E264" si="59">K201+Q201+W201+AC201</f>
        <v>0</v>
      </c>
      <c r="F201" s="121">
        <f t="shared" ref="F201:F264" si="60">L201+R201+X201+AD201</f>
        <v>6022.3868700000003</v>
      </c>
      <c r="G201" s="121">
        <f t="shared" si="54"/>
        <v>97.552229205475015</v>
      </c>
      <c r="H201" s="26"/>
      <c r="I201" s="26"/>
      <c r="J201" s="26"/>
      <c r="K201" s="26"/>
      <c r="L201" s="26"/>
      <c r="M201" s="31"/>
      <c r="N201" s="203">
        <f>Субсидии!B196</f>
        <v>5826</v>
      </c>
      <c r="O201" s="203">
        <f>Субсидии!C196</f>
        <v>5826</v>
      </c>
      <c r="P201" s="203">
        <f>Субсидии!D196</f>
        <v>5826</v>
      </c>
      <c r="Q201" s="203">
        <f>Субсидии!E196</f>
        <v>0</v>
      </c>
      <c r="R201" s="203">
        <f>Субсидии!F196</f>
        <v>5826</v>
      </c>
      <c r="S201" s="26">
        <f t="shared" si="53"/>
        <v>100</v>
      </c>
      <c r="T201" s="26">
        <f>'Субвенции '!B196</f>
        <v>347</v>
      </c>
      <c r="U201" s="26">
        <f>'Субвенции '!C196</f>
        <v>347.5</v>
      </c>
      <c r="V201" s="26">
        <f>'Субвенции '!D196</f>
        <v>347.5</v>
      </c>
      <c r="W201" s="26">
        <f>'Субвенции '!E196</f>
        <v>0</v>
      </c>
      <c r="X201" s="26">
        <f>'Субвенции '!F196</f>
        <v>196.38686999999999</v>
      </c>
      <c r="Y201" s="26">
        <f t="shared" si="55"/>
        <v>56.514207194244605</v>
      </c>
      <c r="Z201" s="26"/>
      <c r="AA201" s="26"/>
      <c r="AB201" s="26"/>
      <c r="AC201" s="26"/>
      <c r="AD201" s="26"/>
      <c r="AE201" s="26"/>
    </row>
    <row r="202" spans="1:31" x14ac:dyDescent="0.25">
      <c r="A202" s="39" t="s">
        <v>420</v>
      </c>
      <c r="B202" s="121">
        <f t="shared" si="56"/>
        <v>4221.8</v>
      </c>
      <c r="C202" s="121">
        <f t="shared" si="57"/>
        <v>4222</v>
      </c>
      <c r="D202" s="121">
        <f t="shared" si="58"/>
        <v>4222</v>
      </c>
      <c r="E202" s="121">
        <f t="shared" si="59"/>
        <v>0</v>
      </c>
      <c r="F202" s="121">
        <f t="shared" si="60"/>
        <v>4178.0775700000004</v>
      </c>
      <c r="G202" s="121">
        <f t="shared" si="54"/>
        <v>98.95967716721934</v>
      </c>
      <c r="H202" s="26"/>
      <c r="I202" s="26"/>
      <c r="J202" s="26"/>
      <c r="K202" s="26"/>
      <c r="L202" s="26"/>
      <c r="M202" s="31"/>
      <c r="N202" s="203">
        <f>Субсидии!B197</f>
        <v>4083</v>
      </c>
      <c r="O202" s="203">
        <f>Субсидии!C197</f>
        <v>4083</v>
      </c>
      <c r="P202" s="203">
        <f>Субсидии!D197</f>
        <v>4083</v>
      </c>
      <c r="Q202" s="203">
        <f>Субсидии!E197</f>
        <v>0</v>
      </c>
      <c r="R202" s="203">
        <f>Субсидии!F197</f>
        <v>4083</v>
      </c>
      <c r="S202" s="26">
        <f t="shared" si="53"/>
        <v>100</v>
      </c>
      <c r="T202" s="26">
        <f>'Субвенции '!B197</f>
        <v>138.80000000000001</v>
      </c>
      <c r="U202" s="26">
        <f>'Субвенции '!C197</f>
        <v>139</v>
      </c>
      <c r="V202" s="26">
        <f>'Субвенции '!D197</f>
        <v>139</v>
      </c>
      <c r="W202" s="26">
        <f>'Субвенции '!E197</f>
        <v>0</v>
      </c>
      <c r="X202" s="26">
        <f>'Субвенции '!F197</f>
        <v>95.077570000000009</v>
      </c>
      <c r="Y202" s="26">
        <f t="shared" si="55"/>
        <v>68.401129496402874</v>
      </c>
      <c r="Z202" s="26"/>
      <c r="AA202" s="26"/>
      <c r="AB202" s="26"/>
      <c r="AC202" s="26"/>
      <c r="AD202" s="26"/>
      <c r="AE202" s="26"/>
    </row>
    <row r="203" spans="1:31" x14ac:dyDescent="0.25">
      <c r="A203" s="39" t="s">
        <v>421</v>
      </c>
      <c r="B203" s="121">
        <f t="shared" si="56"/>
        <v>3144.8</v>
      </c>
      <c r="C203" s="121">
        <f t="shared" si="57"/>
        <v>4945</v>
      </c>
      <c r="D203" s="121">
        <f t="shared" si="58"/>
        <v>4945</v>
      </c>
      <c r="E203" s="121">
        <f t="shared" si="59"/>
        <v>0</v>
      </c>
      <c r="F203" s="121">
        <f t="shared" si="60"/>
        <v>3093.79646</v>
      </c>
      <c r="G203" s="121">
        <f t="shared" si="54"/>
        <v>62.564134681496462</v>
      </c>
      <c r="H203" s="26"/>
      <c r="I203" s="26"/>
      <c r="J203" s="26"/>
      <c r="K203" s="26"/>
      <c r="L203" s="26"/>
      <c r="M203" s="31"/>
      <c r="N203" s="203">
        <f>Субсидии!B198</f>
        <v>3006</v>
      </c>
      <c r="O203" s="203">
        <f>Субсидии!C198</f>
        <v>4806</v>
      </c>
      <c r="P203" s="203">
        <f>Субсидии!D198</f>
        <v>4806</v>
      </c>
      <c r="Q203" s="203">
        <f>Субсидии!E198</f>
        <v>0</v>
      </c>
      <c r="R203" s="203">
        <f>Субсидии!F198</f>
        <v>3006</v>
      </c>
      <c r="S203" s="26">
        <f t="shared" si="53"/>
        <v>62.546816479400746</v>
      </c>
      <c r="T203" s="26">
        <f>'Субвенции '!B198</f>
        <v>138.80000000000001</v>
      </c>
      <c r="U203" s="26">
        <f>'Субвенции '!C198</f>
        <v>139</v>
      </c>
      <c r="V203" s="26">
        <f>'Субвенции '!D198</f>
        <v>139</v>
      </c>
      <c r="W203" s="26">
        <f>'Субвенции '!E198</f>
        <v>0</v>
      </c>
      <c r="X203" s="26">
        <f>'Субвенции '!F198</f>
        <v>87.79646000000001</v>
      </c>
      <c r="Y203" s="26">
        <f t="shared" si="55"/>
        <v>63.16292086330936</v>
      </c>
      <c r="Z203" s="26"/>
      <c r="AA203" s="26"/>
      <c r="AB203" s="26"/>
      <c r="AC203" s="26"/>
      <c r="AD203" s="26"/>
      <c r="AE203" s="26"/>
    </row>
    <row r="204" spans="1:31" s="18" customFormat="1" ht="31.5" x14ac:dyDescent="0.25">
      <c r="A204" s="20" t="s">
        <v>245</v>
      </c>
      <c r="B204" s="28">
        <f t="shared" si="56"/>
        <v>312973.90839999996</v>
      </c>
      <c r="C204" s="28">
        <f t="shared" si="57"/>
        <v>433078.00474000006</v>
      </c>
      <c r="D204" s="28">
        <f t="shared" si="58"/>
        <v>423086.39468000008</v>
      </c>
      <c r="E204" s="28">
        <f t="shared" si="59"/>
        <v>9991.6100599999991</v>
      </c>
      <c r="F204" s="28">
        <f t="shared" si="60"/>
        <v>258251.71042999998</v>
      </c>
      <c r="G204" s="28">
        <f t="shared" si="54"/>
        <v>59.63168473195546</v>
      </c>
      <c r="H204" s="28">
        <f>SUM(H205:H207)</f>
        <v>80626.400000000009</v>
      </c>
      <c r="I204" s="28">
        <f>SUM(I205:I207)</f>
        <v>80626.400000000009</v>
      </c>
      <c r="J204" s="28">
        <f>SUM(J205:J207)</f>
        <v>80626.400000000009</v>
      </c>
      <c r="K204" s="28">
        <f>SUM(K205:K207)</f>
        <v>0</v>
      </c>
      <c r="L204" s="28">
        <f>SUM(L205:L207)</f>
        <v>60470.1</v>
      </c>
      <c r="M204" s="29">
        <f>L204/I204*100</f>
        <v>75.000372086562209</v>
      </c>
      <c r="N204" s="28">
        <f>SUM(N205:N207)</f>
        <v>84950.498399999997</v>
      </c>
      <c r="O204" s="28">
        <f>SUM(O205:O207)</f>
        <v>147942.43779</v>
      </c>
      <c r="P204" s="28">
        <f>SUM(P205:P207)</f>
        <v>147942.43779</v>
      </c>
      <c r="Q204" s="28">
        <f>SUM(Q205:Q207)</f>
        <v>0</v>
      </c>
      <c r="R204" s="28">
        <f>SUM(R205:R207)</f>
        <v>56256.390539999993</v>
      </c>
      <c r="S204" s="28">
        <f t="shared" si="53"/>
        <v>38.025864235017075</v>
      </c>
      <c r="T204" s="28">
        <f>SUM(T205:T207)</f>
        <v>132831.09999999998</v>
      </c>
      <c r="U204" s="28">
        <f>SUM(U205:U207)</f>
        <v>149551.80000000002</v>
      </c>
      <c r="V204" s="28">
        <f>SUM(V205:V207)</f>
        <v>149551.80000000002</v>
      </c>
      <c r="W204" s="28">
        <f>SUM(W205:W207)</f>
        <v>0</v>
      </c>
      <c r="X204" s="28">
        <f>SUM(X205:X207)</f>
        <v>106481.11629999998</v>
      </c>
      <c r="Y204" s="28">
        <f t="shared" si="55"/>
        <v>71.200156935590186</v>
      </c>
      <c r="Z204" s="28">
        <f>SUM(Z205:Z207)</f>
        <v>14565.91</v>
      </c>
      <c r="AA204" s="28">
        <f>SUM(AA205:AA207)</f>
        <v>54957.366949999996</v>
      </c>
      <c r="AB204" s="28">
        <f>SUM(AB205:AB207)</f>
        <v>44965.756889999997</v>
      </c>
      <c r="AC204" s="28">
        <f>SUM(AC205:AC207)</f>
        <v>9991.6100599999991</v>
      </c>
      <c r="AD204" s="28">
        <f>SUM(AD205:AD207)</f>
        <v>35044.103589999999</v>
      </c>
      <c r="AE204" s="28">
        <f>AD204/AA204*100</f>
        <v>63.765979949299592</v>
      </c>
    </row>
    <row r="205" spans="1:31" ht="31.5" x14ac:dyDescent="0.25">
      <c r="A205" s="345" t="s">
        <v>219</v>
      </c>
      <c r="B205" s="26">
        <f t="shared" si="56"/>
        <v>294483.15263999999</v>
      </c>
      <c r="C205" s="26">
        <f t="shared" si="57"/>
        <v>329573.86353000003</v>
      </c>
      <c r="D205" s="26">
        <f t="shared" si="58"/>
        <v>327724.89953000005</v>
      </c>
      <c r="E205" s="26">
        <f t="shared" si="59"/>
        <v>1848.9639999999999</v>
      </c>
      <c r="F205" s="26">
        <f t="shared" si="60"/>
        <v>214214.66751</v>
      </c>
      <c r="G205" s="26">
        <f t="shared" si="54"/>
        <v>64.997468311227522</v>
      </c>
      <c r="H205" s="27">
        <f>Дотации!B48</f>
        <v>80626.400000000009</v>
      </c>
      <c r="I205" s="27">
        <f>Дотации!C48</f>
        <v>80626.400000000009</v>
      </c>
      <c r="J205" s="27">
        <f>Дотации!D48</f>
        <v>80626.400000000009</v>
      </c>
      <c r="K205" s="27">
        <f>Дотации!E48</f>
        <v>0</v>
      </c>
      <c r="L205" s="27">
        <f>Дотации!F48</f>
        <v>60470.1</v>
      </c>
      <c r="M205" s="27">
        <f>L205/I205*100</f>
        <v>75.000372086562209</v>
      </c>
      <c r="N205" s="26">
        <f>Субсидии!B200</f>
        <v>67501.04264</v>
      </c>
      <c r="O205" s="26">
        <f>Субсидии!C200</f>
        <v>73623.342640000003</v>
      </c>
      <c r="P205" s="26">
        <f>Субсидии!D200</f>
        <v>73623.342640000003</v>
      </c>
      <c r="Q205" s="26">
        <f>Субсидии!E200</f>
        <v>0</v>
      </c>
      <c r="R205" s="26">
        <f>Субсидии!F200</f>
        <v>35930.121149999999</v>
      </c>
      <c r="S205" s="26">
        <f t="shared" si="53"/>
        <v>48.802621371987193</v>
      </c>
      <c r="T205" s="26">
        <f>'Субвенции '!B200</f>
        <v>131789.79999999999</v>
      </c>
      <c r="U205" s="26">
        <f>'Субвенции '!C200</f>
        <v>148509.40000000002</v>
      </c>
      <c r="V205" s="26">
        <f>'Субвенции '!D200</f>
        <v>148509.40000000002</v>
      </c>
      <c r="W205" s="26">
        <f>'Субвенции '!E200</f>
        <v>0</v>
      </c>
      <c r="X205" s="26">
        <f>'Субвенции '!F200</f>
        <v>105837.98882999999</v>
      </c>
      <c r="Y205" s="26">
        <f t="shared" si="55"/>
        <v>71.266861781139752</v>
      </c>
      <c r="Z205" s="26">
        <f>Иные!B96</f>
        <v>14565.91</v>
      </c>
      <c r="AA205" s="26">
        <f>Иные!C96</f>
        <v>26814.720889999997</v>
      </c>
      <c r="AB205" s="26">
        <f>Иные!D96</f>
        <v>24965.756889999997</v>
      </c>
      <c r="AC205" s="26">
        <f>Иные!E96</f>
        <v>1848.9639999999999</v>
      </c>
      <c r="AD205" s="26">
        <f>Иные!F96</f>
        <v>11976.45753</v>
      </c>
      <c r="AE205" s="26">
        <f>AD205/AA205*100</f>
        <v>44.663741155949808</v>
      </c>
    </row>
    <row r="206" spans="1:31" x14ac:dyDescent="0.25">
      <c r="A206" s="39" t="s">
        <v>244</v>
      </c>
      <c r="B206" s="121">
        <f t="shared" si="56"/>
        <v>9387.4826899999989</v>
      </c>
      <c r="C206" s="121">
        <f t="shared" si="57"/>
        <v>57600.204720000002</v>
      </c>
      <c r="D206" s="121">
        <f t="shared" si="58"/>
        <v>49457.558660000002</v>
      </c>
      <c r="E206" s="121">
        <f t="shared" si="59"/>
        <v>8142.64606</v>
      </c>
      <c r="F206" s="121">
        <f t="shared" si="60"/>
        <v>32963.979439999996</v>
      </c>
      <c r="G206" s="121">
        <f t="shared" si="54"/>
        <v>57.228927571075474</v>
      </c>
      <c r="H206" s="26"/>
      <c r="I206" s="26"/>
      <c r="J206" s="26"/>
      <c r="K206" s="26"/>
      <c r="L206" s="26"/>
      <c r="M206" s="31"/>
      <c r="N206" s="203">
        <f>Субсидии!B201</f>
        <v>8693.1826899999996</v>
      </c>
      <c r="O206" s="203">
        <f>Субсидии!C201</f>
        <v>28762.658660000001</v>
      </c>
      <c r="P206" s="203">
        <f>Субсидии!D201</f>
        <v>28762.658660000001</v>
      </c>
      <c r="Q206" s="203">
        <f>Субсидии!E201</f>
        <v>0</v>
      </c>
      <c r="R206" s="203">
        <f>Субсидии!F201</f>
        <v>9462.7954300000001</v>
      </c>
      <c r="S206" s="26">
        <f t="shared" si="53"/>
        <v>32.899585333395606</v>
      </c>
      <c r="T206" s="26">
        <f>'Субвенции '!B201</f>
        <v>694.3</v>
      </c>
      <c r="U206" s="26">
        <f>'Субвенции '!C201</f>
        <v>694.9</v>
      </c>
      <c r="V206" s="26">
        <f>'Субвенции '!D201</f>
        <v>694.9</v>
      </c>
      <c r="W206" s="26">
        <f>'Субвенции '!E201</f>
        <v>0</v>
      </c>
      <c r="X206" s="26">
        <f>'Субвенции '!F201</f>
        <v>433.53795000000002</v>
      </c>
      <c r="Y206" s="26">
        <f t="shared" si="55"/>
        <v>62.388537919125064</v>
      </c>
      <c r="Z206" s="26">
        <f>Иные!B97</f>
        <v>0</v>
      </c>
      <c r="AA206" s="26">
        <f>Иные!C97</f>
        <v>28142.646059999999</v>
      </c>
      <c r="AB206" s="26">
        <f>Иные!D97</f>
        <v>20000</v>
      </c>
      <c r="AC206" s="26">
        <f>Иные!E97</f>
        <v>8142.64606</v>
      </c>
      <c r="AD206" s="26">
        <f>Иные!F97</f>
        <v>23067.646059999999</v>
      </c>
      <c r="AE206" s="26">
        <f>AD206/AA206*100</f>
        <v>81.96686982034268</v>
      </c>
    </row>
    <row r="207" spans="1:31" x14ac:dyDescent="0.25">
      <c r="A207" s="39" t="s">
        <v>422</v>
      </c>
      <c r="B207" s="121">
        <f t="shared" si="56"/>
        <v>9103.2730699999993</v>
      </c>
      <c r="C207" s="121">
        <f t="shared" si="57"/>
        <v>45903.93649</v>
      </c>
      <c r="D207" s="121">
        <f t="shared" si="58"/>
        <v>45903.93649</v>
      </c>
      <c r="E207" s="121">
        <f t="shared" si="59"/>
        <v>0</v>
      </c>
      <c r="F207" s="121">
        <f t="shared" si="60"/>
        <v>11073.063479999999</v>
      </c>
      <c r="G207" s="121">
        <f t="shared" si="54"/>
        <v>24.122252527105655</v>
      </c>
      <c r="H207" s="26"/>
      <c r="I207" s="26"/>
      <c r="J207" s="26"/>
      <c r="K207" s="26"/>
      <c r="L207" s="26"/>
      <c r="M207" s="31"/>
      <c r="N207" s="203">
        <f>Субсидии!B202</f>
        <v>8756.2730699999993</v>
      </c>
      <c r="O207" s="203">
        <f>Субсидии!C202</f>
        <v>45556.43649</v>
      </c>
      <c r="P207" s="203">
        <f>Субсидии!D202</f>
        <v>45556.43649</v>
      </c>
      <c r="Q207" s="203">
        <f>Субсидии!E202</f>
        <v>0</v>
      </c>
      <c r="R207" s="203">
        <f>Субсидии!F202</f>
        <v>10863.473959999999</v>
      </c>
      <c r="S207" s="26">
        <f t="shared" si="53"/>
        <v>23.846189028381573</v>
      </c>
      <c r="T207" s="26">
        <f>'Субвенции '!B202</f>
        <v>347</v>
      </c>
      <c r="U207" s="26">
        <f>'Субвенции '!C202</f>
        <v>347.5</v>
      </c>
      <c r="V207" s="26">
        <f>'Субвенции '!D202</f>
        <v>347.5</v>
      </c>
      <c r="W207" s="26">
        <f>'Субвенции '!E202</f>
        <v>0</v>
      </c>
      <c r="X207" s="26">
        <f>'Субвенции '!F202</f>
        <v>209.58951999999999</v>
      </c>
      <c r="Y207" s="26">
        <f t="shared" si="55"/>
        <v>60.313530935251791</v>
      </c>
      <c r="Z207" s="26">
        <f>Иные!B98</f>
        <v>0</v>
      </c>
      <c r="AA207" s="26">
        <f>Иные!C98</f>
        <v>0</v>
      </c>
      <c r="AB207" s="26">
        <f>Иные!D98</f>
        <v>0</v>
      </c>
      <c r="AC207" s="26">
        <f>Иные!E98</f>
        <v>0</v>
      </c>
      <c r="AD207" s="26">
        <f>Иные!F98</f>
        <v>0</v>
      </c>
      <c r="AE207" s="26"/>
    </row>
    <row r="208" spans="1:31" s="18" customFormat="1" ht="31.5" x14ac:dyDescent="0.25">
      <c r="A208" s="20" t="s">
        <v>247</v>
      </c>
      <c r="B208" s="28">
        <f t="shared" si="56"/>
        <v>499618.03941999999</v>
      </c>
      <c r="C208" s="28">
        <f t="shared" si="57"/>
        <v>590429.43515000003</v>
      </c>
      <c r="D208" s="28">
        <f t="shared" si="58"/>
        <v>558417.15063000005</v>
      </c>
      <c r="E208" s="28">
        <f t="shared" si="59"/>
        <v>32012.284520000001</v>
      </c>
      <c r="F208" s="28">
        <f t="shared" si="60"/>
        <v>433987.98976000003</v>
      </c>
      <c r="G208" s="28">
        <f t="shared" si="54"/>
        <v>73.503786214476989</v>
      </c>
      <c r="H208" s="28">
        <f>SUM(H209:H219)</f>
        <v>108281.3</v>
      </c>
      <c r="I208" s="28">
        <f>SUM(I209:I219)</f>
        <v>108281.3</v>
      </c>
      <c r="J208" s="28">
        <f>SUM(J209:J219)</f>
        <v>108281.3</v>
      </c>
      <c r="K208" s="28">
        <f>SUM(K209:K219)</f>
        <v>0</v>
      </c>
      <c r="L208" s="28">
        <f>SUM(L209:L219)</f>
        <v>81210.599999999991</v>
      </c>
      <c r="M208" s="29">
        <f>L208/I208*100</f>
        <v>74.999653679813576</v>
      </c>
      <c r="N208" s="28">
        <f>SUM(N209:N219)</f>
        <v>117292.53942</v>
      </c>
      <c r="O208" s="28">
        <f>SUM(O209:O219)</f>
        <v>130101.05063000001</v>
      </c>
      <c r="P208" s="28">
        <f>SUM(P209:P219)</f>
        <v>130101.05063000001</v>
      </c>
      <c r="Q208" s="28">
        <f>SUM(Q209:Q219)</f>
        <v>0</v>
      </c>
      <c r="R208" s="28">
        <f>SUM(R209:R219)</f>
        <v>99468.727809999982</v>
      </c>
      <c r="S208" s="28">
        <f t="shared" si="53"/>
        <v>76.454976595756619</v>
      </c>
      <c r="T208" s="28">
        <f>SUM(T209:T219)</f>
        <v>253606.29999999996</v>
      </c>
      <c r="U208" s="28">
        <f>SUM(U209:U219)</f>
        <v>287681.70000000007</v>
      </c>
      <c r="V208" s="28">
        <f>SUM(V209:V219)</f>
        <v>287681.70000000007</v>
      </c>
      <c r="W208" s="28">
        <f>SUM(W209:W219)</f>
        <v>0</v>
      </c>
      <c r="X208" s="28">
        <f>SUM(X209:X219)</f>
        <v>196091.93606000001</v>
      </c>
      <c r="Y208" s="28">
        <f t="shared" si="55"/>
        <v>68.162811906353426</v>
      </c>
      <c r="Z208" s="28">
        <f>SUM(Z209:Z219)</f>
        <v>20437.899999999998</v>
      </c>
      <c r="AA208" s="28">
        <f>SUM(AA209:AA219)</f>
        <v>64365.384520000007</v>
      </c>
      <c r="AB208" s="28">
        <f>SUM(AB209:AB219)</f>
        <v>32353.1</v>
      </c>
      <c r="AC208" s="28">
        <f>SUM(AC209:AC219)</f>
        <v>32012.284520000001</v>
      </c>
      <c r="AD208" s="28">
        <f>SUM(AD209:AD219)</f>
        <v>57216.725890000002</v>
      </c>
      <c r="AE208" s="28">
        <f>AD208/AA208*100</f>
        <v>88.89362864323644</v>
      </c>
    </row>
    <row r="209" spans="1:31" ht="31.5" x14ac:dyDescent="0.25">
      <c r="A209" s="345" t="s">
        <v>220</v>
      </c>
      <c r="B209" s="26">
        <f t="shared" si="56"/>
        <v>457082.36635000008</v>
      </c>
      <c r="C209" s="26">
        <f t="shared" si="57"/>
        <v>525234.22817000002</v>
      </c>
      <c r="D209" s="26">
        <f t="shared" si="58"/>
        <v>505569.12717000005</v>
      </c>
      <c r="E209" s="26">
        <f t="shared" si="59"/>
        <v>19665.101000000002</v>
      </c>
      <c r="F209" s="26">
        <f t="shared" si="60"/>
        <v>376271.09328000003</v>
      </c>
      <c r="G209" s="26">
        <f t="shared" si="54"/>
        <v>71.638722897208865</v>
      </c>
      <c r="H209" s="27">
        <f>Дотации!B50</f>
        <v>108281.3</v>
      </c>
      <c r="I209" s="27">
        <f>Дотации!C50</f>
        <v>108281.3</v>
      </c>
      <c r="J209" s="27">
        <f>Дотации!D50</f>
        <v>108281.3</v>
      </c>
      <c r="K209" s="27">
        <f>Дотации!E50</f>
        <v>0</v>
      </c>
      <c r="L209" s="27">
        <f>Дотации!F50</f>
        <v>81210.599999999991</v>
      </c>
      <c r="M209" s="27">
        <f>L209/I209*100</f>
        <v>74.999653679813576</v>
      </c>
      <c r="N209" s="26">
        <f>Субсидии!B204</f>
        <v>76561.266350000005</v>
      </c>
      <c r="O209" s="26">
        <f>Субсидии!C204</f>
        <v>84060.027170000001</v>
      </c>
      <c r="P209" s="26">
        <f>Субсидии!D204</f>
        <v>84060.027170000001</v>
      </c>
      <c r="Q209" s="26">
        <f>Субсидии!E204</f>
        <v>0</v>
      </c>
      <c r="R209" s="26">
        <f>Субсидии!F204</f>
        <v>55387.522999999994</v>
      </c>
      <c r="S209" s="26">
        <f t="shared" si="53"/>
        <v>65.890441467483996</v>
      </c>
      <c r="T209" s="26">
        <f>'Субвенции '!B204</f>
        <v>251801.90000000005</v>
      </c>
      <c r="U209" s="26">
        <f>'Субвенции '!C204</f>
        <v>285874.70000000007</v>
      </c>
      <c r="V209" s="26">
        <f>'Субвенции '!D204</f>
        <v>285874.70000000007</v>
      </c>
      <c r="W209" s="26">
        <f>'Субвенции '!E204</f>
        <v>0</v>
      </c>
      <c r="X209" s="26">
        <f>'Субвенции '!F204</f>
        <v>194965.43536000003</v>
      </c>
      <c r="Y209" s="26">
        <f t="shared" si="55"/>
        <v>68.199611704008774</v>
      </c>
      <c r="Z209" s="26">
        <f>Иные!B100</f>
        <v>20437.899999999998</v>
      </c>
      <c r="AA209" s="26">
        <f>Иные!C100</f>
        <v>47018.201000000001</v>
      </c>
      <c r="AB209" s="26">
        <f>Иные!D100</f>
        <v>27353.1</v>
      </c>
      <c r="AC209" s="26">
        <f>Иные!E100</f>
        <v>19665.101000000002</v>
      </c>
      <c r="AD209" s="26">
        <f>Иные!F100</f>
        <v>44707.534919999998</v>
      </c>
      <c r="AE209" s="26">
        <f>AD209/AA209*100</f>
        <v>95.085592322003137</v>
      </c>
    </row>
    <row r="210" spans="1:31" x14ac:dyDescent="0.25">
      <c r="A210" s="39" t="s">
        <v>423</v>
      </c>
      <c r="B210" s="121">
        <f t="shared" si="56"/>
        <v>3237.8</v>
      </c>
      <c r="C210" s="121">
        <f t="shared" si="57"/>
        <v>3926.90814</v>
      </c>
      <c r="D210" s="121">
        <f t="shared" si="58"/>
        <v>3926.90814</v>
      </c>
      <c r="E210" s="121">
        <f t="shared" si="59"/>
        <v>0</v>
      </c>
      <c r="F210" s="121">
        <f t="shared" si="60"/>
        <v>3773.3841199999997</v>
      </c>
      <c r="G210" s="121">
        <f t="shared" si="54"/>
        <v>96.090460623812803</v>
      </c>
      <c r="H210" s="26"/>
      <c r="I210" s="26"/>
      <c r="J210" s="26"/>
      <c r="K210" s="26"/>
      <c r="L210" s="26"/>
      <c r="M210" s="31"/>
      <c r="N210" s="203">
        <f>Субсидии!B206</f>
        <v>3099</v>
      </c>
      <c r="O210" s="203">
        <f>Субсидии!C206</f>
        <v>3787.90814</v>
      </c>
      <c r="P210" s="203">
        <f>Субсидии!D206</f>
        <v>3787.90814</v>
      </c>
      <c r="Q210" s="203">
        <f>Субсидии!E206</f>
        <v>0</v>
      </c>
      <c r="R210" s="203">
        <f>Субсидии!F206</f>
        <v>3694.8152599999999</v>
      </c>
      <c r="S210" s="26">
        <f t="shared" si="53"/>
        <v>97.542367012099717</v>
      </c>
      <c r="T210" s="26">
        <f>'Субвенции '!B205</f>
        <v>138.80000000000001</v>
      </c>
      <c r="U210" s="26">
        <f>'Субвенции '!C205</f>
        <v>139</v>
      </c>
      <c r="V210" s="26">
        <f>'Субвенции '!D205</f>
        <v>139</v>
      </c>
      <c r="W210" s="26">
        <f>'Субвенции '!E205</f>
        <v>0</v>
      </c>
      <c r="X210" s="26">
        <f>'Субвенции '!F205</f>
        <v>78.568860000000001</v>
      </c>
      <c r="Y210" s="26">
        <f t="shared" si="55"/>
        <v>56.524359712230222</v>
      </c>
      <c r="Z210" s="26">
        <f>Иные!B102</f>
        <v>0</v>
      </c>
      <c r="AA210" s="26">
        <f>Иные!C102</f>
        <v>0</v>
      </c>
      <c r="AB210" s="26">
        <f>Иные!D102</f>
        <v>0</v>
      </c>
      <c r="AC210" s="26">
        <f>Иные!E102</f>
        <v>0</v>
      </c>
      <c r="AD210" s="26">
        <f>Иные!F102</f>
        <v>0</v>
      </c>
      <c r="AE210" s="26"/>
    </row>
    <row r="211" spans="1:31" x14ac:dyDescent="0.25">
      <c r="A211" s="39" t="s">
        <v>523</v>
      </c>
      <c r="B211" s="121">
        <f t="shared" si="56"/>
        <v>3621.8</v>
      </c>
      <c r="C211" s="121">
        <f t="shared" si="57"/>
        <v>4432.4492499999997</v>
      </c>
      <c r="D211" s="121">
        <f t="shared" si="58"/>
        <v>4432.4492499999997</v>
      </c>
      <c r="E211" s="121">
        <f t="shared" si="59"/>
        <v>0</v>
      </c>
      <c r="F211" s="121">
        <f t="shared" si="60"/>
        <v>4384.4052499999998</v>
      </c>
      <c r="G211" s="121">
        <f t="shared" si="54"/>
        <v>98.916084600404616</v>
      </c>
      <c r="H211" s="26"/>
      <c r="I211" s="26"/>
      <c r="J211" s="26"/>
      <c r="K211" s="26"/>
      <c r="L211" s="26"/>
      <c r="M211" s="31"/>
      <c r="N211" s="203">
        <f>Субсидии!B207</f>
        <v>3483</v>
      </c>
      <c r="O211" s="203">
        <f>Субсидии!C207</f>
        <v>4293.4492499999997</v>
      </c>
      <c r="P211" s="203">
        <f>Субсидии!D207</f>
        <v>4293.4492499999997</v>
      </c>
      <c r="Q211" s="203">
        <f>Субсидии!E207</f>
        <v>0</v>
      </c>
      <c r="R211" s="203">
        <f>Субсидии!F207</f>
        <v>4293.4492499999997</v>
      </c>
      <c r="S211" s="26">
        <f t="shared" si="53"/>
        <v>100</v>
      </c>
      <c r="T211" s="26">
        <f>'Субвенции '!B206</f>
        <v>138.80000000000001</v>
      </c>
      <c r="U211" s="26">
        <f>'Субвенции '!C206</f>
        <v>139</v>
      </c>
      <c r="V211" s="26">
        <f>'Субвенции '!D206</f>
        <v>139</v>
      </c>
      <c r="W211" s="26">
        <f>'Субвенции '!E206</f>
        <v>0</v>
      </c>
      <c r="X211" s="26">
        <f>'Субвенции '!F206</f>
        <v>90.956000000000003</v>
      </c>
      <c r="Y211" s="26">
        <f t="shared" si="55"/>
        <v>65.435971223021582</v>
      </c>
      <c r="Z211" s="26"/>
      <c r="AA211" s="26"/>
      <c r="AB211" s="26"/>
      <c r="AC211" s="26"/>
      <c r="AD211" s="26"/>
      <c r="AE211" s="26"/>
    </row>
    <row r="212" spans="1:31" x14ac:dyDescent="0.25">
      <c r="A212" s="39" t="s">
        <v>425</v>
      </c>
      <c r="B212" s="121">
        <f t="shared" si="56"/>
        <v>3420.8</v>
      </c>
      <c r="C212" s="121">
        <f t="shared" si="57"/>
        <v>9425.5317699999996</v>
      </c>
      <c r="D212" s="121">
        <f t="shared" si="58"/>
        <v>4587.5392199999997</v>
      </c>
      <c r="E212" s="121">
        <f t="shared" si="59"/>
        <v>4837.9925499999999</v>
      </c>
      <c r="F212" s="121">
        <f t="shared" si="60"/>
        <v>3945.53478</v>
      </c>
      <c r="G212" s="121">
        <f t="shared" si="54"/>
        <v>41.860076187510423</v>
      </c>
      <c r="H212" s="26"/>
      <c r="I212" s="26"/>
      <c r="J212" s="26"/>
      <c r="K212" s="26"/>
      <c r="L212" s="26"/>
      <c r="M212" s="31"/>
      <c r="N212" s="203">
        <f>Субсидии!B208</f>
        <v>3282</v>
      </c>
      <c r="O212" s="203">
        <f>Субсидии!C208</f>
        <v>4448.5392199999997</v>
      </c>
      <c r="P212" s="203">
        <f>Субсидии!D208</f>
        <v>4448.5392199999997</v>
      </c>
      <c r="Q212" s="203">
        <f>Субсидии!E208</f>
        <v>0</v>
      </c>
      <c r="R212" s="203">
        <f>Субсидии!F208</f>
        <v>3873.75</v>
      </c>
      <c r="S212" s="26">
        <f t="shared" si="53"/>
        <v>87.079146848569323</v>
      </c>
      <c r="T212" s="26">
        <f>'Субвенции '!B207</f>
        <v>138.80000000000001</v>
      </c>
      <c r="U212" s="26">
        <f>'Субвенции '!C207</f>
        <v>139</v>
      </c>
      <c r="V212" s="26">
        <f>'Субвенции '!D207</f>
        <v>139</v>
      </c>
      <c r="W212" s="26">
        <f>'Субвенции '!E207</f>
        <v>0</v>
      </c>
      <c r="X212" s="26">
        <f>'Субвенции '!F207</f>
        <v>71.784779999999998</v>
      </c>
      <c r="Y212" s="26">
        <f t="shared" si="55"/>
        <v>51.643726618705031</v>
      </c>
      <c r="Z212" s="26"/>
      <c r="AA212" s="26">
        <f>Иные!C101</f>
        <v>4837.9925499999999</v>
      </c>
      <c r="AB212" s="26">
        <f>Иные!D101</f>
        <v>0</v>
      </c>
      <c r="AC212" s="26">
        <f>Иные!E101</f>
        <v>4837.9925499999999</v>
      </c>
      <c r="AD212" s="26">
        <f>Иные!F101</f>
        <v>0</v>
      </c>
      <c r="AE212" s="26"/>
    </row>
    <row r="213" spans="1:31" x14ac:dyDescent="0.25">
      <c r="A213" s="39" t="s">
        <v>426</v>
      </c>
      <c r="B213" s="121">
        <f t="shared" si="56"/>
        <v>3801.8</v>
      </c>
      <c r="C213" s="121">
        <f t="shared" si="57"/>
        <v>3802</v>
      </c>
      <c r="D213" s="121">
        <f t="shared" si="58"/>
        <v>3802</v>
      </c>
      <c r="E213" s="121">
        <f t="shared" si="59"/>
        <v>0</v>
      </c>
      <c r="F213" s="121">
        <f t="shared" si="60"/>
        <v>3741.6477300000001</v>
      </c>
      <c r="G213" s="121">
        <f t="shared" si="54"/>
        <v>98.412617832719633</v>
      </c>
      <c r="H213" s="26"/>
      <c r="I213" s="26"/>
      <c r="J213" s="26"/>
      <c r="K213" s="26"/>
      <c r="L213" s="26"/>
      <c r="M213" s="31"/>
      <c r="N213" s="203">
        <f>Субсидии!B209</f>
        <v>3663</v>
      </c>
      <c r="O213" s="203">
        <f>Субсидии!C209</f>
        <v>3663</v>
      </c>
      <c r="P213" s="203">
        <f>Субсидии!D209</f>
        <v>3663</v>
      </c>
      <c r="Q213" s="203">
        <f>Субсидии!E209</f>
        <v>0</v>
      </c>
      <c r="R213" s="203">
        <f>Субсидии!F209</f>
        <v>3663</v>
      </c>
      <c r="S213" s="26">
        <f t="shared" si="53"/>
        <v>100</v>
      </c>
      <c r="T213" s="26">
        <f>'Субвенции '!B208</f>
        <v>138.80000000000001</v>
      </c>
      <c r="U213" s="26">
        <f>'Субвенции '!C208</f>
        <v>139</v>
      </c>
      <c r="V213" s="26">
        <f>'Субвенции '!D208</f>
        <v>139</v>
      </c>
      <c r="W213" s="26">
        <f>'Субвенции '!E208</f>
        <v>0</v>
      </c>
      <c r="X213" s="26">
        <f>'Субвенции '!F208</f>
        <v>78.647729999999996</v>
      </c>
      <c r="Y213" s="26">
        <f t="shared" si="55"/>
        <v>56.581100719424462</v>
      </c>
      <c r="Z213" s="26">
        <f>Иные!B103</f>
        <v>0</v>
      </c>
      <c r="AA213" s="26">
        <f>Иные!C103</f>
        <v>0</v>
      </c>
      <c r="AB213" s="26">
        <f>Иные!D103</f>
        <v>0</v>
      </c>
      <c r="AC213" s="26">
        <f>Иные!E103</f>
        <v>0</v>
      </c>
      <c r="AD213" s="26">
        <f>Иные!F103</f>
        <v>0</v>
      </c>
      <c r="AE213" s="26"/>
    </row>
    <row r="214" spans="1:31" x14ac:dyDescent="0.25">
      <c r="A214" s="39" t="s">
        <v>427</v>
      </c>
      <c r="B214" s="121">
        <f t="shared" si="56"/>
        <v>3561.8</v>
      </c>
      <c r="C214" s="121">
        <f t="shared" si="57"/>
        <v>3562</v>
      </c>
      <c r="D214" s="121">
        <f t="shared" si="58"/>
        <v>3562</v>
      </c>
      <c r="E214" s="121">
        <f t="shared" si="59"/>
        <v>0</v>
      </c>
      <c r="F214" s="121">
        <f t="shared" si="60"/>
        <v>3401.2684600000002</v>
      </c>
      <c r="G214" s="121">
        <f t="shared" si="54"/>
        <v>95.487604154969134</v>
      </c>
      <c r="H214" s="26"/>
      <c r="I214" s="26"/>
      <c r="J214" s="26"/>
      <c r="K214" s="26"/>
      <c r="L214" s="26"/>
      <c r="M214" s="31"/>
      <c r="N214" s="203">
        <f>Субсидии!B210</f>
        <v>3423</v>
      </c>
      <c r="O214" s="203">
        <f>Субсидии!C210</f>
        <v>3423</v>
      </c>
      <c r="P214" s="203">
        <f>Субсидии!D210</f>
        <v>3423</v>
      </c>
      <c r="Q214" s="203">
        <f>Субсидии!E210</f>
        <v>0</v>
      </c>
      <c r="R214" s="203">
        <f>Субсидии!F210</f>
        <v>3303.0664400000001</v>
      </c>
      <c r="S214" s="26">
        <f t="shared" si="53"/>
        <v>96.496244230207424</v>
      </c>
      <c r="T214" s="26">
        <f>'Субвенции '!B209</f>
        <v>138.80000000000001</v>
      </c>
      <c r="U214" s="26">
        <f>'Субвенции '!C209</f>
        <v>139</v>
      </c>
      <c r="V214" s="26">
        <f>'Субвенции '!D209</f>
        <v>139</v>
      </c>
      <c r="W214" s="26">
        <f>'Субвенции '!E209</f>
        <v>0</v>
      </c>
      <c r="X214" s="26">
        <f>'Субвенции '!F209</f>
        <v>98.202020000000005</v>
      </c>
      <c r="Y214" s="26">
        <f t="shared" si="55"/>
        <v>70.648935251798562</v>
      </c>
      <c r="Z214" s="26"/>
      <c r="AA214" s="26"/>
      <c r="AB214" s="26"/>
      <c r="AC214" s="26"/>
      <c r="AD214" s="26"/>
      <c r="AE214" s="26"/>
    </row>
    <row r="215" spans="1:31" x14ac:dyDescent="0.25">
      <c r="A215" s="39" t="s">
        <v>246</v>
      </c>
      <c r="B215" s="121">
        <f t="shared" si="56"/>
        <v>8924.2730699999993</v>
      </c>
      <c r="C215" s="121">
        <f t="shared" si="57"/>
        <v>23349.817819999997</v>
      </c>
      <c r="D215" s="121">
        <f t="shared" si="58"/>
        <v>15840.626849999999</v>
      </c>
      <c r="E215" s="121">
        <f t="shared" si="59"/>
        <v>7509.1909699999997</v>
      </c>
      <c r="F215" s="121">
        <f t="shared" si="60"/>
        <v>22783.645289999997</v>
      </c>
      <c r="G215" s="121">
        <f t="shared" si="54"/>
        <v>97.575259325941929</v>
      </c>
      <c r="H215" s="26"/>
      <c r="I215" s="26"/>
      <c r="J215" s="26"/>
      <c r="K215" s="26"/>
      <c r="L215" s="26"/>
      <c r="M215" s="31"/>
      <c r="N215" s="203">
        <f>Субсидии!B205</f>
        <v>8577.2730699999993</v>
      </c>
      <c r="O215" s="203">
        <f>Субсидии!C205</f>
        <v>10493.126849999999</v>
      </c>
      <c r="P215" s="203">
        <f>Субсидии!D205</f>
        <v>10493.126849999999</v>
      </c>
      <c r="Q215" s="203">
        <f>Субсидии!E205</f>
        <v>0</v>
      </c>
      <c r="R215" s="203">
        <f>Субсидии!F205</f>
        <v>10049.123859999998</v>
      </c>
      <c r="S215" s="26">
        <f t="shared" si="53"/>
        <v>95.768630301081316</v>
      </c>
      <c r="T215" s="26">
        <f>'Субвенции '!B210</f>
        <v>347</v>
      </c>
      <c r="U215" s="26">
        <f>'Субвенции '!C210</f>
        <v>347.5</v>
      </c>
      <c r="V215" s="26">
        <f>'Субвенции '!D210</f>
        <v>347.5</v>
      </c>
      <c r="W215" s="26">
        <f>'Субвенции '!E210</f>
        <v>0</v>
      </c>
      <c r="X215" s="26">
        <f>'Субвенции '!F210</f>
        <v>225.33045999999999</v>
      </c>
      <c r="Y215" s="26">
        <f t="shared" si="55"/>
        <v>64.84329784172661</v>
      </c>
      <c r="Z215" s="26">
        <f>Иные!B104</f>
        <v>0</v>
      </c>
      <c r="AA215" s="26">
        <f>Иные!C104</f>
        <v>12509.19097</v>
      </c>
      <c r="AB215" s="26">
        <f>Иные!D104</f>
        <v>5000</v>
      </c>
      <c r="AC215" s="26">
        <f>Иные!E104</f>
        <v>7509.1909699999997</v>
      </c>
      <c r="AD215" s="26">
        <f>Иные!F104</f>
        <v>12509.19097</v>
      </c>
      <c r="AE215" s="26">
        <f t="shared" ref="AE215" si="61">AD215/AA215*100</f>
        <v>100</v>
      </c>
    </row>
    <row r="216" spans="1:31" x14ac:dyDescent="0.25">
      <c r="A216" s="39" t="s">
        <v>428</v>
      </c>
      <c r="B216" s="121">
        <f t="shared" si="56"/>
        <v>3402.8</v>
      </c>
      <c r="C216" s="121">
        <f t="shared" si="57"/>
        <v>3403</v>
      </c>
      <c r="D216" s="121">
        <f t="shared" si="58"/>
        <v>3403</v>
      </c>
      <c r="E216" s="121">
        <f t="shared" si="59"/>
        <v>0</v>
      </c>
      <c r="F216" s="121">
        <f t="shared" si="60"/>
        <v>3357.5775199999998</v>
      </c>
      <c r="G216" s="121">
        <f t="shared" si="54"/>
        <v>98.665222450778728</v>
      </c>
      <c r="H216" s="26"/>
      <c r="I216" s="26"/>
      <c r="J216" s="26"/>
      <c r="K216" s="26"/>
      <c r="L216" s="26"/>
      <c r="M216" s="31"/>
      <c r="N216" s="203">
        <f>Субсидии!B211</f>
        <v>3264</v>
      </c>
      <c r="O216" s="203">
        <f>Субсидии!C211</f>
        <v>3264</v>
      </c>
      <c r="P216" s="203">
        <f>Субсидии!D211</f>
        <v>3264</v>
      </c>
      <c r="Q216" s="203">
        <f>Субсидии!E211</f>
        <v>0</v>
      </c>
      <c r="R216" s="203">
        <f>Субсидии!F211</f>
        <v>3264</v>
      </c>
      <c r="S216" s="26">
        <f t="shared" si="53"/>
        <v>100</v>
      </c>
      <c r="T216" s="26">
        <f>'Субвенции '!B211</f>
        <v>138.80000000000001</v>
      </c>
      <c r="U216" s="26">
        <f>'Субвенции '!C211</f>
        <v>139</v>
      </c>
      <c r="V216" s="26">
        <f>'Субвенции '!D211</f>
        <v>139</v>
      </c>
      <c r="W216" s="26">
        <f>'Субвенции '!E211</f>
        <v>0</v>
      </c>
      <c r="X216" s="26">
        <f>'Субвенции '!F211</f>
        <v>93.577520000000007</v>
      </c>
      <c r="Y216" s="26">
        <f t="shared" si="55"/>
        <v>67.321956834532386</v>
      </c>
      <c r="Z216" s="26">
        <f>Иные!B105</f>
        <v>0</v>
      </c>
      <c r="AA216" s="26">
        <f>Иные!C105</f>
        <v>0</v>
      </c>
      <c r="AB216" s="26">
        <f>Иные!D105</f>
        <v>0</v>
      </c>
      <c r="AC216" s="26">
        <f>Иные!E105</f>
        <v>0</v>
      </c>
      <c r="AD216" s="26">
        <f>Иные!F105</f>
        <v>0</v>
      </c>
      <c r="AE216" s="26"/>
    </row>
    <row r="217" spans="1:31" x14ac:dyDescent="0.25">
      <c r="A217" s="39" t="s">
        <v>172</v>
      </c>
      <c r="B217" s="121">
        <f t="shared" si="56"/>
        <v>3033.8</v>
      </c>
      <c r="C217" s="121">
        <f t="shared" si="57"/>
        <v>3762</v>
      </c>
      <c r="D217" s="121">
        <f t="shared" si="58"/>
        <v>3762</v>
      </c>
      <c r="E217" s="121">
        <f t="shared" si="59"/>
        <v>0</v>
      </c>
      <c r="F217" s="121">
        <f t="shared" si="60"/>
        <v>2965.3511400000002</v>
      </c>
      <c r="G217" s="121">
        <f t="shared" ref="G217:G231" si="62">F217/C217*100</f>
        <v>78.823794258373212</v>
      </c>
      <c r="H217" s="26"/>
      <c r="I217" s="26"/>
      <c r="J217" s="26"/>
      <c r="K217" s="26"/>
      <c r="L217" s="26"/>
      <c r="M217" s="31"/>
      <c r="N217" s="203">
        <f>Субсидии!B212</f>
        <v>2895</v>
      </c>
      <c r="O217" s="203">
        <f>Субсидии!C212</f>
        <v>3623</v>
      </c>
      <c r="P217" s="203">
        <f>Субсидии!D212</f>
        <v>3623</v>
      </c>
      <c r="Q217" s="203">
        <f>Субсидии!E212</f>
        <v>0</v>
      </c>
      <c r="R217" s="203">
        <f>Субсидии!F212</f>
        <v>2895</v>
      </c>
      <c r="S217" s="26">
        <f t="shared" si="53"/>
        <v>79.906155120066245</v>
      </c>
      <c r="T217" s="26">
        <f>'Субвенции '!B212</f>
        <v>138.80000000000001</v>
      </c>
      <c r="U217" s="26">
        <f>'Субвенции '!C212</f>
        <v>139</v>
      </c>
      <c r="V217" s="26">
        <f>'Субвенции '!D212</f>
        <v>139</v>
      </c>
      <c r="W217" s="26">
        <f>'Субвенции '!E212</f>
        <v>0</v>
      </c>
      <c r="X217" s="26">
        <f>'Субвенции '!F212</f>
        <v>70.351140000000001</v>
      </c>
      <c r="Y217" s="26">
        <f t="shared" si="55"/>
        <v>50.612330935251805</v>
      </c>
      <c r="Z217" s="26"/>
      <c r="AA217" s="26"/>
      <c r="AB217" s="26"/>
      <c r="AC217" s="26"/>
      <c r="AD217" s="26"/>
      <c r="AE217" s="26"/>
    </row>
    <row r="218" spans="1:31" x14ac:dyDescent="0.25">
      <c r="A218" s="39" t="s">
        <v>429</v>
      </c>
      <c r="B218" s="121">
        <f t="shared" si="56"/>
        <v>2592.8000000000002</v>
      </c>
      <c r="C218" s="121">
        <f t="shared" si="57"/>
        <v>2593</v>
      </c>
      <c r="D218" s="121">
        <f t="shared" si="58"/>
        <v>2593</v>
      </c>
      <c r="E218" s="121">
        <f t="shared" si="59"/>
        <v>0</v>
      </c>
      <c r="F218" s="121">
        <f t="shared" si="60"/>
        <v>2539.1341499999999</v>
      </c>
      <c r="G218" s="121">
        <f t="shared" si="62"/>
        <v>97.922643655996907</v>
      </c>
      <c r="H218" s="26"/>
      <c r="I218" s="26"/>
      <c r="J218" s="26"/>
      <c r="K218" s="26"/>
      <c r="L218" s="26"/>
      <c r="M218" s="31"/>
      <c r="N218" s="203">
        <f>Субсидии!B213</f>
        <v>2454</v>
      </c>
      <c r="O218" s="203">
        <f>Субсидии!C213</f>
        <v>2454</v>
      </c>
      <c r="P218" s="203">
        <f>Субсидии!D213</f>
        <v>2454</v>
      </c>
      <c r="Q218" s="203">
        <f>Субсидии!E213</f>
        <v>0</v>
      </c>
      <c r="R218" s="203">
        <f>Субсидии!F213</f>
        <v>2454</v>
      </c>
      <c r="S218" s="26">
        <f t="shared" si="53"/>
        <v>100</v>
      </c>
      <c r="T218" s="26">
        <f>'Субвенции '!B213</f>
        <v>138.80000000000001</v>
      </c>
      <c r="U218" s="26">
        <f>'Субвенции '!C213</f>
        <v>139</v>
      </c>
      <c r="V218" s="26">
        <f>'Субвенции '!D213</f>
        <v>139</v>
      </c>
      <c r="W218" s="26">
        <f>'Субвенции '!E213</f>
        <v>0</v>
      </c>
      <c r="X218" s="26">
        <f>'Субвенции '!F213</f>
        <v>85.134149999999991</v>
      </c>
      <c r="Y218" s="26">
        <f t="shared" si="55"/>
        <v>61.247589928057543</v>
      </c>
      <c r="Z218" s="26"/>
      <c r="AA218" s="26"/>
      <c r="AB218" s="26"/>
      <c r="AC218" s="26"/>
      <c r="AD218" s="26"/>
      <c r="AE218" s="26"/>
    </row>
    <row r="219" spans="1:31" x14ac:dyDescent="0.25">
      <c r="A219" s="39" t="s">
        <v>524</v>
      </c>
      <c r="B219" s="121">
        <f t="shared" si="56"/>
        <v>6938</v>
      </c>
      <c r="C219" s="121">
        <f t="shared" si="57"/>
        <v>6938.5</v>
      </c>
      <c r="D219" s="121">
        <f t="shared" si="58"/>
        <v>6938.5</v>
      </c>
      <c r="E219" s="121">
        <f t="shared" si="59"/>
        <v>0</v>
      </c>
      <c r="F219" s="121">
        <f t="shared" si="60"/>
        <v>6824.9480400000002</v>
      </c>
      <c r="G219" s="121">
        <f t="shared" si="62"/>
        <v>98.363450889961811</v>
      </c>
      <c r="H219" s="26"/>
      <c r="I219" s="26"/>
      <c r="J219" s="26"/>
      <c r="K219" s="26"/>
      <c r="L219" s="26"/>
      <c r="M219" s="31"/>
      <c r="N219" s="203">
        <f>Субсидии!B214</f>
        <v>6591</v>
      </c>
      <c r="O219" s="203">
        <f>Субсидии!C214</f>
        <v>6591</v>
      </c>
      <c r="P219" s="203">
        <f>Субсидии!D214</f>
        <v>6591</v>
      </c>
      <c r="Q219" s="203">
        <f>Субсидии!E214</f>
        <v>0</v>
      </c>
      <c r="R219" s="203">
        <f>Субсидии!F214</f>
        <v>6591</v>
      </c>
      <c r="S219" s="26">
        <f t="shared" si="53"/>
        <v>100</v>
      </c>
      <c r="T219" s="26">
        <f>'Субвенции '!B214</f>
        <v>347</v>
      </c>
      <c r="U219" s="26">
        <f>'Субвенции '!C214</f>
        <v>347.5</v>
      </c>
      <c r="V219" s="26">
        <f>'Субвенции '!D214</f>
        <v>347.5</v>
      </c>
      <c r="W219" s="26">
        <f>'Субвенции '!E214</f>
        <v>0</v>
      </c>
      <c r="X219" s="26">
        <f>'Субвенции '!F214</f>
        <v>233.94804000000002</v>
      </c>
      <c r="Y219" s="26">
        <f t="shared" si="55"/>
        <v>67.32317697841728</v>
      </c>
      <c r="Z219" s="26">
        <f>Иные!B106</f>
        <v>0</v>
      </c>
      <c r="AA219" s="26">
        <f>Иные!C106</f>
        <v>0</v>
      </c>
      <c r="AB219" s="26">
        <f>Иные!D106</f>
        <v>0</v>
      </c>
      <c r="AC219" s="26">
        <f>Иные!E106</f>
        <v>0</v>
      </c>
      <c r="AD219" s="26">
        <f>Иные!F106</f>
        <v>0</v>
      </c>
      <c r="AE219" s="26"/>
    </row>
    <row r="220" spans="1:31" s="18" customFormat="1" ht="31.5" x14ac:dyDescent="0.25">
      <c r="A220" s="20" t="s">
        <v>254</v>
      </c>
      <c r="B220" s="28">
        <f t="shared" si="56"/>
        <v>1201477.2244200001</v>
      </c>
      <c r="C220" s="28">
        <f t="shared" si="57"/>
        <v>1409598.97095</v>
      </c>
      <c r="D220" s="28">
        <f t="shared" si="58"/>
        <v>1406540.5999199999</v>
      </c>
      <c r="E220" s="28">
        <f t="shared" si="59"/>
        <v>3058.3710299999998</v>
      </c>
      <c r="F220" s="28">
        <f t="shared" si="60"/>
        <v>1054729.2326499999</v>
      </c>
      <c r="G220" s="28">
        <f t="shared" si="62"/>
        <v>74.824773172128843</v>
      </c>
      <c r="H220" s="28">
        <f>SUM(H221:H228)</f>
        <v>215433.7</v>
      </c>
      <c r="I220" s="28">
        <f>SUM(I221:I228)</f>
        <v>213462.3</v>
      </c>
      <c r="J220" s="28">
        <f>SUM(J221:J228)</f>
        <v>213462.3</v>
      </c>
      <c r="K220" s="28">
        <f>SUM(K221:K228)</f>
        <v>0</v>
      </c>
      <c r="L220" s="28">
        <f>SUM(L221:L228)</f>
        <v>172404.30000000002</v>
      </c>
      <c r="M220" s="29">
        <f>L220/I220*100</f>
        <v>80.765690241321309</v>
      </c>
      <c r="N220" s="28">
        <f>SUM(N221:N228)</f>
        <v>261465.02442</v>
      </c>
      <c r="O220" s="28">
        <f>SUM(O221:O228)</f>
        <v>330653.09992000007</v>
      </c>
      <c r="P220" s="28">
        <f>SUM(P221:P228)</f>
        <v>330653.09992000007</v>
      </c>
      <c r="Q220" s="28">
        <f>SUM(Q221:Q228)</f>
        <v>0</v>
      </c>
      <c r="R220" s="28">
        <f>SUM(R221:R228)</f>
        <v>233519.69340000002</v>
      </c>
      <c r="S220" s="28">
        <f t="shared" si="53"/>
        <v>70.623772605337436</v>
      </c>
      <c r="T220" s="28">
        <f>SUM(T221:T228)</f>
        <v>702896.70000000019</v>
      </c>
      <c r="U220" s="28">
        <f>SUM(U221:U228)</f>
        <v>781803.79999999993</v>
      </c>
      <c r="V220" s="28">
        <f>SUM(V221:V228)</f>
        <v>781803.79999999993</v>
      </c>
      <c r="W220" s="28">
        <f>SUM(W221:W228)</f>
        <v>0</v>
      </c>
      <c r="X220" s="28">
        <f>SUM(X221:X228)</f>
        <v>613784.63613999996</v>
      </c>
      <c r="Y220" s="28">
        <f t="shared" si="55"/>
        <v>78.508781377117899</v>
      </c>
      <c r="Z220" s="28">
        <f>SUM(Z221:Z228)</f>
        <v>21681.8</v>
      </c>
      <c r="AA220" s="28">
        <f>SUM(AA221:AA228)</f>
        <v>83679.771030000004</v>
      </c>
      <c r="AB220" s="28">
        <f>SUM(AB221:AB228)</f>
        <v>80621.399999999994</v>
      </c>
      <c r="AC220" s="28">
        <f>SUM(AC221:AC228)</f>
        <v>3058.3710299999998</v>
      </c>
      <c r="AD220" s="28">
        <f>SUM(AD221:AD228)</f>
        <v>35020.603110000004</v>
      </c>
      <c r="AE220" s="28">
        <f>AD220/AA220*100</f>
        <v>41.850739645839589</v>
      </c>
    </row>
    <row r="221" spans="1:31" ht="31.5" x14ac:dyDescent="0.25">
      <c r="A221" s="345" t="s">
        <v>221</v>
      </c>
      <c r="B221" s="26">
        <f t="shared" si="56"/>
        <v>1097932.9244200003</v>
      </c>
      <c r="C221" s="26">
        <f t="shared" si="57"/>
        <v>1206668.6095400001</v>
      </c>
      <c r="D221" s="26">
        <f t="shared" si="58"/>
        <v>1206159.0855399999</v>
      </c>
      <c r="E221" s="26">
        <f t="shared" si="59"/>
        <v>509.524</v>
      </c>
      <c r="F221" s="26">
        <f t="shared" si="60"/>
        <v>941598.85014</v>
      </c>
      <c r="G221" s="26">
        <f t="shared" si="62"/>
        <v>78.032928236937522</v>
      </c>
      <c r="H221" s="27">
        <f>Дотации!B52</f>
        <v>215433.7</v>
      </c>
      <c r="I221" s="27">
        <f>Дотации!C52</f>
        <v>213462.3</v>
      </c>
      <c r="J221" s="27">
        <f>Дотации!D52</f>
        <v>213462.3</v>
      </c>
      <c r="K221" s="27">
        <f>Дотации!E52</f>
        <v>0</v>
      </c>
      <c r="L221" s="27">
        <f>Дотации!F52</f>
        <v>172404.30000000002</v>
      </c>
      <c r="M221" s="27">
        <f>L221/I221*100</f>
        <v>80.765690241321309</v>
      </c>
      <c r="N221" s="26">
        <f>Субсидии!B216</f>
        <v>160350.02442</v>
      </c>
      <c r="O221" s="26">
        <f>Субсидии!C216</f>
        <v>172703.98554000002</v>
      </c>
      <c r="P221" s="26">
        <f>Субсидии!D216</f>
        <v>172703.98554000002</v>
      </c>
      <c r="Q221" s="26">
        <f>Субсидии!E216</f>
        <v>0</v>
      </c>
      <c r="R221" s="26">
        <f>Субсидии!F216</f>
        <v>124376.27888</v>
      </c>
      <c r="S221" s="26">
        <f t="shared" si="53"/>
        <v>72.017028727569908</v>
      </c>
      <c r="T221" s="26">
        <f>'Субвенции '!B216</f>
        <v>700467.40000000014</v>
      </c>
      <c r="U221" s="26">
        <f>'Субвенции '!C216</f>
        <v>779371.39999999991</v>
      </c>
      <c r="V221" s="26">
        <f>'Субвенции '!D216</f>
        <v>779371.39999999991</v>
      </c>
      <c r="W221" s="26">
        <f>'Субвенции '!E216</f>
        <v>0</v>
      </c>
      <c r="X221" s="26">
        <f>'Субвенции '!F216</f>
        <v>612346.51517999999</v>
      </c>
      <c r="Y221" s="26">
        <f t="shared" si="55"/>
        <v>78.569282267735261</v>
      </c>
      <c r="Z221" s="26">
        <f>Иные!B108</f>
        <v>21681.8</v>
      </c>
      <c r="AA221" s="26">
        <f>Иные!C108</f>
        <v>41130.923999999999</v>
      </c>
      <c r="AB221" s="26">
        <f>Иные!D108</f>
        <v>40621.4</v>
      </c>
      <c r="AC221" s="26">
        <f>Иные!E108</f>
        <v>509.524</v>
      </c>
      <c r="AD221" s="26">
        <f>Иные!F108</f>
        <v>32471.756080000003</v>
      </c>
      <c r="AE221" s="26">
        <f>AD221/AA221*100</f>
        <v>78.947305146852528</v>
      </c>
    </row>
    <row r="222" spans="1:31" x14ac:dyDescent="0.25">
      <c r="A222" s="39" t="s">
        <v>431</v>
      </c>
      <c r="B222" s="121">
        <f t="shared" si="56"/>
        <v>12750</v>
      </c>
      <c r="C222" s="121">
        <f t="shared" si="57"/>
        <v>102750</v>
      </c>
      <c r="D222" s="121">
        <f t="shared" si="58"/>
        <v>102750</v>
      </c>
      <c r="E222" s="121">
        <f t="shared" si="59"/>
        <v>0</v>
      </c>
      <c r="F222" s="121">
        <f t="shared" si="60"/>
        <v>15596.69607</v>
      </c>
      <c r="G222" s="121">
        <f t="shared" si="62"/>
        <v>15.179266248175182</v>
      </c>
      <c r="H222" s="26"/>
      <c r="I222" s="26"/>
      <c r="J222" s="26"/>
      <c r="K222" s="26"/>
      <c r="L222" s="26"/>
      <c r="M222" s="31"/>
      <c r="N222" s="203">
        <f>Субсидии!B217</f>
        <v>12750</v>
      </c>
      <c r="O222" s="203">
        <f>Субсидии!C217</f>
        <v>62750</v>
      </c>
      <c r="P222" s="203">
        <f>Субсидии!D217</f>
        <v>62750</v>
      </c>
      <c r="Q222" s="203">
        <f>Субсидии!E217</f>
        <v>0</v>
      </c>
      <c r="R222" s="203">
        <f>Субсидии!F217</f>
        <v>15596.69607</v>
      </c>
      <c r="S222" s="26">
        <f t="shared" si="53"/>
        <v>24.855292541832668</v>
      </c>
      <c r="T222" s="26"/>
      <c r="U222" s="26"/>
      <c r="V222" s="26"/>
      <c r="W222" s="26"/>
      <c r="X222" s="26"/>
      <c r="Y222" s="26"/>
      <c r="Z222" s="26">
        <f>Иные!B109</f>
        <v>0</v>
      </c>
      <c r="AA222" s="26">
        <f>Иные!C109</f>
        <v>40000</v>
      </c>
      <c r="AB222" s="26">
        <f>Иные!D109</f>
        <v>40000</v>
      </c>
      <c r="AC222" s="26">
        <f>Иные!E109</f>
        <v>0</v>
      </c>
      <c r="AD222" s="26">
        <f>Иные!F109</f>
        <v>0</v>
      </c>
      <c r="AE222" s="26">
        <f t="shared" ref="AE222:AE228" si="63">AD222/AA222*100</f>
        <v>0</v>
      </c>
    </row>
    <row r="223" spans="1:31" x14ac:dyDescent="0.25">
      <c r="A223" s="39" t="s">
        <v>249</v>
      </c>
      <c r="B223" s="121">
        <f t="shared" si="56"/>
        <v>15137</v>
      </c>
      <c r="C223" s="121">
        <f t="shared" si="57"/>
        <v>16613.5</v>
      </c>
      <c r="D223" s="121">
        <f t="shared" si="58"/>
        <v>16613.5</v>
      </c>
      <c r="E223" s="121">
        <f t="shared" si="59"/>
        <v>0</v>
      </c>
      <c r="F223" s="121">
        <f t="shared" si="60"/>
        <v>16505.630819999998</v>
      </c>
      <c r="G223" s="121">
        <f t="shared" si="62"/>
        <v>99.350713696692438</v>
      </c>
      <c r="H223" s="26"/>
      <c r="I223" s="26"/>
      <c r="J223" s="26"/>
      <c r="K223" s="26"/>
      <c r="L223" s="26"/>
      <c r="M223" s="31"/>
      <c r="N223" s="203">
        <f>Субсидии!B218</f>
        <v>14790</v>
      </c>
      <c r="O223" s="203">
        <f>Субсидии!C218</f>
        <v>16266</v>
      </c>
      <c r="P223" s="203">
        <f>Субсидии!D218</f>
        <v>16266</v>
      </c>
      <c r="Q223" s="203">
        <f>Субсидии!E218</f>
        <v>0</v>
      </c>
      <c r="R223" s="203">
        <f>Субсидии!F218</f>
        <v>16266</v>
      </c>
      <c r="S223" s="26">
        <f t="shared" si="53"/>
        <v>100</v>
      </c>
      <c r="T223" s="26">
        <f>'Субвенции '!B217</f>
        <v>347</v>
      </c>
      <c r="U223" s="26">
        <f>'Субвенции '!C217</f>
        <v>347.5</v>
      </c>
      <c r="V223" s="26">
        <f>'Субвенции '!D217</f>
        <v>347.5</v>
      </c>
      <c r="W223" s="26">
        <f>'Субвенции '!E217</f>
        <v>0</v>
      </c>
      <c r="X223" s="26">
        <f>'Субвенции '!F217</f>
        <v>239.63082</v>
      </c>
      <c r="Y223" s="26">
        <f t="shared" ref="Y223:Y231" si="64">X223/U223*100</f>
        <v>68.958509352517979</v>
      </c>
      <c r="Z223" s="26">
        <f>Иные!B110</f>
        <v>0</v>
      </c>
      <c r="AA223" s="26">
        <f>Иные!C110</f>
        <v>0</v>
      </c>
      <c r="AB223" s="26">
        <f>Иные!D110</f>
        <v>0</v>
      </c>
      <c r="AC223" s="26">
        <f>Иные!E110</f>
        <v>0</v>
      </c>
      <c r="AD223" s="26">
        <f>Иные!F110</f>
        <v>0</v>
      </c>
      <c r="AE223" s="26"/>
    </row>
    <row r="224" spans="1:31" x14ac:dyDescent="0.25">
      <c r="A224" s="39" t="s">
        <v>250</v>
      </c>
      <c r="B224" s="121">
        <f t="shared" si="56"/>
        <v>11021</v>
      </c>
      <c r="C224" s="121">
        <f t="shared" si="57"/>
        <v>11597.38</v>
      </c>
      <c r="D224" s="121">
        <f t="shared" si="58"/>
        <v>11597.38</v>
      </c>
      <c r="E224" s="121">
        <f t="shared" si="59"/>
        <v>0</v>
      </c>
      <c r="F224" s="121">
        <f t="shared" si="60"/>
        <v>11465.33619</v>
      </c>
      <c r="G224" s="121">
        <f t="shared" si="62"/>
        <v>98.861434134261359</v>
      </c>
      <c r="H224" s="26"/>
      <c r="I224" s="26"/>
      <c r="J224" s="26"/>
      <c r="K224" s="26"/>
      <c r="L224" s="26"/>
      <c r="M224" s="31"/>
      <c r="N224" s="203">
        <f>Субсидии!B219</f>
        <v>10674</v>
      </c>
      <c r="O224" s="203">
        <f>Субсидии!C219</f>
        <v>11249.88</v>
      </c>
      <c r="P224" s="203">
        <f>Субсидии!D219</f>
        <v>11249.88</v>
      </c>
      <c r="Q224" s="203">
        <f>Субсидии!E219</f>
        <v>0</v>
      </c>
      <c r="R224" s="203">
        <f>Субсидии!F219</f>
        <v>11249.878430000001</v>
      </c>
      <c r="S224" s="26">
        <f t="shared" si="53"/>
        <v>99.999986044295596</v>
      </c>
      <c r="T224" s="26">
        <f>'Субвенции '!B218</f>
        <v>347</v>
      </c>
      <c r="U224" s="26">
        <f>'Субвенции '!C218</f>
        <v>347.5</v>
      </c>
      <c r="V224" s="26">
        <f>'Субвенции '!D218</f>
        <v>347.5</v>
      </c>
      <c r="W224" s="26">
        <f>'Субвенции '!E218</f>
        <v>0</v>
      </c>
      <c r="X224" s="26">
        <f>'Субвенции '!F218</f>
        <v>215.45776000000001</v>
      </c>
      <c r="Y224" s="26">
        <f t="shared" si="64"/>
        <v>62.002233093525184</v>
      </c>
      <c r="Z224" s="26">
        <f>Иные!B111</f>
        <v>0</v>
      </c>
      <c r="AA224" s="26">
        <f>Иные!C111</f>
        <v>0</v>
      </c>
      <c r="AB224" s="26">
        <f>Иные!D111</f>
        <v>0</v>
      </c>
      <c r="AC224" s="26">
        <f>Иные!E111</f>
        <v>0</v>
      </c>
      <c r="AD224" s="26">
        <f>Иные!F111</f>
        <v>0</v>
      </c>
      <c r="AE224" s="26"/>
    </row>
    <row r="225" spans="1:31" x14ac:dyDescent="0.25">
      <c r="A225" s="39" t="s">
        <v>251</v>
      </c>
      <c r="B225" s="121">
        <f t="shared" si="56"/>
        <v>8468</v>
      </c>
      <c r="C225" s="121">
        <f t="shared" si="57"/>
        <v>9059.2000000000007</v>
      </c>
      <c r="D225" s="121">
        <f t="shared" si="58"/>
        <v>9059.2000000000007</v>
      </c>
      <c r="E225" s="121">
        <f t="shared" si="59"/>
        <v>0</v>
      </c>
      <c r="F225" s="121">
        <f t="shared" si="60"/>
        <v>8521.9663</v>
      </c>
      <c r="G225" s="121">
        <f t="shared" si="62"/>
        <v>94.069744569056866</v>
      </c>
      <c r="H225" s="26"/>
      <c r="I225" s="26"/>
      <c r="J225" s="26"/>
      <c r="K225" s="26"/>
      <c r="L225" s="26"/>
      <c r="M225" s="31"/>
      <c r="N225" s="203">
        <f>Субсидии!B220</f>
        <v>8121</v>
      </c>
      <c r="O225" s="203">
        <f>Субсидии!C220</f>
        <v>8711.7000000000007</v>
      </c>
      <c r="P225" s="203">
        <f>Субсидии!D220</f>
        <v>8711.7000000000007</v>
      </c>
      <c r="Q225" s="203">
        <f>Субсидии!E220</f>
        <v>0</v>
      </c>
      <c r="R225" s="203">
        <f>Субсидии!F220</f>
        <v>8297.2142999999996</v>
      </c>
      <c r="S225" s="26">
        <f t="shared" si="53"/>
        <v>95.242194979165944</v>
      </c>
      <c r="T225" s="26">
        <f>'Субвенции '!B219</f>
        <v>347</v>
      </c>
      <c r="U225" s="26">
        <f>'Субвенции '!C219</f>
        <v>347.5</v>
      </c>
      <c r="V225" s="26">
        <f>'Субвенции '!D219</f>
        <v>347.5</v>
      </c>
      <c r="W225" s="26">
        <f>'Субвенции '!E219</f>
        <v>0</v>
      </c>
      <c r="X225" s="26">
        <f>'Субвенции '!F219</f>
        <v>224.75200000000001</v>
      </c>
      <c r="Y225" s="26">
        <f t="shared" si="64"/>
        <v>64.676834532374102</v>
      </c>
      <c r="Z225" s="26">
        <f>Иные!B112</f>
        <v>0</v>
      </c>
      <c r="AA225" s="26">
        <f>Иные!C112</f>
        <v>0</v>
      </c>
      <c r="AB225" s="26">
        <f>Иные!D112</f>
        <v>0</v>
      </c>
      <c r="AC225" s="26">
        <f>Иные!E112</f>
        <v>0</v>
      </c>
      <c r="AD225" s="26">
        <f>Иные!F112</f>
        <v>0</v>
      </c>
      <c r="AE225" s="26"/>
    </row>
    <row r="226" spans="1:31" x14ac:dyDescent="0.25">
      <c r="A226" s="39" t="s">
        <v>432</v>
      </c>
      <c r="B226" s="121">
        <f t="shared" si="56"/>
        <v>11711</v>
      </c>
      <c r="C226" s="121">
        <f t="shared" si="57"/>
        <v>13113.272859999999</v>
      </c>
      <c r="D226" s="121">
        <f t="shared" si="58"/>
        <v>13113.272859999999</v>
      </c>
      <c r="E226" s="121">
        <f t="shared" si="59"/>
        <v>0</v>
      </c>
      <c r="F226" s="121">
        <f t="shared" si="60"/>
        <v>11680.723030000001</v>
      </c>
      <c r="G226" s="121">
        <f t="shared" si="62"/>
        <v>89.07557369320233</v>
      </c>
      <c r="H226" s="26"/>
      <c r="I226" s="26"/>
      <c r="J226" s="26"/>
      <c r="K226" s="26"/>
      <c r="L226" s="26"/>
      <c r="M226" s="31"/>
      <c r="N226" s="203">
        <f>Субсидии!B221</f>
        <v>11364</v>
      </c>
      <c r="O226" s="203">
        <f>Субсидии!C221</f>
        <v>12765.772859999999</v>
      </c>
      <c r="P226" s="203">
        <f>Субсидии!D221</f>
        <v>12765.772859999999</v>
      </c>
      <c r="Q226" s="203">
        <f>Субсидии!E221</f>
        <v>0</v>
      </c>
      <c r="R226" s="203">
        <f>Субсидии!F221</f>
        <v>11541.00956</v>
      </c>
      <c r="S226" s="26">
        <f t="shared" si="53"/>
        <v>90.405882092437622</v>
      </c>
      <c r="T226" s="26">
        <f>'Субвенции '!B220</f>
        <v>347</v>
      </c>
      <c r="U226" s="26">
        <f>'Субвенции '!C220</f>
        <v>347.5</v>
      </c>
      <c r="V226" s="26">
        <f>'Субвенции '!D220</f>
        <v>347.5</v>
      </c>
      <c r="W226" s="26">
        <f>'Субвенции '!E220</f>
        <v>0</v>
      </c>
      <c r="X226" s="26">
        <f>'Субвенции '!F220</f>
        <v>139.71347</v>
      </c>
      <c r="Y226" s="26">
        <f t="shared" si="64"/>
        <v>40.20531510791367</v>
      </c>
      <c r="Z226" s="26"/>
      <c r="AA226" s="26"/>
      <c r="AB226" s="26"/>
      <c r="AC226" s="26"/>
      <c r="AD226" s="26"/>
      <c r="AE226" s="26"/>
    </row>
    <row r="227" spans="1:31" x14ac:dyDescent="0.25">
      <c r="A227" s="39" t="s">
        <v>252</v>
      </c>
      <c r="B227" s="121">
        <f t="shared" si="56"/>
        <v>24058.3</v>
      </c>
      <c r="C227" s="121">
        <f t="shared" si="57"/>
        <v>25113.971520000003</v>
      </c>
      <c r="D227" s="121">
        <f t="shared" si="58"/>
        <v>25113.971520000003</v>
      </c>
      <c r="E227" s="121">
        <f t="shared" si="59"/>
        <v>0</v>
      </c>
      <c r="F227" s="121">
        <f t="shared" si="60"/>
        <v>24850.724610000001</v>
      </c>
      <c r="G227" s="121">
        <f t="shared" si="62"/>
        <v>98.951790998925205</v>
      </c>
      <c r="H227" s="26"/>
      <c r="I227" s="26"/>
      <c r="J227" s="26"/>
      <c r="K227" s="26"/>
      <c r="L227" s="26"/>
      <c r="M227" s="31"/>
      <c r="N227" s="203">
        <f>Субсидии!B222</f>
        <v>23364</v>
      </c>
      <c r="O227" s="203">
        <f>Субсидии!C222</f>
        <v>24419.071520000001</v>
      </c>
      <c r="P227" s="203">
        <f>Субсидии!D222</f>
        <v>24419.071520000001</v>
      </c>
      <c r="Q227" s="203">
        <f>Субсидии!E222</f>
        <v>0</v>
      </c>
      <c r="R227" s="203">
        <f>Субсидии!F222</f>
        <v>24419.071520000001</v>
      </c>
      <c r="S227" s="26">
        <f t="shared" si="53"/>
        <v>100</v>
      </c>
      <c r="T227" s="26">
        <f>'Субвенции '!B221</f>
        <v>694.3</v>
      </c>
      <c r="U227" s="26">
        <f>'Субвенции '!C221</f>
        <v>694.9</v>
      </c>
      <c r="V227" s="26">
        <f>'Субвенции '!D221</f>
        <v>694.9</v>
      </c>
      <c r="W227" s="26">
        <f>'Субвенции '!E221</f>
        <v>0</v>
      </c>
      <c r="X227" s="26">
        <f>'Субвенции '!F221</f>
        <v>431.65309000000002</v>
      </c>
      <c r="Y227" s="26">
        <f t="shared" si="64"/>
        <v>62.117296013814936</v>
      </c>
      <c r="Z227" s="26">
        <f>Иные!B113</f>
        <v>0</v>
      </c>
      <c r="AA227" s="26">
        <f>Иные!C113</f>
        <v>0</v>
      </c>
      <c r="AB227" s="26">
        <f>Иные!D113</f>
        <v>0</v>
      </c>
      <c r="AC227" s="26">
        <f>Иные!E113</f>
        <v>0</v>
      </c>
      <c r="AD227" s="26">
        <f>Иные!F113</f>
        <v>0</v>
      </c>
      <c r="AE227" s="26"/>
    </row>
    <row r="228" spans="1:31" x14ac:dyDescent="0.25">
      <c r="A228" s="39" t="s">
        <v>253</v>
      </c>
      <c r="B228" s="121">
        <f t="shared" si="56"/>
        <v>20399</v>
      </c>
      <c r="C228" s="121">
        <f t="shared" si="57"/>
        <v>24683.03703</v>
      </c>
      <c r="D228" s="121">
        <f t="shared" si="58"/>
        <v>22134.19</v>
      </c>
      <c r="E228" s="121">
        <f t="shared" si="59"/>
        <v>2548.8470299999999</v>
      </c>
      <c r="F228" s="121">
        <f t="shared" si="60"/>
        <v>24509.305490000002</v>
      </c>
      <c r="G228" s="121">
        <f t="shared" si="62"/>
        <v>99.29615006537145</v>
      </c>
      <c r="H228" s="26"/>
      <c r="I228" s="26"/>
      <c r="J228" s="26"/>
      <c r="K228" s="26"/>
      <c r="L228" s="26"/>
      <c r="M228" s="31"/>
      <c r="N228" s="203">
        <f>Субсидии!B223</f>
        <v>20052</v>
      </c>
      <c r="O228" s="203">
        <f>Субсидии!C223</f>
        <v>21786.69</v>
      </c>
      <c r="P228" s="203">
        <f>Субсидии!D223</f>
        <v>21786.69</v>
      </c>
      <c r="Q228" s="203">
        <f>Субсидии!E223</f>
        <v>0</v>
      </c>
      <c r="R228" s="203">
        <f>Субсидии!F223</f>
        <v>21773.54464</v>
      </c>
      <c r="S228" s="26">
        <f t="shared" si="53"/>
        <v>99.939663344913811</v>
      </c>
      <c r="T228" s="26">
        <f>'Субвенции '!B222</f>
        <v>347</v>
      </c>
      <c r="U228" s="26">
        <f>'Субвенции '!C222</f>
        <v>347.5</v>
      </c>
      <c r="V228" s="26">
        <f>'Субвенции '!D222</f>
        <v>347.5</v>
      </c>
      <c r="W228" s="26">
        <f>'Субвенции '!E222</f>
        <v>0</v>
      </c>
      <c r="X228" s="26">
        <f>'Субвенции '!F222</f>
        <v>186.91382000000002</v>
      </c>
      <c r="Y228" s="26">
        <f t="shared" si="64"/>
        <v>53.788149640287777</v>
      </c>
      <c r="Z228" s="26">
        <f>Иные!B114</f>
        <v>0</v>
      </c>
      <c r="AA228" s="26">
        <f>Иные!C114</f>
        <v>2548.8470299999999</v>
      </c>
      <c r="AB228" s="26">
        <f>Иные!D114</f>
        <v>0</v>
      </c>
      <c r="AC228" s="26">
        <f>Иные!E114</f>
        <v>2548.8470299999999</v>
      </c>
      <c r="AD228" s="26">
        <f>Иные!F114</f>
        <v>2548.8470299999999</v>
      </c>
      <c r="AE228" s="26">
        <f t="shared" si="63"/>
        <v>100</v>
      </c>
    </row>
    <row r="229" spans="1:31" s="18" customFormat="1" ht="31.5" x14ac:dyDescent="0.25">
      <c r="A229" s="20" t="s">
        <v>256</v>
      </c>
      <c r="B229" s="28">
        <f t="shared" si="56"/>
        <v>421942.07637999998</v>
      </c>
      <c r="C229" s="28">
        <f t="shared" si="57"/>
        <v>637758.62985999999</v>
      </c>
      <c r="D229" s="28">
        <f t="shared" si="58"/>
        <v>637318.76586000004</v>
      </c>
      <c r="E229" s="28">
        <f t="shared" si="59"/>
        <v>439.86399999999998</v>
      </c>
      <c r="F229" s="28">
        <f t="shared" si="60"/>
        <v>346781.60505999997</v>
      </c>
      <c r="G229" s="28">
        <f t="shared" si="62"/>
        <v>54.375054891240758</v>
      </c>
      <c r="H229" s="28">
        <f>SUM(H230:H235)</f>
        <v>96140.6</v>
      </c>
      <c r="I229" s="28">
        <f>SUM(I230:I235)</f>
        <v>96140.6</v>
      </c>
      <c r="J229" s="28">
        <f>SUM(J230:J235)</f>
        <v>96140.6</v>
      </c>
      <c r="K229" s="28">
        <f>SUM(K230:K235)</f>
        <v>0</v>
      </c>
      <c r="L229" s="28">
        <f>SUM(L230:L235)</f>
        <v>80022.100000000006</v>
      </c>
      <c r="M229" s="29">
        <f>L229/I229*100</f>
        <v>83.234450377884059</v>
      </c>
      <c r="N229" s="28">
        <f>SUM(N230:N235)</f>
        <v>105577.47637999999</v>
      </c>
      <c r="O229" s="28">
        <f>SUM(O230:O235)</f>
        <v>123339.76585999998</v>
      </c>
      <c r="P229" s="28">
        <f>SUM(P230:P235)</f>
        <v>123339.76585999998</v>
      </c>
      <c r="Q229" s="28">
        <f>SUM(Q230:Q235)</f>
        <v>0</v>
      </c>
      <c r="R229" s="28">
        <f>SUM(R230:R235)</f>
        <v>92875.95607</v>
      </c>
      <c r="S229" s="28">
        <f t="shared" si="53"/>
        <v>75.300901880599696</v>
      </c>
      <c r="T229" s="28">
        <f>SUM(T230:T235)</f>
        <v>214080.50000000003</v>
      </c>
      <c r="U229" s="28">
        <f>SUM(U230:U235)</f>
        <v>239411.50000000006</v>
      </c>
      <c r="V229" s="28">
        <f>SUM(V230:V235)</f>
        <v>239411.50000000006</v>
      </c>
      <c r="W229" s="28">
        <f>SUM(W230:W235)</f>
        <v>0</v>
      </c>
      <c r="X229" s="28">
        <f>SUM(X230:X235)</f>
        <v>157331.96629000001</v>
      </c>
      <c r="Y229" s="28">
        <f t="shared" si="64"/>
        <v>65.716127374833704</v>
      </c>
      <c r="Z229" s="28">
        <f>SUM(Z230:Z235)</f>
        <v>6143.5</v>
      </c>
      <c r="AA229" s="28">
        <f>SUM(AA230:AA235)</f>
        <v>178866.764</v>
      </c>
      <c r="AB229" s="28">
        <f>SUM(AB230:AB235)</f>
        <v>178426.9</v>
      </c>
      <c r="AC229" s="28">
        <f>SUM(AC230:AC235)</f>
        <v>439.86399999999998</v>
      </c>
      <c r="AD229" s="28">
        <f>SUM(AD230:AD235)</f>
        <v>16551.582699999999</v>
      </c>
      <c r="AE229" s="28">
        <f>AD229/AA229*100</f>
        <v>9.2535820125867545</v>
      </c>
    </row>
    <row r="230" spans="1:31" ht="32.25" customHeight="1" x14ac:dyDescent="0.25">
      <c r="A230" s="345" t="s">
        <v>222</v>
      </c>
      <c r="B230" s="26">
        <f t="shared" si="56"/>
        <v>393705.77638000005</v>
      </c>
      <c r="C230" s="26">
        <f t="shared" si="57"/>
        <v>585119.24147000001</v>
      </c>
      <c r="D230" s="26">
        <f t="shared" si="58"/>
        <v>584679.37747000006</v>
      </c>
      <c r="E230" s="26">
        <f t="shared" si="59"/>
        <v>439.86399999999998</v>
      </c>
      <c r="F230" s="26">
        <f t="shared" si="60"/>
        <v>308898.23073000001</v>
      </c>
      <c r="G230" s="26">
        <f t="shared" si="62"/>
        <v>52.792355615233632</v>
      </c>
      <c r="H230" s="27">
        <f>Дотации!B54</f>
        <v>96140.6</v>
      </c>
      <c r="I230" s="27">
        <f>Дотации!C54</f>
        <v>96140.6</v>
      </c>
      <c r="J230" s="27">
        <f>Дотации!D54</f>
        <v>96140.6</v>
      </c>
      <c r="K230" s="27">
        <f>Дотации!E54</f>
        <v>0</v>
      </c>
      <c r="L230" s="27">
        <f>Дотации!F54</f>
        <v>80022.100000000006</v>
      </c>
      <c r="M230" s="27">
        <f>L230/I230*100</f>
        <v>83.234450377884059</v>
      </c>
      <c r="N230" s="26">
        <f>Субсидии!B225</f>
        <v>78729.476379999993</v>
      </c>
      <c r="O230" s="26">
        <f>Субсидии!C225</f>
        <v>91190.277469999986</v>
      </c>
      <c r="P230" s="26">
        <f>Субсидии!D225</f>
        <v>91190.277469999986</v>
      </c>
      <c r="Q230" s="26">
        <f>Субсидии!E225</f>
        <v>0</v>
      </c>
      <c r="R230" s="26">
        <f>Субсидии!F225</f>
        <v>61016.467680000002</v>
      </c>
      <c r="S230" s="26">
        <f t="shared" si="53"/>
        <v>66.91115475558604</v>
      </c>
      <c r="T230" s="26">
        <f>'Субвенции '!B224</f>
        <v>212692.20000000004</v>
      </c>
      <c r="U230" s="26">
        <f>'Субвенции '!C224</f>
        <v>238021.60000000006</v>
      </c>
      <c r="V230" s="26">
        <f>'Субвенции '!D224</f>
        <v>238021.60000000006</v>
      </c>
      <c r="W230" s="26">
        <f>'Субвенции '!E224</f>
        <v>0</v>
      </c>
      <c r="X230" s="26">
        <f>'Субвенции '!F224</f>
        <v>156466.97131000002</v>
      </c>
      <c r="Y230" s="26">
        <f t="shared" si="64"/>
        <v>65.736458922215462</v>
      </c>
      <c r="Z230" s="26">
        <f>Иные!B116</f>
        <v>6143.5</v>
      </c>
      <c r="AA230" s="26">
        <f>Иные!C116</f>
        <v>159766.764</v>
      </c>
      <c r="AB230" s="26">
        <f>Иные!D116</f>
        <v>159326.9</v>
      </c>
      <c r="AC230" s="26">
        <f>Иные!E116</f>
        <v>439.86399999999998</v>
      </c>
      <c r="AD230" s="26">
        <f>Иные!F116</f>
        <v>11392.691739999998</v>
      </c>
      <c r="AE230" s="26">
        <f>AD230/AA230*100</f>
        <v>7.1308271224670969</v>
      </c>
    </row>
    <row r="231" spans="1:31" x14ac:dyDescent="0.25">
      <c r="A231" s="39" t="s">
        <v>433</v>
      </c>
      <c r="B231" s="121">
        <f t="shared" si="56"/>
        <v>7844</v>
      </c>
      <c r="C231" s="121">
        <f t="shared" si="57"/>
        <v>10521.32999</v>
      </c>
      <c r="D231" s="121">
        <f t="shared" si="58"/>
        <v>10521.32999</v>
      </c>
      <c r="E231" s="121">
        <f t="shared" si="59"/>
        <v>0</v>
      </c>
      <c r="F231" s="121">
        <f t="shared" si="60"/>
        <v>10380.814710000001</v>
      </c>
      <c r="G231" s="121">
        <f t="shared" si="62"/>
        <v>98.664472266020056</v>
      </c>
      <c r="H231" s="26"/>
      <c r="I231" s="26"/>
      <c r="J231" s="26"/>
      <c r="K231" s="26"/>
      <c r="L231" s="26"/>
      <c r="M231" s="31"/>
      <c r="N231" s="203">
        <f>Субсидии!B226</f>
        <v>7497</v>
      </c>
      <c r="O231" s="203">
        <f>Субсидии!C226</f>
        <v>10173.82999</v>
      </c>
      <c r="P231" s="203">
        <f>Субсидии!D226</f>
        <v>10173.82999</v>
      </c>
      <c r="Q231" s="203">
        <f>Субсидии!E226</f>
        <v>0</v>
      </c>
      <c r="R231" s="203">
        <f>Субсидии!F226</f>
        <v>10173.82999</v>
      </c>
      <c r="S231" s="26">
        <f t="shared" si="53"/>
        <v>100</v>
      </c>
      <c r="T231" s="26">
        <f>'Субвенции '!B225</f>
        <v>347</v>
      </c>
      <c r="U231" s="26">
        <f>'Субвенции '!C225</f>
        <v>347.5</v>
      </c>
      <c r="V231" s="26">
        <f>'Субвенции '!D225</f>
        <v>347.5</v>
      </c>
      <c r="W231" s="26">
        <f>'Субвенции '!E225</f>
        <v>0</v>
      </c>
      <c r="X231" s="26">
        <f>'Субвенции '!F225</f>
        <v>206.98472000000001</v>
      </c>
      <c r="Y231" s="26">
        <f t="shared" si="64"/>
        <v>59.563948201438855</v>
      </c>
      <c r="Z231" s="26"/>
      <c r="AA231" s="26"/>
      <c r="AB231" s="26"/>
      <c r="AC231" s="26"/>
      <c r="AD231" s="26"/>
      <c r="AE231" s="26"/>
    </row>
    <row r="232" spans="1:31" x14ac:dyDescent="0.25">
      <c r="A232" s="39" t="s">
        <v>357</v>
      </c>
      <c r="B232" s="121">
        <f t="shared" si="56"/>
        <v>0</v>
      </c>
      <c r="C232" s="121">
        <f t="shared" si="57"/>
        <v>0</v>
      </c>
      <c r="D232" s="121">
        <f t="shared" si="58"/>
        <v>0</v>
      </c>
      <c r="E232" s="121">
        <f t="shared" si="59"/>
        <v>0</v>
      </c>
      <c r="F232" s="121">
        <f t="shared" si="60"/>
        <v>0</v>
      </c>
      <c r="G232" s="121"/>
      <c r="H232" s="26"/>
      <c r="I232" s="26"/>
      <c r="J232" s="26"/>
      <c r="K232" s="26"/>
      <c r="L232" s="26"/>
      <c r="M232" s="31"/>
      <c r="N232" s="203">
        <f>Субсидии!B227</f>
        <v>0</v>
      </c>
      <c r="O232" s="203">
        <f>Субсидии!C227</f>
        <v>0</v>
      </c>
      <c r="P232" s="203">
        <f>Субсидии!D227</f>
        <v>0</v>
      </c>
      <c r="Q232" s="203">
        <f>Субсидии!E227</f>
        <v>0</v>
      </c>
      <c r="R232" s="203">
        <f>Субсидии!F227</f>
        <v>0</v>
      </c>
      <c r="S232" s="26"/>
      <c r="T232" s="26">
        <f>'Субвенции '!B226</f>
        <v>0</v>
      </c>
      <c r="U232" s="26">
        <f>'Субвенции '!C226</f>
        <v>0</v>
      </c>
      <c r="V232" s="26">
        <f>'Субвенции '!D226</f>
        <v>0</v>
      </c>
      <c r="W232" s="26">
        <f>'Субвенции '!E226</f>
        <v>0</v>
      </c>
      <c r="X232" s="26">
        <f>'Субвенции '!F226</f>
        <v>0</v>
      </c>
      <c r="Y232" s="26"/>
      <c r="Z232" s="26"/>
      <c r="AA232" s="26"/>
      <c r="AB232" s="26"/>
      <c r="AC232" s="26"/>
      <c r="AD232" s="26"/>
      <c r="AE232" s="26"/>
    </row>
    <row r="233" spans="1:31" x14ac:dyDescent="0.25">
      <c r="A233" s="39" t="s">
        <v>434</v>
      </c>
      <c r="B233" s="121">
        <f t="shared" si="56"/>
        <v>0</v>
      </c>
      <c r="C233" s="121">
        <f t="shared" si="57"/>
        <v>0</v>
      </c>
      <c r="D233" s="121">
        <f t="shared" si="58"/>
        <v>0</v>
      </c>
      <c r="E233" s="121">
        <f t="shared" si="59"/>
        <v>0</v>
      </c>
      <c r="F233" s="121">
        <f t="shared" si="60"/>
        <v>0</v>
      </c>
      <c r="G233" s="121"/>
      <c r="H233" s="26"/>
      <c r="I233" s="26"/>
      <c r="J233" s="26"/>
      <c r="K233" s="26"/>
      <c r="L233" s="26"/>
      <c r="M233" s="31"/>
      <c r="N233" s="203">
        <f>Субсидии!B228</f>
        <v>0</v>
      </c>
      <c r="O233" s="203">
        <f>Субсидии!C228</f>
        <v>0</v>
      </c>
      <c r="P233" s="203">
        <f>Субсидии!D228</f>
        <v>0</v>
      </c>
      <c r="Q233" s="203">
        <f>Субсидии!E228</f>
        <v>0</v>
      </c>
      <c r="R233" s="203">
        <f>Субсидии!F228</f>
        <v>0</v>
      </c>
      <c r="S233" s="26"/>
      <c r="T233" s="26">
        <f>'Субвенции '!B227</f>
        <v>0</v>
      </c>
      <c r="U233" s="26">
        <f>'Субвенции '!C227</f>
        <v>0</v>
      </c>
      <c r="V233" s="26">
        <f>'Субвенции '!D227</f>
        <v>0</v>
      </c>
      <c r="W233" s="26">
        <f>'Субвенции '!E227</f>
        <v>0</v>
      </c>
      <c r="X233" s="26">
        <f>'Субвенции '!F227</f>
        <v>0</v>
      </c>
      <c r="Y233" s="26"/>
      <c r="Z233" s="26"/>
      <c r="AA233" s="26"/>
      <c r="AB233" s="26"/>
      <c r="AC233" s="26"/>
      <c r="AD233" s="26"/>
      <c r="AE233" s="26"/>
    </row>
    <row r="234" spans="1:31" x14ac:dyDescent="0.25">
      <c r="A234" s="39" t="s">
        <v>255</v>
      </c>
      <c r="B234" s="121">
        <f t="shared" si="56"/>
        <v>9194.2999999999993</v>
      </c>
      <c r="C234" s="121">
        <f t="shared" si="57"/>
        <v>21051.9</v>
      </c>
      <c r="D234" s="121">
        <f t="shared" si="58"/>
        <v>21051.9</v>
      </c>
      <c r="E234" s="121">
        <f t="shared" si="59"/>
        <v>0</v>
      </c>
      <c r="F234" s="121">
        <f t="shared" si="60"/>
        <v>15370.13351</v>
      </c>
      <c r="G234" s="121">
        <f t="shared" ref="G234:G265" si="65">F234/C234*100</f>
        <v>73.010671293327434</v>
      </c>
      <c r="H234" s="26"/>
      <c r="I234" s="26"/>
      <c r="J234" s="26"/>
      <c r="K234" s="26"/>
      <c r="L234" s="26"/>
      <c r="M234" s="31"/>
      <c r="N234" s="203">
        <f>Субсидии!B229</f>
        <v>8500</v>
      </c>
      <c r="O234" s="203">
        <f>Субсидии!C229</f>
        <v>10057</v>
      </c>
      <c r="P234" s="203">
        <f>Субсидии!D229</f>
        <v>10057</v>
      </c>
      <c r="Q234" s="203">
        <f>Субсидии!E229</f>
        <v>0</v>
      </c>
      <c r="R234" s="203">
        <f>Субсидии!F229</f>
        <v>9767</v>
      </c>
      <c r="S234" s="26">
        <f t="shared" ref="S234:S265" si="66">R234/O234*100</f>
        <v>97.116436313015811</v>
      </c>
      <c r="T234" s="26">
        <f>'Субвенции '!B228</f>
        <v>694.3</v>
      </c>
      <c r="U234" s="26">
        <f>'Субвенции '!C228</f>
        <v>694.9</v>
      </c>
      <c r="V234" s="26">
        <f>'Субвенции '!D228</f>
        <v>694.9</v>
      </c>
      <c r="W234" s="26">
        <f>'Субвенции '!E228</f>
        <v>0</v>
      </c>
      <c r="X234" s="26">
        <f>'Субвенции '!F228</f>
        <v>444.24254999999999</v>
      </c>
      <c r="Y234" s="26">
        <f>X234/U234*100</f>
        <v>63.928989782702551</v>
      </c>
      <c r="Z234" s="26">
        <f>Иные!B117</f>
        <v>0</v>
      </c>
      <c r="AA234" s="26">
        <f>Иные!C117</f>
        <v>10300</v>
      </c>
      <c r="AB234" s="26">
        <f>Иные!D117</f>
        <v>10300</v>
      </c>
      <c r="AC234" s="26">
        <f>Иные!E117</f>
        <v>0</v>
      </c>
      <c r="AD234" s="26">
        <f>Иные!F117</f>
        <v>5158.8909599999997</v>
      </c>
      <c r="AE234" s="26">
        <f t="shared" ref="AE234" si="67">AD234/AA234*100</f>
        <v>50.086319999999994</v>
      </c>
    </row>
    <row r="235" spans="1:31" x14ac:dyDescent="0.25">
      <c r="A235" s="39" t="s">
        <v>272</v>
      </c>
      <c r="B235" s="121">
        <f t="shared" si="56"/>
        <v>11198</v>
      </c>
      <c r="C235" s="121">
        <f t="shared" si="57"/>
        <v>21066.1584</v>
      </c>
      <c r="D235" s="121">
        <f t="shared" si="58"/>
        <v>21066.1584</v>
      </c>
      <c r="E235" s="121">
        <f t="shared" si="59"/>
        <v>0</v>
      </c>
      <c r="F235" s="121">
        <f t="shared" si="60"/>
        <v>12132.42611</v>
      </c>
      <c r="G235" s="121">
        <f t="shared" si="65"/>
        <v>57.592019767590855</v>
      </c>
      <c r="H235" s="26"/>
      <c r="I235" s="26"/>
      <c r="J235" s="26"/>
      <c r="K235" s="26"/>
      <c r="L235" s="26"/>
      <c r="M235" s="31"/>
      <c r="N235" s="203">
        <f>Субсидии!B230</f>
        <v>10851</v>
      </c>
      <c r="O235" s="203">
        <f>Субсидии!C230</f>
        <v>11918.6584</v>
      </c>
      <c r="P235" s="203">
        <f>Субсидии!D230</f>
        <v>11918.6584</v>
      </c>
      <c r="Q235" s="203">
        <f>Субсидии!E230</f>
        <v>0</v>
      </c>
      <c r="R235" s="203">
        <f>Субсидии!F230</f>
        <v>11918.6584</v>
      </c>
      <c r="S235" s="26">
        <f t="shared" si="66"/>
        <v>100</v>
      </c>
      <c r="T235" s="26">
        <f>'Субвенции '!B229</f>
        <v>347</v>
      </c>
      <c r="U235" s="26">
        <f>'Субвенции '!C229</f>
        <v>347.5</v>
      </c>
      <c r="V235" s="26">
        <f>'Субвенции '!D229</f>
        <v>347.5</v>
      </c>
      <c r="W235" s="26">
        <f>'Субвенции '!E229</f>
        <v>0</v>
      </c>
      <c r="X235" s="26">
        <f>'Субвенции '!F229</f>
        <v>213.76770999999999</v>
      </c>
      <c r="Y235" s="26">
        <f>X235/U235*100</f>
        <v>61.515887769784172</v>
      </c>
      <c r="Z235" s="26"/>
      <c r="AA235" s="26">
        <f>Иные!C118</f>
        <v>8800</v>
      </c>
      <c r="AB235" s="26">
        <f>Иные!D118</f>
        <v>8800</v>
      </c>
      <c r="AC235" s="26">
        <f>Иные!E118</f>
        <v>0</v>
      </c>
      <c r="AD235" s="26">
        <f>Иные!F118</f>
        <v>0</v>
      </c>
      <c r="AE235" s="26"/>
    </row>
    <row r="236" spans="1:31" s="18" customFormat="1" ht="32.25" customHeight="1" x14ac:dyDescent="0.25">
      <c r="A236" s="20" t="s">
        <v>260</v>
      </c>
      <c r="B236" s="28">
        <f t="shared" si="56"/>
        <v>735155.00069999998</v>
      </c>
      <c r="C236" s="28">
        <f t="shared" si="57"/>
        <v>850759.57144000009</v>
      </c>
      <c r="D236" s="28">
        <f t="shared" si="58"/>
        <v>827210.42002000008</v>
      </c>
      <c r="E236" s="28">
        <f t="shared" si="59"/>
        <v>23549.151419999998</v>
      </c>
      <c r="F236" s="28">
        <f t="shared" si="60"/>
        <v>603299.63373000012</v>
      </c>
      <c r="G236" s="28">
        <f t="shared" si="65"/>
        <v>70.913058634045342</v>
      </c>
      <c r="H236" s="28">
        <f>SUM(H237:H248)</f>
        <v>220113</v>
      </c>
      <c r="I236" s="28">
        <f>SUM(I237:I248)</f>
        <v>220113</v>
      </c>
      <c r="J236" s="28">
        <f>SUM(J237:J248)</f>
        <v>220113</v>
      </c>
      <c r="K236" s="28">
        <f>SUM(K237:K248)</f>
        <v>0</v>
      </c>
      <c r="L236" s="28">
        <f>SUM(L237:L248)</f>
        <v>165084.9</v>
      </c>
      <c r="M236" s="29">
        <f>L236/I236*100</f>
        <v>75.000068146815508</v>
      </c>
      <c r="N236" s="28">
        <f>SUM(N237:N248)</f>
        <v>132534.10069999998</v>
      </c>
      <c r="O236" s="28">
        <f>SUM(O237:O248)</f>
        <v>153309.12001999997</v>
      </c>
      <c r="P236" s="28">
        <f>SUM(P237:P248)</f>
        <v>153309.12001999997</v>
      </c>
      <c r="Q236" s="28">
        <f>SUM(Q237:Q248)</f>
        <v>0</v>
      </c>
      <c r="R236" s="28">
        <f>SUM(R237:R248)</f>
        <v>119086.23659000001</v>
      </c>
      <c r="S236" s="28">
        <f t="shared" si="66"/>
        <v>77.677203139946656</v>
      </c>
      <c r="T236" s="28">
        <f>SUM(T237:T248)</f>
        <v>373871.5</v>
      </c>
      <c r="U236" s="28">
        <f>SUM(U237:U248)</f>
        <v>412122.8000000001</v>
      </c>
      <c r="V236" s="28">
        <f>SUM(V237:V248)</f>
        <v>412122.8000000001</v>
      </c>
      <c r="W236" s="28">
        <f>SUM(W237:W248)</f>
        <v>0</v>
      </c>
      <c r="X236" s="28">
        <f>SUM(X237:X248)</f>
        <v>283217.17895000003</v>
      </c>
      <c r="Y236" s="28">
        <f>X236/U236*100</f>
        <v>68.721550700422299</v>
      </c>
      <c r="Z236" s="28">
        <f>SUM(Z237:Z248)</f>
        <v>8636.4</v>
      </c>
      <c r="AA236" s="28">
        <f>SUM(AA237:AA248)</f>
        <v>65214.651419999995</v>
      </c>
      <c r="AB236" s="28">
        <f>SUM(AB237:AB248)</f>
        <v>41665.5</v>
      </c>
      <c r="AC236" s="28">
        <f>SUM(AC237:AC248)</f>
        <v>23549.151419999998</v>
      </c>
      <c r="AD236" s="28">
        <f>SUM(AD237:AD248)</f>
        <v>35911.318189999998</v>
      </c>
      <c r="AE236" s="28">
        <f>AD236/AA236*100</f>
        <v>55.066334647288684</v>
      </c>
    </row>
    <row r="237" spans="1:31" ht="31.5" x14ac:dyDescent="0.25">
      <c r="A237" s="345" t="s">
        <v>240</v>
      </c>
      <c r="B237" s="26">
        <f t="shared" si="56"/>
        <v>691246.4545600001</v>
      </c>
      <c r="C237" s="26">
        <f t="shared" si="57"/>
        <v>758306.15056000021</v>
      </c>
      <c r="D237" s="26">
        <f t="shared" si="58"/>
        <v>751972.65456000017</v>
      </c>
      <c r="E237" s="26">
        <f t="shared" si="59"/>
        <v>6333.4959999999992</v>
      </c>
      <c r="F237" s="26">
        <f t="shared" si="60"/>
        <v>539057.23788999999</v>
      </c>
      <c r="G237" s="26">
        <f t="shared" si="65"/>
        <v>71.087019074276597</v>
      </c>
      <c r="H237" s="27">
        <f>Дотации!B56</f>
        <v>220113</v>
      </c>
      <c r="I237" s="27">
        <f>Дотации!C56</f>
        <v>220113</v>
      </c>
      <c r="J237" s="27">
        <f>Дотации!D56</f>
        <v>220113</v>
      </c>
      <c r="K237" s="27">
        <f>Дотации!E56</f>
        <v>0</v>
      </c>
      <c r="L237" s="27">
        <f>Дотации!F56</f>
        <v>165084.9</v>
      </c>
      <c r="M237" s="27">
        <f>L237/I237*100</f>
        <v>75.000068146815508</v>
      </c>
      <c r="N237" s="26">
        <f>Субсидии!B232</f>
        <v>90360.55455999999</v>
      </c>
      <c r="O237" s="26">
        <f>Субсидии!C232</f>
        <v>104808.85455999999</v>
      </c>
      <c r="P237" s="26">
        <f>Субсидии!D232</f>
        <v>104808.85455999999</v>
      </c>
      <c r="Q237" s="26">
        <f>Субсидии!E232</f>
        <v>0</v>
      </c>
      <c r="R237" s="26">
        <f>Субсидии!F232</f>
        <v>73123.591660000006</v>
      </c>
      <c r="S237" s="26">
        <f t="shared" si="66"/>
        <v>69.768524774916699</v>
      </c>
      <c r="T237" s="26">
        <f>'Субвенции '!B231</f>
        <v>372136.50000000006</v>
      </c>
      <c r="U237" s="26">
        <f>'Субвенции '!C231</f>
        <v>410385.3000000001</v>
      </c>
      <c r="V237" s="26">
        <f>'Субвенции '!D231</f>
        <v>410385.3000000001</v>
      </c>
      <c r="W237" s="26">
        <f>'Субвенции '!E231</f>
        <v>0</v>
      </c>
      <c r="X237" s="26">
        <f>'Субвенции '!F231</f>
        <v>282153.08345999999</v>
      </c>
      <c r="Y237" s="26">
        <f>X237/U237*100</f>
        <v>68.753213982079757</v>
      </c>
      <c r="Z237" s="26">
        <f>Иные!B120</f>
        <v>8636.4</v>
      </c>
      <c r="AA237" s="26">
        <f>Иные!C120</f>
        <v>22998.995999999999</v>
      </c>
      <c r="AB237" s="26">
        <f>Иные!D120</f>
        <v>16665.5</v>
      </c>
      <c r="AC237" s="26">
        <f>Иные!E120</f>
        <v>6333.4959999999992</v>
      </c>
      <c r="AD237" s="26">
        <f>Иные!F120</f>
        <v>18695.662769999999</v>
      </c>
      <c r="AE237" s="26">
        <f>AD237/AA237*100</f>
        <v>81.289038747604465</v>
      </c>
    </row>
    <row r="238" spans="1:31" x14ac:dyDescent="0.25">
      <c r="A238" s="39" t="s">
        <v>257</v>
      </c>
      <c r="B238" s="121">
        <f t="shared" si="56"/>
        <v>8577.2730699999993</v>
      </c>
      <c r="C238" s="121">
        <f t="shared" si="57"/>
        <v>33895.750399999997</v>
      </c>
      <c r="D238" s="121">
        <f t="shared" si="58"/>
        <v>33895.750399999997</v>
      </c>
      <c r="E238" s="121">
        <f t="shared" si="59"/>
        <v>0</v>
      </c>
      <c r="F238" s="121">
        <f t="shared" si="60"/>
        <v>8577.2730699999993</v>
      </c>
      <c r="G238" s="121">
        <f t="shared" si="65"/>
        <v>25.304862611921997</v>
      </c>
      <c r="H238" s="26"/>
      <c r="I238" s="26"/>
      <c r="J238" s="26"/>
      <c r="K238" s="26"/>
      <c r="L238" s="26"/>
      <c r="M238" s="31"/>
      <c r="N238" s="203">
        <f>Субсидии!B233</f>
        <v>8577.2730699999993</v>
      </c>
      <c r="O238" s="203">
        <f>Субсидии!C233</f>
        <v>8895.750399999999</v>
      </c>
      <c r="P238" s="203">
        <f>Субсидии!D233</f>
        <v>8895.750399999999</v>
      </c>
      <c r="Q238" s="203">
        <f>Субсидии!E233</f>
        <v>0</v>
      </c>
      <c r="R238" s="203">
        <f>Субсидии!F233</f>
        <v>8577.2730699999993</v>
      </c>
      <c r="S238" s="26">
        <f t="shared" si="66"/>
        <v>96.419893593237518</v>
      </c>
      <c r="T238" s="26"/>
      <c r="U238" s="26"/>
      <c r="V238" s="26"/>
      <c r="W238" s="26"/>
      <c r="X238" s="26"/>
      <c r="Y238" s="26"/>
      <c r="Z238" s="26">
        <f>Иные!B121</f>
        <v>0</v>
      </c>
      <c r="AA238" s="26">
        <f>Иные!C121</f>
        <v>25000</v>
      </c>
      <c r="AB238" s="26">
        <f>Иные!D121</f>
        <v>25000</v>
      </c>
      <c r="AC238" s="26">
        <f>Иные!E121</f>
        <v>0</v>
      </c>
      <c r="AD238" s="26">
        <f>Иные!F121</f>
        <v>0</v>
      </c>
      <c r="AE238" s="26">
        <f t="shared" ref="AE238:AE247" si="68">AD238/AA238*100</f>
        <v>0</v>
      </c>
    </row>
    <row r="239" spans="1:31" x14ac:dyDescent="0.25">
      <c r="A239" s="39" t="s">
        <v>435</v>
      </c>
      <c r="B239" s="121">
        <f t="shared" si="56"/>
        <v>5243</v>
      </c>
      <c r="C239" s="121">
        <f t="shared" si="57"/>
        <v>6518.5</v>
      </c>
      <c r="D239" s="121">
        <f t="shared" si="58"/>
        <v>6518.5</v>
      </c>
      <c r="E239" s="121">
        <f t="shared" si="59"/>
        <v>0</v>
      </c>
      <c r="F239" s="121">
        <f t="shared" si="60"/>
        <v>5124.4931500000002</v>
      </c>
      <c r="G239" s="121">
        <f t="shared" si="65"/>
        <v>78.614606888087764</v>
      </c>
      <c r="H239" s="26"/>
      <c r="I239" s="26"/>
      <c r="J239" s="26"/>
      <c r="K239" s="26"/>
      <c r="L239" s="26"/>
      <c r="M239" s="31"/>
      <c r="N239" s="203">
        <f>Субсидии!B234</f>
        <v>4896</v>
      </c>
      <c r="O239" s="203">
        <f>Субсидии!C234</f>
        <v>6171</v>
      </c>
      <c r="P239" s="203">
        <f>Субсидии!D234</f>
        <v>6171</v>
      </c>
      <c r="Q239" s="203">
        <f>Субсидии!E234</f>
        <v>0</v>
      </c>
      <c r="R239" s="203">
        <f>Субсидии!F234</f>
        <v>4896</v>
      </c>
      <c r="S239" s="26">
        <f t="shared" si="66"/>
        <v>79.338842975206617</v>
      </c>
      <c r="T239" s="26">
        <f>'Субвенции '!B232</f>
        <v>347</v>
      </c>
      <c r="U239" s="26">
        <f>'Субвенции '!C232</f>
        <v>347.5</v>
      </c>
      <c r="V239" s="26">
        <f>'Субвенции '!D232</f>
        <v>347.5</v>
      </c>
      <c r="W239" s="26">
        <f>'Субвенции '!E232</f>
        <v>0</v>
      </c>
      <c r="X239" s="26">
        <f>'Субвенции '!F232</f>
        <v>228.49314999999999</v>
      </c>
      <c r="Y239" s="26">
        <f t="shared" ref="Y239:Y277" si="69">X239/U239*100</f>
        <v>65.75342446043166</v>
      </c>
      <c r="Z239" s="26"/>
      <c r="AA239" s="26"/>
      <c r="AB239" s="26"/>
      <c r="AC239" s="26"/>
      <c r="AD239" s="26"/>
      <c r="AE239" s="26"/>
    </row>
    <row r="240" spans="1:31" x14ac:dyDescent="0.25">
      <c r="A240" s="39" t="s">
        <v>436</v>
      </c>
      <c r="B240" s="121">
        <f t="shared" si="56"/>
        <v>0</v>
      </c>
      <c r="C240" s="121">
        <f t="shared" si="57"/>
        <v>0</v>
      </c>
      <c r="D240" s="121">
        <f t="shared" si="58"/>
        <v>0</v>
      </c>
      <c r="E240" s="121">
        <f t="shared" si="59"/>
        <v>0</v>
      </c>
      <c r="F240" s="121">
        <f t="shared" si="60"/>
        <v>0</v>
      </c>
      <c r="G240" s="121"/>
      <c r="H240" s="26"/>
      <c r="I240" s="26"/>
      <c r="J240" s="26"/>
      <c r="K240" s="26"/>
      <c r="L240" s="26"/>
      <c r="M240" s="31"/>
      <c r="N240" s="203">
        <f>Субсидии!B235</f>
        <v>0</v>
      </c>
      <c r="O240" s="203">
        <f>Субсидии!C235</f>
        <v>0</v>
      </c>
      <c r="P240" s="203">
        <f>Субсидии!D235</f>
        <v>0</v>
      </c>
      <c r="Q240" s="203">
        <f>Субсидии!E235</f>
        <v>0</v>
      </c>
      <c r="R240" s="203">
        <f>Субсидии!F235</f>
        <v>0</v>
      </c>
      <c r="S240" s="26"/>
      <c r="T240" s="26">
        <f>'Субвенции '!B233</f>
        <v>0</v>
      </c>
      <c r="U240" s="26">
        <f>'Субвенции '!C233</f>
        <v>0</v>
      </c>
      <c r="V240" s="26">
        <f>'Субвенции '!D233</f>
        <v>0</v>
      </c>
      <c r="W240" s="26">
        <f>'Субвенции '!E233</f>
        <v>0</v>
      </c>
      <c r="X240" s="26">
        <f>'Субвенции '!F233</f>
        <v>0</v>
      </c>
      <c r="Y240" s="26"/>
      <c r="Z240" s="26"/>
      <c r="AA240" s="26"/>
      <c r="AB240" s="26"/>
      <c r="AC240" s="26"/>
      <c r="AD240" s="26"/>
      <c r="AE240" s="26"/>
    </row>
    <row r="241" spans="1:31" x14ac:dyDescent="0.25">
      <c r="A241" s="39" t="s">
        <v>437</v>
      </c>
      <c r="B241" s="121">
        <f t="shared" si="56"/>
        <v>2454.8000000000002</v>
      </c>
      <c r="C241" s="121">
        <f t="shared" si="57"/>
        <v>3738.6102000000001</v>
      </c>
      <c r="D241" s="121">
        <f t="shared" si="58"/>
        <v>3738.6102000000001</v>
      </c>
      <c r="E241" s="121">
        <f t="shared" si="59"/>
        <v>0</v>
      </c>
      <c r="F241" s="121">
        <f t="shared" si="60"/>
        <v>3405.5381499999999</v>
      </c>
      <c r="G241" s="121">
        <f t="shared" si="65"/>
        <v>91.091019598673313</v>
      </c>
      <c r="H241" s="26"/>
      <c r="I241" s="26"/>
      <c r="J241" s="26"/>
      <c r="K241" s="26"/>
      <c r="L241" s="26"/>
      <c r="M241" s="31"/>
      <c r="N241" s="203">
        <f>Субсидии!B236</f>
        <v>2316</v>
      </c>
      <c r="O241" s="203">
        <f>Субсидии!C236</f>
        <v>3599.6102000000001</v>
      </c>
      <c r="P241" s="203">
        <f>Субсидии!D236</f>
        <v>3599.6102000000001</v>
      </c>
      <c r="Q241" s="203">
        <f>Субсидии!E236</f>
        <v>0</v>
      </c>
      <c r="R241" s="203">
        <f>Субсидии!F236</f>
        <v>3323.634</v>
      </c>
      <c r="S241" s="26">
        <f t="shared" si="66"/>
        <v>92.333164296511882</v>
      </c>
      <c r="T241" s="26">
        <f>'Субвенции '!B234</f>
        <v>138.80000000000001</v>
      </c>
      <c r="U241" s="26">
        <f>'Субвенции '!C234</f>
        <v>139</v>
      </c>
      <c r="V241" s="26">
        <f>'Субвенции '!D234</f>
        <v>139</v>
      </c>
      <c r="W241" s="26">
        <f>'Субвенции '!E234</f>
        <v>0</v>
      </c>
      <c r="X241" s="26">
        <f>'Субвенции '!F234</f>
        <v>81.904149999999987</v>
      </c>
      <c r="Y241" s="26">
        <f t="shared" si="69"/>
        <v>58.9238489208633</v>
      </c>
      <c r="Z241" s="26"/>
      <c r="AA241" s="26"/>
      <c r="AB241" s="26"/>
      <c r="AC241" s="26"/>
      <c r="AD241" s="26"/>
      <c r="AE241" s="26"/>
    </row>
    <row r="242" spans="1:31" x14ac:dyDescent="0.25">
      <c r="A242" s="39" t="s">
        <v>438</v>
      </c>
      <c r="B242" s="121">
        <f t="shared" si="56"/>
        <v>0</v>
      </c>
      <c r="C242" s="121">
        <f t="shared" si="57"/>
        <v>0</v>
      </c>
      <c r="D242" s="121">
        <f t="shared" si="58"/>
        <v>0</v>
      </c>
      <c r="E242" s="121">
        <f t="shared" si="59"/>
        <v>0</v>
      </c>
      <c r="F242" s="121">
        <f t="shared" si="60"/>
        <v>0</v>
      </c>
      <c r="G242" s="121"/>
      <c r="H242" s="26"/>
      <c r="I242" s="26"/>
      <c r="J242" s="26"/>
      <c r="K242" s="26"/>
      <c r="L242" s="26"/>
      <c r="M242" s="31"/>
      <c r="N242" s="203">
        <f>Субсидии!B237</f>
        <v>0</v>
      </c>
      <c r="O242" s="203">
        <f>Субсидии!C237</f>
        <v>0</v>
      </c>
      <c r="P242" s="203">
        <f>Субсидии!D237</f>
        <v>0</v>
      </c>
      <c r="Q242" s="203">
        <f>Субсидии!E237</f>
        <v>0</v>
      </c>
      <c r="R242" s="203">
        <f>Субсидии!F237</f>
        <v>0</v>
      </c>
      <c r="S242" s="26"/>
      <c r="T242" s="26">
        <f>'Субвенции '!B235</f>
        <v>0</v>
      </c>
      <c r="U242" s="26">
        <f>'Субвенции '!C235</f>
        <v>0</v>
      </c>
      <c r="V242" s="26">
        <f>'Субвенции '!D235</f>
        <v>0</v>
      </c>
      <c r="W242" s="26">
        <f>'Субвенции '!E235</f>
        <v>0</v>
      </c>
      <c r="X242" s="26">
        <f>'Субвенции '!F235</f>
        <v>0</v>
      </c>
      <c r="Y242" s="26"/>
      <c r="Z242" s="26"/>
      <c r="AA242" s="26"/>
      <c r="AB242" s="26"/>
      <c r="AC242" s="26"/>
      <c r="AD242" s="26"/>
      <c r="AE242" s="26"/>
    </row>
    <row r="243" spans="1:31" x14ac:dyDescent="0.25">
      <c r="A243" s="39" t="s">
        <v>439</v>
      </c>
      <c r="B243" s="121">
        <f t="shared" si="56"/>
        <v>2751.8</v>
      </c>
      <c r="C243" s="121">
        <f t="shared" si="57"/>
        <v>5165.2662399999999</v>
      </c>
      <c r="D243" s="121">
        <f t="shared" si="58"/>
        <v>2752</v>
      </c>
      <c r="E243" s="121">
        <f t="shared" si="59"/>
        <v>2413.2662399999999</v>
      </c>
      <c r="F243" s="121">
        <f t="shared" si="60"/>
        <v>5109.79882</v>
      </c>
      <c r="G243" s="121">
        <f t="shared" si="65"/>
        <v>98.926145963775141</v>
      </c>
      <c r="H243" s="26"/>
      <c r="I243" s="26"/>
      <c r="J243" s="26"/>
      <c r="K243" s="26"/>
      <c r="L243" s="26"/>
      <c r="M243" s="31"/>
      <c r="N243" s="203">
        <f>Субсидии!B238</f>
        <v>2613</v>
      </c>
      <c r="O243" s="203">
        <f>Субсидии!C238</f>
        <v>2613</v>
      </c>
      <c r="P243" s="203">
        <f>Субсидии!D238</f>
        <v>2613</v>
      </c>
      <c r="Q243" s="203">
        <f>Субсидии!E238</f>
        <v>0</v>
      </c>
      <c r="R243" s="203">
        <f>Субсидии!F238</f>
        <v>2613</v>
      </c>
      <c r="S243" s="26">
        <f t="shared" si="66"/>
        <v>100</v>
      </c>
      <c r="T243" s="26">
        <f>'Субвенции '!B236</f>
        <v>138.80000000000001</v>
      </c>
      <c r="U243" s="26">
        <f>'Субвенции '!C236</f>
        <v>139</v>
      </c>
      <c r="V243" s="26">
        <f>'Субвенции '!D236</f>
        <v>139</v>
      </c>
      <c r="W243" s="26">
        <f>'Субвенции '!E236</f>
        <v>0</v>
      </c>
      <c r="X243" s="26">
        <f>'Субвенции '!F236</f>
        <v>83.532579999999996</v>
      </c>
      <c r="Y243" s="26">
        <f t="shared" si="69"/>
        <v>60.095381294964021</v>
      </c>
      <c r="Z243" s="26"/>
      <c r="AA243" s="26">
        <f>Иные!C122</f>
        <v>2413.2662399999999</v>
      </c>
      <c r="AB243" s="26">
        <f>Иные!D122</f>
        <v>0</v>
      </c>
      <c r="AC243" s="26">
        <f>Иные!E122</f>
        <v>2413.2662399999999</v>
      </c>
      <c r="AD243" s="26">
        <f>Иные!F122</f>
        <v>2413.2662400000004</v>
      </c>
      <c r="AE243" s="26">
        <f t="shared" si="68"/>
        <v>100.00000000000003</v>
      </c>
    </row>
    <row r="244" spans="1:31" x14ac:dyDescent="0.25">
      <c r="A244" s="39" t="s">
        <v>258</v>
      </c>
      <c r="B244" s="121">
        <f t="shared" si="56"/>
        <v>13066.273069999999</v>
      </c>
      <c r="C244" s="121">
        <f t="shared" si="57"/>
        <v>27437.506159999997</v>
      </c>
      <c r="D244" s="121">
        <f t="shared" si="58"/>
        <v>15926.94486</v>
      </c>
      <c r="E244" s="121">
        <f t="shared" si="59"/>
        <v>11510.561299999999</v>
      </c>
      <c r="F244" s="121">
        <f t="shared" si="60"/>
        <v>26641.747139999999</v>
      </c>
      <c r="G244" s="121">
        <f t="shared" si="65"/>
        <v>97.099739985990055</v>
      </c>
      <c r="H244" s="26"/>
      <c r="I244" s="26"/>
      <c r="J244" s="26"/>
      <c r="K244" s="26"/>
      <c r="L244" s="26"/>
      <c r="M244" s="31"/>
      <c r="N244" s="203">
        <f>Субсидии!B239</f>
        <v>12719.273069999999</v>
      </c>
      <c r="O244" s="203">
        <f>Субсидии!C239</f>
        <v>15579.44486</v>
      </c>
      <c r="P244" s="203">
        <f>Субсидии!D239</f>
        <v>15579.44486</v>
      </c>
      <c r="Q244" s="203">
        <f>Субсидии!E239</f>
        <v>0</v>
      </c>
      <c r="R244" s="203">
        <f>Субсидии!F239</f>
        <v>14911.27786</v>
      </c>
      <c r="S244" s="26">
        <f t="shared" si="66"/>
        <v>95.711227158577969</v>
      </c>
      <c r="T244" s="26">
        <f>'Субвенции '!B237</f>
        <v>347</v>
      </c>
      <c r="U244" s="26">
        <f>'Субвенции '!C237</f>
        <v>347.5</v>
      </c>
      <c r="V244" s="26">
        <f>'Субвенции '!D237</f>
        <v>347.5</v>
      </c>
      <c r="W244" s="26">
        <f>'Субвенции '!E237</f>
        <v>0</v>
      </c>
      <c r="X244" s="26">
        <f>'Субвенции '!F237</f>
        <v>219.90798000000001</v>
      </c>
      <c r="Y244" s="26">
        <f t="shared" si="69"/>
        <v>63.28287194244605</v>
      </c>
      <c r="Z244" s="26">
        <f>Иные!B123</f>
        <v>0</v>
      </c>
      <c r="AA244" s="26">
        <f>Иные!C123</f>
        <v>11510.561299999999</v>
      </c>
      <c r="AB244" s="26">
        <f>Иные!D123</f>
        <v>0</v>
      </c>
      <c r="AC244" s="26">
        <f>Иные!E123</f>
        <v>11510.561299999999</v>
      </c>
      <c r="AD244" s="26">
        <f>Иные!F123</f>
        <v>11510.561300000001</v>
      </c>
      <c r="AE244" s="26">
        <f t="shared" si="68"/>
        <v>100.00000000000003</v>
      </c>
    </row>
    <row r="245" spans="1:31" x14ac:dyDescent="0.25">
      <c r="A245" s="39" t="s">
        <v>440</v>
      </c>
      <c r="B245" s="121">
        <f t="shared" si="56"/>
        <v>2481.8000000000002</v>
      </c>
      <c r="C245" s="121">
        <f t="shared" si="57"/>
        <v>2482</v>
      </c>
      <c r="D245" s="121">
        <f t="shared" si="58"/>
        <v>2482</v>
      </c>
      <c r="E245" s="121">
        <f t="shared" si="59"/>
        <v>0</v>
      </c>
      <c r="F245" s="121">
        <f t="shared" si="60"/>
        <v>2428.6711300000002</v>
      </c>
      <c r="G245" s="121">
        <f t="shared" si="65"/>
        <v>97.851375100725221</v>
      </c>
      <c r="H245" s="26"/>
      <c r="I245" s="26"/>
      <c r="J245" s="26"/>
      <c r="K245" s="26"/>
      <c r="L245" s="26"/>
      <c r="M245" s="31"/>
      <c r="N245" s="203">
        <f>Субсидии!B240</f>
        <v>2343</v>
      </c>
      <c r="O245" s="203">
        <f>Субсидии!C240</f>
        <v>2343</v>
      </c>
      <c r="P245" s="203">
        <f>Субсидии!D240</f>
        <v>2343</v>
      </c>
      <c r="Q245" s="203">
        <f>Субсидии!E240</f>
        <v>0</v>
      </c>
      <c r="R245" s="203">
        <f>Субсидии!F240</f>
        <v>2343</v>
      </c>
      <c r="S245" s="26">
        <f t="shared" si="66"/>
        <v>100</v>
      </c>
      <c r="T245" s="26">
        <f>'Субвенции '!B238</f>
        <v>138.80000000000001</v>
      </c>
      <c r="U245" s="26">
        <f>'Субвенции '!C238</f>
        <v>139</v>
      </c>
      <c r="V245" s="26">
        <f>'Субвенции '!D238</f>
        <v>139</v>
      </c>
      <c r="W245" s="26">
        <f>'Субвенции '!E238</f>
        <v>0</v>
      </c>
      <c r="X245" s="26">
        <f>'Субвенции '!F238</f>
        <v>85.671130000000005</v>
      </c>
      <c r="Y245" s="26">
        <f t="shared" si="69"/>
        <v>61.633906474820144</v>
      </c>
      <c r="Z245" s="26"/>
      <c r="AA245" s="26"/>
      <c r="AB245" s="26"/>
      <c r="AC245" s="26"/>
      <c r="AD245" s="26"/>
      <c r="AE245" s="26"/>
    </row>
    <row r="246" spans="1:31" x14ac:dyDescent="0.25">
      <c r="A246" s="39" t="s">
        <v>259</v>
      </c>
      <c r="B246" s="121">
        <f t="shared" si="56"/>
        <v>2295.8000000000002</v>
      </c>
      <c r="C246" s="121">
        <f t="shared" si="57"/>
        <v>2587.35</v>
      </c>
      <c r="D246" s="121">
        <f t="shared" si="58"/>
        <v>2587.35</v>
      </c>
      <c r="E246" s="121">
        <f t="shared" si="59"/>
        <v>0</v>
      </c>
      <c r="F246" s="121">
        <f t="shared" si="60"/>
        <v>2535.5125399999997</v>
      </c>
      <c r="G246" s="121">
        <f t="shared" si="65"/>
        <v>97.996503758671992</v>
      </c>
      <c r="H246" s="26"/>
      <c r="I246" s="26"/>
      <c r="J246" s="26"/>
      <c r="K246" s="26"/>
      <c r="L246" s="26"/>
      <c r="M246" s="31"/>
      <c r="N246" s="203">
        <f>Субсидии!B241</f>
        <v>2157</v>
      </c>
      <c r="O246" s="203">
        <f>Субсидии!C241</f>
        <v>2448.35</v>
      </c>
      <c r="P246" s="203">
        <f>Субсидии!D241</f>
        <v>2448.35</v>
      </c>
      <c r="Q246" s="203">
        <f>Субсидии!E241</f>
        <v>0</v>
      </c>
      <c r="R246" s="203">
        <f>Субсидии!F241</f>
        <v>2448.35</v>
      </c>
      <c r="S246" s="26">
        <f t="shared" si="66"/>
        <v>100</v>
      </c>
      <c r="T246" s="26">
        <f>'Субвенции '!B239</f>
        <v>138.80000000000001</v>
      </c>
      <c r="U246" s="26">
        <f>'Субвенции '!C239</f>
        <v>139</v>
      </c>
      <c r="V246" s="26">
        <f>'Субвенции '!D239</f>
        <v>139</v>
      </c>
      <c r="W246" s="26">
        <f>'Субвенции '!E239</f>
        <v>0</v>
      </c>
      <c r="X246" s="26">
        <f>'Субвенции '!F239</f>
        <v>87.162539999999993</v>
      </c>
      <c r="Y246" s="26">
        <f t="shared" si="69"/>
        <v>62.706863309352514</v>
      </c>
      <c r="Z246" s="26">
        <f>Иные!B124</f>
        <v>0</v>
      </c>
      <c r="AA246" s="26">
        <f>Иные!C124</f>
        <v>0</v>
      </c>
      <c r="AB246" s="26">
        <f>Иные!D124</f>
        <v>0</v>
      </c>
      <c r="AC246" s="26">
        <f>Иные!E124</f>
        <v>0</v>
      </c>
      <c r="AD246" s="26">
        <f>Иные!F124</f>
        <v>0</v>
      </c>
      <c r="AE246" s="26"/>
    </row>
    <row r="247" spans="1:31" x14ac:dyDescent="0.25">
      <c r="A247" s="39" t="s">
        <v>443</v>
      </c>
      <c r="B247" s="121">
        <f t="shared" si="56"/>
        <v>1956.8</v>
      </c>
      <c r="C247" s="121">
        <f t="shared" si="57"/>
        <v>5546.9378799999995</v>
      </c>
      <c r="D247" s="121">
        <f t="shared" si="58"/>
        <v>2255.11</v>
      </c>
      <c r="E247" s="121">
        <f t="shared" si="59"/>
        <v>3291.8278799999998</v>
      </c>
      <c r="F247" s="121">
        <f t="shared" si="60"/>
        <v>5453.3118899999999</v>
      </c>
      <c r="G247" s="121">
        <f t="shared" si="65"/>
        <v>98.31211396223533</v>
      </c>
      <c r="H247" s="26"/>
      <c r="I247" s="26"/>
      <c r="J247" s="26"/>
      <c r="K247" s="26"/>
      <c r="L247" s="26"/>
      <c r="M247" s="31"/>
      <c r="N247" s="203">
        <f>Субсидии!B242</f>
        <v>1818</v>
      </c>
      <c r="O247" s="203">
        <f>Субсидии!C242</f>
        <v>2116.11</v>
      </c>
      <c r="P247" s="203">
        <f>Субсидии!D242</f>
        <v>2116.11</v>
      </c>
      <c r="Q247" s="203">
        <f>Субсидии!E242</f>
        <v>0</v>
      </c>
      <c r="R247" s="203">
        <f>Субсидии!F242</f>
        <v>2116.11</v>
      </c>
      <c r="S247" s="26">
        <f t="shared" si="66"/>
        <v>100</v>
      </c>
      <c r="T247" s="26">
        <f>'Субвенции '!B240</f>
        <v>138.80000000000001</v>
      </c>
      <c r="U247" s="26">
        <f>'Субвенции '!C240</f>
        <v>139</v>
      </c>
      <c r="V247" s="26">
        <f>'Субвенции '!D240</f>
        <v>139</v>
      </c>
      <c r="W247" s="26">
        <f>'Субвенции '!E240</f>
        <v>0</v>
      </c>
      <c r="X247" s="26">
        <f>'Субвенции '!F240</f>
        <v>45.374010000000006</v>
      </c>
      <c r="Y247" s="26">
        <f t="shared" si="69"/>
        <v>32.643172661870508</v>
      </c>
      <c r="Z247" s="26"/>
      <c r="AA247" s="26">
        <f>Иные!C125</f>
        <v>3291.8278799999998</v>
      </c>
      <c r="AB247" s="26">
        <f>Иные!D125</f>
        <v>0</v>
      </c>
      <c r="AC247" s="26">
        <f>Иные!E125</f>
        <v>3291.8278799999998</v>
      </c>
      <c r="AD247" s="26">
        <f>Иные!F125</f>
        <v>3291.8278799999998</v>
      </c>
      <c r="AE247" s="26">
        <f t="shared" si="68"/>
        <v>100</v>
      </c>
    </row>
    <row r="248" spans="1:31" x14ac:dyDescent="0.25">
      <c r="A248" s="39" t="s">
        <v>442</v>
      </c>
      <c r="B248" s="121">
        <f t="shared" si="56"/>
        <v>5081</v>
      </c>
      <c r="C248" s="121">
        <f t="shared" si="57"/>
        <v>5081.5</v>
      </c>
      <c r="D248" s="121">
        <f t="shared" si="58"/>
        <v>5081.5</v>
      </c>
      <c r="E248" s="121">
        <f t="shared" si="59"/>
        <v>0</v>
      </c>
      <c r="F248" s="121">
        <f t="shared" si="60"/>
        <v>4966.0499499999996</v>
      </c>
      <c r="G248" s="121">
        <f t="shared" si="65"/>
        <v>97.728032077142572</v>
      </c>
      <c r="H248" s="26"/>
      <c r="I248" s="26"/>
      <c r="J248" s="26"/>
      <c r="K248" s="26"/>
      <c r="L248" s="26"/>
      <c r="M248" s="31"/>
      <c r="N248" s="203">
        <f>Субсидии!B243</f>
        <v>4734</v>
      </c>
      <c r="O248" s="203">
        <f>Субсидии!C243</f>
        <v>4734</v>
      </c>
      <c r="P248" s="203">
        <f>Субсидии!D243</f>
        <v>4734</v>
      </c>
      <c r="Q248" s="203">
        <f>Субсидии!E243</f>
        <v>0</v>
      </c>
      <c r="R248" s="203">
        <f>Субсидии!F243</f>
        <v>4734</v>
      </c>
      <c r="S248" s="26">
        <f t="shared" si="66"/>
        <v>100</v>
      </c>
      <c r="T248" s="26">
        <f>'Субвенции '!B241</f>
        <v>347</v>
      </c>
      <c r="U248" s="26">
        <f>'Субвенции '!C241</f>
        <v>347.5</v>
      </c>
      <c r="V248" s="26">
        <f>'Субвенции '!D241</f>
        <v>347.5</v>
      </c>
      <c r="W248" s="26">
        <f>'Субвенции '!E241</f>
        <v>0</v>
      </c>
      <c r="X248" s="26">
        <f>'Субвенции '!F241</f>
        <v>232.04995000000002</v>
      </c>
      <c r="Y248" s="26">
        <f t="shared" si="69"/>
        <v>66.776964028776987</v>
      </c>
      <c r="Z248" s="26"/>
      <c r="AA248" s="26"/>
      <c r="AB248" s="26"/>
      <c r="AC248" s="26"/>
      <c r="AD248" s="26"/>
      <c r="AE248" s="26"/>
    </row>
    <row r="249" spans="1:31" s="18" customFormat="1" ht="31.5" x14ac:dyDescent="0.25">
      <c r="A249" s="20" t="s">
        <v>241</v>
      </c>
      <c r="B249" s="28">
        <f t="shared" si="56"/>
        <v>534411.17981999996</v>
      </c>
      <c r="C249" s="28">
        <f t="shared" si="57"/>
        <v>780524.90784000023</v>
      </c>
      <c r="D249" s="28">
        <f t="shared" si="58"/>
        <v>780035.11184000014</v>
      </c>
      <c r="E249" s="28">
        <f t="shared" si="59"/>
        <v>489.79599999999999</v>
      </c>
      <c r="F249" s="28">
        <f t="shared" si="60"/>
        <v>483885.60051000002</v>
      </c>
      <c r="G249" s="28">
        <f t="shared" si="65"/>
        <v>61.994895441465104</v>
      </c>
      <c r="H249" s="28">
        <f>SUM(H250:H261)</f>
        <v>136111.5</v>
      </c>
      <c r="I249" s="28">
        <f>SUM(I250:I261)</f>
        <v>136111.5</v>
      </c>
      <c r="J249" s="28">
        <f>SUM(J250:J261)</f>
        <v>136111.5</v>
      </c>
      <c r="K249" s="28">
        <f>SUM(K250:K261)</f>
        <v>0</v>
      </c>
      <c r="L249" s="28">
        <f>SUM(L250:L261)</f>
        <v>102083.4</v>
      </c>
      <c r="M249" s="29">
        <f>L249/I249*100</f>
        <v>74.999834694349858</v>
      </c>
      <c r="N249" s="28">
        <f>SUM(N250:N261)</f>
        <v>95821.879820000002</v>
      </c>
      <c r="O249" s="28">
        <f>SUM(O250:O261)</f>
        <v>116600.41184000002</v>
      </c>
      <c r="P249" s="28">
        <f>SUM(P250:P261)</f>
        <v>116600.41184000002</v>
      </c>
      <c r="Q249" s="28">
        <f>SUM(Q250:Q261)</f>
        <v>0</v>
      </c>
      <c r="R249" s="28">
        <f>SUM(R250:R261)</f>
        <v>71813.752530000012</v>
      </c>
      <c r="S249" s="28">
        <f t="shared" si="66"/>
        <v>61.589621680361986</v>
      </c>
      <c r="T249" s="28">
        <f>SUM(T250:T261)</f>
        <v>295111.79999999993</v>
      </c>
      <c r="U249" s="28">
        <f>SUM(U250:U261)</f>
        <v>319208.50000000012</v>
      </c>
      <c r="V249" s="28">
        <f>SUM(V250:V261)</f>
        <v>319208.50000000012</v>
      </c>
      <c r="W249" s="28">
        <f>SUM(W250:W261)</f>
        <v>0</v>
      </c>
      <c r="X249" s="28">
        <f>SUM(X250:X261)</f>
        <v>209936.96194000004</v>
      </c>
      <c r="Y249" s="28">
        <f t="shared" si="69"/>
        <v>65.767973578397815</v>
      </c>
      <c r="Z249" s="28">
        <f>SUM(Z250:Z261)</f>
        <v>7366</v>
      </c>
      <c r="AA249" s="28">
        <f>SUM(AA250:AA261)</f>
        <v>208604.49599999998</v>
      </c>
      <c r="AB249" s="28">
        <f>SUM(AB250:AB261)</f>
        <v>208114.69999999998</v>
      </c>
      <c r="AC249" s="28">
        <f>SUM(AC250:AC261)</f>
        <v>489.79599999999999</v>
      </c>
      <c r="AD249" s="28">
        <f>SUM(AD250:AD261)</f>
        <v>100051.48604</v>
      </c>
      <c r="AE249" s="28">
        <f>AD249/AA249*100</f>
        <v>47.962286507957145</v>
      </c>
    </row>
    <row r="250" spans="1:31" ht="31.5" x14ac:dyDescent="0.25">
      <c r="A250" s="345" t="s">
        <v>239</v>
      </c>
      <c r="B250" s="26">
        <f t="shared" si="56"/>
        <v>504286.78867000004</v>
      </c>
      <c r="C250" s="26">
        <f t="shared" si="57"/>
        <v>668831.0462900002</v>
      </c>
      <c r="D250" s="26">
        <f t="shared" si="58"/>
        <v>668341.25029000011</v>
      </c>
      <c r="E250" s="26">
        <f t="shared" si="59"/>
        <v>489.79599999999999</v>
      </c>
      <c r="F250" s="26">
        <f t="shared" si="60"/>
        <v>428523.96463</v>
      </c>
      <c r="G250" s="26">
        <f t="shared" si="65"/>
        <v>64.070585091260128</v>
      </c>
      <c r="H250" s="27">
        <f>Дотации!B58</f>
        <v>136111.5</v>
      </c>
      <c r="I250" s="27">
        <f>Дотации!C58</f>
        <v>136111.5</v>
      </c>
      <c r="J250" s="27">
        <f>Дотации!D58</f>
        <v>136111.5</v>
      </c>
      <c r="K250" s="27">
        <f>Дотации!E58</f>
        <v>0</v>
      </c>
      <c r="L250" s="27">
        <f>Дотации!F58</f>
        <v>102083.4</v>
      </c>
      <c r="M250" s="27">
        <f>L250/I250*100</f>
        <v>74.999834694349858</v>
      </c>
      <c r="N250" s="26">
        <f>Субсидии!B245</f>
        <v>67779.788670000009</v>
      </c>
      <c r="O250" s="26">
        <f>Субсидии!C245</f>
        <v>76991.450290000008</v>
      </c>
      <c r="P250" s="26">
        <f>Субсидии!D245</f>
        <v>76991.450290000008</v>
      </c>
      <c r="Q250" s="26">
        <f>Субсидии!E245</f>
        <v>0</v>
      </c>
      <c r="R250" s="26">
        <f>Субсидии!F245</f>
        <v>43645.78138</v>
      </c>
      <c r="S250" s="26">
        <f t="shared" si="66"/>
        <v>56.689127449348632</v>
      </c>
      <c r="T250" s="26">
        <f>'Субвенции '!B243</f>
        <v>293029.50000000006</v>
      </c>
      <c r="U250" s="26">
        <f>'Субвенции '!C243</f>
        <v>317123.60000000009</v>
      </c>
      <c r="V250" s="26">
        <f>'Субвенции '!D243</f>
        <v>317123.60000000009</v>
      </c>
      <c r="W250" s="26">
        <f>'Субвенции '!E243</f>
        <v>0</v>
      </c>
      <c r="X250" s="26">
        <f>'Субвенции '!F243</f>
        <v>208738.51523000002</v>
      </c>
      <c r="Y250" s="26">
        <f t="shared" si="69"/>
        <v>65.822447534652099</v>
      </c>
      <c r="Z250" s="26">
        <f>Иные!B127</f>
        <v>7366</v>
      </c>
      <c r="AA250" s="26">
        <f>Иные!C127</f>
        <v>138604.49599999998</v>
      </c>
      <c r="AB250" s="26">
        <f>Иные!D127</f>
        <v>138114.69999999998</v>
      </c>
      <c r="AC250" s="26">
        <f>Иные!E127</f>
        <v>489.79599999999999</v>
      </c>
      <c r="AD250" s="26">
        <f>Иные!F127</f>
        <v>74056.268020000003</v>
      </c>
      <c r="AE250" s="26">
        <f>AD250/AA250*100</f>
        <v>53.429917612484957</v>
      </c>
    </row>
    <row r="251" spans="1:31" x14ac:dyDescent="0.25">
      <c r="A251" s="39" t="s">
        <v>444</v>
      </c>
      <c r="B251" s="121">
        <f t="shared" si="56"/>
        <v>2241.8000000000002</v>
      </c>
      <c r="C251" s="121">
        <f t="shared" si="57"/>
        <v>3516</v>
      </c>
      <c r="D251" s="121">
        <f t="shared" si="58"/>
        <v>3516</v>
      </c>
      <c r="E251" s="121">
        <f t="shared" si="59"/>
        <v>0</v>
      </c>
      <c r="F251" s="121">
        <f t="shared" si="60"/>
        <v>3426.2741000000001</v>
      </c>
      <c r="G251" s="121">
        <f t="shared" si="65"/>
        <v>97.448068828213891</v>
      </c>
      <c r="H251" s="26"/>
      <c r="I251" s="26"/>
      <c r="J251" s="26"/>
      <c r="K251" s="26"/>
      <c r="L251" s="26"/>
      <c r="M251" s="31"/>
      <c r="N251" s="203">
        <f>Субсидии!B246</f>
        <v>2103</v>
      </c>
      <c r="O251" s="203">
        <f>Субсидии!C246</f>
        <v>3377</v>
      </c>
      <c r="P251" s="203">
        <f>Субсидии!D246</f>
        <v>3377</v>
      </c>
      <c r="Q251" s="203">
        <f>Субсидии!E246</f>
        <v>0</v>
      </c>
      <c r="R251" s="203">
        <f>Субсидии!F246</f>
        <v>3377</v>
      </c>
      <c r="S251" s="26">
        <f t="shared" si="66"/>
        <v>100</v>
      </c>
      <c r="T251" s="26">
        <f>'Субвенции '!B244</f>
        <v>138.80000000000001</v>
      </c>
      <c r="U251" s="26">
        <f>'Субвенции '!C244</f>
        <v>139</v>
      </c>
      <c r="V251" s="26">
        <f>'Субвенции '!D244</f>
        <v>139</v>
      </c>
      <c r="W251" s="26">
        <f>'Субвенции '!E244</f>
        <v>0</v>
      </c>
      <c r="X251" s="26">
        <f>'Субвенции '!F244</f>
        <v>49.274099999999997</v>
      </c>
      <c r="Y251" s="26">
        <f t="shared" si="69"/>
        <v>35.448992805755388</v>
      </c>
      <c r="Z251" s="26"/>
      <c r="AA251" s="26"/>
      <c r="AB251" s="26"/>
      <c r="AC251" s="26"/>
      <c r="AD251" s="26"/>
      <c r="AE251" s="26"/>
    </row>
    <row r="252" spans="1:31" x14ac:dyDescent="0.25">
      <c r="A252" s="39" t="s">
        <v>287</v>
      </c>
      <c r="B252" s="121">
        <f t="shared" si="56"/>
        <v>1296.8</v>
      </c>
      <c r="C252" s="121">
        <f t="shared" si="57"/>
        <v>5847</v>
      </c>
      <c r="D252" s="121">
        <f t="shared" si="58"/>
        <v>5847</v>
      </c>
      <c r="E252" s="121">
        <f t="shared" si="59"/>
        <v>0</v>
      </c>
      <c r="F252" s="121">
        <f t="shared" si="60"/>
        <v>1241.1823999999999</v>
      </c>
      <c r="G252" s="121">
        <f t="shared" si="65"/>
        <v>21.227679151701725</v>
      </c>
      <c r="H252" s="26"/>
      <c r="I252" s="26"/>
      <c r="J252" s="26"/>
      <c r="K252" s="26"/>
      <c r="L252" s="26"/>
      <c r="M252" s="31"/>
      <c r="N252" s="203">
        <f>Субсидии!B247</f>
        <v>1158</v>
      </c>
      <c r="O252" s="203">
        <f>Субсидии!C247</f>
        <v>5708</v>
      </c>
      <c r="P252" s="203">
        <f>Субсидии!D247</f>
        <v>5708</v>
      </c>
      <c r="Q252" s="203">
        <f>Субсидии!E247</f>
        <v>0</v>
      </c>
      <c r="R252" s="203">
        <f>Субсидии!F247</f>
        <v>1158</v>
      </c>
      <c r="S252" s="26">
        <f t="shared" si="66"/>
        <v>20.287316047652418</v>
      </c>
      <c r="T252" s="26">
        <f>'Субвенции '!B245</f>
        <v>138.80000000000001</v>
      </c>
      <c r="U252" s="26">
        <f>'Субвенции '!C245</f>
        <v>139</v>
      </c>
      <c r="V252" s="26">
        <f>'Субвенции '!D245</f>
        <v>139</v>
      </c>
      <c r="W252" s="26">
        <f>'Субвенции '!E245</f>
        <v>0</v>
      </c>
      <c r="X252" s="26">
        <f>'Субвенции '!F245</f>
        <v>83.182400000000001</v>
      </c>
      <c r="Y252" s="26">
        <f t="shared" si="69"/>
        <v>59.843453237410074</v>
      </c>
      <c r="Z252" s="26">
        <f>Иные!B128</f>
        <v>0</v>
      </c>
      <c r="AA252" s="26">
        <f>Иные!C128</f>
        <v>0</v>
      </c>
      <c r="AB252" s="26">
        <f>Иные!D128</f>
        <v>0</v>
      </c>
      <c r="AC252" s="26">
        <f>Иные!E128</f>
        <v>0</v>
      </c>
      <c r="AD252" s="26">
        <f>Иные!F128</f>
        <v>0</v>
      </c>
      <c r="AE252" s="26"/>
    </row>
    <row r="253" spans="1:31" x14ac:dyDescent="0.25">
      <c r="A253" s="39" t="s">
        <v>445</v>
      </c>
      <c r="B253" s="121">
        <f t="shared" si="56"/>
        <v>2532.8911500000004</v>
      </c>
      <c r="C253" s="121">
        <f t="shared" si="57"/>
        <v>3270.8911500000004</v>
      </c>
      <c r="D253" s="121">
        <f t="shared" si="58"/>
        <v>3270.8911500000004</v>
      </c>
      <c r="E253" s="121">
        <f t="shared" si="59"/>
        <v>0</v>
      </c>
      <c r="F253" s="121">
        <f t="shared" si="60"/>
        <v>3216.1124700000005</v>
      </c>
      <c r="G253" s="121">
        <f t="shared" si="65"/>
        <v>98.325267412215794</v>
      </c>
      <c r="H253" s="26"/>
      <c r="I253" s="26"/>
      <c r="J253" s="26"/>
      <c r="K253" s="26"/>
      <c r="L253" s="26"/>
      <c r="M253" s="31"/>
      <c r="N253" s="203">
        <f>Субсидии!B248</f>
        <v>2394.0911500000002</v>
      </c>
      <c r="O253" s="203">
        <f>Субсидии!C248</f>
        <v>3131.8911500000004</v>
      </c>
      <c r="P253" s="203">
        <f>Субсидии!D248</f>
        <v>3131.8911500000004</v>
      </c>
      <c r="Q253" s="203">
        <f>Субсидии!E248</f>
        <v>0</v>
      </c>
      <c r="R253" s="203">
        <f>Субсидии!F248</f>
        <v>3131.8911500000004</v>
      </c>
      <c r="S253" s="26">
        <f t="shared" si="66"/>
        <v>100</v>
      </c>
      <c r="T253" s="26">
        <f>'Субвенции '!B246</f>
        <v>138.80000000000001</v>
      </c>
      <c r="U253" s="26">
        <f>'Субвенции '!C246</f>
        <v>139</v>
      </c>
      <c r="V253" s="26">
        <f>'Субвенции '!D246</f>
        <v>139</v>
      </c>
      <c r="W253" s="26">
        <f>'Субвенции '!E246</f>
        <v>0</v>
      </c>
      <c r="X253" s="26">
        <f>'Субвенции '!F246</f>
        <v>84.221320000000006</v>
      </c>
      <c r="Y253" s="26">
        <f t="shared" si="69"/>
        <v>60.590877697841727</v>
      </c>
      <c r="Z253" s="26"/>
      <c r="AA253" s="26"/>
      <c r="AB253" s="26"/>
      <c r="AC253" s="26"/>
      <c r="AD253" s="26"/>
      <c r="AE253" s="26"/>
    </row>
    <row r="254" spans="1:31" x14ac:dyDescent="0.25">
      <c r="A254" s="39" t="s">
        <v>251</v>
      </c>
      <c r="B254" s="121">
        <f t="shared" si="56"/>
        <v>1818.8</v>
      </c>
      <c r="C254" s="121">
        <f t="shared" si="57"/>
        <v>3084</v>
      </c>
      <c r="D254" s="121">
        <f t="shared" si="58"/>
        <v>3084</v>
      </c>
      <c r="E254" s="121">
        <f t="shared" si="59"/>
        <v>0</v>
      </c>
      <c r="F254" s="121">
        <f t="shared" si="60"/>
        <v>1763.1823999999999</v>
      </c>
      <c r="G254" s="121">
        <f t="shared" si="65"/>
        <v>57.17193255512322</v>
      </c>
      <c r="H254" s="26"/>
      <c r="I254" s="26"/>
      <c r="J254" s="26"/>
      <c r="K254" s="26"/>
      <c r="L254" s="26"/>
      <c r="M254" s="31"/>
      <c r="N254" s="203">
        <f>Субсидии!B249</f>
        <v>1680</v>
      </c>
      <c r="O254" s="203">
        <f>Субсидии!C249</f>
        <v>2945</v>
      </c>
      <c r="P254" s="203">
        <f>Субсидии!D249</f>
        <v>2945</v>
      </c>
      <c r="Q254" s="203">
        <f>Субсидии!E249</f>
        <v>0</v>
      </c>
      <c r="R254" s="203">
        <f>Субсидии!F249</f>
        <v>1680</v>
      </c>
      <c r="S254" s="26">
        <f t="shared" si="66"/>
        <v>57.045840407470294</v>
      </c>
      <c r="T254" s="26">
        <f>'Субвенции '!B247</f>
        <v>138.80000000000001</v>
      </c>
      <c r="U254" s="26">
        <f>'Субвенции '!C247</f>
        <v>139</v>
      </c>
      <c r="V254" s="26">
        <f>'Субвенции '!D247</f>
        <v>139</v>
      </c>
      <c r="W254" s="26">
        <f>'Субвенции '!E247</f>
        <v>0</v>
      </c>
      <c r="X254" s="26">
        <f>'Субвенции '!F247</f>
        <v>83.182400000000001</v>
      </c>
      <c r="Y254" s="26">
        <f t="shared" si="69"/>
        <v>59.843453237410074</v>
      </c>
      <c r="Z254" s="26"/>
      <c r="AA254" s="26"/>
      <c r="AB254" s="26"/>
      <c r="AC254" s="26"/>
      <c r="AD254" s="26"/>
      <c r="AE254" s="26"/>
    </row>
    <row r="255" spans="1:31" x14ac:dyDescent="0.25">
      <c r="A255" s="39" t="s">
        <v>398</v>
      </c>
      <c r="B255" s="121">
        <f t="shared" si="56"/>
        <v>2172.8000000000002</v>
      </c>
      <c r="C255" s="121">
        <f t="shared" si="57"/>
        <v>2173</v>
      </c>
      <c r="D255" s="121">
        <f t="shared" si="58"/>
        <v>2173</v>
      </c>
      <c r="E255" s="121">
        <f t="shared" si="59"/>
        <v>0</v>
      </c>
      <c r="F255" s="121">
        <f t="shared" si="60"/>
        <v>2124.92913</v>
      </c>
      <c r="G255" s="121">
        <f t="shared" si="65"/>
        <v>97.787810860561436</v>
      </c>
      <c r="H255" s="26"/>
      <c r="I255" s="26"/>
      <c r="J255" s="26"/>
      <c r="K255" s="26"/>
      <c r="L255" s="26"/>
      <c r="M255" s="31"/>
      <c r="N255" s="203">
        <f>Субсидии!B250</f>
        <v>2034</v>
      </c>
      <c r="O255" s="203">
        <f>Субсидии!C250</f>
        <v>2034</v>
      </c>
      <c r="P255" s="203">
        <f>Субсидии!D250</f>
        <v>2034</v>
      </c>
      <c r="Q255" s="203">
        <f>Субсидии!E250</f>
        <v>0</v>
      </c>
      <c r="R255" s="203">
        <f>Субсидии!F250</f>
        <v>2034</v>
      </c>
      <c r="S255" s="26">
        <f t="shared" si="66"/>
        <v>100</v>
      </c>
      <c r="T255" s="26">
        <f>'Субвенции '!B248</f>
        <v>138.80000000000001</v>
      </c>
      <c r="U255" s="26">
        <f>'Субвенции '!C248</f>
        <v>139</v>
      </c>
      <c r="V255" s="26">
        <f>'Субвенции '!D248</f>
        <v>139</v>
      </c>
      <c r="W255" s="26">
        <f>'Субвенции '!E248</f>
        <v>0</v>
      </c>
      <c r="X255" s="26">
        <f>'Субвенции '!F248</f>
        <v>90.929130000000001</v>
      </c>
      <c r="Y255" s="26">
        <f t="shared" si="69"/>
        <v>65.416640287769795</v>
      </c>
      <c r="Z255" s="26"/>
      <c r="AA255" s="26"/>
      <c r="AB255" s="26"/>
      <c r="AC255" s="26"/>
      <c r="AD255" s="26"/>
      <c r="AE255" s="26"/>
    </row>
    <row r="256" spans="1:31" x14ac:dyDescent="0.25">
      <c r="A256" s="39" t="s">
        <v>237</v>
      </c>
      <c r="B256" s="121">
        <f t="shared" si="56"/>
        <v>9194.2999999999993</v>
      </c>
      <c r="C256" s="121">
        <f t="shared" si="57"/>
        <v>80605.290399999998</v>
      </c>
      <c r="D256" s="121">
        <f t="shared" si="58"/>
        <v>80605.290399999998</v>
      </c>
      <c r="E256" s="121">
        <f t="shared" si="59"/>
        <v>0</v>
      </c>
      <c r="F256" s="121">
        <f t="shared" si="60"/>
        <v>35078.490429999998</v>
      </c>
      <c r="G256" s="121">
        <f t="shared" si="65"/>
        <v>43.518843807800486</v>
      </c>
      <c r="H256" s="26"/>
      <c r="I256" s="26"/>
      <c r="J256" s="26"/>
      <c r="K256" s="26"/>
      <c r="L256" s="26"/>
      <c r="M256" s="31"/>
      <c r="N256" s="203">
        <f>Субсидии!B251</f>
        <v>8500</v>
      </c>
      <c r="O256" s="203">
        <f>Субсидии!C251</f>
        <v>9910.3904000000002</v>
      </c>
      <c r="P256" s="203">
        <f>Субсидии!D251</f>
        <v>9910.3904000000002</v>
      </c>
      <c r="Q256" s="203">
        <f>Субсидии!E251</f>
        <v>0</v>
      </c>
      <c r="R256" s="203">
        <f>Субсидии!F251</f>
        <v>8710.9</v>
      </c>
      <c r="S256" s="26">
        <f t="shared" si="66"/>
        <v>87.896638259578552</v>
      </c>
      <c r="T256" s="26">
        <f>'Субвенции '!B249</f>
        <v>694.3</v>
      </c>
      <c r="U256" s="26">
        <f>'Субвенции '!C249</f>
        <v>694.9</v>
      </c>
      <c r="V256" s="26">
        <f>'Субвенции '!D249</f>
        <v>694.9</v>
      </c>
      <c r="W256" s="26">
        <f>'Субвенции '!E249</f>
        <v>0</v>
      </c>
      <c r="X256" s="26">
        <f>'Субвенции '!F249</f>
        <v>372.37241</v>
      </c>
      <c r="Y256" s="26">
        <f t="shared" si="69"/>
        <v>53.586474312850775</v>
      </c>
      <c r="Z256" s="26">
        <f>Иные!B129</f>
        <v>0</v>
      </c>
      <c r="AA256" s="26">
        <f>Иные!C129</f>
        <v>70000</v>
      </c>
      <c r="AB256" s="26">
        <f>Иные!D129</f>
        <v>70000</v>
      </c>
      <c r="AC256" s="26">
        <f>Иные!E129</f>
        <v>0</v>
      </c>
      <c r="AD256" s="26">
        <f>Иные!F129</f>
        <v>25995.21802</v>
      </c>
      <c r="AE256" s="26">
        <f t="shared" ref="AE256" si="70">AD256/AA256*100</f>
        <v>37.136025742857143</v>
      </c>
    </row>
    <row r="257" spans="1:31" x14ac:dyDescent="0.25">
      <c r="A257" s="39" t="s">
        <v>446</v>
      </c>
      <c r="B257" s="121">
        <f t="shared" si="56"/>
        <v>1866.8</v>
      </c>
      <c r="C257" s="121">
        <f t="shared" si="57"/>
        <v>2308.35</v>
      </c>
      <c r="D257" s="121">
        <f t="shared" si="58"/>
        <v>2308.35</v>
      </c>
      <c r="E257" s="121">
        <f t="shared" si="59"/>
        <v>0</v>
      </c>
      <c r="F257" s="121">
        <f t="shared" si="60"/>
        <v>2251.2662599999999</v>
      </c>
      <c r="G257" s="121">
        <f t="shared" si="65"/>
        <v>97.527076049992417</v>
      </c>
      <c r="H257" s="26"/>
      <c r="I257" s="26"/>
      <c r="J257" s="26"/>
      <c r="K257" s="26"/>
      <c r="L257" s="26"/>
      <c r="M257" s="31"/>
      <c r="N257" s="203">
        <f>Субсидии!B252</f>
        <v>1728</v>
      </c>
      <c r="O257" s="203">
        <f>Субсидии!C252</f>
        <v>2169.35</v>
      </c>
      <c r="P257" s="203">
        <f>Субсидии!D252</f>
        <v>2169.35</v>
      </c>
      <c r="Q257" s="203">
        <f>Субсидии!E252</f>
        <v>0</v>
      </c>
      <c r="R257" s="203">
        <f>Субсидии!F252</f>
        <v>2169.35</v>
      </c>
      <c r="S257" s="26">
        <f t="shared" si="66"/>
        <v>100</v>
      </c>
      <c r="T257" s="26">
        <f>'Субвенции '!B250</f>
        <v>138.80000000000001</v>
      </c>
      <c r="U257" s="26">
        <f>'Субвенции '!C250</f>
        <v>139</v>
      </c>
      <c r="V257" s="26">
        <f>'Субвенции '!D250</f>
        <v>139</v>
      </c>
      <c r="W257" s="26">
        <f>'Субвенции '!E250</f>
        <v>0</v>
      </c>
      <c r="X257" s="26">
        <f>'Субвенции '!F250</f>
        <v>81.916259999999994</v>
      </c>
      <c r="Y257" s="26">
        <f t="shared" si="69"/>
        <v>58.932561151079135</v>
      </c>
      <c r="Z257" s="26"/>
      <c r="AA257" s="26"/>
      <c r="AB257" s="26"/>
      <c r="AC257" s="26"/>
      <c r="AD257" s="26"/>
      <c r="AE257" s="26"/>
    </row>
    <row r="258" spans="1:31" x14ac:dyDescent="0.25">
      <c r="A258" s="39" t="s">
        <v>447</v>
      </c>
      <c r="B258" s="121">
        <f t="shared" si="56"/>
        <v>1551.8</v>
      </c>
      <c r="C258" s="121">
        <f t="shared" si="57"/>
        <v>1552</v>
      </c>
      <c r="D258" s="121">
        <f t="shared" si="58"/>
        <v>1552</v>
      </c>
      <c r="E258" s="121">
        <f t="shared" si="59"/>
        <v>0</v>
      </c>
      <c r="F258" s="121">
        <f t="shared" si="60"/>
        <v>1497.76061</v>
      </c>
      <c r="G258" s="121">
        <f t="shared" si="65"/>
        <v>96.505193943298977</v>
      </c>
      <c r="H258" s="26"/>
      <c r="I258" s="26"/>
      <c r="J258" s="26"/>
      <c r="K258" s="26"/>
      <c r="L258" s="26"/>
      <c r="M258" s="31"/>
      <c r="N258" s="203">
        <f>Субсидии!B253</f>
        <v>1413</v>
      </c>
      <c r="O258" s="203">
        <f>Субсидии!C253</f>
        <v>1413</v>
      </c>
      <c r="P258" s="203">
        <f>Субсидии!D253</f>
        <v>1413</v>
      </c>
      <c r="Q258" s="203">
        <f>Субсидии!E253</f>
        <v>0</v>
      </c>
      <c r="R258" s="203">
        <f>Субсидии!F253</f>
        <v>1413</v>
      </c>
      <c r="S258" s="26">
        <f t="shared" si="66"/>
        <v>100</v>
      </c>
      <c r="T258" s="26">
        <f>'Субвенции '!B251</f>
        <v>138.80000000000001</v>
      </c>
      <c r="U258" s="26">
        <f>'Субвенции '!C251</f>
        <v>139</v>
      </c>
      <c r="V258" s="26">
        <f>'Субвенции '!D251</f>
        <v>139</v>
      </c>
      <c r="W258" s="26">
        <f>'Субвенции '!E251</f>
        <v>0</v>
      </c>
      <c r="X258" s="26">
        <f>'Субвенции '!F251</f>
        <v>84.76061</v>
      </c>
      <c r="Y258" s="26">
        <f t="shared" si="69"/>
        <v>60.978856115107916</v>
      </c>
      <c r="Z258" s="26"/>
      <c r="AA258" s="26"/>
      <c r="AB258" s="26"/>
      <c r="AC258" s="26"/>
      <c r="AD258" s="26"/>
      <c r="AE258" s="26"/>
    </row>
    <row r="259" spans="1:31" x14ac:dyDescent="0.25">
      <c r="A259" s="39" t="s">
        <v>236</v>
      </c>
      <c r="B259" s="121">
        <f t="shared" si="56"/>
        <v>3276.8</v>
      </c>
      <c r="C259" s="121">
        <f t="shared" si="57"/>
        <v>4565.5</v>
      </c>
      <c r="D259" s="121">
        <f t="shared" si="58"/>
        <v>4565.5</v>
      </c>
      <c r="E259" s="121">
        <f t="shared" si="59"/>
        <v>0</v>
      </c>
      <c r="F259" s="121">
        <f t="shared" si="60"/>
        <v>84.712589999999992</v>
      </c>
      <c r="G259" s="121">
        <f t="shared" si="65"/>
        <v>1.8554942503559304</v>
      </c>
      <c r="H259" s="26"/>
      <c r="I259" s="26"/>
      <c r="J259" s="26"/>
      <c r="K259" s="26"/>
      <c r="L259" s="26"/>
      <c r="M259" s="31"/>
      <c r="N259" s="203">
        <f>Субсидии!B254</f>
        <v>3138</v>
      </c>
      <c r="O259" s="203">
        <f>Субсидии!C254</f>
        <v>4426.5</v>
      </c>
      <c r="P259" s="203">
        <f>Субсидии!D254</f>
        <v>4426.5</v>
      </c>
      <c r="Q259" s="203">
        <f>Субсидии!E254</f>
        <v>0</v>
      </c>
      <c r="R259" s="203">
        <f>Субсидии!F254</f>
        <v>0</v>
      </c>
      <c r="S259" s="26">
        <f t="shared" si="66"/>
        <v>0</v>
      </c>
      <c r="T259" s="26">
        <f>'Субвенции '!B252</f>
        <v>138.80000000000001</v>
      </c>
      <c r="U259" s="26">
        <f>'Субвенции '!C252</f>
        <v>139</v>
      </c>
      <c r="V259" s="26">
        <f>'Субвенции '!D252</f>
        <v>139</v>
      </c>
      <c r="W259" s="26">
        <f>'Субвенции '!E252</f>
        <v>0</v>
      </c>
      <c r="X259" s="26">
        <f>'Субвенции '!F252</f>
        <v>84.712589999999992</v>
      </c>
      <c r="Y259" s="26">
        <f t="shared" si="69"/>
        <v>60.944309352517976</v>
      </c>
      <c r="Z259" s="26">
        <f>Иные!B130</f>
        <v>0</v>
      </c>
      <c r="AA259" s="26">
        <f>Иные!C130</f>
        <v>0</v>
      </c>
      <c r="AB259" s="26">
        <f>Иные!D130</f>
        <v>0</v>
      </c>
      <c r="AC259" s="26">
        <f>Иные!E130</f>
        <v>0</v>
      </c>
      <c r="AD259" s="26">
        <f>Иные!F130</f>
        <v>0</v>
      </c>
      <c r="AE259" s="26"/>
    </row>
    <row r="260" spans="1:31" x14ac:dyDescent="0.25">
      <c r="A260" s="39" t="s">
        <v>448</v>
      </c>
      <c r="B260" s="121">
        <f t="shared" si="56"/>
        <v>2682.8</v>
      </c>
      <c r="C260" s="121">
        <f t="shared" si="57"/>
        <v>3282.83</v>
      </c>
      <c r="D260" s="121">
        <f t="shared" si="58"/>
        <v>3282.83</v>
      </c>
      <c r="E260" s="121">
        <f t="shared" si="59"/>
        <v>0</v>
      </c>
      <c r="F260" s="121">
        <f t="shared" si="60"/>
        <v>3233.5021999999999</v>
      </c>
      <c r="G260" s="121">
        <f t="shared" si="65"/>
        <v>98.497400109052251</v>
      </c>
      <c r="H260" s="26"/>
      <c r="I260" s="26"/>
      <c r="J260" s="26"/>
      <c r="K260" s="26"/>
      <c r="L260" s="26"/>
      <c r="M260" s="31"/>
      <c r="N260" s="203">
        <f>Субсидии!B255</f>
        <v>2544</v>
      </c>
      <c r="O260" s="203">
        <f>Субсидии!C255</f>
        <v>3143.83</v>
      </c>
      <c r="P260" s="203">
        <f>Субсидии!D255</f>
        <v>3143.83</v>
      </c>
      <c r="Q260" s="203">
        <f>Субсидии!E255</f>
        <v>0</v>
      </c>
      <c r="R260" s="203">
        <f>Субсидии!F255</f>
        <v>3143.83</v>
      </c>
      <c r="S260" s="26">
        <f t="shared" si="66"/>
        <v>100</v>
      </c>
      <c r="T260" s="26">
        <f>'Субвенции '!B253</f>
        <v>138.80000000000001</v>
      </c>
      <c r="U260" s="26">
        <f>'Субвенции '!C253</f>
        <v>139</v>
      </c>
      <c r="V260" s="26">
        <f>'Субвенции '!D253</f>
        <v>139</v>
      </c>
      <c r="W260" s="26">
        <f>'Субвенции '!E253</f>
        <v>0</v>
      </c>
      <c r="X260" s="26">
        <f>'Субвенции '!F253</f>
        <v>89.672200000000004</v>
      </c>
      <c r="Y260" s="26">
        <f t="shared" si="69"/>
        <v>64.512374100719427</v>
      </c>
      <c r="Z260" s="26"/>
      <c r="AA260" s="26"/>
      <c r="AB260" s="26"/>
      <c r="AC260" s="26"/>
      <c r="AD260" s="26"/>
      <c r="AE260" s="26"/>
    </row>
    <row r="261" spans="1:31" x14ac:dyDescent="0.25">
      <c r="A261" s="39" t="s">
        <v>449</v>
      </c>
      <c r="B261" s="121">
        <f t="shared" si="56"/>
        <v>1488.8</v>
      </c>
      <c r="C261" s="121">
        <f t="shared" si="57"/>
        <v>1489</v>
      </c>
      <c r="D261" s="121">
        <f t="shared" si="58"/>
        <v>1489</v>
      </c>
      <c r="E261" s="121">
        <f t="shared" si="59"/>
        <v>0</v>
      </c>
      <c r="F261" s="121">
        <f t="shared" si="60"/>
        <v>1444.2232899999999</v>
      </c>
      <c r="G261" s="121">
        <f t="shared" si="65"/>
        <v>96.992833445265276</v>
      </c>
      <c r="H261" s="26"/>
      <c r="I261" s="26"/>
      <c r="J261" s="26"/>
      <c r="K261" s="26"/>
      <c r="L261" s="26"/>
      <c r="M261" s="31"/>
      <c r="N261" s="203">
        <f>Субсидии!B256</f>
        <v>1350</v>
      </c>
      <c r="O261" s="203">
        <f>Субсидии!C256</f>
        <v>1350</v>
      </c>
      <c r="P261" s="203">
        <f>Субсидии!D256</f>
        <v>1350</v>
      </c>
      <c r="Q261" s="203">
        <f>Субсидии!E256</f>
        <v>0</v>
      </c>
      <c r="R261" s="203">
        <f>Субсидии!F256</f>
        <v>1350</v>
      </c>
      <c r="S261" s="26">
        <f t="shared" si="66"/>
        <v>100</v>
      </c>
      <c r="T261" s="26">
        <f>'Субвенции '!B254</f>
        <v>138.80000000000001</v>
      </c>
      <c r="U261" s="26">
        <f>'Субвенции '!C254</f>
        <v>139</v>
      </c>
      <c r="V261" s="26">
        <f>'Субвенции '!D254</f>
        <v>139</v>
      </c>
      <c r="W261" s="26">
        <f>'Субвенции '!E254</f>
        <v>0</v>
      </c>
      <c r="X261" s="26">
        <f>'Субвенции '!F254</f>
        <v>94.223289999999992</v>
      </c>
      <c r="Y261" s="26">
        <f t="shared" si="69"/>
        <v>67.786539568345319</v>
      </c>
      <c r="Z261" s="26"/>
      <c r="AA261" s="26"/>
      <c r="AB261" s="26"/>
      <c r="AC261" s="26"/>
      <c r="AD261" s="26"/>
      <c r="AE261" s="26"/>
    </row>
    <row r="262" spans="1:31" s="18" customFormat="1" ht="31.5" x14ac:dyDescent="0.25">
      <c r="A262" s="20" t="s">
        <v>274</v>
      </c>
      <c r="B262" s="28">
        <f t="shared" si="56"/>
        <v>388493.73219999997</v>
      </c>
      <c r="C262" s="28">
        <f t="shared" si="57"/>
        <v>464106.49187000003</v>
      </c>
      <c r="D262" s="28">
        <f t="shared" si="58"/>
        <v>452965.74046000006</v>
      </c>
      <c r="E262" s="28">
        <f t="shared" si="59"/>
        <v>11140.751410000001</v>
      </c>
      <c r="F262" s="28">
        <f t="shared" si="60"/>
        <v>323585.96887000004</v>
      </c>
      <c r="G262" s="28">
        <f t="shared" si="65"/>
        <v>69.722353498265448</v>
      </c>
      <c r="H262" s="28">
        <f>SUM(H263:H275)</f>
        <v>33928.9</v>
      </c>
      <c r="I262" s="28">
        <f>SUM(I263:I275)</f>
        <v>33928.9</v>
      </c>
      <c r="J262" s="28">
        <f>SUM(J263:J275)</f>
        <v>33928.9</v>
      </c>
      <c r="K262" s="28">
        <f>SUM(K263:K275)</f>
        <v>0</v>
      </c>
      <c r="L262" s="28">
        <f>SUM(L263:L275)</f>
        <v>28056.799999999999</v>
      </c>
      <c r="M262" s="29">
        <f>L262/I262*100</f>
        <v>82.692925500089885</v>
      </c>
      <c r="N262" s="28">
        <f>SUM(N263:N275)</f>
        <v>94778.93220000001</v>
      </c>
      <c r="O262" s="28">
        <f>SUM(O263:O275)</f>
        <v>103542.03505999999</v>
      </c>
      <c r="P262" s="28">
        <f>SUM(P263:P275)</f>
        <v>103542.03505999999</v>
      </c>
      <c r="Q262" s="28">
        <f>SUM(Q263:Q275)</f>
        <v>0</v>
      </c>
      <c r="R262" s="28">
        <f>SUM(R263:R275)</f>
        <v>62120.765329999995</v>
      </c>
      <c r="S262" s="28">
        <f t="shared" si="66"/>
        <v>59.995696717765476</v>
      </c>
      <c r="T262" s="28">
        <f>SUM(T263:T275)</f>
        <v>254588.19999999995</v>
      </c>
      <c r="U262" s="28">
        <f>SUM(U263:U275)</f>
        <v>284667.80000000005</v>
      </c>
      <c r="V262" s="28">
        <f>SUM(V263:V275)</f>
        <v>284667.80000000005</v>
      </c>
      <c r="W262" s="28">
        <f>SUM(W263:W275)</f>
        <v>0</v>
      </c>
      <c r="X262" s="28">
        <f>SUM(X263:X275)</f>
        <v>199874.70450000008</v>
      </c>
      <c r="Y262" s="28">
        <f t="shared" si="69"/>
        <v>70.213316890775857</v>
      </c>
      <c r="Z262" s="28">
        <f>SUM(Z263:Z275)</f>
        <v>5197.7</v>
      </c>
      <c r="AA262" s="28">
        <f>SUM(AA263:AA275)</f>
        <v>41967.756809999999</v>
      </c>
      <c r="AB262" s="28">
        <f>SUM(AB263:AB275)</f>
        <v>30827.005400000002</v>
      </c>
      <c r="AC262" s="28">
        <f>SUM(AC263:AC275)</f>
        <v>11140.751410000001</v>
      </c>
      <c r="AD262" s="28">
        <f>SUM(AD263:AD275)</f>
        <v>33533.69904</v>
      </c>
      <c r="AE262" s="28">
        <f>AD262/AA262*100</f>
        <v>79.903482075100214</v>
      </c>
    </row>
    <row r="263" spans="1:31" ht="31.5" x14ac:dyDescent="0.25">
      <c r="A263" s="345" t="s">
        <v>235</v>
      </c>
      <c r="B263" s="26">
        <f t="shared" si="56"/>
        <v>344540.9322000001</v>
      </c>
      <c r="C263" s="26">
        <f t="shared" si="57"/>
        <v>403511.50760000007</v>
      </c>
      <c r="D263" s="26">
        <f t="shared" si="58"/>
        <v>396940.63760000007</v>
      </c>
      <c r="E263" s="26">
        <f t="shared" si="59"/>
        <v>6570.87</v>
      </c>
      <c r="F263" s="26">
        <f t="shared" si="60"/>
        <v>286902.41999000002</v>
      </c>
      <c r="G263" s="26">
        <f t="shared" si="65"/>
        <v>71.101422037858129</v>
      </c>
      <c r="H263" s="27">
        <f>Дотации!B60</f>
        <v>33928.9</v>
      </c>
      <c r="I263" s="27">
        <f>Дотации!C60</f>
        <v>33928.9</v>
      </c>
      <c r="J263" s="27">
        <f>Дотации!D60</f>
        <v>33928.9</v>
      </c>
      <c r="K263" s="27">
        <f>Дотации!E60</f>
        <v>0</v>
      </c>
      <c r="L263" s="27">
        <f>Дотации!F60</f>
        <v>28056.799999999999</v>
      </c>
      <c r="M263" s="27">
        <f>L263/I263*100</f>
        <v>82.692925500089885</v>
      </c>
      <c r="N263" s="26">
        <f>Субсидии!B258</f>
        <v>52699.93220000001</v>
      </c>
      <c r="O263" s="26">
        <f>Субсидии!C258</f>
        <v>54393.432199999996</v>
      </c>
      <c r="P263" s="26">
        <f>Субсидии!D258</f>
        <v>54393.432199999996</v>
      </c>
      <c r="Q263" s="26">
        <f>Субсидии!E258</f>
        <v>0</v>
      </c>
      <c r="R263" s="26">
        <f>Субсидии!F258</f>
        <v>31215.6456</v>
      </c>
      <c r="S263" s="26">
        <f t="shared" si="66"/>
        <v>57.388630092733884</v>
      </c>
      <c r="T263" s="26">
        <f>'Субвенции '!B256</f>
        <v>252714.40000000008</v>
      </c>
      <c r="U263" s="26">
        <f>'Субвенции '!C256</f>
        <v>282791.30000000005</v>
      </c>
      <c r="V263" s="26">
        <f>'Субвенции '!D256</f>
        <v>282791.30000000005</v>
      </c>
      <c r="W263" s="26">
        <f>'Субвенции '!E256</f>
        <v>0</v>
      </c>
      <c r="X263" s="26">
        <f>'Субвенции '!F256</f>
        <v>198666.15676000004</v>
      </c>
      <c r="Y263" s="26">
        <f t="shared" si="69"/>
        <v>70.251863038219355</v>
      </c>
      <c r="Z263" s="26">
        <f>Иные!B132</f>
        <v>5197.7</v>
      </c>
      <c r="AA263" s="26">
        <f>Иные!C132</f>
        <v>32397.875400000001</v>
      </c>
      <c r="AB263" s="26">
        <f>Иные!D132</f>
        <v>25827.005400000002</v>
      </c>
      <c r="AC263" s="26">
        <f>Иные!E132</f>
        <v>6570.87</v>
      </c>
      <c r="AD263" s="26">
        <f>Иные!F132</f>
        <v>28963.817629999998</v>
      </c>
      <c r="AE263" s="26">
        <f>AD263/AA263*100</f>
        <v>89.400361203932519</v>
      </c>
    </row>
    <row r="264" spans="1:31" x14ac:dyDescent="0.25">
      <c r="A264" s="39" t="s">
        <v>263</v>
      </c>
      <c r="B264" s="121">
        <f t="shared" si="56"/>
        <v>2052.8000000000002</v>
      </c>
      <c r="C264" s="121">
        <f t="shared" si="57"/>
        <v>3531.8305700000001</v>
      </c>
      <c r="D264" s="121">
        <f t="shared" si="58"/>
        <v>3531.8305700000001</v>
      </c>
      <c r="E264" s="121">
        <f t="shared" si="59"/>
        <v>0</v>
      </c>
      <c r="F264" s="121">
        <f t="shared" si="60"/>
        <v>2892.3641600000001</v>
      </c>
      <c r="G264" s="121">
        <f t="shared" si="65"/>
        <v>81.89419346919577</v>
      </c>
      <c r="H264" s="26"/>
      <c r="I264" s="26"/>
      <c r="J264" s="26"/>
      <c r="K264" s="26"/>
      <c r="L264" s="26"/>
      <c r="M264" s="31"/>
      <c r="N264" s="203">
        <f>Субсидии!B259</f>
        <v>1914</v>
      </c>
      <c r="O264" s="203">
        <f>Субсидии!C259</f>
        <v>3392.8305700000001</v>
      </c>
      <c r="P264" s="203">
        <f>Субсидии!D259</f>
        <v>3392.8305700000001</v>
      </c>
      <c r="Q264" s="203">
        <f>Субсидии!E259</f>
        <v>0</v>
      </c>
      <c r="R264" s="203">
        <f>Субсидии!F259</f>
        <v>2808.8302400000002</v>
      </c>
      <c r="S264" s="26">
        <f t="shared" si="66"/>
        <v>82.787223884274312</v>
      </c>
      <c r="T264" s="26">
        <f>'Субвенции '!B257</f>
        <v>138.80000000000001</v>
      </c>
      <c r="U264" s="26">
        <f>'Субвенции '!C257</f>
        <v>139</v>
      </c>
      <c r="V264" s="26">
        <f>'Субвенции '!D257</f>
        <v>139</v>
      </c>
      <c r="W264" s="26">
        <f>'Субвенции '!E257</f>
        <v>0</v>
      </c>
      <c r="X264" s="26">
        <f>'Субвенции '!F257</f>
        <v>83.533919999999995</v>
      </c>
      <c r="Y264" s="26">
        <f t="shared" si="69"/>
        <v>60.096345323741005</v>
      </c>
      <c r="Z264" s="26">
        <f>Иные!B133</f>
        <v>0</v>
      </c>
      <c r="AA264" s="26">
        <f>Иные!C133</f>
        <v>0</v>
      </c>
      <c r="AB264" s="26">
        <f>Иные!D133</f>
        <v>0</v>
      </c>
      <c r="AC264" s="26">
        <f>Иные!E133</f>
        <v>0</v>
      </c>
      <c r="AD264" s="26">
        <f>Иные!F133</f>
        <v>0</v>
      </c>
      <c r="AE264" s="26"/>
    </row>
    <row r="265" spans="1:31" x14ac:dyDescent="0.25">
      <c r="A265" s="39" t="s">
        <v>264</v>
      </c>
      <c r="B265" s="121">
        <f t="shared" ref="B265:B328" si="71">H265+N265+T265+Z265</f>
        <v>2109.8000000000002</v>
      </c>
      <c r="C265" s="121">
        <f t="shared" ref="C265:C328" si="72">I265+O265+U265+AA265</f>
        <v>2110</v>
      </c>
      <c r="D265" s="121">
        <f t="shared" ref="D265:D328" si="73">J265+P265+V265+AB265</f>
        <v>2110</v>
      </c>
      <c r="E265" s="121">
        <f t="shared" ref="E265:E328" si="74">K265+Q265+W265+AC265</f>
        <v>0</v>
      </c>
      <c r="F265" s="121">
        <f t="shared" ref="F265:F328" si="75">L265+R265+X265+AD265</f>
        <v>2064.3029099999999</v>
      </c>
      <c r="G265" s="121">
        <f t="shared" si="65"/>
        <v>97.834261137440748</v>
      </c>
      <c r="H265" s="26"/>
      <c r="I265" s="26"/>
      <c r="J265" s="26"/>
      <c r="K265" s="26"/>
      <c r="L265" s="26"/>
      <c r="M265" s="31"/>
      <c r="N265" s="203">
        <f>Субсидии!B260</f>
        <v>1971</v>
      </c>
      <c r="O265" s="203">
        <f>Субсидии!C260</f>
        <v>1971</v>
      </c>
      <c r="P265" s="203">
        <f>Субсидии!D260</f>
        <v>1971</v>
      </c>
      <c r="Q265" s="203">
        <f>Субсидии!E260</f>
        <v>0</v>
      </c>
      <c r="R265" s="203">
        <f>Субсидии!F260</f>
        <v>1971</v>
      </c>
      <c r="S265" s="26">
        <f t="shared" si="66"/>
        <v>100</v>
      </c>
      <c r="T265" s="26">
        <f>'Субвенции '!B258</f>
        <v>138.80000000000001</v>
      </c>
      <c r="U265" s="26">
        <f>'Субвенции '!C258</f>
        <v>139</v>
      </c>
      <c r="V265" s="26">
        <f>'Субвенции '!D258</f>
        <v>139</v>
      </c>
      <c r="W265" s="26">
        <f>'Субвенции '!E258</f>
        <v>0</v>
      </c>
      <c r="X265" s="26">
        <f>'Субвенции '!F258</f>
        <v>93.302909999999997</v>
      </c>
      <c r="Y265" s="26">
        <f t="shared" si="69"/>
        <v>67.12439568345323</v>
      </c>
      <c r="Z265" s="26">
        <f>Иные!B134</f>
        <v>0</v>
      </c>
      <c r="AA265" s="26">
        <f>Иные!C134</f>
        <v>0</v>
      </c>
      <c r="AB265" s="26">
        <f>Иные!D134</f>
        <v>0</v>
      </c>
      <c r="AC265" s="26">
        <f>Иные!E134</f>
        <v>0</v>
      </c>
      <c r="AD265" s="26">
        <f>Иные!F134</f>
        <v>0</v>
      </c>
      <c r="AE265" s="26"/>
    </row>
    <row r="266" spans="1:31" x14ac:dyDescent="0.25">
      <c r="A266" s="39" t="s">
        <v>265</v>
      </c>
      <c r="B266" s="121">
        <f t="shared" si="71"/>
        <v>1242.8</v>
      </c>
      <c r="C266" s="121">
        <f t="shared" si="72"/>
        <v>1243</v>
      </c>
      <c r="D266" s="121">
        <f t="shared" si="73"/>
        <v>1243</v>
      </c>
      <c r="E266" s="121">
        <f t="shared" si="74"/>
        <v>0</v>
      </c>
      <c r="F266" s="121">
        <f t="shared" si="75"/>
        <v>1196.5731000000001</v>
      </c>
      <c r="G266" s="121">
        <f t="shared" ref="G266:G297" si="76">F266/C266*100</f>
        <v>96.26493161705551</v>
      </c>
      <c r="H266" s="26"/>
      <c r="I266" s="26"/>
      <c r="J266" s="26"/>
      <c r="K266" s="26"/>
      <c r="L266" s="26"/>
      <c r="M266" s="31"/>
      <c r="N266" s="203">
        <f>Субсидии!B261</f>
        <v>1104</v>
      </c>
      <c r="O266" s="203">
        <f>Субсидии!C261</f>
        <v>1104</v>
      </c>
      <c r="P266" s="203">
        <f>Субсидии!D261</f>
        <v>1104</v>
      </c>
      <c r="Q266" s="203">
        <f>Субсидии!E261</f>
        <v>0</v>
      </c>
      <c r="R266" s="203">
        <f>Субсидии!F261</f>
        <v>1104</v>
      </c>
      <c r="S266" s="26">
        <f t="shared" ref="S266:S297" si="77">R266/O266*100</f>
        <v>100</v>
      </c>
      <c r="T266" s="26">
        <f>'Субвенции '!B259</f>
        <v>138.80000000000001</v>
      </c>
      <c r="U266" s="26">
        <f>'Субвенции '!C259</f>
        <v>139</v>
      </c>
      <c r="V266" s="26">
        <f>'Субвенции '!D259</f>
        <v>139</v>
      </c>
      <c r="W266" s="26">
        <f>'Субвенции '!E259</f>
        <v>0</v>
      </c>
      <c r="X266" s="26">
        <f>'Субвенции '!F259</f>
        <v>92.573100000000011</v>
      </c>
      <c r="Y266" s="26">
        <f t="shared" si="69"/>
        <v>66.599352517985622</v>
      </c>
      <c r="Z266" s="26">
        <f>Иные!B135</f>
        <v>0</v>
      </c>
      <c r="AA266" s="26">
        <f>Иные!C135</f>
        <v>0</v>
      </c>
      <c r="AB266" s="26">
        <f>Иные!D135</f>
        <v>0</v>
      </c>
      <c r="AC266" s="26">
        <f>Иные!E135</f>
        <v>0</v>
      </c>
      <c r="AD266" s="26">
        <f>Иные!F135</f>
        <v>0</v>
      </c>
      <c r="AE266" s="26"/>
    </row>
    <row r="267" spans="1:31" x14ac:dyDescent="0.25">
      <c r="A267" s="39" t="s">
        <v>266</v>
      </c>
      <c r="B267" s="121">
        <f t="shared" si="71"/>
        <v>2640.8</v>
      </c>
      <c r="C267" s="121">
        <f t="shared" si="72"/>
        <v>2641</v>
      </c>
      <c r="D267" s="121">
        <f t="shared" si="73"/>
        <v>2641</v>
      </c>
      <c r="E267" s="121">
        <f t="shared" si="74"/>
        <v>0</v>
      </c>
      <c r="F267" s="121">
        <f t="shared" si="75"/>
        <v>2589.8199300000001</v>
      </c>
      <c r="G267" s="121">
        <f t="shared" si="76"/>
        <v>98.062095039757665</v>
      </c>
      <c r="H267" s="26"/>
      <c r="I267" s="26"/>
      <c r="J267" s="26"/>
      <c r="K267" s="26"/>
      <c r="L267" s="26"/>
      <c r="M267" s="31"/>
      <c r="N267" s="203">
        <f>Субсидии!B262</f>
        <v>2502</v>
      </c>
      <c r="O267" s="203">
        <f>Субсидии!C262</f>
        <v>2502</v>
      </c>
      <c r="P267" s="203">
        <f>Субсидии!D262</f>
        <v>2502</v>
      </c>
      <c r="Q267" s="203">
        <f>Субсидии!E262</f>
        <v>0</v>
      </c>
      <c r="R267" s="203">
        <f>Субсидии!F262</f>
        <v>2502</v>
      </c>
      <c r="S267" s="26">
        <f t="shared" si="77"/>
        <v>100</v>
      </c>
      <c r="T267" s="26">
        <f>'Субвенции '!B260</f>
        <v>138.80000000000001</v>
      </c>
      <c r="U267" s="26">
        <f>'Субвенции '!C260</f>
        <v>139</v>
      </c>
      <c r="V267" s="26">
        <f>'Субвенции '!D260</f>
        <v>139</v>
      </c>
      <c r="W267" s="26">
        <f>'Субвенции '!E260</f>
        <v>0</v>
      </c>
      <c r="X267" s="26">
        <f>'Субвенции '!F260</f>
        <v>87.819929999999999</v>
      </c>
      <c r="Y267" s="26">
        <f t="shared" si="69"/>
        <v>63.179805755395677</v>
      </c>
      <c r="Z267" s="26">
        <f>Иные!B136</f>
        <v>0</v>
      </c>
      <c r="AA267" s="26">
        <f>Иные!C136</f>
        <v>0</v>
      </c>
      <c r="AB267" s="26">
        <f>Иные!D136</f>
        <v>0</v>
      </c>
      <c r="AC267" s="26">
        <f>Иные!E136</f>
        <v>0</v>
      </c>
      <c r="AD267" s="26">
        <f>Иные!F136</f>
        <v>0</v>
      </c>
      <c r="AE267" s="26"/>
    </row>
    <row r="268" spans="1:31" x14ac:dyDescent="0.25">
      <c r="A268" s="39" t="s">
        <v>267</v>
      </c>
      <c r="B268" s="121">
        <f t="shared" si="71"/>
        <v>2169.8000000000002</v>
      </c>
      <c r="C268" s="121">
        <f t="shared" si="72"/>
        <v>2170</v>
      </c>
      <c r="D268" s="121">
        <f t="shared" si="73"/>
        <v>2170</v>
      </c>
      <c r="E268" s="121">
        <f t="shared" si="74"/>
        <v>0</v>
      </c>
      <c r="F268" s="121">
        <f t="shared" si="75"/>
        <v>2114.3609200000001</v>
      </c>
      <c r="G268" s="121">
        <f t="shared" si="76"/>
        <v>97.435987096774198</v>
      </c>
      <c r="H268" s="26"/>
      <c r="I268" s="26"/>
      <c r="J268" s="26"/>
      <c r="K268" s="26"/>
      <c r="L268" s="26"/>
      <c r="M268" s="31"/>
      <c r="N268" s="203">
        <f>Субсидии!B263</f>
        <v>2031</v>
      </c>
      <c r="O268" s="203">
        <f>Субсидии!C263</f>
        <v>2031</v>
      </c>
      <c r="P268" s="203">
        <f>Субсидии!D263</f>
        <v>2031</v>
      </c>
      <c r="Q268" s="203">
        <f>Субсидии!E263</f>
        <v>0</v>
      </c>
      <c r="R268" s="203">
        <f>Субсидии!F263</f>
        <v>2031</v>
      </c>
      <c r="S268" s="26">
        <f t="shared" si="77"/>
        <v>100</v>
      </c>
      <c r="T268" s="26">
        <f>'Субвенции '!B261</f>
        <v>138.80000000000001</v>
      </c>
      <c r="U268" s="26">
        <f>'Субвенции '!C261</f>
        <v>139</v>
      </c>
      <c r="V268" s="26">
        <f>'Субвенции '!D261</f>
        <v>139</v>
      </c>
      <c r="W268" s="26">
        <f>'Субвенции '!E261</f>
        <v>0</v>
      </c>
      <c r="X268" s="26">
        <f>'Субвенции '!F261</f>
        <v>83.360919999999993</v>
      </c>
      <c r="Y268" s="26">
        <f t="shared" si="69"/>
        <v>59.971884892086322</v>
      </c>
      <c r="Z268" s="26">
        <f>Иные!B137</f>
        <v>0</v>
      </c>
      <c r="AA268" s="26">
        <f>Иные!C137</f>
        <v>0</v>
      </c>
      <c r="AB268" s="26">
        <f>Иные!D137</f>
        <v>0</v>
      </c>
      <c r="AC268" s="26">
        <f>Иные!E137</f>
        <v>0</v>
      </c>
      <c r="AD268" s="26">
        <f>Иные!F137</f>
        <v>0</v>
      </c>
      <c r="AE268" s="26"/>
    </row>
    <row r="269" spans="1:31" x14ac:dyDescent="0.25">
      <c r="A269" s="39" t="s">
        <v>268</v>
      </c>
      <c r="B269" s="121">
        <f t="shared" si="71"/>
        <v>1761.8</v>
      </c>
      <c r="C269" s="121">
        <f t="shared" si="72"/>
        <v>2563.13267</v>
      </c>
      <c r="D269" s="121">
        <f t="shared" si="73"/>
        <v>2563.13267</v>
      </c>
      <c r="E269" s="121">
        <f t="shared" si="74"/>
        <v>0</v>
      </c>
      <c r="F269" s="121">
        <f t="shared" si="75"/>
        <v>887.04829000000007</v>
      </c>
      <c r="G269" s="121">
        <f t="shared" si="76"/>
        <v>34.607974077284112</v>
      </c>
      <c r="H269" s="26"/>
      <c r="I269" s="26"/>
      <c r="J269" s="26"/>
      <c r="K269" s="26"/>
      <c r="L269" s="26"/>
      <c r="M269" s="31"/>
      <c r="N269" s="203">
        <f>Субсидии!B264</f>
        <v>1623</v>
      </c>
      <c r="O269" s="203">
        <f>Субсидии!C264</f>
        <v>2424.13267</v>
      </c>
      <c r="P269" s="203">
        <f>Субсидии!D264</f>
        <v>2424.13267</v>
      </c>
      <c r="Q269" s="203">
        <f>Субсидии!E264</f>
        <v>0</v>
      </c>
      <c r="R269" s="203">
        <f>Субсидии!F264</f>
        <v>801.13267000000008</v>
      </c>
      <c r="S269" s="26">
        <f t="shared" si="77"/>
        <v>33.048218850167146</v>
      </c>
      <c r="T269" s="26">
        <f>'Субвенции '!B262</f>
        <v>138.80000000000001</v>
      </c>
      <c r="U269" s="26">
        <f>'Субвенции '!C262</f>
        <v>139</v>
      </c>
      <c r="V269" s="26">
        <f>'Субвенции '!D262</f>
        <v>139</v>
      </c>
      <c r="W269" s="26">
        <f>'Субвенции '!E262</f>
        <v>0</v>
      </c>
      <c r="X269" s="26">
        <f>'Субвенции '!F262</f>
        <v>85.91561999999999</v>
      </c>
      <c r="Y269" s="26">
        <f t="shared" si="69"/>
        <v>61.809798561151077</v>
      </c>
      <c r="Z269" s="26">
        <f>Иные!B138</f>
        <v>0</v>
      </c>
      <c r="AA269" s="26">
        <f>Иные!C138</f>
        <v>0</v>
      </c>
      <c r="AB269" s="26">
        <f>Иные!D138</f>
        <v>0</v>
      </c>
      <c r="AC269" s="26">
        <f>Иные!E138</f>
        <v>0</v>
      </c>
      <c r="AD269" s="26">
        <f>Иные!F138</f>
        <v>0</v>
      </c>
      <c r="AE269" s="26"/>
    </row>
    <row r="270" spans="1:31" x14ac:dyDescent="0.25">
      <c r="A270" s="39" t="s">
        <v>172</v>
      </c>
      <c r="B270" s="121">
        <f t="shared" si="71"/>
        <v>1710.8</v>
      </c>
      <c r="C270" s="121">
        <f t="shared" si="72"/>
        <v>2388.3200000000002</v>
      </c>
      <c r="D270" s="121">
        <f t="shared" si="73"/>
        <v>2388.3200000000002</v>
      </c>
      <c r="E270" s="121">
        <f t="shared" si="74"/>
        <v>0</v>
      </c>
      <c r="F270" s="121">
        <f t="shared" si="75"/>
        <v>2309.1894399999996</v>
      </c>
      <c r="G270" s="121">
        <f t="shared" si="76"/>
        <v>96.686768942185282</v>
      </c>
      <c r="H270" s="26"/>
      <c r="I270" s="26"/>
      <c r="J270" s="26"/>
      <c r="K270" s="26"/>
      <c r="L270" s="26"/>
      <c r="M270" s="31"/>
      <c r="N270" s="203">
        <f>Субсидии!B265</f>
        <v>1572</v>
      </c>
      <c r="O270" s="203">
        <f>Субсидии!C265</f>
        <v>2249.3200000000002</v>
      </c>
      <c r="P270" s="203">
        <f>Субсидии!D265</f>
        <v>2249.3200000000002</v>
      </c>
      <c r="Q270" s="203">
        <f>Субсидии!E265</f>
        <v>0</v>
      </c>
      <c r="R270" s="203">
        <f>Субсидии!F265</f>
        <v>2222.5499599999998</v>
      </c>
      <c r="S270" s="26">
        <f t="shared" si="77"/>
        <v>98.809860757917932</v>
      </c>
      <c r="T270" s="26">
        <f>'Субвенции '!B263</f>
        <v>138.80000000000001</v>
      </c>
      <c r="U270" s="26">
        <f>'Субвенции '!C263</f>
        <v>139</v>
      </c>
      <c r="V270" s="26">
        <f>'Субвенции '!D263</f>
        <v>139</v>
      </c>
      <c r="W270" s="26">
        <f>'Субвенции '!E263</f>
        <v>0</v>
      </c>
      <c r="X270" s="26">
        <f>'Субвенции '!F263</f>
        <v>86.639479999999992</v>
      </c>
      <c r="Y270" s="26">
        <f t="shared" si="69"/>
        <v>62.330561151079131</v>
      </c>
      <c r="Z270" s="26">
        <f>Иные!B139</f>
        <v>0</v>
      </c>
      <c r="AA270" s="26">
        <f>Иные!C139</f>
        <v>0</v>
      </c>
      <c r="AB270" s="26">
        <f>Иные!D139</f>
        <v>0</v>
      </c>
      <c r="AC270" s="26">
        <f>Иные!E139</f>
        <v>0</v>
      </c>
      <c r="AD270" s="26">
        <f>Иные!F139</f>
        <v>0</v>
      </c>
      <c r="AE270" s="26"/>
    </row>
    <row r="271" spans="1:31" x14ac:dyDescent="0.25">
      <c r="A271" s="39" t="s">
        <v>269</v>
      </c>
      <c r="B271" s="121">
        <f t="shared" si="71"/>
        <v>1338.8</v>
      </c>
      <c r="C271" s="121">
        <f t="shared" si="72"/>
        <v>1339</v>
      </c>
      <c r="D271" s="121">
        <f t="shared" si="73"/>
        <v>1339</v>
      </c>
      <c r="E271" s="121">
        <f t="shared" si="74"/>
        <v>0</v>
      </c>
      <c r="F271" s="121">
        <f t="shared" si="75"/>
        <v>86.137299999999996</v>
      </c>
      <c r="G271" s="121">
        <f t="shared" si="76"/>
        <v>6.4329574309185951</v>
      </c>
      <c r="H271" s="26"/>
      <c r="I271" s="26"/>
      <c r="J271" s="26"/>
      <c r="K271" s="26"/>
      <c r="L271" s="26"/>
      <c r="M271" s="31"/>
      <c r="N271" s="203">
        <f>Субсидии!B266</f>
        <v>1200</v>
      </c>
      <c r="O271" s="203">
        <f>Субсидии!C266</f>
        <v>1200</v>
      </c>
      <c r="P271" s="203">
        <f>Субсидии!D266</f>
        <v>1200</v>
      </c>
      <c r="Q271" s="203">
        <f>Субсидии!E266</f>
        <v>0</v>
      </c>
      <c r="R271" s="203">
        <f>Субсидии!F266</f>
        <v>0</v>
      </c>
      <c r="S271" s="26">
        <f t="shared" si="77"/>
        <v>0</v>
      </c>
      <c r="T271" s="26">
        <f>'Субвенции '!B264</f>
        <v>138.80000000000001</v>
      </c>
      <c r="U271" s="26">
        <f>'Субвенции '!C264</f>
        <v>139</v>
      </c>
      <c r="V271" s="26">
        <f>'Субвенции '!D264</f>
        <v>139</v>
      </c>
      <c r="W271" s="26">
        <f>'Субвенции '!E264</f>
        <v>0</v>
      </c>
      <c r="X271" s="26">
        <f>'Субвенции '!F264</f>
        <v>86.137299999999996</v>
      </c>
      <c r="Y271" s="26">
        <f t="shared" si="69"/>
        <v>61.969280575539564</v>
      </c>
      <c r="Z271" s="26">
        <f>Иные!B140</f>
        <v>0</v>
      </c>
      <c r="AA271" s="26">
        <f>Иные!C140</f>
        <v>0</v>
      </c>
      <c r="AB271" s="26">
        <f>Иные!D140</f>
        <v>0</v>
      </c>
      <c r="AC271" s="26">
        <f>Иные!E140</f>
        <v>0</v>
      </c>
      <c r="AD271" s="26">
        <f>Иные!F140</f>
        <v>0</v>
      </c>
      <c r="AE271" s="26"/>
    </row>
    <row r="272" spans="1:31" x14ac:dyDescent="0.25">
      <c r="A272" s="39" t="s">
        <v>270</v>
      </c>
      <c r="B272" s="121">
        <f t="shared" si="71"/>
        <v>23472</v>
      </c>
      <c r="C272" s="121">
        <f t="shared" si="72"/>
        <v>34697.991410000002</v>
      </c>
      <c r="D272" s="121">
        <f t="shared" si="73"/>
        <v>30128.11</v>
      </c>
      <c r="E272" s="121">
        <f t="shared" si="74"/>
        <v>4569.88141</v>
      </c>
      <c r="F272" s="121">
        <f t="shared" si="75"/>
        <v>16891.4349</v>
      </c>
      <c r="G272" s="121">
        <f t="shared" si="76"/>
        <v>48.68130463347763</v>
      </c>
      <c r="H272" s="26"/>
      <c r="I272" s="26"/>
      <c r="J272" s="26"/>
      <c r="K272" s="26"/>
      <c r="L272" s="26"/>
      <c r="M272" s="31"/>
      <c r="N272" s="203">
        <f>Субсидии!B267</f>
        <v>23125</v>
      </c>
      <c r="O272" s="203">
        <f>Субсидии!C267</f>
        <v>24780.61</v>
      </c>
      <c r="P272" s="203">
        <f>Субсидии!D267</f>
        <v>24780.61</v>
      </c>
      <c r="Q272" s="203">
        <f>Субсидии!E267</f>
        <v>0</v>
      </c>
      <c r="R272" s="203">
        <f>Субсидии!F267</f>
        <v>12076.39234</v>
      </c>
      <c r="S272" s="26">
        <f t="shared" si="77"/>
        <v>48.733232717031584</v>
      </c>
      <c r="T272" s="26">
        <f>'Субвенции '!B265</f>
        <v>347</v>
      </c>
      <c r="U272" s="26">
        <f>'Субвенции '!C265</f>
        <v>347.5</v>
      </c>
      <c r="V272" s="26">
        <f>'Субвенции '!D265</f>
        <v>347.5</v>
      </c>
      <c r="W272" s="26">
        <f>'Субвенции '!E265</f>
        <v>0</v>
      </c>
      <c r="X272" s="26">
        <f>'Субвенции '!F265</f>
        <v>245.16114999999999</v>
      </c>
      <c r="Y272" s="26">
        <f t="shared" si="69"/>
        <v>70.549971223021572</v>
      </c>
      <c r="Z272" s="26">
        <f>Иные!B141</f>
        <v>0</v>
      </c>
      <c r="AA272" s="26">
        <f>Иные!C141</f>
        <v>9569.88141</v>
      </c>
      <c r="AB272" s="26">
        <f>Иные!D141</f>
        <v>5000</v>
      </c>
      <c r="AC272" s="26">
        <f>Иные!E141</f>
        <v>4569.88141</v>
      </c>
      <c r="AD272" s="26">
        <f>Иные!F141</f>
        <v>4569.88141</v>
      </c>
      <c r="AE272" s="26">
        <f t="shared" ref="AE272" si="78">AD272/AA272*100</f>
        <v>47.752748589180271</v>
      </c>
    </row>
    <row r="273" spans="1:31" ht="20.25" customHeight="1" x14ac:dyDescent="0.25">
      <c r="A273" s="39" t="s">
        <v>271</v>
      </c>
      <c r="B273" s="121">
        <f t="shared" si="71"/>
        <v>2316.8000000000002</v>
      </c>
      <c r="C273" s="121">
        <f t="shared" si="72"/>
        <v>2317</v>
      </c>
      <c r="D273" s="121">
        <f t="shared" si="73"/>
        <v>2317</v>
      </c>
      <c r="E273" s="121">
        <f t="shared" si="74"/>
        <v>0</v>
      </c>
      <c r="F273" s="121">
        <f t="shared" si="75"/>
        <v>2265.81889</v>
      </c>
      <c r="G273" s="121">
        <f t="shared" si="76"/>
        <v>97.791061286145876</v>
      </c>
      <c r="H273" s="26"/>
      <c r="I273" s="26"/>
      <c r="J273" s="26"/>
      <c r="K273" s="26"/>
      <c r="L273" s="26"/>
      <c r="M273" s="31"/>
      <c r="N273" s="203">
        <f>Субсидии!B268</f>
        <v>2178</v>
      </c>
      <c r="O273" s="203">
        <f>Субсидии!C268</f>
        <v>2178</v>
      </c>
      <c r="P273" s="203">
        <f>Субсидии!D268</f>
        <v>2178</v>
      </c>
      <c r="Q273" s="203">
        <f>Субсидии!E268</f>
        <v>0</v>
      </c>
      <c r="R273" s="203">
        <f>Субсидии!F268</f>
        <v>2178</v>
      </c>
      <c r="S273" s="26">
        <f t="shared" si="77"/>
        <v>100</v>
      </c>
      <c r="T273" s="26">
        <f>'Субвенции '!B266</f>
        <v>138.80000000000001</v>
      </c>
      <c r="U273" s="26">
        <f>'Субвенции '!C266</f>
        <v>139</v>
      </c>
      <c r="V273" s="26">
        <f>'Субвенции '!D266</f>
        <v>139</v>
      </c>
      <c r="W273" s="26">
        <f>'Субвенции '!E266</f>
        <v>0</v>
      </c>
      <c r="X273" s="26">
        <f>'Субвенции '!F266</f>
        <v>87.818889999999996</v>
      </c>
      <c r="Y273" s="26">
        <f t="shared" si="69"/>
        <v>63.179057553956831</v>
      </c>
      <c r="Z273" s="26">
        <f>Иные!B142</f>
        <v>0</v>
      </c>
      <c r="AA273" s="26">
        <f>Иные!C142</f>
        <v>0</v>
      </c>
      <c r="AB273" s="26">
        <f>Иные!D142</f>
        <v>0</v>
      </c>
      <c r="AC273" s="26">
        <f>Иные!E142</f>
        <v>0</v>
      </c>
      <c r="AD273" s="26">
        <f>Иные!F142</f>
        <v>0</v>
      </c>
      <c r="AE273" s="26"/>
    </row>
    <row r="274" spans="1:31" x14ac:dyDescent="0.25">
      <c r="A274" s="39" t="s">
        <v>272</v>
      </c>
      <c r="B274" s="121">
        <f t="shared" si="71"/>
        <v>1173.8</v>
      </c>
      <c r="C274" s="121">
        <f t="shared" si="72"/>
        <v>2344.7150499999998</v>
      </c>
      <c r="D274" s="121">
        <f t="shared" si="73"/>
        <v>2344.7150499999998</v>
      </c>
      <c r="E274" s="121">
        <f t="shared" si="74"/>
        <v>0</v>
      </c>
      <c r="F274" s="121">
        <f t="shared" si="75"/>
        <v>1473.9157499999999</v>
      </c>
      <c r="G274" s="121">
        <f t="shared" si="76"/>
        <v>62.861188612236695</v>
      </c>
      <c r="H274" s="26"/>
      <c r="I274" s="26"/>
      <c r="J274" s="26"/>
      <c r="K274" s="26"/>
      <c r="L274" s="26"/>
      <c r="M274" s="31"/>
      <c r="N274" s="203">
        <f>Субсидии!B269</f>
        <v>1035</v>
      </c>
      <c r="O274" s="203">
        <f>Субсидии!C269</f>
        <v>2205.7150499999998</v>
      </c>
      <c r="P274" s="203">
        <f>Субсидии!D269</f>
        <v>2205.7150499999998</v>
      </c>
      <c r="Q274" s="203">
        <f>Субсидии!E269</f>
        <v>0</v>
      </c>
      <c r="R274" s="203">
        <f>Субсидии!F269</f>
        <v>1386.21452</v>
      </c>
      <c r="S274" s="26">
        <f t="shared" si="77"/>
        <v>62.846491435963138</v>
      </c>
      <c r="T274" s="26">
        <f>'Субвенции '!B267</f>
        <v>138.80000000000001</v>
      </c>
      <c r="U274" s="26">
        <f>'Субвенции '!C267</f>
        <v>139</v>
      </c>
      <c r="V274" s="26">
        <f>'Субвенции '!D267</f>
        <v>139</v>
      </c>
      <c r="W274" s="26">
        <f>'Субвенции '!E267</f>
        <v>0</v>
      </c>
      <c r="X274" s="26">
        <f>'Субвенции '!F267</f>
        <v>87.701229999999995</v>
      </c>
      <c r="Y274" s="26">
        <f t="shared" si="69"/>
        <v>63.094410071942441</v>
      </c>
      <c r="Z274" s="26">
        <f>Иные!B143</f>
        <v>0</v>
      </c>
      <c r="AA274" s="26">
        <f>Иные!C143</f>
        <v>0</v>
      </c>
      <c r="AB274" s="26">
        <f>Иные!D143</f>
        <v>0</v>
      </c>
      <c r="AC274" s="26">
        <f>Иные!E143</f>
        <v>0</v>
      </c>
      <c r="AD274" s="26">
        <f>Иные!F143</f>
        <v>0</v>
      </c>
      <c r="AE274" s="26"/>
    </row>
    <row r="275" spans="1:31" x14ac:dyDescent="0.25">
      <c r="A275" s="39" t="s">
        <v>273</v>
      </c>
      <c r="B275" s="121">
        <f t="shared" si="71"/>
        <v>1962.8</v>
      </c>
      <c r="C275" s="121">
        <f t="shared" si="72"/>
        <v>3248.9945699999998</v>
      </c>
      <c r="D275" s="121">
        <f t="shared" si="73"/>
        <v>3248.9945699999998</v>
      </c>
      <c r="E275" s="121">
        <f t="shared" si="74"/>
        <v>0</v>
      </c>
      <c r="F275" s="121">
        <f t="shared" si="75"/>
        <v>1912.58329</v>
      </c>
      <c r="G275" s="121">
        <f t="shared" si="76"/>
        <v>58.866927869319284</v>
      </c>
      <c r="H275" s="26"/>
      <c r="I275" s="26"/>
      <c r="J275" s="26"/>
      <c r="K275" s="26"/>
      <c r="L275" s="26"/>
      <c r="M275" s="31"/>
      <c r="N275" s="203">
        <f>Субсидии!B270</f>
        <v>1824</v>
      </c>
      <c r="O275" s="203">
        <f>Субсидии!C270</f>
        <v>3109.9945699999998</v>
      </c>
      <c r="P275" s="203">
        <f>Субсидии!D270</f>
        <v>3109.9945699999998</v>
      </c>
      <c r="Q275" s="203">
        <f>Субсидии!E270</f>
        <v>0</v>
      </c>
      <c r="R275" s="203">
        <f>Субсидии!F270</f>
        <v>1824</v>
      </c>
      <c r="S275" s="26">
        <f t="shared" si="77"/>
        <v>58.649620085992623</v>
      </c>
      <c r="T275" s="26">
        <f>'Субвенции '!B268</f>
        <v>138.80000000000001</v>
      </c>
      <c r="U275" s="26">
        <f>'Субвенции '!C268</f>
        <v>139</v>
      </c>
      <c r="V275" s="26">
        <f>'Субвенции '!D268</f>
        <v>139</v>
      </c>
      <c r="W275" s="26">
        <f>'Субвенции '!E268</f>
        <v>0</v>
      </c>
      <c r="X275" s="26">
        <f>'Субвенции '!F268</f>
        <v>88.583289999999991</v>
      </c>
      <c r="Y275" s="26">
        <f t="shared" si="69"/>
        <v>63.72898561151078</v>
      </c>
      <c r="Z275" s="26">
        <f>Иные!B144</f>
        <v>0</v>
      </c>
      <c r="AA275" s="26">
        <f>Иные!C144</f>
        <v>0</v>
      </c>
      <c r="AB275" s="26">
        <f>Иные!D144</f>
        <v>0</v>
      </c>
      <c r="AC275" s="26">
        <f>Иные!E144</f>
        <v>0</v>
      </c>
      <c r="AD275" s="26">
        <f>Иные!F144</f>
        <v>0</v>
      </c>
      <c r="AE275" s="26"/>
    </row>
    <row r="276" spans="1:31" s="18" customFormat="1" ht="31.5" x14ac:dyDescent="0.25">
      <c r="A276" s="20" t="s">
        <v>262</v>
      </c>
      <c r="B276" s="28">
        <f t="shared" si="71"/>
        <v>781268.86433999985</v>
      </c>
      <c r="C276" s="28">
        <f t="shared" si="72"/>
        <v>1262565.6783099999</v>
      </c>
      <c r="D276" s="28">
        <f t="shared" si="73"/>
        <v>1251749.4595900001</v>
      </c>
      <c r="E276" s="28">
        <f t="shared" si="74"/>
        <v>10816.218720000001</v>
      </c>
      <c r="F276" s="28">
        <f t="shared" si="75"/>
        <v>745022.96035000007</v>
      </c>
      <c r="G276" s="28">
        <f t="shared" si="76"/>
        <v>59.008649858694582</v>
      </c>
      <c r="H276" s="28">
        <f>SUM(H277:H283)</f>
        <v>191806.8</v>
      </c>
      <c r="I276" s="28">
        <f>SUM(I277:I283)</f>
        <v>191806.8</v>
      </c>
      <c r="J276" s="28">
        <f>SUM(J277:J283)</f>
        <v>191806.8</v>
      </c>
      <c r="K276" s="28">
        <f>SUM(K277:K283)</f>
        <v>0</v>
      </c>
      <c r="L276" s="28">
        <f>SUM(L277:L283)</f>
        <v>143855.1</v>
      </c>
      <c r="M276" s="29">
        <f>L276/I276*100</f>
        <v>75.000000000000014</v>
      </c>
      <c r="N276" s="28">
        <f>SUM(N277:N283)</f>
        <v>198407.46434000001</v>
      </c>
      <c r="O276" s="28">
        <f>SUM(O277:O283)</f>
        <v>233510.45958999998</v>
      </c>
      <c r="P276" s="28">
        <f>SUM(P277:P283)</f>
        <v>233510.45958999998</v>
      </c>
      <c r="Q276" s="28">
        <f>SUM(Q277:Q283)</f>
        <v>0</v>
      </c>
      <c r="R276" s="28">
        <f>SUM(R277:R283)</f>
        <v>173124.73970000001</v>
      </c>
      <c r="S276" s="28">
        <f t="shared" si="77"/>
        <v>74.140036383798034</v>
      </c>
      <c r="T276" s="28">
        <f>SUM(T277:T283)</f>
        <v>380584.89999999991</v>
      </c>
      <c r="U276" s="28">
        <f>SUM(U277:U283)</f>
        <v>425416.39999999997</v>
      </c>
      <c r="V276" s="28">
        <f>SUM(V277:V283)</f>
        <v>425416.39999999997</v>
      </c>
      <c r="W276" s="28">
        <f>SUM(W277:W283)</f>
        <v>0</v>
      </c>
      <c r="X276" s="28">
        <f>SUM(X277:X283)</f>
        <v>303310.69693000009</v>
      </c>
      <c r="Y276" s="28">
        <f t="shared" si="69"/>
        <v>71.297368162111326</v>
      </c>
      <c r="Z276" s="28">
        <f>SUM(Z277:Z283)</f>
        <v>10469.700000000001</v>
      </c>
      <c r="AA276" s="28">
        <f>SUM(AA277:AA283)</f>
        <v>411832.01872000005</v>
      </c>
      <c r="AB276" s="28">
        <f>SUM(AB277:AB283)</f>
        <v>401015.80000000005</v>
      </c>
      <c r="AC276" s="28">
        <f>SUM(AC277:AC283)</f>
        <v>10816.218720000001</v>
      </c>
      <c r="AD276" s="28">
        <f>SUM(AD277:AD283)</f>
        <v>124732.42371999999</v>
      </c>
      <c r="AE276" s="28">
        <f>AD276/AA276*100</f>
        <v>30.287208874063808</v>
      </c>
    </row>
    <row r="277" spans="1:31" ht="31.5" x14ac:dyDescent="0.25">
      <c r="A277" s="345" t="s">
        <v>234</v>
      </c>
      <c r="B277" s="26">
        <f t="shared" si="71"/>
        <v>735028.26433999988</v>
      </c>
      <c r="C277" s="26">
        <f t="shared" si="72"/>
        <v>1082256.7200600002</v>
      </c>
      <c r="D277" s="26">
        <f t="shared" si="73"/>
        <v>1080641.9180600001</v>
      </c>
      <c r="E277" s="26">
        <f t="shared" si="74"/>
        <v>1614.8020000000001</v>
      </c>
      <c r="F277" s="26">
        <f t="shared" si="75"/>
        <v>649364.93088000012</v>
      </c>
      <c r="G277" s="26">
        <f t="shared" si="76"/>
        <v>60.001007047939545</v>
      </c>
      <c r="H277" s="27">
        <f>Дотации!B63</f>
        <v>191806.8</v>
      </c>
      <c r="I277" s="27">
        <f>Дотации!C63</f>
        <v>191806.8</v>
      </c>
      <c r="J277" s="27">
        <f>Дотации!D63</f>
        <v>191806.8</v>
      </c>
      <c r="K277" s="27">
        <f>Дотации!E63</f>
        <v>0</v>
      </c>
      <c r="L277" s="27">
        <f>Дотации!F63</f>
        <v>143855.1</v>
      </c>
      <c r="M277" s="27">
        <f>L277/I277*100</f>
        <v>75.000000000000014</v>
      </c>
      <c r="N277" s="26">
        <f>Субсидии!B272</f>
        <v>153485.46434000001</v>
      </c>
      <c r="O277" s="26">
        <f>Субсидии!C272</f>
        <v>183723.41806</v>
      </c>
      <c r="P277" s="26">
        <f>Субсидии!D272</f>
        <v>183723.41806</v>
      </c>
      <c r="Q277" s="26">
        <f>Субсидии!E272</f>
        <v>0</v>
      </c>
      <c r="R277" s="26">
        <f>Субсидии!F272</f>
        <v>126343.87134</v>
      </c>
      <c r="S277" s="26">
        <f t="shared" si="77"/>
        <v>68.76851773938742</v>
      </c>
      <c r="T277" s="26">
        <f>'Субвенции '!B270</f>
        <v>379266.29999999993</v>
      </c>
      <c r="U277" s="26">
        <f>'Субвенции '!C270</f>
        <v>424095.89999999997</v>
      </c>
      <c r="V277" s="26">
        <f>'Субвенции '!D270</f>
        <v>424095.89999999997</v>
      </c>
      <c r="W277" s="26">
        <f>'Субвенции '!E270</f>
        <v>0</v>
      </c>
      <c r="X277" s="26">
        <f>'Субвенции '!F270</f>
        <v>302434.47386000009</v>
      </c>
      <c r="Y277" s="26">
        <f t="shared" si="69"/>
        <v>71.312755879035876</v>
      </c>
      <c r="Z277" s="26">
        <f>Иные!B146</f>
        <v>10469.700000000001</v>
      </c>
      <c r="AA277" s="26">
        <f>Иные!C146</f>
        <v>282630.60200000007</v>
      </c>
      <c r="AB277" s="26">
        <f>Иные!D146</f>
        <v>281015.80000000005</v>
      </c>
      <c r="AC277" s="26">
        <f>Иные!E146</f>
        <v>1614.8020000000001</v>
      </c>
      <c r="AD277" s="26">
        <f>Иные!F146</f>
        <v>76731.485679999998</v>
      </c>
      <c r="AE277" s="26">
        <f>AD277/AA277*100</f>
        <v>27.149036635459588</v>
      </c>
    </row>
    <row r="278" spans="1:31" x14ac:dyDescent="0.25">
      <c r="A278" s="39" t="s">
        <v>261</v>
      </c>
      <c r="B278" s="121">
        <f t="shared" si="71"/>
        <v>12750</v>
      </c>
      <c r="C278" s="121">
        <f t="shared" si="72"/>
        <v>141951.41672000001</v>
      </c>
      <c r="D278" s="121">
        <f t="shared" si="73"/>
        <v>132750</v>
      </c>
      <c r="E278" s="121">
        <f t="shared" si="74"/>
        <v>9201.4167200000011</v>
      </c>
      <c r="F278" s="121">
        <f t="shared" si="75"/>
        <v>60750.938040000001</v>
      </c>
      <c r="G278" s="121">
        <f t="shared" si="76"/>
        <v>42.796993114786289</v>
      </c>
      <c r="H278" s="26"/>
      <c r="I278" s="26"/>
      <c r="J278" s="26"/>
      <c r="K278" s="26"/>
      <c r="L278" s="26"/>
      <c r="M278" s="27"/>
      <c r="N278" s="203">
        <f>Субсидии!B273</f>
        <v>12750</v>
      </c>
      <c r="O278" s="203">
        <f>Субсидии!C273</f>
        <v>12750</v>
      </c>
      <c r="P278" s="203">
        <f>Субсидии!D273</f>
        <v>12750</v>
      </c>
      <c r="Q278" s="203">
        <f>Субсидии!E273</f>
        <v>0</v>
      </c>
      <c r="R278" s="203">
        <f>Субсидии!F273</f>
        <v>12750</v>
      </c>
      <c r="S278" s="26">
        <f t="shared" si="77"/>
        <v>100</v>
      </c>
      <c r="T278" s="26"/>
      <c r="U278" s="26"/>
      <c r="V278" s="26"/>
      <c r="W278" s="26"/>
      <c r="X278" s="26"/>
      <c r="Y278" s="26"/>
      <c r="Z278" s="26">
        <f>Иные!B147</f>
        <v>0</v>
      </c>
      <c r="AA278" s="26">
        <f>Иные!C147</f>
        <v>129201.41672000001</v>
      </c>
      <c r="AB278" s="26">
        <f>Иные!D147</f>
        <v>120000</v>
      </c>
      <c r="AC278" s="26">
        <f>Иные!E147</f>
        <v>9201.4167200000011</v>
      </c>
      <c r="AD278" s="26">
        <f>Иные!F147</f>
        <v>48000.938040000001</v>
      </c>
      <c r="AE278" s="26">
        <f>AD278/AA278*100</f>
        <v>37.152021439537045</v>
      </c>
    </row>
    <row r="279" spans="1:31" x14ac:dyDescent="0.25">
      <c r="A279" s="39" t="s">
        <v>450</v>
      </c>
      <c r="B279" s="121">
        <f t="shared" si="71"/>
        <v>5244.8</v>
      </c>
      <c r="C279" s="121">
        <f t="shared" si="72"/>
        <v>6051.7665699999998</v>
      </c>
      <c r="D279" s="121">
        <f t="shared" si="73"/>
        <v>6051.7665699999998</v>
      </c>
      <c r="E279" s="121">
        <f t="shared" si="74"/>
        <v>0</v>
      </c>
      <c r="F279" s="121">
        <f t="shared" si="75"/>
        <v>5202.8448200000003</v>
      </c>
      <c r="G279" s="121">
        <f t="shared" si="76"/>
        <v>85.972331546819731</v>
      </c>
      <c r="H279" s="26"/>
      <c r="I279" s="26"/>
      <c r="J279" s="26"/>
      <c r="K279" s="26"/>
      <c r="L279" s="26"/>
      <c r="M279" s="27"/>
      <c r="N279" s="203">
        <f>Субсидии!B274</f>
        <v>5106</v>
      </c>
      <c r="O279" s="203">
        <f>Субсидии!C274</f>
        <v>5912.7665699999998</v>
      </c>
      <c r="P279" s="203">
        <f>Субсидии!D274</f>
        <v>5912.7665699999998</v>
      </c>
      <c r="Q279" s="203">
        <f>Субсидии!E274</f>
        <v>0</v>
      </c>
      <c r="R279" s="203">
        <f>Субсидии!F274</f>
        <v>5106</v>
      </c>
      <c r="S279" s="26">
        <f t="shared" si="77"/>
        <v>86.355514623334784</v>
      </c>
      <c r="T279" s="26">
        <f>'Субвенции '!B271</f>
        <v>138.80000000000001</v>
      </c>
      <c r="U279" s="26">
        <f>'Субвенции '!C271</f>
        <v>139</v>
      </c>
      <c r="V279" s="26">
        <f>'Субвенции '!D271</f>
        <v>139</v>
      </c>
      <c r="W279" s="26">
        <f>'Субвенции '!E271</f>
        <v>0</v>
      </c>
      <c r="X279" s="26">
        <f>'Субвенции '!F271</f>
        <v>96.844820000000013</v>
      </c>
      <c r="Y279" s="26">
        <f t="shared" ref="Y279:Y295" si="79">X279/U279*100</f>
        <v>69.672532374100726</v>
      </c>
      <c r="Z279" s="26"/>
      <c r="AA279" s="26"/>
      <c r="AB279" s="26"/>
      <c r="AC279" s="26"/>
      <c r="AD279" s="26"/>
      <c r="AE279" s="26"/>
    </row>
    <row r="280" spans="1:31" x14ac:dyDescent="0.25">
      <c r="A280" s="39" t="s">
        <v>451</v>
      </c>
      <c r="B280" s="121">
        <f t="shared" si="71"/>
        <v>6707</v>
      </c>
      <c r="C280" s="121">
        <f t="shared" si="72"/>
        <v>7845.9220000000005</v>
      </c>
      <c r="D280" s="121">
        <f t="shared" si="73"/>
        <v>7845.9220000000005</v>
      </c>
      <c r="E280" s="121">
        <f t="shared" si="74"/>
        <v>0</v>
      </c>
      <c r="F280" s="121">
        <f t="shared" si="75"/>
        <v>7727.1172200000001</v>
      </c>
      <c r="G280" s="121">
        <f t="shared" si="76"/>
        <v>98.485776687558186</v>
      </c>
      <c r="H280" s="26"/>
      <c r="I280" s="26"/>
      <c r="J280" s="26"/>
      <c r="K280" s="26"/>
      <c r="L280" s="26"/>
      <c r="M280" s="27"/>
      <c r="N280" s="203">
        <f>Субсидии!B275</f>
        <v>6360</v>
      </c>
      <c r="O280" s="203">
        <f>Субсидии!C275</f>
        <v>7498.4220000000005</v>
      </c>
      <c r="P280" s="203">
        <f>Субсидии!D275</f>
        <v>7498.4220000000005</v>
      </c>
      <c r="Q280" s="203">
        <f>Субсидии!E275</f>
        <v>0</v>
      </c>
      <c r="R280" s="203">
        <f>Субсидии!F275</f>
        <v>7498.4220000000005</v>
      </c>
      <c r="S280" s="26">
        <f t="shared" si="77"/>
        <v>100</v>
      </c>
      <c r="T280" s="26">
        <f>'Субвенции '!B272</f>
        <v>347</v>
      </c>
      <c r="U280" s="26">
        <f>'Субвенции '!C272</f>
        <v>347.5</v>
      </c>
      <c r="V280" s="26">
        <f>'Субвенции '!D272</f>
        <v>347.5</v>
      </c>
      <c r="W280" s="26">
        <f>'Субвенции '!E272</f>
        <v>0</v>
      </c>
      <c r="X280" s="26">
        <f>'Субвенции '!F272</f>
        <v>228.69522000000001</v>
      </c>
      <c r="Y280" s="26">
        <f t="shared" si="79"/>
        <v>65.811574100719426</v>
      </c>
      <c r="Z280" s="26"/>
      <c r="AA280" s="26"/>
      <c r="AB280" s="26"/>
      <c r="AC280" s="26"/>
      <c r="AD280" s="26"/>
      <c r="AE280" s="26"/>
    </row>
    <row r="281" spans="1:31" x14ac:dyDescent="0.25">
      <c r="A281" s="39" t="s">
        <v>368</v>
      </c>
      <c r="B281" s="121">
        <f t="shared" si="71"/>
        <v>8312</v>
      </c>
      <c r="C281" s="121">
        <f t="shared" si="72"/>
        <v>9712.5</v>
      </c>
      <c r="D281" s="121">
        <f t="shared" si="73"/>
        <v>9712.5</v>
      </c>
      <c r="E281" s="121">
        <f t="shared" si="74"/>
        <v>0</v>
      </c>
      <c r="F281" s="121">
        <f t="shared" si="75"/>
        <v>7730.1720000000005</v>
      </c>
      <c r="G281" s="121">
        <f t="shared" si="76"/>
        <v>79.58993050193051</v>
      </c>
      <c r="H281" s="26">
        <f>Дотации!B64</f>
        <v>0</v>
      </c>
      <c r="I281" s="26">
        <f>Дотации!C64</f>
        <v>0</v>
      </c>
      <c r="J281" s="26">
        <f>Дотации!D64</f>
        <v>0</v>
      </c>
      <c r="K281" s="26">
        <f>Дотации!E64</f>
        <v>0</v>
      </c>
      <c r="L281" s="26">
        <f>Дотации!F64</f>
        <v>0</v>
      </c>
      <c r="M281" s="27" t="e">
        <f>L281/I281*100</f>
        <v>#DIV/0!</v>
      </c>
      <c r="N281" s="203">
        <f>Субсидии!B276</f>
        <v>7965</v>
      </c>
      <c r="O281" s="203">
        <f>Субсидии!C276</f>
        <v>9365</v>
      </c>
      <c r="P281" s="203">
        <f>Субсидии!D276</f>
        <v>9365</v>
      </c>
      <c r="Q281" s="203">
        <f>Субсидии!E276</f>
        <v>0</v>
      </c>
      <c r="R281" s="203">
        <f>Субсидии!F276</f>
        <v>7507.8918400000002</v>
      </c>
      <c r="S281" s="26">
        <f t="shared" si="77"/>
        <v>80.169693966898024</v>
      </c>
      <c r="T281" s="26">
        <f>'Субвенции '!B273</f>
        <v>347</v>
      </c>
      <c r="U281" s="26">
        <f>'Субвенции '!C273</f>
        <v>347.5</v>
      </c>
      <c r="V281" s="26">
        <f>'Субвенции '!D273</f>
        <v>347.5</v>
      </c>
      <c r="W281" s="26">
        <f>'Субвенции '!E273</f>
        <v>0</v>
      </c>
      <c r="X281" s="26">
        <f>'Субвенции '!F273</f>
        <v>222.28016</v>
      </c>
      <c r="Y281" s="26">
        <f t="shared" si="79"/>
        <v>63.965513669064741</v>
      </c>
      <c r="Z281" s="26"/>
      <c r="AA281" s="26"/>
      <c r="AB281" s="26"/>
      <c r="AC281" s="26"/>
      <c r="AD281" s="26"/>
      <c r="AE281" s="26"/>
    </row>
    <row r="282" spans="1:31" x14ac:dyDescent="0.25">
      <c r="A282" s="39" t="s">
        <v>452</v>
      </c>
      <c r="B282" s="121">
        <f t="shared" si="71"/>
        <v>7304</v>
      </c>
      <c r="C282" s="121">
        <f t="shared" si="72"/>
        <v>8824.3529600000002</v>
      </c>
      <c r="D282" s="121">
        <f t="shared" si="73"/>
        <v>8824.3529600000002</v>
      </c>
      <c r="E282" s="121">
        <f t="shared" si="74"/>
        <v>0</v>
      </c>
      <c r="F282" s="121">
        <f t="shared" si="75"/>
        <v>8365.9670100000003</v>
      </c>
      <c r="G282" s="121">
        <f t="shared" si="76"/>
        <v>94.805444069635229</v>
      </c>
      <c r="H282" s="26"/>
      <c r="I282" s="26"/>
      <c r="J282" s="26"/>
      <c r="K282" s="26"/>
      <c r="L282" s="26"/>
      <c r="M282" s="31"/>
      <c r="N282" s="203">
        <f>Субсидии!B277</f>
        <v>6957</v>
      </c>
      <c r="O282" s="203">
        <f>Субсидии!C277</f>
        <v>8476.8529600000002</v>
      </c>
      <c r="P282" s="203">
        <f>Субсидии!D277</f>
        <v>8476.8529600000002</v>
      </c>
      <c r="Q282" s="203">
        <f>Субсидии!E277</f>
        <v>0</v>
      </c>
      <c r="R282" s="203">
        <f>Субсидии!F277</f>
        <v>8134.5545199999997</v>
      </c>
      <c r="S282" s="26">
        <f t="shared" si="77"/>
        <v>95.961963223672569</v>
      </c>
      <c r="T282" s="26">
        <f>'Субвенции '!B274</f>
        <v>347</v>
      </c>
      <c r="U282" s="26">
        <f>'Субвенции '!C274</f>
        <v>347.5</v>
      </c>
      <c r="V282" s="26">
        <f>'Субвенции '!D274</f>
        <v>347.5</v>
      </c>
      <c r="W282" s="26">
        <f>'Субвенции '!E274</f>
        <v>0</v>
      </c>
      <c r="X282" s="26">
        <f>'Субвенции '!F274</f>
        <v>231.41248999999999</v>
      </c>
      <c r="Y282" s="26">
        <f t="shared" si="79"/>
        <v>66.593522302158277</v>
      </c>
      <c r="Z282" s="26"/>
      <c r="AA282" s="26"/>
      <c r="AB282" s="26"/>
      <c r="AC282" s="26"/>
      <c r="AD282" s="26"/>
      <c r="AE282" s="26"/>
    </row>
    <row r="283" spans="1:31" x14ac:dyDescent="0.25">
      <c r="A283" s="39" t="s">
        <v>453</v>
      </c>
      <c r="B283" s="121">
        <f t="shared" si="71"/>
        <v>5922.8</v>
      </c>
      <c r="C283" s="121">
        <f t="shared" si="72"/>
        <v>5923</v>
      </c>
      <c r="D283" s="121">
        <f t="shared" si="73"/>
        <v>5923</v>
      </c>
      <c r="E283" s="121">
        <f t="shared" si="74"/>
        <v>0</v>
      </c>
      <c r="F283" s="121">
        <f t="shared" si="75"/>
        <v>5880.9903800000002</v>
      </c>
      <c r="G283" s="121">
        <f t="shared" si="76"/>
        <v>99.290737464122913</v>
      </c>
      <c r="H283" s="26"/>
      <c r="I283" s="26"/>
      <c r="J283" s="26"/>
      <c r="K283" s="26"/>
      <c r="L283" s="26"/>
      <c r="M283" s="31"/>
      <c r="N283" s="203">
        <f>Субсидии!B278</f>
        <v>5784</v>
      </c>
      <c r="O283" s="203">
        <f>Субсидии!C278</f>
        <v>5784</v>
      </c>
      <c r="P283" s="203">
        <f>Субсидии!D278</f>
        <v>5784</v>
      </c>
      <c r="Q283" s="203">
        <f>Субсидии!E278</f>
        <v>0</v>
      </c>
      <c r="R283" s="203">
        <f>Субсидии!F278</f>
        <v>5784</v>
      </c>
      <c r="S283" s="26">
        <f t="shared" si="77"/>
        <v>100</v>
      </c>
      <c r="T283" s="26">
        <f>'Субвенции '!B275</f>
        <v>138.80000000000001</v>
      </c>
      <c r="U283" s="26">
        <f>'Субвенции '!C275</f>
        <v>139</v>
      </c>
      <c r="V283" s="26">
        <f>'Субвенции '!D275</f>
        <v>139</v>
      </c>
      <c r="W283" s="26">
        <f>'Субвенции '!E275</f>
        <v>0</v>
      </c>
      <c r="X283" s="26">
        <f>'Субвенции '!F275</f>
        <v>96.990380000000002</v>
      </c>
      <c r="Y283" s="26">
        <f t="shared" si="79"/>
        <v>69.777251798561153</v>
      </c>
      <c r="Z283" s="26"/>
      <c r="AA283" s="26"/>
      <c r="AB283" s="26"/>
      <c r="AC283" s="26"/>
      <c r="AD283" s="26"/>
      <c r="AE283" s="26"/>
    </row>
    <row r="284" spans="1:31" s="18" customFormat="1" ht="31.5" x14ac:dyDescent="0.25">
      <c r="A284" s="20" t="s">
        <v>298</v>
      </c>
      <c r="B284" s="28">
        <f t="shared" si="71"/>
        <v>440545.11634999997</v>
      </c>
      <c r="C284" s="28">
        <f t="shared" si="72"/>
        <v>611480.17139999999</v>
      </c>
      <c r="D284" s="28">
        <f t="shared" si="73"/>
        <v>609491.30739999993</v>
      </c>
      <c r="E284" s="28">
        <f t="shared" si="74"/>
        <v>1988.864</v>
      </c>
      <c r="F284" s="28">
        <f t="shared" si="75"/>
        <v>447154.51597999997</v>
      </c>
      <c r="G284" s="28">
        <f t="shared" si="76"/>
        <v>73.126576607746401</v>
      </c>
      <c r="H284" s="28">
        <f>SUM(H285:H293)</f>
        <v>114476.59999999999</v>
      </c>
      <c r="I284" s="28">
        <f>SUM(I285:I293)</f>
        <v>114476.59999999999</v>
      </c>
      <c r="J284" s="28">
        <f>SUM(J285:J293)</f>
        <v>114476.59999999999</v>
      </c>
      <c r="K284" s="28">
        <f>SUM(K285:K293)</f>
        <v>0</v>
      </c>
      <c r="L284" s="28">
        <f>SUM(L285:L293)</f>
        <v>85857.3</v>
      </c>
      <c r="M284" s="29">
        <f>L284/I284*100</f>
        <v>74.99986896885477</v>
      </c>
      <c r="N284" s="28">
        <f>SUM(N285:N293)</f>
        <v>109334.11635</v>
      </c>
      <c r="O284" s="28">
        <f>SUM(O285:O293)</f>
        <v>236299.52142</v>
      </c>
      <c r="P284" s="28">
        <f>SUM(P285:P293)</f>
        <v>236299.52142</v>
      </c>
      <c r="Q284" s="28">
        <f>SUM(Q285:Q293)</f>
        <v>0</v>
      </c>
      <c r="R284" s="28">
        <f>SUM(R285:R293)</f>
        <v>172387.99004</v>
      </c>
      <c r="S284" s="28">
        <f t="shared" si="77"/>
        <v>72.953169352212399</v>
      </c>
      <c r="T284" s="28">
        <f>SUM(T285:T293)</f>
        <v>212257.69999999995</v>
      </c>
      <c r="U284" s="28">
        <f>SUM(U285:U293)</f>
        <v>238460.5</v>
      </c>
      <c r="V284" s="28">
        <f>SUM(V285:V293)</f>
        <v>238460.5</v>
      </c>
      <c r="W284" s="28">
        <f>SUM(W285:W293)</f>
        <v>0</v>
      </c>
      <c r="X284" s="28">
        <f>SUM(X285:X293)</f>
        <v>172872.80280999996</v>
      </c>
      <c r="Y284" s="28">
        <f t="shared" si="79"/>
        <v>72.495362045286313</v>
      </c>
      <c r="Z284" s="28">
        <f>SUM(Z285:Z293)</f>
        <v>4476.7</v>
      </c>
      <c r="AA284" s="28">
        <f>SUM(AA285:AA293)</f>
        <v>22243.549979999996</v>
      </c>
      <c r="AB284" s="28">
        <f>SUM(AB285:AB293)</f>
        <v>20254.685979999998</v>
      </c>
      <c r="AC284" s="28">
        <f>SUM(AC285:AC293)</f>
        <v>1988.864</v>
      </c>
      <c r="AD284" s="28">
        <f>SUM(AD285:AD293)</f>
        <v>16036.423129999999</v>
      </c>
      <c r="AE284" s="28">
        <f>AD284/AA284*100</f>
        <v>72.09471125076233</v>
      </c>
    </row>
    <row r="285" spans="1:31" ht="31.5" x14ac:dyDescent="0.25">
      <c r="A285" s="345" t="s">
        <v>233</v>
      </c>
      <c r="B285" s="26">
        <f t="shared" si="71"/>
        <v>386031.53175000002</v>
      </c>
      <c r="C285" s="26">
        <f t="shared" si="72"/>
        <v>546705.60511</v>
      </c>
      <c r="D285" s="26">
        <f t="shared" si="73"/>
        <v>544716.74110999994</v>
      </c>
      <c r="E285" s="26">
        <f t="shared" si="74"/>
        <v>1988.864</v>
      </c>
      <c r="F285" s="26">
        <f t="shared" si="75"/>
        <v>384419.65922999999</v>
      </c>
      <c r="G285" s="26">
        <f t="shared" si="76"/>
        <v>70.315660866994918</v>
      </c>
      <c r="H285" s="27">
        <f>Дотации!B65</f>
        <v>114476.59999999999</v>
      </c>
      <c r="I285" s="27">
        <f>Дотации!C65</f>
        <v>114476.59999999999</v>
      </c>
      <c r="J285" s="27">
        <f>Дотации!D65</f>
        <v>114476.59999999999</v>
      </c>
      <c r="K285" s="27">
        <f>Дотации!E65</f>
        <v>0</v>
      </c>
      <c r="L285" s="27">
        <f>Дотации!F65</f>
        <v>85857.3</v>
      </c>
      <c r="M285" s="27">
        <f>L285/I285*100</f>
        <v>74.99986896885477</v>
      </c>
      <c r="N285" s="26">
        <f>Субсидии!B280</f>
        <v>56277.931749999996</v>
      </c>
      <c r="O285" s="26">
        <f>Субсидии!C280</f>
        <v>177984.45513000002</v>
      </c>
      <c r="P285" s="26">
        <f>Субсидии!D280</f>
        <v>177984.45513000002</v>
      </c>
      <c r="Q285" s="26">
        <f>Субсидии!E280</f>
        <v>0</v>
      </c>
      <c r="R285" s="26">
        <f>Субсидии!F280</f>
        <v>115555.78519</v>
      </c>
      <c r="S285" s="26">
        <f t="shared" si="77"/>
        <v>64.924650360953123</v>
      </c>
      <c r="T285" s="26">
        <f>'Субвенции '!B277</f>
        <v>210800.3</v>
      </c>
      <c r="U285" s="26">
        <f>'Субвенции '!C277</f>
        <v>237001</v>
      </c>
      <c r="V285" s="26">
        <f>'Субвенции '!D277</f>
        <v>237001</v>
      </c>
      <c r="W285" s="26">
        <f>'Субвенции '!E277</f>
        <v>0</v>
      </c>
      <c r="X285" s="26">
        <f>'Субвенции '!F277</f>
        <v>171970.15091</v>
      </c>
      <c r="Y285" s="26">
        <f t="shared" si="79"/>
        <v>72.560938945405297</v>
      </c>
      <c r="Z285" s="26">
        <f>Иные!B149</f>
        <v>4476.7</v>
      </c>
      <c r="AA285" s="26">
        <f>Иные!C149</f>
        <v>17243.549979999996</v>
      </c>
      <c r="AB285" s="26">
        <f>Иные!D149</f>
        <v>15254.685979999998</v>
      </c>
      <c r="AC285" s="26">
        <f>Иные!E149</f>
        <v>1988.864</v>
      </c>
      <c r="AD285" s="26">
        <f>Иные!F149</f>
        <v>11036.423129999999</v>
      </c>
      <c r="AE285" s="26">
        <f>AD285/AA285*100</f>
        <v>64.003196225838892</v>
      </c>
    </row>
    <row r="286" spans="1:31" x14ac:dyDescent="0.25">
      <c r="A286" s="39" t="s">
        <v>455</v>
      </c>
      <c r="B286" s="121">
        <f t="shared" si="71"/>
        <v>0</v>
      </c>
      <c r="C286" s="121">
        <f t="shared" si="72"/>
        <v>0</v>
      </c>
      <c r="D286" s="121">
        <f t="shared" si="73"/>
        <v>0</v>
      </c>
      <c r="E286" s="121">
        <f t="shared" si="74"/>
        <v>0</v>
      </c>
      <c r="F286" s="121">
        <f t="shared" si="75"/>
        <v>0</v>
      </c>
      <c r="G286" s="121"/>
      <c r="H286" s="26"/>
      <c r="I286" s="26"/>
      <c r="J286" s="26"/>
      <c r="K286" s="26"/>
      <c r="L286" s="26"/>
      <c r="M286" s="31"/>
      <c r="N286" s="203">
        <f>Субсидии!B282</f>
        <v>0</v>
      </c>
      <c r="O286" s="203">
        <f>Субсидии!C282</f>
        <v>0</v>
      </c>
      <c r="P286" s="203">
        <f>Субсидии!D282</f>
        <v>0</v>
      </c>
      <c r="Q286" s="203">
        <f>Субсидии!E282</f>
        <v>0</v>
      </c>
      <c r="R286" s="203">
        <f>Субсидии!F282</f>
        <v>0</v>
      </c>
      <c r="S286" s="26"/>
      <c r="T286" s="26">
        <f>'Субвенции '!B278</f>
        <v>0</v>
      </c>
      <c r="U286" s="26">
        <f>'Субвенции '!C278</f>
        <v>0</v>
      </c>
      <c r="V286" s="26">
        <f>'Субвенции '!D278</f>
        <v>0</v>
      </c>
      <c r="W286" s="26">
        <f>'Субвенции '!E278</f>
        <v>0</v>
      </c>
      <c r="X286" s="26">
        <f>'Субвенции '!F278</f>
        <v>0</v>
      </c>
      <c r="Y286" s="26"/>
      <c r="Z286" s="26"/>
      <c r="AA286" s="26"/>
      <c r="AB286" s="26"/>
      <c r="AC286" s="26"/>
      <c r="AD286" s="26"/>
      <c r="AE286" s="26"/>
    </row>
    <row r="287" spans="1:31" x14ac:dyDescent="0.25">
      <c r="A287" s="39" t="s">
        <v>525</v>
      </c>
      <c r="B287" s="121">
        <f t="shared" si="71"/>
        <v>2970.8</v>
      </c>
      <c r="C287" s="121">
        <f t="shared" si="72"/>
        <v>3371</v>
      </c>
      <c r="D287" s="121">
        <f t="shared" si="73"/>
        <v>3371</v>
      </c>
      <c r="E287" s="121">
        <f t="shared" si="74"/>
        <v>0</v>
      </c>
      <c r="F287" s="121">
        <f t="shared" si="75"/>
        <v>3312.0747999999999</v>
      </c>
      <c r="G287" s="121">
        <f t="shared" si="76"/>
        <v>98.251996440225454</v>
      </c>
      <c r="H287" s="26"/>
      <c r="I287" s="26"/>
      <c r="J287" s="26"/>
      <c r="K287" s="26"/>
      <c r="L287" s="26"/>
      <c r="M287" s="31"/>
      <c r="N287" s="203">
        <f>Субсидии!B281</f>
        <v>2832</v>
      </c>
      <c r="O287" s="203">
        <f>Субсидии!C281</f>
        <v>3232</v>
      </c>
      <c r="P287" s="203">
        <f>Субсидии!D281</f>
        <v>3232</v>
      </c>
      <c r="Q287" s="203">
        <f>Субсидии!E281</f>
        <v>0</v>
      </c>
      <c r="R287" s="203">
        <f>Субсидии!F281</f>
        <v>3232</v>
      </c>
      <c r="S287" s="26">
        <f t="shared" si="77"/>
        <v>100</v>
      </c>
      <c r="T287" s="26">
        <f>'Субвенции '!B279</f>
        <v>138.80000000000001</v>
      </c>
      <c r="U287" s="26">
        <f>'Субвенции '!C279</f>
        <v>139</v>
      </c>
      <c r="V287" s="26">
        <f>'Субвенции '!D279</f>
        <v>139</v>
      </c>
      <c r="W287" s="26">
        <f>'Субвенции '!E279</f>
        <v>0</v>
      </c>
      <c r="X287" s="26">
        <f>'Субвенции '!F279</f>
        <v>80.074799999999996</v>
      </c>
      <c r="Y287" s="26">
        <f t="shared" si="79"/>
        <v>57.60776978417266</v>
      </c>
      <c r="Z287" s="26"/>
      <c r="AA287" s="26"/>
      <c r="AB287" s="26"/>
      <c r="AC287" s="26"/>
      <c r="AD287" s="26"/>
      <c r="AE287" s="26"/>
    </row>
    <row r="288" spans="1:31" x14ac:dyDescent="0.25">
      <c r="A288" s="39" t="s">
        <v>458</v>
      </c>
      <c r="B288" s="121">
        <f t="shared" si="71"/>
        <v>3384.8</v>
      </c>
      <c r="C288" s="121">
        <f t="shared" si="72"/>
        <v>3385</v>
      </c>
      <c r="D288" s="121">
        <f t="shared" si="73"/>
        <v>3385</v>
      </c>
      <c r="E288" s="121">
        <f t="shared" si="74"/>
        <v>0</v>
      </c>
      <c r="F288" s="121">
        <f t="shared" si="75"/>
        <v>3325.3644300000001</v>
      </c>
      <c r="G288" s="121">
        <f t="shared" si="76"/>
        <v>98.238240177252592</v>
      </c>
      <c r="H288" s="26"/>
      <c r="I288" s="26"/>
      <c r="J288" s="26"/>
      <c r="K288" s="26"/>
      <c r="L288" s="26"/>
      <c r="M288" s="31"/>
      <c r="N288" s="203">
        <f>Субсидии!B283</f>
        <v>3246</v>
      </c>
      <c r="O288" s="203">
        <f>Субсидии!C283</f>
        <v>3246</v>
      </c>
      <c r="P288" s="203">
        <f>Субсидии!D283</f>
        <v>3246</v>
      </c>
      <c r="Q288" s="203">
        <f>Субсидии!E283</f>
        <v>0</v>
      </c>
      <c r="R288" s="203">
        <f>Субсидии!F283</f>
        <v>3246</v>
      </c>
      <c r="S288" s="26">
        <f t="shared" si="77"/>
        <v>100</v>
      </c>
      <c r="T288" s="26">
        <f>'Субвенции '!B280</f>
        <v>138.80000000000001</v>
      </c>
      <c r="U288" s="26">
        <f>'Субвенции '!C280</f>
        <v>139</v>
      </c>
      <c r="V288" s="26">
        <f>'Субвенции '!D280</f>
        <v>139</v>
      </c>
      <c r="W288" s="26">
        <f>'Субвенции '!E280</f>
        <v>0</v>
      </c>
      <c r="X288" s="26">
        <f>'Субвенции '!F280</f>
        <v>79.364429999999999</v>
      </c>
      <c r="Y288" s="26">
        <f t="shared" si="79"/>
        <v>57.096712230215829</v>
      </c>
      <c r="Z288" s="26"/>
      <c r="AA288" s="26"/>
      <c r="AB288" s="26"/>
      <c r="AC288" s="26"/>
      <c r="AD288" s="26"/>
      <c r="AE288" s="26"/>
    </row>
    <row r="289" spans="1:31" x14ac:dyDescent="0.25">
      <c r="A289" s="39" t="s">
        <v>297</v>
      </c>
      <c r="B289" s="121">
        <f t="shared" si="71"/>
        <v>7940</v>
      </c>
      <c r="C289" s="121">
        <f t="shared" si="72"/>
        <v>8554.8150000000005</v>
      </c>
      <c r="D289" s="121">
        <f t="shared" si="73"/>
        <v>8554.8150000000005</v>
      </c>
      <c r="E289" s="121">
        <f t="shared" si="74"/>
        <v>0</v>
      </c>
      <c r="F289" s="121">
        <f t="shared" si="75"/>
        <v>8416.1931400000012</v>
      </c>
      <c r="G289" s="121">
        <f t="shared" si="76"/>
        <v>98.37960423457433</v>
      </c>
      <c r="H289" s="26"/>
      <c r="I289" s="26"/>
      <c r="J289" s="26"/>
      <c r="K289" s="26"/>
      <c r="L289" s="26"/>
      <c r="M289" s="31"/>
      <c r="N289" s="203">
        <f>Субсидии!B284</f>
        <v>7593</v>
      </c>
      <c r="O289" s="203">
        <f>Субсидии!C284</f>
        <v>8207.3150000000005</v>
      </c>
      <c r="P289" s="203">
        <f>Субсидии!D284</f>
        <v>8207.3150000000005</v>
      </c>
      <c r="Q289" s="203">
        <f>Субсидии!E284</f>
        <v>0</v>
      </c>
      <c r="R289" s="203">
        <f>Субсидии!F284</f>
        <v>8207.3150000000005</v>
      </c>
      <c r="S289" s="26">
        <f t="shared" si="77"/>
        <v>100</v>
      </c>
      <c r="T289" s="26">
        <f>'Субвенции '!B281</f>
        <v>347</v>
      </c>
      <c r="U289" s="26">
        <f>'Субвенции '!C281</f>
        <v>347.5</v>
      </c>
      <c r="V289" s="26">
        <f>'Субвенции '!D281</f>
        <v>347.5</v>
      </c>
      <c r="W289" s="26">
        <f>'Субвенции '!E281</f>
        <v>0</v>
      </c>
      <c r="X289" s="26">
        <f>'Субвенции '!F281</f>
        <v>208.87814</v>
      </c>
      <c r="Y289" s="26">
        <f t="shared" si="79"/>
        <v>60.108817266187053</v>
      </c>
      <c r="Z289" s="26"/>
      <c r="AA289" s="26"/>
      <c r="AB289" s="26"/>
      <c r="AC289" s="26"/>
      <c r="AD289" s="26"/>
      <c r="AE289" s="26"/>
    </row>
    <row r="290" spans="1:31" x14ac:dyDescent="0.25">
      <c r="A290" s="39" t="s">
        <v>526</v>
      </c>
      <c r="B290" s="121">
        <f t="shared" si="71"/>
        <v>2685.8</v>
      </c>
      <c r="C290" s="121">
        <f t="shared" si="72"/>
        <v>3106</v>
      </c>
      <c r="D290" s="121">
        <f t="shared" si="73"/>
        <v>3106</v>
      </c>
      <c r="E290" s="121">
        <f t="shared" si="74"/>
        <v>0</v>
      </c>
      <c r="F290" s="121">
        <f t="shared" si="75"/>
        <v>3047.1701199999998</v>
      </c>
      <c r="G290" s="121">
        <f t="shared" si="76"/>
        <v>98.105927881519634</v>
      </c>
      <c r="H290" s="26"/>
      <c r="I290" s="26"/>
      <c r="J290" s="26"/>
      <c r="K290" s="26"/>
      <c r="L290" s="26"/>
      <c r="M290" s="31"/>
      <c r="N290" s="203">
        <f>Субсидии!B285</f>
        <v>2547</v>
      </c>
      <c r="O290" s="203">
        <f>Субсидии!C285</f>
        <v>2967</v>
      </c>
      <c r="P290" s="203">
        <f>Субсидии!D285</f>
        <v>2967</v>
      </c>
      <c r="Q290" s="203">
        <f>Субсидии!E285</f>
        <v>0</v>
      </c>
      <c r="R290" s="203">
        <f>Субсидии!F285</f>
        <v>2966.9989999999998</v>
      </c>
      <c r="S290" s="26">
        <f t="shared" si="77"/>
        <v>99.999966295921809</v>
      </c>
      <c r="T290" s="26">
        <f>'Субвенции '!B282</f>
        <v>138.80000000000001</v>
      </c>
      <c r="U290" s="26">
        <f>'Субвенции '!C282</f>
        <v>139</v>
      </c>
      <c r="V290" s="26">
        <f>'Субвенции '!D282</f>
        <v>139</v>
      </c>
      <c r="W290" s="26">
        <f>'Субвенции '!E282</f>
        <v>0</v>
      </c>
      <c r="X290" s="26">
        <f>'Субвенции '!F282</f>
        <v>80.171120000000002</v>
      </c>
      <c r="Y290" s="26">
        <f t="shared" si="79"/>
        <v>57.677064748201445</v>
      </c>
      <c r="Z290" s="26"/>
      <c r="AA290" s="26"/>
      <c r="AB290" s="26"/>
      <c r="AC290" s="26"/>
      <c r="AD290" s="26"/>
      <c r="AE290" s="26"/>
    </row>
    <row r="291" spans="1:31" x14ac:dyDescent="0.25">
      <c r="A291" s="39" t="s">
        <v>456</v>
      </c>
      <c r="B291" s="121">
        <f t="shared" si="71"/>
        <v>7070</v>
      </c>
      <c r="C291" s="121">
        <f t="shared" si="72"/>
        <v>8030.5</v>
      </c>
      <c r="D291" s="121">
        <f t="shared" si="73"/>
        <v>8030.5</v>
      </c>
      <c r="E291" s="121">
        <f t="shared" si="74"/>
        <v>0</v>
      </c>
      <c r="F291" s="121">
        <f t="shared" si="75"/>
        <v>7215.0423099999998</v>
      </c>
      <c r="G291" s="121">
        <f t="shared" si="76"/>
        <v>89.845492933192205</v>
      </c>
      <c r="H291" s="26"/>
      <c r="I291" s="26"/>
      <c r="J291" s="26"/>
      <c r="K291" s="26"/>
      <c r="L291" s="26"/>
      <c r="M291" s="31"/>
      <c r="N291" s="203">
        <f>Субсидии!B286</f>
        <v>6723</v>
      </c>
      <c r="O291" s="203">
        <f>Субсидии!C286</f>
        <v>7683</v>
      </c>
      <c r="P291" s="203">
        <f>Субсидии!D286</f>
        <v>7683</v>
      </c>
      <c r="Q291" s="203">
        <f>Субсидии!E286</f>
        <v>0</v>
      </c>
      <c r="R291" s="203">
        <f>Субсидии!F286</f>
        <v>7011</v>
      </c>
      <c r="S291" s="26">
        <f t="shared" si="77"/>
        <v>91.253416634127291</v>
      </c>
      <c r="T291" s="26">
        <f>'Субвенции '!B283</f>
        <v>347</v>
      </c>
      <c r="U291" s="26">
        <f>'Субвенции '!C283</f>
        <v>347.5</v>
      </c>
      <c r="V291" s="26">
        <f>'Субвенции '!D283</f>
        <v>347.5</v>
      </c>
      <c r="W291" s="26">
        <f>'Субвенции '!E283</f>
        <v>0</v>
      </c>
      <c r="X291" s="26">
        <f>'Субвенции '!F283</f>
        <v>204.04230999999999</v>
      </c>
      <c r="Y291" s="26">
        <f t="shared" si="79"/>
        <v>58.717211510791365</v>
      </c>
      <c r="Z291" s="26"/>
      <c r="AA291" s="26"/>
      <c r="AB291" s="26"/>
      <c r="AC291" s="26"/>
      <c r="AD291" s="26"/>
      <c r="AE291" s="26"/>
    </row>
    <row r="292" spans="1:31" x14ac:dyDescent="0.25">
      <c r="A292" s="39" t="s">
        <v>186</v>
      </c>
      <c r="B292" s="121">
        <f t="shared" si="71"/>
        <v>0</v>
      </c>
      <c r="C292" s="121">
        <f t="shared" si="72"/>
        <v>0</v>
      </c>
      <c r="D292" s="121">
        <f t="shared" si="73"/>
        <v>0</v>
      </c>
      <c r="E292" s="121">
        <f t="shared" si="74"/>
        <v>0</v>
      </c>
      <c r="F292" s="121">
        <f t="shared" si="75"/>
        <v>0</v>
      </c>
      <c r="G292" s="121"/>
      <c r="H292" s="26"/>
      <c r="I292" s="26"/>
      <c r="J292" s="26"/>
      <c r="K292" s="26"/>
      <c r="L292" s="26"/>
      <c r="M292" s="31"/>
      <c r="N292" s="203">
        <f>Субсидии!B287</f>
        <v>0</v>
      </c>
      <c r="O292" s="203">
        <f>Субсидии!C287</f>
        <v>0</v>
      </c>
      <c r="P292" s="203">
        <f>Субсидии!D287</f>
        <v>0</v>
      </c>
      <c r="Q292" s="203">
        <f>Субсидии!E287</f>
        <v>0</v>
      </c>
      <c r="R292" s="203">
        <f>Субсидии!F287</f>
        <v>0</v>
      </c>
      <c r="S292" s="26"/>
      <c r="T292" s="26">
        <f>'Субвенции '!B284</f>
        <v>0</v>
      </c>
      <c r="U292" s="26">
        <f>'Субвенции '!C284</f>
        <v>0</v>
      </c>
      <c r="V292" s="26">
        <f>'Субвенции '!D284</f>
        <v>0</v>
      </c>
      <c r="W292" s="26">
        <f>'Субвенции '!E284</f>
        <v>0</v>
      </c>
      <c r="X292" s="26">
        <f>'Субвенции '!F284</f>
        <v>0</v>
      </c>
      <c r="Y292" s="26"/>
      <c r="Z292" s="26"/>
      <c r="AA292" s="26"/>
      <c r="AB292" s="26"/>
      <c r="AC292" s="26"/>
      <c r="AD292" s="26"/>
      <c r="AE292" s="26"/>
    </row>
    <row r="293" spans="1:31" x14ac:dyDescent="0.25">
      <c r="A293" s="36" t="s">
        <v>457</v>
      </c>
      <c r="B293" s="357">
        <f t="shared" si="71"/>
        <v>30462.184600000001</v>
      </c>
      <c r="C293" s="357">
        <f t="shared" si="72"/>
        <v>38327.25129</v>
      </c>
      <c r="D293" s="357">
        <f t="shared" si="73"/>
        <v>38327.25129</v>
      </c>
      <c r="E293" s="357">
        <f t="shared" si="74"/>
        <v>0</v>
      </c>
      <c r="F293" s="357">
        <f t="shared" si="75"/>
        <v>37419.01195</v>
      </c>
      <c r="G293" s="357">
        <f t="shared" si="76"/>
        <v>97.630304001902246</v>
      </c>
      <c r="H293" s="30"/>
      <c r="I293" s="30"/>
      <c r="J293" s="30"/>
      <c r="K293" s="30"/>
      <c r="L293" s="30"/>
      <c r="M293" s="122"/>
      <c r="N293" s="204">
        <f>Субсидии!B288</f>
        <v>30115.184600000001</v>
      </c>
      <c r="O293" s="204">
        <f>Субсидии!C288</f>
        <v>32979.75129</v>
      </c>
      <c r="P293" s="204">
        <f>Субсидии!D288</f>
        <v>32979.75129</v>
      </c>
      <c r="Q293" s="204">
        <f>Субсидии!E288</f>
        <v>0</v>
      </c>
      <c r="R293" s="204">
        <f>Субсидии!F288</f>
        <v>32168.89085</v>
      </c>
      <c r="S293" s="26">
        <f t="shared" si="77"/>
        <v>97.541338523538627</v>
      </c>
      <c r="T293" s="30">
        <f>'Субвенции '!B285</f>
        <v>347</v>
      </c>
      <c r="U293" s="30">
        <f>'Субвенции '!C285</f>
        <v>347.5</v>
      </c>
      <c r="V293" s="30">
        <f>'Субвенции '!D285</f>
        <v>347.5</v>
      </c>
      <c r="W293" s="30">
        <f>'Субвенции '!E285</f>
        <v>0</v>
      </c>
      <c r="X293" s="30">
        <f>'Субвенции '!F285</f>
        <v>250.12110000000001</v>
      </c>
      <c r="Y293" s="30">
        <f t="shared" si="79"/>
        <v>71.977294964028786</v>
      </c>
      <c r="Z293" s="30">
        <f>Иные!B151</f>
        <v>0</v>
      </c>
      <c r="AA293" s="30">
        <f>Иные!C151</f>
        <v>5000</v>
      </c>
      <c r="AB293" s="30">
        <f>Иные!D151</f>
        <v>5000</v>
      </c>
      <c r="AC293" s="30">
        <f>Иные!E151</f>
        <v>0</v>
      </c>
      <c r="AD293" s="30">
        <f>Иные!F151</f>
        <v>5000</v>
      </c>
      <c r="AE293" s="26">
        <f t="shared" ref="AE293" si="80">AD293/AA293*100</f>
        <v>100</v>
      </c>
    </row>
    <row r="294" spans="1:31" s="18" customFormat="1" ht="31.5" x14ac:dyDescent="0.25">
      <c r="A294" s="20" t="s">
        <v>290</v>
      </c>
      <c r="B294" s="28">
        <f t="shared" si="71"/>
        <v>1270024.1593399998</v>
      </c>
      <c r="C294" s="28">
        <f t="shared" si="72"/>
        <v>1605068.4566499998</v>
      </c>
      <c r="D294" s="28">
        <f t="shared" si="73"/>
        <v>1601158.0286499998</v>
      </c>
      <c r="E294" s="28">
        <f t="shared" si="74"/>
        <v>3910.4279999999999</v>
      </c>
      <c r="F294" s="28">
        <f t="shared" si="75"/>
        <v>1142878.2678099999</v>
      </c>
      <c r="G294" s="28">
        <f t="shared" si="76"/>
        <v>71.204331695318785</v>
      </c>
      <c r="H294" s="28">
        <f>SUM(H295:H304)</f>
        <v>192006</v>
      </c>
      <c r="I294" s="28">
        <f>SUM(I295:I304)</f>
        <v>192006</v>
      </c>
      <c r="J294" s="28">
        <f>SUM(J295:J304)</f>
        <v>192006</v>
      </c>
      <c r="K294" s="28">
        <f>SUM(K295:K304)</f>
        <v>0</v>
      </c>
      <c r="L294" s="28">
        <f>SUM(L295:L304)</f>
        <v>144004.5</v>
      </c>
      <c r="M294" s="29">
        <f>L294/I294*100</f>
        <v>75</v>
      </c>
      <c r="N294" s="28">
        <f>SUM(N295:N304)</f>
        <v>411471.55933999998</v>
      </c>
      <c r="O294" s="28">
        <f>SUM(O295:O304)</f>
        <v>597519.21669000003</v>
      </c>
      <c r="P294" s="28">
        <f>SUM(P295:P304)</f>
        <v>597519.21669000003</v>
      </c>
      <c r="Q294" s="28">
        <f>SUM(Q295:Q304)</f>
        <v>0</v>
      </c>
      <c r="R294" s="28">
        <f>SUM(R295:R304)</f>
        <v>423904.93656000006</v>
      </c>
      <c r="S294" s="28">
        <f t="shared" si="77"/>
        <v>70.944151203747296</v>
      </c>
      <c r="T294" s="28">
        <f>SUM(T295:T304)</f>
        <v>650132.69999999995</v>
      </c>
      <c r="U294" s="28">
        <f>SUM(U295:U304)</f>
        <v>735019.7</v>
      </c>
      <c r="V294" s="28">
        <f>SUM(V295:V304)</f>
        <v>735019.7</v>
      </c>
      <c r="W294" s="28">
        <f>SUM(W295:W304)</f>
        <v>0</v>
      </c>
      <c r="X294" s="28">
        <f>SUM(X295:X304)</f>
        <v>537843.90199000004</v>
      </c>
      <c r="Y294" s="28">
        <f t="shared" si="79"/>
        <v>73.174079822622446</v>
      </c>
      <c r="Z294" s="28">
        <f>SUM(Z295:Z304)</f>
        <v>16413.900000000001</v>
      </c>
      <c r="AA294" s="28">
        <f>SUM(AA295:AA304)</f>
        <v>80523.539960000009</v>
      </c>
      <c r="AB294" s="28">
        <f>SUM(AB295:AB304)</f>
        <v>76613.111960000009</v>
      </c>
      <c r="AC294" s="28">
        <f>SUM(AC295:AC304)</f>
        <v>3910.4279999999999</v>
      </c>
      <c r="AD294" s="28">
        <f>SUM(AD295:AD304)</f>
        <v>37124.929259999997</v>
      </c>
      <c r="AE294" s="28">
        <f>AD294/AA294*100</f>
        <v>46.104442599569978</v>
      </c>
    </row>
    <row r="295" spans="1:31" ht="31.5" x14ac:dyDescent="0.25">
      <c r="A295" s="345" t="s">
        <v>232</v>
      </c>
      <c r="B295" s="26">
        <f t="shared" si="71"/>
        <v>1047135.9983499999</v>
      </c>
      <c r="C295" s="26">
        <f t="shared" si="72"/>
        <v>1179091.76569</v>
      </c>
      <c r="D295" s="26">
        <f t="shared" si="73"/>
        <v>1175356.33769</v>
      </c>
      <c r="E295" s="26">
        <f t="shared" si="74"/>
        <v>3735.4279999999999</v>
      </c>
      <c r="F295" s="26">
        <f t="shared" si="75"/>
        <v>851524.07412</v>
      </c>
      <c r="G295" s="26">
        <f t="shared" si="76"/>
        <v>72.21864310295571</v>
      </c>
      <c r="H295" s="27">
        <f>Дотации!B67</f>
        <v>192006</v>
      </c>
      <c r="I295" s="27">
        <f>Дотации!C67</f>
        <v>192006</v>
      </c>
      <c r="J295" s="27">
        <f>Дотации!D67</f>
        <v>192006</v>
      </c>
      <c r="K295" s="27">
        <f>Дотации!E67</f>
        <v>0</v>
      </c>
      <c r="L295" s="27">
        <f>Дотации!F67</f>
        <v>144004.5</v>
      </c>
      <c r="M295" s="27">
        <f>L295/I295*100</f>
        <v>75</v>
      </c>
      <c r="N295" s="26">
        <f>Субсидии!B290</f>
        <v>190942.99835000001</v>
      </c>
      <c r="O295" s="26">
        <f>Субсидии!C290</f>
        <v>214080.52573000002</v>
      </c>
      <c r="P295" s="26">
        <f>Субсидии!D290</f>
        <v>214080.52573000002</v>
      </c>
      <c r="Q295" s="26">
        <f>Субсидии!E290</f>
        <v>0</v>
      </c>
      <c r="R295" s="26">
        <f>Субсидии!F290</f>
        <v>144202.31977999999</v>
      </c>
      <c r="S295" s="26">
        <f t="shared" si="77"/>
        <v>67.358915197110946</v>
      </c>
      <c r="T295" s="26">
        <f>'Субвенции '!B287</f>
        <v>647773.09999999986</v>
      </c>
      <c r="U295" s="26">
        <f>'Субвенции '!C287</f>
        <v>732656.7</v>
      </c>
      <c r="V295" s="26">
        <f>'Субвенции '!D287</f>
        <v>732656.7</v>
      </c>
      <c r="W295" s="26">
        <f>'Субвенции '!E287</f>
        <v>0</v>
      </c>
      <c r="X295" s="26">
        <f>'Субвенции '!F287</f>
        <v>536308.57210999995</v>
      </c>
      <c r="Y295" s="26">
        <f t="shared" si="79"/>
        <v>73.200527902085653</v>
      </c>
      <c r="Z295" s="26">
        <f>Иные!B153</f>
        <v>16413.900000000001</v>
      </c>
      <c r="AA295" s="26">
        <f>Иные!C153</f>
        <v>40348.539960000009</v>
      </c>
      <c r="AB295" s="26">
        <f>Иные!D153</f>
        <v>36613.111960000009</v>
      </c>
      <c r="AC295" s="26">
        <f>Иные!E153</f>
        <v>3735.4279999999999</v>
      </c>
      <c r="AD295" s="26">
        <f>Иные!F153</f>
        <v>27008.682229999999</v>
      </c>
      <c r="AE295" s="26">
        <f>AD295/AA295*100</f>
        <v>66.938437566205295</v>
      </c>
    </row>
    <row r="296" spans="1:31" x14ac:dyDescent="0.25">
      <c r="A296" s="39" t="s">
        <v>459</v>
      </c>
      <c r="B296" s="121">
        <f t="shared" si="71"/>
        <v>20810.974989999999</v>
      </c>
      <c r="C296" s="121">
        <f t="shared" si="72"/>
        <v>104702.27499000001</v>
      </c>
      <c r="D296" s="121">
        <f t="shared" si="73"/>
        <v>104652.27499000001</v>
      </c>
      <c r="E296" s="121">
        <f t="shared" si="74"/>
        <v>50</v>
      </c>
      <c r="F296" s="121">
        <f t="shared" si="75"/>
        <v>73243.522020000004</v>
      </c>
      <c r="G296" s="121">
        <f t="shared" si="76"/>
        <v>69.954088415935004</v>
      </c>
      <c r="H296" s="26"/>
      <c r="I296" s="26"/>
      <c r="J296" s="26"/>
      <c r="K296" s="26"/>
      <c r="L296" s="26"/>
      <c r="M296" s="31"/>
      <c r="N296" s="203">
        <f>Субсидии!B291</f>
        <v>20810.974989999999</v>
      </c>
      <c r="O296" s="203">
        <f>Субсидии!C291</f>
        <v>64652.274989999998</v>
      </c>
      <c r="P296" s="203">
        <f>Субсидии!D291</f>
        <v>64652.274989999998</v>
      </c>
      <c r="Q296" s="203">
        <f>Субсидии!E291</f>
        <v>0</v>
      </c>
      <c r="R296" s="203">
        <f>Субсидии!F291</f>
        <v>63252.274989999998</v>
      </c>
      <c r="S296" s="26">
        <f t="shared" si="77"/>
        <v>97.834569626178592</v>
      </c>
      <c r="T296" s="26"/>
      <c r="U296" s="26"/>
      <c r="V296" s="26"/>
      <c r="W296" s="26"/>
      <c r="X296" s="26"/>
      <c r="Y296" s="26"/>
      <c r="Z296" s="26">
        <f>Иные!B154</f>
        <v>0</v>
      </c>
      <c r="AA296" s="26">
        <f>Иные!C154</f>
        <v>40050</v>
      </c>
      <c r="AB296" s="26">
        <f>Иные!D154</f>
        <v>40000</v>
      </c>
      <c r="AC296" s="26">
        <f>Иные!E154</f>
        <v>50</v>
      </c>
      <c r="AD296" s="26">
        <f>Иные!F154</f>
        <v>9991.2470299999986</v>
      </c>
      <c r="AE296" s="26">
        <f>AD296/AA296*100</f>
        <v>24.946933907615477</v>
      </c>
    </row>
    <row r="297" spans="1:31" x14ac:dyDescent="0.25">
      <c r="A297" s="39" t="s">
        <v>460</v>
      </c>
      <c r="B297" s="121">
        <f t="shared" si="71"/>
        <v>148250.26999999999</v>
      </c>
      <c r="C297" s="121">
        <f t="shared" si="72"/>
        <v>154593.49364999999</v>
      </c>
      <c r="D297" s="121">
        <f t="shared" si="73"/>
        <v>154593.49364999999</v>
      </c>
      <c r="E297" s="121">
        <f t="shared" si="74"/>
        <v>0</v>
      </c>
      <c r="F297" s="121">
        <f t="shared" si="75"/>
        <v>148370.81479999999</v>
      </c>
      <c r="G297" s="121">
        <f t="shared" si="76"/>
        <v>95.974811938665312</v>
      </c>
      <c r="H297" s="26"/>
      <c r="I297" s="26"/>
      <c r="J297" s="26"/>
      <c r="K297" s="26"/>
      <c r="L297" s="26"/>
      <c r="M297" s="31"/>
      <c r="N297" s="203">
        <f>Субсидии!B292</f>
        <v>147903.26999999999</v>
      </c>
      <c r="O297" s="203">
        <f>Субсидии!C292</f>
        <v>154245.99364999999</v>
      </c>
      <c r="P297" s="203">
        <f>Субсидии!D292</f>
        <v>154245.99364999999</v>
      </c>
      <c r="Q297" s="203">
        <f>Субсидии!E292</f>
        <v>0</v>
      </c>
      <c r="R297" s="203">
        <f>Субсидии!F292</f>
        <v>148138.69806999998</v>
      </c>
      <c r="S297" s="26">
        <f t="shared" si="77"/>
        <v>96.040548324478308</v>
      </c>
      <c r="T297" s="26">
        <f>'Субвенции '!B288</f>
        <v>347</v>
      </c>
      <c r="U297" s="26">
        <f>'Субвенции '!C288</f>
        <v>347.5</v>
      </c>
      <c r="V297" s="26">
        <f>'Субвенции '!D288</f>
        <v>347.5</v>
      </c>
      <c r="W297" s="26">
        <f>'Субвенции '!E288</f>
        <v>0</v>
      </c>
      <c r="X297" s="26">
        <f>'Субвенции '!F288</f>
        <v>232.11673000000002</v>
      </c>
      <c r="Y297" s="26">
        <f t="shared" ref="Y297:Y316" si="81">X297/U297*100</f>
        <v>66.796181294964029</v>
      </c>
      <c r="Z297" s="26"/>
      <c r="AA297" s="26"/>
      <c r="AB297" s="26"/>
      <c r="AC297" s="26"/>
      <c r="AD297" s="26"/>
      <c r="AE297" s="26"/>
    </row>
    <row r="298" spans="1:31" x14ac:dyDescent="0.25">
      <c r="A298" s="39" t="s">
        <v>287</v>
      </c>
      <c r="B298" s="121">
        <f t="shared" si="71"/>
        <v>26724.315999999999</v>
      </c>
      <c r="C298" s="121">
        <f t="shared" si="72"/>
        <v>112576.36599999999</v>
      </c>
      <c r="D298" s="121">
        <f t="shared" si="73"/>
        <v>112451.36599999999</v>
      </c>
      <c r="E298" s="121">
        <f t="shared" si="74"/>
        <v>125</v>
      </c>
      <c r="F298" s="121">
        <f t="shared" si="75"/>
        <v>22863.65625</v>
      </c>
      <c r="G298" s="121">
        <f t="shared" ref="G298:G316" si="82">F298/C298*100</f>
        <v>20.309463755474219</v>
      </c>
      <c r="H298" s="26"/>
      <c r="I298" s="26"/>
      <c r="J298" s="26"/>
      <c r="K298" s="26"/>
      <c r="L298" s="26"/>
      <c r="M298" s="31"/>
      <c r="N298" s="203">
        <f>Субсидии!B293</f>
        <v>26377.315999999999</v>
      </c>
      <c r="O298" s="203">
        <f>Субсидии!C293</f>
        <v>112103.86599999999</v>
      </c>
      <c r="P298" s="203">
        <f>Субсидии!D293</f>
        <v>112103.86599999999</v>
      </c>
      <c r="Q298" s="203">
        <f>Субсидии!E293</f>
        <v>0</v>
      </c>
      <c r="R298" s="203">
        <f>Субсидии!F293</f>
        <v>22506.387930000001</v>
      </c>
      <c r="S298" s="26">
        <f t="shared" ref="S298:S316" si="83">R298/O298*100</f>
        <v>20.076370898752057</v>
      </c>
      <c r="T298" s="26">
        <f>'Субвенции '!B289</f>
        <v>347</v>
      </c>
      <c r="U298" s="26">
        <f>'Субвенции '!C289</f>
        <v>347.5</v>
      </c>
      <c r="V298" s="26">
        <f>'Субвенции '!D289</f>
        <v>347.5</v>
      </c>
      <c r="W298" s="26">
        <f>'Субвенции '!E289</f>
        <v>0</v>
      </c>
      <c r="X298" s="26">
        <f>'Субвенции '!F289</f>
        <v>232.26832000000002</v>
      </c>
      <c r="Y298" s="26">
        <f t="shared" si="81"/>
        <v>66.839804316546775</v>
      </c>
      <c r="Z298" s="26"/>
      <c r="AA298" s="26">
        <f>Иные!C155</f>
        <v>125</v>
      </c>
      <c r="AB298" s="26"/>
      <c r="AC298" s="26">
        <f>Иные!E155</f>
        <v>125</v>
      </c>
      <c r="AD298" s="26">
        <f>Иные!F155</f>
        <v>125</v>
      </c>
      <c r="AE298" s="26">
        <f t="shared" ref="AE298" si="84">AD298/AA298*100</f>
        <v>100</v>
      </c>
    </row>
    <row r="299" spans="1:31" x14ac:dyDescent="0.25">
      <c r="A299" s="39" t="s">
        <v>288</v>
      </c>
      <c r="B299" s="121">
        <f t="shared" si="71"/>
        <v>3444.8</v>
      </c>
      <c r="C299" s="121">
        <f t="shared" si="72"/>
        <v>7878.61</v>
      </c>
      <c r="D299" s="121">
        <f t="shared" si="73"/>
        <v>7878.61</v>
      </c>
      <c r="E299" s="121">
        <f t="shared" si="74"/>
        <v>0</v>
      </c>
      <c r="F299" s="121">
        <f t="shared" si="75"/>
        <v>4231.0457800000004</v>
      </c>
      <c r="G299" s="121">
        <f t="shared" si="82"/>
        <v>53.702947347311266</v>
      </c>
      <c r="H299" s="26"/>
      <c r="I299" s="26"/>
      <c r="J299" s="26"/>
      <c r="K299" s="26"/>
      <c r="L299" s="26"/>
      <c r="M299" s="31"/>
      <c r="N299" s="203">
        <f>Субсидии!B294</f>
        <v>3306</v>
      </c>
      <c r="O299" s="203">
        <f>Субсидии!C294</f>
        <v>7739.61</v>
      </c>
      <c r="P299" s="203">
        <f>Субсидии!D294</f>
        <v>7739.61</v>
      </c>
      <c r="Q299" s="203">
        <f>Субсидии!E294</f>
        <v>0</v>
      </c>
      <c r="R299" s="203">
        <f>Субсидии!F294</f>
        <v>4152.21</v>
      </c>
      <c r="S299" s="26">
        <f t="shared" si="83"/>
        <v>53.648827266490173</v>
      </c>
      <c r="T299" s="26">
        <f>'Субвенции '!B290</f>
        <v>138.80000000000001</v>
      </c>
      <c r="U299" s="26">
        <f>'Субвенции '!C290</f>
        <v>139</v>
      </c>
      <c r="V299" s="26">
        <f>'Субвенции '!D290</f>
        <v>139</v>
      </c>
      <c r="W299" s="26">
        <f>'Субвенции '!E290</f>
        <v>0</v>
      </c>
      <c r="X299" s="26">
        <f>'Субвенции '!F290</f>
        <v>78.83578</v>
      </c>
      <c r="Y299" s="26">
        <f t="shared" si="81"/>
        <v>56.716388489208633</v>
      </c>
      <c r="Z299" s="26"/>
      <c r="AA299" s="26"/>
      <c r="AB299" s="26"/>
      <c r="AC299" s="26"/>
      <c r="AD299" s="26"/>
      <c r="AE299" s="26"/>
    </row>
    <row r="300" spans="1:31" x14ac:dyDescent="0.25">
      <c r="A300" s="39" t="s">
        <v>527</v>
      </c>
      <c r="B300" s="121">
        <f t="shared" si="71"/>
        <v>4670</v>
      </c>
      <c r="C300" s="121">
        <f t="shared" si="72"/>
        <v>9411.1463199999998</v>
      </c>
      <c r="D300" s="121">
        <f t="shared" si="73"/>
        <v>9411.1463199999998</v>
      </c>
      <c r="E300" s="121">
        <f t="shared" si="74"/>
        <v>0</v>
      </c>
      <c r="F300" s="121">
        <f t="shared" si="75"/>
        <v>8537.7631600000004</v>
      </c>
      <c r="G300" s="121">
        <f t="shared" si="82"/>
        <v>90.71969417642633</v>
      </c>
      <c r="H300" s="26"/>
      <c r="I300" s="26"/>
      <c r="J300" s="26"/>
      <c r="K300" s="26"/>
      <c r="L300" s="26"/>
      <c r="M300" s="31"/>
      <c r="N300" s="203">
        <f>Субсидии!B295</f>
        <v>4323</v>
      </c>
      <c r="O300" s="203">
        <f>Субсидии!C295</f>
        <v>9063.6463199999998</v>
      </c>
      <c r="P300" s="203">
        <f>Субсидии!D295</f>
        <v>9063.6463199999998</v>
      </c>
      <c r="Q300" s="203">
        <f>Субсидии!E295</f>
        <v>0</v>
      </c>
      <c r="R300" s="203">
        <f>Субсидии!F295</f>
        <v>8315.6492600000001</v>
      </c>
      <c r="S300" s="26">
        <f t="shared" si="83"/>
        <v>91.747283228059601</v>
      </c>
      <c r="T300" s="26">
        <f>'Субвенции '!B291</f>
        <v>347</v>
      </c>
      <c r="U300" s="26">
        <f>'Субвенции '!C291</f>
        <v>347.5</v>
      </c>
      <c r="V300" s="26">
        <f>'Субвенции '!D291</f>
        <v>347.5</v>
      </c>
      <c r="W300" s="26">
        <f>'Субвенции '!E291</f>
        <v>0</v>
      </c>
      <c r="X300" s="26">
        <f>'Субвенции '!F291</f>
        <v>222.1139</v>
      </c>
      <c r="Y300" s="26">
        <f t="shared" si="81"/>
        <v>63.917669064748203</v>
      </c>
      <c r="Z300" s="26"/>
      <c r="AA300" s="26"/>
      <c r="AB300" s="26"/>
      <c r="AC300" s="26"/>
      <c r="AD300" s="26"/>
      <c r="AE300" s="26"/>
    </row>
    <row r="301" spans="1:31" x14ac:dyDescent="0.25">
      <c r="A301" s="39" t="s">
        <v>463</v>
      </c>
      <c r="B301" s="121">
        <f t="shared" si="71"/>
        <v>3057.8</v>
      </c>
      <c r="C301" s="121">
        <f t="shared" si="72"/>
        <v>5930.7</v>
      </c>
      <c r="D301" s="121">
        <f t="shared" si="73"/>
        <v>5930.7</v>
      </c>
      <c r="E301" s="121">
        <f t="shared" si="74"/>
        <v>0</v>
      </c>
      <c r="F301" s="121">
        <f t="shared" si="75"/>
        <v>5885.6568200000002</v>
      </c>
      <c r="G301" s="121">
        <f t="shared" si="82"/>
        <v>99.240508203078903</v>
      </c>
      <c r="H301" s="26"/>
      <c r="I301" s="26"/>
      <c r="J301" s="26"/>
      <c r="K301" s="26"/>
      <c r="L301" s="26"/>
      <c r="M301" s="31"/>
      <c r="N301" s="203">
        <f>Субсидии!B296</f>
        <v>2919</v>
      </c>
      <c r="O301" s="203">
        <f>Субсидии!C296</f>
        <v>5791.7</v>
      </c>
      <c r="P301" s="203">
        <f>Субсидии!D296</f>
        <v>5791.7</v>
      </c>
      <c r="Q301" s="203">
        <f>Субсидии!E296</f>
        <v>0</v>
      </c>
      <c r="R301" s="203">
        <f>Субсидии!F296</f>
        <v>5791.7</v>
      </c>
      <c r="S301" s="26">
        <f t="shared" si="83"/>
        <v>100</v>
      </c>
      <c r="T301" s="26">
        <f>'Субвенции '!B292</f>
        <v>138.80000000000001</v>
      </c>
      <c r="U301" s="26">
        <f>'Субвенции '!C292</f>
        <v>139</v>
      </c>
      <c r="V301" s="26">
        <f>'Субвенции '!D292</f>
        <v>139</v>
      </c>
      <c r="W301" s="26">
        <f>'Субвенции '!E292</f>
        <v>0</v>
      </c>
      <c r="X301" s="26">
        <f>'Субвенции '!F292</f>
        <v>93.956820000000008</v>
      </c>
      <c r="Y301" s="26">
        <f t="shared" si="81"/>
        <v>67.594834532374108</v>
      </c>
      <c r="Z301" s="26"/>
      <c r="AA301" s="26"/>
      <c r="AB301" s="26"/>
      <c r="AC301" s="26"/>
      <c r="AD301" s="26"/>
      <c r="AE301" s="26"/>
    </row>
    <row r="302" spans="1:31" x14ac:dyDescent="0.25">
      <c r="A302" s="39" t="s">
        <v>462</v>
      </c>
      <c r="B302" s="121">
        <f t="shared" si="71"/>
        <v>6656</v>
      </c>
      <c r="C302" s="121">
        <f t="shared" si="72"/>
        <v>12865.3</v>
      </c>
      <c r="D302" s="121">
        <f t="shared" si="73"/>
        <v>12865.3</v>
      </c>
      <c r="E302" s="121">
        <f t="shared" si="74"/>
        <v>0</v>
      </c>
      <c r="F302" s="121">
        <f t="shared" si="75"/>
        <v>11175.106040000001</v>
      </c>
      <c r="G302" s="121">
        <f t="shared" si="82"/>
        <v>86.862382066488948</v>
      </c>
      <c r="H302" s="26"/>
      <c r="I302" s="26"/>
      <c r="J302" s="26"/>
      <c r="K302" s="26"/>
      <c r="L302" s="26"/>
      <c r="M302" s="31"/>
      <c r="N302" s="203">
        <f>Субсидии!B297</f>
        <v>6309</v>
      </c>
      <c r="O302" s="203">
        <f>Субсидии!C297</f>
        <v>12517.8</v>
      </c>
      <c r="P302" s="203">
        <f>Субсидии!D297</f>
        <v>12517.8</v>
      </c>
      <c r="Q302" s="203">
        <f>Субсидии!E297</f>
        <v>0</v>
      </c>
      <c r="R302" s="203">
        <f>Субсидии!F297</f>
        <v>10935.44139</v>
      </c>
      <c r="S302" s="26">
        <f t="shared" si="83"/>
        <v>87.359131716435797</v>
      </c>
      <c r="T302" s="26">
        <f>'Субвенции '!B293</f>
        <v>347</v>
      </c>
      <c r="U302" s="26">
        <f>'Субвенции '!C293</f>
        <v>347.5</v>
      </c>
      <c r="V302" s="26">
        <f>'Субвенции '!D293</f>
        <v>347.5</v>
      </c>
      <c r="W302" s="26">
        <f>'Субвенции '!E293</f>
        <v>0</v>
      </c>
      <c r="X302" s="26">
        <f>'Субвенции '!F293</f>
        <v>239.66464999999999</v>
      </c>
      <c r="Y302" s="26">
        <f t="shared" si="81"/>
        <v>68.968244604316538</v>
      </c>
      <c r="Z302" s="26"/>
      <c r="AA302" s="26"/>
      <c r="AB302" s="26"/>
      <c r="AC302" s="26"/>
      <c r="AD302" s="26"/>
      <c r="AE302" s="26"/>
    </row>
    <row r="303" spans="1:31" x14ac:dyDescent="0.25">
      <c r="A303" s="39" t="s">
        <v>464</v>
      </c>
      <c r="B303" s="121">
        <f t="shared" si="71"/>
        <v>5066</v>
      </c>
      <c r="C303" s="121">
        <f t="shared" si="72"/>
        <v>9710.6</v>
      </c>
      <c r="D303" s="121">
        <f t="shared" si="73"/>
        <v>9710.6</v>
      </c>
      <c r="E303" s="121">
        <f t="shared" si="74"/>
        <v>0</v>
      </c>
      <c r="F303" s="121">
        <f t="shared" si="75"/>
        <v>9158.9707799999996</v>
      </c>
      <c r="G303" s="121">
        <f t="shared" si="82"/>
        <v>94.319308590612323</v>
      </c>
      <c r="H303" s="26"/>
      <c r="I303" s="26"/>
      <c r="J303" s="26"/>
      <c r="K303" s="26"/>
      <c r="L303" s="26"/>
      <c r="M303" s="31"/>
      <c r="N303" s="203">
        <f>Субсидии!B298</f>
        <v>4719</v>
      </c>
      <c r="O303" s="203">
        <f>Субсидии!C298</f>
        <v>9363.1</v>
      </c>
      <c r="P303" s="203">
        <f>Субсидии!D298</f>
        <v>9363.1</v>
      </c>
      <c r="Q303" s="203">
        <f>Субсидии!E298</f>
        <v>0</v>
      </c>
      <c r="R303" s="203">
        <f>Субсидии!F298</f>
        <v>8949.5551400000004</v>
      </c>
      <c r="S303" s="26">
        <f t="shared" si="83"/>
        <v>95.583248496758557</v>
      </c>
      <c r="T303" s="26">
        <f>'Субвенции '!B294</f>
        <v>347</v>
      </c>
      <c r="U303" s="26">
        <f>'Субвенции '!C294</f>
        <v>347.5</v>
      </c>
      <c r="V303" s="26">
        <f>'Субвенции '!D294</f>
        <v>347.5</v>
      </c>
      <c r="W303" s="26">
        <f>'Субвенции '!E294</f>
        <v>0</v>
      </c>
      <c r="X303" s="26">
        <f>'Субвенции '!F294</f>
        <v>209.41564000000002</v>
      </c>
      <c r="Y303" s="26">
        <f t="shared" si="81"/>
        <v>60.263493525179868</v>
      </c>
      <c r="Z303" s="26"/>
      <c r="AA303" s="26"/>
      <c r="AB303" s="26"/>
      <c r="AC303" s="26"/>
      <c r="AD303" s="26"/>
      <c r="AE303" s="26"/>
    </row>
    <row r="304" spans="1:31" x14ac:dyDescent="0.25">
      <c r="A304" s="39" t="s">
        <v>289</v>
      </c>
      <c r="B304" s="121">
        <f t="shared" si="71"/>
        <v>4208</v>
      </c>
      <c r="C304" s="121">
        <f t="shared" si="72"/>
        <v>8308.2000000000007</v>
      </c>
      <c r="D304" s="121">
        <f t="shared" si="73"/>
        <v>8308.2000000000007</v>
      </c>
      <c r="E304" s="121">
        <f t="shared" si="74"/>
        <v>0</v>
      </c>
      <c r="F304" s="121">
        <f t="shared" si="75"/>
        <v>7887.6580400000003</v>
      </c>
      <c r="G304" s="121">
        <f t="shared" si="82"/>
        <v>94.938230182229603</v>
      </c>
      <c r="H304" s="26"/>
      <c r="I304" s="26"/>
      <c r="J304" s="26"/>
      <c r="K304" s="26"/>
      <c r="L304" s="26"/>
      <c r="M304" s="31"/>
      <c r="N304" s="203">
        <f>Субсидии!B299</f>
        <v>3861</v>
      </c>
      <c r="O304" s="203">
        <f>Субсидии!C299</f>
        <v>7960.7</v>
      </c>
      <c r="P304" s="203">
        <f>Субсидии!D299</f>
        <v>7960.7</v>
      </c>
      <c r="Q304" s="203">
        <f>Субсидии!E299</f>
        <v>0</v>
      </c>
      <c r="R304" s="203">
        <f>Субсидии!F299</f>
        <v>7660.7</v>
      </c>
      <c r="S304" s="26">
        <f t="shared" si="83"/>
        <v>96.231487180775559</v>
      </c>
      <c r="T304" s="26">
        <f>'Субвенции '!B295</f>
        <v>347</v>
      </c>
      <c r="U304" s="26">
        <f>'Субвенции '!C295</f>
        <v>347.5</v>
      </c>
      <c r="V304" s="26">
        <f>'Субвенции '!D295</f>
        <v>347.5</v>
      </c>
      <c r="W304" s="26">
        <f>'Субвенции '!E295</f>
        <v>0</v>
      </c>
      <c r="X304" s="26">
        <f>'Субвенции '!F295</f>
        <v>226.95804000000001</v>
      </c>
      <c r="Y304" s="26">
        <f t="shared" si="81"/>
        <v>65.311666187050363</v>
      </c>
      <c r="Z304" s="26"/>
      <c r="AA304" s="26"/>
      <c r="AB304" s="26"/>
      <c r="AC304" s="26"/>
      <c r="AD304" s="26"/>
      <c r="AE304" s="26"/>
    </row>
    <row r="305" spans="1:31" s="18" customFormat="1" ht="31.5" x14ac:dyDescent="0.25">
      <c r="A305" s="20" t="s">
        <v>300</v>
      </c>
      <c r="B305" s="28">
        <f t="shared" si="71"/>
        <v>502084.37664999993</v>
      </c>
      <c r="C305" s="28">
        <f t="shared" si="72"/>
        <v>621128.74660000007</v>
      </c>
      <c r="D305" s="28">
        <f t="shared" si="73"/>
        <v>598243.70682000008</v>
      </c>
      <c r="E305" s="28">
        <f t="shared" si="74"/>
        <v>22885.039779999999</v>
      </c>
      <c r="F305" s="28">
        <f t="shared" si="75"/>
        <v>477783.03057000006</v>
      </c>
      <c r="G305" s="28">
        <f t="shared" si="82"/>
        <v>76.921738558284275</v>
      </c>
      <c r="H305" s="28">
        <f>SUM(H306:H314)</f>
        <v>154479.20000000001</v>
      </c>
      <c r="I305" s="28">
        <f>SUM(I306:I314)</f>
        <v>154479.20000000001</v>
      </c>
      <c r="J305" s="28">
        <f>SUM(J306:J314)</f>
        <v>154479.20000000001</v>
      </c>
      <c r="K305" s="28">
        <f>SUM(K306:K314)</f>
        <v>0</v>
      </c>
      <c r="L305" s="28">
        <f>SUM(L306:L314)</f>
        <v>115859.5</v>
      </c>
      <c r="M305" s="29">
        <f>L305/I305*100</f>
        <v>75.000064733634048</v>
      </c>
      <c r="N305" s="28">
        <f>SUM(N306:N314)</f>
        <v>116406.67665000001</v>
      </c>
      <c r="O305" s="28">
        <f>SUM(O306:O314)</f>
        <v>174465.30682</v>
      </c>
      <c r="P305" s="28">
        <f>SUM(P306:P314)</f>
        <v>174465.30682</v>
      </c>
      <c r="Q305" s="28">
        <f>SUM(Q306:Q314)</f>
        <v>0</v>
      </c>
      <c r="R305" s="28">
        <f>SUM(R306:R314)</f>
        <v>145671.54522000003</v>
      </c>
      <c r="S305" s="28">
        <f t="shared" si="83"/>
        <v>83.495995780005032</v>
      </c>
      <c r="T305" s="28">
        <f>SUM(T306:T314)</f>
        <v>225128.69999999995</v>
      </c>
      <c r="U305" s="28">
        <f>SUM(U306:U314)</f>
        <v>251271.80000000005</v>
      </c>
      <c r="V305" s="28">
        <f>SUM(V306:V314)</f>
        <v>251271.80000000005</v>
      </c>
      <c r="W305" s="28">
        <f>SUM(W306:W314)</f>
        <v>0</v>
      </c>
      <c r="X305" s="28">
        <f>SUM(X306:X314)</f>
        <v>178616.06561000005</v>
      </c>
      <c r="Y305" s="28">
        <f t="shared" si="81"/>
        <v>71.084803630968537</v>
      </c>
      <c r="Z305" s="28">
        <f>SUM(Z306:Z314)</f>
        <v>6069.8</v>
      </c>
      <c r="AA305" s="28">
        <f>SUM(AA306:AA314)</f>
        <v>40912.439780000001</v>
      </c>
      <c r="AB305" s="28">
        <f>SUM(AB306:AB314)</f>
        <v>18027.400000000001</v>
      </c>
      <c r="AC305" s="28">
        <f>SUM(AC306:AC314)</f>
        <v>22885.039779999999</v>
      </c>
      <c r="AD305" s="28">
        <f>SUM(AD306:AD314)</f>
        <v>37635.919739999998</v>
      </c>
      <c r="AE305" s="28">
        <f>AD305/AA305*100</f>
        <v>91.991384386707423</v>
      </c>
    </row>
    <row r="306" spans="1:31" ht="31.5" x14ac:dyDescent="0.25">
      <c r="A306" s="345" t="s">
        <v>231</v>
      </c>
      <c r="B306" s="26">
        <f t="shared" si="71"/>
        <v>458534.37665000005</v>
      </c>
      <c r="C306" s="26">
        <f t="shared" si="72"/>
        <v>544328.16165000014</v>
      </c>
      <c r="D306" s="26">
        <f t="shared" si="73"/>
        <v>543011.01665000012</v>
      </c>
      <c r="E306" s="26">
        <f t="shared" si="74"/>
        <v>1317.145</v>
      </c>
      <c r="F306" s="26">
        <f t="shared" si="75"/>
        <v>404658.5582400001</v>
      </c>
      <c r="G306" s="26">
        <f t="shared" si="82"/>
        <v>74.340919090677744</v>
      </c>
      <c r="H306" s="27">
        <f>Дотации!B69</f>
        <v>154479.20000000001</v>
      </c>
      <c r="I306" s="27">
        <f>Дотации!C69</f>
        <v>154479.20000000001</v>
      </c>
      <c r="J306" s="27">
        <f>Дотации!D69</f>
        <v>154479.20000000001</v>
      </c>
      <c r="K306" s="27">
        <f>Дотации!E69</f>
        <v>0</v>
      </c>
      <c r="L306" s="27">
        <f>Дотации!F69</f>
        <v>115859.5</v>
      </c>
      <c r="M306" s="27">
        <f>L306/I306*100</f>
        <v>75.000064733634048</v>
      </c>
      <c r="N306" s="26">
        <f>Субсидии!B301</f>
        <v>74591.676650000009</v>
      </c>
      <c r="O306" s="26">
        <f>Субсидии!C301</f>
        <v>125970.11665000001</v>
      </c>
      <c r="P306" s="26">
        <f>Субсидии!D301</f>
        <v>125970.11665000001</v>
      </c>
      <c r="Q306" s="26">
        <f>Субсидии!E301</f>
        <v>0</v>
      </c>
      <c r="R306" s="26">
        <f>Субсидии!F301</f>
        <v>100090.38359000001</v>
      </c>
      <c r="S306" s="26">
        <f t="shared" si="83"/>
        <v>79.455656827003509</v>
      </c>
      <c r="T306" s="26">
        <f>'Субвенции '!B297</f>
        <v>223393.7</v>
      </c>
      <c r="U306" s="26">
        <f>'Субвенции '!C297</f>
        <v>249534.30000000005</v>
      </c>
      <c r="V306" s="26">
        <f>'Субвенции '!D297</f>
        <v>249534.30000000005</v>
      </c>
      <c r="W306" s="26">
        <f>'Субвенции '!E297</f>
        <v>0</v>
      </c>
      <c r="X306" s="26">
        <f>'Субвенции '!F297</f>
        <v>177640.64969000005</v>
      </c>
      <c r="Y306" s="26">
        <f t="shared" si="81"/>
        <v>71.188870503974812</v>
      </c>
      <c r="Z306" s="26">
        <f>Иные!B159</f>
        <v>6069.8</v>
      </c>
      <c r="AA306" s="26">
        <f>Иные!C159</f>
        <v>14344.545</v>
      </c>
      <c r="AB306" s="26">
        <f>Иные!D159</f>
        <v>13027.400000000001</v>
      </c>
      <c r="AC306" s="26">
        <f>Иные!E159</f>
        <v>1317.145</v>
      </c>
      <c r="AD306" s="26">
        <f>Иные!F159</f>
        <v>11068.024960000001</v>
      </c>
      <c r="AE306" s="26">
        <f>AD306/AA306*100</f>
        <v>77.15842475310302</v>
      </c>
    </row>
    <row r="307" spans="1:31" ht="16.5" customHeight="1" x14ac:dyDescent="0.25">
      <c r="A307" s="39" t="s">
        <v>465</v>
      </c>
      <c r="B307" s="121">
        <f t="shared" si="71"/>
        <v>4515.8</v>
      </c>
      <c r="C307" s="121">
        <f t="shared" si="72"/>
        <v>4947.63</v>
      </c>
      <c r="D307" s="121">
        <f t="shared" si="73"/>
        <v>4947.63</v>
      </c>
      <c r="E307" s="121">
        <f t="shared" si="74"/>
        <v>0</v>
      </c>
      <c r="F307" s="121">
        <f t="shared" si="75"/>
        <v>4903.2463200000002</v>
      </c>
      <c r="G307" s="121">
        <f t="shared" si="82"/>
        <v>99.102930493994108</v>
      </c>
      <c r="H307" s="26"/>
      <c r="I307" s="26"/>
      <c r="J307" s="26"/>
      <c r="K307" s="26"/>
      <c r="L307" s="26"/>
      <c r="M307" s="31"/>
      <c r="N307" s="203">
        <f>Субсидии!B303</f>
        <v>4377</v>
      </c>
      <c r="O307" s="203">
        <f>Субсидии!C303</f>
        <v>4808.63</v>
      </c>
      <c r="P307" s="203">
        <f>Субсидии!D303</f>
        <v>4808.63</v>
      </c>
      <c r="Q307" s="203">
        <f>Субсидии!E303</f>
        <v>0</v>
      </c>
      <c r="R307" s="203">
        <f>Субсидии!F303</f>
        <v>4808.63</v>
      </c>
      <c r="S307" s="26">
        <f t="shared" si="83"/>
        <v>100</v>
      </c>
      <c r="T307" s="26">
        <f>'Субвенции '!B298</f>
        <v>138.80000000000001</v>
      </c>
      <c r="U307" s="26">
        <f>'Субвенции '!C298</f>
        <v>139</v>
      </c>
      <c r="V307" s="26">
        <f>'Субвенции '!D298</f>
        <v>139</v>
      </c>
      <c r="W307" s="26">
        <f>'Субвенции '!E298</f>
        <v>0</v>
      </c>
      <c r="X307" s="26">
        <f>'Субвенции '!F298</f>
        <v>94.616320000000002</v>
      </c>
      <c r="Y307" s="26">
        <f t="shared" si="81"/>
        <v>68.069294964028785</v>
      </c>
      <c r="Z307" s="26"/>
      <c r="AA307" s="26"/>
      <c r="AB307" s="26"/>
      <c r="AC307" s="26"/>
      <c r="AD307" s="26"/>
      <c r="AE307" s="26"/>
    </row>
    <row r="308" spans="1:31" x14ac:dyDescent="0.25">
      <c r="A308" s="39" t="s">
        <v>466</v>
      </c>
      <c r="B308" s="121">
        <f t="shared" si="71"/>
        <v>4302.8</v>
      </c>
      <c r="C308" s="121">
        <f t="shared" si="72"/>
        <v>7247.7510400000001</v>
      </c>
      <c r="D308" s="121">
        <f t="shared" si="73"/>
        <v>4958.7785899999999</v>
      </c>
      <c r="E308" s="121">
        <f t="shared" si="74"/>
        <v>2288.9724500000002</v>
      </c>
      <c r="F308" s="121">
        <f t="shared" si="75"/>
        <v>5395.0836500000005</v>
      </c>
      <c r="G308" s="121">
        <f t="shared" si="82"/>
        <v>74.438037678512757</v>
      </c>
      <c r="H308" s="26"/>
      <c r="I308" s="26"/>
      <c r="J308" s="26"/>
      <c r="K308" s="26"/>
      <c r="L308" s="26"/>
      <c r="M308" s="31"/>
      <c r="N308" s="203">
        <f>Субсидии!B304</f>
        <v>4164</v>
      </c>
      <c r="O308" s="203">
        <f>Субсидии!C304</f>
        <v>4819.7785899999999</v>
      </c>
      <c r="P308" s="203">
        <f>Субсидии!D304</f>
        <v>4819.7785899999999</v>
      </c>
      <c r="Q308" s="203">
        <f>Субсидии!E304</f>
        <v>0</v>
      </c>
      <c r="R308" s="203">
        <f>Субсидии!F304</f>
        <v>3013.4897700000001</v>
      </c>
      <c r="S308" s="26">
        <f t="shared" si="83"/>
        <v>62.523406702796279</v>
      </c>
      <c r="T308" s="26">
        <f>'Субвенции '!B299</f>
        <v>138.80000000000001</v>
      </c>
      <c r="U308" s="26">
        <f>'Субвенции '!C299</f>
        <v>139</v>
      </c>
      <c r="V308" s="26">
        <f>'Субвенции '!D299</f>
        <v>139</v>
      </c>
      <c r="W308" s="26">
        <f>'Субвенции '!E299</f>
        <v>0</v>
      </c>
      <c r="X308" s="26">
        <f>'Субвенции '!F299</f>
        <v>92.621429999999989</v>
      </c>
      <c r="Y308" s="26">
        <f t="shared" si="81"/>
        <v>66.634122302158261</v>
      </c>
      <c r="Z308" s="26">
        <f>Иные!B161</f>
        <v>0</v>
      </c>
      <c r="AA308" s="26">
        <f>Иные!C161</f>
        <v>2288.9724500000002</v>
      </c>
      <c r="AB308" s="26">
        <f>Иные!D161</f>
        <v>0</v>
      </c>
      <c r="AC308" s="26">
        <f>Иные!E161</f>
        <v>2288.9724500000002</v>
      </c>
      <c r="AD308" s="26">
        <f>Иные!F161</f>
        <v>2288.9724500000002</v>
      </c>
      <c r="AE308" s="26">
        <f t="shared" ref="AE308:AE314" si="85">AD308/AA308*100</f>
        <v>100</v>
      </c>
    </row>
    <row r="309" spans="1:31" x14ac:dyDescent="0.25">
      <c r="A309" s="39" t="s">
        <v>467</v>
      </c>
      <c r="B309" s="121">
        <f t="shared" si="71"/>
        <v>4578.8</v>
      </c>
      <c r="C309" s="121">
        <f t="shared" si="72"/>
        <v>12590.41216</v>
      </c>
      <c r="D309" s="121">
        <f t="shared" si="73"/>
        <v>4579</v>
      </c>
      <c r="E309" s="121">
        <f t="shared" si="74"/>
        <v>8011.4121599999999</v>
      </c>
      <c r="F309" s="121">
        <f t="shared" si="75"/>
        <v>12541.540069999999</v>
      </c>
      <c r="G309" s="121">
        <f t="shared" si="82"/>
        <v>99.611830896566929</v>
      </c>
      <c r="H309" s="26"/>
      <c r="I309" s="26"/>
      <c r="J309" s="26"/>
      <c r="K309" s="26"/>
      <c r="L309" s="26"/>
      <c r="M309" s="31"/>
      <c r="N309" s="203">
        <f>Субсидии!B305</f>
        <v>4440</v>
      </c>
      <c r="O309" s="203">
        <f>Субсидии!C305</f>
        <v>4440</v>
      </c>
      <c r="P309" s="203">
        <f>Субсидии!D305</f>
        <v>4440</v>
      </c>
      <c r="Q309" s="203">
        <f>Субсидии!E305</f>
        <v>0</v>
      </c>
      <c r="R309" s="203">
        <f>Субсидии!F305</f>
        <v>4440</v>
      </c>
      <c r="S309" s="26">
        <f t="shared" si="83"/>
        <v>100</v>
      </c>
      <c r="T309" s="26">
        <f>'Субвенции '!B300</f>
        <v>138.80000000000001</v>
      </c>
      <c r="U309" s="26">
        <f>'Субвенции '!C300</f>
        <v>139</v>
      </c>
      <c r="V309" s="26">
        <f>'Субвенции '!D300</f>
        <v>139</v>
      </c>
      <c r="W309" s="26">
        <f>'Субвенции '!E300</f>
        <v>0</v>
      </c>
      <c r="X309" s="26">
        <f>'Субвенции '!F300</f>
        <v>90.12791</v>
      </c>
      <c r="Y309" s="26">
        <f t="shared" si="81"/>
        <v>64.84022302158273</v>
      </c>
      <c r="Z309" s="26"/>
      <c r="AA309" s="26">
        <f>Иные!C162</f>
        <v>8011.4121599999999</v>
      </c>
      <c r="AB309" s="26">
        <f>Иные!D162</f>
        <v>0</v>
      </c>
      <c r="AC309" s="26">
        <f>Иные!E162</f>
        <v>8011.4121599999999</v>
      </c>
      <c r="AD309" s="26">
        <f>Иные!F162</f>
        <v>8011.4121599999999</v>
      </c>
      <c r="AE309" s="26">
        <f t="shared" si="85"/>
        <v>100</v>
      </c>
    </row>
    <row r="310" spans="1:31" x14ac:dyDescent="0.25">
      <c r="A310" s="39" t="s">
        <v>269</v>
      </c>
      <c r="B310" s="121">
        <f t="shared" si="71"/>
        <v>5321</v>
      </c>
      <c r="C310" s="121">
        <f t="shared" si="72"/>
        <v>7047.2186999999994</v>
      </c>
      <c r="D310" s="121">
        <f t="shared" si="73"/>
        <v>5321.5</v>
      </c>
      <c r="E310" s="121">
        <f t="shared" si="74"/>
        <v>1725.7186999999999</v>
      </c>
      <c r="F310" s="121">
        <f t="shared" si="75"/>
        <v>6743.8241899999994</v>
      </c>
      <c r="G310" s="121">
        <f t="shared" si="82"/>
        <v>95.694833339002244</v>
      </c>
      <c r="H310" s="26"/>
      <c r="I310" s="26"/>
      <c r="J310" s="26"/>
      <c r="K310" s="26"/>
      <c r="L310" s="26"/>
      <c r="M310" s="31"/>
      <c r="N310" s="203">
        <f>Субсидии!B306</f>
        <v>4974</v>
      </c>
      <c r="O310" s="203">
        <f>Субсидии!C306</f>
        <v>4974</v>
      </c>
      <c r="P310" s="203">
        <f>Субсидии!D306</f>
        <v>4974</v>
      </c>
      <c r="Q310" s="203">
        <f>Субсидии!E306</f>
        <v>0</v>
      </c>
      <c r="R310" s="203">
        <f>Субсидии!F306</f>
        <v>4974</v>
      </c>
      <c r="S310" s="26">
        <f t="shared" si="83"/>
        <v>100</v>
      </c>
      <c r="T310" s="26">
        <f>'Субвенции '!B301</f>
        <v>347</v>
      </c>
      <c r="U310" s="26">
        <f>'Субвенции '!C301</f>
        <v>347.5</v>
      </c>
      <c r="V310" s="26">
        <f>'Субвенции '!D301</f>
        <v>347.5</v>
      </c>
      <c r="W310" s="26">
        <f>'Субвенции '!E301</f>
        <v>0</v>
      </c>
      <c r="X310" s="26">
        <f>'Субвенции '!F301</f>
        <v>44.105489999999996</v>
      </c>
      <c r="Y310" s="26">
        <f t="shared" si="81"/>
        <v>12.692227338129495</v>
      </c>
      <c r="Z310" s="26"/>
      <c r="AA310" s="26">
        <f>Иные!C163</f>
        <v>1725.7186999999999</v>
      </c>
      <c r="AB310" s="26">
        <f>Иные!D163</f>
        <v>0</v>
      </c>
      <c r="AC310" s="26">
        <f>Иные!E163</f>
        <v>1725.7186999999999</v>
      </c>
      <c r="AD310" s="26">
        <f>Иные!F163</f>
        <v>1725.7186999999999</v>
      </c>
      <c r="AE310" s="26">
        <f t="shared" si="85"/>
        <v>100</v>
      </c>
    </row>
    <row r="311" spans="1:31" x14ac:dyDescent="0.25">
      <c r="A311" s="39" t="s">
        <v>253</v>
      </c>
      <c r="B311" s="121">
        <f t="shared" si="71"/>
        <v>6056</v>
      </c>
      <c r="C311" s="121">
        <f t="shared" si="72"/>
        <v>11882.165710000001</v>
      </c>
      <c r="D311" s="121">
        <f t="shared" si="73"/>
        <v>6669.83</v>
      </c>
      <c r="E311" s="121">
        <f t="shared" si="74"/>
        <v>5212.3357100000003</v>
      </c>
      <c r="F311" s="121">
        <f t="shared" si="75"/>
        <v>11758.07503</v>
      </c>
      <c r="G311" s="121">
        <f t="shared" si="82"/>
        <v>98.955656039238988</v>
      </c>
      <c r="H311" s="26"/>
      <c r="I311" s="26"/>
      <c r="J311" s="26"/>
      <c r="K311" s="26"/>
      <c r="L311" s="26"/>
      <c r="M311" s="31"/>
      <c r="N311" s="203">
        <f>Субсидии!B307</f>
        <v>5709</v>
      </c>
      <c r="O311" s="203">
        <f>Субсидии!C307</f>
        <v>6322.33</v>
      </c>
      <c r="P311" s="203">
        <f>Субсидии!D307</f>
        <v>6322.33</v>
      </c>
      <c r="Q311" s="203">
        <f>Субсидии!E307</f>
        <v>0</v>
      </c>
      <c r="R311" s="203">
        <f>Субсидии!F307</f>
        <v>6322.33</v>
      </c>
      <c r="S311" s="26">
        <f t="shared" si="83"/>
        <v>100</v>
      </c>
      <c r="T311" s="26">
        <f>'Субвенции '!B302</f>
        <v>347</v>
      </c>
      <c r="U311" s="26">
        <f>'Субвенции '!C302</f>
        <v>347.5</v>
      </c>
      <c r="V311" s="26">
        <f>'Субвенции '!D302</f>
        <v>347.5</v>
      </c>
      <c r="W311" s="26">
        <f>'Субвенции '!E302</f>
        <v>0</v>
      </c>
      <c r="X311" s="26">
        <f>'Субвенции '!F302</f>
        <v>223.40932000000001</v>
      </c>
      <c r="Y311" s="26">
        <f t="shared" si="81"/>
        <v>64.290451798561151</v>
      </c>
      <c r="Z311" s="26">
        <f>Иные!B164</f>
        <v>0</v>
      </c>
      <c r="AA311" s="26">
        <f>Иные!C164</f>
        <v>5212.3357100000003</v>
      </c>
      <c r="AB311" s="26">
        <f>Иные!D164</f>
        <v>0</v>
      </c>
      <c r="AC311" s="26">
        <f>Иные!E164</f>
        <v>5212.3357100000003</v>
      </c>
      <c r="AD311" s="26">
        <f>Иные!F164</f>
        <v>5212.3357100000003</v>
      </c>
      <c r="AE311" s="26">
        <f t="shared" si="85"/>
        <v>100</v>
      </c>
    </row>
    <row r="312" spans="1:31" x14ac:dyDescent="0.25">
      <c r="A312" s="39" t="s">
        <v>468</v>
      </c>
      <c r="B312" s="121">
        <f t="shared" si="71"/>
        <v>4605.8</v>
      </c>
      <c r="C312" s="121">
        <f t="shared" si="72"/>
        <v>5585.4515799999999</v>
      </c>
      <c r="D312" s="121">
        <f t="shared" si="73"/>
        <v>5585.4515799999999</v>
      </c>
      <c r="E312" s="121">
        <f t="shared" si="74"/>
        <v>0</v>
      </c>
      <c r="F312" s="121">
        <f t="shared" si="75"/>
        <v>5427.4004100000002</v>
      </c>
      <c r="G312" s="121">
        <f t="shared" si="82"/>
        <v>97.170306326422406</v>
      </c>
      <c r="H312" s="26"/>
      <c r="I312" s="26"/>
      <c r="J312" s="26"/>
      <c r="K312" s="26"/>
      <c r="L312" s="26"/>
      <c r="M312" s="31"/>
      <c r="N312" s="203">
        <f>Субсидии!B308</f>
        <v>4467</v>
      </c>
      <c r="O312" s="203">
        <f>Субсидии!C308</f>
        <v>5446.4515799999999</v>
      </c>
      <c r="P312" s="203">
        <f>Субсидии!D308</f>
        <v>5446.4515799999999</v>
      </c>
      <c r="Q312" s="203">
        <f>Субсидии!E308</f>
        <v>0</v>
      </c>
      <c r="R312" s="203">
        <f>Субсидии!F308</f>
        <v>5338.7118600000003</v>
      </c>
      <c r="S312" s="26">
        <f t="shared" si="83"/>
        <v>98.02183644860385</v>
      </c>
      <c r="T312" s="26">
        <f>'Субвенции '!B303</f>
        <v>138.80000000000001</v>
      </c>
      <c r="U312" s="26">
        <f>'Субвенции '!C303</f>
        <v>139</v>
      </c>
      <c r="V312" s="26">
        <f>'Субвенции '!D303</f>
        <v>139</v>
      </c>
      <c r="W312" s="26">
        <f>'Субвенции '!E303</f>
        <v>0</v>
      </c>
      <c r="X312" s="26">
        <f>'Субвенции '!F303</f>
        <v>88.688550000000006</v>
      </c>
      <c r="Y312" s="26">
        <f t="shared" si="81"/>
        <v>63.804712230215834</v>
      </c>
      <c r="Z312" s="26">
        <f>Иные!B165</f>
        <v>0</v>
      </c>
      <c r="AA312" s="26">
        <f>Иные!C165</f>
        <v>0</v>
      </c>
      <c r="AB312" s="26">
        <f>Иные!D165</f>
        <v>0</v>
      </c>
      <c r="AC312" s="26">
        <f>Иные!E165</f>
        <v>0</v>
      </c>
      <c r="AD312" s="26">
        <f>Иные!F165</f>
        <v>0</v>
      </c>
      <c r="AE312" s="26"/>
    </row>
    <row r="313" spans="1:31" x14ac:dyDescent="0.25">
      <c r="A313" s="39" t="s">
        <v>299</v>
      </c>
      <c r="B313" s="121">
        <f t="shared" si="71"/>
        <v>8847</v>
      </c>
      <c r="C313" s="121">
        <f t="shared" si="72"/>
        <v>17847.5</v>
      </c>
      <c r="D313" s="121">
        <f t="shared" si="73"/>
        <v>17847.5</v>
      </c>
      <c r="E313" s="121">
        <f t="shared" si="74"/>
        <v>0</v>
      </c>
      <c r="F313" s="121">
        <f t="shared" si="75"/>
        <v>16751.413699999997</v>
      </c>
      <c r="G313" s="121">
        <f t="shared" si="82"/>
        <v>93.858600364196647</v>
      </c>
      <c r="H313" s="26"/>
      <c r="I313" s="26"/>
      <c r="J313" s="26"/>
      <c r="K313" s="26"/>
      <c r="L313" s="26"/>
      <c r="M313" s="31"/>
      <c r="N313" s="203">
        <f>Субсидии!B302</f>
        <v>8500</v>
      </c>
      <c r="O313" s="203">
        <f>Субсидии!C302</f>
        <v>12500</v>
      </c>
      <c r="P313" s="203">
        <f>Субсидии!D302</f>
        <v>12500</v>
      </c>
      <c r="Q313" s="203">
        <f>Субсидии!E302</f>
        <v>0</v>
      </c>
      <c r="R313" s="203">
        <f>Субсидии!F302</f>
        <v>11500</v>
      </c>
      <c r="S313" s="26">
        <f t="shared" si="83"/>
        <v>92</v>
      </c>
      <c r="T313" s="26">
        <f>'Субвенции '!B304</f>
        <v>347</v>
      </c>
      <c r="U313" s="26">
        <f>'Субвенции '!C304</f>
        <v>347.5</v>
      </c>
      <c r="V313" s="26">
        <f>'Субвенции '!D304</f>
        <v>347.5</v>
      </c>
      <c r="W313" s="26">
        <f>'Субвенции '!E304</f>
        <v>0</v>
      </c>
      <c r="X313" s="26">
        <f>'Субвенции '!F304</f>
        <v>251.41370000000001</v>
      </c>
      <c r="Y313" s="26">
        <f t="shared" si="81"/>
        <v>72.349266187050361</v>
      </c>
      <c r="Z313" s="26">
        <f>Иные!B160</f>
        <v>0</v>
      </c>
      <c r="AA313" s="26">
        <f>Иные!C160</f>
        <v>5000</v>
      </c>
      <c r="AB313" s="26">
        <f>Иные!D160</f>
        <v>5000</v>
      </c>
      <c r="AC313" s="26">
        <f>Иные!E160</f>
        <v>0</v>
      </c>
      <c r="AD313" s="26">
        <f>Иные!F160</f>
        <v>5000</v>
      </c>
      <c r="AE313" s="26">
        <f t="shared" si="85"/>
        <v>100</v>
      </c>
    </row>
    <row r="314" spans="1:31" x14ac:dyDescent="0.25">
      <c r="A314" s="39" t="s">
        <v>528</v>
      </c>
      <c r="B314" s="121">
        <f t="shared" si="71"/>
        <v>5322.8</v>
      </c>
      <c r="C314" s="121">
        <f t="shared" si="72"/>
        <v>9652.4557600000007</v>
      </c>
      <c r="D314" s="121">
        <f t="shared" si="73"/>
        <v>5323</v>
      </c>
      <c r="E314" s="121">
        <f t="shared" si="74"/>
        <v>4329.4557599999998</v>
      </c>
      <c r="F314" s="121">
        <f t="shared" si="75"/>
        <v>9603.8889600000002</v>
      </c>
      <c r="G314" s="121">
        <f t="shared" si="82"/>
        <v>99.4968451427536</v>
      </c>
      <c r="H314" s="26"/>
      <c r="I314" s="26"/>
      <c r="J314" s="26"/>
      <c r="K314" s="26"/>
      <c r="L314" s="26"/>
      <c r="M314" s="31"/>
      <c r="N314" s="203">
        <f>Субсидии!B309</f>
        <v>5184</v>
      </c>
      <c r="O314" s="203">
        <f>Субсидии!C309</f>
        <v>5184</v>
      </c>
      <c r="P314" s="203">
        <f>Субсидии!D309</f>
        <v>5184</v>
      </c>
      <c r="Q314" s="203">
        <f>Субсидии!E309</f>
        <v>0</v>
      </c>
      <c r="R314" s="203">
        <f>Субсидии!F309</f>
        <v>5184</v>
      </c>
      <c r="S314" s="26">
        <f t="shared" si="83"/>
        <v>100</v>
      </c>
      <c r="T314" s="26">
        <f>'Субвенции '!B305</f>
        <v>138.80000000000001</v>
      </c>
      <c r="U314" s="26">
        <f>'Субвенции '!C305</f>
        <v>139</v>
      </c>
      <c r="V314" s="26">
        <f>'Субвенции '!D305</f>
        <v>139</v>
      </c>
      <c r="W314" s="26">
        <f>'Субвенции '!E305</f>
        <v>0</v>
      </c>
      <c r="X314" s="26">
        <f>'Субвенции '!F305</f>
        <v>90.433199999999999</v>
      </c>
      <c r="Y314" s="26">
        <f t="shared" si="81"/>
        <v>65.05985611510792</v>
      </c>
      <c r="Z314" s="26"/>
      <c r="AA314" s="26">
        <f>Иные!C166</f>
        <v>4329.4557599999998</v>
      </c>
      <c r="AB314" s="26">
        <f>Иные!D166</f>
        <v>0</v>
      </c>
      <c r="AC314" s="26">
        <f>Иные!E166</f>
        <v>4329.4557599999998</v>
      </c>
      <c r="AD314" s="26">
        <f>Иные!F166</f>
        <v>4329.4557599999998</v>
      </c>
      <c r="AE314" s="26">
        <f t="shared" si="85"/>
        <v>100</v>
      </c>
    </row>
    <row r="315" spans="1:31" s="18" customFormat="1" ht="31.5" x14ac:dyDescent="0.25">
      <c r="A315" s="20" t="s">
        <v>304</v>
      </c>
      <c r="B315" s="28">
        <f t="shared" si="71"/>
        <v>315667.38490999996</v>
      </c>
      <c r="C315" s="28">
        <f t="shared" si="72"/>
        <v>367721.85687000002</v>
      </c>
      <c r="D315" s="28">
        <f t="shared" si="73"/>
        <v>359023.4523</v>
      </c>
      <c r="E315" s="28">
        <f t="shared" si="74"/>
        <v>8698.4045700000006</v>
      </c>
      <c r="F315" s="28">
        <f t="shared" si="75"/>
        <v>266698.32587</v>
      </c>
      <c r="G315" s="28">
        <f t="shared" si="82"/>
        <v>72.527188930269475</v>
      </c>
      <c r="H315" s="28">
        <f>SUM(H316:H323)</f>
        <v>75544.5</v>
      </c>
      <c r="I315" s="28">
        <f>SUM(I316:I323)</f>
        <v>75544.5</v>
      </c>
      <c r="J315" s="28">
        <f>SUM(J316:J323)</f>
        <v>75544.5</v>
      </c>
      <c r="K315" s="28">
        <f>SUM(K316:K323)</f>
        <v>0</v>
      </c>
      <c r="L315" s="28">
        <f>SUM(L316:L323)</f>
        <v>56658.5</v>
      </c>
      <c r="M315" s="29">
        <f>L315/I315*100</f>
        <v>75.000165465387951</v>
      </c>
      <c r="N315" s="28">
        <f>SUM(N316:N323)</f>
        <v>79447.884909999993</v>
      </c>
      <c r="O315" s="28">
        <f>SUM(O316:O323)</f>
        <v>92603.852299999999</v>
      </c>
      <c r="P315" s="28">
        <f>SUM(P316:P323)</f>
        <v>92603.852299999999</v>
      </c>
      <c r="Q315" s="28">
        <f>SUM(Q316:Q323)</f>
        <v>0</v>
      </c>
      <c r="R315" s="28">
        <f>SUM(R316:R323)</f>
        <v>68578.700509999995</v>
      </c>
      <c r="S315" s="28">
        <f t="shared" si="83"/>
        <v>74.055990983865357</v>
      </c>
      <c r="T315" s="28">
        <f>SUM(T316:T323)</f>
        <v>155718.29999999999</v>
      </c>
      <c r="U315" s="28">
        <f>SUM(U316:U323)</f>
        <v>175083.00000000003</v>
      </c>
      <c r="V315" s="28">
        <f>SUM(V316:V323)</f>
        <v>175083.00000000003</v>
      </c>
      <c r="W315" s="28">
        <f>SUM(W316:W323)</f>
        <v>0</v>
      </c>
      <c r="X315" s="28">
        <f>SUM(X316:X323)</f>
        <v>118739.90753</v>
      </c>
      <c r="Y315" s="28">
        <f t="shared" si="81"/>
        <v>67.819210048948193</v>
      </c>
      <c r="Z315" s="28">
        <f>SUM(Z316:Z323)</f>
        <v>4956.7</v>
      </c>
      <c r="AA315" s="28">
        <f>SUM(AA316:AA323)</f>
        <v>24490.504569999997</v>
      </c>
      <c r="AB315" s="28">
        <f>SUM(AB316:AB323)</f>
        <v>15792.099999999999</v>
      </c>
      <c r="AC315" s="28">
        <f>SUM(AC316:AC323)</f>
        <v>8698.4045700000006</v>
      </c>
      <c r="AD315" s="28">
        <f>SUM(AD316:AD323)</f>
        <v>22721.217830000001</v>
      </c>
      <c r="AE315" s="28">
        <f>AD315/AA315*100</f>
        <v>92.77562152734366</v>
      </c>
    </row>
    <row r="316" spans="1:31" ht="31.5" x14ac:dyDescent="0.25">
      <c r="A316" s="345" t="s">
        <v>230</v>
      </c>
      <c r="B316" s="26">
        <f t="shared" si="71"/>
        <v>288577.81954000005</v>
      </c>
      <c r="C316" s="26">
        <f t="shared" si="72"/>
        <v>322655.40354000009</v>
      </c>
      <c r="D316" s="26">
        <f t="shared" si="73"/>
        <v>322086.93954000005</v>
      </c>
      <c r="E316" s="26">
        <f t="shared" si="74"/>
        <v>568.46399999999994</v>
      </c>
      <c r="F316" s="26">
        <f t="shared" si="75"/>
        <v>227776.67002999998</v>
      </c>
      <c r="G316" s="26">
        <f t="shared" si="82"/>
        <v>70.594407386629172</v>
      </c>
      <c r="H316" s="27">
        <f>Дотации!B71</f>
        <v>75544.5</v>
      </c>
      <c r="I316" s="27">
        <f>Дотации!C71</f>
        <v>75544.5</v>
      </c>
      <c r="J316" s="27">
        <f>Дотации!D71</f>
        <v>75544.5</v>
      </c>
      <c r="K316" s="27">
        <f>Дотации!E71</f>
        <v>0</v>
      </c>
      <c r="L316" s="27">
        <f>Дотации!F71</f>
        <v>56658.5</v>
      </c>
      <c r="M316" s="27">
        <f>L316/I316*100</f>
        <v>75.000165465387951</v>
      </c>
      <c r="N316" s="26">
        <f>Субсидии!B311</f>
        <v>53260.519540000001</v>
      </c>
      <c r="O316" s="26">
        <f>Субсидии!C311</f>
        <v>61570.839540000001</v>
      </c>
      <c r="P316" s="26">
        <f>Субсидии!D311</f>
        <v>61570.839540000001</v>
      </c>
      <c r="Q316" s="26">
        <f>Субсидии!E311</f>
        <v>0</v>
      </c>
      <c r="R316" s="26">
        <f>Субсидии!F311</f>
        <v>43346.821099999994</v>
      </c>
      <c r="S316" s="26">
        <f t="shared" si="83"/>
        <v>70.401543041880032</v>
      </c>
      <c r="T316" s="26">
        <f>'Субвенции '!B307</f>
        <v>154816.10000000003</v>
      </c>
      <c r="U316" s="26">
        <f>'Субвенции '!C307</f>
        <v>174179.50000000003</v>
      </c>
      <c r="V316" s="26">
        <f>'Субвенции '!D307</f>
        <v>174179.50000000003</v>
      </c>
      <c r="W316" s="26">
        <f>'Субвенции '!E307</f>
        <v>0</v>
      </c>
      <c r="X316" s="26">
        <f>'Субвенции '!F307</f>
        <v>118180.07166999999</v>
      </c>
      <c r="Y316" s="26">
        <f t="shared" si="81"/>
        <v>67.849587161520148</v>
      </c>
      <c r="Z316" s="26">
        <f>Иные!B168</f>
        <v>4956.7</v>
      </c>
      <c r="AA316" s="26">
        <f>Иные!C168</f>
        <v>11360.563999999998</v>
      </c>
      <c r="AB316" s="26">
        <f>Иные!D168</f>
        <v>10792.099999999999</v>
      </c>
      <c r="AC316" s="26">
        <f>Иные!E168</f>
        <v>568.46399999999994</v>
      </c>
      <c r="AD316" s="26">
        <f>Иные!F168</f>
        <v>9591.2772600000008</v>
      </c>
      <c r="AE316" s="26">
        <f>AD316/AA316*100</f>
        <v>84.426065994610838</v>
      </c>
    </row>
    <row r="317" spans="1:31" x14ac:dyDescent="0.25">
      <c r="A317" s="39" t="s">
        <v>325</v>
      </c>
      <c r="B317" s="121">
        <f t="shared" si="71"/>
        <v>0</v>
      </c>
      <c r="C317" s="121">
        <f t="shared" si="72"/>
        <v>0</v>
      </c>
      <c r="D317" s="121">
        <f t="shared" si="73"/>
        <v>0</v>
      </c>
      <c r="E317" s="121">
        <f t="shared" si="74"/>
        <v>0</v>
      </c>
      <c r="F317" s="121">
        <f t="shared" si="75"/>
        <v>0</v>
      </c>
      <c r="G317" s="121"/>
      <c r="H317" s="26"/>
      <c r="I317" s="26"/>
      <c r="J317" s="26"/>
      <c r="K317" s="26"/>
      <c r="L317" s="26"/>
      <c r="M317" s="31"/>
      <c r="N317" s="203"/>
      <c r="O317" s="203"/>
      <c r="P317" s="203"/>
      <c r="Q317" s="203"/>
      <c r="R317" s="203"/>
      <c r="S317" s="26"/>
      <c r="T317" s="26">
        <f>'Субвенции '!B308</f>
        <v>0</v>
      </c>
      <c r="U317" s="26">
        <f>'Субвенции '!C308</f>
        <v>0</v>
      </c>
      <c r="V317" s="26">
        <f>'Субвенции '!D308</f>
        <v>0</v>
      </c>
      <c r="W317" s="26">
        <f>'Субвенции '!E308</f>
        <v>0</v>
      </c>
      <c r="X317" s="26">
        <f>'Субвенции '!F308</f>
        <v>0</v>
      </c>
      <c r="Y317" s="26"/>
      <c r="Z317" s="26"/>
      <c r="AA317" s="26"/>
      <c r="AB317" s="26"/>
      <c r="AC317" s="26"/>
      <c r="AD317" s="26"/>
      <c r="AE317" s="26"/>
    </row>
    <row r="318" spans="1:31" x14ac:dyDescent="0.25">
      <c r="A318" s="39" t="s">
        <v>529</v>
      </c>
      <c r="B318" s="121">
        <f t="shared" si="71"/>
        <v>0</v>
      </c>
      <c r="C318" s="121">
        <f t="shared" si="72"/>
        <v>0</v>
      </c>
      <c r="D318" s="121">
        <f t="shared" si="73"/>
        <v>0</v>
      </c>
      <c r="E318" s="121">
        <f t="shared" si="74"/>
        <v>0</v>
      </c>
      <c r="F318" s="121">
        <f t="shared" si="75"/>
        <v>0</v>
      </c>
      <c r="G318" s="121"/>
      <c r="H318" s="26"/>
      <c r="I318" s="26"/>
      <c r="J318" s="26"/>
      <c r="K318" s="26"/>
      <c r="L318" s="26"/>
      <c r="M318" s="31"/>
      <c r="N318" s="203">
        <f>Субсидии!B312</f>
        <v>0</v>
      </c>
      <c r="O318" s="203">
        <f>Субсидии!C312</f>
        <v>0</v>
      </c>
      <c r="P318" s="203">
        <f>Субсидии!D312</f>
        <v>0</v>
      </c>
      <c r="Q318" s="203">
        <f>Субсидии!E312</f>
        <v>0</v>
      </c>
      <c r="R318" s="203">
        <f>Субсидии!F312</f>
        <v>0</v>
      </c>
      <c r="S318" s="26"/>
      <c r="T318" s="26">
        <f>'Субвенции '!B309</f>
        <v>0</v>
      </c>
      <c r="U318" s="26">
        <f>'Субвенции '!C309</f>
        <v>0</v>
      </c>
      <c r="V318" s="26">
        <f>'Субвенции '!D309</f>
        <v>0</v>
      </c>
      <c r="W318" s="26">
        <f>'Субвенции '!E309</f>
        <v>0</v>
      </c>
      <c r="X318" s="26">
        <f>'Субвенции '!F309</f>
        <v>0</v>
      </c>
      <c r="Y318" s="26"/>
      <c r="Z318" s="26"/>
      <c r="AA318" s="26"/>
      <c r="AB318" s="26"/>
      <c r="AC318" s="26"/>
      <c r="AD318" s="26"/>
      <c r="AE318" s="26"/>
    </row>
    <row r="319" spans="1:31" x14ac:dyDescent="0.25">
      <c r="A319" s="39" t="s">
        <v>470</v>
      </c>
      <c r="B319" s="121">
        <f t="shared" si="71"/>
        <v>4131.1653699999997</v>
      </c>
      <c r="C319" s="121">
        <f t="shared" si="72"/>
        <v>9155.5441099999989</v>
      </c>
      <c r="D319" s="121">
        <f t="shared" si="73"/>
        <v>4549.3653699999995</v>
      </c>
      <c r="E319" s="121">
        <f t="shared" si="74"/>
        <v>4606.1787400000003</v>
      </c>
      <c r="F319" s="121">
        <f t="shared" si="75"/>
        <v>9109.9038599999985</v>
      </c>
      <c r="G319" s="121">
        <f t="shared" ref="G319:G345" si="86">F319/C319*100</f>
        <v>99.501501500602785</v>
      </c>
      <c r="H319" s="26"/>
      <c r="I319" s="26"/>
      <c r="J319" s="26"/>
      <c r="K319" s="26"/>
      <c r="L319" s="26"/>
      <c r="M319" s="31"/>
      <c r="N319" s="203">
        <f>Субсидии!B313</f>
        <v>3992.36537</v>
      </c>
      <c r="O319" s="203">
        <f>Субсидии!C313</f>
        <v>4410.3653699999995</v>
      </c>
      <c r="P319" s="203">
        <f>Субсидии!D313</f>
        <v>4410.3653699999995</v>
      </c>
      <c r="Q319" s="203">
        <f>Субсидии!E313</f>
        <v>0</v>
      </c>
      <c r="R319" s="203">
        <f>Субсидии!F313</f>
        <v>4410.3653699999995</v>
      </c>
      <c r="S319" s="26">
        <f t="shared" ref="S319:S345" si="87">R319/O319*100</f>
        <v>100</v>
      </c>
      <c r="T319" s="26">
        <f>'Субвенции '!B310</f>
        <v>138.80000000000001</v>
      </c>
      <c r="U319" s="26">
        <f>'Субвенции '!C310</f>
        <v>139</v>
      </c>
      <c r="V319" s="26">
        <f>'Субвенции '!D310</f>
        <v>139</v>
      </c>
      <c r="W319" s="26">
        <f>'Субвенции '!E310</f>
        <v>0</v>
      </c>
      <c r="X319" s="26">
        <f>'Субвенции '!F310</f>
        <v>93.359750000000005</v>
      </c>
      <c r="Y319" s="26">
        <f t="shared" ref="Y319:Y325" si="88">X319/U319*100</f>
        <v>67.165287769784172</v>
      </c>
      <c r="Z319" s="26"/>
      <c r="AA319" s="26">
        <f>Иные!C169</f>
        <v>4606.1787400000003</v>
      </c>
      <c r="AB319" s="26">
        <f>Иные!D169</f>
        <v>0</v>
      </c>
      <c r="AC319" s="26">
        <f>Иные!E169</f>
        <v>4606.1787400000003</v>
      </c>
      <c r="AD319" s="26">
        <f>Иные!F169</f>
        <v>4606.1787400000003</v>
      </c>
      <c r="AE319" s="26">
        <f t="shared" ref="AE319" si="89">AD319/AA319*100</f>
        <v>100</v>
      </c>
    </row>
    <row r="320" spans="1:31" x14ac:dyDescent="0.25">
      <c r="A320" s="39" t="s">
        <v>473</v>
      </c>
      <c r="B320" s="121">
        <f t="shared" si="71"/>
        <v>5841.8</v>
      </c>
      <c r="C320" s="121">
        <f t="shared" si="72"/>
        <v>6842</v>
      </c>
      <c r="D320" s="121">
        <f t="shared" si="73"/>
        <v>6842</v>
      </c>
      <c r="E320" s="121">
        <f t="shared" si="74"/>
        <v>0</v>
      </c>
      <c r="F320" s="121">
        <f t="shared" si="75"/>
        <v>5788.5351899999996</v>
      </c>
      <c r="G320" s="121">
        <f t="shared" si="86"/>
        <v>84.602969745688398</v>
      </c>
      <c r="H320" s="26"/>
      <c r="I320" s="26"/>
      <c r="J320" s="26"/>
      <c r="K320" s="26"/>
      <c r="L320" s="26"/>
      <c r="M320" s="31"/>
      <c r="N320" s="203">
        <f>Субсидии!B314</f>
        <v>5703</v>
      </c>
      <c r="O320" s="203">
        <f>Субсидии!C314</f>
        <v>6703</v>
      </c>
      <c r="P320" s="203">
        <f>Субсидии!D314</f>
        <v>6703</v>
      </c>
      <c r="Q320" s="203">
        <f>Субсидии!E314</f>
        <v>0</v>
      </c>
      <c r="R320" s="203">
        <f>Субсидии!F314</f>
        <v>5703</v>
      </c>
      <c r="S320" s="26">
        <f t="shared" si="87"/>
        <v>85.08130687751752</v>
      </c>
      <c r="T320" s="26">
        <f>'Субвенции '!B311</f>
        <v>138.80000000000001</v>
      </c>
      <c r="U320" s="26">
        <f>'Субвенции '!C311</f>
        <v>139</v>
      </c>
      <c r="V320" s="26">
        <f>'Субвенции '!D311</f>
        <v>139</v>
      </c>
      <c r="W320" s="26">
        <f>'Субвенции '!E311</f>
        <v>0</v>
      </c>
      <c r="X320" s="26">
        <f>'Субвенции '!F311</f>
        <v>85.53519</v>
      </c>
      <c r="Y320" s="26">
        <f t="shared" si="88"/>
        <v>61.536107913669071</v>
      </c>
      <c r="Z320" s="26"/>
      <c r="AA320" s="26"/>
      <c r="AB320" s="26"/>
      <c r="AC320" s="26"/>
      <c r="AD320" s="26"/>
      <c r="AE320" s="26"/>
    </row>
    <row r="321" spans="1:31" x14ac:dyDescent="0.25">
      <c r="A321" s="39" t="s">
        <v>471</v>
      </c>
      <c r="B321" s="121">
        <f t="shared" si="71"/>
        <v>3042.8</v>
      </c>
      <c r="C321" s="121">
        <f t="shared" si="72"/>
        <v>3654</v>
      </c>
      <c r="D321" s="121">
        <f t="shared" si="73"/>
        <v>3654</v>
      </c>
      <c r="E321" s="121">
        <f t="shared" si="74"/>
        <v>0</v>
      </c>
      <c r="F321" s="121">
        <f t="shared" si="75"/>
        <v>2980.87664</v>
      </c>
      <c r="G321" s="121">
        <f t="shared" si="86"/>
        <v>81.578452107279702</v>
      </c>
      <c r="H321" s="26"/>
      <c r="I321" s="26"/>
      <c r="J321" s="26"/>
      <c r="K321" s="26"/>
      <c r="L321" s="26"/>
      <c r="M321" s="31"/>
      <c r="N321" s="203">
        <f>Субсидии!B315</f>
        <v>2904</v>
      </c>
      <c r="O321" s="203">
        <f>Субсидии!C315</f>
        <v>3515</v>
      </c>
      <c r="P321" s="203">
        <f>Субсидии!D315</f>
        <v>3515</v>
      </c>
      <c r="Q321" s="203">
        <f>Субсидии!E315</f>
        <v>0</v>
      </c>
      <c r="R321" s="203">
        <f>Субсидии!F315</f>
        <v>2904</v>
      </c>
      <c r="S321" s="26">
        <f t="shared" si="87"/>
        <v>82.617354196301562</v>
      </c>
      <c r="T321" s="26">
        <f>'Субвенции '!B312</f>
        <v>138.80000000000001</v>
      </c>
      <c r="U321" s="26">
        <f>'Субвенции '!C312</f>
        <v>139</v>
      </c>
      <c r="V321" s="26">
        <f>'Субвенции '!D312</f>
        <v>139</v>
      </c>
      <c r="W321" s="26">
        <f>'Субвенции '!E312</f>
        <v>0</v>
      </c>
      <c r="X321" s="26">
        <f>'Субвенции '!F312</f>
        <v>76.876639999999995</v>
      </c>
      <c r="Y321" s="26">
        <f t="shared" si="88"/>
        <v>55.306935251798564</v>
      </c>
      <c r="Z321" s="26"/>
      <c r="AA321" s="26"/>
      <c r="AB321" s="26"/>
      <c r="AC321" s="26"/>
      <c r="AD321" s="26"/>
      <c r="AE321" s="26"/>
    </row>
    <row r="322" spans="1:31" x14ac:dyDescent="0.25">
      <c r="A322" s="39" t="s">
        <v>303</v>
      </c>
      <c r="B322" s="121">
        <f t="shared" si="71"/>
        <v>8847</v>
      </c>
      <c r="C322" s="121">
        <f t="shared" si="72"/>
        <v>19502.909220000001</v>
      </c>
      <c r="D322" s="121">
        <f t="shared" si="73"/>
        <v>15979.14739</v>
      </c>
      <c r="E322" s="121">
        <f t="shared" si="74"/>
        <v>3523.7618299999999</v>
      </c>
      <c r="F322" s="121">
        <f t="shared" si="75"/>
        <v>19366.143530000001</v>
      </c>
      <c r="G322" s="121">
        <f t="shared" si="86"/>
        <v>99.298742108383763</v>
      </c>
      <c r="H322" s="26"/>
      <c r="I322" s="26"/>
      <c r="J322" s="26"/>
      <c r="K322" s="26"/>
      <c r="L322" s="26"/>
      <c r="M322" s="31"/>
      <c r="N322" s="203">
        <f>Субсидии!B316</f>
        <v>8500</v>
      </c>
      <c r="O322" s="203">
        <f>Субсидии!C316</f>
        <v>10631.64739</v>
      </c>
      <c r="P322" s="203">
        <f>Субсидии!D316</f>
        <v>10631.64739</v>
      </c>
      <c r="Q322" s="203">
        <f>Субсидии!E316</f>
        <v>0</v>
      </c>
      <c r="R322" s="203">
        <f>Субсидии!F316</f>
        <v>10631.64739</v>
      </c>
      <c r="S322" s="26">
        <f t="shared" si="87"/>
        <v>100</v>
      </c>
      <c r="T322" s="26">
        <f>'Субвенции '!B313</f>
        <v>347</v>
      </c>
      <c r="U322" s="26">
        <f>'Субвенции '!C313</f>
        <v>347.5</v>
      </c>
      <c r="V322" s="26">
        <f>'Субвенции '!D313</f>
        <v>347.5</v>
      </c>
      <c r="W322" s="26">
        <f>'Субвенции '!E313</f>
        <v>0</v>
      </c>
      <c r="X322" s="26">
        <f>'Субвенции '!F313</f>
        <v>210.73430999999999</v>
      </c>
      <c r="Y322" s="26">
        <f t="shared" si="88"/>
        <v>60.642966906474818</v>
      </c>
      <c r="Z322" s="26">
        <f>Иные!B170</f>
        <v>0</v>
      </c>
      <c r="AA322" s="26">
        <f>Иные!C170</f>
        <v>8523.7618299999995</v>
      </c>
      <c r="AB322" s="26">
        <f>Иные!D170</f>
        <v>5000</v>
      </c>
      <c r="AC322" s="26">
        <f>Иные!E170</f>
        <v>3523.7618299999999</v>
      </c>
      <c r="AD322" s="26">
        <f>Иные!F170</f>
        <v>8523.7618299999995</v>
      </c>
      <c r="AE322" s="26">
        <f t="shared" ref="AE322" si="90">AD322/AA322*100</f>
        <v>100</v>
      </c>
    </row>
    <row r="323" spans="1:31" x14ac:dyDescent="0.25">
      <c r="A323" s="39" t="s">
        <v>472</v>
      </c>
      <c r="B323" s="121">
        <f t="shared" si="71"/>
        <v>5226.8</v>
      </c>
      <c r="C323" s="121">
        <f t="shared" si="72"/>
        <v>5912</v>
      </c>
      <c r="D323" s="121">
        <f t="shared" si="73"/>
        <v>5912</v>
      </c>
      <c r="E323" s="121">
        <f t="shared" si="74"/>
        <v>0</v>
      </c>
      <c r="F323" s="121">
        <f t="shared" si="75"/>
        <v>1676.1966199999999</v>
      </c>
      <c r="G323" s="121">
        <f t="shared" si="86"/>
        <v>28.352446211096076</v>
      </c>
      <c r="H323" s="26"/>
      <c r="I323" s="26"/>
      <c r="J323" s="26"/>
      <c r="K323" s="26"/>
      <c r="L323" s="26"/>
      <c r="M323" s="31"/>
      <c r="N323" s="203">
        <f>Субсидии!B317</f>
        <v>5088</v>
      </c>
      <c r="O323" s="203">
        <f>Субсидии!C317</f>
        <v>5773</v>
      </c>
      <c r="P323" s="203">
        <f>Субсидии!D317</f>
        <v>5773</v>
      </c>
      <c r="Q323" s="203">
        <f>Субсидии!E317</f>
        <v>0</v>
      </c>
      <c r="R323" s="203">
        <f>Субсидии!F317</f>
        <v>1582.8666499999999</v>
      </c>
      <c r="S323" s="26">
        <f t="shared" si="87"/>
        <v>27.418441884635371</v>
      </c>
      <c r="T323" s="26">
        <f>'Субвенции '!B314</f>
        <v>138.80000000000001</v>
      </c>
      <c r="U323" s="26">
        <f>'Субвенции '!C314</f>
        <v>139</v>
      </c>
      <c r="V323" s="26">
        <f>'Субвенции '!D314</f>
        <v>139</v>
      </c>
      <c r="W323" s="26">
        <f>'Субвенции '!E314</f>
        <v>0</v>
      </c>
      <c r="X323" s="26">
        <f>'Субвенции '!F314</f>
        <v>93.329970000000003</v>
      </c>
      <c r="Y323" s="26">
        <f t="shared" si="88"/>
        <v>67.143863309352525</v>
      </c>
      <c r="Z323" s="26"/>
      <c r="AA323" s="26"/>
      <c r="AB323" s="26"/>
      <c r="AC323" s="26"/>
      <c r="AD323" s="26"/>
      <c r="AE323" s="26"/>
    </row>
    <row r="324" spans="1:31" s="18" customFormat="1" ht="31.5" x14ac:dyDescent="0.25">
      <c r="A324" s="20" t="s">
        <v>305</v>
      </c>
      <c r="B324" s="28">
        <f t="shared" si="71"/>
        <v>881441.59924999985</v>
      </c>
      <c r="C324" s="28">
        <f t="shared" si="72"/>
        <v>1029731.6350400001</v>
      </c>
      <c r="D324" s="28">
        <f t="shared" si="73"/>
        <v>1029051.9750400002</v>
      </c>
      <c r="E324" s="28">
        <f t="shared" si="74"/>
        <v>679.66</v>
      </c>
      <c r="F324" s="28">
        <f t="shared" si="75"/>
        <v>739433.6783899999</v>
      </c>
      <c r="G324" s="28">
        <f t="shared" si="86"/>
        <v>71.808387081482309</v>
      </c>
      <c r="H324" s="28">
        <f>SUM(H325:H332)</f>
        <v>183547.4</v>
      </c>
      <c r="I324" s="28">
        <f>SUM(I325:I332)</f>
        <v>183547.4</v>
      </c>
      <c r="J324" s="28">
        <f>SUM(J325:J332)</f>
        <v>183547.4</v>
      </c>
      <c r="K324" s="28">
        <f>SUM(K325:K332)</f>
        <v>0</v>
      </c>
      <c r="L324" s="28">
        <f>SUM(L325:L332)</f>
        <v>137660.4</v>
      </c>
      <c r="M324" s="29">
        <f>L324/I324*100</f>
        <v>74.999918277240653</v>
      </c>
      <c r="N324" s="28">
        <f>SUM(N325:N332)</f>
        <v>192410.89924999999</v>
      </c>
      <c r="O324" s="28">
        <f>SUM(O325:O332)</f>
        <v>218641.57504000003</v>
      </c>
      <c r="P324" s="28">
        <f>SUM(P325:P332)</f>
        <v>218641.57504000003</v>
      </c>
      <c r="Q324" s="28">
        <f>SUM(Q325:Q332)</f>
        <v>0</v>
      </c>
      <c r="R324" s="28">
        <f>SUM(R325:R332)</f>
        <v>158289.24162999997</v>
      </c>
      <c r="S324" s="28">
        <f t="shared" si="87"/>
        <v>72.396680092082804</v>
      </c>
      <c r="T324" s="28">
        <f>SUM(T325:T332)</f>
        <v>492532.6999999999</v>
      </c>
      <c r="U324" s="28">
        <f>SUM(U325:U332)</f>
        <v>559877.10000000009</v>
      </c>
      <c r="V324" s="28">
        <f>SUM(V325:V332)</f>
        <v>559877.10000000009</v>
      </c>
      <c r="W324" s="28">
        <f>SUM(W325:W332)</f>
        <v>0</v>
      </c>
      <c r="X324" s="28">
        <f>SUM(X325:X332)</f>
        <v>399209.19207999995</v>
      </c>
      <c r="Y324" s="28">
        <f t="shared" si="88"/>
        <v>71.303004191455571</v>
      </c>
      <c r="Z324" s="28">
        <f>SUM(Z325:Z332)</f>
        <v>12950.6</v>
      </c>
      <c r="AA324" s="28">
        <f>SUM(AA325:AA332)</f>
        <v>67665.56</v>
      </c>
      <c r="AB324" s="28">
        <f>SUM(AB325:AB332)</f>
        <v>66985.899999999994</v>
      </c>
      <c r="AC324" s="28">
        <f>SUM(AC325:AC332)</f>
        <v>679.66</v>
      </c>
      <c r="AD324" s="28">
        <f>SUM(AD325:AD332)</f>
        <v>44274.844680000002</v>
      </c>
      <c r="AE324" s="28">
        <f>AD324/AA324*100</f>
        <v>65.431875063178381</v>
      </c>
    </row>
    <row r="325" spans="1:31" ht="31.5" x14ac:dyDescent="0.25">
      <c r="A325" s="345" t="s">
        <v>229</v>
      </c>
      <c r="B325" s="26">
        <f t="shared" si="71"/>
        <v>828267.79924999992</v>
      </c>
      <c r="C325" s="26">
        <f t="shared" si="72"/>
        <v>928659.25005000015</v>
      </c>
      <c r="D325" s="26">
        <f t="shared" si="73"/>
        <v>928429.59005000012</v>
      </c>
      <c r="E325" s="26">
        <f t="shared" si="74"/>
        <v>229.66</v>
      </c>
      <c r="F325" s="26">
        <f t="shared" si="75"/>
        <v>665859.25888999994</v>
      </c>
      <c r="G325" s="26">
        <f t="shared" si="86"/>
        <v>71.701138911193667</v>
      </c>
      <c r="H325" s="27">
        <f>Дотации!B73</f>
        <v>183547.4</v>
      </c>
      <c r="I325" s="27">
        <f>Дотации!C73</f>
        <v>183547.4</v>
      </c>
      <c r="J325" s="27">
        <f>Дотации!D73</f>
        <v>183547.4</v>
      </c>
      <c r="K325" s="27">
        <f>Дотации!E73</f>
        <v>0</v>
      </c>
      <c r="L325" s="27">
        <f>Дотации!F73</f>
        <v>137660.4</v>
      </c>
      <c r="M325" s="27">
        <f>L325/I325*100</f>
        <v>74.999918277240653</v>
      </c>
      <c r="N325" s="26">
        <f>Субсидии!B319</f>
        <v>140069.89924999999</v>
      </c>
      <c r="O325" s="26">
        <f>Субсидии!C319</f>
        <v>160853.19005</v>
      </c>
      <c r="P325" s="26">
        <f>Субсидии!D319</f>
        <v>160853.19005</v>
      </c>
      <c r="Q325" s="26">
        <f>Субсидии!E319</f>
        <v>0</v>
      </c>
      <c r="R325" s="26">
        <f>Субсидии!F319</f>
        <v>110174.91084</v>
      </c>
      <c r="S325" s="26">
        <f t="shared" si="87"/>
        <v>68.494078858960123</v>
      </c>
      <c r="T325" s="26">
        <f>'Субвенции '!B316</f>
        <v>491699.89999999997</v>
      </c>
      <c r="U325" s="26">
        <f>'Субвенции '!C316</f>
        <v>559043.10000000009</v>
      </c>
      <c r="V325" s="26">
        <f>'Субвенции '!D316</f>
        <v>559043.10000000009</v>
      </c>
      <c r="W325" s="26">
        <f>'Субвенции '!E316</f>
        <v>0</v>
      </c>
      <c r="X325" s="26">
        <f>'Субвенции '!F316</f>
        <v>398708.51495999994</v>
      </c>
      <c r="Y325" s="26">
        <f t="shared" si="88"/>
        <v>71.319816837020227</v>
      </c>
      <c r="Z325" s="26">
        <f>Иные!B172</f>
        <v>12950.6</v>
      </c>
      <c r="AA325" s="26">
        <f>Иные!C172</f>
        <v>25215.559999999998</v>
      </c>
      <c r="AB325" s="26">
        <f>Иные!D172</f>
        <v>24985.899999999998</v>
      </c>
      <c r="AC325" s="26">
        <f>Иные!E172</f>
        <v>229.66</v>
      </c>
      <c r="AD325" s="26">
        <f>Иные!F172</f>
        <v>19315.433090000002</v>
      </c>
      <c r="AE325" s="26">
        <f>AD325/AA325*100</f>
        <v>76.60124577840034</v>
      </c>
    </row>
    <row r="326" spans="1:31" x14ac:dyDescent="0.25">
      <c r="A326" s="39" t="s">
        <v>302</v>
      </c>
      <c r="B326" s="121">
        <f t="shared" si="71"/>
        <v>12750</v>
      </c>
      <c r="C326" s="121">
        <f t="shared" si="72"/>
        <v>56500</v>
      </c>
      <c r="D326" s="121">
        <f t="shared" si="73"/>
        <v>56050</v>
      </c>
      <c r="E326" s="121">
        <f t="shared" si="74"/>
        <v>450</v>
      </c>
      <c r="F326" s="121">
        <f t="shared" si="75"/>
        <v>38069.389389999997</v>
      </c>
      <c r="G326" s="121">
        <f t="shared" si="86"/>
        <v>67.379450247787602</v>
      </c>
      <c r="H326" s="26"/>
      <c r="I326" s="26"/>
      <c r="J326" s="26"/>
      <c r="K326" s="26"/>
      <c r="L326" s="26"/>
      <c r="M326" s="31"/>
      <c r="N326" s="203">
        <f>Субсидии!B320</f>
        <v>12750</v>
      </c>
      <c r="O326" s="203">
        <f>Субсидии!C320</f>
        <v>14050</v>
      </c>
      <c r="P326" s="203">
        <f>Субсидии!D320</f>
        <v>14050</v>
      </c>
      <c r="Q326" s="203">
        <f>Субсидии!E320</f>
        <v>0</v>
      </c>
      <c r="R326" s="203">
        <f>Субсидии!F320</f>
        <v>13109.977800000001</v>
      </c>
      <c r="S326" s="26">
        <f t="shared" si="87"/>
        <v>93.309450533807833</v>
      </c>
      <c r="T326" s="26"/>
      <c r="U326" s="26"/>
      <c r="V326" s="26"/>
      <c r="W326" s="26"/>
      <c r="X326" s="26"/>
      <c r="Y326" s="26"/>
      <c r="Z326" s="26">
        <f>Иные!B173</f>
        <v>0</v>
      </c>
      <c r="AA326" s="26">
        <f>Иные!C173</f>
        <v>42450</v>
      </c>
      <c r="AB326" s="26">
        <f>Иные!D173</f>
        <v>42000</v>
      </c>
      <c r="AC326" s="26">
        <f>Иные!E173</f>
        <v>450</v>
      </c>
      <c r="AD326" s="26">
        <f>Иные!F173</f>
        <v>24959.41159</v>
      </c>
      <c r="AE326" s="26">
        <f>AD326/AA326*100</f>
        <v>58.797200447585396</v>
      </c>
    </row>
    <row r="327" spans="1:31" x14ac:dyDescent="0.25">
      <c r="A327" s="39" t="s">
        <v>478</v>
      </c>
      <c r="B327" s="121">
        <f t="shared" si="71"/>
        <v>7038.8</v>
      </c>
      <c r="C327" s="121">
        <f t="shared" si="72"/>
        <v>7608.4429899999996</v>
      </c>
      <c r="D327" s="121">
        <f t="shared" si="73"/>
        <v>7608.4429899999996</v>
      </c>
      <c r="E327" s="121">
        <f t="shared" si="74"/>
        <v>0</v>
      </c>
      <c r="F327" s="121">
        <f t="shared" si="75"/>
        <v>7553.1696999999995</v>
      </c>
      <c r="G327" s="121">
        <f t="shared" si="86"/>
        <v>99.273526921702015</v>
      </c>
      <c r="H327" s="26"/>
      <c r="I327" s="26"/>
      <c r="J327" s="26"/>
      <c r="K327" s="26"/>
      <c r="L327" s="26"/>
      <c r="M327" s="31"/>
      <c r="N327" s="203">
        <f>Субсидии!B321</f>
        <v>6900</v>
      </c>
      <c r="O327" s="203">
        <f>Субсидии!C321</f>
        <v>7469.4429899999996</v>
      </c>
      <c r="P327" s="203">
        <f>Субсидии!D321</f>
        <v>7469.4429899999996</v>
      </c>
      <c r="Q327" s="203">
        <f>Субсидии!E321</f>
        <v>0</v>
      </c>
      <c r="R327" s="203">
        <f>Субсидии!F321</f>
        <v>7469.4429899999996</v>
      </c>
      <c r="S327" s="26">
        <f t="shared" si="87"/>
        <v>100</v>
      </c>
      <c r="T327" s="26">
        <f>'Субвенции '!B317</f>
        <v>138.80000000000001</v>
      </c>
      <c r="U327" s="26">
        <f>'Субвенции '!C317</f>
        <v>139</v>
      </c>
      <c r="V327" s="26">
        <f>'Субвенции '!D317</f>
        <v>139</v>
      </c>
      <c r="W327" s="26">
        <f>'Субвенции '!E317</f>
        <v>0</v>
      </c>
      <c r="X327" s="26">
        <f>'Субвенции '!F317</f>
        <v>83.726710000000011</v>
      </c>
      <c r="Y327" s="26">
        <f t="shared" ref="Y327:Y345" si="91">X327/U327*100</f>
        <v>60.235043165467637</v>
      </c>
      <c r="Z327" s="26"/>
      <c r="AA327" s="26"/>
      <c r="AB327" s="26"/>
      <c r="AC327" s="26"/>
      <c r="AD327" s="26"/>
      <c r="AE327" s="26"/>
    </row>
    <row r="328" spans="1:31" x14ac:dyDescent="0.25">
      <c r="A328" s="39" t="s">
        <v>477</v>
      </c>
      <c r="B328" s="121">
        <f t="shared" si="71"/>
        <v>5646.8</v>
      </c>
      <c r="C328" s="121">
        <f t="shared" si="72"/>
        <v>7879.91</v>
      </c>
      <c r="D328" s="121">
        <f t="shared" si="73"/>
        <v>7879.91</v>
      </c>
      <c r="E328" s="121">
        <f t="shared" si="74"/>
        <v>0</v>
      </c>
      <c r="F328" s="121">
        <f t="shared" si="75"/>
        <v>7839.8090899999997</v>
      </c>
      <c r="G328" s="121">
        <f t="shared" si="86"/>
        <v>99.491099390729076</v>
      </c>
      <c r="H328" s="26"/>
      <c r="I328" s="26"/>
      <c r="J328" s="26"/>
      <c r="K328" s="26"/>
      <c r="L328" s="26"/>
      <c r="M328" s="31"/>
      <c r="N328" s="203">
        <f>Субсидии!B322</f>
        <v>5508</v>
      </c>
      <c r="O328" s="203">
        <f>Субсидии!C322</f>
        <v>7740.91</v>
      </c>
      <c r="P328" s="203">
        <f>Субсидии!D322</f>
        <v>7740.91</v>
      </c>
      <c r="Q328" s="203">
        <f>Субсидии!E322</f>
        <v>0</v>
      </c>
      <c r="R328" s="203">
        <f>Субсидии!F322</f>
        <v>7740.91</v>
      </c>
      <c r="S328" s="26">
        <f t="shared" si="87"/>
        <v>100</v>
      </c>
      <c r="T328" s="26">
        <f>'Субвенции '!B318</f>
        <v>138.80000000000001</v>
      </c>
      <c r="U328" s="26">
        <f>'Субвенции '!C318</f>
        <v>139</v>
      </c>
      <c r="V328" s="26">
        <f>'Субвенции '!D318</f>
        <v>139</v>
      </c>
      <c r="W328" s="26">
        <f>'Субвенции '!E318</f>
        <v>0</v>
      </c>
      <c r="X328" s="26">
        <f>'Субвенции '!F318</f>
        <v>98.899090000000001</v>
      </c>
      <c r="Y328" s="26">
        <f t="shared" si="91"/>
        <v>71.150424460431665</v>
      </c>
      <c r="Z328" s="26"/>
      <c r="AA328" s="26"/>
      <c r="AB328" s="26"/>
      <c r="AC328" s="26"/>
      <c r="AD328" s="26"/>
      <c r="AE328" s="26"/>
    </row>
    <row r="329" spans="1:31" x14ac:dyDescent="0.25">
      <c r="A329" s="39" t="s">
        <v>172</v>
      </c>
      <c r="B329" s="121">
        <f t="shared" ref="B329:B392" si="92">H329+N329+T329+Z329</f>
        <v>6066.8</v>
      </c>
      <c r="C329" s="121">
        <f t="shared" ref="C329:C392" si="93">I329+O329+U329+AA329</f>
        <v>6067</v>
      </c>
      <c r="D329" s="121">
        <f t="shared" ref="D329:D392" si="94">J329+P329+V329+AB329</f>
        <v>6067</v>
      </c>
      <c r="E329" s="121">
        <f t="shared" ref="E329:E392" si="95">K329+Q329+W329+AC329</f>
        <v>0</v>
      </c>
      <c r="F329" s="121">
        <f t="shared" ref="F329:F392" si="96">L329+R329+X329+AD329</f>
        <v>6005.7039299999997</v>
      </c>
      <c r="G329" s="121">
        <f t="shared" si="86"/>
        <v>98.989680731827917</v>
      </c>
      <c r="H329" s="26"/>
      <c r="I329" s="26"/>
      <c r="J329" s="26"/>
      <c r="K329" s="26"/>
      <c r="L329" s="26"/>
      <c r="M329" s="31"/>
      <c r="N329" s="203">
        <f>Субсидии!B323</f>
        <v>5928</v>
      </c>
      <c r="O329" s="203">
        <f>Субсидии!C323</f>
        <v>5928</v>
      </c>
      <c r="P329" s="203">
        <f>Субсидии!D323</f>
        <v>5928</v>
      </c>
      <c r="Q329" s="203">
        <f>Субсидии!E323</f>
        <v>0</v>
      </c>
      <c r="R329" s="203">
        <f>Субсидии!F323</f>
        <v>5928</v>
      </c>
      <c r="S329" s="26">
        <f t="shared" si="87"/>
        <v>100</v>
      </c>
      <c r="T329" s="26">
        <f>'Субвенции '!B319</f>
        <v>138.80000000000001</v>
      </c>
      <c r="U329" s="26">
        <f>'Субвенции '!C319</f>
        <v>139</v>
      </c>
      <c r="V329" s="26">
        <f>'Субвенции '!D319</f>
        <v>139</v>
      </c>
      <c r="W329" s="26">
        <f>'Субвенции '!E319</f>
        <v>0</v>
      </c>
      <c r="X329" s="26">
        <f>'Субвенции '!F319</f>
        <v>77.70393</v>
      </c>
      <c r="Y329" s="26">
        <f t="shared" si="91"/>
        <v>55.902107913669063</v>
      </c>
      <c r="Z329" s="26"/>
      <c r="AA329" s="26"/>
      <c r="AB329" s="26"/>
      <c r="AC329" s="26"/>
      <c r="AD329" s="26"/>
      <c r="AE329" s="26"/>
    </row>
    <row r="330" spans="1:31" x14ac:dyDescent="0.25">
      <c r="A330" s="39" t="s">
        <v>476</v>
      </c>
      <c r="B330" s="121">
        <f t="shared" si="92"/>
        <v>7527.8</v>
      </c>
      <c r="C330" s="121">
        <f t="shared" si="93"/>
        <v>7528</v>
      </c>
      <c r="D330" s="121">
        <f t="shared" si="94"/>
        <v>7528</v>
      </c>
      <c r="E330" s="121">
        <f t="shared" si="95"/>
        <v>0</v>
      </c>
      <c r="F330" s="121">
        <f t="shared" si="96"/>
        <v>83.267259999999993</v>
      </c>
      <c r="G330" s="121">
        <f t="shared" si="86"/>
        <v>1.1061006907545163</v>
      </c>
      <c r="H330" s="26"/>
      <c r="I330" s="26"/>
      <c r="J330" s="26"/>
      <c r="K330" s="26"/>
      <c r="L330" s="26"/>
      <c r="M330" s="31"/>
      <c r="N330" s="203">
        <f>Субсидии!B324</f>
        <v>7389</v>
      </c>
      <c r="O330" s="203">
        <f>Субсидии!C324</f>
        <v>7389</v>
      </c>
      <c r="P330" s="203">
        <f>Субсидии!D324</f>
        <v>7389</v>
      </c>
      <c r="Q330" s="203">
        <f>Субсидии!E324</f>
        <v>0</v>
      </c>
      <c r="R330" s="203">
        <f>Субсидии!F324</f>
        <v>0</v>
      </c>
      <c r="S330" s="26">
        <f t="shared" si="87"/>
        <v>0</v>
      </c>
      <c r="T330" s="26">
        <f>'Субвенции '!B320</f>
        <v>138.80000000000001</v>
      </c>
      <c r="U330" s="26">
        <f>'Субвенции '!C320</f>
        <v>139</v>
      </c>
      <c r="V330" s="26">
        <f>'Субвенции '!D320</f>
        <v>139</v>
      </c>
      <c r="W330" s="26">
        <f>'Субвенции '!E320</f>
        <v>0</v>
      </c>
      <c r="X330" s="26">
        <f>'Субвенции '!F320</f>
        <v>83.267259999999993</v>
      </c>
      <c r="Y330" s="26">
        <f t="shared" si="91"/>
        <v>59.904503597122293</v>
      </c>
      <c r="Z330" s="26"/>
      <c r="AA330" s="26"/>
      <c r="AB330" s="26"/>
      <c r="AC330" s="26"/>
      <c r="AD330" s="26"/>
      <c r="AE330" s="26"/>
    </row>
    <row r="331" spans="1:31" x14ac:dyDescent="0.25">
      <c r="A331" s="39" t="s">
        <v>475</v>
      </c>
      <c r="B331" s="121">
        <f t="shared" si="92"/>
        <v>7095.8</v>
      </c>
      <c r="C331" s="121">
        <f t="shared" si="93"/>
        <v>8441.0319999999992</v>
      </c>
      <c r="D331" s="121">
        <f t="shared" si="94"/>
        <v>8441.0319999999992</v>
      </c>
      <c r="E331" s="121">
        <f t="shared" si="95"/>
        <v>0</v>
      </c>
      <c r="F331" s="121">
        <f t="shared" si="96"/>
        <v>7041.0723500000004</v>
      </c>
      <c r="G331" s="121">
        <f t="shared" si="86"/>
        <v>83.414828305354135</v>
      </c>
      <c r="H331" s="26"/>
      <c r="I331" s="26"/>
      <c r="J331" s="26"/>
      <c r="K331" s="26"/>
      <c r="L331" s="26"/>
      <c r="M331" s="31"/>
      <c r="N331" s="203">
        <f>Субсидии!B326</f>
        <v>6957</v>
      </c>
      <c r="O331" s="203">
        <f>Субсидии!C326</f>
        <v>8302.0319999999992</v>
      </c>
      <c r="P331" s="203">
        <f>Субсидии!D326</f>
        <v>8302.0319999999992</v>
      </c>
      <c r="Q331" s="203">
        <f>Субсидии!E326</f>
        <v>0</v>
      </c>
      <c r="R331" s="203">
        <f>Субсидии!F326</f>
        <v>6957</v>
      </c>
      <c r="S331" s="26">
        <f t="shared" si="87"/>
        <v>83.798761556206969</v>
      </c>
      <c r="T331" s="26">
        <f>'Субвенции '!B321</f>
        <v>138.80000000000001</v>
      </c>
      <c r="U331" s="26">
        <f>'Субвенции '!C321</f>
        <v>139</v>
      </c>
      <c r="V331" s="26">
        <f>'Субвенции '!D321</f>
        <v>139</v>
      </c>
      <c r="W331" s="26">
        <f>'Субвенции '!E321</f>
        <v>0</v>
      </c>
      <c r="X331" s="26">
        <f>'Субвенции '!F321</f>
        <v>84.07235</v>
      </c>
      <c r="Y331" s="26">
        <f t="shared" si="91"/>
        <v>60.483705035971226</v>
      </c>
      <c r="Z331" s="26"/>
      <c r="AA331" s="26"/>
      <c r="AB331" s="26"/>
      <c r="AC331" s="26"/>
      <c r="AD331" s="26"/>
      <c r="AE331" s="26"/>
    </row>
    <row r="332" spans="1:31" x14ac:dyDescent="0.25">
      <c r="A332" s="39" t="s">
        <v>479</v>
      </c>
      <c r="B332" s="121">
        <f t="shared" si="92"/>
        <v>7047.8</v>
      </c>
      <c r="C332" s="121">
        <f t="shared" si="93"/>
        <v>7048</v>
      </c>
      <c r="D332" s="121">
        <f t="shared" si="94"/>
        <v>7048</v>
      </c>
      <c r="E332" s="121">
        <f t="shared" si="95"/>
        <v>0</v>
      </c>
      <c r="F332" s="121">
        <f t="shared" si="96"/>
        <v>6982.0077799999999</v>
      </c>
      <c r="G332" s="121">
        <f t="shared" si="86"/>
        <v>99.063674517593654</v>
      </c>
      <c r="H332" s="26"/>
      <c r="I332" s="26"/>
      <c r="J332" s="26"/>
      <c r="K332" s="26"/>
      <c r="L332" s="26"/>
      <c r="M332" s="31"/>
      <c r="N332" s="203">
        <f>Субсидии!B325</f>
        <v>6909</v>
      </c>
      <c r="O332" s="203">
        <f>Субсидии!C325</f>
        <v>6909</v>
      </c>
      <c r="P332" s="203">
        <f>Субсидии!D325</f>
        <v>6909</v>
      </c>
      <c r="Q332" s="203">
        <f>Субсидии!E325</f>
        <v>0</v>
      </c>
      <c r="R332" s="203">
        <f>Субсидии!F325</f>
        <v>6909</v>
      </c>
      <c r="S332" s="26">
        <f t="shared" si="87"/>
        <v>100</v>
      </c>
      <c r="T332" s="26">
        <f>'Субвенции '!B322</f>
        <v>138.80000000000001</v>
      </c>
      <c r="U332" s="26">
        <f>'Субвенции '!C322</f>
        <v>139</v>
      </c>
      <c r="V332" s="26">
        <f>'Субвенции '!D322</f>
        <v>139</v>
      </c>
      <c r="W332" s="26">
        <f>'Субвенции '!E322</f>
        <v>0</v>
      </c>
      <c r="X332" s="26">
        <f>'Субвенции '!F322</f>
        <v>73.007779999999997</v>
      </c>
      <c r="Y332" s="26">
        <f t="shared" si="91"/>
        <v>52.523582733812944</v>
      </c>
      <c r="Z332" s="26"/>
      <c r="AA332" s="26"/>
      <c r="AB332" s="26"/>
      <c r="AC332" s="26"/>
      <c r="AD332" s="26"/>
      <c r="AE332" s="26"/>
    </row>
    <row r="333" spans="1:31" s="18" customFormat="1" ht="31.5" x14ac:dyDescent="0.25">
      <c r="A333" s="20" t="s">
        <v>296</v>
      </c>
      <c r="B333" s="28">
        <f t="shared" si="92"/>
        <v>728085.28573999996</v>
      </c>
      <c r="C333" s="28">
        <f t="shared" si="93"/>
        <v>790101.32137000002</v>
      </c>
      <c r="D333" s="28">
        <f t="shared" si="94"/>
        <v>785642.26116000011</v>
      </c>
      <c r="E333" s="28">
        <f t="shared" si="95"/>
        <v>4459.0602099999996</v>
      </c>
      <c r="F333" s="28">
        <f t="shared" si="96"/>
        <v>485824.04281999997</v>
      </c>
      <c r="G333" s="28">
        <f t="shared" si="86"/>
        <v>61.488828037599404</v>
      </c>
      <c r="H333" s="28">
        <f>SUM(H334:H342)</f>
        <v>32731.5</v>
      </c>
      <c r="I333" s="28">
        <f>SUM(I334:I342)</f>
        <v>32523.699999999997</v>
      </c>
      <c r="J333" s="28">
        <f>SUM(J334:J342)</f>
        <v>32523.699999999997</v>
      </c>
      <c r="K333" s="28">
        <f>SUM(K334:K342)</f>
        <v>0</v>
      </c>
      <c r="L333" s="28">
        <f>SUM(L334:L342)</f>
        <v>27647.199999999997</v>
      </c>
      <c r="M333" s="29">
        <f>L333/I333*100</f>
        <v>85.006318469300851</v>
      </c>
      <c r="N333" s="28">
        <f>SUM(N334:N342)</f>
        <v>445861.77574000001</v>
      </c>
      <c r="O333" s="28">
        <f>SUM(O334:O342)</f>
        <v>463257.75115999999</v>
      </c>
      <c r="P333" s="28">
        <f>SUM(P334:P342)</f>
        <v>463257.75115999999</v>
      </c>
      <c r="Q333" s="28">
        <f>SUM(Q334:Q342)</f>
        <v>0</v>
      </c>
      <c r="R333" s="28">
        <f>SUM(R334:R342)</f>
        <v>244372.34953999997</v>
      </c>
      <c r="S333" s="28">
        <f t="shared" si="87"/>
        <v>52.750838799370378</v>
      </c>
      <c r="T333" s="28">
        <f>SUM(T334:T342)</f>
        <v>240021.79999999996</v>
      </c>
      <c r="U333" s="28">
        <f>SUM(U334:U342)</f>
        <v>269670.40000000014</v>
      </c>
      <c r="V333" s="28">
        <f>SUM(V334:V342)</f>
        <v>269670.40000000014</v>
      </c>
      <c r="W333" s="28">
        <f>SUM(W334:W342)</f>
        <v>0</v>
      </c>
      <c r="X333" s="28">
        <f>SUM(X334:X342)</f>
        <v>191139.82015000001</v>
      </c>
      <c r="Y333" s="28">
        <f t="shared" si="91"/>
        <v>70.879050926612607</v>
      </c>
      <c r="Z333" s="28">
        <f>SUM(Z334:Z342)</f>
        <v>9470.2099999999991</v>
      </c>
      <c r="AA333" s="28">
        <f>SUM(AA334:AA342)</f>
        <v>24649.470209999999</v>
      </c>
      <c r="AB333" s="28">
        <f>SUM(AB334:AB342)</f>
        <v>20190.409999999996</v>
      </c>
      <c r="AC333" s="28">
        <f>SUM(AC334:AC342)</f>
        <v>4459.0602099999996</v>
      </c>
      <c r="AD333" s="28">
        <f>SUM(AD334:AD342)</f>
        <v>22664.673130000003</v>
      </c>
      <c r="AE333" s="28">
        <f>AD333/AA333*100</f>
        <v>91.947911808689554</v>
      </c>
    </row>
    <row r="334" spans="1:31" ht="31.5" x14ac:dyDescent="0.25">
      <c r="A334" s="345" t="s">
        <v>228</v>
      </c>
      <c r="B334" s="26">
        <f t="shared" si="92"/>
        <v>330865.32037000003</v>
      </c>
      <c r="C334" s="26">
        <f t="shared" si="93"/>
        <v>371621.60437000007</v>
      </c>
      <c r="D334" s="26">
        <f t="shared" si="94"/>
        <v>371321.74037000007</v>
      </c>
      <c r="E334" s="26">
        <f t="shared" si="95"/>
        <v>299.86400000000003</v>
      </c>
      <c r="F334" s="26">
        <f t="shared" si="96"/>
        <v>269969.42222000001</v>
      </c>
      <c r="G334" s="26">
        <f t="shared" si="86"/>
        <v>72.646320624354374</v>
      </c>
      <c r="H334" s="27">
        <f>Дотации!B76</f>
        <v>32731.5</v>
      </c>
      <c r="I334" s="27">
        <f>Дотации!C76</f>
        <v>32523.699999999997</v>
      </c>
      <c r="J334" s="27">
        <f>Дотации!D76</f>
        <v>32523.699999999997</v>
      </c>
      <c r="K334" s="27">
        <f>Дотации!E76</f>
        <v>0</v>
      </c>
      <c r="L334" s="27">
        <f>Дотации!F76</f>
        <v>27647.199999999997</v>
      </c>
      <c r="M334" s="27">
        <f>L334/I334*100</f>
        <v>85.006318469300851</v>
      </c>
      <c r="N334" s="26">
        <f>Субсидии!B328</f>
        <v>50724.110370000002</v>
      </c>
      <c r="O334" s="26">
        <f>Субсидии!C328</f>
        <v>56022.130369999999</v>
      </c>
      <c r="P334" s="26">
        <f>Субсидии!D328</f>
        <v>56022.130369999999</v>
      </c>
      <c r="Q334" s="26">
        <f>Субсидии!E328</f>
        <v>0</v>
      </c>
      <c r="R334" s="26">
        <f>Субсидии!F328</f>
        <v>39130.067369999997</v>
      </c>
      <c r="S334" s="26">
        <f t="shared" si="87"/>
        <v>69.847517599855962</v>
      </c>
      <c r="T334" s="26">
        <f>'Субвенции '!B324</f>
        <v>237939.50000000003</v>
      </c>
      <c r="U334" s="26">
        <f>'Субвенции '!C324</f>
        <v>267585.50000000012</v>
      </c>
      <c r="V334" s="26">
        <f>'Субвенции '!D324</f>
        <v>267585.50000000012</v>
      </c>
      <c r="W334" s="26">
        <f>'Субвенции '!E324</f>
        <v>0</v>
      </c>
      <c r="X334" s="26">
        <f>'Субвенции '!F324</f>
        <v>189686.67793000001</v>
      </c>
      <c r="Y334" s="26">
        <f t="shared" si="91"/>
        <v>70.888249897696227</v>
      </c>
      <c r="Z334" s="26">
        <f>Иные!B175</f>
        <v>9470.2099999999991</v>
      </c>
      <c r="AA334" s="26">
        <f>Иные!C175</f>
        <v>15490.273999999998</v>
      </c>
      <c r="AB334" s="26">
        <f>Иные!D175</f>
        <v>15190.409999999998</v>
      </c>
      <c r="AC334" s="26">
        <f>Иные!E175</f>
        <v>299.86400000000003</v>
      </c>
      <c r="AD334" s="26">
        <f>Иные!F175</f>
        <v>13505.476920000001</v>
      </c>
      <c r="AE334" s="26">
        <f>AD334/AA334*100</f>
        <v>87.186817483021954</v>
      </c>
    </row>
    <row r="335" spans="1:31" x14ac:dyDescent="0.25">
      <c r="A335" s="39" t="s">
        <v>480</v>
      </c>
      <c r="B335" s="121">
        <f t="shared" si="92"/>
        <v>2364.8000000000002</v>
      </c>
      <c r="C335" s="121">
        <f t="shared" si="93"/>
        <v>3640.3440000000001</v>
      </c>
      <c r="D335" s="121">
        <f t="shared" si="94"/>
        <v>3640.3440000000001</v>
      </c>
      <c r="E335" s="121">
        <f t="shared" si="95"/>
        <v>0</v>
      </c>
      <c r="F335" s="121">
        <f t="shared" si="96"/>
        <v>1813.9101499999999</v>
      </c>
      <c r="G335" s="121">
        <f t="shared" si="86"/>
        <v>49.827987409981034</v>
      </c>
      <c r="H335" s="26"/>
      <c r="I335" s="26"/>
      <c r="J335" s="26"/>
      <c r="K335" s="26"/>
      <c r="L335" s="26"/>
      <c r="M335" s="27"/>
      <c r="N335" s="203">
        <f>Субсидии!B329</f>
        <v>2226</v>
      </c>
      <c r="O335" s="203">
        <f>Субсидии!C329</f>
        <v>3501.3440000000001</v>
      </c>
      <c r="P335" s="203">
        <f>Субсидии!D329</f>
        <v>3501.3440000000001</v>
      </c>
      <c r="Q335" s="203">
        <f>Субсидии!E329</f>
        <v>0</v>
      </c>
      <c r="R335" s="203">
        <f>Субсидии!F329</f>
        <v>1716.7861</v>
      </c>
      <c r="S335" s="26">
        <f t="shared" si="87"/>
        <v>49.032203062595393</v>
      </c>
      <c r="T335" s="26">
        <f>'Субвенции '!B325</f>
        <v>138.80000000000001</v>
      </c>
      <c r="U335" s="26">
        <f>'Субвенции '!C325</f>
        <v>139</v>
      </c>
      <c r="V335" s="26">
        <f>'Субвенции '!D325</f>
        <v>139</v>
      </c>
      <c r="W335" s="26">
        <f>'Субвенции '!E325</f>
        <v>0</v>
      </c>
      <c r="X335" s="26">
        <f>'Субвенции '!F325</f>
        <v>97.124049999999997</v>
      </c>
      <c r="Y335" s="26">
        <f t="shared" si="91"/>
        <v>69.873417266187047</v>
      </c>
      <c r="Z335" s="26"/>
      <c r="AA335" s="26"/>
      <c r="AB335" s="26"/>
      <c r="AC335" s="26"/>
      <c r="AD335" s="26"/>
      <c r="AE335" s="26"/>
    </row>
    <row r="336" spans="1:31" x14ac:dyDescent="0.25">
      <c r="A336" s="39" t="s">
        <v>530</v>
      </c>
      <c r="B336" s="121">
        <f t="shared" si="92"/>
        <v>2967.8</v>
      </c>
      <c r="C336" s="121">
        <f t="shared" si="93"/>
        <v>5627.1962100000001</v>
      </c>
      <c r="D336" s="121">
        <f t="shared" si="94"/>
        <v>2968</v>
      </c>
      <c r="E336" s="121">
        <f t="shared" si="95"/>
        <v>2659.1962100000001</v>
      </c>
      <c r="F336" s="121">
        <f t="shared" si="96"/>
        <v>5592.2962100000004</v>
      </c>
      <c r="G336" s="121">
        <f t="shared" si="86"/>
        <v>99.379797705685476</v>
      </c>
      <c r="H336" s="26"/>
      <c r="I336" s="26"/>
      <c r="J336" s="26"/>
      <c r="K336" s="26"/>
      <c r="L336" s="26"/>
      <c r="M336" s="27"/>
      <c r="N336" s="203">
        <f>Субсидии!B330</f>
        <v>2829</v>
      </c>
      <c r="O336" s="203">
        <f>Субсидии!C330</f>
        <v>2829</v>
      </c>
      <c r="P336" s="203">
        <f>Субсидии!D330</f>
        <v>2829</v>
      </c>
      <c r="Q336" s="203">
        <f>Субсидии!E330</f>
        <v>0</v>
      </c>
      <c r="R336" s="203">
        <f>Субсидии!F330</f>
        <v>2829</v>
      </c>
      <c r="S336" s="26">
        <f t="shared" si="87"/>
        <v>100</v>
      </c>
      <c r="T336" s="26">
        <f>'Субвенции '!B326</f>
        <v>138.80000000000001</v>
      </c>
      <c r="U336" s="26">
        <f>'Субвенции '!C326</f>
        <v>139</v>
      </c>
      <c r="V336" s="26">
        <f>'Субвенции '!D326</f>
        <v>139</v>
      </c>
      <c r="W336" s="26">
        <f>'Субвенции '!E326</f>
        <v>0</v>
      </c>
      <c r="X336" s="26">
        <f>'Субвенции '!F326</f>
        <v>104.1</v>
      </c>
      <c r="Y336" s="26">
        <f t="shared" si="91"/>
        <v>74.892086330935243</v>
      </c>
      <c r="Z336" s="26"/>
      <c r="AA336" s="26">
        <f>Иные!C176</f>
        <v>2659.1962100000001</v>
      </c>
      <c r="AB336" s="26">
        <f>Иные!D176</f>
        <v>0</v>
      </c>
      <c r="AC336" s="26">
        <f>Иные!E176</f>
        <v>2659.1962100000001</v>
      </c>
      <c r="AD336" s="26">
        <f>Иные!F176</f>
        <v>2659.1962100000001</v>
      </c>
      <c r="AE336" s="26">
        <f t="shared" ref="AE336" si="97">AD336/AA336*100</f>
        <v>100</v>
      </c>
    </row>
    <row r="337" spans="1:31" x14ac:dyDescent="0.25">
      <c r="A337" s="39" t="s">
        <v>483</v>
      </c>
      <c r="B337" s="121">
        <f t="shared" si="92"/>
        <v>6137</v>
      </c>
      <c r="C337" s="121">
        <f t="shared" si="93"/>
        <v>7028.6590799999994</v>
      </c>
      <c r="D337" s="121">
        <f t="shared" si="94"/>
        <v>7028.6590799999994</v>
      </c>
      <c r="E337" s="121">
        <f t="shared" si="95"/>
        <v>0</v>
      </c>
      <c r="F337" s="121">
        <f t="shared" si="96"/>
        <v>6034.7735199999997</v>
      </c>
      <c r="G337" s="121">
        <f t="shared" si="86"/>
        <v>85.859528130648783</v>
      </c>
      <c r="H337" s="26"/>
      <c r="I337" s="26"/>
      <c r="J337" s="26"/>
      <c r="K337" s="26"/>
      <c r="L337" s="26"/>
      <c r="M337" s="27"/>
      <c r="N337" s="203">
        <f>Субсидии!B332</f>
        <v>5790</v>
      </c>
      <c r="O337" s="203">
        <f>Субсидии!C332</f>
        <v>6681.1590799999994</v>
      </c>
      <c r="P337" s="203">
        <f>Субсидии!D332</f>
        <v>6681.1590799999994</v>
      </c>
      <c r="Q337" s="203">
        <f>Субсидии!E332</f>
        <v>0</v>
      </c>
      <c r="R337" s="203">
        <f>Субсидии!F332</f>
        <v>5790</v>
      </c>
      <c r="S337" s="26">
        <f t="shared" si="87"/>
        <v>86.661609619988283</v>
      </c>
      <c r="T337" s="26">
        <f>'Субвенции '!B327</f>
        <v>347</v>
      </c>
      <c r="U337" s="26">
        <f>'Субвенции '!C327</f>
        <v>347.5</v>
      </c>
      <c r="V337" s="26">
        <f>'Субвенции '!D327</f>
        <v>347.5</v>
      </c>
      <c r="W337" s="26">
        <f>'Субвенции '!E327</f>
        <v>0</v>
      </c>
      <c r="X337" s="26">
        <f>'Субвенции '!F327</f>
        <v>244.77351999999999</v>
      </c>
      <c r="Y337" s="26">
        <f t="shared" si="91"/>
        <v>70.438423021582736</v>
      </c>
      <c r="Z337" s="26"/>
      <c r="AA337" s="26"/>
      <c r="AB337" s="26"/>
      <c r="AC337" s="26"/>
      <c r="AD337" s="26"/>
      <c r="AE337" s="26"/>
    </row>
    <row r="338" spans="1:31" x14ac:dyDescent="0.25">
      <c r="A338" s="39" t="s">
        <v>310</v>
      </c>
      <c r="B338" s="121">
        <f t="shared" si="92"/>
        <v>3177.8</v>
      </c>
      <c r="C338" s="121">
        <f t="shared" si="93"/>
        <v>4100.47</v>
      </c>
      <c r="D338" s="121">
        <f t="shared" si="94"/>
        <v>4100.47</v>
      </c>
      <c r="E338" s="121">
        <f t="shared" si="95"/>
        <v>0</v>
      </c>
      <c r="F338" s="121">
        <f t="shared" si="96"/>
        <v>3141.41815</v>
      </c>
      <c r="G338" s="121">
        <f t="shared" si="86"/>
        <v>76.611172621675067</v>
      </c>
      <c r="H338" s="26">
        <f>Дотации!B77</f>
        <v>0</v>
      </c>
      <c r="I338" s="26">
        <f>Дотации!C77</f>
        <v>0</v>
      </c>
      <c r="J338" s="26">
        <f>Дотации!D77</f>
        <v>0</v>
      </c>
      <c r="K338" s="26">
        <f>Дотации!E77</f>
        <v>0</v>
      </c>
      <c r="L338" s="26">
        <f>Дотации!F77</f>
        <v>0</v>
      </c>
      <c r="M338" s="27"/>
      <c r="N338" s="203">
        <f>Субсидии!B331</f>
        <v>3039</v>
      </c>
      <c r="O338" s="203">
        <f>Субсидии!C331</f>
        <v>3961.4700000000003</v>
      </c>
      <c r="P338" s="203">
        <f>Субсидии!D331</f>
        <v>3961.4700000000003</v>
      </c>
      <c r="Q338" s="203">
        <f>Субсидии!E331</f>
        <v>0</v>
      </c>
      <c r="R338" s="203">
        <f>Субсидии!F331</f>
        <v>3038.99982</v>
      </c>
      <c r="S338" s="26">
        <f t="shared" si="87"/>
        <v>76.713942551628548</v>
      </c>
      <c r="T338" s="26">
        <f>'Субвенции '!B328</f>
        <v>138.80000000000001</v>
      </c>
      <c r="U338" s="26">
        <f>'Субвенции '!C328</f>
        <v>139</v>
      </c>
      <c r="V338" s="26">
        <f>'Субвенции '!D328</f>
        <v>139</v>
      </c>
      <c r="W338" s="26">
        <f>'Субвенции '!E328</f>
        <v>0</v>
      </c>
      <c r="X338" s="26">
        <f>'Субвенции '!F328</f>
        <v>102.41833</v>
      </c>
      <c r="Y338" s="26">
        <f t="shared" si="91"/>
        <v>73.682251798561154</v>
      </c>
      <c r="Z338" s="26"/>
      <c r="AA338" s="26"/>
      <c r="AB338" s="26"/>
      <c r="AC338" s="26"/>
      <c r="AD338" s="26"/>
      <c r="AE338" s="26"/>
    </row>
    <row r="339" spans="1:31" x14ac:dyDescent="0.25">
      <c r="A339" s="39" t="s">
        <v>318</v>
      </c>
      <c r="B339" s="121">
        <f t="shared" si="92"/>
        <v>4326.8</v>
      </c>
      <c r="C339" s="121">
        <f t="shared" si="93"/>
        <v>6627</v>
      </c>
      <c r="D339" s="121">
        <f t="shared" si="94"/>
        <v>5127</v>
      </c>
      <c r="E339" s="121">
        <f t="shared" si="95"/>
        <v>1500</v>
      </c>
      <c r="F339" s="121">
        <f t="shared" si="96"/>
        <v>4952.9674199999999</v>
      </c>
      <c r="G339" s="121">
        <f t="shared" si="86"/>
        <v>74.739209597102757</v>
      </c>
      <c r="H339" s="26"/>
      <c r="I339" s="26"/>
      <c r="J339" s="26"/>
      <c r="K339" s="26"/>
      <c r="L339" s="26"/>
      <c r="M339" s="31"/>
      <c r="N339" s="203">
        <f>Субсидии!B333</f>
        <v>4188</v>
      </c>
      <c r="O339" s="203">
        <f>Субсидии!C333</f>
        <v>4988</v>
      </c>
      <c r="P339" s="203">
        <f>Субсидии!D333</f>
        <v>4988</v>
      </c>
      <c r="Q339" s="203">
        <f>Субсидии!E333</f>
        <v>0</v>
      </c>
      <c r="R339" s="203">
        <f>Субсидии!F333</f>
        <v>3350.4</v>
      </c>
      <c r="S339" s="26">
        <f t="shared" si="87"/>
        <v>67.169206094627114</v>
      </c>
      <c r="T339" s="26">
        <f>'Субвенции '!B329</f>
        <v>138.80000000000001</v>
      </c>
      <c r="U339" s="26">
        <f>'Субвенции '!C329</f>
        <v>139</v>
      </c>
      <c r="V339" s="26">
        <f>'Субвенции '!D329</f>
        <v>139</v>
      </c>
      <c r="W339" s="26">
        <f>'Субвенции '!E329</f>
        <v>0</v>
      </c>
      <c r="X339" s="26">
        <f>'Субвенции '!F329</f>
        <v>102.56742</v>
      </c>
      <c r="Y339" s="26">
        <f t="shared" si="91"/>
        <v>73.789510791366908</v>
      </c>
      <c r="Z339" s="26"/>
      <c r="AA339" s="26">
        <f>Иные!C177</f>
        <v>1500</v>
      </c>
      <c r="AB339" s="26"/>
      <c r="AC339" s="26">
        <f>Иные!E177</f>
        <v>1500</v>
      </c>
      <c r="AD339" s="26">
        <f>Иные!F177</f>
        <v>1500</v>
      </c>
      <c r="AE339" s="26">
        <f t="shared" ref="AE339:AE340" si="98">AD339/AA339*100</f>
        <v>100</v>
      </c>
    </row>
    <row r="340" spans="1:31" x14ac:dyDescent="0.25">
      <c r="A340" s="39" t="s">
        <v>306</v>
      </c>
      <c r="B340" s="121">
        <f t="shared" si="92"/>
        <v>367635.6</v>
      </c>
      <c r="C340" s="121">
        <f t="shared" si="93"/>
        <v>377898.25</v>
      </c>
      <c r="D340" s="121">
        <f t="shared" si="94"/>
        <v>377898.25</v>
      </c>
      <c r="E340" s="121">
        <f t="shared" si="95"/>
        <v>0</v>
      </c>
      <c r="F340" s="357">
        <f t="shared" si="96"/>
        <v>185345.16442999998</v>
      </c>
      <c r="G340" s="121">
        <f t="shared" si="86"/>
        <v>49.046314564833253</v>
      </c>
      <c r="H340" s="26"/>
      <c r="I340" s="26"/>
      <c r="J340" s="26"/>
      <c r="K340" s="26"/>
      <c r="L340" s="26"/>
      <c r="M340" s="31"/>
      <c r="N340" s="203">
        <f>Субсидии!B334</f>
        <v>366941.3</v>
      </c>
      <c r="O340" s="203">
        <f>Субсидии!C334</f>
        <v>372203.35</v>
      </c>
      <c r="P340" s="203">
        <f>Субсидии!D334</f>
        <v>372203.35</v>
      </c>
      <c r="Q340" s="203">
        <f>Субсидии!E334</f>
        <v>0</v>
      </c>
      <c r="R340" s="203">
        <f>Субсидии!F334</f>
        <v>179878.36249999999</v>
      </c>
      <c r="S340" s="26">
        <f t="shared" si="87"/>
        <v>48.327980524624508</v>
      </c>
      <c r="T340" s="26">
        <f>'Субвенции '!B330</f>
        <v>694.3</v>
      </c>
      <c r="U340" s="26">
        <f>'Субвенции '!C330</f>
        <v>694.9</v>
      </c>
      <c r="V340" s="26">
        <f>'Субвенции '!D330</f>
        <v>694.9</v>
      </c>
      <c r="W340" s="26">
        <f>'Субвенции '!E330</f>
        <v>0</v>
      </c>
      <c r="X340" s="26">
        <f>'Субвенции '!F330</f>
        <v>466.80192999999997</v>
      </c>
      <c r="Y340" s="26">
        <f t="shared" si="91"/>
        <v>67.175410850482081</v>
      </c>
      <c r="Z340" s="26">
        <f>Иные!B178</f>
        <v>0</v>
      </c>
      <c r="AA340" s="26">
        <f>Иные!C178</f>
        <v>5000</v>
      </c>
      <c r="AB340" s="26">
        <f>Иные!D178</f>
        <v>5000</v>
      </c>
      <c r="AC340" s="26">
        <f>Иные!E178</f>
        <v>0</v>
      </c>
      <c r="AD340" s="26">
        <f>Иные!F178</f>
        <v>5000</v>
      </c>
      <c r="AE340" s="26">
        <f t="shared" si="98"/>
        <v>100</v>
      </c>
    </row>
    <row r="341" spans="1:31" x14ac:dyDescent="0.25">
      <c r="A341" s="39" t="s">
        <v>482</v>
      </c>
      <c r="B341" s="121">
        <f t="shared" si="92"/>
        <v>7480.3653699999995</v>
      </c>
      <c r="C341" s="121">
        <f t="shared" si="93"/>
        <v>9257.9701499999992</v>
      </c>
      <c r="D341" s="121">
        <f t="shared" si="94"/>
        <v>9257.9701499999992</v>
      </c>
      <c r="E341" s="121">
        <f t="shared" si="95"/>
        <v>0</v>
      </c>
      <c r="F341" s="121">
        <f t="shared" si="96"/>
        <v>8870.8916300000001</v>
      </c>
      <c r="G341" s="121">
        <f t="shared" si="86"/>
        <v>95.818969885099506</v>
      </c>
      <c r="H341" s="26"/>
      <c r="I341" s="26"/>
      <c r="J341" s="26"/>
      <c r="K341" s="26"/>
      <c r="L341" s="26"/>
      <c r="M341" s="31"/>
      <c r="N341" s="203">
        <f>Субсидии!B335</f>
        <v>7133.3653699999995</v>
      </c>
      <c r="O341" s="203">
        <f>Субсидии!C335</f>
        <v>8910.4701499999992</v>
      </c>
      <c r="P341" s="203">
        <f>Субсидии!D335</f>
        <v>8910.4701499999992</v>
      </c>
      <c r="Q341" s="203">
        <f>Субсидии!E335</f>
        <v>0</v>
      </c>
      <c r="R341" s="203">
        <f>Субсидии!F335</f>
        <v>8638.7337499999994</v>
      </c>
      <c r="S341" s="26">
        <f t="shared" si="87"/>
        <v>96.950369672693427</v>
      </c>
      <c r="T341" s="26">
        <f>'Субвенции '!B331</f>
        <v>347</v>
      </c>
      <c r="U341" s="26">
        <f>'Субвенции '!C331</f>
        <v>347.5</v>
      </c>
      <c r="V341" s="26">
        <f>'Субвенции '!D331</f>
        <v>347.5</v>
      </c>
      <c r="W341" s="26">
        <f>'Субвенции '!E331</f>
        <v>0</v>
      </c>
      <c r="X341" s="26">
        <f>'Субвенции '!F331</f>
        <v>232.15788000000001</v>
      </c>
      <c r="Y341" s="26">
        <f t="shared" si="91"/>
        <v>66.808023021582741</v>
      </c>
      <c r="Z341" s="26"/>
      <c r="AA341" s="26"/>
      <c r="AB341" s="26"/>
      <c r="AC341" s="26"/>
      <c r="AD341" s="26"/>
      <c r="AE341" s="26"/>
    </row>
    <row r="342" spans="1:31" x14ac:dyDescent="0.25">
      <c r="A342" s="39" t="s">
        <v>531</v>
      </c>
      <c r="B342" s="121">
        <f t="shared" si="92"/>
        <v>3129.8</v>
      </c>
      <c r="C342" s="121">
        <f t="shared" si="93"/>
        <v>4299.8275599999997</v>
      </c>
      <c r="D342" s="121">
        <f t="shared" si="94"/>
        <v>4299.8275599999997</v>
      </c>
      <c r="E342" s="121">
        <f t="shared" si="95"/>
        <v>0</v>
      </c>
      <c r="F342" s="121">
        <f t="shared" si="96"/>
        <v>103.19909</v>
      </c>
      <c r="G342" s="121">
        <f t="shared" si="86"/>
        <v>2.4000750858018129</v>
      </c>
      <c r="H342" s="26"/>
      <c r="I342" s="26"/>
      <c r="J342" s="26"/>
      <c r="K342" s="26"/>
      <c r="L342" s="26"/>
      <c r="M342" s="31"/>
      <c r="N342" s="203">
        <f>Субсидии!B336</f>
        <v>2991</v>
      </c>
      <c r="O342" s="203">
        <f>Субсидии!C336</f>
        <v>4160.8275599999997</v>
      </c>
      <c r="P342" s="203">
        <f>Субсидии!D336</f>
        <v>4160.8275599999997</v>
      </c>
      <c r="Q342" s="203">
        <f>Субсидии!E336</f>
        <v>0</v>
      </c>
      <c r="R342" s="203">
        <f>Субсидии!F336</f>
        <v>0</v>
      </c>
      <c r="S342" s="26">
        <f t="shared" si="87"/>
        <v>0</v>
      </c>
      <c r="T342" s="26">
        <f>'Субвенции '!B332</f>
        <v>138.80000000000001</v>
      </c>
      <c r="U342" s="26">
        <f>'Субвенции '!C332</f>
        <v>139</v>
      </c>
      <c r="V342" s="26">
        <f>'Субвенции '!D332</f>
        <v>139</v>
      </c>
      <c r="W342" s="26">
        <f>'Субвенции '!E332</f>
        <v>0</v>
      </c>
      <c r="X342" s="26">
        <f>'Субвенции '!F332</f>
        <v>103.19909</v>
      </c>
      <c r="Y342" s="26">
        <f t="shared" si="91"/>
        <v>74.243949640287767</v>
      </c>
      <c r="Z342" s="26"/>
      <c r="AA342" s="26"/>
      <c r="AB342" s="26"/>
      <c r="AC342" s="26"/>
      <c r="AD342" s="26"/>
      <c r="AE342" s="26"/>
    </row>
    <row r="343" spans="1:31" s="18" customFormat="1" ht="31.5" x14ac:dyDescent="0.25">
      <c r="A343" s="20" t="s">
        <v>295</v>
      </c>
      <c r="B343" s="28">
        <f t="shared" si="92"/>
        <v>471878.94056000002</v>
      </c>
      <c r="C343" s="28">
        <f t="shared" si="93"/>
        <v>523114.11486999999</v>
      </c>
      <c r="D343" s="28">
        <f t="shared" si="94"/>
        <v>518541.30943999998</v>
      </c>
      <c r="E343" s="28">
        <f t="shared" si="95"/>
        <v>4572.8054299999994</v>
      </c>
      <c r="F343" s="28">
        <f t="shared" si="96"/>
        <v>373908.29676000011</v>
      </c>
      <c r="G343" s="28">
        <f t="shared" si="86"/>
        <v>71.477386316161756</v>
      </c>
      <c r="H343" s="28">
        <f>SUM(H344:H353)</f>
        <v>71424.400000000009</v>
      </c>
      <c r="I343" s="28">
        <f>SUM(I344:I353)</f>
        <v>70798.7</v>
      </c>
      <c r="J343" s="28">
        <f>SUM(J344:J353)</f>
        <v>70798.7</v>
      </c>
      <c r="K343" s="28">
        <f>SUM(K344:K353)</f>
        <v>0</v>
      </c>
      <c r="L343" s="28">
        <f>SUM(L344:L353)</f>
        <v>53412.2</v>
      </c>
      <c r="M343" s="29">
        <f>L343/I343*100</f>
        <v>75.442345692788152</v>
      </c>
      <c r="N343" s="28">
        <f>SUM(N344:N353)</f>
        <v>156132.04055999999</v>
      </c>
      <c r="O343" s="28">
        <f>SUM(O344:O353)</f>
        <v>162651.90943999999</v>
      </c>
      <c r="P343" s="28">
        <f>SUM(P344:P353)</f>
        <v>162651.90943999999</v>
      </c>
      <c r="Q343" s="28">
        <f>SUM(Q344:Q353)</f>
        <v>0</v>
      </c>
      <c r="R343" s="28">
        <f>SUM(R344:R353)</f>
        <v>118884.80167000002</v>
      </c>
      <c r="S343" s="28">
        <f t="shared" si="87"/>
        <v>73.091549972768661</v>
      </c>
      <c r="T343" s="28">
        <f>SUM(T344:T353)</f>
        <v>237585.7</v>
      </c>
      <c r="U343" s="28">
        <f>SUM(U344:U353)</f>
        <v>263756.2</v>
      </c>
      <c r="V343" s="28">
        <f>SUM(V344:V353)</f>
        <v>263756.2</v>
      </c>
      <c r="W343" s="28">
        <f>SUM(W344:W353)</f>
        <v>0</v>
      </c>
      <c r="X343" s="28">
        <f>SUM(X344:X353)</f>
        <v>187055.07818000007</v>
      </c>
      <c r="Y343" s="28">
        <f t="shared" si="91"/>
        <v>70.919689539051618</v>
      </c>
      <c r="Z343" s="28">
        <f>SUM(Z344:Z353)</f>
        <v>6736.7999999999993</v>
      </c>
      <c r="AA343" s="28">
        <f>SUM(AA344:AA353)</f>
        <v>25907.30543</v>
      </c>
      <c r="AB343" s="28">
        <f>SUM(AB344:AB353)</f>
        <v>21334.5</v>
      </c>
      <c r="AC343" s="28">
        <f>SUM(AC344:AC353)</f>
        <v>4572.8054299999994</v>
      </c>
      <c r="AD343" s="28">
        <f>SUM(AD344:AD353)</f>
        <v>14556.216909999999</v>
      </c>
      <c r="AE343" s="28">
        <f>AD343/AA343*100</f>
        <v>56.185761770285346</v>
      </c>
    </row>
    <row r="344" spans="1:31" ht="31.5" x14ac:dyDescent="0.25">
      <c r="A344" s="345" t="s">
        <v>227</v>
      </c>
      <c r="B344" s="26">
        <f t="shared" si="92"/>
        <v>446222.24056000006</v>
      </c>
      <c r="C344" s="26">
        <f t="shared" si="93"/>
        <v>481916.3318300001</v>
      </c>
      <c r="D344" s="26">
        <f t="shared" si="94"/>
        <v>481721.4678300001</v>
      </c>
      <c r="E344" s="26">
        <f t="shared" si="95"/>
        <v>194.864</v>
      </c>
      <c r="F344" s="26">
        <f t="shared" si="96"/>
        <v>342463.16214000009</v>
      </c>
      <c r="G344" s="26">
        <f t="shared" si="86"/>
        <v>71.06278403961764</v>
      </c>
      <c r="H344" s="27">
        <f>Дотации!B78</f>
        <v>71424.400000000009</v>
      </c>
      <c r="I344" s="27">
        <f>Дотации!C78</f>
        <v>70798.7</v>
      </c>
      <c r="J344" s="27">
        <f>Дотации!D78</f>
        <v>70798.7</v>
      </c>
      <c r="K344" s="27">
        <f>Дотации!E78</f>
        <v>0</v>
      </c>
      <c r="L344" s="27">
        <f>Дотации!F78</f>
        <v>53412.2</v>
      </c>
      <c r="M344" s="27">
        <f>L344/I344*100</f>
        <v>75.442345692788152</v>
      </c>
      <c r="N344" s="26">
        <f>Субсидии!B338</f>
        <v>132974.04055999999</v>
      </c>
      <c r="O344" s="26">
        <f>Субсидии!C338</f>
        <v>133333.86783</v>
      </c>
      <c r="P344" s="26">
        <f>Субсидии!D338</f>
        <v>133333.86783</v>
      </c>
      <c r="Q344" s="26">
        <f>Субсидии!E338</f>
        <v>0</v>
      </c>
      <c r="R344" s="26">
        <f>Субсидии!F338</f>
        <v>93417.123380000005</v>
      </c>
      <c r="S344" s="26">
        <f t="shared" si="87"/>
        <v>70.062561673457452</v>
      </c>
      <c r="T344" s="26">
        <f>'Субвенции '!B334</f>
        <v>235087.00000000006</v>
      </c>
      <c r="U344" s="26">
        <f>'Субвенции '!C334</f>
        <v>261254.40000000005</v>
      </c>
      <c r="V344" s="26">
        <f>'Субвенции '!D334</f>
        <v>261254.40000000005</v>
      </c>
      <c r="W344" s="26">
        <f>'Субвенции '!E334</f>
        <v>0</v>
      </c>
      <c r="X344" s="26">
        <f>'Субвенции '!F334</f>
        <v>185455.56328000003</v>
      </c>
      <c r="Y344" s="26">
        <f t="shared" si="91"/>
        <v>70.98657985473163</v>
      </c>
      <c r="Z344" s="26">
        <f>Иные!B180</f>
        <v>6736.7999999999993</v>
      </c>
      <c r="AA344" s="26">
        <f>Иные!C180</f>
        <v>16529.364000000001</v>
      </c>
      <c r="AB344" s="26">
        <f>Иные!D180</f>
        <v>16334.499999999998</v>
      </c>
      <c r="AC344" s="26">
        <f>Иные!E180</f>
        <v>194.864</v>
      </c>
      <c r="AD344" s="26">
        <f>Иные!F180</f>
        <v>10178.27548</v>
      </c>
      <c r="AE344" s="26">
        <f>AD344/AA344*100</f>
        <v>61.576933510569432</v>
      </c>
    </row>
    <row r="345" spans="1:31" x14ac:dyDescent="0.25">
      <c r="A345" s="39" t="s">
        <v>484</v>
      </c>
      <c r="B345" s="121">
        <f t="shared" si="92"/>
        <v>6152</v>
      </c>
      <c r="C345" s="121">
        <f t="shared" si="93"/>
        <v>6152.5</v>
      </c>
      <c r="D345" s="121">
        <f t="shared" si="94"/>
        <v>6152.5</v>
      </c>
      <c r="E345" s="121">
        <f t="shared" si="95"/>
        <v>0</v>
      </c>
      <c r="F345" s="121">
        <f t="shared" si="96"/>
        <v>5921.1553400000003</v>
      </c>
      <c r="G345" s="121">
        <f t="shared" si="86"/>
        <v>96.239826737098738</v>
      </c>
      <c r="H345" s="26"/>
      <c r="I345" s="26"/>
      <c r="J345" s="26"/>
      <c r="K345" s="26"/>
      <c r="L345" s="26"/>
      <c r="M345" s="31"/>
      <c r="N345" s="203">
        <f>Субсидии!B339</f>
        <v>5805</v>
      </c>
      <c r="O345" s="203">
        <f>Субсидии!C339</f>
        <v>5805</v>
      </c>
      <c r="P345" s="203">
        <f>Субсидии!D339</f>
        <v>5805</v>
      </c>
      <c r="Q345" s="203">
        <f>Субсидии!E339</f>
        <v>0</v>
      </c>
      <c r="R345" s="203">
        <f>Субсидии!F339</f>
        <v>5701.1260000000002</v>
      </c>
      <c r="S345" s="26">
        <f t="shared" si="87"/>
        <v>98.210611541774341</v>
      </c>
      <c r="T345" s="26">
        <f>'Субвенции '!B335</f>
        <v>347</v>
      </c>
      <c r="U345" s="26">
        <f>'Субвенции '!C335</f>
        <v>347.5</v>
      </c>
      <c r="V345" s="26">
        <f>'Субвенции '!D335</f>
        <v>347.5</v>
      </c>
      <c r="W345" s="26">
        <f>'Субвенции '!E335</f>
        <v>0</v>
      </c>
      <c r="X345" s="26">
        <f>'Субвенции '!F335</f>
        <v>220.02933999999999</v>
      </c>
      <c r="Y345" s="26">
        <f t="shared" si="91"/>
        <v>63.317795683453241</v>
      </c>
      <c r="Z345" s="26"/>
      <c r="AA345" s="26"/>
      <c r="AB345" s="26"/>
      <c r="AC345" s="26"/>
      <c r="AD345" s="26"/>
      <c r="AE345" s="26"/>
    </row>
    <row r="346" spans="1:31" x14ac:dyDescent="0.25">
      <c r="A346" s="39" t="s">
        <v>532</v>
      </c>
      <c r="B346" s="121">
        <f t="shared" si="92"/>
        <v>0</v>
      </c>
      <c r="C346" s="121">
        <f t="shared" si="93"/>
        <v>0</v>
      </c>
      <c r="D346" s="121">
        <f t="shared" si="94"/>
        <v>0</v>
      </c>
      <c r="E346" s="121">
        <f t="shared" si="95"/>
        <v>0</v>
      </c>
      <c r="F346" s="121">
        <f t="shared" si="96"/>
        <v>0</v>
      </c>
      <c r="G346" s="121"/>
      <c r="H346" s="26"/>
      <c r="I346" s="26"/>
      <c r="J346" s="26"/>
      <c r="K346" s="26"/>
      <c r="L346" s="26"/>
      <c r="M346" s="31"/>
      <c r="N346" s="203"/>
      <c r="O346" s="203"/>
      <c r="P346" s="203"/>
      <c r="Q346" s="203"/>
      <c r="R346" s="203"/>
      <c r="S346" s="26"/>
      <c r="T346" s="26">
        <f>'Субвенции '!B336</f>
        <v>0</v>
      </c>
      <c r="U346" s="26">
        <f>'Субвенции '!C336</f>
        <v>0</v>
      </c>
      <c r="V346" s="26">
        <f>'Субвенции '!D336</f>
        <v>0</v>
      </c>
      <c r="W346" s="26">
        <f>'Субвенции '!E336</f>
        <v>0</v>
      </c>
      <c r="X346" s="26">
        <f>'Субвенции '!F336</f>
        <v>0</v>
      </c>
      <c r="Y346" s="26"/>
      <c r="Z346" s="26"/>
      <c r="AA346" s="26"/>
      <c r="AB346" s="26"/>
      <c r="AC346" s="26"/>
      <c r="AD346" s="26"/>
      <c r="AE346" s="26"/>
    </row>
    <row r="347" spans="1:31" x14ac:dyDescent="0.25">
      <c r="A347" s="39" t="s">
        <v>485</v>
      </c>
      <c r="B347" s="121">
        <f t="shared" si="92"/>
        <v>2928.8</v>
      </c>
      <c r="C347" s="121">
        <f t="shared" si="93"/>
        <v>2929</v>
      </c>
      <c r="D347" s="121">
        <f t="shared" si="94"/>
        <v>2929</v>
      </c>
      <c r="E347" s="121">
        <f t="shared" si="95"/>
        <v>0</v>
      </c>
      <c r="F347" s="121">
        <f t="shared" si="96"/>
        <v>2876.56315</v>
      </c>
      <c r="G347" s="121">
        <f>F347/C347*100</f>
        <v>98.209735404574943</v>
      </c>
      <c r="H347" s="26"/>
      <c r="I347" s="26"/>
      <c r="J347" s="26"/>
      <c r="K347" s="26"/>
      <c r="L347" s="26"/>
      <c r="M347" s="31"/>
      <c r="N347" s="203">
        <f>Субсидии!B340</f>
        <v>2790</v>
      </c>
      <c r="O347" s="203">
        <f>Субсидии!C340</f>
        <v>2790</v>
      </c>
      <c r="P347" s="203">
        <f>Субсидии!D340</f>
        <v>2790</v>
      </c>
      <c r="Q347" s="203">
        <f>Субсидии!E340</f>
        <v>0</v>
      </c>
      <c r="R347" s="203">
        <f>Субсидии!F340</f>
        <v>2789.5522900000001</v>
      </c>
      <c r="S347" s="26">
        <f>R347/O347*100</f>
        <v>99.983953046594991</v>
      </c>
      <c r="T347" s="26">
        <f>'Субвенции '!B337</f>
        <v>138.80000000000001</v>
      </c>
      <c r="U347" s="26">
        <f>'Субвенции '!C337</f>
        <v>139</v>
      </c>
      <c r="V347" s="26">
        <f>'Субвенции '!D337</f>
        <v>139</v>
      </c>
      <c r="W347" s="26">
        <f>'Субвенции '!E337</f>
        <v>0</v>
      </c>
      <c r="X347" s="26">
        <f>'Субвенции '!F337</f>
        <v>87.010859999999994</v>
      </c>
      <c r="Y347" s="26">
        <f>X347/U347*100</f>
        <v>62.597741007194244</v>
      </c>
      <c r="Z347" s="26"/>
      <c r="AA347" s="26"/>
      <c r="AB347" s="26"/>
      <c r="AC347" s="26"/>
      <c r="AD347" s="26"/>
      <c r="AE347" s="26"/>
    </row>
    <row r="348" spans="1:31" x14ac:dyDescent="0.25">
      <c r="A348" s="39" t="s">
        <v>486</v>
      </c>
      <c r="B348" s="121">
        <f t="shared" si="92"/>
        <v>2934.8</v>
      </c>
      <c r="C348" s="121">
        <f t="shared" si="93"/>
        <v>4409.4734200000003</v>
      </c>
      <c r="D348" s="121">
        <f t="shared" si="94"/>
        <v>4409.4734200000003</v>
      </c>
      <c r="E348" s="121">
        <f t="shared" si="95"/>
        <v>0</v>
      </c>
      <c r="F348" s="121">
        <f t="shared" si="96"/>
        <v>2881.35995</v>
      </c>
      <c r="G348" s="121">
        <f>F348/C348*100</f>
        <v>65.344762867399254</v>
      </c>
      <c r="H348" s="26"/>
      <c r="I348" s="26"/>
      <c r="J348" s="26"/>
      <c r="K348" s="26"/>
      <c r="L348" s="26"/>
      <c r="M348" s="31"/>
      <c r="N348" s="203">
        <f>Субсидии!B341</f>
        <v>2796</v>
      </c>
      <c r="O348" s="203">
        <f>Субсидии!C341</f>
        <v>4270.4734200000003</v>
      </c>
      <c r="P348" s="203">
        <f>Субсидии!D341</f>
        <v>4270.4734200000003</v>
      </c>
      <c r="Q348" s="203">
        <f>Субсидии!E341</f>
        <v>0</v>
      </c>
      <c r="R348" s="203">
        <f>Субсидии!F341</f>
        <v>2796</v>
      </c>
      <c r="S348" s="26">
        <f>R348/O348*100</f>
        <v>65.472834625440655</v>
      </c>
      <c r="T348" s="26">
        <f>'Субвенции '!B338</f>
        <v>138.80000000000001</v>
      </c>
      <c r="U348" s="26">
        <f>'Субвенции '!C338</f>
        <v>139</v>
      </c>
      <c r="V348" s="26">
        <f>'Субвенции '!D338</f>
        <v>139</v>
      </c>
      <c r="W348" s="26">
        <f>'Субвенции '!E338</f>
        <v>0</v>
      </c>
      <c r="X348" s="26">
        <f>'Субвенции '!F338</f>
        <v>85.359949999999998</v>
      </c>
      <c r="Y348" s="26">
        <f>X348/U348*100</f>
        <v>61.410035971223017</v>
      </c>
      <c r="Z348" s="26"/>
      <c r="AA348" s="26"/>
      <c r="AB348" s="26"/>
      <c r="AC348" s="26"/>
      <c r="AD348" s="26"/>
      <c r="AE348" s="26"/>
    </row>
    <row r="349" spans="1:31" x14ac:dyDescent="0.25">
      <c r="A349" s="39" t="s">
        <v>533</v>
      </c>
      <c r="B349" s="121">
        <f t="shared" si="92"/>
        <v>0</v>
      </c>
      <c r="C349" s="121">
        <f t="shared" si="93"/>
        <v>0</v>
      </c>
      <c r="D349" s="121">
        <f t="shared" si="94"/>
        <v>0</v>
      </c>
      <c r="E349" s="121">
        <f t="shared" si="95"/>
        <v>0</v>
      </c>
      <c r="F349" s="121">
        <f t="shared" si="96"/>
        <v>0</v>
      </c>
      <c r="G349" s="121"/>
      <c r="H349" s="26"/>
      <c r="I349" s="26"/>
      <c r="J349" s="26"/>
      <c r="K349" s="26"/>
      <c r="L349" s="26"/>
      <c r="M349" s="31"/>
      <c r="N349" s="203"/>
      <c r="O349" s="203"/>
      <c r="P349" s="203"/>
      <c r="Q349" s="203"/>
      <c r="R349" s="203"/>
      <c r="S349" s="26"/>
      <c r="T349" s="26">
        <f>'Субвенции '!B339</f>
        <v>0</v>
      </c>
      <c r="U349" s="26">
        <f>'Субвенции '!C339</f>
        <v>0</v>
      </c>
      <c r="V349" s="26">
        <f>'Субвенции '!D339</f>
        <v>0</v>
      </c>
      <c r="W349" s="26">
        <f>'Субвенции '!E339</f>
        <v>0</v>
      </c>
      <c r="X349" s="26">
        <f>'Субвенции '!F339</f>
        <v>0</v>
      </c>
      <c r="Y349" s="26"/>
      <c r="Z349" s="26"/>
      <c r="AA349" s="26"/>
      <c r="AB349" s="26"/>
      <c r="AC349" s="26"/>
      <c r="AD349" s="26"/>
      <c r="AE349" s="26"/>
    </row>
    <row r="350" spans="1:31" x14ac:dyDescent="0.25">
      <c r="A350" s="39" t="s">
        <v>292</v>
      </c>
      <c r="B350" s="121">
        <f t="shared" si="92"/>
        <v>347</v>
      </c>
      <c r="C350" s="121">
        <f t="shared" si="93"/>
        <v>347.5</v>
      </c>
      <c r="D350" s="121">
        <f t="shared" si="94"/>
        <v>347.5</v>
      </c>
      <c r="E350" s="121">
        <f t="shared" si="95"/>
        <v>0</v>
      </c>
      <c r="F350" s="121">
        <f t="shared" si="96"/>
        <v>218.62816000000001</v>
      </c>
      <c r="G350" s="121">
        <f t="shared" ref="G350:G364" si="99">F350/C350*100</f>
        <v>62.914578417266185</v>
      </c>
      <c r="H350" s="26"/>
      <c r="I350" s="26"/>
      <c r="J350" s="26"/>
      <c r="K350" s="26"/>
      <c r="L350" s="26"/>
      <c r="M350" s="31"/>
      <c r="N350" s="203">
        <f>Субсидии!B342</f>
        <v>0</v>
      </c>
      <c r="O350" s="203">
        <f>Субсидии!C342</f>
        <v>0</v>
      </c>
      <c r="P350" s="203">
        <f>Субсидии!D342</f>
        <v>0</v>
      </c>
      <c r="Q350" s="203">
        <f>Субсидии!E342</f>
        <v>0</v>
      </c>
      <c r="R350" s="203">
        <f>Субсидии!F342</f>
        <v>0</v>
      </c>
      <c r="S350" s="26"/>
      <c r="T350" s="26">
        <f>'Субвенции '!B340</f>
        <v>347</v>
      </c>
      <c r="U350" s="26">
        <f>'Субвенции '!C340</f>
        <v>347.5</v>
      </c>
      <c r="V350" s="26">
        <f>'Субвенции '!D340</f>
        <v>347.5</v>
      </c>
      <c r="W350" s="26">
        <f>'Субвенции '!E340</f>
        <v>0</v>
      </c>
      <c r="X350" s="26">
        <f>'Субвенции '!F340</f>
        <v>218.62816000000001</v>
      </c>
      <c r="Y350" s="26">
        <f t="shared" ref="Y350:Y360" si="100">X350/U350*100</f>
        <v>62.914578417266185</v>
      </c>
      <c r="Z350" s="26">
        <f>Иные!B183</f>
        <v>0</v>
      </c>
      <c r="AA350" s="26">
        <f>Иные!C183</f>
        <v>0</v>
      </c>
      <c r="AB350" s="26">
        <f>Иные!D183</f>
        <v>0</v>
      </c>
      <c r="AC350" s="26">
        <f>Иные!E183</f>
        <v>0</v>
      </c>
      <c r="AD350" s="26">
        <f>Иные!F183</f>
        <v>0</v>
      </c>
      <c r="AE350" s="26"/>
    </row>
    <row r="351" spans="1:31" x14ac:dyDescent="0.25">
      <c r="A351" s="39" t="s">
        <v>291</v>
      </c>
      <c r="B351" s="121">
        <f t="shared" si="92"/>
        <v>3405.8</v>
      </c>
      <c r="C351" s="121">
        <f t="shared" si="93"/>
        <v>3406</v>
      </c>
      <c r="D351" s="121">
        <f t="shared" si="94"/>
        <v>3406</v>
      </c>
      <c r="E351" s="121">
        <f t="shared" si="95"/>
        <v>0</v>
      </c>
      <c r="F351" s="121">
        <f t="shared" si="96"/>
        <v>3346.58824</v>
      </c>
      <c r="G351" s="121">
        <f t="shared" si="99"/>
        <v>98.255673517322379</v>
      </c>
      <c r="H351" s="26"/>
      <c r="I351" s="26"/>
      <c r="J351" s="26"/>
      <c r="K351" s="26"/>
      <c r="L351" s="26"/>
      <c r="M351" s="31"/>
      <c r="N351" s="203">
        <f>Субсидии!B343</f>
        <v>3267</v>
      </c>
      <c r="O351" s="203">
        <f>Субсидии!C343</f>
        <v>3267</v>
      </c>
      <c r="P351" s="203">
        <f>Субсидии!D343</f>
        <v>3267</v>
      </c>
      <c r="Q351" s="203">
        <f>Субсидии!E343</f>
        <v>0</v>
      </c>
      <c r="R351" s="203">
        <f>Субсидии!F343</f>
        <v>3267</v>
      </c>
      <c r="S351" s="26">
        <f>R351/O351*100</f>
        <v>100</v>
      </c>
      <c r="T351" s="26">
        <f>'Субвенции '!B341</f>
        <v>138.80000000000001</v>
      </c>
      <c r="U351" s="26">
        <f>'Субвенции '!C341</f>
        <v>139</v>
      </c>
      <c r="V351" s="26">
        <f>'Субвенции '!D341</f>
        <v>139</v>
      </c>
      <c r="W351" s="26">
        <f>'Субвенции '!E341</f>
        <v>0</v>
      </c>
      <c r="X351" s="26">
        <f>'Субвенции '!F341</f>
        <v>79.588239999999999</v>
      </c>
      <c r="Y351" s="26">
        <f t="shared" si="100"/>
        <v>57.257726618705043</v>
      </c>
      <c r="Z351" s="26"/>
      <c r="AA351" s="26"/>
      <c r="AB351" s="26"/>
      <c r="AC351" s="26"/>
      <c r="AD351" s="26"/>
      <c r="AE351" s="26"/>
    </row>
    <row r="352" spans="1:31" x14ac:dyDescent="0.25">
      <c r="A352" s="39" t="s">
        <v>294</v>
      </c>
      <c r="B352" s="121">
        <f t="shared" si="92"/>
        <v>347</v>
      </c>
      <c r="C352" s="121">
        <f t="shared" si="93"/>
        <v>6031.0096199999998</v>
      </c>
      <c r="D352" s="121">
        <f t="shared" si="94"/>
        <v>1653.06819</v>
      </c>
      <c r="E352" s="121">
        <f t="shared" si="95"/>
        <v>4377.9414299999999</v>
      </c>
      <c r="F352" s="121">
        <f t="shared" si="96"/>
        <v>4601.8381399999998</v>
      </c>
      <c r="G352" s="121">
        <f t="shared" si="99"/>
        <v>76.302948095778362</v>
      </c>
      <c r="H352" s="26"/>
      <c r="I352" s="26"/>
      <c r="J352" s="26"/>
      <c r="K352" s="26"/>
      <c r="L352" s="26"/>
      <c r="M352" s="31"/>
      <c r="N352" s="203">
        <f>Субсидии!B344</f>
        <v>0</v>
      </c>
      <c r="O352" s="203">
        <f>Субсидии!C344</f>
        <v>1305.56819</v>
      </c>
      <c r="P352" s="203">
        <f>Субсидии!D344</f>
        <v>1305.56819</v>
      </c>
      <c r="Q352" s="203">
        <f>Субсидии!E344</f>
        <v>0</v>
      </c>
      <c r="R352" s="203">
        <f>Субсидии!F344</f>
        <v>0</v>
      </c>
      <c r="S352" s="26"/>
      <c r="T352" s="26">
        <f>'Субвенции '!B342</f>
        <v>347</v>
      </c>
      <c r="U352" s="26">
        <f>'Субвенции '!C342</f>
        <v>347.5</v>
      </c>
      <c r="V352" s="26">
        <f>'Субвенции '!D342</f>
        <v>347.5</v>
      </c>
      <c r="W352" s="26">
        <f>'Субвенции '!E342</f>
        <v>0</v>
      </c>
      <c r="X352" s="26">
        <f>'Субвенции '!F342</f>
        <v>223.89670999999998</v>
      </c>
      <c r="Y352" s="26">
        <f t="shared" si="100"/>
        <v>64.430707913669067</v>
      </c>
      <c r="Z352" s="26">
        <f>Иные!B181</f>
        <v>0</v>
      </c>
      <c r="AA352" s="26">
        <f>Иные!C181</f>
        <v>4377.9414299999999</v>
      </c>
      <c r="AB352" s="26">
        <f>Иные!D181</f>
        <v>0</v>
      </c>
      <c r="AC352" s="26">
        <f>Иные!E181</f>
        <v>4377.9414299999999</v>
      </c>
      <c r="AD352" s="26">
        <f>Иные!F181</f>
        <v>4377.9414299999999</v>
      </c>
      <c r="AE352" s="26">
        <f t="shared" ref="AE352:AE353" si="101">AD352/AA352*100</f>
        <v>100</v>
      </c>
    </row>
    <row r="353" spans="1:31" ht="19.5" customHeight="1" x14ac:dyDescent="0.25">
      <c r="A353" s="39" t="s">
        <v>293</v>
      </c>
      <c r="B353" s="121">
        <f t="shared" si="92"/>
        <v>9541.2999999999993</v>
      </c>
      <c r="C353" s="121">
        <f t="shared" si="93"/>
        <v>17922.3</v>
      </c>
      <c r="D353" s="121">
        <f t="shared" si="94"/>
        <v>17922.3</v>
      </c>
      <c r="E353" s="121">
        <f t="shared" si="95"/>
        <v>0</v>
      </c>
      <c r="F353" s="121">
        <f t="shared" si="96"/>
        <v>11599.00164</v>
      </c>
      <c r="G353" s="121">
        <f t="shared" si="99"/>
        <v>64.718265178018456</v>
      </c>
      <c r="H353" s="26"/>
      <c r="I353" s="26"/>
      <c r="J353" s="26"/>
      <c r="K353" s="26"/>
      <c r="L353" s="26"/>
      <c r="M353" s="31"/>
      <c r="N353" s="203">
        <f>Субсидии!B345</f>
        <v>8500</v>
      </c>
      <c r="O353" s="203">
        <f>Субсидии!C345</f>
        <v>11880</v>
      </c>
      <c r="P353" s="203">
        <f>Субсидии!D345</f>
        <v>11880</v>
      </c>
      <c r="Q353" s="203">
        <f>Субсидии!E345</f>
        <v>0</v>
      </c>
      <c r="R353" s="203">
        <f>Субсидии!F345</f>
        <v>10914</v>
      </c>
      <c r="S353" s="26">
        <f t="shared" ref="S353:S364" si="102">R353/O353*100</f>
        <v>91.868686868686865</v>
      </c>
      <c r="T353" s="26">
        <f>'Субвенции '!B343</f>
        <v>1041.3</v>
      </c>
      <c r="U353" s="26">
        <f>'Субвенции '!C343</f>
        <v>1042.3</v>
      </c>
      <c r="V353" s="26">
        <f>'Субвенции '!D343</f>
        <v>1042.3</v>
      </c>
      <c r="W353" s="26">
        <f>'Субвенции '!E343</f>
        <v>0</v>
      </c>
      <c r="X353" s="26">
        <f>'Субвенции '!F343</f>
        <v>685.00164000000007</v>
      </c>
      <c r="Y353" s="26">
        <f t="shared" si="100"/>
        <v>65.720199558668341</v>
      </c>
      <c r="Z353" s="26">
        <f>Иные!B182</f>
        <v>0</v>
      </c>
      <c r="AA353" s="26">
        <f>Иные!C182</f>
        <v>5000</v>
      </c>
      <c r="AB353" s="26">
        <f>Иные!D182</f>
        <v>5000</v>
      </c>
      <c r="AC353" s="26">
        <f>Иные!E182</f>
        <v>0</v>
      </c>
      <c r="AD353" s="26">
        <f>Иные!F182</f>
        <v>0</v>
      </c>
      <c r="AE353" s="26">
        <f t="shared" si="101"/>
        <v>0</v>
      </c>
    </row>
    <row r="354" spans="1:31" s="18" customFormat="1" ht="31.5" x14ac:dyDescent="0.25">
      <c r="A354" s="21" t="s">
        <v>284</v>
      </c>
      <c r="B354" s="28">
        <f t="shared" si="92"/>
        <v>653737.57581999991</v>
      </c>
      <c r="C354" s="28">
        <f t="shared" si="93"/>
        <v>779017.47707000002</v>
      </c>
      <c r="D354" s="28">
        <f t="shared" si="94"/>
        <v>778187.61306999996</v>
      </c>
      <c r="E354" s="28">
        <f t="shared" si="95"/>
        <v>829.86400000000003</v>
      </c>
      <c r="F354" s="28">
        <f t="shared" si="96"/>
        <v>593044.34711999993</v>
      </c>
      <c r="G354" s="28">
        <f t="shared" si="99"/>
        <v>76.127219809050686</v>
      </c>
      <c r="H354" s="28">
        <f>SUM(H355:H362)</f>
        <v>90823.5</v>
      </c>
      <c r="I354" s="28">
        <f>SUM(I355:I362)</f>
        <v>90823.5</v>
      </c>
      <c r="J354" s="28">
        <f>SUM(J355:J362)</f>
        <v>90823.5</v>
      </c>
      <c r="K354" s="28">
        <f>SUM(K355:K362)</f>
        <v>0</v>
      </c>
      <c r="L354" s="28">
        <f>SUM(L355:L362)</f>
        <v>68117.399999999994</v>
      </c>
      <c r="M354" s="29">
        <f>L354/I354*100</f>
        <v>74.999752266759145</v>
      </c>
      <c r="N354" s="28">
        <f>SUM(N355:N362)</f>
        <v>214693.97581999999</v>
      </c>
      <c r="O354" s="28">
        <f>SUM(O355:O362)</f>
        <v>235774.51306999996</v>
      </c>
      <c r="P354" s="28">
        <f>SUM(P355:P362)</f>
        <v>235774.51306999996</v>
      </c>
      <c r="Q354" s="28">
        <f>SUM(Q355:Q362)</f>
        <v>0</v>
      </c>
      <c r="R354" s="28">
        <f>SUM(R355:R362)</f>
        <v>165751.84972</v>
      </c>
      <c r="S354" s="28">
        <f t="shared" si="102"/>
        <v>70.301003938788469</v>
      </c>
      <c r="T354" s="28">
        <f>SUM(T355:T362)</f>
        <v>339581.6</v>
      </c>
      <c r="U354" s="28">
        <f>SUM(U355:U362)</f>
        <v>384830.9</v>
      </c>
      <c r="V354" s="28">
        <f>SUM(V355:V362)</f>
        <v>384830.9</v>
      </c>
      <c r="W354" s="28">
        <f>SUM(W355:W362)</f>
        <v>0</v>
      </c>
      <c r="X354" s="28">
        <f>SUM(X355:X362)</f>
        <v>307165.71477999986</v>
      </c>
      <c r="Y354" s="28">
        <f t="shared" si="100"/>
        <v>79.818360422720687</v>
      </c>
      <c r="Z354" s="28">
        <f>SUM(Z355:Z362)</f>
        <v>8638.5</v>
      </c>
      <c r="AA354" s="28">
        <f>SUM(AA355:AA362)</f>
        <v>67588.563999999998</v>
      </c>
      <c r="AB354" s="28">
        <f>SUM(AB355:AB362)</f>
        <v>66758.7</v>
      </c>
      <c r="AC354" s="28">
        <f>SUM(AC355:AC362)</f>
        <v>829.86400000000003</v>
      </c>
      <c r="AD354" s="28">
        <f>SUM(AD355:AD362)</f>
        <v>52009.382619999997</v>
      </c>
      <c r="AE354" s="28">
        <f>AD354/AA354*100</f>
        <v>76.949974288549754</v>
      </c>
    </row>
    <row r="355" spans="1:31" ht="31.5" x14ac:dyDescent="0.25">
      <c r="A355" s="345" t="s">
        <v>226</v>
      </c>
      <c r="B355" s="26">
        <f t="shared" si="92"/>
        <v>580316.27255999995</v>
      </c>
      <c r="C355" s="26">
        <f t="shared" si="93"/>
        <v>647361.52798999997</v>
      </c>
      <c r="D355" s="26">
        <f t="shared" si="94"/>
        <v>646531.66398999991</v>
      </c>
      <c r="E355" s="26">
        <f t="shared" si="95"/>
        <v>829.86400000000003</v>
      </c>
      <c r="F355" s="26">
        <f t="shared" si="96"/>
        <v>482950.65789999993</v>
      </c>
      <c r="G355" s="26">
        <f t="shared" si="99"/>
        <v>74.602928505732919</v>
      </c>
      <c r="H355" s="27">
        <f>Дотации!B80</f>
        <v>90823.5</v>
      </c>
      <c r="I355" s="27">
        <f>Дотации!C80</f>
        <v>90823.5</v>
      </c>
      <c r="J355" s="27">
        <f>Дотации!D80</f>
        <v>90823.5</v>
      </c>
      <c r="K355" s="27">
        <f>Дотации!E80</f>
        <v>0</v>
      </c>
      <c r="L355" s="27">
        <f>Дотации!F80</f>
        <v>68117.399999999994</v>
      </c>
      <c r="M355" s="27">
        <f>L355/I355*100</f>
        <v>74.999752266759145</v>
      </c>
      <c r="N355" s="26">
        <f>Субсидии!B347</f>
        <v>143146.47255999999</v>
      </c>
      <c r="O355" s="26">
        <f>Субсидии!C347</f>
        <v>155895.06398999997</v>
      </c>
      <c r="P355" s="26">
        <f>Субсидии!D347</f>
        <v>155895.06398999997</v>
      </c>
      <c r="Q355" s="26">
        <f>Субсидии!E347</f>
        <v>0</v>
      </c>
      <c r="R355" s="26">
        <f>Субсидии!F347</f>
        <v>95944.551090000008</v>
      </c>
      <c r="S355" s="26">
        <f t="shared" si="102"/>
        <v>61.544316179346424</v>
      </c>
      <c r="T355" s="26">
        <f>'Субвенции '!B345</f>
        <v>337707.8</v>
      </c>
      <c r="U355" s="26">
        <f>'Субвенции '!C345</f>
        <v>382954.4</v>
      </c>
      <c r="V355" s="26">
        <f>'Субвенции '!D345</f>
        <v>382954.4</v>
      </c>
      <c r="W355" s="26">
        <f>'Субвенции '!E345</f>
        <v>0</v>
      </c>
      <c r="X355" s="26">
        <f>'Субвенции '!F345</f>
        <v>305933.34808999993</v>
      </c>
      <c r="Y355" s="26">
        <f t="shared" si="100"/>
        <v>79.8876702004207</v>
      </c>
      <c r="Z355" s="26">
        <f>Иные!B186</f>
        <v>8638.5</v>
      </c>
      <c r="AA355" s="26">
        <f>Иные!C186</f>
        <v>17688.563999999998</v>
      </c>
      <c r="AB355" s="26">
        <f>Иные!D186</f>
        <v>16858.699999999997</v>
      </c>
      <c r="AC355" s="26">
        <f>Иные!E186</f>
        <v>829.86400000000003</v>
      </c>
      <c r="AD355" s="26">
        <f>Иные!F186</f>
        <v>12955.358719999998</v>
      </c>
      <c r="AE355" s="26">
        <f>AD355/AA355*100</f>
        <v>73.24143847968665</v>
      </c>
    </row>
    <row r="356" spans="1:31" x14ac:dyDescent="0.25">
      <c r="A356" s="39" t="s">
        <v>489</v>
      </c>
      <c r="B356" s="121">
        <f t="shared" si="92"/>
        <v>15437.819219999999</v>
      </c>
      <c r="C356" s="121">
        <f t="shared" si="93"/>
        <v>18838.819220000001</v>
      </c>
      <c r="D356" s="121">
        <f t="shared" si="94"/>
        <v>18838.819220000001</v>
      </c>
      <c r="E356" s="121">
        <f t="shared" si="95"/>
        <v>0</v>
      </c>
      <c r="F356" s="121">
        <f t="shared" si="96"/>
        <v>14177.9385</v>
      </c>
      <c r="G356" s="121">
        <f t="shared" si="99"/>
        <v>75.259167437352787</v>
      </c>
      <c r="H356" s="26"/>
      <c r="I356" s="26"/>
      <c r="J356" s="26"/>
      <c r="K356" s="26"/>
      <c r="L356" s="26"/>
      <c r="M356" s="31"/>
      <c r="N356" s="203">
        <f>Субсидии!B348</f>
        <v>15090.819219999999</v>
      </c>
      <c r="O356" s="203">
        <f>Субсидии!C348</f>
        <v>18491.319220000001</v>
      </c>
      <c r="P356" s="203">
        <f>Субсидии!D348</f>
        <v>18491.319220000001</v>
      </c>
      <c r="Q356" s="203">
        <f>Субсидии!E348</f>
        <v>0</v>
      </c>
      <c r="R356" s="203">
        <f>Субсидии!F348</f>
        <v>13921.84866</v>
      </c>
      <c r="S356" s="26">
        <f t="shared" si="102"/>
        <v>75.288563754511827</v>
      </c>
      <c r="T356" s="26">
        <f>'Субвенции '!B346</f>
        <v>347</v>
      </c>
      <c r="U356" s="26">
        <f>'Субвенции '!C346</f>
        <v>347.5</v>
      </c>
      <c r="V356" s="26">
        <f>'Субвенции '!D346</f>
        <v>347.5</v>
      </c>
      <c r="W356" s="26">
        <f>'Субвенции '!E346</f>
        <v>0</v>
      </c>
      <c r="X356" s="26">
        <f>'Субвенции '!F346</f>
        <v>256.08983999999998</v>
      </c>
      <c r="Y356" s="26">
        <f t="shared" si="100"/>
        <v>73.694917985611511</v>
      </c>
      <c r="Z356" s="26"/>
      <c r="AA356" s="26"/>
      <c r="AB356" s="26"/>
      <c r="AC356" s="26"/>
      <c r="AD356" s="26"/>
      <c r="AE356" s="26"/>
    </row>
    <row r="357" spans="1:31" x14ac:dyDescent="0.25">
      <c r="A357" s="39" t="s">
        <v>490</v>
      </c>
      <c r="B357" s="121">
        <f t="shared" si="92"/>
        <v>9704.8192199999994</v>
      </c>
      <c r="C357" s="121">
        <f t="shared" si="93"/>
        <v>11043.74584</v>
      </c>
      <c r="D357" s="121">
        <f t="shared" si="94"/>
        <v>11043.74584</v>
      </c>
      <c r="E357" s="121">
        <f t="shared" si="95"/>
        <v>0</v>
      </c>
      <c r="F357" s="121">
        <f t="shared" si="96"/>
        <v>9550.5656299999991</v>
      </c>
      <c r="G357" s="121">
        <f t="shared" si="99"/>
        <v>86.479404437290086</v>
      </c>
      <c r="H357" s="26"/>
      <c r="I357" s="26"/>
      <c r="J357" s="26"/>
      <c r="K357" s="26"/>
      <c r="L357" s="26"/>
      <c r="M357" s="31"/>
      <c r="N357" s="203">
        <f>Субсидии!B349</f>
        <v>9357.8192199999994</v>
      </c>
      <c r="O357" s="203">
        <f>Субсидии!C349</f>
        <v>10696.24584</v>
      </c>
      <c r="P357" s="203">
        <f>Субсидии!D349</f>
        <v>10696.24584</v>
      </c>
      <c r="Q357" s="203">
        <f>Субсидии!E349</f>
        <v>0</v>
      </c>
      <c r="R357" s="203">
        <f>Субсидии!F349</f>
        <v>9357.7742199999993</v>
      </c>
      <c r="S357" s="26">
        <f t="shared" si="102"/>
        <v>87.486529011939766</v>
      </c>
      <c r="T357" s="26">
        <f>'Субвенции '!B347</f>
        <v>347</v>
      </c>
      <c r="U357" s="26">
        <f>'Субвенции '!C347</f>
        <v>347.5</v>
      </c>
      <c r="V357" s="26">
        <f>'Субвенции '!D347</f>
        <v>347.5</v>
      </c>
      <c r="W357" s="26">
        <f>'Субвенции '!E347</f>
        <v>0</v>
      </c>
      <c r="X357" s="26">
        <f>'Субвенции '!F347</f>
        <v>192.79141000000001</v>
      </c>
      <c r="Y357" s="26">
        <f t="shared" si="100"/>
        <v>55.479542446043176</v>
      </c>
      <c r="Z357" s="26"/>
      <c r="AA357" s="26"/>
      <c r="AB357" s="26"/>
      <c r="AC357" s="26"/>
      <c r="AD357" s="26"/>
      <c r="AE357" s="26"/>
    </row>
    <row r="358" spans="1:31" x14ac:dyDescent="0.25">
      <c r="A358" s="39" t="s">
        <v>172</v>
      </c>
      <c r="B358" s="121">
        <f t="shared" si="92"/>
        <v>11022.63731</v>
      </c>
      <c r="C358" s="121">
        <f t="shared" si="93"/>
        <v>11023.13731</v>
      </c>
      <c r="D358" s="121">
        <f t="shared" si="94"/>
        <v>11023.13731</v>
      </c>
      <c r="E358" s="121">
        <f t="shared" si="95"/>
        <v>0</v>
      </c>
      <c r="F358" s="121">
        <f t="shared" si="96"/>
        <v>10912.18015</v>
      </c>
      <c r="G358" s="121">
        <f t="shared" si="99"/>
        <v>98.993415786453625</v>
      </c>
      <c r="H358" s="26"/>
      <c r="I358" s="26"/>
      <c r="J358" s="26"/>
      <c r="K358" s="26"/>
      <c r="L358" s="26"/>
      <c r="M358" s="31"/>
      <c r="N358" s="203">
        <f>Субсидии!B350</f>
        <v>10675.63731</v>
      </c>
      <c r="O358" s="203">
        <f>Субсидии!C350</f>
        <v>10675.63731</v>
      </c>
      <c r="P358" s="203">
        <f>Субсидии!D350</f>
        <v>10675.63731</v>
      </c>
      <c r="Q358" s="203">
        <f>Субсидии!E350</f>
        <v>0</v>
      </c>
      <c r="R358" s="203">
        <f>Субсидии!F350</f>
        <v>10675.607309999999</v>
      </c>
      <c r="S358" s="26">
        <f t="shared" si="102"/>
        <v>99.999718986331871</v>
      </c>
      <c r="T358" s="26">
        <f>'Субвенции '!B348</f>
        <v>347</v>
      </c>
      <c r="U358" s="26">
        <f>'Субвенции '!C348</f>
        <v>347.5</v>
      </c>
      <c r="V358" s="26">
        <f>'Субвенции '!D348</f>
        <v>347.5</v>
      </c>
      <c r="W358" s="26">
        <f>'Субвенции '!E348</f>
        <v>0</v>
      </c>
      <c r="X358" s="26">
        <f>'Субвенции '!F348</f>
        <v>236.57283999999999</v>
      </c>
      <c r="Y358" s="26">
        <f t="shared" si="100"/>
        <v>68.07851510791366</v>
      </c>
      <c r="Z358" s="26"/>
      <c r="AA358" s="26"/>
      <c r="AB358" s="26"/>
      <c r="AC358" s="26"/>
      <c r="AD358" s="26"/>
      <c r="AE358" s="26"/>
    </row>
    <row r="359" spans="1:31" x14ac:dyDescent="0.25">
      <c r="A359" s="39" t="s">
        <v>493</v>
      </c>
      <c r="B359" s="121">
        <f t="shared" si="92"/>
        <v>4977.8</v>
      </c>
      <c r="C359" s="121">
        <f t="shared" si="93"/>
        <v>5578</v>
      </c>
      <c r="D359" s="121">
        <f t="shared" si="94"/>
        <v>5578</v>
      </c>
      <c r="E359" s="121">
        <f t="shared" si="95"/>
        <v>0</v>
      </c>
      <c r="F359" s="121">
        <f t="shared" si="96"/>
        <v>5105.8956399999997</v>
      </c>
      <c r="G359" s="121">
        <f t="shared" si="99"/>
        <v>91.536314808174964</v>
      </c>
      <c r="H359" s="26"/>
      <c r="I359" s="26"/>
      <c r="J359" s="26"/>
      <c r="K359" s="26"/>
      <c r="L359" s="26"/>
      <c r="M359" s="31"/>
      <c r="N359" s="203">
        <f>Субсидии!B351</f>
        <v>4839</v>
      </c>
      <c r="O359" s="203">
        <f>Субсидии!C351</f>
        <v>5439</v>
      </c>
      <c r="P359" s="203">
        <f>Субсидии!D351</f>
        <v>5439</v>
      </c>
      <c r="Q359" s="203">
        <f>Субсидии!E351</f>
        <v>0</v>
      </c>
      <c r="R359" s="203">
        <f>Субсидии!F351</f>
        <v>5019</v>
      </c>
      <c r="S359" s="26">
        <f t="shared" si="102"/>
        <v>92.277992277992283</v>
      </c>
      <c r="T359" s="26">
        <f>'Субвенции '!B349</f>
        <v>138.80000000000001</v>
      </c>
      <c r="U359" s="26">
        <f>'Субвенции '!C349</f>
        <v>139</v>
      </c>
      <c r="V359" s="26">
        <f>'Субвенции '!D349</f>
        <v>139</v>
      </c>
      <c r="W359" s="26">
        <f>'Субвенции '!E349</f>
        <v>0</v>
      </c>
      <c r="X359" s="26">
        <f>'Субвенции '!F349</f>
        <v>86.89564</v>
      </c>
      <c r="Y359" s="26">
        <f t="shared" si="100"/>
        <v>62.514848920863308</v>
      </c>
      <c r="Z359" s="26"/>
      <c r="AA359" s="26"/>
      <c r="AB359" s="26"/>
      <c r="AC359" s="26"/>
      <c r="AD359" s="26"/>
      <c r="AE359" s="26"/>
    </row>
    <row r="360" spans="1:31" x14ac:dyDescent="0.25">
      <c r="A360" s="39" t="s">
        <v>491</v>
      </c>
      <c r="B360" s="121">
        <f t="shared" si="92"/>
        <v>16037</v>
      </c>
      <c r="C360" s="121">
        <f t="shared" si="93"/>
        <v>17530.519199999999</v>
      </c>
      <c r="D360" s="121">
        <f t="shared" si="94"/>
        <v>17530.519199999999</v>
      </c>
      <c r="E360" s="121">
        <f t="shared" si="95"/>
        <v>0</v>
      </c>
      <c r="F360" s="121">
        <f t="shared" si="96"/>
        <v>15945.829299999999</v>
      </c>
      <c r="G360" s="121">
        <f t="shared" si="99"/>
        <v>90.960393802825877</v>
      </c>
      <c r="H360" s="26"/>
      <c r="I360" s="26"/>
      <c r="J360" s="26"/>
      <c r="K360" s="26"/>
      <c r="L360" s="26"/>
      <c r="M360" s="31"/>
      <c r="N360" s="203">
        <f>Субсидии!B352</f>
        <v>15690</v>
      </c>
      <c r="O360" s="203">
        <f>Субсидии!C352</f>
        <v>17183.019199999999</v>
      </c>
      <c r="P360" s="203">
        <f>Субсидии!D352</f>
        <v>17183.019199999999</v>
      </c>
      <c r="Q360" s="203">
        <f>Субсидии!E352</f>
        <v>0</v>
      </c>
      <c r="R360" s="203">
        <f>Субсидии!F352</f>
        <v>15690</v>
      </c>
      <c r="S360" s="26">
        <f t="shared" si="102"/>
        <v>91.311077624821607</v>
      </c>
      <c r="T360" s="26">
        <f>'Субвенции '!B350</f>
        <v>347</v>
      </c>
      <c r="U360" s="26">
        <f>'Субвенции '!C350</f>
        <v>347.5</v>
      </c>
      <c r="V360" s="26">
        <f>'Субвенции '!D350</f>
        <v>347.5</v>
      </c>
      <c r="W360" s="26">
        <f>'Субвенции '!E350</f>
        <v>0</v>
      </c>
      <c r="X360" s="26">
        <f>'Субвенции '!F350</f>
        <v>255.82929999999999</v>
      </c>
      <c r="Y360" s="26">
        <f t="shared" si="100"/>
        <v>73.619942446043169</v>
      </c>
      <c r="Z360" s="26"/>
      <c r="AA360" s="26"/>
      <c r="AB360" s="26"/>
      <c r="AC360" s="26"/>
      <c r="AD360" s="26"/>
      <c r="AE360" s="26"/>
    </row>
    <row r="361" spans="1:31" x14ac:dyDescent="0.25">
      <c r="A361" s="36" t="s">
        <v>301</v>
      </c>
      <c r="B361" s="121">
        <f t="shared" si="92"/>
        <v>8500</v>
      </c>
      <c r="C361" s="121">
        <f t="shared" si="93"/>
        <v>59900</v>
      </c>
      <c r="D361" s="121">
        <f t="shared" si="94"/>
        <v>59900</v>
      </c>
      <c r="E361" s="121">
        <f t="shared" si="95"/>
        <v>0</v>
      </c>
      <c r="F361" s="121">
        <f t="shared" si="96"/>
        <v>46802.864829999999</v>
      </c>
      <c r="G361" s="121">
        <f t="shared" si="99"/>
        <v>78.134999716193647</v>
      </c>
      <c r="H361" s="26"/>
      <c r="I361" s="26"/>
      <c r="J361" s="26"/>
      <c r="K361" s="26"/>
      <c r="L361" s="26"/>
      <c r="M361" s="31"/>
      <c r="N361" s="203">
        <f>Субсидии!B353</f>
        <v>8500</v>
      </c>
      <c r="O361" s="203">
        <f>Субсидии!C353</f>
        <v>10000</v>
      </c>
      <c r="P361" s="203">
        <f>Субсидии!D353</f>
        <v>10000</v>
      </c>
      <c r="Q361" s="203">
        <f>Субсидии!E353</f>
        <v>0</v>
      </c>
      <c r="R361" s="203">
        <f>Субсидии!F353</f>
        <v>7748.8409299999994</v>
      </c>
      <c r="S361" s="26">
        <f t="shared" si="102"/>
        <v>77.488409300000001</v>
      </c>
      <c r="T361" s="26"/>
      <c r="U361" s="26"/>
      <c r="V361" s="26"/>
      <c r="W361" s="26"/>
      <c r="X361" s="26"/>
      <c r="Y361" s="26"/>
      <c r="Z361" s="26">
        <f>Иные!B187</f>
        <v>0</v>
      </c>
      <c r="AA361" s="26">
        <f>Иные!C187</f>
        <v>49900</v>
      </c>
      <c r="AB361" s="26">
        <f>Иные!D187</f>
        <v>49900</v>
      </c>
      <c r="AC361" s="26">
        <f>Иные!E187</f>
        <v>0</v>
      </c>
      <c r="AD361" s="26">
        <f>Иные!F187</f>
        <v>39054.0239</v>
      </c>
      <c r="AE361" s="26">
        <f t="shared" ref="AE361" si="103">AD361/AA361*100</f>
        <v>78.26457695390782</v>
      </c>
    </row>
    <row r="362" spans="1:31" x14ac:dyDescent="0.25">
      <c r="A362" s="39" t="s">
        <v>492</v>
      </c>
      <c r="B362" s="121">
        <f t="shared" si="92"/>
        <v>7741.2275099999997</v>
      </c>
      <c r="C362" s="121">
        <f t="shared" si="93"/>
        <v>7741.7275099999997</v>
      </c>
      <c r="D362" s="121">
        <f t="shared" si="94"/>
        <v>7741.7275099999997</v>
      </c>
      <c r="E362" s="121">
        <f t="shared" si="95"/>
        <v>0</v>
      </c>
      <c r="F362" s="121">
        <f t="shared" si="96"/>
        <v>7598.4151699999993</v>
      </c>
      <c r="G362" s="121">
        <f t="shared" si="99"/>
        <v>98.148832546548775</v>
      </c>
      <c r="H362" s="26"/>
      <c r="I362" s="26"/>
      <c r="J362" s="26"/>
      <c r="K362" s="26"/>
      <c r="L362" s="26"/>
      <c r="M362" s="31"/>
      <c r="N362" s="203">
        <f>Субсидии!B354</f>
        <v>7394.2275099999997</v>
      </c>
      <c r="O362" s="203">
        <f>Субсидии!C354</f>
        <v>7394.2275099999997</v>
      </c>
      <c r="P362" s="203">
        <f>Субсидии!D354</f>
        <v>7394.2275099999997</v>
      </c>
      <c r="Q362" s="203">
        <f>Субсидии!E354</f>
        <v>0</v>
      </c>
      <c r="R362" s="203">
        <f>Субсидии!F354</f>
        <v>7394.2275099999997</v>
      </c>
      <c r="S362" s="26">
        <f t="shared" si="102"/>
        <v>100</v>
      </c>
      <c r="T362" s="26">
        <f>'Субвенции '!B351</f>
        <v>347</v>
      </c>
      <c r="U362" s="26">
        <f>'Субвенции '!C351</f>
        <v>347.5</v>
      </c>
      <c r="V362" s="26">
        <f>'Субвенции '!D351</f>
        <v>347.5</v>
      </c>
      <c r="W362" s="26">
        <f>'Субвенции '!E351</f>
        <v>0</v>
      </c>
      <c r="X362" s="26">
        <f>'Субвенции '!F351</f>
        <v>204.18765999999999</v>
      </c>
      <c r="Y362" s="26">
        <f>X362/U362*100</f>
        <v>58.759038848920866</v>
      </c>
      <c r="Z362" s="26"/>
      <c r="AA362" s="26"/>
      <c r="AB362" s="26"/>
      <c r="AC362" s="26"/>
      <c r="AD362" s="26"/>
      <c r="AE362" s="26"/>
    </row>
    <row r="363" spans="1:31" s="18" customFormat="1" ht="31.5" x14ac:dyDescent="0.25">
      <c r="A363" s="21" t="s">
        <v>285</v>
      </c>
      <c r="B363" s="28">
        <f t="shared" si="92"/>
        <v>284623.77838999999</v>
      </c>
      <c r="C363" s="28">
        <f t="shared" si="93"/>
        <v>333229.06739000004</v>
      </c>
      <c r="D363" s="28">
        <f t="shared" si="94"/>
        <v>331500.85839000001</v>
      </c>
      <c r="E363" s="28">
        <f t="shared" si="95"/>
        <v>1728.2090000000001</v>
      </c>
      <c r="F363" s="28">
        <f t="shared" si="96"/>
        <v>238398.50014999998</v>
      </c>
      <c r="G363" s="28">
        <f t="shared" si="99"/>
        <v>71.541928204896493</v>
      </c>
      <c r="H363" s="28">
        <f>SUM(H364:H370)</f>
        <v>56658.400000000001</v>
      </c>
      <c r="I363" s="28">
        <f>SUM(I364:I370)</f>
        <v>56658.400000000001</v>
      </c>
      <c r="J363" s="28">
        <f>SUM(J364:J370)</f>
        <v>56658.400000000001</v>
      </c>
      <c r="K363" s="28">
        <f>SUM(K364:K370)</f>
        <v>0</v>
      </c>
      <c r="L363" s="28">
        <f>SUM(L364:L370)</f>
        <v>46327</v>
      </c>
      <c r="M363" s="29">
        <f>L363/I363*100</f>
        <v>81.765457549101285</v>
      </c>
      <c r="N363" s="28">
        <f>SUM(N364:N370)</f>
        <v>69905.178390000001</v>
      </c>
      <c r="O363" s="28">
        <f>SUM(O364:O370)</f>
        <v>84043.658389999997</v>
      </c>
      <c r="P363" s="28">
        <f>SUM(P364:P370)</f>
        <v>84043.658389999997</v>
      </c>
      <c r="Q363" s="28">
        <f>SUM(Q364:Q370)</f>
        <v>0</v>
      </c>
      <c r="R363" s="28">
        <f>SUM(R364:R370)</f>
        <v>64028.578629999996</v>
      </c>
      <c r="S363" s="28">
        <f t="shared" si="102"/>
        <v>76.184901819574392</v>
      </c>
      <c r="T363" s="28">
        <f>SUM(T364:T370)</f>
        <v>154073.20000000001</v>
      </c>
      <c r="U363" s="28">
        <f>SUM(U364:U370)</f>
        <v>176105.70000000004</v>
      </c>
      <c r="V363" s="28">
        <f>SUM(V364:V370)</f>
        <v>176105.70000000004</v>
      </c>
      <c r="W363" s="28">
        <f>SUM(W364:W370)</f>
        <v>0</v>
      </c>
      <c r="X363" s="28">
        <f>SUM(X364:X370)</f>
        <v>118594.41811999999</v>
      </c>
      <c r="Y363" s="28">
        <f>X363/U363*100</f>
        <v>67.342748201790144</v>
      </c>
      <c r="Z363" s="28">
        <f>SUM(Z364:Z370)</f>
        <v>3987</v>
      </c>
      <c r="AA363" s="28">
        <f>SUM(AA364:AA370)</f>
        <v>16421.309000000001</v>
      </c>
      <c r="AB363" s="28">
        <f>SUM(AB364:AB370)</f>
        <v>14693.1</v>
      </c>
      <c r="AC363" s="28">
        <f>SUM(AC364:AC370)</f>
        <v>1728.2090000000001</v>
      </c>
      <c r="AD363" s="28">
        <f>SUM(AD364:AD370)</f>
        <v>9448.5033999999996</v>
      </c>
      <c r="AE363" s="28">
        <f>AD363/AA363*100</f>
        <v>57.538064718226778</v>
      </c>
    </row>
    <row r="364" spans="1:31" ht="31.5" x14ac:dyDescent="0.25">
      <c r="A364" s="345" t="s">
        <v>225</v>
      </c>
      <c r="B364" s="26">
        <f t="shared" si="92"/>
        <v>261955.17839000004</v>
      </c>
      <c r="C364" s="26">
        <f t="shared" si="93"/>
        <v>298938.06739000004</v>
      </c>
      <c r="D364" s="26">
        <f t="shared" si="94"/>
        <v>297209.85839000001</v>
      </c>
      <c r="E364" s="26">
        <f t="shared" si="95"/>
        <v>1728.2090000000001</v>
      </c>
      <c r="F364" s="26">
        <f t="shared" si="96"/>
        <v>213771.60308999999</v>
      </c>
      <c r="G364" s="26">
        <f t="shared" si="99"/>
        <v>71.510331540047616</v>
      </c>
      <c r="H364" s="27">
        <f>Дотации!B82</f>
        <v>56658.400000000001</v>
      </c>
      <c r="I364" s="27">
        <f>Дотации!C82</f>
        <v>56658.400000000001</v>
      </c>
      <c r="J364" s="27">
        <f>Дотации!D82</f>
        <v>56658.400000000001</v>
      </c>
      <c r="K364" s="27">
        <f>Дотации!E82</f>
        <v>0</v>
      </c>
      <c r="L364" s="27">
        <f>Дотации!F82</f>
        <v>46327</v>
      </c>
      <c r="M364" s="27">
        <f>L364/I364*100</f>
        <v>81.765457549101285</v>
      </c>
      <c r="N364" s="26">
        <f>Субсидии!B356</f>
        <v>48208.178390000001</v>
      </c>
      <c r="O364" s="26">
        <f>Субсидии!C356</f>
        <v>55725.658390000004</v>
      </c>
      <c r="P364" s="26">
        <f>Субсидии!D356</f>
        <v>55725.658390000004</v>
      </c>
      <c r="Q364" s="26">
        <f>Субсидии!E356</f>
        <v>0</v>
      </c>
      <c r="R364" s="26">
        <f>Субсидии!F356</f>
        <v>40010.578629999996</v>
      </c>
      <c r="S364" s="26">
        <f t="shared" si="102"/>
        <v>71.799203070842339</v>
      </c>
      <c r="T364" s="26">
        <f>'Субвенции '!B353</f>
        <v>153101.60000000003</v>
      </c>
      <c r="U364" s="26">
        <f>'Субвенции '!C353</f>
        <v>175132.70000000004</v>
      </c>
      <c r="V364" s="26">
        <f>'Субвенции '!D353</f>
        <v>175132.70000000004</v>
      </c>
      <c r="W364" s="26">
        <f>'Субвенции '!E353</f>
        <v>0</v>
      </c>
      <c r="X364" s="26">
        <f>'Субвенции '!F353</f>
        <v>117985.52105999998</v>
      </c>
      <c r="Y364" s="26">
        <f>X364/U364*100</f>
        <v>67.369212637046061</v>
      </c>
      <c r="Z364" s="26">
        <f>Иные!B189</f>
        <v>3987</v>
      </c>
      <c r="AA364" s="26">
        <f>Иные!C189</f>
        <v>11421.308999999999</v>
      </c>
      <c r="AB364" s="26">
        <f>Иные!D189</f>
        <v>9693.1</v>
      </c>
      <c r="AC364" s="26">
        <f>Иные!E189</f>
        <v>1728.2090000000001</v>
      </c>
      <c r="AD364" s="26">
        <f>Иные!F189</f>
        <v>9448.5033999999996</v>
      </c>
      <c r="AE364" s="26">
        <f>AD364/AA364*100</f>
        <v>82.726974640122251</v>
      </c>
    </row>
    <row r="365" spans="1:31" x14ac:dyDescent="0.25">
      <c r="A365" s="39" t="s">
        <v>535</v>
      </c>
      <c r="B365" s="121">
        <f t="shared" si="92"/>
        <v>0</v>
      </c>
      <c r="C365" s="121">
        <f t="shared" si="93"/>
        <v>0</v>
      </c>
      <c r="D365" s="121">
        <f t="shared" si="94"/>
        <v>0</v>
      </c>
      <c r="E365" s="121">
        <f t="shared" si="95"/>
        <v>0</v>
      </c>
      <c r="F365" s="121">
        <f t="shared" si="96"/>
        <v>0</v>
      </c>
      <c r="G365" s="121"/>
      <c r="H365" s="26"/>
      <c r="I365" s="26"/>
      <c r="J365" s="26"/>
      <c r="K365" s="26"/>
      <c r="L365" s="26"/>
      <c r="M365" s="31"/>
      <c r="N365" s="203"/>
      <c r="O365" s="203"/>
      <c r="P365" s="203"/>
      <c r="Q365" s="203"/>
      <c r="R365" s="203"/>
      <c r="S365" s="26"/>
      <c r="T365" s="26">
        <f>'Субвенции '!B354</f>
        <v>0</v>
      </c>
      <c r="U365" s="26">
        <f>'Субвенции '!C354</f>
        <v>0</v>
      </c>
      <c r="V365" s="26">
        <f>'Субвенции '!D354</f>
        <v>0</v>
      </c>
      <c r="W365" s="26">
        <f>'Субвенции '!E354</f>
        <v>0</v>
      </c>
      <c r="X365" s="26">
        <f>'Субвенции '!F354</f>
        <v>0</v>
      </c>
      <c r="Y365" s="26"/>
      <c r="Z365" s="26"/>
      <c r="AA365" s="26"/>
      <c r="AB365" s="26"/>
      <c r="AC365" s="26"/>
      <c r="AD365" s="26"/>
      <c r="AE365" s="26"/>
    </row>
    <row r="366" spans="1:31" x14ac:dyDescent="0.25">
      <c r="A366" s="39" t="s">
        <v>210</v>
      </c>
      <c r="B366" s="121">
        <f t="shared" si="92"/>
        <v>0</v>
      </c>
      <c r="C366" s="121">
        <f t="shared" si="93"/>
        <v>0</v>
      </c>
      <c r="D366" s="121">
        <f t="shared" si="94"/>
        <v>0</v>
      </c>
      <c r="E366" s="121">
        <f t="shared" si="95"/>
        <v>0</v>
      </c>
      <c r="F366" s="121">
        <f t="shared" si="96"/>
        <v>0</v>
      </c>
      <c r="G366" s="121"/>
      <c r="H366" s="26"/>
      <c r="I366" s="26"/>
      <c r="J366" s="26"/>
      <c r="K366" s="26"/>
      <c r="L366" s="26"/>
      <c r="M366" s="31"/>
      <c r="N366" s="203">
        <f>Субсидии!B357</f>
        <v>0</v>
      </c>
      <c r="O366" s="203">
        <f>Субсидии!C357</f>
        <v>0</v>
      </c>
      <c r="P366" s="203">
        <f>Субсидии!D357</f>
        <v>0</v>
      </c>
      <c r="Q366" s="203">
        <f>Субсидии!E357</f>
        <v>0</v>
      </c>
      <c r="R366" s="203">
        <f>Субсидии!F357</f>
        <v>0</v>
      </c>
      <c r="S366" s="26"/>
      <c r="T366" s="26">
        <f>'Субвенции '!B355</f>
        <v>0</v>
      </c>
      <c r="U366" s="26">
        <f>'Субвенции '!C355</f>
        <v>0</v>
      </c>
      <c r="V366" s="26">
        <f>'Субвенции '!D355</f>
        <v>0</v>
      </c>
      <c r="W366" s="26">
        <f>'Субвенции '!E355</f>
        <v>0</v>
      </c>
      <c r="X366" s="26">
        <f>'Субвенции '!F355</f>
        <v>0</v>
      </c>
      <c r="Y366" s="26"/>
      <c r="Z366" s="26"/>
      <c r="AA366" s="26"/>
      <c r="AB366" s="26"/>
      <c r="AC366" s="26"/>
      <c r="AD366" s="26"/>
      <c r="AE366" s="26"/>
    </row>
    <row r="367" spans="1:31" x14ac:dyDescent="0.25">
      <c r="A367" s="39" t="s">
        <v>534</v>
      </c>
      <c r="B367" s="121">
        <f t="shared" si="92"/>
        <v>1983.8</v>
      </c>
      <c r="C367" s="121">
        <f t="shared" si="93"/>
        <v>2305</v>
      </c>
      <c r="D367" s="121">
        <f t="shared" si="94"/>
        <v>2305</v>
      </c>
      <c r="E367" s="121">
        <f t="shared" si="95"/>
        <v>0</v>
      </c>
      <c r="F367" s="121">
        <f t="shared" si="96"/>
        <v>2256.0339800000002</v>
      </c>
      <c r="G367" s="121">
        <f>F367/C367*100</f>
        <v>97.875660737527127</v>
      </c>
      <c r="H367" s="26"/>
      <c r="I367" s="26"/>
      <c r="J367" s="26"/>
      <c r="K367" s="26"/>
      <c r="L367" s="26"/>
      <c r="M367" s="31"/>
      <c r="N367" s="203">
        <f>Субсидии!B358</f>
        <v>1845</v>
      </c>
      <c r="O367" s="203">
        <f>Субсидии!C358</f>
        <v>2166</v>
      </c>
      <c r="P367" s="203">
        <f>Субсидии!D358</f>
        <v>2166</v>
      </c>
      <c r="Q367" s="203">
        <f>Субсидии!E358</f>
        <v>0</v>
      </c>
      <c r="R367" s="203">
        <f>Субсидии!F358</f>
        <v>2166</v>
      </c>
      <c r="S367" s="26">
        <f>R367/O367*100</f>
        <v>100</v>
      </c>
      <c r="T367" s="26">
        <f>'Субвенции '!B356</f>
        <v>138.80000000000001</v>
      </c>
      <c r="U367" s="26">
        <f>'Субвенции '!C356</f>
        <v>139</v>
      </c>
      <c r="V367" s="26">
        <f>'Субвенции '!D356</f>
        <v>139</v>
      </c>
      <c r="W367" s="26">
        <f>'Субвенции '!E356</f>
        <v>0</v>
      </c>
      <c r="X367" s="26">
        <f>'Субвенции '!F356</f>
        <v>90.03398</v>
      </c>
      <c r="Y367" s="26">
        <f>X367/U367*100</f>
        <v>64.772647482014392</v>
      </c>
      <c r="Z367" s="26"/>
      <c r="AA367" s="26"/>
      <c r="AB367" s="26"/>
      <c r="AC367" s="26"/>
      <c r="AD367" s="26"/>
      <c r="AE367" s="26"/>
    </row>
    <row r="368" spans="1:31" x14ac:dyDescent="0.25">
      <c r="A368" s="39" t="s">
        <v>281</v>
      </c>
      <c r="B368" s="121">
        <f t="shared" si="92"/>
        <v>7400</v>
      </c>
      <c r="C368" s="121">
        <f t="shared" si="93"/>
        <v>8900.5</v>
      </c>
      <c r="D368" s="121">
        <f t="shared" si="94"/>
        <v>8900.5</v>
      </c>
      <c r="E368" s="121">
        <f t="shared" si="95"/>
        <v>0</v>
      </c>
      <c r="F368" s="121">
        <f t="shared" si="96"/>
        <v>7270.6243100000002</v>
      </c>
      <c r="G368" s="121">
        <f>F368/C368*100</f>
        <v>81.687818774226173</v>
      </c>
      <c r="H368" s="26"/>
      <c r="I368" s="26"/>
      <c r="J368" s="26"/>
      <c r="K368" s="26"/>
      <c r="L368" s="26"/>
      <c r="M368" s="31"/>
      <c r="N368" s="203">
        <f>Субсидии!B359</f>
        <v>7053</v>
      </c>
      <c r="O368" s="203">
        <f>Субсидии!C359</f>
        <v>8553</v>
      </c>
      <c r="P368" s="203">
        <f>Субсидии!D359</f>
        <v>8553</v>
      </c>
      <c r="Q368" s="203">
        <f>Субсидии!E359</f>
        <v>0</v>
      </c>
      <c r="R368" s="203">
        <f>Субсидии!F359</f>
        <v>7053</v>
      </c>
      <c r="S368" s="26">
        <f>R368/O368*100</f>
        <v>82.462293931953695</v>
      </c>
      <c r="T368" s="26">
        <f>'Субвенции '!B357</f>
        <v>347</v>
      </c>
      <c r="U368" s="26">
        <f>'Субвенции '!C357</f>
        <v>347.5</v>
      </c>
      <c r="V368" s="26">
        <f>'Субвенции '!D357</f>
        <v>347.5</v>
      </c>
      <c r="W368" s="26">
        <f>'Субвенции '!E357</f>
        <v>0</v>
      </c>
      <c r="X368" s="26">
        <f>'Субвенции '!F357</f>
        <v>217.62431000000001</v>
      </c>
      <c r="Y368" s="26">
        <f>X368/U368*100</f>
        <v>62.625700719424458</v>
      </c>
      <c r="Z368" s="26">
        <f>Иные!B190</f>
        <v>0</v>
      </c>
      <c r="AA368" s="26">
        <f>Иные!C190</f>
        <v>0</v>
      </c>
      <c r="AB368" s="26">
        <f>Иные!D190</f>
        <v>0</v>
      </c>
      <c r="AC368" s="26">
        <f>Иные!E190</f>
        <v>0</v>
      </c>
      <c r="AD368" s="26">
        <f>Иные!F190</f>
        <v>0</v>
      </c>
      <c r="AE368" s="26"/>
    </row>
    <row r="369" spans="1:31" x14ac:dyDescent="0.25">
      <c r="A369" s="39" t="s">
        <v>283</v>
      </c>
      <c r="B369" s="121">
        <f t="shared" si="92"/>
        <v>4437.8</v>
      </c>
      <c r="C369" s="121">
        <f t="shared" si="93"/>
        <v>5738</v>
      </c>
      <c r="D369" s="121">
        <f t="shared" si="94"/>
        <v>5738</v>
      </c>
      <c r="E369" s="121">
        <f t="shared" si="95"/>
        <v>0</v>
      </c>
      <c r="F369" s="121">
        <f t="shared" si="96"/>
        <v>4381.5847800000001</v>
      </c>
      <c r="G369" s="121">
        <f>F369/C369*100</f>
        <v>76.360836179853607</v>
      </c>
      <c r="H369" s="26"/>
      <c r="I369" s="26"/>
      <c r="J369" s="26"/>
      <c r="K369" s="26"/>
      <c r="L369" s="26"/>
      <c r="M369" s="31"/>
      <c r="N369" s="203">
        <f>Субсидии!B360</f>
        <v>4299</v>
      </c>
      <c r="O369" s="203">
        <f>Субсидии!C360</f>
        <v>5599</v>
      </c>
      <c r="P369" s="203">
        <f>Субсидии!D360</f>
        <v>5599</v>
      </c>
      <c r="Q369" s="203">
        <f>Субсидии!E360</f>
        <v>0</v>
      </c>
      <c r="R369" s="203">
        <f>Субсидии!F360</f>
        <v>4299</v>
      </c>
      <c r="S369" s="26">
        <f>R369/O369*100</f>
        <v>76.781568137167355</v>
      </c>
      <c r="T369" s="26">
        <f>'Субвенции '!B358</f>
        <v>138.80000000000001</v>
      </c>
      <c r="U369" s="26">
        <f>'Субвенции '!C358</f>
        <v>139</v>
      </c>
      <c r="V369" s="26">
        <f>'Субвенции '!D358</f>
        <v>139</v>
      </c>
      <c r="W369" s="26">
        <f>'Субвенции '!E358</f>
        <v>0</v>
      </c>
      <c r="X369" s="26">
        <f>'Субвенции '!F358</f>
        <v>82.584779999999995</v>
      </c>
      <c r="Y369" s="26">
        <f>X369/U369*100</f>
        <v>59.41351079136691</v>
      </c>
      <c r="Z369" s="26">
        <f>Иные!B192</f>
        <v>0</v>
      </c>
      <c r="AA369" s="26">
        <f>Иные!C192</f>
        <v>0</v>
      </c>
      <c r="AB369" s="26">
        <f>Иные!D192</f>
        <v>0</v>
      </c>
      <c r="AC369" s="26">
        <f>Иные!E192</f>
        <v>0</v>
      </c>
      <c r="AD369" s="26">
        <f>Иные!F192</f>
        <v>0</v>
      </c>
      <c r="AE369" s="26"/>
    </row>
    <row r="370" spans="1:31" x14ac:dyDescent="0.25">
      <c r="A370" s="39" t="s">
        <v>282</v>
      </c>
      <c r="B370" s="121">
        <f t="shared" si="92"/>
        <v>8847</v>
      </c>
      <c r="C370" s="121">
        <f t="shared" si="93"/>
        <v>17347.5</v>
      </c>
      <c r="D370" s="121">
        <f t="shared" si="94"/>
        <v>17347.5</v>
      </c>
      <c r="E370" s="121">
        <f t="shared" si="95"/>
        <v>0</v>
      </c>
      <c r="F370" s="121">
        <f t="shared" si="96"/>
        <v>10718.653990000001</v>
      </c>
      <c r="G370" s="121">
        <f>F370/C370*100</f>
        <v>61.78788868713071</v>
      </c>
      <c r="H370" s="26"/>
      <c r="I370" s="26"/>
      <c r="J370" s="26"/>
      <c r="K370" s="26"/>
      <c r="L370" s="26"/>
      <c r="M370" s="31"/>
      <c r="N370" s="203">
        <f>Субсидии!B361</f>
        <v>8500</v>
      </c>
      <c r="O370" s="203">
        <f>Субсидии!C361</f>
        <v>12000</v>
      </c>
      <c r="P370" s="203">
        <f>Субсидии!D361</f>
        <v>12000</v>
      </c>
      <c r="Q370" s="203">
        <f>Субсидии!E361</f>
        <v>0</v>
      </c>
      <c r="R370" s="203">
        <f>Субсидии!F361</f>
        <v>10500</v>
      </c>
      <c r="S370" s="26">
        <f>R370/O370*100</f>
        <v>87.5</v>
      </c>
      <c r="T370" s="26">
        <f>'Субвенции '!B359</f>
        <v>347</v>
      </c>
      <c r="U370" s="26">
        <f>'Субвенции '!C359</f>
        <v>347.5</v>
      </c>
      <c r="V370" s="26">
        <f>'Субвенции '!D359</f>
        <v>347.5</v>
      </c>
      <c r="W370" s="26">
        <f>'Субвенции '!E359</f>
        <v>0</v>
      </c>
      <c r="X370" s="26">
        <f>'Субвенции '!F359</f>
        <v>218.65398999999999</v>
      </c>
      <c r="Y370" s="26">
        <f>X370/U370*100</f>
        <v>62.922011510791364</v>
      </c>
      <c r="Z370" s="26">
        <f>Иные!B191</f>
        <v>0</v>
      </c>
      <c r="AA370" s="26">
        <f>Иные!C191</f>
        <v>5000</v>
      </c>
      <c r="AB370" s="26">
        <f>Иные!D191</f>
        <v>5000</v>
      </c>
      <c r="AC370" s="26">
        <f>Иные!E191</f>
        <v>0</v>
      </c>
      <c r="AD370" s="26">
        <f>Иные!F191</f>
        <v>0</v>
      </c>
      <c r="AE370" s="26"/>
    </row>
    <row r="371" spans="1:31" x14ac:dyDescent="0.25">
      <c r="A371" s="39" t="s">
        <v>392</v>
      </c>
      <c r="B371" s="121">
        <f t="shared" si="92"/>
        <v>0</v>
      </c>
      <c r="C371" s="121">
        <f t="shared" si="93"/>
        <v>0</v>
      </c>
      <c r="D371" s="121">
        <f t="shared" si="94"/>
        <v>0</v>
      </c>
      <c r="E371" s="121">
        <f t="shared" si="95"/>
        <v>0</v>
      </c>
      <c r="F371" s="121">
        <f t="shared" si="96"/>
        <v>0</v>
      </c>
      <c r="G371" s="121"/>
      <c r="H371" s="26"/>
      <c r="I371" s="26"/>
      <c r="J371" s="26"/>
      <c r="K371" s="26"/>
      <c r="L371" s="26"/>
      <c r="M371" s="31"/>
      <c r="N371" s="203"/>
      <c r="O371" s="203"/>
      <c r="P371" s="203"/>
      <c r="Q371" s="203"/>
      <c r="R371" s="203"/>
      <c r="S371" s="26"/>
      <c r="T371" s="26">
        <f>'Субвенции '!B360</f>
        <v>0</v>
      </c>
      <c r="U371" s="26">
        <f>'Субвенции '!C360</f>
        <v>0</v>
      </c>
      <c r="V371" s="26">
        <f>'Субвенции '!D360</f>
        <v>0</v>
      </c>
      <c r="W371" s="26">
        <f>'Субвенции '!E360</f>
        <v>0</v>
      </c>
      <c r="X371" s="26">
        <f>'Субвенции '!F360</f>
        <v>0</v>
      </c>
      <c r="Y371" s="26"/>
      <c r="Z371" s="26"/>
      <c r="AA371" s="26"/>
      <c r="AB371" s="26"/>
      <c r="AC371" s="26"/>
      <c r="AD371" s="26"/>
      <c r="AE371" s="26"/>
    </row>
    <row r="372" spans="1:31" s="18" customFormat="1" ht="31.5" x14ac:dyDescent="0.25">
      <c r="A372" s="20" t="s">
        <v>280</v>
      </c>
      <c r="B372" s="28">
        <f t="shared" si="92"/>
        <v>443957.48153999995</v>
      </c>
      <c r="C372" s="28">
        <f t="shared" si="93"/>
        <v>587497.79690000019</v>
      </c>
      <c r="D372" s="28">
        <f t="shared" si="94"/>
        <v>561690.73700000008</v>
      </c>
      <c r="E372" s="28">
        <f t="shared" si="95"/>
        <v>25807.0599</v>
      </c>
      <c r="F372" s="28">
        <f t="shared" si="96"/>
        <v>427159.73966999998</v>
      </c>
      <c r="G372" s="28">
        <f t="shared" ref="G372:G379" si="104">F372/C372*100</f>
        <v>72.708313447975044</v>
      </c>
      <c r="H372" s="28">
        <f>SUM(H373:H384)</f>
        <v>98364.1</v>
      </c>
      <c r="I372" s="28">
        <f>SUM(I373:I384)</f>
        <v>98364.1</v>
      </c>
      <c r="J372" s="28">
        <f>SUM(J373:J384)</f>
        <v>98364.1</v>
      </c>
      <c r="K372" s="28">
        <f>SUM(K373:K384)</f>
        <v>0</v>
      </c>
      <c r="L372" s="28">
        <f>SUM(L373:L384)</f>
        <v>73773</v>
      </c>
      <c r="M372" s="29">
        <f>L372/I372*100</f>
        <v>74.999923752669929</v>
      </c>
      <c r="N372" s="28">
        <f>SUM(N373:N384)</f>
        <v>102963.98153999999</v>
      </c>
      <c r="O372" s="28">
        <f>SUM(O373:O384)</f>
        <v>166366.337</v>
      </c>
      <c r="P372" s="28">
        <f>SUM(P373:P384)</f>
        <v>166366.337</v>
      </c>
      <c r="Q372" s="28">
        <f>SUM(Q373:Q384)</f>
        <v>0</v>
      </c>
      <c r="R372" s="28">
        <f>SUM(R373:R384)</f>
        <v>123894.26224999999</v>
      </c>
      <c r="S372" s="28">
        <f>R372/O372*100</f>
        <v>74.470752006759639</v>
      </c>
      <c r="T372" s="28">
        <f>SUM(T373:T384)</f>
        <v>237306.29999999996</v>
      </c>
      <c r="U372" s="28">
        <f>SUM(U373:U384)</f>
        <v>264130.10000000009</v>
      </c>
      <c r="V372" s="28">
        <f>SUM(V373:V384)</f>
        <v>264130.10000000009</v>
      </c>
      <c r="W372" s="28">
        <f>SUM(W373:W384)</f>
        <v>0</v>
      </c>
      <c r="X372" s="28">
        <f>SUM(X373:X384)</f>
        <v>173181.84861999998</v>
      </c>
      <c r="Y372" s="28">
        <f>X372/U372*100</f>
        <v>65.566873529370525</v>
      </c>
      <c r="Z372" s="28">
        <f>SUM(Z373:Z384)</f>
        <v>5323.1</v>
      </c>
      <c r="AA372" s="28">
        <f>SUM(AA373:AA384)</f>
        <v>58637.259900000005</v>
      </c>
      <c r="AB372" s="28">
        <f>SUM(AB373:AB384)</f>
        <v>32830.199999999997</v>
      </c>
      <c r="AC372" s="28">
        <f>SUM(AC373:AC384)</f>
        <v>25807.0599</v>
      </c>
      <c r="AD372" s="28">
        <f>SUM(AD373:AD384)</f>
        <v>56310.628799999999</v>
      </c>
      <c r="AE372" s="28">
        <f>AD372/AA372*100</f>
        <v>96.032162648855277</v>
      </c>
    </row>
    <row r="373" spans="1:31" ht="30.75" customHeight="1" x14ac:dyDescent="0.25">
      <c r="A373" s="345" t="s">
        <v>224</v>
      </c>
      <c r="B373" s="26">
        <f t="shared" si="92"/>
        <v>400643.54307999997</v>
      </c>
      <c r="C373" s="26">
        <f t="shared" si="93"/>
        <v>464557.37800000008</v>
      </c>
      <c r="D373" s="26">
        <f t="shared" si="94"/>
        <v>442950.31810000009</v>
      </c>
      <c r="E373" s="26">
        <f t="shared" si="95"/>
        <v>21607.0599</v>
      </c>
      <c r="F373" s="26">
        <f t="shared" si="96"/>
        <v>328846.28801000002</v>
      </c>
      <c r="G373" s="26">
        <f t="shared" si="104"/>
        <v>70.787012236408813</v>
      </c>
      <c r="H373" s="27">
        <f>Дотации!B84</f>
        <v>98364.1</v>
      </c>
      <c r="I373" s="27">
        <f>Дотации!C84</f>
        <v>98364.1</v>
      </c>
      <c r="J373" s="27">
        <f>Дотации!D84</f>
        <v>98364.1</v>
      </c>
      <c r="K373" s="27">
        <f>Дотации!E84</f>
        <v>0</v>
      </c>
      <c r="L373" s="27">
        <f>Дотации!F84</f>
        <v>73773</v>
      </c>
      <c r="M373" s="27">
        <f>L373/I373*100</f>
        <v>74.999923752669929</v>
      </c>
      <c r="N373" s="26">
        <f>Субсидии!B363</f>
        <v>61732.343079999999</v>
      </c>
      <c r="O373" s="26">
        <f>Субсидии!C363</f>
        <v>69710.818100000004</v>
      </c>
      <c r="P373" s="26">
        <f>Субсидии!D363</f>
        <v>69710.818100000004</v>
      </c>
      <c r="Q373" s="26">
        <f>Субсидии!E363</f>
        <v>0</v>
      </c>
      <c r="R373" s="26">
        <f>Субсидии!F363</f>
        <v>50933.893380000009</v>
      </c>
      <c r="S373" s="26">
        <f>R373/O373*100</f>
        <v>73.064546892758401</v>
      </c>
      <c r="T373" s="26">
        <f>'Субвенции '!B362</f>
        <v>235224.00000000003</v>
      </c>
      <c r="U373" s="26">
        <f>'Субвенции '!C362</f>
        <v>262045.20000000004</v>
      </c>
      <c r="V373" s="26">
        <f>'Субвенции '!D362</f>
        <v>262045.20000000004</v>
      </c>
      <c r="W373" s="26">
        <f>'Субвенции '!E362</f>
        <v>0</v>
      </c>
      <c r="X373" s="26">
        <f>'Субвенции '!F362</f>
        <v>172028.76582999999</v>
      </c>
      <c r="Y373" s="26">
        <f>X373/U373*100</f>
        <v>65.648508665680566</v>
      </c>
      <c r="Z373" s="26">
        <f>Иные!B194</f>
        <v>5323.1</v>
      </c>
      <c r="AA373" s="26">
        <f>Иные!C194</f>
        <v>34437.259900000005</v>
      </c>
      <c r="AB373" s="26">
        <f>Иные!D194</f>
        <v>12830.199999999999</v>
      </c>
      <c r="AC373" s="26">
        <f>Иные!E194</f>
        <v>21607.0599</v>
      </c>
      <c r="AD373" s="26">
        <f>Иные!F194</f>
        <v>32110.628799999999</v>
      </c>
      <c r="AE373" s="26">
        <f>AD373/AA373*100</f>
        <v>93.243855327757927</v>
      </c>
    </row>
    <row r="374" spans="1:31" x14ac:dyDescent="0.25">
      <c r="A374" s="39" t="s">
        <v>279</v>
      </c>
      <c r="B374" s="121">
        <f t="shared" si="92"/>
        <v>0</v>
      </c>
      <c r="C374" s="121">
        <f t="shared" si="93"/>
        <v>0</v>
      </c>
      <c r="D374" s="121">
        <f t="shared" si="94"/>
        <v>0</v>
      </c>
      <c r="E374" s="121">
        <f t="shared" si="95"/>
        <v>0</v>
      </c>
      <c r="F374" s="121">
        <f t="shared" si="96"/>
        <v>0</v>
      </c>
      <c r="G374" s="121"/>
      <c r="H374" s="26"/>
      <c r="I374" s="26"/>
      <c r="J374" s="26"/>
      <c r="K374" s="26"/>
      <c r="L374" s="26"/>
      <c r="M374" s="31"/>
      <c r="N374" s="203">
        <f>Субсидии!B364</f>
        <v>0</v>
      </c>
      <c r="O374" s="203">
        <f>Субсидии!C364</f>
        <v>0</v>
      </c>
      <c r="P374" s="203">
        <f>Субсидии!D364</f>
        <v>0</v>
      </c>
      <c r="Q374" s="203">
        <f>Субсидии!E364</f>
        <v>0</v>
      </c>
      <c r="R374" s="203">
        <f>Субсидии!F364</f>
        <v>0</v>
      </c>
      <c r="S374" s="26"/>
      <c r="T374" s="26">
        <f>'Субвенции '!B363</f>
        <v>0</v>
      </c>
      <c r="U374" s="26">
        <f>'Субвенции '!C363</f>
        <v>0</v>
      </c>
      <c r="V374" s="26">
        <f>'Субвенции '!D363</f>
        <v>0</v>
      </c>
      <c r="W374" s="26">
        <f>'Субвенции '!E363</f>
        <v>0</v>
      </c>
      <c r="X374" s="26">
        <f>'Субвенции '!F363</f>
        <v>0</v>
      </c>
      <c r="Y374" s="26"/>
      <c r="Z374" s="26">
        <f>Иные!B197</f>
        <v>0</v>
      </c>
      <c r="AA374" s="26">
        <f>Иные!C197</f>
        <v>0</v>
      </c>
      <c r="AB374" s="26">
        <f>Иные!D197</f>
        <v>0</v>
      </c>
      <c r="AC374" s="26">
        <f>Иные!E197</f>
        <v>0</v>
      </c>
      <c r="AD374" s="26">
        <f>Иные!F197</f>
        <v>0</v>
      </c>
      <c r="AE374" s="26"/>
    </row>
    <row r="375" spans="1:31" x14ac:dyDescent="0.25">
      <c r="A375" s="39" t="s">
        <v>496</v>
      </c>
      <c r="B375" s="121">
        <f t="shared" si="92"/>
        <v>4152.8</v>
      </c>
      <c r="C375" s="121">
        <f t="shared" si="93"/>
        <v>9382.7999999999993</v>
      </c>
      <c r="D375" s="121">
        <f t="shared" si="94"/>
        <v>9382.7999999999993</v>
      </c>
      <c r="E375" s="121">
        <f t="shared" si="95"/>
        <v>0</v>
      </c>
      <c r="F375" s="121">
        <f t="shared" si="96"/>
        <v>9285.5236199999999</v>
      </c>
      <c r="G375" s="121">
        <f t="shared" si="104"/>
        <v>98.963247857782335</v>
      </c>
      <c r="H375" s="26"/>
      <c r="I375" s="26"/>
      <c r="J375" s="26"/>
      <c r="K375" s="26"/>
      <c r="L375" s="26"/>
      <c r="M375" s="31"/>
      <c r="N375" s="203">
        <f>Субсидии!B365</f>
        <v>4014</v>
      </c>
      <c r="O375" s="203">
        <f>Субсидии!C365</f>
        <v>9243.7999999999993</v>
      </c>
      <c r="P375" s="203">
        <f>Субсидии!D365</f>
        <v>9243.7999999999993</v>
      </c>
      <c r="Q375" s="203">
        <f>Субсидии!E365</f>
        <v>0</v>
      </c>
      <c r="R375" s="203">
        <f>Субсидии!F365</f>
        <v>9189.1157899999998</v>
      </c>
      <c r="S375" s="26">
        <f>R375/O375*100</f>
        <v>99.408422834764934</v>
      </c>
      <c r="T375" s="26">
        <f>'Субвенции '!B364</f>
        <v>138.80000000000001</v>
      </c>
      <c r="U375" s="26">
        <f>'Субвенции '!C364</f>
        <v>139</v>
      </c>
      <c r="V375" s="26">
        <f>'Субвенции '!D364</f>
        <v>139</v>
      </c>
      <c r="W375" s="26">
        <f>'Субвенции '!E364</f>
        <v>0</v>
      </c>
      <c r="X375" s="26">
        <f>'Субвенции '!F364</f>
        <v>96.407830000000004</v>
      </c>
      <c r="Y375" s="26">
        <f>X375/U375*100</f>
        <v>69.358151079136704</v>
      </c>
      <c r="Z375" s="26"/>
      <c r="AA375" s="26"/>
      <c r="AB375" s="26"/>
      <c r="AC375" s="26"/>
      <c r="AD375" s="26"/>
      <c r="AE375" s="26"/>
    </row>
    <row r="376" spans="1:31" x14ac:dyDescent="0.25">
      <c r="A376" s="39" t="s">
        <v>497</v>
      </c>
      <c r="B376" s="121">
        <f t="shared" si="92"/>
        <v>3879.8</v>
      </c>
      <c r="C376" s="121">
        <f t="shared" si="93"/>
        <v>9392.16</v>
      </c>
      <c r="D376" s="121">
        <f t="shared" si="94"/>
        <v>9392.16</v>
      </c>
      <c r="E376" s="121">
        <f t="shared" si="95"/>
        <v>0</v>
      </c>
      <c r="F376" s="121">
        <f t="shared" si="96"/>
        <v>8489.8140000000003</v>
      </c>
      <c r="G376" s="121">
        <f t="shared" si="104"/>
        <v>90.392561455511839</v>
      </c>
      <c r="H376" s="26"/>
      <c r="I376" s="26"/>
      <c r="J376" s="26"/>
      <c r="K376" s="26"/>
      <c r="L376" s="26"/>
      <c r="M376" s="31"/>
      <c r="N376" s="203">
        <f>Субсидии!B366</f>
        <v>3741</v>
      </c>
      <c r="O376" s="203">
        <f>Субсидии!C366</f>
        <v>9253.16</v>
      </c>
      <c r="P376" s="203">
        <f>Субсидии!D366</f>
        <v>9253.16</v>
      </c>
      <c r="Q376" s="203">
        <f>Субсидии!E366</f>
        <v>0</v>
      </c>
      <c r="R376" s="203">
        <f>Субсидии!F366</f>
        <v>8402.2117699999999</v>
      </c>
      <c r="S376" s="26">
        <f>R376/O376*100</f>
        <v>90.803701330140186</v>
      </c>
      <c r="T376" s="26">
        <f>'Субвенции '!B365</f>
        <v>138.80000000000001</v>
      </c>
      <c r="U376" s="26">
        <f>'Субвенции '!C365</f>
        <v>139</v>
      </c>
      <c r="V376" s="26">
        <f>'Субвенции '!D365</f>
        <v>139</v>
      </c>
      <c r="W376" s="26">
        <f>'Субвенции '!E365</f>
        <v>0</v>
      </c>
      <c r="X376" s="26">
        <f>'Субвенции '!F365</f>
        <v>87.602229999999992</v>
      </c>
      <c r="Y376" s="26">
        <f>X376/U376*100</f>
        <v>63.023187050359709</v>
      </c>
      <c r="Z376" s="26"/>
      <c r="AA376" s="26"/>
      <c r="AB376" s="26"/>
      <c r="AC376" s="26"/>
      <c r="AD376" s="26"/>
      <c r="AE376" s="26"/>
    </row>
    <row r="377" spans="1:31" x14ac:dyDescent="0.25">
      <c r="A377" s="39" t="s">
        <v>498</v>
      </c>
      <c r="B377" s="121">
        <f t="shared" si="92"/>
        <v>4611.8</v>
      </c>
      <c r="C377" s="121">
        <f t="shared" si="93"/>
        <v>9014</v>
      </c>
      <c r="D377" s="121">
        <f t="shared" si="94"/>
        <v>9014</v>
      </c>
      <c r="E377" s="121">
        <f t="shared" si="95"/>
        <v>0</v>
      </c>
      <c r="F377" s="121">
        <f t="shared" si="96"/>
        <v>8960.0251799999987</v>
      </c>
      <c r="G377" s="121">
        <f t="shared" si="104"/>
        <v>99.401211226980237</v>
      </c>
      <c r="H377" s="26"/>
      <c r="I377" s="26"/>
      <c r="J377" s="26"/>
      <c r="K377" s="26"/>
      <c r="L377" s="26"/>
      <c r="M377" s="31"/>
      <c r="N377" s="203">
        <f>Субсидии!B367</f>
        <v>4473</v>
      </c>
      <c r="O377" s="203">
        <f>Субсидии!C367</f>
        <v>8875</v>
      </c>
      <c r="P377" s="203">
        <f>Субсидии!D367</f>
        <v>8875</v>
      </c>
      <c r="Q377" s="203">
        <f>Субсидии!E367</f>
        <v>0</v>
      </c>
      <c r="R377" s="203">
        <f>Субсидии!F367</f>
        <v>8872.4280199999994</v>
      </c>
      <c r="S377" s="26">
        <f>R377/O377*100</f>
        <v>99.971019943661972</v>
      </c>
      <c r="T377" s="26">
        <f>'Субвенции '!B366</f>
        <v>138.80000000000001</v>
      </c>
      <c r="U377" s="26">
        <f>'Субвенции '!C366</f>
        <v>139</v>
      </c>
      <c r="V377" s="26">
        <f>'Субвенции '!D366</f>
        <v>139</v>
      </c>
      <c r="W377" s="26">
        <f>'Субвенции '!E366</f>
        <v>0</v>
      </c>
      <c r="X377" s="26">
        <f>'Субвенции '!F366</f>
        <v>87.597160000000002</v>
      </c>
      <c r="Y377" s="26">
        <f>X377/U377*100</f>
        <v>63.01953956834533</v>
      </c>
      <c r="Z377" s="26">
        <f>Иные!B198</f>
        <v>0</v>
      </c>
      <c r="AA377" s="26">
        <f>Иные!C198</f>
        <v>0</v>
      </c>
      <c r="AB377" s="26">
        <f>Иные!D198</f>
        <v>0</v>
      </c>
      <c r="AC377" s="26">
        <f>Иные!E198</f>
        <v>0</v>
      </c>
      <c r="AD377" s="26">
        <f>Иные!F198</f>
        <v>0</v>
      </c>
      <c r="AE377" s="26"/>
    </row>
    <row r="378" spans="1:31" x14ac:dyDescent="0.25">
      <c r="A378" s="39" t="s">
        <v>278</v>
      </c>
      <c r="B378" s="121">
        <f t="shared" si="92"/>
        <v>9657.9384599999994</v>
      </c>
      <c r="C378" s="121">
        <f t="shared" si="93"/>
        <v>47053.768459999999</v>
      </c>
      <c r="D378" s="121">
        <f t="shared" si="94"/>
        <v>47053.768459999999</v>
      </c>
      <c r="E378" s="121">
        <f t="shared" si="95"/>
        <v>0</v>
      </c>
      <c r="F378" s="121">
        <f t="shared" si="96"/>
        <v>40813.055039999999</v>
      </c>
      <c r="G378" s="121">
        <f t="shared" si="104"/>
        <v>86.737059274423103</v>
      </c>
      <c r="H378" s="26"/>
      <c r="I378" s="26"/>
      <c r="J378" s="26"/>
      <c r="K378" s="26"/>
      <c r="L378" s="26"/>
      <c r="M378" s="31"/>
      <c r="N378" s="203">
        <f>Субсидии!B370</f>
        <v>8963.6384600000001</v>
      </c>
      <c r="O378" s="203">
        <f>Субсидии!C370</f>
        <v>26358.868459999998</v>
      </c>
      <c r="P378" s="203">
        <f>Субсидии!D370</f>
        <v>26358.868459999998</v>
      </c>
      <c r="Q378" s="203">
        <f>Субсидии!E370</f>
        <v>0</v>
      </c>
      <c r="R378" s="203">
        <f>Субсидии!F370</f>
        <v>20539.69515</v>
      </c>
      <c r="S378" s="26">
        <f>R378/O378*100</f>
        <v>77.923281043605158</v>
      </c>
      <c r="T378" s="26">
        <f>'Субвенции '!B367</f>
        <v>694.3</v>
      </c>
      <c r="U378" s="26">
        <f>'Субвенции '!C367</f>
        <v>694.9</v>
      </c>
      <c r="V378" s="26">
        <f>'Субвенции '!D367</f>
        <v>694.9</v>
      </c>
      <c r="W378" s="26">
        <f>'Субвенции '!E367</f>
        <v>0</v>
      </c>
      <c r="X378" s="26">
        <f>'Субвенции '!F367</f>
        <v>273.35989000000001</v>
      </c>
      <c r="Y378" s="26">
        <f>X378/U378*100</f>
        <v>39.338018419916537</v>
      </c>
      <c r="Z378" s="26">
        <f>Иные!B195</f>
        <v>0</v>
      </c>
      <c r="AA378" s="26">
        <f>Иные!C195</f>
        <v>20000</v>
      </c>
      <c r="AB378" s="26">
        <f>Иные!D195</f>
        <v>20000</v>
      </c>
      <c r="AC378" s="26">
        <f>Иные!E195</f>
        <v>0</v>
      </c>
      <c r="AD378" s="26">
        <f>Иные!F195</f>
        <v>20000</v>
      </c>
      <c r="AE378" s="26">
        <f t="shared" ref="AE378:AE382" si="105">AD378/AA378*100</f>
        <v>100</v>
      </c>
    </row>
    <row r="379" spans="1:31" x14ac:dyDescent="0.25">
      <c r="A379" s="39" t="s">
        <v>536</v>
      </c>
      <c r="B379" s="121">
        <f t="shared" si="92"/>
        <v>8933</v>
      </c>
      <c r="C379" s="121">
        <f t="shared" si="93"/>
        <v>19710.508420000002</v>
      </c>
      <c r="D379" s="121">
        <f t="shared" si="94"/>
        <v>17933.2</v>
      </c>
      <c r="E379" s="121">
        <f t="shared" si="95"/>
        <v>1777.3084200000001</v>
      </c>
      <c r="F379" s="121">
        <f t="shared" si="96"/>
        <v>12032.73256</v>
      </c>
      <c r="G379" s="121">
        <f t="shared" si="104"/>
        <v>61.047296719097012</v>
      </c>
      <c r="H379" s="26"/>
      <c r="I379" s="26"/>
      <c r="J379" s="26"/>
      <c r="K379" s="26"/>
      <c r="L379" s="26"/>
      <c r="M379" s="31"/>
      <c r="N379" s="203">
        <f>Субсидии!B368</f>
        <v>8586</v>
      </c>
      <c r="O379" s="203">
        <f>Субсидии!C368</f>
        <v>17585.7</v>
      </c>
      <c r="P379" s="203">
        <f>Субсидии!D368</f>
        <v>17585.7</v>
      </c>
      <c r="Q379" s="203">
        <f>Субсидии!E368</f>
        <v>0</v>
      </c>
      <c r="R379" s="203">
        <f>Субсидии!F368</f>
        <v>10025.028600000001</v>
      </c>
      <c r="S379" s="26">
        <f>R379/O379*100</f>
        <v>57.006707722752012</v>
      </c>
      <c r="T379" s="26">
        <f>'Субвенции '!B368</f>
        <v>347</v>
      </c>
      <c r="U379" s="26">
        <f>'Субвенции '!C368</f>
        <v>347.5</v>
      </c>
      <c r="V379" s="26">
        <f>'Субвенции '!D368</f>
        <v>347.5</v>
      </c>
      <c r="W379" s="26">
        <f>'Субвенции '!E368</f>
        <v>0</v>
      </c>
      <c r="X379" s="26">
        <f>'Субвенции '!F368</f>
        <v>230.39554000000001</v>
      </c>
      <c r="Y379" s="26">
        <f>X379/U379*100</f>
        <v>66.300874820143889</v>
      </c>
      <c r="Z379" s="26">
        <f>Иные!B196</f>
        <v>0</v>
      </c>
      <c r="AA379" s="26">
        <f>Иные!C196</f>
        <v>1777.3084200000001</v>
      </c>
      <c r="AB379" s="26">
        <f>Иные!D196</f>
        <v>0</v>
      </c>
      <c r="AC379" s="26">
        <f>Иные!E196</f>
        <v>1777.3084200000001</v>
      </c>
      <c r="AD379" s="26">
        <f>Иные!F196</f>
        <v>1777.3084199999998</v>
      </c>
      <c r="AE379" s="26">
        <f t="shared" si="105"/>
        <v>99.999999999999986</v>
      </c>
    </row>
    <row r="380" spans="1:31" x14ac:dyDescent="0.25">
      <c r="A380" s="39" t="s">
        <v>501</v>
      </c>
      <c r="B380" s="121">
        <f t="shared" si="92"/>
        <v>0</v>
      </c>
      <c r="C380" s="121">
        <f t="shared" si="93"/>
        <v>0</v>
      </c>
      <c r="D380" s="121">
        <f t="shared" si="94"/>
        <v>0</v>
      </c>
      <c r="E380" s="121">
        <f t="shared" si="95"/>
        <v>0</v>
      </c>
      <c r="F380" s="121">
        <f t="shared" si="96"/>
        <v>0</v>
      </c>
      <c r="G380" s="121"/>
      <c r="H380" s="26"/>
      <c r="I380" s="26"/>
      <c r="J380" s="26"/>
      <c r="K380" s="26"/>
      <c r="L380" s="26"/>
      <c r="M380" s="31"/>
      <c r="N380" s="203">
        <f>Субсидии!B369</f>
        <v>0</v>
      </c>
      <c r="O380" s="203">
        <f>Субсидии!C369</f>
        <v>0</v>
      </c>
      <c r="P380" s="203">
        <f>Субсидии!D369</f>
        <v>0</v>
      </c>
      <c r="Q380" s="203">
        <f>Субсидии!E369</f>
        <v>0</v>
      </c>
      <c r="R380" s="203">
        <f>Субсидии!F369</f>
        <v>0</v>
      </c>
      <c r="S380" s="26"/>
      <c r="T380" s="26">
        <f>'Субвенции '!B369</f>
        <v>0</v>
      </c>
      <c r="U380" s="26">
        <f>'Субвенции '!C369</f>
        <v>0</v>
      </c>
      <c r="V380" s="26">
        <f>'Субвенции '!D369</f>
        <v>0</v>
      </c>
      <c r="W380" s="26">
        <f>'Субвенции '!E369</f>
        <v>0</v>
      </c>
      <c r="X380" s="26">
        <f>'Субвенции '!F369</f>
        <v>0</v>
      </c>
      <c r="Y380" s="26"/>
      <c r="Z380" s="26"/>
      <c r="AA380" s="26"/>
      <c r="AB380" s="26"/>
      <c r="AC380" s="26"/>
      <c r="AD380" s="26"/>
      <c r="AE380" s="26"/>
    </row>
    <row r="381" spans="1:31" x14ac:dyDescent="0.25">
      <c r="A381" s="39" t="s">
        <v>500</v>
      </c>
      <c r="B381" s="121">
        <f t="shared" si="92"/>
        <v>0</v>
      </c>
      <c r="C381" s="121">
        <f t="shared" si="93"/>
        <v>0</v>
      </c>
      <c r="D381" s="121">
        <f t="shared" si="94"/>
        <v>0</v>
      </c>
      <c r="E381" s="121">
        <f t="shared" si="95"/>
        <v>0</v>
      </c>
      <c r="F381" s="121">
        <f t="shared" si="96"/>
        <v>0</v>
      </c>
      <c r="G381" s="121"/>
      <c r="H381" s="26"/>
      <c r="I381" s="26"/>
      <c r="J381" s="26"/>
      <c r="K381" s="26"/>
      <c r="L381" s="26"/>
      <c r="M381" s="31"/>
      <c r="N381" s="203">
        <f>Субсидии!B371</f>
        <v>0</v>
      </c>
      <c r="O381" s="203">
        <f>Субсидии!C371</f>
        <v>0</v>
      </c>
      <c r="P381" s="203">
        <f>Субсидии!D371</f>
        <v>0</v>
      </c>
      <c r="Q381" s="203">
        <f>Субсидии!E371</f>
        <v>0</v>
      </c>
      <c r="R381" s="203">
        <f>Субсидии!F371</f>
        <v>0</v>
      </c>
      <c r="S381" s="26"/>
      <c r="T381" s="26">
        <f>'Субвенции '!B370</f>
        <v>0</v>
      </c>
      <c r="U381" s="26">
        <f>'Субвенции '!C370</f>
        <v>0</v>
      </c>
      <c r="V381" s="26">
        <f>'Субвенции '!D370</f>
        <v>0</v>
      </c>
      <c r="W381" s="26">
        <f>'Субвенции '!E370</f>
        <v>0</v>
      </c>
      <c r="X381" s="26">
        <f>'Субвенции '!F370</f>
        <v>0</v>
      </c>
      <c r="Y381" s="26"/>
      <c r="Z381" s="26"/>
      <c r="AA381" s="26"/>
      <c r="AB381" s="26"/>
      <c r="AC381" s="26"/>
      <c r="AD381" s="26"/>
      <c r="AE381" s="26"/>
    </row>
    <row r="382" spans="1:31" x14ac:dyDescent="0.25">
      <c r="A382" s="39" t="s">
        <v>269</v>
      </c>
      <c r="B382" s="121">
        <f t="shared" si="92"/>
        <v>1848.8</v>
      </c>
      <c r="C382" s="121">
        <f t="shared" si="93"/>
        <v>6426.5045800000007</v>
      </c>
      <c r="D382" s="121">
        <f t="shared" si="94"/>
        <v>4003.8130000000001</v>
      </c>
      <c r="E382" s="121">
        <f t="shared" si="95"/>
        <v>2422.6915800000002</v>
      </c>
      <c r="F382" s="121">
        <f t="shared" si="96"/>
        <v>5857.32215</v>
      </c>
      <c r="G382" s="121">
        <f t="shared" ref="G382:G407" si="106">F382/C382*100</f>
        <v>91.143203542227909</v>
      </c>
      <c r="H382" s="26"/>
      <c r="I382" s="26"/>
      <c r="J382" s="26"/>
      <c r="K382" s="26"/>
      <c r="L382" s="26"/>
      <c r="M382" s="31"/>
      <c r="N382" s="203">
        <f>Субсидии!B372</f>
        <v>1710</v>
      </c>
      <c r="O382" s="203">
        <f>Субсидии!C372</f>
        <v>3864.8130000000001</v>
      </c>
      <c r="P382" s="203">
        <f>Субсидии!D372</f>
        <v>3864.8130000000001</v>
      </c>
      <c r="Q382" s="203">
        <f>Субсидии!E372</f>
        <v>0</v>
      </c>
      <c r="R382" s="203">
        <f>Субсидии!F372</f>
        <v>3369.0871100000004</v>
      </c>
      <c r="S382" s="26">
        <f t="shared" ref="S382:S405" si="107">R382/O382*100</f>
        <v>87.173353794866671</v>
      </c>
      <c r="T382" s="26">
        <f>'Субвенции '!B371</f>
        <v>138.80000000000001</v>
      </c>
      <c r="U382" s="26">
        <f>'Субвенции '!C371</f>
        <v>139</v>
      </c>
      <c r="V382" s="26">
        <f>'Субвенции '!D371</f>
        <v>139</v>
      </c>
      <c r="W382" s="26">
        <f>'Субвенции '!E371</f>
        <v>0</v>
      </c>
      <c r="X382" s="26">
        <f>'Субвенции '!F371</f>
        <v>65.54346000000001</v>
      </c>
      <c r="Y382" s="26">
        <f t="shared" ref="Y382:Y399" si="108">X382/U382*100</f>
        <v>47.153568345323748</v>
      </c>
      <c r="Z382" s="26"/>
      <c r="AA382" s="26">
        <f>Иные!C199</f>
        <v>2422.6915800000002</v>
      </c>
      <c r="AB382" s="26">
        <f>Иные!D199</f>
        <v>0</v>
      </c>
      <c r="AC382" s="26">
        <f>Иные!E199</f>
        <v>2422.6915800000002</v>
      </c>
      <c r="AD382" s="26">
        <f>Иные!F199</f>
        <v>2422.6915800000002</v>
      </c>
      <c r="AE382" s="26">
        <f t="shared" si="105"/>
        <v>100</v>
      </c>
    </row>
    <row r="383" spans="1:31" x14ac:dyDescent="0.25">
      <c r="A383" s="39" t="s">
        <v>313</v>
      </c>
      <c r="B383" s="121">
        <f t="shared" si="92"/>
        <v>7073</v>
      </c>
      <c r="C383" s="121">
        <f t="shared" si="93"/>
        <v>14961.871910000002</v>
      </c>
      <c r="D383" s="121">
        <f t="shared" si="94"/>
        <v>14961.871910000002</v>
      </c>
      <c r="E383" s="121">
        <f t="shared" si="95"/>
        <v>0</v>
      </c>
      <c r="F383" s="121">
        <f t="shared" si="96"/>
        <v>11565.397919999999</v>
      </c>
      <c r="G383" s="121">
        <f t="shared" si="106"/>
        <v>77.29913736442353</v>
      </c>
      <c r="H383" s="26"/>
      <c r="I383" s="26"/>
      <c r="J383" s="26"/>
      <c r="K383" s="26"/>
      <c r="L383" s="26"/>
      <c r="M383" s="31"/>
      <c r="N383" s="203">
        <f>Субсидии!B373</f>
        <v>6726</v>
      </c>
      <c r="O383" s="203">
        <f>Субсидии!C373</f>
        <v>14614.371910000002</v>
      </c>
      <c r="P383" s="203">
        <f>Субсидии!D373</f>
        <v>14614.371910000002</v>
      </c>
      <c r="Q383" s="203">
        <f>Субсидии!E373</f>
        <v>0</v>
      </c>
      <c r="R383" s="203">
        <f>Субсидии!F373</f>
        <v>11345.792099999999</v>
      </c>
      <c r="S383" s="26">
        <f t="shared" si="107"/>
        <v>77.634483164045861</v>
      </c>
      <c r="T383" s="26">
        <f>'Субвенции '!B372</f>
        <v>347</v>
      </c>
      <c r="U383" s="26">
        <f>'Субвенции '!C372</f>
        <v>347.5</v>
      </c>
      <c r="V383" s="26">
        <f>'Субвенции '!D372</f>
        <v>347.5</v>
      </c>
      <c r="W383" s="26">
        <f>'Субвенции '!E372</f>
        <v>0</v>
      </c>
      <c r="X383" s="26">
        <f>'Субвенции '!F372</f>
        <v>219.60581999999999</v>
      </c>
      <c r="Y383" s="26">
        <f t="shared" si="108"/>
        <v>63.195919424460435</v>
      </c>
      <c r="Z383" s="26"/>
      <c r="AA383" s="26"/>
      <c r="AB383" s="26"/>
      <c r="AC383" s="26"/>
      <c r="AD383" s="26"/>
      <c r="AE383" s="26"/>
    </row>
    <row r="384" spans="1:31" x14ac:dyDescent="0.25">
      <c r="A384" s="39" t="s">
        <v>499</v>
      </c>
      <c r="B384" s="121">
        <f t="shared" si="92"/>
        <v>3156.8</v>
      </c>
      <c r="C384" s="121">
        <f t="shared" si="93"/>
        <v>6998.8055299999996</v>
      </c>
      <c r="D384" s="121">
        <f t="shared" si="94"/>
        <v>6998.8055299999996</v>
      </c>
      <c r="E384" s="121">
        <f t="shared" si="95"/>
        <v>0</v>
      </c>
      <c r="F384" s="121">
        <f t="shared" si="96"/>
        <v>1309.5811900000001</v>
      </c>
      <c r="G384" s="121">
        <f t="shared" si="106"/>
        <v>18.711495617167124</v>
      </c>
      <c r="H384" s="26"/>
      <c r="I384" s="26"/>
      <c r="J384" s="26"/>
      <c r="K384" s="26"/>
      <c r="L384" s="26"/>
      <c r="M384" s="31"/>
      <c r="N384" s="203">
        <f>Субсидии!B374</f>
        <v>3018</v>
      </c>
      <c r="O384" s="203">
        <f>Субсидии!C374</f>
        <v>6859.8055299999996</v>
      </c>
      <c r="P384" s="203">
        <f>Субсидии!D374</f>
        <v>6859.8055299999996</v>
      </c>
      <c r="Q384" s="203">
        <f>Субсидии!E374</f>
        <v>0</v>
      </c>
      <c r="R384" s="203">
        <f>Субсидии!F374</f>
        <v>1217.0103300000001</v>
      </c>
      <c r="S384" s="26">
        <f t="shared" si="107"/>
        <v>17.741178298388295</v>
      </c>
      <c r="T384" s="26">
        <f>'Субвенции '!B373</f>
        <v>138.80000000000001</v>
      </c>
      <c r="U384" s="26">
        <f>'Субвенции '!C373</f>
        <v>139</v>
      </c>
      <c r="V384" s="26">
        <f>'Субвенции '!D373</f>
        <v>139</v>
      </c>
      <c r="W384" s="26">
        <f>'Субвенции '!E373</f>
        <v>0</v>
      </c>
      <c r="X384" s="26">
        <f>'Субвенции '!F373</f>
        <v>92.570859999999996</v>
      </c>
      <c r="Y384" s="26">
        <f t="shared" si="108"/>
        <v>66.597741007194244</v>
      </c>
      <c r="Z384" s="26">
        <f>Иные!B200</f>
        <v>0</v>
      </c>
      <c r="AA384" s="26">
        <f>Иные!C200</f>
        <v>0</v>
      </c>
      <c r="AB384" s="26">
        <f>Иные!D200</f>
        <v>0</v>
      </c>
      <c r="AC384" s="26">
        <f>Иные!E200</f>
        <v>0</v>
      </c>
      <c r="AD384" s="26">
        <f>Иные!F200</f>
        <v>0</v>
      </c>
      <c r="AE384" s="26"/>
    </row>
    <row r="385" spans="1:31" s="18" customFormat="1" ht="31.5" x14ac:dyDescent="0.25">
      <c r="A385" s="20" t="s">
        <v>277</v>
      </c>
      <c r="B385" s="28">
        <f t="shared" si="92"/>
        <v>482377.51788</v>
      </c>
      <c r="C385" s="28">
        <f t="shared" si="93"/>
        <v>631856.00569000002</v>
      </c>
      <c r="D385" s="28">
        <f t="shared" si="94"/>
        <v>631462.07369000011</v>
      </c>
      <c r="E385" s="28">
        <f t="shared" si="95"/>
        <v>393.93200000000002</v>
      </c>
      <c r="F385" s="28">
        <f t="shared" si="96"/>
        <v>449027.23489999998</v>
      </c>
      <c r="G385" s="28">
        <f t="shared" si="106"/>
        <v>71.064804458043056</v>
      </c>
      <c r="H385" s="28">
        <f>SUM(H386:H393)</f>
        <v>122802.2</v>
      </c>
      <c r="I385" s="28">
        <f>SUM(I386:I393)</f>
        <v>122802.2</v>
      </c>
      <c r="J385" s="28">
        <f>SUM(J386:J393)</f>
        <v>122802.2</v>
      </c>
      <c r="K385" s="28">
        <f>SUM(K386:K393)</f>
        <v>0</v>
      </c>
      <c r="L385" s="28">
        <f>SUM(L386:L393)</f>
        <v>95101.9</v>
      </c>
      <c r="M385" s="29">
        <f>L385/I385*100</f>
        <v>77.443156555827173</v>
      </c>
      <c r="N385" s="28">
        <f>SUM(N386:N393)</f>
        <v>111413.43788</v>
      </c>
      <c r="O385" s="28">
        <f>SUM(O386:O393)</f>
        <v>129570.11869</v>
      </c>
      <c r="P385" s="28">
        <f>SUM(P386:P393)</f>
        <v>129570.11869</v>
      </c>
      <c r="Q385" s="28">
        <f>SUM(Q386:Q393)</f>
        <v>0</v>
      </c>
      <c r="R385" s="28">
        <f>SUM(R386:R393)</f>
        <v>94984.02996</v>
      </c>
      <c r="S385" s="28">
        <f t="shared" si="107"/>
        <v>73.307048662394024</v>
      </c>
      <c r="T385" s="28">
        <f>SUM(T386:T393)</f>
        <v>235276.79999999996</v>
      </c>
      <c r="U385" s="28">
        <f>SUM(U386:U393)</f>
        <v>265905.90000000008</v>
      </c>
      <c r="V385" s="28">
        <f>SUM(V386:V393)</f>
        <v>265905.90000000008</v>
      </c>
      <c r="W385" s="28">
        <f>SUM(W386:W393)</f>
        <v>0</v>
      </c>
      <c r="X385" s="28">
        <f>SUM(X386:X393)</f>
        <v>194288.97666999997</v>
      </c>
      <c r="Y385" s="28">
        <f t="shared" si="108"/>
        <v>73.066816746074423</v>
      </c>
      <c r="Z385" s="28">
        <f>SUM(Z386:Z393)</f>
        <v>12885.080000000002</v>
      </c>
      <c r="AA385" s="28">
        <f>SUM(AA386:AA393)</f>
        <v>113577.78700000001</v>
      </c>
      <c r="AB385" s="28">
        <f>SUM(AB386:AB393)</f>
        <v>113183.85500000001</v>
      </c>
      <c r="AC385" s="28">
        <f>SUM(AC386:AC393)</f>
        <v>393.93200000000002</v>
      </c>
      <c r="AD385" s="28">
        <f>SUM(AD386:AD393)</f>
        <v>64652.328269999998</v>
      </c>
      <c r="AE385" s="28">
        <f>AD385/AA385*100</f>
        <v>56.923391428642631</v>
      </c>
    </row>
    <row r="386" spans="1:31" ht="31.5" x14ac:dyDescent="0.25">
      <c r="A386" s="345" t="s">
        <v>223</v>
      </c>
      <c r="B386" s="26">
        <f t="shared" si="92"/>
        <v>446444.21788000007</v>
      </c>
      <c r="C386" s="26">
        <f t="shared" si="93"/>
        <v>508490.48988000007</v>
      </c>
      <c r="D386" s="26">
        <f t="shared" si="94"/>
        <v>508096.55788000009</v>
      </c>
      <c r="E386" s="26">
        <f t="shared" si="95"/>
        <v>393.93200000000002</v>
      </c>
      <c r="F386" s="26">
        <f t="shared" si="96"/>
        <v>367488.05978000001</v>
      </c>
      <c r="G386" s="26">
        <f t="shared" si="106"/>
        <v>72.270389927395584</v>
      </c>
      <c r="H386" s="27">
        <f>Дотации!B86</f>
        <v>122802.2</v>
      </c>
      <c r="I386" s="27">
        <f>Дотации!C86</f>
        <v>122802.2</v>
      </c>
      <c r="J386" s="27">
        <f>Дотации!D86</f>
        <v>122802.2</v>
      </c>
      <c r="K386" s="27">
        <f>Дотации!E86</f>
        <v>0</v>
      </c>
      <c r="L386" s="27">
        <f>Дотации!F86</f>
        <v>95101.9</v>
      </c>
      <c r="M386" s="27">
        <f>L386/I386*100</f>
        <v>77.443156555827173</v>
      </c>
      <c r="N386" s="26">
        <f>Субсидии!B376</f>
        <v>77215.437879999998</v>
      </c>
      <c r="O386" s="26">
        <f>Субсидии!C376</f>
        <v>85441.377880000015</v>
      </c>
      <c r="P386" s="26">
        <f>Субсидии!D376</f>
        <v>85441.377880000015</v>
      </c>
      <c r="Q386" s="26">
        <f>Субсидии!E376</f>
        <v>0</v>
      </c>
      <c r="R386" s="26">
        <f>Субсидии!F376</f>
        <v>58457.329960000003</v>
      </c>
      <c r="S386" s="26">
        <f t="shared" si="107"/>
        <v>68.418056228097896</v>
      </c>
      <c r="T386" s="26">
        <f>'Субвенции '!B375</f>
        <v>233541.50000000003</v>
      </c>
      <c r="U386" s="26">
        <f>'Субвенции '!C375</f>
        <v>264168.50000000006</v>
      </c>
      <c r="V386" s="26">
        <f>'Субвенции '!D375</f>
        <v>264168.50000000006</v>
      </c>
      <c r="W386" s="26">
        <f>'Субвенции '!E375</f>
        <v>0</v>
      </c>
      <c r="X386" s="26">
        <f>'Субвенции '!F375</f>
        <v>193186.46859999999</v>
      </c>
      <c r="Y386" s="26">
        <f t="shared" si="108"/>
        <v>73.130016864236254</v>
      </c>
      <c r="Z386" s="26">
        <f>Иные!B202</f>
        <v>12885.080000000002</v>
      </c>
      <c r="AA386" s="26">
        <f>Иные!C202</f>
        <v>36078.412000000011</v>
      </c>
      <c r="AB386" s="26">
        <f>Иные!D202</f>
        <v>35684.48000000001</v>
      </c>
      <c r="AC386" s="26">
        <f>Иные!E202</f>
        <v>393.93200000000002</v>
      </c>
      <c r="AD386" s="26">
        <f>Иные!F202</f>
        <v>20742.361219999999</v>
      </c>
      <c r="AE386" s="26">
        <f>AD386/AA386*100</f>
        <v>57.492445122030297</v>
      </c>
    </row>
    <row r="387" spans="1:31" x14ac:dyDescent="0.25">
      <c r="A387" s="39" t="s">
        <v>325</v>
      </c>
      <c r="B387" s="121">
        <f t="shared" si="92"/>
        <v>8321</v>
      </c>
      <c r="C387" s="121">
        <f t="shared" si="93"/>
        <v>16574.417460000001</v>
      </c>
      <c r="D387" s="121">
        <f t="shared" si="94"/>
        <v>16574.417460000001</v>
      </c>
      <c r="E387" s="121">
        <f t="shared" si="95"/>
        <v>0</v>
      </c>
      <c r="F387" s="121">
        <f t="shared" si="96"/>
        <v>9666.3967000000011</v>
      </c>
      <c r="G387" s="121">
        <f t="shared" si="106"/>
        <v>58.321185183904504</v>
      </c>
      <c r="H387" s="26"/>
      <c r="I387" s="26"/>
      <c r="J387" s="26"/>
      <c r="K387" s="26"/>
      <c r="L387" s="26"/>
      <c r="M387" s="31"/>
      <c r="N387" s="203">
        <f>Субсидии!B378</f>
        <v>7974</v>
      </c>
      <c r="O387" s="203">
        <f>Субсидии!C378</f>
        <v>9473.9500000000007</v>
      </c>
      <c r="P387" s="203">
        <f>Субсидии!D378</f>
        <v>9473.9500000000007</v>
      </c>
      <c r="Q387" s="203">
        <f>Субсидии!E378</f>
        <v>0</v>
      </c>
      <c r="R387" s="203">
        <f>Субсидии!F378</f>
        <v>9473.9500000000007</v>
      </c>
      <c r="S387" s="26">
        <f t="shared" si="107"/>
        <v>100</v>
      </c>
      <c r="T387" s="26">
        <f>'Субвенции '!B377</f>
        <v>347</v>
      </c>
      <c r="U387" s="26">
        <f>'Субвенции '!C377</f>
        <v>347.5</v>
      </c>
      <c r="V387" s="26">
        <f>'Субвенции '!D377</f>
        <v>347.5</v>
      </c>
      <c r="W387" s="26">
        <f>'Субвенции '!E377</f>
        <v>0</v>
      </c>
      <c r="X387" s="26">
        <f>'Субвенции '!F377</f>
        <v>192.44670000000002</v>
      </c>
      <c r="Y387" s="26">
        <f t="shared" si="108"/>
        <v>55.380345323741011</v>
      </c>
      <c r="Z387" s="26">
        <f>Иные!B204</f>
        <v>0</v>
      </c>
      <c r="AA387" s="26">
        <f>Иные!C204</f>
        <v>6752.9674599999998</v>
      </c>
      <c r="AB387" s="26">
        <f>Иные!D204</f>
        <v>6752.9674599999998</v>
      </c>
      <c r="AC387" s="26">
        <f>Иные!E204</f>
        <v>0</v>
      </c>
      <c r="AD387" s="26">
        <f>Иные!F204</f>
        <v>0</v>
      </c>
      <c r="AE387" s="26">
        <f t="shared" ref="AE387:AE393" si="109">AD387/AA387*100</f>
        <v>0</v>
      </c>
    </row>
    <row r="388" spans="1:31" x14ac:dyDescent="0.25">
      <c r="A388" s="39" t="s">
        <v>537</v>
      </c>
      <c r="B388" s="121">
        <f t="shared" si="92"/>
        <v>2358.8000000000002</v>
      </c>
      <c r="C388" s="121">
        <f t="shared" si="93"/>
        <v>3359</v>
      </c>
      <c r="D388" s="121">
        <f t="shared" si="94"/>
        <v>3359</v>
      </c>
      <c r="E388" s="121">
        <f t="shared" si="95"/>
        <v>0</v>
      </c>
      <c r="F388" s="121">
        <f t="shared" si="96"/>
        <v>2277.6924800000002</v>
      </c>
      <c r="G388" s="121">
        <f t="shared" si="106"/>
        <v>67.808647811848772</v>
      </c>
      <c r="H388" s="26"/>
      <c r="I388" s="26"/>
      <c r="J388" s="26"/>
      <c r="K388" s="26"/>
      <c r="L388" s="26"/>
      <c r="M388" s="31"/>
      <c r="N388" s="203">
        <f>Субсидии!B379</f>
        <v>2220</v>
      </c>
      <c r="O388" s="203">
        <f>Субсидии!C379</f>
        <v>3220</v>
      </c>
      <c r="P388" s="203">
        <f>Субсидии!D379</f>
        <v>3220</v>
      </c>
      <c r="Q388" s="203">
        <f>Субсидии!E379</f>
        <v>0</v>
      </c>
      <c r="R388" s="203">
        <f>Субсидии!F379</f>
        <v>2220</v>
      </c>
      <c r="S388" s="26">
        <f t="shared" si="107"/>
        <v>68.944099378881987</v>
      </c>
      <c r="T388" s="26">
        <f>'Субвенции '!B378</f>
        <v>138.80000000000001</v>
      </c>
      <c r="U388" s="26">
        <f>'Субвенции '!C378</f>
        <v>139</v>
      </c>
      <c r="V388" s="26">
        <f>'Субвенции '!D378</f>
        <v>139</v>
      </c>
      <c r="W388" s="26">
        <f>'Субвенции '!E378</f>
        <v>0</v>
      </c>
      <c r="X388" s="26">
        <f>'Субвенции '!F378</f>
        <v>57.692480000000003</v>
      </c>
      <c r="Y388" s="26">
        <f t="shared" si="108"/>
        <v>41.505381294964032</v>
      </c>
      <c r="Z388" s="26"/>
      <c r="AA388" s="26"/>
      <c r="AB388" s="26"/>
      <c r="AC388" s="26"/>
      <c r="AD388" s="26"/>
      <c r="AE388" s="26"/>
    </row>
    <row r="389" spans="1:31" x14ac:dyDescent="0.25">
      <c r="A389" s="39" t="s">
        <v>276</v>
      </c>
      <c r="B389" s="121">
        <f t="shared" si="92"/>
        <v>6210.8</v>
      </c>
      <c r="C389" s="121">
        <f t="shared" si="93"/>
        <v>6211</v>
      </c>
      <c r="D389" s="121">
        <f t="shared" si="94"/>
        <v>6211</v>
      </c>
      <c r="E389" s="121">
        <f t="shared" si="95"/>
        <v>0</v>
      </c>
      <c r="F389" s="121">
        <f t="shared" si="96"/>
        <v>6160.2879000000003</v>
      </c>
      <c r="G389" s="121">
        <f t="shared" si="106"/>
        <v>99.183511511833842</v>
      </c>
      <c r="H389" s="26"/>
      <c r="I389" s="26"/>
      <c r="J389" s="26"/>
      <c r="K389" s="26"/>
      <c r="L389" s="26"/>
      <c r="M389" s="31"/>
      <c r="N389" s="203">
        <f>Субсидии!B380</f>
        <v>6072</v>
      </c>
      <c r="O389" s="203">
        <f>Субсидии!C380</f>
        <v>6072</v>
      </c>
      <c r="P389" s="203">
        <f>Субсидии!D380</f>
        <v>6072</v>
      </c>
      <c r="Q389" s="203">
        <f>Субсидии!E380</f>
        <v>0</v>
      </c>
      <c r="R389" s="203">
        <f>Субсидии!F380</f>
        <v>6072</v>
      </c>
      <c r="S389" s="26">
        <f t="shared" si="107"/>
        <v>100</v>
      </c>
      <c r="T389" s="26">
        <f>'Субвенции '!B379</f>
        <v>138.80000000000001</v>
      </c>
      <c r="U389" s="26">
        <f>'Субвенции '!C379</f>
        <v>139</v>
      </c>
      <c r="V389" s="26">
        <f>'Субвенции '!D379</f>
        <v>139</v>
      </c>
      <c r="W389" s="26">
        <f>'Субвенции '!E379</f>
        <v>0</v>
      </c>
      <c r="X389" s="26">
        <f>'Субвенции '!F379</f>
        <v>88.287899999999993</v>
      </c>
      <c r="Y389" s="26">
        <f t="shared" si="108"/>
        <v>63.516474820143877</v>
      </c>
      <c r="Z389" s="26"/>
      <c r="AA389" s="26"/>
      <c r="AB389" s="26"/>
      <c r="AC389" s="26"/>
      <c r="AD389" s="26"/>
      <c r="AE389" s="26"/>
    </row>
    <row r="390" spans="1:31" x14ac:dyDescent="0.25">
      <c r="A390" s="39" t="s">
        <v>357</v>
      </c>
      <c r="B390" s="121">
        <f t="shared" si="92"/>
        <v>3396.8</v>
      </c>
      <c r="C390" s="121">
        <f t="shared" si="93"/>
        <v>3397</v>
      </c>
      <c r="D390" s="121">
        <f t="shared" si="94"/>
        <v>3397</v>
      </c>
      <c r="E390" s="121">
        <f t="shared" si="95"/>
        <v>0</v>
      </c>
      <c r="F390" s="121">
        <f t="shared" si="96"/>
        <v>3352.7056000000002</v>
      </c>
      <c r="G390" s="121">
        <f t="shared" si="106"/>
        <v>98.696073005593178</v>
      </c>
      <c r="H390" s="26"/>
      <c r="I390" s="26"/>
      <c r="J390" s="26"/>
      <c r="K390" s="26"/>
      <c r="L390" s="26"/>
      <c r="M390" s="31"/>
      <c r="N390" s="203">
        <f>Субсидии!B381</f>
        <v>3258</v>
      </c>
      <c r="O390" s="203">
        <f>Субсидии!C381</f>
        <v>3258</v>
      </c>
      <c r="P390" s="203">
        <f>Субсидии!D381</f>
        <v>3258</v>
      </c>
      <c r="Q390" s="203">
        <f>Субсидии!E381</f>
        <v>0</v>
      </c>
      <c r="R390" s="203">
        <f>Субсидии!F381</f>
        <v>3258</v>
      </c>
      <c r="S390" s="26">
        <f t="shared" si="107"/>
        <v>100</v>
      </c>
      <c r="T390" s="26">
        <f>'Субвенции '!B380</f>
        <v>138.80000000000001</v>
      </c>
      <c r="U390" s="26">
        <f>'Субвенции '!C380</f>
        <v>139</v>
      </c>
      <c r="V390" s="26">
        <f>'Субвенции '!D380</f>
        <v>139</v>
      </c>
      <c r="W390" s="26">
        <f>'Субвенции '!E380</f>
        <v>0</v>
      </c>
      <c r="X390" s="26">
        <f>'Субвенции '!F380</f>
        <v>94.705600000000004</v>
      </c>
      <c r="Y390" s="26">
        <f t="shared" si="108"/>
        <v>68.133525179856107</v>
      </c>
      <c r="Z390" s="26"/>
      <c r="AA390" s="26"/>
      <c r="AB390" s="26"/>
      <c r="AC390" s="26"/>
      <c r="AD390" s="26"/>
      <c r="AE390" s="26"/>
    </row>
    <row r="391" spans="1:31" x14ac:dyDescent="0.25">
      <c r="A391" s="39" t="s">
        <v>503</v>
      </c>
      <c r="B391" s="121">
        <f t="shared" si="92"/>
        <v>2133.8000000000002</v>
      </c>
      <c r="C391" s="121">
        <f t="shared" si="93"/>
        <v>2134</v>
      </c>
      <c r="D391" s="121">
        <f t="shared" si="94"/>
        <v>2134</v>
      </c>
      <c r="E391" s="121">
        <f t="shared" si="95"/>
        <v>0</v>
      </c>
      <c r="F391" s="121">
        <f t="shared" si="96"/>
        <v>2082.8859499999999</v>
      </c>
      <c r="G391" s="121">
        <f t="shared" si="106"/>
        <v>97.604777413308327</v>
      </c>
      <c r="H391" s="26"/>
      <c r="I391" s="26"/>
      <c r="J391" s="26"/>
      <c r="K391" s="26"/>
      <c r="L391" s="26"/>
      <c r="M391" s="31"/>
      <c r="N391" s="203">
        <f>Субсидии!B382</f>
        <v>1995</v>
      </c>
      <c r="O391" s="203">
        <f>Субсидии!C382</f>
        <v>1995</v>
      </c>
      <c r="P391" s="203">
        <f>Субсидии!D382</f>
        <v>1995</v>
      </c>
      <c r="Q391" s="203">
        <f>Субсидии!E382</f>
        <v>0</v>
      </c>
      <c r="R391" s="203">
        <f>Субсидии!F382</f>
        <v>1995</v>
      </c>
      <c r="S391" s="26">
        <f t="shared" si="107"/>
        <v>100</v>
      </c>
      <c r="T391" s="26">
        <f>'Субвенции '!B381</f>
        <v>138.80000000000001</v>
      </c>
      <c r="U391" s="26">
        <f>'Субвенции '!C381</f>
        <v>139</v>
      </c>
      <c r="V391" s="26">
        <f>'Субвенции '!D381</f>
        <v>139</v>
      </c>
      <c r="W391" s="26">
        <f>'Субвенции '!E381</f>
        <v>0</v>
      </c>
      <c r="X391" s="26">
        <f>'Субвенции '!F381</f>
        <v>87.885949999999994</v>
      </c>
      <c r="Y391" s="26">
        <f t="shared" si="108"/>
        <v>63.227302158273382</v>
      </c>
      <c r="Z391" s="26"/>
      <c r="AA391" s="26"/>
      <c r="AB391" s="26"/>
      <c r="AC391" s="26"/>
      <c r="AD391" s="26"/>
      <c r="AE391" s="26"/>
    </row>
    <row r="392" spans="1:31" x14ac:dyDescent="0.25">
      <c r="A392" s="39" t="s">
        <v>504</v>
      </c>
      <c r="B392" s="121">
        <f t="shared" si="92"/>
        <v>4317.8</v>
      </c>
      <c r="C392" s="121">
        <f t="shared" si="93"/>
        <v>4318</v>
      </c>
      <c r="D392" s="121">
        <f t="shared" si="94"/>
        <v>4318</v>
      </c>
      <c r="E392" s="121">
        <f t="shared" si="95"/>
        <v>0</v>
      </c>
      <c r="F392" s="121">
        <f t="shared" si="96"/>
        <v>4266.8170600000003</v>
      </c>
      <c r="G392" s="121">
        <f t="shared" si="106"/>
        <v>98.814660954145452</v>
      </c>
      <c r="H392" s="26"/>
      <c r="I392" s="26"/>
      <c r="J392" s="26"/>
      <c r="K392" s="26"/>
      <c r="L392" s="26"/>
      <c r="M392" s="31"/>
      <c r="N392" s="203">
        <f>Субсидии!B383</f>
        <v>4179</v>
      </c>
      <c r="O392" s="203">
        <f>Субсидии!C383</f>
        <v>4179</v>
      </c>
      <c r="P392" s="203">
        <f>Субсидии!D383</f>
        <v>4179</v>
      </c>
      <c r="Q392" s="203">
        <f>Субсидии!E383</f>
        <v>0</v>
      </c>
      <c r="R392" s="203">
        <f>Субсидии!F383</f>
        <v>4179</v>
      </c>
      <c r="S392" s="26">
        <f t="shared" si="107"/>
        <v>100</v>
      </c>
      <c r="T392" s="26">
        <f>'Субвенции '!B382</f>
        <v>138.80000000000001</v>
      </c>
      <c r="U392" s="26">
        <f>'Субвенции '!C382</f>
        <v>139</v>
      </c>
      <c r="V392" s="26">
        <f>'Субвенции '!D382</f>
        <v>139</v>
      </c>
      <c r="W392" s="26">
        <f>'Субвенции '!E382</f>
        <v>0</v>
      </c>
      <c r="X392" s="26">
        <f>'Субвенции '!F382</f>
        <v>87.817059999999998</v>
      </c>
      <c r="Y392" s="26">
        <f t="shared" si="108"/>
        <v>63.177741007194243</v>
      </c>
      <c r="Z392" s="26"/>
      <c r="AA392" s="26"/>
      <c r="AB392" s="26"/>
      <c r="AC392" s="26"/>
      <c r="AD392" s="26"/>
      <c r="AE392" s="26"/>
    </row>
    <row r="393" spans="1:31" x14ac:dyDescent="0.25">
      <c r="A393" s="39" t="s">
        <v>275</v>
      </c>
      <c r="B393" s="121">
        <f t="shared" ref="B393:B407" si="110">H393+N393+T393+Z393</f>
        <v>9194.2999999999993</v>
      </c>
      <c r="C393" s="121">
        <f t="shared" ref="C393:C407" si="111">I393+O393+U393+AA393</f>
        <v>87372.09835</v>
      </c>
      <c r="D393" s="121">
        <f t="shared" ref="D393:D405" si="112">J393+P393+V393+AB393</f>
        <v>87372.09835</v>
      </c>
      <c r="E393" s="121">
        <f t="shared" ref="E393:E407" si="113">K393+Q393+W393+AC393</f>
        <v>0</v>
      </c>
      <c r="F393" s="121">
        <f t="shared" ref="F393:F406" si="114">L393+R393+X393+AD393</f>
        <v>53732.389429999996</v>
      </c>
      <c r="G393" s="121">
        <f t="shared" si="106"/>
        <v>61.498339223530841</v>
      </c>
      <c r="H393" s="26"/>
      <c r="I393" s="26"/>
      <c r="J393" s="26"/>
      <c r="K393" s="26"/>
      <c r="L393" s="26"/>
      <c r="M393" s="31"/>
      <c r="N393" s="203">
        <f>Субсидии!B377</f>
        <v>8500</v>
      </c>
      <c r="O393" s="203">
        <f>Субсидии!C377</f>
        <v>15930.790809999999</v>
      </c>
      <c r="P393" s="203">
        <f>Субсидии!D377</f>
        <v>15930.790809999999</v>
      </c>
      <c r="Q393" s="203">
        <f>Субсидии!E377</f>
        <v>0</v>
      </c>
      <c r="R393" s="203">
        <f>Субсидии!F377</f>
        <v>9328.75</v>
      </c>
      <c r="S393" s="26">
        <f t="shared" si="107"/>
        <v>58.557984416845152</v>
      </c>
      <c r="T393" s="26">
        <f>'Субвенции '!B376</f>
        <v>694.3</v>
      </c>
      <c r="U393" s="26">
        <f>'Субвенции '!C376</f>
        <v>694.9</v>
      </c>
      <c r="V393" s="26">
        <f>'Субвенции '!D376</f>
        <v>694.9</v>
      </c>
      <c r="W393" s="26">
        <f>'Субвенции '!E376</f>
        <v>0</v>
      </c>
      <c r="X393" s="26">
        <f>'Субвенции '!F376</f>
        <v>493.67238000000003</v>
      </c>
      <c r="Y393" s="26">
        <f t="shared" si="108"/>
        <v>71.042219024320048</v>
      </c>
      <c r="Z393" s="26">
        <f>Иные!B203</f>
        <v>0</v>
      </c>
      <c r="AA393" s="26">
        <f>Иные!C203</f>
        <v>70746.40754</v>
      </c>
      <c r="AB393" s="26">
        <f>Иные!D203</f>
        <v>70746.40754</v>
      </c>
      <c r="AC393" s="26">
        <f>Иные!E203</f>
        <v>0</v>
      </c>
      <c r="AD393" s="26">
        <f>Иные!F203</f>
        <v>43909.967049999999</v>
      </c>
      <c r="AE393" s="26">
        <f t="shared" si="109"/>
        <v>62.066709217953317</v>
      </c>
    </row>
    <row r="394" spans="1:31" s="18" customFormat="1" ht="31.5" x14ac:dyDescent="0.25">
      <c r="A394" s="21" t="s">
        <v>217</v>
      </c>
      <c r="B394" s="28">
        <f t="shared" si="110"/>
        <v>5099820.0140299993</v>
      </c>
      <c r="C394" s="28">
        <f t="shared" si="111"/>
        <v>6499075.5362400003</v>
      </c>
      <c r="D394" s="28">
        <f t="shared" si="112"/>
        <v>6434124.047530001</v>
      </c>
      <c r="E394" s="28">
        <f t="shared" si="113"/>
        <v>64951.488709999998</v>
      </c>
      <c r="F394" s="28">
        <f t="shared" si="114"/>
        <v>4712545.1298799999</v>
      </c>
      <c r="G394" s="28">
        <f t="shared" si="106"/>
        <v>72.511007197900852</v>
      </c>
      <c r="H394" s="28">
        <f>SUM(H395:H400)</f>
        <v>283201.8</v>
      </c>
      <c r="I394" s="28">
        <f>SUM(I395:I400)</f>
        <v>283201.8</v>
      </c>
      <c r="J394" s="28">
        <f>SUM(J395:J400)</f>
        <v>283201.8</v>
      </c>
      <c r="K394" s="28">
        <f>SUM(K395:K400)</f>
        <v>0</v>
      </c>
      <c r="L394" s="28">
        <f>SUM(L395:L400)</f>
        <v>212401.5</v>
      </c>
      <c r="M394" s="29">
        <f>L394/I394*100</f>
        <v>75.00005296576505</v>
      </c>
      <c r="N394" s="28">
        <f>SUM(N395:N400)</f>
        <v>1655111.2140299999</v>
      </c>
      <c r="O394" s="28">
        <f>SUM(O395:O400)</f>
        <v>2205935.6569200004</v>
      </c>
      <c r="P394" s="28">
        <f>SUM(P395:P400)</f>
        <v>2205935.6569200004</v>
      </c>
      <c r="Q394" s="28">
        <f>SUM(Q395:Q400)</f>
        <v>0</v>
      </c>
      <c r="R394" s="28">
        <f>SUM(R395:R400)</f>
        <v>1778660.7916600001</v>
      </c>
      <c r="S394" s="28">
        <f t="shared" si="107"/>
        <v>80.63067415771431</v>
      </c>
      <c r="T394" s="28">
        <f>SUM(T395:T400)</f>
        <v>3093137.1999999997</v>
      </c>
      <c r="U394" s="28">
        <f>SUM(U395:U400)</f>
        <v>3381943.3000000003</v>
      </c>
      <c r="V394" s="28">
        <f>SUM(V395:V400)</f>
        <v>3381943.3000000003</v>
      </c>
      <c r="W394" s="28">
        <f>SUM(W395:W400)</f>
        <v>0</v>
      </c>
      <c r="X394" s="28">
        <f>SUM(X395:X400)</f>
        <v>2382440.7476299996</v>
      </c>
      <c r="Y394" s="28">
        <f t="shared" si="108"/>
        <v>70.445910421679741</v>
      </c>
      <c r="Z394" s="28">
        <f>SUM(Z395:Z400)</f>
        <v>68369.8</v>
      </c>
      <c r="AA394" s="28">
        <f>SUM(AA395:AA400)</f>
        <v>627994.77932000009</v>
      </c>
      <c r="AB394" s="28">
        <f>SUM(AB395:AB400)</f>
        <v>563043.29061000003</v>
      </c>
      <c r="AC394" s="28">
        <f>SUM(AC395:AC400)</f>
        <v>64951.488709999998</v>
      </c>
      <c r="AD394" s="28">
        <f>SUM(AD395:AD400)</f>
        <v>339042.09059000004</v>
      </c>
      <c r="AE394" s="28">
        <f t="shared" ref="AE394:AE405" si="115">AD394/AA394*100</f>
        <v>53.988042855566199</v>
      </c>
    </row>
    <row r="395" spans="1:31" ht="31.5" x14ac:dyDescent="0.25">
      <c r="A395" s="345" t="s">
        <v>216</v>
      </c>
      <c r="B395" s="26">
        <f t="shared" si="110"/>
        <v>4435075.6640299996</v>
      </c>
      <c r="C395" s="26">
        <f t="shared" si="111"/>
        <v>5199326.0837400006</v>
      </c>
      <c r="D395" s="26">
        <f t="shared" si="112"/>
        <v>5193753.2057400001</v>
      </c>
      <c r="E395" s="26">
        <f t="shared" si="113"/>
        <v>5572.8780000000006</v>
      </c>
      <c r="F395" s="26">
        <f t="shared" si="114"/>
        <v>3732252.4916299996</v>
      </c>
      <c r="G395" s="26">
        <f t="shared" si="106"/>
        <v>71.783389453144281</v>
      </c>
      <c r="H395" s="27">
        <f>Дотации!B89</f>
        <v>283201.8</v>
      </c>
      <c r="I395" s="27">
        <f>Дотации!C89</f>
        <v>283201.8</v>
      </c>
      <c r="J395" s="27">
        <f>Дотации!D89</f>
        <v>283201.8</v>
      </c>
      <c r="K395" s="27">
        <f>Дотации!E89</f>
        <v>0</v>
      </c>
      <c r="L395" s="27">
        <f>Дотации!F89</f>
        <v>212401.5</v>
      </c>
      <c r="M395" s="27">
        <f>L395/I395*100</f>
        <v>75.00005296576505</v>
      </c>
      <c r="N395" s="26">
        <f>Субсидии!B385</f>
        <v>993837.76402999996</v>
      </c>
      <c r="O395" s="26">
        <f>Субсидии!C385</f>
        <v>1267189.8757400003</v>
      </c>
      <c r="P395" s="26">
        <f>Субсидии!D385</f>
        <v>1267189.8757400003</v>
      </c>
      <c r="Q395" s="26">
        <f>Субсидии!E385</f>
        <v>0</v>
      </c>
      <c r="R395" s="26">
        <f>Субсидии!F385</f>
        <v>1026144.9388500002</v>
      </c>
      <c r="S395" s="26">
        <f t="shared" si="107"/>
        <v>80.977993787297493</v>
      </c>
      <c r="T395" s="26">
        <f>'Субвенции '!B384</f>
        <v>3089666.3000000003</v>
      </c>
      <c r="U395" s="26">
        <f>'Субвенции '!C384</f>
        <v>3378468.9000000004</v>
      </c>
      <c r="V395" s="26">
        <f>'Субвенции '!D384</f>
        <v>3378468.9000000004</v>
      </c>
      <c r="W395" s="26">
        <f>'Субвенции '!E384</f>
        <v>0</v>
      </c>
      <c r="X395" s="26">
        <f>'Субвенции '!F384</f>
        <v>2380237.0369699998</v>
      </c>
      <c r="Y395" s="26">
        <f t="shared" si="108"/>
        <v>70.453128545004489</v>
      </c>
      <c r="Z395" s="26">
        <f>Иные!B207</f>
        <v>68369.8</v>
      </c>
      <c r="AA395" s="26">
        <f>Иные!C207</f>
        <v>270465.50800000003</v>
      </c>
      <c r="AB395" s="26">
        <f>Иные!D207</f>
        <v>264892.63</v>
      </c>
      <c r="AC395" s="26">
        <f>Иные!E207</f>
        <v>5572.8780000000006</v>
      </c>
      <c r="AD395" s="26">
        <f>Иные!F207</f>
        <v>113469.01580999998</v>
      </c>
      <c r="AE395" s="26">
        <f t="shared" si="115"/>
        <v>41.953229692416073</v>
      </c>
    </row>
    <row r="396" spans="1:31" x14ac:dyDescent="0.25">
      <c r="A396" s="39" t="s">
        <v>213</v>
      </c>
      <c r="B396" s="121">
        <f t="shared" si="110"/>
        <v>27616.3</v>
      </c>
      <c r="C396" s="121">
        <f t="shared" si="111"/>
        <v>28868.504280000001</v>
      </c>
      <c r="D396" s="121">
        <f t="shared" si="112"/>
        <v>27616.9</v>
      </c>
      <c r="E396" s="121">
        <f t="shared" si="113"/>
        <v>1251.60428</v>
      </c>
      <c r="F396" s="121">
        <f t="shared" si="114"/>
        <v>28572.7988</v>
      </c>
      <c r="G396" s="121">
        <f t="shared" si="106"/>
        <v>98.975681326847038</v>
      </c>
      <c r="H396" s="26">
        <f>Дотации!B90</f>
        <v>0</v>
      </c>
      <c r="I396" s="26">
        <f>Дотации!C90</f>
        <v>0</v>
      </c>
      <c r="J396" s="26">
        <f>Дотации!D90</f>
        <v>0</v>
      </c>
      <c r="K396" s="26">
        <f>Дотации!E90</f>
        <v>0</v>
      </c>
      <c r="L396" s="26">
        <f>Дотации!F90</f>
        <v>0</v>
      </c>
      <c r="M396" s="27"/>
      <c r="N396" s="203">
        <f>Субсидии!B387</f>
        <v>26922</v>
      </c>
      <c r="O396" s="203">
        <f>Субсидии!C387</f>
        <v>26922</v>
      </c>
      <c r="P396" s="203">
        <f>Субсидии!D387</f>
        <v>26922</v>
      </c>
      <c r="Q396" s="203">
        <f>Субсидии!E387</f>
        <v>0</v>
      </c>
      <c r="R396" s="203">
        <f>Субсидии!F387</f>
        <v>26922</v>
      </c>
      <c r="S396" s="26">
        <f t="shared" si="107"/>
        <v>100</v>
      </c>
      <c r="T396" s="26">
        <f>'Субвенции '!B386</f>
        <v>694.3</v>
      </c>
      <c r="U396" s="26">
        <f>'Субвенции '!C386</f>
        <v>694.9</v>
      </c>
      <c r="V396" s="26">
        <f>'Субвенции '!D386</f>
        <v>694.9</v>
      </c>
      <c r="W396" s="26">
        <f>'Субвенции '!E386</f>
        <v>0</v>
      </c>
      <c r="X396" s="26">
        <f>'Субвенции '!F386</f>
        <v>399.19452000000001</v>
      </c>
      <c r="Y396" s="26">
        <f t="shared" si="108"/>
        <v>57.446326090084909</v>
      </c>
      <c r="Z396" s="26">
        <f>Иные!B209</f>
        <v>0</v>
      </c>
      <c r="AA396" s="26">
        <f>Иные!C209</f>
        <v>1251.60428</v>
      </c>
      <c r="AB396" s="26">
        <f>Иные!D209</f>
        <v>0</v>
      </c>
      <c r="AC396" s="26">
        <f>Иные!E209</f>
        <v>1251.60428</v>
      </c>
      <c r="AD396" s="26">
        <f>Иные!F209</f>
        <v>1251.60428</v>
      </c>
      <c r="AE396" s="26">
        <f t="shared" si="115"/>
        <v>100</v>
      </c>
    </row>
    <row r="397" spans="1:31" x14ac:dyDescent="0.25">
      <c r="A397" s="39" t="s">
        <v>505</v>
      </c>
      <c r="B397" s="121">
        <f t="shared" si="110"/>
        <v>38697.300000000003</v>
      </c>
      <c r="C397" s="121">
        <f t="shared" si="111"/>
        <v>43034.847160000005</v>
      </c>
      <c r="D397" s="121">
        <f t="shared" si="112"/>
        <v>41607.440000000002</v>
      </c>
      <c r="E397" s="121">
        <f t="shared" si="113"/>
        <v>1427.40716</v>
      </c>
      <c r="F397" s="121">
        <f t="shared" si="114"/>
        <v>39643.538310000004</v>
      </c>
      <c r="G397" s="121">
        <f t="shared" si="106"/>
        <v>92.119621483976942</v>
      </c>
      <c r="H397" s="26"/>
      <c r="I397" s="26"/>
      <c r="J397" s="26"/>
      <c r="K397" s="26"/>
      <c r="L397" s="26"/>
      <c r="M397" s="31"/>
      <c r="N397" s="203">
        <f>Субсидии!B388</f>
        <v>37656</v>
      </c>
      <c r="O397" s="203">
        <f>Субсидии!C388</f>
        <v>40565.14</v>
      </c>
      <c r="P397" s="203">
        <f>Субсидии!D388</f>
        <v>40565.14</v>
      </c>
      <c r="Q397" s="203">
        <f>Субсидии!E388</f>
        <v>0</v>
      </c>
      <c r="R397" s="203">
        <f>Субсидии!F388</f>
        <v>37656</v>
      </c>
      <c r="S397" s="26">
        <f t="shared" si="107"/>
        <v>92.828472920344907</v>
      </c>
      <c r="T397" s="26">
        <f>'Субвенции '!B387</f>
        <v>1041.3</v>
      </c>
      <c r="U397" s="26">
        <f>'Субвенции '!C387</f>
        <v>1042.3</v>
      </c>
      <c r="V397" s="26">
        <f>'Субвенции '!D387</f>
        <v>1042.3</v>
      </c>
      <c r="W397" s="26">
        <f>'Субвенции '!E387</f>
        <v>0</v>
      </c>
      <c r="X397" s="26">
        <f>'Субвенции '!F387</f>
        <v>560.13115000000005</v>
      </c>
      <c r="Y397" s="26">
        <f t="shared" si="108"/>
        <v>53.739916530749312</v>
      </c>
      <c r="Z397" s="26">
        <f>Иные!B210</f>
        <v>0</v>
      </c>
      <c r="AA397" s="26">
        <f>Иные!C210</f>
        <v>1427.40716</v>
      </c>
      <c r="AB397" s="26">
        <f>Иные!D210</f>
        <v>0</v>
      </c>
      <c r="AC397" s="26">
        <f>Иные!E210</f>
        <v>1427.40716</v>
      </c>
      <c r="AD397" s="26">
        <f>Иные!F210</f>
        <v>1427.40716</v>
      </c>
      <c r="AE397" s="26">
        <f t="shared" si="115"/>
        <v>100</v>
      </c>
    </row>
    <row r="398" spans="1:31" x14ac:dyDescent="0.25">
      <c r="A398" s="39" t="s">
        <v>214</v>
      </c>
      <c r="B398" s="121">
        <f t="shared" si="110"/>
        <v>49298.3</v>
      </c>
      <c r="C398" s="121">
        <f t="shared" si="111"/>
        <v>70245.148669999995</v>
      </c>
      <c r="D398" s="121">
        <f t="shared" si="112"/>
        <v>65908.706089999992</v>
      </c>
      <c r="E398" s="121">
        <f t="shared" si="113"/>
        <v>4336.4425799999999</v>
      </c>
      <c r="F398" s="121">
        <f t="shared" si="114"/>
        <v>69870.476550000007</v>
      </c>
      <c r="G398" s="121">
        <f t="shared" si="106"/>
        <v>99.466622069859739</v>
      </c>
      <c r="H398" s="26"/>
      <c r="I398" s="26"/>
      <c r="J398" s="26"/>
      <c r="K398" s="26"/>
      <c r="L398" s="26"/>
      <c r="M398" s="31"/>
      <c r="N398" s="203">
        <f>Субсидии!B389</f>
        <v>47910</v>
      </c>
      <c r="O398" s="203">
        <f>Субсидии!C389</f>
        <v>49406.022700000001</v>
      </c>
      <c r="P398" s="203">
        <f>Субсидии!D389</f>
        <v>49406.022700000001</v>
      </c>
      <c r="Q398" s="203">
        <f>Субсидии!E389</f>
        <v>0</v>
      </c>
      <c r="R398" s="203">
        <f>Субсидии!F389</f>
        <v>49406.022700000001</v>
      </c>
      <c r="S398" s="26">
        <f t="shared" si="107"/>
        <v>100</v>
      </c>
      <c r="T398" s="26">
        <f>'Субвенции '!B388</f>
        <v>1388.3</v>
      </c>
      <c r="U398" s="26">
        <f>'Субвенции '!C388</f>
        <v>1389.7</v>
      </c>
      <c r="V398" s="26">
        <f>'Субвенции '!D388</f>
        <v>1389.7</v>
      </c>
      <c r="W398" s="26">
        <f>'Субвенции '!E388</f>
        <v>0</v>
      </c>
      <c r="X398" s="26">
        <f>'Субвенции '!F388</f>
        <v>1015.02788</v>
      </c>
      <c r="Y398" s="26">
        <f t="shared" si="108"/>
        <v>73.03935237821112</v>
      </c>
      <c r="Z398" s="26">
        <f>Иные!B211</f>
        <v>0</v>
      </c>
      <c r="AA398" s="26">
        <f>Иные!C211</f>
        <v>19449.42597</v>
      </c>
      <c r="AB398" s="26">
        <f>Иные!D211</f>
        <v>15112.983390000001</v>
      </c>
      <c r="AC398" s="26">
        <f>Иные!E211</f>
        <v>4336.4425799999999</v>
      </c>
      <c r="AD398" s="26">
        <f>Иные!F211</f>
        <v>19449.42597</v>
      </c>
      <c r="AE398" s="26">
        <f t="shared" si="115"/>
        <v>100</v>
      </c>
    </row>
    <row r="399" spans="1:31" x14ac:dyDescent="0.25">
      <c r="A399" s="39" t="s">
        <v>171</v>
      </c>
      <c r="B399" s="121">
        <f t="shared" si="110"/>
        <v>22673</v>
      </c>
      <c r="C399" s="121">
        <f t="shared" si="111"/>
        <v>27576.402600000001</v>
      </c>
      <c r="D399" s="121">
        <f t="shared" si="112"/>
        <v>24172.01686</v>
      </c>
      <c r="E399" s="121">
        <f t="shared" si="113"/>
        <v>3404.3857400000002</v>
      </c>
      <c r="F399" s="121">
        <f t="shared" si="114"/>
        <v>26409.297910000001</v>
      </c>
      <c r="G399" s="121">
        <f t="shared" si="106"/>
        <v>95.767741329683091</v>
      </c>
      <c r="H399" s="26"/>
      <c r="I399" s="26"/>
      <c r="J399" s="26"/>
      <c r="K399" s="26"/>
      <c r="L399" s="26"/>
      <c r="M399" s="31"/>
      <c r="N399" s="203">
        <f>Субсидии!B390</f>
        <v>22326</v>
      </c>
      <c r="O399" s="203">
        <f>Субсидии!C390</f>
        <v>23824.51686</v>
      </c>
      <c r="P399" s="203">
        <f>Субсидии!D390</f>
        <v>23824.51686</v>
      </c>
      <c r="Q399" s="203">
        <f>Субсидии!E390</f>
        <v>0</v>
      </c>
      <c r="R399" s="203">
        <f>Субсидии!F390</f>
        <v>22775.555059999999</v>
      </c>
      <c r="S399" s="26">
        <f t="shared" si="107"/>
        <v>95.597132961125652</v>
      </c>
      <c r="T399" s="26">
        <f>'Субвенции '!B389</f>
        <v>347</v>
      </c>
      <c r="U399" s="26">
        <f>'Субвенции '!C389</f>
        <v>347.5</v>
      </c>
      <c r="V399" s="26">
        <f>'Субвенции '!D389</f>
        <v>347.5</v>
      </c>
      <c r="W399" s="26">
        <f>'Субвенции '!E389</f>
        <v>0</v>
      </c>
      <c r="X399" s="26">
        <f>'Субвенции '!F389</f>
        <v>229.35710999999998</v>
      </c>
      <c r="Y399" s="26">
        <f t="shared" si="108"/>
        <v>66.002046043165464</v>
      </c>
      <c r="Z399" s="26">
        <f>Иные!B208</f>
        <v>0</v>
      </c>
      <c r="AA399" s="26">
        <f>Иные!C208</f>
        <v>3404.3857400000002</v>
      </c>
      <c r="AB399" s="26">
        <f>Иные!D208</f>
        <v>0</v>
      </c>
      <c r="AC399" s="26">
        <f>Иные!E208</f>
        <v>3404.3857400000002</v>
      </c>
      <c r="AD399" s="26">
        <f>Иные!F208</f>
        <v>3404.3857400000002</v>
      </c>
      <c r="AE399" s="26">
        <f t="shared" si="115"/>
        <v>100</v>
      </c>
    </row>
    <row r="400" spans="1:31" x14ac:dyDescent="0.25">
      <c r="A400" s="39" t="s">
        <v>538</v>
      </c>
      <c r="B400" s="121">
        <f t="shared" si="110"/>
        <v>526459.44999999995</v>
      </c>
      <c r="C400" s="121">
        <f t="shared" si="111"/>
        <v>1130024.5497900001</v>
      </c>
      <c r="D400" s="121">
        <f t="shared" si="112"/>
        <v>1081065.77884</v>
      </c>
      <c r="E400" s="121">
        <f t="shared" si="113"/>
        <v>48958.770949999998</v>
      </c>
      <c r="F400" s="121">
        <f t="shared" si="114"/>
        <v>815796.52668000013</v>
      </c>
      <c r="G400" s="121">
        <f t="shared" si="106"/>
        <v>72.192814468641856</v>
      </c>
      <c r="H400" s="26"/>
      <c r="I400" s="26"/>
      <c r="J400" s="26"/>
      <c r="K400" s="26"/>
      <c r="L400" s="26"/>
      <c r="M400" s="31"/>
      <c r="N400" s="203">
        <f>Субсидии!B386</f>
        <v>526459.44999999995</v>
      </c>
      <c r="O400" s="203">
        <f>Субсидии!C386</f>
        <v>798028.10162000009</v>
      </c>
      <c r="P400" s="203">
        <f>Субсидии!D386</f>
        <v>798028.10162000009</v>
      </c>
      <c r="Q400" s="203">
        <f>Субсидии!E386</f>
        <v>0</v>
      </c>
      <c r="R400" s="203">
        <f>Субсидии!F386</f>
        <v>615756.27505000005</v>
      </c>
      <c r="S400" s="26">
        <f t="shared" si="107"/>
        <v>77.159723297965627</v>
      </c>
      <c r="T400" s="26">
        <f>'Субвенции '!B385</f>
        <v>0</v>
      </c>
      <c r="U400" s="26">
        <f>'Субвенции '!C385</f>
        <v>0</v>
      </c>
      <c r="V400" s="26">
        <f>'Субвенции '!D385</f>
        <v>0</v>
      </c>
      <c r="W400" s="26">
        <f>'Субвенции '!E385</f>
        <v>0</v>
      </c>
      <c r="X400" s="26">
        <f>'Субвенции '!F385</f>
        <v>0</v>
      </c>
      <c r="Y400" s="26"/>
      <c r="Z400" s="26">
        <f>Иные!B212</f>
        <v>0</v>
      </c>
      <c r="AA400" s="26">
        <f>Иные!C212</f>
        <v>331996.44817000005</v>
      </c>
      <c r="AB400" s="26">
        <f>Иные!D212</f>
        <v>283037.67722000001</v>
      </c>
      <c r="AC400" s="26">
        <f>Иные!E212</f>
        <v>48958.770949999998</v>
      </c>
      <c r="AD400" s="26">
        <f>Иные!F212</f>
        <v>200040.25163000001</v>
      </c>
      <c r="AE400" s="26">
        <f t="shared" si="115"/>
        <v>60.253732451851008</v>
      </c>
    </row>
    <row r="401" spans="1:36" x14ac:dyDescent="0.25">
      <c r="A401" s="347" t="s">
        <v>81</v>
      </c>
      <c r="B401" s="120">
        <f t="shared" si="110"/>
        <v>17958471.465140004</v>
      </c>
      <c r="C401" s="120">
        <f t="shared" si="111"/>
        <v>27001651.472290002</v>
      </c>
      <c r="D401" s="120">
        <f t="shared" si="112"/>
        <v>26903968.576400004</v>
      </c>
      <c r="E401" s="120">
        <f t="shared" si="113"/>
        <v>97682.895890000014</v>
      </c>
      <c r="F401" s="120">
        <f t="shared" si="114"/>
        <v>19066906.441</v>
      </c>
      <c r="G401" s="120">
        <f t="shared" si="106"/>
        <v>70.613852862174369</v>
      </c>
      <c r="H401" s="120">
        <f>Дотации!B91</f>
        <v>246325.80000000002</v>
      </c>
      <c r="I401" s="120">
        <f>Дотации!C91</f>
        <v>246325.80000000002</v>
      </c>
      <c r="J401" s="120">
        <f>Дотации!D91</f>
        <v>246325.80000000002</v>
      </c>
      <c r="K401" s="120">
        <f>Дотации!E91</f>
        <v>0</v>
      </c>
      <c r="L401" s="120">
        <f>Дотации!F91</f>
        <v>184739.4</v>
      </c>
      <c r="M401" s="120">
        <f>L401/I401*100</f>
        <v>74.99799046628489</v>
      </c>
      <c r="N401" s="120">
        <f>Субсидии!B391</f>
        <v>7435058.8651400004</v>
      </c>
      <c r="O401" s="120">
        <f>Субсидии!C391</f>
        <v>9142073.1643100008</v>
      </c>
      <c r="P401" s="120">
        <f>Субсидии!D391</f>
        <v>9142073.1643100008</v>
      </c>
      <c r="Q401" s="120">
        <f>Субсидии!E391</f>
        <v>0</v>
      </c>
      <c r="R401" s="120">
        <f>Субсидии!F391</f>
        <v>6300967.8996699993</v>
      </c>
      <c r="S401" s="120">
        <f t="shared" si="107"/>
        <v>68.922746366420768</v>
      </c>
      <c r="T401" s="120">
        <f>'Субвенции '!B390</f>
        <v>8837894.5000000019</v>
      </c>
      <c r="U401" s="120">
        <f>'Субвенции '!C390</f>
        <v>9582799.6000000015</v>
      </c>
      <c r="V401" s="120">
        <f>'Субвенции '!D390</f>
        <v>9582799.6000000015</v>
      </c>
      <c r="W401" s="120">
        <f>'Субвенции '!E390</f>
        <v>0</v>
      </c>
      <c r="X401" s="120">
        <f>'Субвенции '!F390</f>
        <v>7581513.6543000005</v>
      </c>
      <c r="Y401" s="120">
        <f>X401/U401*100</f>
        <v>79.115853098921107</v>
      </c>
      <c r="Z401" s="120">
        <f>Иные!B213</f>
        <v>1439192.3</v>
      </c>
      <c r="AA401" s="120">
        <f>Иные!C213</f>
        <v>8030452.9079799997</v>
      </c>
      <c r="AB401" s="120">
        <f>Иные!D213</f>
        <v>7932770.0120899994</v>
      </c>
      <c r="AC401" s="120">
        <f>Иные!E213</f>
        <v>97682.895890000014</v>
      </c>
      <c r="AD401" s="120">
        <f>Иные!F213</f>
        <v>4999685.4870299986</v>
      </c>
      <c r="AE401" s="120">
        <f t="shared" si="115"/>
        <v>62.259072362677394</v>
      </c>
    </row>
    <row r="402" spans="1:36" x14ac:dyDescent="0.25">
      <c r="A402" s="25" t="s">
        <v>82</v>
      </c>
      <c r="B402" s="26">
        <f t="shared" si="110"/>
        <v>17369070.827059999</v>
      </c>
      <c r="C402" s="26">
        <f t="shared" si="111"/>
        <v>26246010.318529997</v>
      </c>
      <c r="D402" s="26">
        <f t="shared" si="112"/>
        <v>26168376.971239995</v>
      </c>
      <c r="E402" s="26">
        <f t="shared" si="113"/>
        <v>77633.347290000005</v>
      </c>
      <c r="F402" s="26">
        <f t="shared" si="114"/>
        <v>18618860.630439997</v>
      </c>
      <c r="G402" s="26">
        <f t="shared" si="106"/>
        <v>70.939774862828813</v>
      </c>
      <c r="H402" s="27">
        <f>Дотации!B92</f>
        <v>0</v>
      </c>
      <c r="I402" s="27">
        <f>Дотации!C92</f>
        <v>0</v>
      </c>
      <c r="J402" s="27">
        <f>Дотации!D92</f>
        <v>0</v>
      </c>
      <c r="K402" s="27">
        <f>Дотации!E92</f>
        <v>0</v>
      </c>
      <c r="L402" s="27">
        <f>Дотации!F92</f>
        <v>0</v>
      </c>
      <c r="M402" s="27"/>
      <c r="N402" s="26">
        <f>Субсидии!B392</f>
        <v>7316857.7270600004</v>
      </c>
      <c r="O402" s="26">
        <f>Субсидии!C392</f>
        <v>8989262.2197300009</v>
      </c>
      <c r="P402" s="26">
        <f>Субсидии!D392</f>
        <v>8989262.2197300009</v>
      </c>
      <c r="Q402" s="26">
        <f>Субсидии!E392</f>
        <v>0</v>
      </c>
      <c r="R402" s="26">
        <f>Субсидии!F392</f>
        <v>6244776.6982899988</v>
      </c>
      <c r="S402" s="26">
        <f t="shared" si="107"/>
        <v>69.469290645273503</v>
      </c>
      <c r="T402" s="26">
        <f>'Субвенции '!B391</f>
        <v>8623167.4000000004</v>
      </c>
      <c r="U402" s="26">
        <f>'Субвенции '!C391</f>
        <v>9346156.9999999981</v>
      </c>
      <c r="V402" s="26">
        <f>'Субвенции '!D391</f>
        <v>9346156.9999999981</v>
      </c>
      <c r="W402" s="26">
        <f>'Субвенции '!E391</f>
        <v>0</v>
      </c>
      <c r="X402" s="26">
        <f>'Субвенции '!F391</f>
        <v>7414623.6401900006</v>
      </c>
      <c r="Y402" s="26">
        <f>X402/U402*100</f>
        <v>79.333394893644552</v>
      </c>
      <c r="Z402" s="26">
        <f>Иные!B214</f>
        <v>1429045.7</v>
      </c>
      <c r="AA402" s="26">
        <f>Иные!C214</f>
        <v>7910591.0987999989</v>
      </c>
      <c r="AB402" s="26">
        <f>Иные!D214</f>
        <v>7832957.7515099989</v>
      </c>
      <c r="AC402" s="26">
        <f>Иные!E214</f>
        <v>77633.347290000005</v>
      </c>
      <c r="AD402" s="26">
        <f>Иные!F214</f>
        <v>4959460.2919599973</v>
      </c>
      <c r="AE402" s="26">
        <f t="shared" si="115"/>
        <v>62.693928051878764</v>
      </c>
    </row>
    <row r="403" spans="1:36" x14ac:dyDescent="0.25">
      <c r="A403" s="25" t="s">
        <v>83</v>
      </c>
      <c r="B403" s="26">
        <f t="shared" si="110"/>
        <v>92965.3</v>
      </c>
      <c r="C403" s="26">
        <f t="shared" si="111"/>
        <v>101907.76672</v>
      </c>
      <c r="D403" s="26">
        <f t="shared" si="112"/>
        <v>101607.83472</v>
      </c>
      <c r="E403" s="26">
        <f t="shared" si="113"/>
        <v>299.93200000000002</v>
      </c>
      <c r="F403" s="26">
        <f t="shared" si="114"/>
        <v>67292.595679999999</v>
      </c>
      <c r="G403" s="26">
        <f t="shared" si="106"/>
        <v>66.032843075535112</v>
      </c>
      <c r="H403" s="27">
        <f>Дотации!B93</f>
        <v>42171.9</v>
      </c>
      <c r="I403" s="27">
        <f>Дотации!C93</f>
        <v>42171.9</v>
      </c>
      <c r="J403" s="27">
        <f>Дотации!D93</f>
        <v>42171.9</v>
      </c>
      <c r="K403" s="27">
        <f>Дотации!E93</f>
        <v>0</v>
      </c>
      <c r="L403" s="27">
        <f>Дотации!F93</f>
        <v>31628.7</v>
      </c>
      <c r="M403" s="27">
        <f>L403/I403*100</f>
        <v>74.999466469378888</v>
      </c>
      <c r="N403" s="26">
        <f>Субсидии!B393</f>
        <v>17992.5</v>
      </c>
      <c r="O403" s="26">
        <f>Субсидии!C393</f>
        <v>20877.434720000001</v>
      </c>
      <c r="P403" s="26">
        <f>Субсидии!D393</f>
        <v>20877.434720000001</v>
      </c>
      <c r="Q403" s="26">
        <f>Субсидии!E393</f>
        <v>0</v>
      </c>
      <c r="R403" s="26">
        <f>Субсидии!F393</f>
        <v>8381.7122999999992</v>
      </c>
      <c r="S403" s="26">
        <f t="shared" si="107"/>
        <v>40.147232705608957</v>
      </c>
      <c r="T403" s="26">
        <f>'Субвенции '!B392</f>
        <v>30724.100000000002</v>
      </c>
      <c r="U403" s="26">
        <f>'Субвенции '!C392</f>
        <v>33361</v>
      </c>
      <c r="V403" s="26">
        <f>'Субвенции '!D392</f>
        <v>33361</v>
      </c>
      <c r="W403" s="26">
        <f>'Субвенции '!E392</f>
        <v>0</v>
      </c>
      <c r="X403" s="26">
        <f>'Субвенции '!F392</f>
        <v>22395.379930000003</v>
      </c>
      <c r="Y403" s="26">
        <f>X403/U403*100</f>
        <v>67.130421540121716</v>
      </c>
      <c r="Z403" s="26">
        <f>Иные!B215</f>
        <v>2076.8000000000002</v>
      </c>
      <c r="AA403" s="26">
        <f>Иные!C215</f>
        <v>5497.4319999999998</v>
      </c>
      <c r="AB403" s="26">
        <f>Иные!D215</f>
        <v>5197.5</v>
      </c>
      <c r="AC403" s="26">
        <f>Иные!E215</f>
        <v>299.93200000000002</v>
      </c>
      <c r="AD403" s="26">
        <f>Иные!F215</f>
        <v>4886.8034499999994</v>
      </c>
      <c r="AE403" s="26">
        <f t="shared" si="115"/>
        <v>88.892476523584094</v>
      </c>
    </row>
    <row r="404" spans="1:36" x14ac:dyDescent="0.25">
      <c r="A404" s="25" t="s">
        <v>84</v>
      </c>
      <c r="B404" s="26">
        <f t="shared" si="110"/>
        <v>349399.73807999998</v>
      </c>
      <c r="C404" s="26">
        <f t="shared" si="111"/>
        <v>470867.13444000005</v>
      </c>
      <c r="D404" s="26">
        <f t="shared" si="112"/>
        <v>470447.27044000005</v>
      </c>
      <c r="E404" s="26">
        <f t="shared" si="113"/>
        <v>419.86399999999998</v>
      </c>
      <c r="F404" s="26">
        <f t="shared" si="114"/>
        <v>238274.27741000004</v>
      </c>
      <c r="G404" s="26">
        <f t="shared" si="106"/>
        <v>50.603293367114787</v>
      </c>
      <c r="H404" s="27">
        <f>Дотации!B94</f>
        <v>139813.29999999999</v>
      </c>
      <c r="I404" s="27">
        <f>Дотации!C94</f>
        <v>139813.29999999999</v>
      </c>
      <c r="J404" s="27">
        <f>Дотации!D94</f>
        <v>139813.29999999999</v>
      </c>
      <c r="K404" s="27">
        <f>Дотации!E94</f>
        <v>0</v>
      </c>
      <c r="L404" s="27">
        <f>Дотации!F94</f>
        <v>104855.4</v>
      </c>
      <c r="M404" s="27">
        <f>L404/I404*100</f>
        <v>74.996727779116867</v>
      </c>
      <c r="N404" s="26">
        <f>Субсидии!B394</f>
        <v>76136.63807999999</v>
      </c>
      <c r="O404" s="26">
        <f>Субсидии!C394</f>
        <v>104401.60986</v>
      </c>
      <c r="P404" s="26">
        <f>Субсидии!D394</f>
        <v>104401.60986</v>
      </c>
      <c r="Q404" s="26">
        <f>Субсидии!E394</f>
        <v>0</v>
      </c>
      <c r="R404" s="26">
        <f>Субсидии!F394</f>
        <v>26325.895609999996</v>
      </c>
      <c r="S404" s="26">
        <f t="shared" si="107"/>
        <v>25.215986271957281</v>
      </c>
      <c r="T404" s="26">
        <f>'Субвенции '!B393</f>
        <v>128439.7</v>
      </c>
      <c r="U404" s="26">
        <f>'Субвенции '!C393</f>
        <v>140953.20000000004</v>
      </c>
      <c r="V404" s="26">
        <f>'Субвенции '!D393</f>
        <v>140953.20000000004</v>
      </c>
      <c r="W404" s="26">
        <f>'Субвенции '!E393</f>
        <v>0</v>
      </c>
      <c r="X404" s="26">
        <f>'Субвенции '!F393</f>
        <v>98731.156410000011</v>
      </c>
      <c r="Y404" s="26">
        <f>X404/U404*100</f>
        <v>70.045345838193086</v>
      </c>
      <c r="Z404" s="26">
        <f>Иные!B216</f>
        <v>5010.0999999999995</v>
      </c>
      <c r="AA404" s="26">
        <f>Иные!C216</f>
        <v>85699.024580000012</v>
      </c>
      <c r="AB404" s="26">
        <f>Иные!D216</f>
        <v>85279.160580000011</v>
      </c>
      <c r="AC404" s="26">
        <f>Иные!E216</f>
        <v>419.86399999999998</v>
      </c>
      <c r="AD404" s="26">
        <f>Иные!F216</f>
        <v>8361.82539</v>
      </c>
      <c r="AE404" s="26">
        <f t="shared" si="115"/>
        <v>9.7572001909942845</v>
      </c>
    </row>
    <row r="405" spans="1:36" x14ac:dyDescent="0.25">
      <c r="A405" s="25" t="s">
        <v>85</v>
      </c>
      <c r="B405" s="26">
        <f t="shared" si="110"/>
        <v>147035.6</v>
      </c>
      <c r="C405" s="26">
        <f t="shared" si="111"/>
        <v>182866.25260000001</v>
      </c>
      <c r="D405" s="26">
        <f t="shared" si="112"/>
        <v>163536.5</v>
      </c>
      <c r="E405" s="26">
        <f t="shared" si="113"/>
        <v>19329.752600000003</v>
      </c>
      <c r="F405" s="26">
        <f t="shared" si="114"/>
        <v>142478.93747</v>
      </c>
      <c r="G405" s="26">
        <f t="shared" si="106"/>
        <v>77.914287324330502</v>
      </c>
      <c r="H405" s="27">
        <f>Дотации!B95</f>
        <v>64340.6</v>
      </c>
      <c r="I405" s="27">
        <f>Дотации!C95</f>
        <v>64340.6</v>
      </c>
      <c r="J405" s="27">
        <f>Дотации!D95</f>
        <v>64340.6</v>
      </c>
      <c r="K405" s="27">
        <f>Дотации!E95</f>
        <v>0</v>
      </c>
      <c r="L405" s="27">
        <f>Дотации!F95</f>
        <v>48255.3</v>
      </c>
      <c r="M405" s="27">
        <f>L405/I405*100</f>
        <v>74.99976686571155</v>
      </c>
      <c r="N405" s="26">
        <f>Субсидии!B395</f>
        <v>24072</v>
      </c>
      <c r="O405" s="26">
        <f>Субсидии!C395</f>
        <v>27531.899999999998</v>
      </c>
      <c r="P405" s="26">
        <f>Субсидии!D395</f>
        <v>27531.899999999998</v>
      </c>
      <c r="Q405" s="26">
        <f>Субсидии!E395</f>
        <v>0</v>
      </c>
      <c r="R405" s="26">
        <f>Субсидии!F395</f>
        <v>21483.59347</v>
      </c>
      <c r="S405" s="26">
        <f t="shared" si="107"/>
        <v>78.031641368739528</v>
      </c>
      <c r="T405" s="26">
        <f>'Субвенции '!B394</f>
        <v>55563.299999999988</v>
      </c>
      <c r="U405" s="26">
        <f>'Субвенции '!C394</f>
        <v>62328.399999999994</v>
      </c>
      <c r="V405" s="26">
        <f>'Субвенции '!D394</f>
        <v>62328.399999999994</v>
      </c>
      <c r="W405" s="26">
        <f>'Субвенции '!E394</f>
        <v>0</v>
      </c>
      <c r="X405" s="26">
        <f>'Субвенции '!F394</f>
        <v>45763.477769999998</v>
      </c>
      <c r="Y405" s="26">
        <f>X405/U405*100</f>
        <v>73.423155046495651</v>
      </c>
      <c r="Z405" s="26">
        <f>Иные!B217</f>
        <v>3059.7</v>
      </c>
      <c r="AA405" s="26">
        <f>Иные!C217</f>
        <v>28665.352600000002</v>
      </c>
      <c r="AB405" s="26">
        <f>Иные!D217</f>
        <v>9335.5999999999985</v>
      </c>
      <c r="AC405" s="26">
        <f>Иные!E217</f>
        <v>19329.752600000003</v>
      </c>
      <c r="AD405" s="26">
        <f>Иные!F217</f>
        <v>26976.566230000004</v>
      </c>
      <c r="AE405" s="26">
        <f t="shared" si="115"/>
        <v>94.10861469745187</v>
      </c>
    </row>
    <row r="406" spans="1:36" ht="34.5" x14ac:dyDescent="0.25">
      <c r="A406" s="347" t="s">
        <v>797</v>
      </c>
      <c r="B406" s="120">
        <f t="shared" si="110"/>
        <v>290500</v>
      </c>
      <c r="C406" s="120">
        <f t="shared" si="111"/>
        <v>150615.1</v>
      </c>
      <c r="D406" s="120">
        <f>J406+P406+V406+AB406</f>
        <v>150615.1</v>
      </c>
      <c r="E406" s="120">
        <f t="shared" si="113"/>
        <v>0</v>
      </c>
      <c r="F406" s="120">
        <f t="shared" si="114"/>
        <v>0</v>
      </c>
      <c r="G406" s="120">
        <f t="shared" si="106"/>
        <v>0</v>
      </c>
      <c r="H406" s="120">
        <f>Дотации!B96</f>
        <v>0</v>
      </c>
      <c r="I406" s="120">
        <f>Дотации!C96</f>
        <v>0</v>
      </c>
      <c r="J406" s="120">
        <f>Дотации!D96</f>
        <v>0</v>
      </c>
      <c r="K406" s="120">
        <f>Дотации!E96</f>
        <v>0</v>
      </c>
      <c r="L406" s="120">
        <f>Дотации!F96</f>
        <v>0</v>
      </c>
      <c r="M406" s="120"/>
      <c r="N406" s="120">
        <f>Субсидии!B396</f>
        <v>140000</v>
      </c>
      <c r="O406" s="120">
        <f>Субсидии!C396</f>
        <v>115.1</v>
      </c>
      <c r="P406" s="120">
        <f>Субсидии!D396</f>
        <v>115.1</v>
      </c>
      <c r="Q406" s="120">
        <f>Субсидии!E396</f>
        <v>0</v>
      </c>
      <c r="R406" s="120"/>
      <c r="S406" s="120"/>
      <c r="T406" s="120">
        <f>'Субвенции '!B395</f>
        <v>0</v>
      </c>
      <c r="U406" s="120">
        <f>'Субвенции '!C395</f>
        <v>0</v>
      </c>
      <c r="V406" s="120">
        <f>'Субвенции '!D395</f>
        <v>0</v>
      </c>
      <c r="W406" s="120">
        <f>'Субвенции '!E395</f>
        <v>0</v>
      </c>
      <c r="X406" s="120">
        <f>'Субвенции '!F395</f>
        <v>0</v>
      </c>
      <c r="Y406" s="120"/>
      <c r="Z406" s="120">
        <f>Иные!B218</f>
        <v>150500</v>
      </c>
      <c r="AA406" s="120">
        <f>Иные!C218</f>
        <v>150500</v>
      </c>
      <c r="AB406" s="120">
        <f>Иные!D218</f>
        <v>150500</v>
      </c>
      <c r="AC406" s="120">
        <f>Иные!E218</f>
        <v>0</v>
      </c>
      <c r="AD406" s="120">
        <f>Иные!F218</f>
        <v>0</v>
      </c>
      <c r="AE406" s="120"/>
      <c r="AF406" s="56"/>
      <c r="AG406" s="56"/>
      <c r="AJ406" s="57"/>
    </row>
    <row r="407" spans="1:36" x14ac:dyDescent="0.25">
      <c r="A407" s="348" t="s">
        <v>87</v>
      </c>
      <c r="B407" s="124">
        <f t="shared" si="110"/>
        <v>48847747.995650001</v>
      </c>
      <c r="C407" s="124">
        <f t="shared" si="111"/>
        <v>66725333.99564001</v>
      </c>
      <c r="D407" s="124">
        <f>J407+P407+V407+AB407</f>
        <v>66283410.630770013</v>
      </c>
      <c r="E407" s="124">
        <f t="shared" si="113"/>
        <v>441923.26487000007</v>
      </c>
      <c r="F407" s="124">
        <f>L407+R407+X407+AD407</f>
        <v>47315948.880399995</v>
      </c>
      <c r="G407" s="124">
        <f t="shared" si="106"/>
        <v>70.911520478101664</v>
      </c>
      <c r="H407" s="124">
        <f>H9+H401+H406</f>
        <v>4672342.9000000004</v>
      </c>
      <c r="I407" s="124">
        <f>I9+I401+I406</f>
        <v>4665751</v>
      </c>
      <c r="J407" s="124">
        <f>J9+J401+J406</f>
        <v>4665751</v>
      </c>
      <c r="K407" s="124">
        <f>K9+K401+K406</f>
        <v>0</v>
      </c>
      <c r="L407" s="124">
        <f>L9+L401+L406</f>
        <v>3572842.5</v>
      </c>
      <c r="M407" s="125">
        <f>L407/I407*100</f>
        <v>76.575936006872197</v>
      </c>
      <c r="N407" s="124">
        <f>N9+N401+N406+0.1</f>
        <v>16222213.59565</v>
      </c>
      <c r="O407" s="124">
        <f>O9+O401+O406-0.1</f>
        <v>20742470.056390002</v>
      </c>
      <c r="P407" s="124">
        <f>P9+P401+P406</f>
        <v>20742470.156390004</v>
      </c>
      <c r="Q407" s="124">
        <f>Q9+Q401+Q406</f>
        <v>0</v>
      </c>
      <c r="R407" s="124">
        <f>R9+R401+R406+0.1</f>
        <v>14978232.030239999</v>
      </c>
      <c r="S407" s="124">
        <f>R407/O407*100</f>
        <v>72.210455117064271</v>
      </c>
      <c r="T407" s="124">
        <f>T9+T401+T406</f>
        <v>25854972.799999997</v>
      </c>
      <c r="U407" s="124">
        <f>U9+U401+U406</f>
        <v>28548966.400000006</v>
      </c>
      <c r="V407" s="124">
        <f>V9+V401+V406</f>
        <v>28548966.400000006</v>
      </c>
      <c r="W407" s="124">
        <f>W9+W401+W406</f>
        <v>0</v>
      </c>
      <c r="X407" s="124">
        <f>X9+X401+X406</f>
        <v>21169880.62717</v>
      </c>
      <c r="Y407" s="124">
        <f>X407/U407*100</f>
        <v>74.152879409217405</v>
      </c>
      <c r="Z407" s="124">
        <f>Z9+Z401+Z406</f>
        <v>2098218.7000000002</v>
      </c>
      <c r="AA407" s="124">
        <f>AA9+AA401+AA406+0.2</f>
        <v>12768146.539249999</v>
      </c>
      <c r="AB407" s="124">
        <f>AB9+AB401+AB406+0.1</f>
        <v>12326223.074380001</v>
      </c>
      <c r="AC407" s="124">
        <f>AC9+AC401+AC406-0.1</f>
        <v>441923.26487000007</v>
      </c>
      <c r="AD407" s="124">
        <f>AD9+AD401+AD406</f>
        <v>7594993.7229899988</v>
      </c>
      <c r="AE407" s="124">
        <f>AD407/AA407*100</f>
        <v>59.483917259584715</v>
      </c>
      <c r="AJ407" s="57"/>
    </row>
    <row r="408" spans="1:36" ht="8.25" customHeight="1" x14ac:dyDescent="0.25">
      <c r="AJ408" s="58"/>
    </row>
    <row r="409" spans="1:36" s="15" customFormat="1" ht="22.5" customHeight="1" x14ac:dyDescent="0.25">
      <c r="A409" s="398" t="s">
        <v>803</v>
      </c>
      <c r="B409" s="399"/>
      <c r="C409" s="399"/>
      <c r="D409" s="399"/>
      <c r="E409" s="399"/>
      <c r="F409" s="399"/>
      <c r="G409" s="399"/>
      <c r="H409" s="399"/>
      <c r="I409" s="399"/>
      <c r="J409" s="399"/>
      <c r="K409" s="399"/>
      <c r="L409" s="399"/>
      <c r="M409" s="399"/>
      <c r="N409" s="399"/>
      <c r="O409" s="399"/>
      <c r="P409" s="399"/>
      <c r="Q409" s="399"/>
      <c r="R409" s="399"/>
      <c r="S409" s="399"/>
      <c r="T409" s="399"/>
      <c r="U409" s="399"/>
      <c r="V409" s="399"/>
      <c r="W409" s="399"/>
      <c r="X409" s="399"/>
      <c r="Y409" s="399"/>
      <c r="Z409" s="399"/>
      <c r="AA409" s="399"/>
      <c r="AB409" s="399"/>
      <c r="AC409" s="399"/>
      <c r="AD409" s="399"/>
      <c r="AE409" s="399"/>
      <c r="AJ409" s="116"/>
    </row>
    <row r="410" spans="1:36" s="15" customFormat="1" ht="18.75" customHeight="1" x14ac:dyDescent="0.25">
      <c r="A410" s="399" t="s">
        <v>1180</v>
      </c>
      <c r="B410" s="399"/>
      <c r="C410" s="399"/>
      <c r="D410" s="399"/>
      <c r="E410" s="399"/>
      <c r="F410" s="399"/>
      <c r="G410" s="399"/>
      <c r="H410" s="399"/>
      <c r="I410" s="399"/>
      <c r="J410" s="399"/>
      <c r="K410" s="399"/>
      <c r="L410" s="399"/>
      <c r="M410" s="399"/>
      <c r="N410" s="399"/>
      <c r="O410" s="399"/>
      <c r="P410" s="399"/>
      <c r="Q410" s="399"/>
      <c r="R410" s="399"/>
      <c r="S410" s="399"/>
      <c r="T410" s="399"/>
      <c r="U410" s="399"/>
      <c r="V410" s="399"/>
      <c r="W410" s="399"/>
      <c r="X410" s="399"/>
      <c r="Y410" s="399"/>
      <c r="Z410" s="399"/>
      <c r="AA410" s="399"/>
      <c r="AB410" s="399"/>
      <c r="AC410" s="399"/>
      <c r="AD410" s="399"/>
      <c r="AE410" s="399"/>
      <c r="AJ410" s="117"/>
    </row>
    <row r="411" spans="1:36" s="15" customFormat="1" ht="17.25" customHeight="1" x14ac:dyDescent="0.25">
      <c r="A411" s="399" t="s">
        <v>1074</v>
      </c>
      <c r="B411" s="399"/>
      <c r="C411" s="399"/>
      <c r="D411" s="399"/>
      <c r="E411" s="399"/>
      <c r="F411" s="399"/>
      <c r="G411" s="399"/>
      <c r="H411" s="399"/>
      <c r="I411" s="399"/>
      <c r="J411" s="399"/>
      <c r="K411" s="399"/>
      <c r="L411" s="399"/>
      <c r="M411" s="399"/>
      <c r="N411" s="399"/>
      <c r="O411" s="399"/>
      <c r="P411" s="399"/>
      <c r="Q411" s="399"/>
      <c r="R411" s="399"/>
      <c r="S411" s="399"/>
      <c r="T411" s="399"/>
      <c r="U411" s="399"/>
      <c r="V411" s="399"/>
      <c r="W411" s="399"/>
      <c r="X411" s="399"/>
      <c r="Y411" s="399"/>
      <c r="Z411" s="399"/>
      <c r="AA411" s="399"/>
      <c r="AB411" s="399"/>
      <c r="AC411" s="399"/>
      <c r="AD411" s="399"/>
      <c r="AE411" s="399"/>
      <c r="AJ411" s="117"/>
    </row>
    <row r="412" spans="1:36" ht="15.75" customHeight="1" x14ac:dyDescent="0.25">
      <c r="A412" s="33"/>
      <c r="B412" s="33"/>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J412" s="57"/>
    </row>
    <row r="413" spans="1:36" x14ac:dyDescent="0.25">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59"/>
      <c r="AJ413" s="57"/>
    </row>
    <row r="414" spans="1:36" ht="33.75" customHeight="1" x14ac:dyDescent="0.25">
      <c r="A414" s="33"/>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c r="AA414" s="32"/>
      <c r="AB414" s="32"/>
      <c r="AC414" s="32"/>
      <c r="AD414" s="32"/>
      <c r="AE414" s="32"/>
      <c r="AF414" s="32"/>
      <c r="AJ414" s="57"/>
    </row>
    <row r="415" spans="1:36"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row>
    <row r="416" spans="1:36" x14ac:dyDescent="0.25">
      <c r="X416" s="16"/>
      <c r="AA416" s="32"/>
      <c r="AB416" s="32"/>
      <c r="AC416" s="32"/>
    </row>
    <row r="417" ht="16.5" customHeight="1" x14ac:dyDescent="0.25"/>
  </sheetData>
  <mergeCells count="42">
    <mergeCell ref="A411:AE411"/>
    <mergeCell ref="B3:G5"/>
    <mergeCell ref="H3:AE3"/>
    <mergeCell ref="H4:M5"/>
    <mergeCell ref="N4:S5"/>
    <mergeCell ref="T4:Y5"/>
    <mergeCell ref="I6:K6"/>
    <mergeCell ref="J7:K7"/>
    <mergeCell ref="I7:I8"/>
    <mergeCell ref="L6:L8"/>
    <mergeCell ref="R6:R8"/>
    <mergeCell ref="S6:S8"/>
    <mergeCell ref="V7:W7"/>
    <mergeCell ref="X6:X8"/>
    <mergeCell ref="Y6:Y8"/>
    <mergeCell ref="H6:H8"/>
    <mergeCell ref="A409:AE409"/>
    <mergeCell ref="A410:AE410"/>
    <mergeCell ref="Z4:AE5"/>
    <mergeCell ref="P7:Q7"/>
    <mergeCell ref="O6:Q6"/>
    <mergeCell ref="O7:O8"/>
    <mergeCell ref="N6:N8"/>
    <mergeCell ref="B6:B8"/>
    <mergeCell ref="D7:E7"/>
    <mergeCell ref="C7:C8"/>
    <mergeCell ref="C6:E6"/>
    <mergeCell ref="F6:F8"/>
    <mergeCell ref="AE6:AE8"/>
    <mergeCell ref="AD6:AD8"/>
    <mergeCell ref="M6:M8"/>
    <mergeCell ref="T6:T8"/>
    <mergeCell ref="AA6:AC6"/>
    <mergeCell ref="AA7:AA8"/>
    <mergeCell ref="AB7:AC7"/>
    <mergeCell ref="G6:G8"/>
    <mergeCell ref="A1:AE1"/>
    <mergeCell ref="AD2:AE2"/>
    <mergeCell ref="A3:A8"/>
    <mergeCell ref="U6:W6"/>
    <mergeCell ref="Z6:Z8"/>
    <mergeCell ref="U7:U8"/>
  </mergeCells>
  <printOptions horizontalCentered="1"/>
  <pageMargins left="0.11811023622047245" right="0.11811023622047245" top="0.15748031496062992" bottom="0.15748031496062992" header="0" footer="0"/>
  <pageSetup paperSize="9" scale="28" fitToHeight="0" orientation="landscape" r:id="rId1"/>
  <rowBreaks count="2" manualBreakCount="2">
    <brk id="109" max="30" man="1"/>
    <brk id="211"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S106"/>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K17" sqref="K17"/>
    </sheetView>
  </sheetViews>
  <sheetFormatPr defaultRowHeight="15" x14ac:dyDescent="0.25"/>
  <cols>
    <col min="1" max="1" width="24.5" style="15" customWidth="1"/>
    <col min="2" max="2" width="17.75" style="15" customWidth="1"/>
    <col min="3" max="3" width="14" style="15" customWidth="1"/>
    <col min="4" max="4" width="13.25" style="15" customWidth="1"/>
    <col min="5" max="5" width="15.125" style="15" customWidth="1"/>
    <col min="6" max="6" width="12.375" style="15" customWidth="1"/>
    <col min="7" max="7" width="12.875" style="15" customWidth="1"/>
    <col min="8" max="8" width="16.625" style="15" customWidth="1"/>
    <col min="9" max="9" width="14.25" style="15" customWidth="1"/>
    <col min="10" max="10" width="11.875" style="15" customWidth="1"/>
    <col min="11" max="11" width="11.375" style="15" customWidth="1"/>
    <col min="12" max="12" width="15.875" style="15" customWidth="1"/>
    <col min="13" max="13" width="15.25" style="15" customWidth="1"/>
    <col min="14" max="14" width="11.625" style="15" customWidth="1"/>
    <col min="15" max="15" width="11.875" style="15" customWidth="1"/>
    <col min="16" max="16" width="15.25" style="15" customWidth="1"/>
    <col min="17" max="17" width="14.5" style="15" customWidth="1"/>
    <col min="18" max="18" width="12" style="15" customWidth="1"/>
    <col min="19" max="19" width="12.625" style="15" customWidth="1"/>
    <col min="20" max="16384" width="9" style="15"/>
  </cols>
  <sheetData>
    <row r="1" spans="1:19" ht="7.5" customHeight="1" x14ac:dyDescent="0.25"/>
    <row r="2" spans="1:19" ht="26.25" customHeight="1" x14ac:dyDescent="0.25">
      <c r="A2" s="101"/>
      <c r="B2" s="424" t="s">
        <v>1182</v>
      </c>
      <c r="C2" s="424"/>
      <c r="D2" s="424"/>
      <c r="E2" s="424"/>
      <c r="F2" s="424"/>
      <c r="G2" s="424"/>
      <c r="H2" s="424"/>
      <c r="I2" s="424"/>
      <c r="J2" s="424"/>
      <c r="K2" s="424"/>
      <c r="L2" s="424"/>
      <c r="M2" s="424"/>
      <c r="N2" s="424"/>
      <c r="O2" s="424"/>
      <c r="P2" s="424"/>
      <c r="Q2" s="424"/>
      <c r="R2" s="424"/>
      <c r="S2" s="424"/>
    </row>
    <row r="3" spans="1:19" ht="15.75" customHeight="1" x14ac:dyDescent="0.3">
      <c r="A3" s="102"/>
      <c r="B3" s="102"/>
      <c r="C3" s="89"/>
      <c r="D3" s="89"/>
      <c r="E3" s="89"/>
      <c r="F3" s="89"/>
      <c r="G3" s="89"/>
      <c r="H3" s="89"/>
      <c r="I3" s="89"/>
      <c r="J3" s="89"/>
      <c r="K3" s="89"/>
      <c r="L3" s="89"/>
      <c r="M3" s="89"/>
      <c r="N3" s="89"/>
      <c r="O3" s="89"/>
      <c r="P3" s="89"/>
      <c r="Q3" s="89"/>
      <c r="R3" s="89"/>
      <c r="S3" s="89"/>
    </row>
    <row r="4" spans="1:19" ht="15.75" x14ac:dyDescent="0.25">
      <c r="S4" s="99" t="s">
        <v>74</v>
      </c>
    </row>
    <row r="5" spans="1:19" ht="17.25" customHeight="1" x14ac:dyDescent="0.25">
      <c r="A5" s="416" t="s">
        <v>75</v>
      </c>
      <c r="B5" s="408" t="s">
        <v>88</v>
      </c>
      <c r="C5" s="408"/>
      <c r="D5" s="408"/>
      <c r="E5" s="408"/>
      <c r="F5" s="408"/>
      <c r="G5" s="408"/>
      <c r="H5" s="408" t="s">
        <v>93</v>
      </c>
      <c r="I5" s="408"/>
      <c r="J5" s="408"/>
      <c r="K5" s="408"/>
      <c r="L5" s="408"/>
      <c r="M5" s="408"/>
      <c r="N5" s="408"/>
      <c r="O5" s="408"/>
      <c r="P5" s="408"/>
      <c r="Q5" s="408"/>
      <c r="R5" s="408"/>
      <c r="S5" s="408"/>
    </row>
    <row r="6" spans="1:19" ht="63.75" customHeight="1" x14ac:dyDescent="0.25">
      <c r="A6" s="421"/>
      <c r="B6" s="408"/>
      <c r="C6" s="408"/>
      <c r="D6" s="408"/>
      <c r="E6" s="408"/>
      <c r="F6" s="408"/>
      <c r="G6" s="408"/>
      <c r="H6" s="422" t="s">
        <v>89</v>
      </c>
      <c r="I6" s="422"/>
      <c r="J6" s="422"/>
      <c r="K6" s="422"/>
      <c r="L6" s="427" t="s">
        <v>90</v>
      </c>
      <c r="M6" s="428"/>
      <c r="N6" s="428"/>
      <c r="O6" s="429"/>
      <c r="P6" s="427" t="s">
        <v>703</v>
      </c>
      <c r="Q6" s="428"/>
      <c r="R6" s="428"/>
      <c r="S6" s="429"/>
    </row>
    <row r="7" spans="1:19" ht="26.25" customHeight="1" x14ac:dyDescent="0.25">
      <c r="A7" s="421"/>
      <c r="B7" s="416" t="s">
        <v>1052</v>
      </c>
      <c r="C7" s="413" t="s">
        <v>793</v>
      </c>
      <c r="D7" s="414"/>
      <c r="E7" s="415"/>
      <c r="F7" s="418" t="s">
        <v>80</v>
      </c>
      <c r="G7" s="416" t="s">
        <v>6</v>
      </c>
      <c r="H7" s="422" t="s">
        <v>951</v>
      </c>
      <c r="I7" s="422" t="s">
        <v>1051</v>
      </c>
      <c r="J7" s="423" t="s">
        <v>80</v>
      </c>
      <c r="K7" s="422" t="s">
        <v>6</v>
      </c>
      <c r="L7" s="422" t="s">
        <v>951</v>
      </c>
      <c r="M7" s="422" t="s">
        <v>1051</v>
      </c>
      <c r="N7" s="423" t="s">
        <v>80</v>
      </c>
      <c r="O7" s="422" t="s">
        <v>6</v>
      </c>
      <c r="P7" s="422" t="s">
        <v>951</v>
      </c>
      <c r="Q7" s="422" t="s">
        <v>1051</v>
      </c>
      <c r="R7" s="423" t="s">
        <v>80</v>
      </c>
      <c r="S7" s="422" t="s">
        <v>6</v>
      </c>
    </row>
    <row r="8" spans="1:19" ht="20.25" customHeight="1" x14ac:dyDescent="0.25">
      <c r="A8" s="421"/>
      <c r="B8" s="421"/>
      <c r="C8" s="416" t="s">
        <v>798</v>
      </c>
      <c r="D8" s="413" t="s">
        <v>1047</v>
      </c>
      <c r="E8" s="415"/>
      <c r="F8" s="419"/>
      <c r="G8" s="421"/>
      <c r="H8" s="422"/>
      <c r="I8" s="422"/>
      <c r="J8" s="423"/>
      <c r="K8" s="422"/>
      <c r="L8" s="422"/>
      <c r="M8" s="422"/>
      <c r="N8" s="423"/>
      <c r="O8" s="422"/>
      <c r="P8" s="422"/>
      <c r="Q8" s="422"/>
      <c r="R8" s="423"/>
      <c r="S8" s="422"/>
    </row>
    <row r="9" spans="1:19" ht="66.75" customHeight="1" x14ac:dyDescent="0.25">
      <c r="A9" s="417"/>
      <c r="B9" s="417"/>
      <c r="C9" s="417"/>
      <c r="D9" s="170" t="s">
        <v>1050</v>
      </c>
      <c r="E9" s="170" t="s">
        <v>1049</v>
      </c>
      <c r="F9" s="420"/>
      <c r="G9" s="417"/>
      <c r="H9" s="422"/>
      <c r="I9" s="422"/>
      <c r="J9" s="423"/>
      <c r="K9" s="422"/>
      <c r="L9" s="422"/>
      <c r="M9" s="422"/>
      <c r="N9" s="423"/>
      <c r="O9" s="422"/>
      <c r="P9" s="422"/>
      <c r="Q9" s="422"/>
      <c r="R9" s="423"/>
      <c r="S9" s="422"/>
    </row>
    <row r="10" spans="1:19" s="151" customFormat="1" ht="51" customHeight="1" x14ac:dyDescent="0.2">
      <c r="A10" s="103" t="s">
        <v>158</v>
      </c>
      <c r="B10" s="90">
        <f t="shared" ref="B10:C14" si="0">H10+L10+P10</f>
        <v>4426017.0999999987</v>
      </c>
      <c r="C10" s="90">
        <f t="shared" si="0"/>
        <v>4419425.2</v>
      </c>
      <c r="D10" s="90">
        <f>I10+M10+Q10</f>
        <v>4419425.2</v>
      </c>
      <c r="E10" s="90"/>
      <c r="F10" s="90">
        <f>J10+N10+R10</f>
        <v>3388103.1</v>
      </c>
      <c r="G10" s="90">
        <f t="shared" ref="G10:G24" si="1">F10/C10*100</f>
        <v>76.663886063735163</v>
      </c>
      <c r="H10" s="90"/>
      <c r="I10" s="104"/>
      <c r="J10" s="90"/>
      <c r="K10" s="104"/>
      <c r="L10" s="90">
        <f t="shared" ref="L10" si="2">L13+L15+L17+L19+L21+L23+L26+L28+L30+L32+L34+L36+L38+L40+L42+L44+L46+L48+L50+L52+L54+L56+L58+L60+L62+L65+L67+L69+L71+L73+L75+L78+L80+L82+L84+L86+L88</f>
        <v>3997512.9999999991</v>
      </c>
      <c r="M10" s="90">
        <f t="shared" ref="M10:N11" si="3">M13+M15+M17+M19+M21+M23+M26+M28+M30+M32+M34+M36+M38+M40+M42+M44+M46+M48+M50+M52+M54+M56+M58+M60+M62+M65+M67+M69+M71+M73+M75+M78+M80+M82+M84+M86+M88</f>
        <v>3990921.1</v>
      </c>
      <c r="N10" s="90">
        <f t="shared" si="3"/>
        <v>3066723</v>
      </c>
      <c r="O10" s="90">
        <f>N10/M10*100</f>
        <v>76.842486312245057</v>
      </c>
      <c r="P10" s="90">
        <f t="shared" ref="P10" si="4">P13+P15+P17+P19+P21+P23+P26+P28+P30+P32+P34+P36+P38+P40+P42+P44+P46+P48+P50+P52+P54+P56+P58+P60+P62+P65+P67+P69+P71+P73+P75+P78+P80+P82+P84+P86+P88</f>
        <v>428504.09999999992</v>
      </c>
      <c r="Q10" s="90">
        <f t="shared" ref="Q10:R11" si="5">Q13+Q15+Q17+Q19+Q21+Q23+Q26+Q28+Q30+Q32+Q34+Q36+Q38+Q40+Q42+Q44+Q46+Q48+Q50+Q52+Q54+Q56+Q58+Q60+Q62+Q65+Q67+Q69+Q71+Q73+Q75+Q78+Q80+Q82+Q84+Q86+Q88</f>
        <v>428504.09999999992</v>
      </c>
      <c r="R10" s="90">
        <f t="shared" si="5"/>
        <v>321380.09999999998</v>
      </c>
      <c r="S10" s="90">
        <f>R10/Q10*100</f>
        <v>75.000472574241414</v>
      </c>
    </row>
    <row r="11" spans="1:19" s="151" customFormat="1" ht="40.5" customHeight="1" x14ac:dyDescent="0.2">
      <c r="A11" s="103" t="s">
        <v>157</v>
      </c>
      <c r="B11" s="90">
        <f t="shared" si="0"/>
        <v>4426017.0999999987</v>
      </c>
      <c r="C11" s="90">
        <f t="shared" si="0"/>
        <v>4419425.2</v>
      </c>
      <c r="D11" s="90">
        <f>I11+M11+Q11</f>
        <v>4419425.2</v>
      </c>
      <c r="E11" s="90"/>
      <c r="F11" s="90">
        <f>J11+N11+R11</f>
        <v>3388103.1</v>
      </c>
      <c r="G11" s="90">
        <f t="shared" si="1"/>
        <v>76.663886063735163</v>
      </c>
      <c r="H11" s="90"/>
      <c r="I11" s="104"/>
      <c r="J11" s="90"/>
      <c r="K11" s="104"/>
      <c r="L11" s="90">
        <f t="shared" ref="L11" si="6">L14+L16+L18+L20+L22+L24+L27+L29+L31+L33+L35+L37+L39+L41+L43+L45+L47+L49+L51+L53+L55+L57+L59+L61+L63+L66+L68+L70+L72+L74+L76+L79+L81+L83+L85+L87+L89</f>
        <v>3997512.9999999991</v>
      </c>
      <c r="M11" s="90">
        <f t="shared" si="3"/>
        <v>3990921.1</v>
      </c>
      <c r="N11" s="90">
        <f t="shared" si="3"/>
        <v>3066723</v>
      </c>
      <c r="O11" s="90">
        <f>N11/M11*100</f>
        <v>76.842486312245057</v>
      </c>
      <c r="P11" s="90">
        <f t="shared" ref="P11" si="7">P14+P16+P18+P20+P22+P24+P27+P29+P31+P33+P35+P37+P39+P41+P43+P45+P47+P49+P51+P53+P55+P57+P59+P61+P63+P66+P68+P70+P72+P74+P76+P79+P81+P83+P85+P87+P89</f>
        <v>428504.09999999992</v>
      </c>
      <c r="Q11" s="90">
        <f t="shared" si="5"/>
        <v>428504.09999999992</v>
      </c>
      <c r="R11" s="90">
        <f t="shared" si="5"/>
        <v>321380.09999999998</v>
      </c>
      <c r="S11" s="90">
        <f>R11/Q11*100</f>
        <v>75.000472574241414</v>
      </c>
    </row>
    <row r="12" spans="1:19" s="151" customFormat="1" ht="26.25" customHeight="1" x14ac:dyDescent="0.2">
      <c r="A12" s="103" t="s">
        <v>86</v>
      </c>
      <c r="B12" s="90">
        <f t="shared" si="0"/>
        <v>0</v>
      </c>
      <c r="C12" s="90">
        <f t="shared" si="0"/>
        <v>0</v>
      </c>
      <c r="D12" s="90">
        <f>I12+M12+Q12</f>
        <v>0</v>
      </c>
      <c r="E12" s="90"/>
      <c r="F12" s="90">
        <f>J12+N12+R12</f>
        <v>0</v>
      </c>
      <c r="G12" s="90"/>
      <c r="H12" s="90"/>
      <c r="I12" s="104"/>
      <c r="J12" s="90"/>
      <c r="K12" s="104"/>
      <c r="L12" s="90">
        <f>L25+L90</f>
        <v>0</v>
      </c>
      <c r="M12" s="90">
        <f>M25+M90</f>
        <v>0</v>
      </c>
      <c r="N12" s="90">
        <f>N25+N90</f>
        <v>0</v>
      </c>
      <c r="O12" s="90"/>
      <c r="P12" s="90">
        <f>P25+P90</f>
        <v>0</v>
      </c>
      <c r="Q12" s="90">
        <f>Q25+Q90</f>
        <v>0</v>
      </c>
      <c r="R12" s="90">
        <f>R25+R90</f>
        <v>0</v>
      </c>
      <c r="S12" s="90"/>
    </row>
    <row r="13" spans="1:19" s="154" customFormat="1" ht="42.75" customHeight="1" x14ac:dyDescent="0.2">
      <c r="A13" s="35" t="s">
        <v>622</v>
      </c>
      <c r="B13" s="105">
        <f t="shared" si="0"/>
        <v>105246.39999999999</v>
      </c>
      <c r="C13" s="105">
        <f t="shared" si="0"/>
        <v>105246.39999999999</v>
      </c>
      <c r="D13" s="106">
        <f>I13+M13+Q13</f>
        <v>105246.39999999999</v>
      </c>
      <c r="E13" s="105"/>
      <c r="F13" s="105">
        <f>J13+N13+R13</f>
        <v>78935.3</v>
      </c>
      <c r="G13" s="91">
        <f t="shared" si="1"/>
        <v>75.000475075632039</v>
      </c>
      <c r="H13" s="91"/>
      <c r="I13" s="91"/>
      <c r="J13" s="107"/>
      <c r="K13" s="91"/>
      <c r="L13" s="91">
        <f>L14</f>
        <v>84238.5</v>
      </c>
      <c r="M13" s="91">
        <f>M14</f>
        <v>84238.5</v>
      </c>
      <c r="N13" s="91">
        <f>N14</f>
        <v>63179</v>
      </c>
      <c r="O13" s="91">
        <f t="shared" ref="O13:O20" si="8">N13/M13*100</f>
        <v>75.000148388207293</v>
      </c>
      <c r="P13" s="91">
        <f>P14</f>
        <v>21007.9</v>
      </c>
      <c r="Q13" s="91">
        <f>Q14</f>
        <v>21007.9</v>
      </c>
      <c r="R13" s="91">
        <f>R14</f>
        <v>15756.3</v>
      </c>
      <c r="S13" s="91">
        <f>R13/Q13*100</f>
        <v>75.001785042769626</v>
      </c>
    </row>
    <row r="14" spans="1:19" ht="42.75" customHeight="1" x14ac:dyDescent="0.25">
      <c r="A14" s="39" t="s">
        <v>623</v>
      </c>
      <c r="B14" s="108">
        <f t="shared" si="0"/>
        <v>105246.39999999999</v>
      </c>
      <c r="C14" s="108">
        <f t="shared" si="0"/>
        <v>105246.39999999999</v>
      </c>
      <c r="D14" s="93">
        <f>I14+M14+Q14</f>
        <v>105246.39999999999</v>
      </c>
      <c r="E14" s="108"/>
      <c r="F14" s="108">
        <f>J14+N14+R14</f>
        <v>78935.3</v>
      </c>
      <c r="G14" s="92">
        <f t="shared" si="1"/>
        <v>75.000475075632039</v>
      </c>
      <c r="H14" s="92"/>
      <c r="I14" s="92"/>
      <c r="J14" s="97"/>
      <c r="K14" s="92"/>
      <c r="L14" s="92">
        <v>84238.5</v>
      </c>
      <c r="M14" s="92">
        <v>84238.5</v>
      </c>
      <c r="N14" s="92">
        <v>63179</v>
      </c>
      <c r="O14" s="92">
        <f t="shared" si="8"/>
        <v>75.000148388207293</v>
      </c>
      <c r="P14" s="92">
        <v>21007.9</v>
      </c>
      <c r="Q14" s="92">
        <v>21007.9</v>
      </c>
      <c r="R14" s="92">
        <v>15756.3</v>
      </c>
      <c r="S14" s="91">
        <f>R14/Q14*100</f>
        <v>75.001785042769626</v>
      </c>
    </row>
    <row r="15" spans="1:19" s="154" customFormat="1" ht="31.5" x14ac:dyDescent="0.2">
      <c r="A15" s="35" t="s">
        <v>624</v>
      </c>
      <c r="B15" s="105">
        <f t="shared" ref="B15:B78" si="9">H15+L15+P15</f>
        <v>73060.7</v>
      </c>
      <c r="C15" s="105">
        <f t="shared" ref="C15:C78" si="10">I15+M15+Q15</f>
        <v>73060.7</v>
      </c>
      <c r="D15" s="106">
        <f t="shared" ref="D15:D78" si="11">I15+M15+Q15</f>
        <v>73060.7</v>
      </c>
      <c r="E15" s="105"/>
      <c r="F15" s="105">
        <f t="shared" ref="F15:F78" si="12">J15+N15+R15</f>
        <v>54795.4</v>
      </c>
      <c r="G15" s="91">
        <f t="shared" si="1"/>
        <v>74.999828909386309</v>
      </c>
      <c r="H15" s="91"/>
      <c r="I15" s="91"/>
      <c r="J15" s="107"/>
      <c r="K15" s="91"/>
      <c r="L15" s="91">
        <f>L16</f>
        <v>65288</v>
      </c>
      <c r="M15" s="91">
        <f>M16</f>
        <v>65288</v>
      </c>
      <c r="N15" s="91">
        <f>N16</f>
        <v>48966.1</v>
      </c>
      <c r="O15" s="91">
        <f t="shared" si="8"/>
        <v>75.000153167503981</v>
      </c>
      <c r="P15" s="91">
        <f>P16</f>
        <v>7772.7</v>
      </c>
      <c r="Q15" s="91">
        <f>Q16</f>
        <v>7772.7</v>
      </c>
      <c r="R15" s="91">
        <f>R16</f>
        <v>5829.3</v>
      </c>
      <c r="S15" s="91">
        <f>R15/Q15*100</f>
        <v>74.997105253000896</v>
      </c>
    </row>
    <row r="16" spans="1:19" ht="31.5" x14ac:dyDescent="0.25">
      <c r="A16" s="39" t="s">
        <v>625</v>
      </c>
      <c r="B16" s="108">
        <f t="shared" si="9"/>
        <v>73060.7</v>
      </c>
      <c r="C16" s="108">
        <f t="shared" si="10"/>
        <v>73060.7</v>
      </c>
      <c r="D16" s="93">
        <f t="shared" si="11"/>
        <v>73060.7</v>
      </c>
      <c r="E16" s="108"/>
      <c r="F16" s="108">
        <f t="shared" si="12"/>
        <v>54795.4</v>
      </c>
      <c r="G16" s="92">
        <f t="shared" si="1"/>
        <v>74.999828909386309</v>
      </c>
      <c r="H16" s="92"/>
      <c r="I16" s="92"/>
      <c r="J16" s="97"/>
      <c r="K16" s="92"/>
      <c r="L16" s="92">
        <v>65288</v>
      </c>
      <c r="M16" s="92">
        <v>65288</v>
      </c>
      <c r="N16" s="92">
        <v>48966.1</v>
      </c>
      <c r="O16" s="92">
        <f t="shared" si="8"/>
        <v>75.000153167503981</v>
      </c>
      <c r="P16" s="92">
        <v>7772.7</v>
      </c>
      <c r="Q16" s="92">
        <v>7772.7</v>
      </c>
      <c r="R16" s="92">
        <v>5829.3</v>
      </c>
      <c r="S16" s="92">
        <f>R16/Q16*100</f>
        <v>74.997105253000896</v>
      </c>
    </row>
    <row r="17" spans="1:19" s="154" customFormat="1" ht="31.5" x14ac:dyDescent="0.2">
      <c r="A17" s="35" t="s">
        <v>153</v>
      </c>
      <c r="B17" s="105">
        <f t="shared" si="9"/>
        <v>158458.79999999999</v>
      </c>
      <c r="C17" s="105">
        <f t="shared" si="10"/>
        <v>158458.79999999999</v>
      </c>
      <c r="D17" s="106">
        <f t="shared" si="11"/>
        <v>158458.79999999999</v>
      </c>
      <c r="E17" s="105"/>
      <c r="F17" s="105">
        <f t="shared" si="12"/>
        <v>118844.1</v>
      </c>
      <c r="G17" s="91">
        <f t="shared" si="1"/>
        <v>75.000000000000014</v>
      </c>
      <c r="H17" s="91"/>
      <c r="I17" s="91"/>
      <c r="J17" s="107"/>
      <c r="K17" s="91"/>
      <c r="L17" s="91">
        <f>L18</f>
        <v>132759.9</v>
      </c>
      <c r="M17" s="91">
        <f>M18</f>
        <v>132759.9</v>
      </c>
      <c r="N17" s="91">
        <f>N18</f>
        <v>99569.7</v>
      </c>
      <c r="O17" s="91">
        <f t="shared" si="8"/>
        <v>74.99983052111368</v>
      </c>
      <c r="P17" s="91">
        <f>P18</f>
        <v>25698.9</v>
      </c>
      <c r="Q17" s="91">
        <f>Q18</f>
        <v>25698.9</v>
      </c>
      <c r="R17" s="91">
        <f>R18</f>
        <v>19274.400000000001</v>
      </c>
      <c r="S17" s="91">
        <f t="shared" ref="S17:S18" si="13">R17/Q17*100</f>
        <v>75.0008755238551</v>
      </c>
    </row>
    <row r="18" spans="1:19" ht="31.5" x14ac:dyDescent="0.25">
      <c r="A18" s="39" t="s">
        <v>152</v>
      </c>
      <c r="B18" s="108">
        <f t="shared" si="9"/>
        <v>158458.79999999999</v>
      </c>
      <c r="C18" s="108">
        <f t="shared" si="10"/>
        <v>158458.79999999999</v>
      </c>
      <c r="D18" s="93">
        <f t="shared" si="11"/>
        <v>158458.79999999999</v>
      </c>
      <c r="E18" s="108"/>
      <c r="F18" s="108">
        <f t="shared" si="12"/>
        <v>118844.1</v>
      </c>
      <c r="G18" s="92">
        <f t="shared" si="1"/>
        <v>75.000000000000014</v>
      </c>
      <c r="H18" s="92"/>
      <c r="I18" s="92"/>
      <c r="J18" s="97"/>
      <c r="K18" s="92"/>
      <c r="L18" s="92">
        <v>132759.9</v>
      </c>
      <c r="M18" s="92">
        <v>132759.9</v>
      </c>
      <c r="N18" s="92">
        <v>99569.7</v>
      </c>
      <c r="O18" s="92">
        <f t="shared" si="8"/>
        <v>74.99983052111368</v>
      </c>
      <c r="P18" s="92">
        <v>25698.9</v>
      </c>
      <c r="Q18" s="92">
        <v>25698.9</v>
      </c>
      <c r="R18" s="92">
        <v>19274.400000000001</v>
      </c>
      <c r="S18" s="92">
        <f t="shared" si="13"/>
        <v>75.0008755238551</v>
      </c>
    </row>
    <row r="19" spans="1:19" s="154" customFormat="1" ht="33" customHeight="1" x14ac:dyDescent="0.2">
      <c r="A19" s="35" t="s">
        <v>626</v>
      </c>
      <c r="B19" s="105">
        <f t="shared" si="9"/>
        <v>134205.30000000002</v>
      </c>
      <c r="C19" s="105">
        <f t="shared" si="10"/>
        <v>134205.30000000002</v>
      </c>
      <c r="D19" s="106">
        <f t="shared" si="11"/>
        <v>134205.30000000002</v>
      </c>
      <c r="E19" s="105"/>
      <c r="F19" s="105">
        <f t="shared" si="12"/>
        <v>104463.4</v>
      </c>
      <c r="G19" s="91">
        <f t="shared" si="1"/>
        <v>77.838505632787957</v>
      </c>
      <c r="H19" s="91"/>
      <c r="I19" s="91"/>
      <c r="J19" s="107"/>
      <c r="K19" s="91"/>
      <c r="L19" s="91">
        <f>L20</f>
        <v>124253.6</v>
      </c>
      <c r="M19" s="91">
        <f>M20</f>
        <v>124253.6</v>
      </c>
      <c r="N19" s="91">
        <f>N20</f>
        <v>96999.7</v>
      </c>
      <c r="O19" s="91">
        <f t="shared" si="8"/>
        <v>78.065907144742681</v>
      </c>
      <c r="P19" s="91">
        <f>P20</f>
        <v>9951.7000000000007</v>
      </c>
      <c r="Q19" s="91">
        <f>Q20</f>
        <v>9951.7000000000007</v>
      </c>
      <c r="R19" s="91">
        <f>R20</f>
        <v>7463.7</v>
      </c>
      <c r="S19" s="91">
        <f t="shared" ref="S19:S20" si="14">R19/Q19*100</f>
        <v>74.999246359918402</v>
      </c>
    </row>
    <row r="20" spans="1:19" ht="38.25" customHeight="1" x14ac:dyDescent="0.25">
      <c r="A20" s="39" t="s">
        <v>627</v>
      </c>
      <c r="B20" s="108">
        <f t="shared" si="9"/>
        <v>134205.30000000002</v>
      </c>
      <c r="C20" s="108">
        <f t="shared" si="10"/>
        <v>134205.30000000002</v>
      </c>
      <c r="D20" s="93">
        <f t="shared" si="11"/>
        <v>134205.30000000002</v>
      </c>
      <c r="E20" s="108"/>
      <c r="F20" s="108">
        <f t="shared" si="12"/>
        <v>104463.4</v>
      </c>
      <c r="G20" s="92">
        <f t="shared" si="1"/>
        <v>77.838505632787957</v>
      </c>
      <c r="H20" s="92"/>
      <c r="I20" s="92"/>
      <c r="J20" s="97"/>
      <c r="K20" s="92"/>
      <c r="L20" s="92">
        <v>124253.6</v>
      </c>
      <c r="M20" s="92">
        <v>124253.6</v>
      </c>
      <c r="N20" s="92">
        <v>96999.7</v>
      </c>
      <c r="O20" s="92">
        <f t="shared" si="8"/>
        <v>78.065907144742681</v>
      </c>
      <c r="P20" s="92">
        <v>9951.7000000000007</v>
      </c>
      <c r="Q20" s="92">
        <v>9951.7000000000007</v>
      </c>
      <c r="R20" s="92">
        <v>7463.7</v>
      </c>
      <c r="S20" s="92">
        <f t="shared" si="14"/>
        <v>74.999246359918402</v>
      </c>
    </row>
    <row r="21" spans="1:19" s="154" customFormat="1" ht="31.5" x14ac:dyDescent="0.2">
      <c r="A21" s="35" t="s">
        <v>628</v>
      </c>
      <c r="B21" s="105">
        <f t="shared" si="9"/>
        <v>0</v>
      </c>
      <c r="C21" s="105">
        <f t="shared" si="10"/>
        <v>0</v>
      </c>
      <c r="D21" s="106">
        <f t="shared" si="11"/>
        <v>0</v>
      </c>
      <c r="E21" s="105"/>
      <c r="F21" s="105">
        <f t="shared" si="12"/>
        <v>0</v>
      </c>
      <c r="G21" s="91"/>
      <c r="H21" s="91"/>
      <c r="I21" s="91"/>
      <c r="J21" s="107"/>
      <c r="K21" s="91"/>
      <c r="L21" s="91">
        <f>L22</f>
        <v>0</v>
      </c>
      <c r="M21" s="91">
        <f>M22</f>
        <v>0</v>
      </c>
      <c r="N21" s="91">
        <f>N22</f>
        <v>0</v>
      </c>
      <c r="O21" s="91"/>
      <c r="P21" s="91">
        <f>P22</f>
        <v>0</v>
      </c>
      <c r="Q21" s="91">
        <f>Q22</f>
        <v>0</v>
      </c>
      <c r="R21" s="91">
        <f>R22</f>
        <v>0</v>
      </c>
      <c r="S21" s="91"/>
    </row>
    <row r="22" spans="1:19" ht="31.5" x14ac:dyDescent="0.25">
      <c r="A22" s="39" t="s">
        <v>629</v>
      </c>
      <c r="B22" s="108">
        <f t="shared" si="9"/>
        <v>0</v>
      </c>
      <c r="C22" s="108">
        <f t="shared" si="10"/>
        <v>0</v>
      </c>
      <c r="D22" s="93">
        <f t="shared" si="11"/>
        <v>0</v>
      </c>
      <c r="E22" s="108"/>
      <c r="F22" s="108">
        <f t="shared" si="12"/>
        <v>0</v>
      </c>
      <c r="G22" s="92"/>
      <c r="H22" s="92"/>
      <c r="I22" s="92"/>
      <c r="J22" s="97"/>
      <c r="K22" s="92"/>
      <c r="L22" s="92"/>
      <c r="M22" s="92"/>
      <c r="N22" s="92"/>
      <c r="O22" s="92"/>
      <c r="P22" s="92"/>
      <c r="Q22" s="92"/>
      <c r="R22" s="92"/>
      <c r="S22" s="92"/>
    </row>
    <row r="23" spans="1:19" s="154" customFormat="1" ht="31.5" x14ac:dyDescent="0.2">
      <c r="A23" s="35" t="s">
        <v>630</v>
      </c>
      <c r="B23" s="105">
        <f t="shared" si="9"/>
        <v>250558.2</v>
      </c>
      <c r="C23" s="105">
        <f t="shared" si="10"/>
        <v>248052.6</v>
      </c>
      <c r="D23" s="106">
        <f t="shared" si="11"/>
        <v>248052.6</v>
      </c>
      <c r="E23" s="105"/>
      <c r="F23" s="105">
        <f t="shared" si="12"/>
        <v>197612.4</v>
      </c>
      <c r="G23" s="91">
        <f t="shared" si="1"/>
        <v>79.665522554490451</v>
      </c>
      <c r="H23" s="91"/>
      <c r="I23" s="91"/>
      <c r="J23" s="107"/>
      <c r="K23" s="91"/>
      <c r="L23" s="91">
        <f>L24+L25</f>
        <v>250558.2</v>
      </c>
      <c r="M23" s="91">
        <f>M24+M25</f>
        <v>248052.6</v>
      </c>
      <c r="N23" s="91">
        <f>N24+N25</f>
        <v>197612.4</v>
      </c>
      <c r="O23" s="91">
        <f>N23/M23*100</f>
        <v>79.665522554490451</v>
      </c>
      <c r="P23" s="91">
        <f>P24+P25</f>
        <v>0</v>
      </c>
      <c r="Q23" s="91">
        <f>Q24+Q25</f>
        <v>0</v>
      </c>
      <c r="R23" s="91">
        <f>R24+R25</f>
        <v>0</v>
      </c>
      <c r="S23" s="91"/>
    </row>
    <row r="24" spans="1:19" ht="31.5" x14ac:dyDescent="0.25">
      <c r="A24" s="39" t="s">
        <v>631</v>
      </c>
      <c r="B24" s="108">
        <f t="shared" si="9"/>
        <v>250558.2</v>
      </c>
      <c r="C24" s="108">
        <f t="shared" si="10"/>
        <v>248052.6</v>
      </c>
      <c r="D24" s="93">
        <f t="shared" si="11"/>
        <v>248052.6</v>
      </c>
      <c r="E24" s="108"/>
      <c r="F24" s="108">
        <f t="shared" si="12"/>
        <v>197612.4</v>
      </c>
      <c r="G24" s="92">
        <f t="shared" si="1"/>
        <v>79.665522554490451</v>
      </c>
      <c r="H24" s="92"/>
      <c r="I24" s="92"/>
      <c r="J24" s="97"/>
      <c r="K24" s="92"/>
      <c r="L24" s="92">
        <v>250558.2</v>
      </c>
      <c r="M24" s="92">
        <v>248052.6</v>
      </c>
      <c r="N24" s="92">
        <v>197612.4</v>
      </c>
      <c r="O24" s="92">
        <f>N24/M24*100</f>
        <v>79.665522554490451</v>
      </c>
      <c r="P24" s="92"/>
      <c r="Q24" s="92"/>
      <c r="R24" s="92"/>
      <c r="S24" s="92"/>
    </row>
    <row r="25" spans="1:19" ht="15.75" x14ac:dyDescent="0.25">
      <c r="A25" s="66" t="s">
        <v>342</v>
      </c>
      <c r="B25" s="108">
        <f t="shared" si="9"/>
        <v>0</v>
      </c>
      <c r="C25" s="108">
        <f t="shared" si="10"/>
        <v>0</v>
      </c>
      <c r="D25" s="93">
        <f t="shared" si="11"/>
        <v>0</v>
      </c>
      <c r="E25" s="108"/>
      <c r="F25" s="108">
        <f t="shared" si="12"/>
        <v>0</v>
      </c>
      <c r="G25" s="92"/>
      <c r="H25" s="92"/>
      <c r="I25" s="92"/>
      <c r="J25" s="97"/>
      <c r="K25" s="92"/>
      <c r="L25" s="92"/>
      <c r="M25" s="92"/>
      <c r="N25" s="92"/>
      <c r="O25" s="92"/>
      <c r="P25" s="92"/>
      <c r="Q25" s="92"/>
      <c r="R25" s="92"/>
      <c r="S25" s="92"/>
    </row>
    <row r="26" spans="1:19" s="154" customFormat="1" ht="31.5" x14ac:dyDescent="0.2">
      <c r="A26" s="35" t="s">
        <v>632</v>
      </c>
      <c r="B26" s="105">
        <f t="shared" si="9"/>
        <v>80846.299999999988</v>
      </c>
      <c r="C26" s="105">
        <f t="shared" si="10"/>
        <v>80846.299999999988</v>
      </c>
      <c r="D26" s="106">
        <f t="shared" si="11"/>
        <v>80846.299999999988</v>
      </c>
      <c r="E26" s="105"/>
      <c r="F26" s="105">
        <f t="shared" si="12"/>
        <v>60634.8</v>
      </c>
      <c r="G26" s="91">
        <f t="shared" ref="G26:G57" si="15">F26/C26*100</f>
        <v>75.000092768623944</v>
      </c>
      <c r="H26" s="91"/>
      <c r="I26" s="91"/>
      <c r="J26" s="107"/>
      <c r="K26" s="91"/>
      <c r="L26" s="91">
        <f>L27</f>
        <v>59050.7</v>
      </c>
      <c r="M26" s="91">
        <f>M27</f>
        <v>59050.7</v>
      </c>
      <c r="N26" s="91">
        <f>N27</f>
        <v>44288.1</v>
      </c>
      <c r="O26" s="91">
        <f t="shared" ref="O26:O63" si="16">N26/M26*100</f>
        <v>75.000127009502009</v>
      </c>
      <c r="P26" s="91">
        <f>P27</f>
        <v>21795.599999999999</v>
      </c>
      <c r="Q26" s="91">
        <f>Q27</f>
        <v>21795.599999999999</v>
      </c>
      <c r="R26" s="91">
        <f>R27</f>
        <v>16346.7</v>
      </c>
      <c r="S26" s="91">
        <f t="shared" ref="S26:S51" si="17">R26/Q26*100</f>
        <v>75.000000000000014</v>
      </c>
    </row>
    <row r="27" spans="1:19" ht="31.5" x14ac:dyDescent="0.25">
      <c r="A27" s="39" t="s">
        <v>633</v>
      </c>
      <c r="B27" s="108">
        <f t="shared" si="9"/>
        <v>80846.299999999988</v>
      </c>
      <c r="C27" s="108">
        <f t="shared" si="10"/>
        <v>80846.299999999988</v>
      </c>
      <c r="D27" s="93">
        <f t="shared" si="11"/>
        <v>80846.299999999988</v>
      </c>
      <c r="E27" s="108"/>
      <c r="F27" s="108">
        <f t="shared" si="12"/>
        <v>60634.8</v>
      </c>
      <c r="G27" s="92">
        <f t="shared" si="15"/>
        <v>75.000092768623944</v>
      </c>
      <c r="H27" s="92"/>
      <c r="I27" s="92"/>
      <c r="J27" s="97"/>
      <c r="K27" s="92"/>
      <c r="L27" s="92">
        <v>59050.7</v>
      </c>
      <c r="M27" s="92">
        <v>59050.7</v>
      </c>
      <c r="N27" s="92">
        <v>44288.1</v>
      </c>
      <c r="O27" s="92">
        <f t="shared" si="16"/>
        <v>75.000127009502009</v>
      </c>
      <c r="P27" s="92">
        <v>21795.599999999999</v>
      </c>
      <c r="Q27" s="92">
        <v>21795.599999999999</v>
      </c>
      <c r="R27" s="92">
        <v>16346.7</v>
      </c>
      <c r="S27" s="92">
        <f t="shared" si="17"/>
        <v>75.000000000000014</v>
      </c>
    </row>
    <row r="28" spans="1:19" s="154" customFormat="1" ht="31.5" x14ac:dyDescent="0.2">
      <c r="A28" s="35" t="s">
        <v>634</v>
      </c>
      <c r="B28" s="105">
        <f t="shared" si="9"/>
        <v>113055.4</v>
      </c>
      <c r="C28" s="105">
        <f t="shared" si="10"/>
        <v>113055.4</v>
      </c>
      <c r="D28" s="106">
        <f t="shared" si="11"/>
        <v>113055.4</v>
      </c>
      <c r="E28" s="105"/>
      <c r="F28" s="105">
        <f t="shared" si="12"/>
        <v>89591.5</v>
      </c>
      <c r="G28" s="91">
        <f t="shared" si="15"/>
        <v>79.245661861352929</v>
      </c>
      <c r="H28" s="91"/>
      <c r="I28" s="91"/>
      <c r="J28" s="107"/>
      <c r="K28" s="91"/>
      <c r="L28" s="91">
        <f>L29</f>
        <v>45749.599999999999</v>
      </c>
      <c r="M28" s="91">
        <f>M29</f>
        <v>45749.599999999999</v>
      </c>
      <c r="N28" s="91">
        <f>N29</f>
        <v>39112.300000000003</v>
      </c>
      <c r="O28" s="91">
        <f t="shared" si="16"/>
        <v>85.492113592249993</v>
      </c>
      <c r="P28" s="91">
        <f>P29</f>
        <v>67305.8</v>
      </c>
      <c r="Q28" s="91">
        <f>Q29</f>
        <v>67305.8</v>
      </c>
      <c r="R28" s="91">
        <f>R29</f>
        <v>50479.199999999997</v>
      </c>
      <c r="S28" s="91">
        <f t="shared" si="17"/>
        <v>74.99977713659149</v>
      </c>
    </row>
    <row r="29" spans="1:19" ht="23.25" customHeight="1" x14ac:dyDescent="0.25">
      <c r="A29" s="39" t="s">
        <v>635</v>
      </c>
      <c r="B29" s="108">
        <f t="shared" si="9"/>
        <v>113055.4</v>
      </c>
      <c r="C29" s="108">
        <f t="shared" si="10"/>
        <v>113055.4</v>
      </c>
      <c r="D29" s="93">
        <f t="shared" si="11"/>
        <v>113055.4</v>
      </c>
      <c r="E29" s="108"/>
      <c r="F29" s="108">
        <f t="shared" si="12"/>
        <v>89591.5</v>
      </c>
      <c r="G29" s="92">
        <f t="shared" si="15"/>
        <v>79.245661861352929</v>
      </c>
      <c r="H29" s="92"/>
      <c r="I29" s="92"/>
      <c r="J29" s="97"/>
      <c r="K29" s="92"/>
      <c r="L29" s="92">
        <v>45749.599999999999</v>
      </c>
      <c r="M29" s="92">
        <v>45749.599999999999</v>
      </c>
      <c r="N29" s="92">
        <v>39112.300000000003</v>
      </c>
      <c r="O29" s="92">
        <f t="shared" si="16"/>
        <v>85.492113592249993</v>
      </c>
      <c r="P29" s="92">
        <v>67305.8</v>
      </c>
      <c r="Q29" s="92">
        <v>67305.8</v>
      </c>
      <c r="R29" s="92">
        <v>50479.199999999997</v>
      </c>
      <c r="S29" s="92">
        <f t="shared" si="17"/>
        <v>74.99977713659149</v>
      </c>
    </row>
    <row r="30" spans="1:19" s="154" customFormat="1" ht="31.5" x14ac:dyDescent="0.2">
      <c r="A30" s="35" t="s">
        <v>636</v>
      </c>
      <c r="B30" s="105">
        <f t="shared" si="9"/>
        <v>62671.4</v>
      </c>
      <c r="C30" s="105">
        <f t="shared" si="10"/>
        <v>62671.4</v>
      </c>
      <c r="D30" s="106">
        <f t="shared" si="11"/>
        <v>62671.4</v>
      </c>
      <c r="E30" s="105"/>
      <c r="F30" s="105">
        <f t="shared" si="12"/>
        <v>52754.1</v>
      </c>
      <c r="G30" s="91">
        <f t="shared" si="15"/>
        <v>84.17571651502918</v>
      </c>
      <c r="H30" s="91"/>
      <c r="I30" s="91"/>
      <c r="J30" s="107"/>
      <c r="K30" s="91"/>
      <c r="L30" s="91">
        <f>L31</f>
        <v>60394.400000000001</v>
      </c>
      <c r="M30" s="91">
        <f>M31</f>
        <v>60394.400000000001</v>
      </c>
      <c r="N30" s="91">
        <f>N31</f>
        <v>51045.9</v>
      </c>
      <c r="O30" s="91">
        <f t="shared" si="16"/>
        <v>84.520915846502319</v>
      </c>
      <c r="P30" s="91">
        <f>P31</f>
        <v>2277</v>
      </c>
      <c r="Q30" s="91">
        <f>Q31</f>
        <v>2277</v>
      </c>
      <c r="R30" s="91">
        <f>R31</f>
        <v>1708.2</v>
      </c>
      <c r="S30" s="91">
        <f t="shared" si="17"/>
        <v>75.019762845849797</v>
      </c>
    </row>
    <row r="31" spans="1:19" ht="31.5" x14ac:dyDescent="0.25">
      <c r="A31" s="39" t="s">
        <v>637</v>
      </c>
      <c r="B31" s="108">
        <f t="shared" si="9"/>
        <v>62671.4</v>
      </c>
      <c r="C31" s="108">
        <f t="shared" si="10"/>
        <v>62671.4</v>
      </c>
      <c r="D31" s="93">
        <f t="shared" si="11"/>
        <v>62671.4</v>
      </c>
      <c r="E31" s="108"/>
      <c r="F31" s="108">
        <f t="shared" si="12"/>
        <v>52754.1</v>
      </c>
      <c r="G31" s="92">
        <f t="shared" si="15"/>
        <v>84.17571651502918</v>
      </c>
      <c r="H31" s="92"/>
      <c r="I31" s="92"/>
      <c r="J31" s="97"/>
      <c r="K31" s="92"/>
      <c r="L31" s="92">
        <v>60394.400000000001</v>
      </c>
      <c r="M31" s="92">
        <v>60394.400000000001</v>
      </c>
      <c r="N31" s="92">
        <v>51045.9</v>
      </c>
      <c r="O31" s="92">
        <f t="shared" si="16"/>
        <v>84.520915846502319</v>
      </c>
      <c r="P31" s="92">
        <v>2277</v>
      </c>
      <c r="Q31" s="92">
        <v>2277</v>
      </c>
      <c r="R31" s="92">
        <v>1708.2</v>
      </c>
      <c r="S31" s="92">
        <f t="shared" si="17"/>
        <v>75.019762845849797</v>
      </c>
    </row>
    <row r="32" spans="1:19" s="154" customFormat="1" ht="31.5" x14ac:dyDescent="0.2">
      <c r="A32" s="35" t="s">
        <v>638</v>
      </c>
      <c r="B32" s="105">
        <f t="shared" si="9"/>
        <v>136703.79999999999</v>
      </c>
      <c r="C32" s="105">
        <f t="shared" si="10"/>
        <v>135422.39999999999</v>
      </c>
      <c r="D32" s="106">
        <f t="shared" si="11"/>
        <v>135422.39999999999</v>
      </c>
      <c r="E32" s="105"/>
      <c r="F32" s="105">
        <f t="shared" si="12"/>
        <v>104082.6</v>
      </c>
      <c r="G32" s="91">
        <f t="shared" si="15"/>
        <v>76.857742884485873</v>
      </c>
      <c r="H32" s="91"/>
      <c r="I32" s="91"/>
      <c r="J32" s="107"/>
      <c r="K32" s="91"/>
      <c r="L32" s="91">
        <f>L33</f>
        <v>128141.9</v>
      </c>
      <c r="M32" s="91">
        <f>M33</f>
        <v>126860.5</v>
      </c>
      <c r="N32" s="91">
        <f>N33</f>
        <v>97661.1</v>
      </c>
      <c r="O32" s="91">
        <f t="shared" si="16"/>
        <v>76.983064074317852</v>
      </c>
      <c r="P32" s="91">
        <f>P33</f>
        <v>8561.9</v>
      </c>
      <c r="Q32" s="91">
        <f>Q33</f>
        <v>8561.9</v>
      </c>
      <c r="R32" s="91">
        <f>R33</f>
        <v>6421.5</v>
      </c>
      <c r="S32" s="91">
        <f t="shared" si="17"/>
        <v>75.000875973790869</v>
      </c>
    </row>
    <row r="33" spans="1:19" ht="31.5" x14ac:dyDescent="0.25">
      <c r="A33" s="39" t="s">
        <v>639</v>
      </c>
      <c r="B33" s="108">
        <f t="shared" si="9"/>
        <v>136703.79999999999</v>
      </c>
      <c r="C33" s="108">
        <f t="shared" si="10"/>
        <v>135422.39999999999</v>
      </c>
      <c r="D33" s="93">
        <f t="shared" si="11"/>
        <v>135422.39999999999</v>
      </c>
      <c r="E33" s="108"/>
      <c r="F33" s="108">
        <f t="shared" si="12"/>
        <v>104082.6</v>
      </c>
      <c r="G33" s="92">
        <f t="shared" si="15"/>
        <v>76.857742884485873</v>
      </c>
      <c r="H33" s="92"/>
      <c r="I33" s="92"/>
      <c r="J33" s="97"/>
      <c r="K33" s="92"/>
      <c r="L33" s="92">
        <v>128141.9</v>
      </c>
      <c r="M33" s="92">
        <v>126860.5</v>
      </c>
      <c r="N33" s="92">
        <v>97661.1</v>
      </c>
      <c r="O33" s="92">
        <f t="shared" si="16"/>
        <v>76.983064074317852</v>
      </c>
      <c r="P33" s="92">
        <v>8561.9</v>
      </c>
      <c r="Q33" s="92">
        <v>8561.9</v>
      </c>
      <c r="R33" s="92">
        <v>6421.5</v>
      </c>
      <c r="S33" s="92">
        <f t="shared" si="17"/>
        <v>75.000875973790869</v>
      </c>
    </row>
    <row r="34" spans="1:19" s="154" customFormat="1" ht="31.5" x14ac:dyDescent="0.2">
      <c r="A34" s="35" t="s">
        <v>640</v>
      </c>
      <c r="B34" s="105">
        <f t="shared" si="9"/>
        <v>54874</v>
      </c>
      <c r="C34" s="105">
        <f t="shared" si="10"/>
        <v>54874</v>
      </c>
      <c r="D34" s="106">
        <f t="shared" si="11"/>
        <v>54874</v>
      </c>
      <c r="E34" s="105"/>
      <c r="F34" s="105">
        <f t="shared" si="12"/>
        <v>42405.4</v>
      </c>
      <c r="G34" s="91">
        <f t="shared" si="15"/>
        <v>77.277763603892552</v>
      </c>
      <c r="H34" s="91"/>
      <c r="I34" s="91"/>
      <c r="J34" s="107"/>
      <c r="K34" s="91"/>
      <c r="L34" s="91">
        <f>L35</f>
        <v>54874</v>
      </c>
      <c r="M34" s="91">
        <f>M35</f>
        <v>54874</v>
      </c>
      <c r="N34" s="91">
        <f>N35</f>
        <v>42405.4</v>
      </c>
      <c r="O34" s="91">
        <f t="shared" si="16"/>
        <v>77.277763603892552</v>
      </c>
      <c r="P34" s="91">
        <f>P35</f>
        <v>0</v>
      </c>
      <c r="Q34" s="91">
        <f>Q35</f>
        <v>0</v>
      </c>
      <c r="R34" s="91">
        <f>R35</f>
        <v>0</v>
      </c>
      <c r="S34" s="91"/>
    </row>
    <row r="35" spans="1:19" ht="31.5" x14ac:dyDescent="0.25">
      <c r="A35" s="39" t="s">
        <v>641</v>
      </c>
      <c r="B35" s="108">
        <f t="shared" si="9"/>
        <v>54874</v>
      </c>
      <c r="C35" s="108">
        <f t="shared" si="10"/>
        <v>54874</v>
      </c>
      <c r="D35" s="93">
        <f t="shared" si="11"/>
        <v>54874</v>
      </c>
      <c r="E35" s="108"/>
      <c r="F35" s="108">
        <f t="shared" si="12"/>
        <v>42405.4</v>
      </c>
      <c r="G35" s="92">
        <f t="shared" si="15"/>
        <v>77.277763603892552</v>
      </c>
      <c r="H35" s="92"/>
      <c r="I35" s="92"/>
      <c r="J35" s="97"/>
      <c r="K35" s="92"/>
      <c r="L35" s="92">
        <v>54874</v>
      </c>
      <c r="M35" s="92">
        <v>54874</v>
      </c>
      <c r="N35" s="92">
        <v>42405.4</v>
      </c>
      <c r="O35" s="92">
        <f t="shared" si="16"/>
        <v>77.277763603892552</v>
      </c>
      <c r="P35" s="92"/>
      <c r="Q35" s="92"/>
      <c r="R35" s="92"/>
      <c r="S35" s="92"/>
    </row>
    <row r="36" spans="1:19" s="154" customFormat="1" ht="31.5" x14ac:dyDescent="0.2">
      <c r="A36" s="35" t="s">
        <v>642</v>
      </c>
      <c r="B36" s="105">
        <f t="shared" si="9"/>
        <v>51255.6</v>
      </c>
      <c r="C36" s="105">
        <f t="shared" si="10"/>
        <v>51255.6</v>
      </c>
      <c r="D36" s="106">
        <f t="shared" si="11"/>
        <v>51255.6</v>
      </c>
      <c r="E36" s="105"/>
      <c r="F36" s="105">
        <f t="shared" si="12"/>
        <v>40242.199999999997</v>
      </c>
      <c r="G36" s="91">
        <f t="shared" si="15"/>
        <v>78.512786895480687</v>
      </c>
      <c r="H36" s="91"/>
      <c r="I36" s="91"/>
      <c r="J36" s="107"/>
      <c r="K36" s="91"/>
      <c r="L36" s="91">
        <f>L37</f>
        <v>25083</v>
      </c>
      <c r="M36" s="91">
        <f>M37</f>
        <v>25083</v>
      </c>
      <c r="N36" s="91">
        <f>N37</f>
        <v>20612.3</v>
      </c>
      <c r="O36" s="91">
        <f t="shared" si="16"/>
        <v>82.176374436869594</v>
      </c>
      <c r="P36" s="91">
        <f>P37</f>
        <v>26172.6</v>
      </c>
      <c r="Q36" s="91">
        <f>Q37</f>
        <v>26172.6</v>
      </c>
      <c r="R36" s="91">
        <f>R37</f>
        <v>19629.900000000001</v>
      </c>
      <c r="S36" s="91">
        <f t="shared" si="17"/>
        <v>75.001719355356371</v>
      </c>
    </row>
    <row r="37" spans="1:19" ht="31.5" x14ac:dyDescent="0.25">
      <c r="A37" s="39" t="s">
        <v>643</v>
      </c>
      <c r="B37" s="108">
        <f t="shared" si="9"/>
        <v>51255.6</v>
      </c>
      <c r="C37" s="108">
        <f t="shared" si="10"/>
        <v>51255.6</v>
      </c>
      <c r="D37" s="93">
        <f t="shared" si="11"/>
        <v>51255.6</v>
      </c>
      <c r="E37" s="108"/>
      <c r="F37" s="108">
        <f t="shared" si="12"/>
        <v>40242.199999999997</v>
      </c>
      <c r="G37" s="92">
        <f t="shared" si="15"/>
        <v>78.512786895480687</v>
      </c>
      <c r="H37" s="92"/>
      <c r="I37" s="92"/>
      <c r="J37" s="97"/>
      <c r="K37" s="92"/>
      <c r="L37" s="92">
        <v>25083</v>
      </c>
      <c r="M37" s="92">
        <v>25083</v>
      </c>
      <c r="N37" s="92">
        <v>20612.3</v>
      </c>
      <c r="O37" s="92">
        <f t="shared" si="16"/>
        <v>82.176374436869594</v>
      </c>
      <c r="P37" s="92">
        <v>26172.6</v>
      </c>
      <c r="Q37" s="92">
        <v>26172.6</v>
      </c>
      <c r="R37" s="92">
        <v>19629.900000000001</v>
      </c>
      <c r="S37" s="92">
        <f t="shared" si="17"/>
        <v>75.001719355356371</v>
      </c>
    </row>
    <row r="38" spans="1:19" s="154" customFormat="1" ht="31.5" x14ac:dyDescent="0.2">
      <c r="A38" s="35" t="s">
        <v>644</v>
      </c>
      <c r="B38" s="105">
        <f t="shared" si="9"/>
        <v>127773</v>
      </c>
      <c r="C38" s="105">
        <f t="shared" si="10"/>
        <v>127773</v>
      </c>
      <c r="D38" s="106">
        <f t="shared" si="11"/>
        <v>127773</v>
      </c>
      <c r="E38" s="105"/>
      <c r="F38" s="105">
        <f t="shared" si="12"/>
        <v>95829.3</v>
      </c>
      <c r="G38" s="91">
        <f t="shared" si="15"/>
        <v>74.999647812918226</v>
      </c>
      <c r="H38" s="91"/>
      <c r="I38" s="91"/>
      <c r="J38" s="107"/>
      <c r="K38" s="91"/>
      <c r="L38" s="91">
        <f>L39</f>
        <v>100772.5</v>
      </c>
      <c r="M38" s="91">
        <f>M39</f>
        <v>100772.5</v>
      </c>
      <c r="N38" s="91">
        <f>N39</f>
        <v>75579.3</v>
      </c>
      <c r="O38" s="91">
        <f t="shared" si="16"/>
        <v>74.999925574933641</v>
      </c>
      <c r="P38" s="91">
        <f>P39</f>
        <v>27000.5</v>
      </c>
      <c r="Q38" s="91">
        <f>Q39</f>
        <v>27000.5</v>
      </c>
      <c r="R38" s="91">
        <f>R39</f>
        <v>20250</v>
      </c>
      <c r="S38" s="91">
        <f t="shared" si="17"/>
        <v>74.998611136830789</v>
      </c>
    </row>
    <row r="39" spans="1:19" ht="31.5" x14ac:dyDescent="0.25">
      <c r="A39" s="39" t="s">
        <v>645</v>
      </c>
      <c r="B39" s="108">
        <f t="shared" si="9"/>
        <v>127773</v>
      </c>
      <c r="C39" s="108">
        <f t="shared" si="10"/>
        <v>127773</v>
      </c>
      <c r="D39" s="93">
        <f t="shared" si="11"/>
        <v>127773</v>
      </c>
      <c r="E39" s="108"/>
      <c r="F39" s="108">
        <f t="shared" si="12"/>
        <v>95829.3</v>
      </c>
      <c r="G39" s="92">
        <f t="shared" si="15"/>
        <v>74.999647812918226</v>
      </c>
      <c r="H39" s="92"/>
      <c r="I39" s="92"/>
      <c r="J39" s="97"/>
      <c r="K39" s="92"/>
      <c r="L39" s="92">
        <v>100772.5</v>
      </c>
      <c r="M39" s="92">
        <v>100772.5</v>
      </c>
      <c r="N39" s="92">
        <v>75579.3</v>
      </c>
      <c r="O39" s="92">
        <f t="shared" si="16"/>
        <v>74.999925574933641</v>
      </c>
      <c r="P39" s="92">
        <v>27000.5</v>
      </c>
      <c r="Q39" s="92">
        <v>27000.5</v>
      </c>
      <c r="R39" s="92">
        <v>20250</v>
      </c>
      <c r="S39" s="92">
        <f t="shared" si="17"/>
        <v>74.998611136830789</v>
      </c>
    </row>
    <row r="40" spans="1:19" s="154" customFormat="1" ht="30.75" customHeight="1" x14ac:dyDescent="0.2">
      <c r="A40" s="35" t="s">
        <v>646</v>
      </c>
      <c r="B40" s="105">
        <f t="shared" si="9"/>
        <v>83856.399999999994</v>
      </c>
      <c r="C40" s="105">
        <f t="shared" si="10"/>
        <v>83856.399999999994</v>
      </c>
      <c r="D40" s="106">
        <f t="shared" si="11"/>
        <v>83856.399999999994</v>
      </c>
      <c r="E40" s="105"/>
      <c r="F40" s="105">
        <f t="shared" si="12"/>
        <v>62892</v>
      </c>
      <c r="G40" s="91">
        <f t="shared" si="15"/>
        <v>74.999642245553119</v>
      </c>
      <c r="H40" s="91"/>
      <c r="I40" s="91"/>
      <c r="J40" s="107"/>
      <c r="K40" s="91"/>
      <c r="L40" s="91">
        <f>L41</f>
        <v>34172.400000000001</v>
      </c>
      <c r="M40" s="91">
        <f>M41</f>
        <v>34172.400000000001</v>
      </c>
      <c r="N40" s="91">
        <f>N41</f>
        <v>25629.3</v>
      </c>
      <c r="O40" s="91">
        <f t="shared" si="16"/>
        <v>75</v>
      </c>
      <c r="P40" s="91">
        <f>P41</f>
        <v>49684</v>
      </c>
      <c r="Q40" s="91">
        <f>Q41</f>
        <v>49684</v>
      </c>
      <c r="R40" s="91">
        <f>R41</f>
        <v>37262.699999999997</v>
      </c>
      <c r="S40" s="91">
        <f t="shared" si="17"/>
        <v>74.999396183882126</v>
      </c>
    </row>
    <row r="41" spans="1:19" ht="31.5" x14ac:dyDescent="0.25">
      <c r="A41" s="39" t="s">
        <v>647</v>
      </c>
      <c r="B41" s="108">
        <f t="shared" si="9"/>
        <v>83856.399999999994</v>
      </c>
      <c r="C41" s="108">
        <f t="shared" si="10"/>
        <v>83856.399999999994</v>
      </c>
      <c r="D41" s="93">
        <f t="shared" si="11"/>
        <v>83856.399999999994</v>
      </c>
      <c r="E41" s="108"/>
      <c r="F41" s="108">
        <f t="shared" si="12"/>
        <v>62892</v>
      </c>
      <c r="G41" s="92">
        <f t="shared" si="15"/>
        <v>74.999642245553119</v>
      </c>
      <c r="H41" s="92"/>
      <c r="I41" s="92"/>
      <c r="J41" s="97"/>
      <c r="K41" s="92"/>
      <c r="L41" s="92">
        <v>34172.400000000001</v>
      </c>
      <c r="M41" s="92">
        <v>34172.400000000001</v>
      </c>
      <c r="N41" s="92">
        <v>25629.3</v>
      </c>
      <c r="O41" s="92">
        <f t="shared" si="16"/>
        <v>75</v>
      </c>
      <c r="P41" s="92">
        <v>49684</v>
      </c>
      <c r="Q41" s="92">
        <v>49684</v>
      </c>
      <c r="R41" s="92">
        <v>37262.699999999997</v>
      </c>
      <c r="S41" s="92">
        <f t="shared" si="17"/>
        <v>74.999396183882126</v>
      </c>
    </row>
    <row r="42" spans="1:19" s="154" customFormat="1" ht="31.5" x14ac:dyDescent="0.2">
      <c r="A42" s="35" t="s">
        <v>648</v>
      </c>
      <c r="B42" s="105">
        <f t="shared" si="9"/>
        <v>90328.6</v>
      </c>
      <c r="C42" s="105">
        <f t="shared" si="10"/>
        <v>90328.6</v>
      </c>
      <c r="D42" s="106">
        <f t="shared" si="11"/>
        <v>90328.6</v>
      </c>
      <c r="E42" s="105"/>
      <c r="F42" s="105">
        <f t="shared" si="12"/>
        <v>74746.399999999994</v>
      </c>
      <c r="G42" s="91">
        <f t="shared" si="15"/>
        <v>82.749428198820738</v>
      </c>
      <c r="H42" s="91"/>
      <c r="I42" s="91"/>
      <c r="J42" s="107"/>
      <c r="K42" s="91"/>
      <c r="L42" s="91">
        <f>L43</f>
        <v>64902.9</v>
      </c>
      <c r="M42" s="91">
        <f>M43</f>
        <v>64902.9</v>
      </c>
      <c r="N42" s="91">
        <f>N43</f>
        <v>55677.2</v>
      </c>
      <c r="O42" s="91">
        <f t="shared" si="16"/>
        <v>85.785380930590151</v>
      </c>
      <c r="P42" s="91">
        <f>P43</f>
        <v>25425.7</v>
      </c>
      <c r="Q42" s="91">
        <f>Q43</f>
        <v>25425.7</v>
      </c>
      <c r="R42" s="91">
        <f>R43</f>
        <v>19069.2</v>
      </c>
      <c r="S42" s="91">
        <f t="shared" si="17"/>
        <v>74.999705022870558</v>
      </c>
    </row>
    <row r="43" spans="1:19" ht="31.5" x14ac:dyDescent="0.25">
      <c r="A43" s="39" t="s">
        <v>649</v>
      </c>
      <c r="B43" s="108">
        <f t="shared" si="9"/>
        <v>90328.6</v>
      </c>
      <c r="C43" s="108">
        <f t="shared" si="10"/>
        <v>90328.6</v>
      </c>
      <c r="D43" s="93">
        <f t="shared" si="11"/>
        <v>90328.6</v>
      </c>
      <c r="E43" s="108"/>
      <c r="F43" s="108">
        <f t="shared" si="12"/>
        <v>74746.399999999994</v>
      </c>
      <c r="G43" s="92">
        <f t="shared" si="15"/>
        <v>82.749428198820738</v>
      </c>
      <c r="H43" s="92"/>
      <c r="I43" s="92"/>
      <c r="J43" s="97"/>
      <c r="K43" s="92"/>
      <c r="L43" s="92">
        <v>64902.9</v>
      </c>
      <c r="M43" s="92">
        <v>64902.9</v>
      </c>
      <c r="N43" s="92">
        <v>55677.2</v>
      </c>
      <c r="O43" s="92">
        <f t="shared" si="16"/>
        <v>85.785380930590151</v>
      </c>
      <c r="P43" s="92">
        <v>25425.7</v>
      </c>
      <c r="Q43" s="92">
        <v>25425.7</v>
      </c>
      <c r="R43" s="92">
        <v>19069.2</v>
      </c>
      <c r="S43" s="92">
        <f t="shared" si="17"/>
        <v>74.999705022870558</v>
      </c>
    </row>
    <row r="44" spans="1:19" s="154" customFormat="1" ht="31.5" x14ac:dyDescent="0.2">
      <c r="A44" s="35" t="s">
        <v>650</v>
      </c>
      <c r="B44" s="105">
        <f t="shared" si="9"/>
        <v>202153.9</v>
      </c>
      <c r="C44" s="105">
        <f t="shared" si="10"/>
        <v>202153.9</v>
      </c>
      <c r="D44" s="106">
        <f t="shared" si="11"/>
        <v>202153.9</v>
      </c>
      <c r="E44" s="105"/>
      <c r="F44" s="105">
        <f t="shared" si="12"/>
        <v>153415.79999999999</v>
      </c>
      <c r="G44" s="91">
        <f t="shared" si="15"/>
        <v>75.890596223965986</v>
      </c>
      <c r="H44" s="91"/>
      <c r="I44" s="91"/>
      <c r="J44" s="107"/>
      <c r="K44" s="91"/>
      <c r="L44" s="91">
        <f>L45</f>
        <v>190308.1</v>
      </c>
      <c r="M44" s="91">
        <f>M45</f>
        <v>190308.1</v>
      </c>
      <c r="N44" s="91">
        <f>N45</f>
        <v>144531</v>
      </c>
      <c r="O44" s="91">
        <f t="shared" si="16"/>
        <v>75.945795265677077</v>
      </c>
      <c r="P44" s="91">
        <f>P45</f>
        <v>11845.8</v>
      </c>
      <c r="Q44" s="91">
        <f>Q45</f>
        <v>11845.8</v>
      </c>
      <c r="R44" s="91">
        <f>R45</f>
        <v>8884.7999999999993</v>
      </c>
      <c r="S44" s="91">
        <f t="shared" si="17"/>
        <v>75.003798814769794</v>
      </c>
    </row>
    <row r="45" spans="1:19" ht="31.5" x14ac:dyDescent="0.25">
      <c r="A45" s="39" t="s">
        <v>651</v>
      </c>
      <c r="B45" s="108">
        <f t="shared" si="9"/>
        <v>202153.9</v>
      </c>
      <c r="C45" s="108">
        <f t="shared" si="10"/>
        <v>202153.9</v>
      </c>
      <c r="D45" s="93">
        <f t="shared" si="11"/>
        <v>202153.9</v>
      </c>
      <c r="E45" s="108"/>
      <c r="F45" s="108">
        <f t="shared" si="12"/>
        <v>153415.79999999999</v>
      </c>
      <c r="G45" s="92">
        <f t="shared" si="15"/>
        <v>75.890596223965986</v>
      </c>
      <c r="H45" s="92"/>
      <c r="I45" s="92"/>
      <c r="J45" s="97"/>
      <c r="K45" s="92"/>
      <c r="L45" s="93">
        <v>190308.1</v>
      </c>
      <c r="M45" s="93">
        <v>190308.1</v>
      </c>
      <c r="N45" s="93">
        <v>144531</v>
      </c>
      <c r="O45" s="92">
        <f t="shared" si="16"/>
        <v>75.945795265677077</v>
      </c>
      <c r="P45" s="92">
        <v>11845.8</v>
      </c>
      <c r="Q45" s="92">
        <v>11845.8</v>
      </c>
      <c r="R45" s="92">
        <v>8884.7999999999993</v>
      </c>
      <c r="S45" s="92">
        <f t="shared" si="17"/>
        <v>75.003798814769794</v>
      </c>
    </row>
    <row r="46" spans="1:19" s="154" customFormat="1" ht="31.5" x14ac:dyDescent="0.2">
      <c r="A46" s="35" t="s">
        <v>652</v>
      </c>
      <c r="B46" s="105">
        <f t="shared" si="9"/>
        <v>142467.5</v>
      </c>
      <c r="C46" s="105">
        <f t="shared" si="10"/>
        <v>142467.5</v>
      </c>
      <c r="D46" s="106">
        <f t="shared" si="11"/>
        <v>142467.5</v>
      </c>
      <c r="E46" s="105"/>
      <c r="F46" s="105">
        <f t="shared" si="12"/>
        <v>106850.7</v>
      </c>
      <c r="G46" s="91">
        <f t="shared" si="15"/>
        <v>75.000052643585377</v>
      </c>
      <c r="H46" s="91"/>
      <c r="I46" s="91"/>
      <c r="J46" s="107"/>
      <c r="K46" s="91"/>
      <c r="L46" s="91">
        <f>L47</f>
        <v>142467.5</v>
      </c>
      <c r="M46" s="91">
        <f>M47</f>
        <v>142467.5</v>
      </c>
      <c r="N46" s="91">
        <f>N47</f>
        <v>106850.7</v>
      </c>
      <c r="O46" s="91">
        <f t="shared" si="16"/>
        <v>75.000052643585377</v>
      </c>
      <c r="P46" s="91"/>
      <c r="Q46" s="91"/>
      <c r="R46" s="91"/>
      <c r="S46" s="91"/>
    </row>
    <row r="47" spans="1:19" ht="31.5" x14ac:dyDescent="0.25">
      <c r="A47" s="39" t="s">
        <v>653</v>
      </c>
      <c r="B47" s="108">
        <f t="shared" si="9"/>
        <v>142467.5</v>
      </c>
      <c r="C47" s="108">
        <f t="shared" si="10"/>
        <v>142467.5</v>
      </c>
      <c r="D47" s="93">
        <f t="shared" si="11"/>
        <v>142467.5</v>
      </c>
      <c r="E47" s="108"/>
      <c r="F47" s="108">
        <f t="shared" si="12"/>
        <v>106850.7</v>
      </c>
      <c r="G47" s="92">
        <f t="shared" si="15"/>
        <v>75.000052643585377</v>
      </c>
      <c r="H47" s="92"/>
      <c r="I47" s="92"/>
      <c r="J47" s="97"/>
      <c r="K47" s="92"/>
      <c r="L47" s="92">
        <v>142467.5</v>
      </c>
      <c r="M47" s="92">
        <v>142467.5</v>
      </c>
      <c r="N47" s="92">
        <v>106850.7</v>
      </c>
      <c r="O47" s="92">
        <f t="shared" si="16"/>
        <v>75.000052643585377</v>
      </c>
      <c r="P47" s="92"/>
      <c r="Q47" s="92"/>
      <c r="R47" s="92"/>
      <c r="S47" s="92"/>
    </row>
    <row r="48" spans="1:19" s="154" customFormat="1" ht="31.5" x14ac:dyDescent="0.2">
      <c r="A48" s="35" t="s">
        <v>654</v>
      </c>
      <c r="B48" s="105">
        <f t="shared" si="9"/>
        <v>80626.400000000009</v>
      </c>
      <c r="C48" s="105">
        <f t="shared" si="10"/>
        <v>80626.400000000009</v>
      </c>
      <c r="D48" s="106">
        <f t="shared" si="11"/>
        <v>80626.400000000009</v>
      </c>
      <c r="E48" s="105"/>
      <c r="F48" s="105">
        <f t="shared" si="12"/>
        <v>60470.1</v>
      </c>
      <c r="G48" s="91">
        <f t="shared" si="15"/>
        <v>75.000372086562209</v>
      </c>
      <c r="H48" s="91"/>
      <c r="I48" s="91"/>
      <c r="J48" s="107"/>
      <c r="K48" s="91"/>
      <c r="L48" s="91">
        <f>L49</f>
        <v>80187.8</v>
      </c>
      <c r="M48" s="91">
        <f>M49</f>
        <v>80187.8</v>
      </c>
      <c r="N48" s="91">
        <f>N49</f>
        <v>60140.7</v>
      </c>
      <c r="O48" s="91">
        <f t="shared" si="16"/>
        <v>74.999812939125405</v>
      </c>
      <c r="P48" s="91">
        <f>P49</f>
        <v>438.6</v>
      </c>
      <c r="Q48" s="91">
        <f>Q49</f>
        <v>438.6</v>
      </c>
      <c r="R48" s="91">
        <f>R49</f>
        <v>329.4</v>
      </c>
      <c r="S48" s="91">
        <f t="shared" si="17"/>
        <v>75.10259917920655</v>
      </c>
    </row>
    <row r="49" spans="1:19" ht="31.5" x14ac:dyDescent="0.25">
      <c r="A49" s="39" t="s">
        <v>655</v>
      </c>
      <c r="B49" s="108">
        <f t="shared" si="9"/>
        <v>80626.400000000009</v>
      </c>
      <c r="C49" s="108">
        <f t="shared" si="10"/>
        <v>80626.400000000009</v>
      </c>
      <c r="D49" s="93">
        <f t="shared" si="11"/>
        <v>80626.400000000009</v>
      </c>
      <c r="E49" s="108"/>
      <c r="F49" s="108">
        <f t="shared" si="12"/>
        <v>60470.1</v>
      </c>
      <c r="G49" s="92">
        <f t="shared" si="15"/>
        <v>75.000372086562209</v>
      </c>
      <c r="H49" s="92"/>
      <c r="I49" s="92"/>
      <c r="J49" s="97"/>
      <c r="K49" s="92"/>
      <c r="L49" s="92">
        <v>80187.8</v>
      </c>
      <c r="M49" s="92">
        <v>80187.8</v>
      </c>
      <c r="N49" s="92">
        <v>60140.7</v>
      </c>
      <c r="O49" s="92">
        <f t="shared" si="16"/>
        <v>74.999812939125405</v>
      </c>
      <c r="P49" s="92">
        <v>438.6</v>
      </c>
      <c r="Q49" s="92">
        <v>438.6</v>
      </c>
      <c r="R49" s="92">
        <v>329.4</v>
      </c>
      <c r="S49" s="92">
        <f t="shared" si="17"/>
        <v>75.10259917920655</v>
      </c>
    </row>
    <row r="50" spans="1:19" s="154" customFormat="1" ht="31.5" x14ac:dyDescent="0.2">
      <c r="A50" s="35" t="s">
        <v>656</v>
      </c>
      <c r="B50" s="105">
        <f t="shared" si="9"/>
        <v>108281.3</v>
      </c>
      <c r="C50" s="105">
        <f t="shared" si="10"/>
        <v>108281.3</v>
      </c>
      <c r="D50" s="106">
        <f t="shared" si="11"/>
        <v>108281.3</v>
      </c>
      <c r="E50" s="105"/>
      <c r="F50" s="105">
        <f t="shared" si="12"/>
        <v>81210.599999999991</v>
      </c>
      <c r="G50" s="91">
        <f t="shared" si="15"/>
        <v>74.999653679813576</v>
      </c>
      <c r="H50" s="91"/>
      <c r="I50" s="91"/>
      <c r="J50" s="107"/>
      <c r="K50" s="91"/>
      <c r="L50" s="91">
        <f>L51</f>
        <v>102001.3</v>
      </c>
      <c r="M50" s="91">
        <f>M51</f>
        <v>102001.3</v>
      </c>
      <c r="N50" s="91">
        <f>N51</f>
        <v>76500.899999999994</v>
      </c>
      <c r="O50" s="91">
        <f t="shared" si="16"/>
        <v>74.999926471525356</v>
      </c>
      <c r="P50" s="91">
        <f>P51</f>
        <v>6280</v>
      </c>
      <c r="Q50" s="91">
        <f>Q51</f>
        <v>6280</v>
      </c>
      <c r="R50" s="91">
        <f>R51</f>
        <v>4709.7</v>
      </c>
      <c r="S50" s="91">
        <f t="shared" si="17"/>
        <v>74.995222929936304</v>
      </c>
    </row>
    <row r="51" spans="1:19" ht="31.5" x14ac:dyDescent="0.25">
      <c r="A51" s="39" t="s">
        <v>657</v>
      </c>
      <c r="B51" s="108">
        <f t="shared" si="9"/>
        <v>108281.3</v>
      </c>
      <c r="C51" s="108">
        <f t="shared" si="10"/>
        <v>108281.3</v>
      </c>
      <c r="D51" s="93">
        <f t="shared" si="11"/>
        <v>108281.3</v>
      </c>
      <c r="E51" s="108"/>
      <c r="F51" s="108">
        <f t="shared" si="12"/>
        <v>81210.599999999991</v>
      </c>
      <c r="G51" s="92">
        <f t="shared" si="15"/>
        <v>74.999653679813576</v>
      </c>
      <c r="H51" s="92"/>
      <c r="I51" s="92"/>
      <c r="J51" s="97"/>
      <c r="K51" s="92"/>
      <c r="L51" s="92">
        <v>102001.3</v>
      </c>
      <c r="M51" s="92">
        <v>102001.3</v>
      </c>
      <c r="N51" s="92">
        <v>76500.899999999994</v>
      </c>
      <c r="O51" s="92">
        <f t="shared" si="16"/>
        <v>74.999926471525356</v>
      </c>
      <c r="P51" s="92">
        <v>6280</v>
      </c>
      <c r="Q51" s="92">
        <v>6280</v>
      </c>
      <c r="R51" s="92">
        <v>4709.7</v>
      </c>
      <c r="S51" s="92">
        <f t="shared" si="17"/>
        <v>74.995222929936304</v>
      </c>
    </row>
    <row r="52" spans="1:19" s="154" customFormat="1" ht="31.5" x14ac:dyDescent="0.2">
      <c r="A52" s="35" t="s">
        <v>658</v>
      </c>
      <c r="B52" s="105">
        <f t="shared" si="9"/>
        <v>215433.7</v>
      </c>
      <c r="C52" s="105">
        <f t="shared" si="10"/>
        <v>213462.3</v>
      </c>
      <c r="D52" s="106">
        <f t="shared" si="11"/>
        <v>213462.3</v>
      </c>
      <c r="E52" s="105"/>
      <c r="F52" s="105">
        <f t="shared" si="12"/>
        <v>172404.30000000002</v>
      </c>
      <c r="G52" s="91">
        <f t="shared" si="15"/>
        <v>80.765690241321309</v>
      </c>
      <c r="H52" s="91"/>
      <c r="I52" s="91"/>
      <c r="J52" s="107"/>
      <c r="K52" s="91"/>
      <c r="L52" s="91">
        <f>L53</f>
        <v>197142.7</v>
      </c>
      <c r="M52" s="91">
        <f>M53</f>
        <v>195171.3</v>
      </c>
      <c r="N52" s="91">
        <f>N53</f>
        <v>158685.6</v>
      </c>
      <c r="O52" s="91">
        <f t="shared" si="16"/>
        <v>81.305806745151571</v>
      </c>
      <c r="P52" s="91">
        <f>P53</f>
        <v>18291</v>
      </c>
      <c r="Q52" s="91">
        <f>Q53</f>
        <v>18291</v>
      </c>
      <c r="R52" s="91">
        <f>R53</f>
        <v>13718.7</v>
      </c>
      <c r="S52" s="91">
        <f>R52/Q52*100</f>
        <v>75.00246022634083</v>
      </c>
    </row>
    <row r="53" spans="1:19" ht="31.5" x14ac:dyDescent="0.25">
      <c r="A53" s="39" t="s">
        <v>659</v>
      </c>
      <c r="B53" s="108">
        <f t="shared" si="9"/>
        <v>215433.7</v>
      </c>
      <c r="C53" s="108">
        <f t="shared" si="10"/>
        <v>213462.3</v>
      </c>
      <c r="D53" s="93">
        <f t="shared" si="11"/>
        <v>213462.3</v>
      </c>
      <c r="E53" s="108"/>
      <c r="F53" s="108">
        <f t="shared" si="12"/>
        <v>172404.30000000002</v>
      </c>
      <c r="G53" s="92">
        <f t="shared" si="15"/>
        <v>80.765690241321309</v>
      </c>
      <c r="H53" s="92"/>
      <c r="I53" s="92"/>
      <c r="J53" s="97"/>
      <c r="K53" s="92"/>
      <c r="L53" s="92">
        <v>197142.7</v>
      </c>
      <c r="M53" s="92">
        <v>195171.3</v>
      </c>
      <c r="N53" s="92">
        <v>158685.6</v>
      </c>
      <c r="O53" s="92">
        <f t="shared" si="16"/>
        <v>81.305806745151571</v>
      </c>
      <c r="P53" s="92">
        <v>18291</v>
      </c>
      <c r="Q53" s="92">
        <v>18291</v>
      </c>
      <c r="R53" s="92">
        <v>13718.7</v>
      </c>
      <c r="S53" s="92">
        <f>R53/Q53*100</f>
        <v>75.00246022634083</v>
      </c>
    </row>
    <row r="54" spans="1:19" s="154" customFormat="1" ht="36.75" customHeight="1" x14ac:dyDescent="0.2">
      <c r="A54" s="35" t="s">
        <v>660</v>
      </c>
      <c r="B54" s="105">
        <f t="shared" si="9"/>
        <v>96140.6</v>
      </c>
      <c r="C54" s="105">
        <f t="shared" si="10"/>
        <v>96140.6</v>
      </c>
      <c r="D54" s="106">
        <f t="shared" si="11"/>
        <v>96140.6</v>
      </c>
      <c r="E54" s="105"/>
      <c r="F54" s="105">
        <f t="shared" si="12"/>
        <v>80022.100000000006</v>
      </c>
      <c r="G54" s="91">
        <f t="shared" si="15"/>
        <v>83.234450377884059</v>
      </c>
      <c r="H54" s="91"/>
      <c r="I54" s="91"/>
      <c r="J54" s="107"/>
      <c r="K54" s="91"/>
      <c r="L54" s="91">
        <f>L55</f>
        <v>96140.6</v>
      </c>
      <c r="M54" s="91">
        <f>M55</f>
        <v>96140.6</v>
      </c>
      <c r="N54" s="91">
        <f>N55</f>
        <v>80022.100000000006</v>
      </c>
      <c r="O54" s="91">
        <f t="shared" si="16"/>
        <v>83.234450377884059</v>
      </c>
      <c r="P54" s="91">
        <f>P55</f>
        <v>0</v>
      </c>
      <c r="Q54" s="91">
        <f>Q55</f>
        <v>0</v>
      </c>
      <c r="R54" s="91">
        <f>R55</f>
        <v>0</v>
      </c>
      <c r="S54" s="91"/>
    </row>
    <row r="55" spans="1:19" ht="37.5" customHeight="1" x14ac:dyDescent="0.25">
      <c r="A55" s="39" t="s">
        <v>661</v>
      </c>
      <c r="B55" s="108">
        <f t="shared" si="9"/>
        <v>96140.6</v>
      </c>
      <c r="C55" s="108">
        <f t="shared" si="10"/>
        <v>96140.6</v>
      </c>
      <c r="D55" s="93">
        <f t="shared" si="11"/>
        <v>96140.6</v>
      </c>
      <c r="E55" s="108"/>
      <c r="F55" s="108">
        <f t="shared" si="12"/>
        <v>80022.100000000006</v>
      </c>
      <c r="G55" s="92">
        <f t="shared" si="15"/>
        <v>83.234450377884059</v>
      </c>
      <c r="H55" s="92"/>
      <c r="I55" s="92"/>
      <c r="J55" s="97"/>
      <c r="K55" s="92"/>
      <c r="L55" s="92">
        <v>96140.6</v>
      </c>
      <c r="M55" s="92">
        <v>96140.6</v>
      </c>
      <c r="N55" s="92">
        <v>80022.100000000006</v>
      </c>
      <c r="O55" s="92">
        <f t="shared" si="16"/>
        <v>83.234450377884059</v>
      </c>
      <c r="P55" s="92"/>
      <c r="Q55" s="92"/>
      <c r="R55" s="92"/>
      <c r="S55" s="92"/>
    </row>
    <row r="56" spans="1:19" s="154" customFormat="1" ht="31.5" x14ac:dyDescent="0.2">
      <c r="A56" s="35" t="s">
        <v>662</v>
      </c>
      <c r="B56" s="105">
        <f t="shared" si="9"/>
        <v>220113</v>
      </c>
      <c r="C56" s="105">
        <f t="shared" si="10"/>
        <v>220113</v>
      </c>
      <c r="D56" s="106">
        <f t="shared" si="11"/>
        <v>220113</v>
      </c>
      <c r="E56" s="105"/>
      <c r="F56" s="105">
        <f t="shared" si="12"/>
        <v>165084.9</v>
      </c>
      <c r="G56" s="91">
        <f t="shared" si="15"/>
        <v>75.000068146815508</v>
      </c>
      <c r="H56" s="91"/>
      <c r="I56" s="91"/>
      <c r="J56" s="107"/>
      <c r="K56" s="91"/>
      <c r="L56" s="91">
        <f>L57</f>
        <v>220113</v>
      </c>
      <c r="M56" s="91">
        <f>M57</f>
        <v>220113</v>
      </c>
      <c r="N56" s="91">
        <f>N57</f>
        <v>165084.9</v>
      </c>
      <c r="O56" s="91">
        <f t="shared" si="16"/>
        <v>75.000068146815508</v>
      </c>
      <c r="P56" s="91"/>
      <c r="Q56" s="91"/>
      <c r="R56" s="91"/>
      <c r="S56" s="91"/>
    </row>
    <row r="57" spans="1:19" ht="31.5" x14ac:dyDescent="0.25">
      <c r="A57" s="39" t="s">
        <v>663</v>
      </c>
      <c r="B57" s="108">
        <f t="shared" si="9"/>
        <v>220113</v>
      </c>
      <c r="C57" s="108">
        <f t="shared" si="10"/>
        <v>220113</v>
      </c>
      <c r="D57" s="93">
        <f t="shared" si="11"/>
        <v>220113</v>
      </c>
      <c r="E57" s="108"/>
      <c r="F57" s="108">
        <f t="shared" si="12"/>
        <v>165084.9</v>
      </c>
      <c r="G57" s="92">
        <f t="shared" si="15"/>
        <v>75.000068146815508</v>
      </c>
      <c r="H57" s="92"/>
      <c r="I57" s="92"/>
      <c r="J57" s="97"/>
      <c r="K57" s="92"/>
      <c r="L57" s="92">
        <v>220113</v>
      </c>
      <c r="M57" s="92">
        <v>220113</v>
      </c>
      <c r="N57" s="92">
        <v>165084.9</v>
      </c>
      <c r="O57" s="92">
        <f t="shared" si="16"/>
        <v>75.000068146815508</v>
      </c>
      <c r="P57" s="92"/>
      <c r="Q57" s="92"/>
      <c r="R57" s="92"/>
      <c r="S57" s="92"/>
    </row>
    <row r="58" spans="1:19" s="154" customFormat="1" ht="31.5" x14ac:dyDescent="0.2">
      <c r="A58" s="35" t="s">
        <v>664</v>
      </c>
      <c r="B58" s="105">
        <f t="shared" si="9"/>
        <v>136111.5</v>
      </c>
      <c r="C58" s="105">
        <f t="shared" si="10"/>
        <v>136111.5</v>
      </c>
      <c r="D58" s="106">
        <f t="shared" si="11"/>
        <v>136111.5</v>
      </c>
      <c r="E58" s="105"/>
      <c r="F58" s="105">
        <f t="shared" si="12"/>
        <v>102083.4</v>
      </c>
      <c r="G58" s="91">
        <f t="shared" ref="G58:G89" si="18">F58/C58*100</f>
        <v>74.999834694349858</v>
      </c>
      <c r="H58" s="91"/>
      <c r="I58" s="91"/>
      <c r="J58" s="107"/>
      <c r="K58" s="91"/>
      <c r="L58" s="91">
        <f>L59</f>
        <v>136111.5</v>
      </c>
      <c r="M58" s="91">
        <f>M59</f>
        <v>136111.5</v>
      </c>
      <c r="N58" s="91">
        <f>N59</f>
        <v>102083.4</v>
      </c>
      <c r="O58" s="91">
        <f t="shared" si="16"/>
        <v>74.999834694349858</v>
      </c>
      <c r="P58" s="91"/>
      <c r="Q58" s="91"/>
      <c r="R58" s="91"/>
      <c r="S58" s="91"/>
    </row>
    <row r="59" spans="1:19" ht="26.25" customHeight="1" x14ac:dyDescent="0.25">
      <c r="A59" s="39" t="s">
        <v>665</v>
      </c>
      <c r="B59" s="108">
        <f t="shared" si="9"/>
        <v>136111.5</v>
      </c>
      <c r="C59" s="108">
        <f t="shared" si="10"/>
        <v>136111.5</v>
      </c>
      <c r="D59" s="93">
        <f t="shared" si="11"/>
        <v>136111.5</v>
      </c>
      <c r="E59" s="108"/>
      <c r="F59" s="108">
        <f t="shared" si="12"/>
        <v>102083.4</v>
      </c>
      <c r="G59" s="92">
        <f t="shared" si="18"/>
        <v>74.999834694349858</v>
      </c>
      <c r="H59" s="92"/>
      <c r="I59" s="92"/>
      <c r="J59" s="97"/>
      <c r="K59" s="92"/>
      <c r="L59" s="92">
        <v>136111.5</v>
      </c>
      <c r="M59" s="92">
        <v>136111.5</v>
      </c>
      <c r="N59" s="92">
        <v>102083.4</v>
      </c>
      <c r="O59" s="92">
        <f t="shared" si="16"/>
        <v>74.999834694349858</v>
      </c>
      <c r="P59" s="92"/>
      <c r="Q59" s="92"/>
      <c r="R59" s="92"/>
      <c r="S59" s="92"/>
    </row>
    <row r="60" spans="1:19" s="154" customFormat="1" ht="31.5" x14ac:dyDescent="0.2">
      <c r="A60" s="35" t="s">
        <v>666</v>
      </c>
      <c r="B60" s="105">
        <f t="shared" si="9"/>
        <v>33928.9</v>
      </c>
      <c r="C60" s="105">
        <f t="shared" si="10"/>
        <v>33928.9</v>
      </c>
      <c r="D60" s="106">
        <f t="shared" si="11"/>
        <v>33928.9</v>
      </c>
      <c r="E60" s="105"/>
      <c r="F60" s="105">
        <f t="shared" si="12"/>
        <v>28056.799999999999</v>
      </c>
      <c r="G60" s="91">
        <f t="shared" si="18"/>
        <v>82.692925500089885</v>
      </c>
      <c r="H60" s="91"/>
      <c r="I60" s="91"/>
      <c r="J60" s="107"/>
      <c r="K60" s="91"/>
      <c r="L60" s="91">
        <f>L61</f>
        <v>23000.7</v>
      </c>
      <c r="M60" s="91">
        <f>M61</f>
        <v>23000.7</v>
      </c>
      <c r="N60" s="91">
        <f>N61</f>
        <v>19860.5</v>
      </c>
      <c r="O60" s="91">
        <f t="shared" si="16"/>
        <v>86.347372036503231</v>
      </c>
      <c r="P60" s="91">
        <f>P61</f>
        <v>10928.2</v>
      </c>
      <c r="Q60" s="91">
        <f>Q61</f>
        <v>10928.2</v>
      </c>
      <c r="R60" s="91">
        <f>R61</f>
        <v>8196.2999999999993</v>
      </c>
      <c r="S60" s="91">
        <f>R60/Q60*100</f>
        <v>75.001372595669906</v>
      </c>
    </row>
    <row r="61" spans="1:19" ht="31.5" x14ac:dyDescent="0.25">
      <c r="A61" s="39" t="s">
        <v>667</v>
      </c>
      <c r="B61" s="108">
        <f t="shared" si="9"/>
        <v>33928.9</v>
      </c>
      <c r="C61" s="108">
        <f t="shared" si="10"/>
        <v>33928.9</v>
      </c>
      <c r="D61" s="93">
        <f t="shared" si="11"/>
        <v>33928.9</v>
      </c>
      <c r="E61" s="108"/>
      <c r="F61" s="108">
        <f t="shared" si="12"/>
        <v>28056.799999999999</v>
      </c>
      <c r="G61" s="92">
        <f t="shared" si="18"/>
        <v>82.692925500089885</v>
      </c>
      <c r="H61" s="92"/>
      <c r="I61" s="92"/>
      <c r="J61" s="97"/>
      <c r="K61" s="92"/>
      <c r="L61" s="92">
        <v>23000.7</v>
      </c>
      <c r="M61" s="92">
        <v>23000.7</v>
      </c>
      <c r="N61" s="92">
        <v>19860.5</v>
      </c>
      <c r="O61" s="92">
        <f t="shared" si="16"/>
        <v>86.347372036503231</v>
      </c>
      <c r="P61" s="92">
        <v>10928.2</v>
      </c>
      <c r="Q61" s="92">
        <v>10928.2</v>
      </c>
      <c r="R61" s="92">
        <v>8196.2999999999993</v>
      </c>
      <c r="S61" s="92">
        <f>R61/Q61*100</f>
        <v>75.001372595669906</v>
      </c>
    </row>
    <row r="62" spans="1:19" s="154" customFormat="1" ht="31.5" x14ac:dyDescent="0.2">
      <c r="A62" s="35" t="s">
        <v>668</v>
      </c>
      <c r="B62" s="105">
        <f t="shared" si="9"/>
        <v>191806.8</v>
      </c>
      <c r="C62" s="105">
        <f t="shared" si="10"/>
        <v>191806.8</v>
      </c>
      <c r="D62" s="106">
        <f t="shared" si="11"/>
        <v>191806.8</v>
      </c>
      <c r="E62" s="105"/>
      <c r="F62" s="105">
        <f t="shared" si="12"/>
        <v>143855.1</v>
      </c>
      <c r="G62" s="91">
        <f t="shared" si="18"/>
        <v>75.000000000000014</v>
      </c>
      <c r="H62" s="91"/>
      <c r="I62" s="91"/>
      <c r="J62" s="107"/>
      <c r="K62" s="91"/>
      <c r="L62" s="91">
        <f>L63</f>
        <v>169377.4</v>
      </c>
      <c r="M62" s="91">
        <f>M63</f>
        <v>169377.4</v>
      </c>
      <c r="N62" s="91">
        <f>N63</f>
        <v>127033.2</v>
      </c>
      <c r="O62" s="91">
        <f t="shared" si="16"/>
        <v>75.00008855963074</v>
      </c>
      <c r="P62" s="91">
        <f>P63</f>
        <v>22429.4</v>
      </c>
      <c r="Q62" s="91">
        <f>Q63</f>
        <v>22429.4</v>
      </c>
      <c r="R62" s="91">
        <f>R63</f>
        <v>16821.900000000001</v>
      </c>
      <c r="S62" s="91">
        <f t="shared" ref="S62:S63" si="19">R62/Q62*100</f>
        <v>74.999331234897056</v>
      </c>
    </row>
    <row r="63" spans="1:19" ht="31.5" x14ac:dyDescent="0.25">
      <c r="A63" s="39" t="s">
        <v>669</v>
      </c>
      <c r="B63" s="108">
        <f t="shared" si="9"/>
        <v>191806.8</v>
      </c>
      <c r="C63" s="108">
        <f t="shared" si="10"/>
        <v>191806.8</v>
      </c>
      <c r="D63" s="93">
        <f t="shared" si="11"/>
        <v>191806.8</v>
      </c>
      <c r="E63" s="108"/>
      <c r="F63" s="108">
        <f t="shared" si="12"/>
        <v>143855.1</v>
      </c>
      <c r="G63" s="92">
        <f t="shared" si="18"/>
        <v>75.000000000000014</v>
      </c>
      <c r="H63" s="92"/>
      <c r="I63" s="92"/>
      <c r="J63" s="97"/>
      <c r="K63" s="92"/>
      <c r="L63" s="92">
        <v>169377.4</v>
      </c>
      <c r="M63" s="92">
        <v>169377.4</v>
      </c>
      <c r="N63" s="92">
        <v>127033.2</v>
      </c>
      <c r="O63" s="92">
        <f t="shared" si="16"/>
        <v>75.00008855963074</v>
      </c>
      <c r="P63" s="92">
        <v>22429.4</v>
      </c>
      <c r="Q63" s="92">
        <v>22429.4</v>
      </c>
      <c r="R63" s="92">
        <v>16821.900000000001</v>
      </c>
      <c r="S63" s="92">
        <f t="shared" si="19"/>
        <v>74.999331234897056</v>
      </c>
    </row>
    <row r="64" spans="1:19" ht="25.5" customHeight="1" x14ac:dyDescent="0.25">
      <c r="A64" s="36" t="s">
        <v>368</v>
      </c>
      <c r="B64" s="108">
        <f t="shared" si="9"/>
        <v>0</v>
      </c>
      <c r="C64" s="108">
        <f t="shared" si="10"/>
        <v>0</v>
      </c>
      <c r="D64" s="93">
        <f t="shared" si="11"/>
        <v>0</v>
      </c>
      <c r="E64" s="108"/>
      <c r="F64" s="108">
        <f t="shared" si="12"/>
        <v>0</v>
      </c>
      <c r="G64" s="92"/>
      <c r="H64" s="92"/>
      <c r="I64" s="92"/>
      <c r="J64" s="97"/>
      <c r="K64" s="92"/>
      <c r="L64" s="92"/>
      <c r="M64" s="92"/>
      <c r="N64" s="92"/>
      <c r="O64" s="92"/>
      <c r="P64" s="92"/>
      <c r="Q64" s="92"/>
      <c r="R64" s="92"/>
      <c r="S64" s="92"/>
    </row>
    <row r="65" spans="1:19" s="154" customFormat="1" ht="31.5" x14ac:dyDescent="0.2">
      <c r="A65" s="87" t="s">
        <v>670</v>
      </c>
      <c r="B65" s="105">
        <f t="shared" si="9"/>
        <v>114476.59999999999</v>
      </c>
      <c r="C65" s="105">
        <f t="shared" si="10"/>
        <v>114476.59999999999</v>
      </c>
      <c r="D65" s="106">
        <f t="shared" si="11"/>
        <v>114476.59999999999</v>
      </c>
      <c r="E65" s="105"/>
      <c r="F65" s="105">
        <f t="shared" si="12"/>
        <v>85857.3</v>
      </c>
      <c r="G65" s="91">
        <f t="shared" si="18"/>
        <v>74.99986896885477</v>
      </c>
      <c r="H65" s="91"/>
      <c r="I65" s="91"/>
      <c r="J65" s="107"/>
      <c r="K65" s="91"/>
      <c r="L65" s="91">
        <f>L66</f>
        <v>101531.9</v>
      </c>
      <c r="M65" s="91">
        <f>M66</f>
        <v>101531.9</v>
      </c>
      <c r="N65" s="91">
        <f>N66</f>
        <v>76149</v>
      </c>
      <c r="O65" s="91">
        <f t="shared" ref="O65:O76" si="20">N65/M65*100</f>
        <v>75.000073868409828</v>
      </c>
      <c r="P65" s="91">
        <f>P66</f>
        <v>12944.7</v>
      </c>
      <c r="Q65" s="91">
        <f>Q66</f>
        <v>12944.7</v>
      </c>
      <c r="R65" s="91">
        <f>R66</f>
        <v>9708.2999999999993</v>
      </c>
      <c r="S65" s="91">
        <f>R65/Q65*100</f>
        <v>74.998261836890762</v>
      </c>
    </row>
    <row r="66" spans="1:19" ht="31.5" x14ac:dyDescent="0.25">
      <c r="A66" s="36" t="s">
        <v>671</v>
      </c>
      <c r="B66" s="108">
        <f t="shared" si="9"/>
        <v>114476.59999999999</v>
      </c>
      <c r="C66" s="108">
        <f t="shared" si="10"/>
        <v>114476.59999999999</v>
      </c>
      <c r="D66" s="93">
        <f t="shared" si="11"/>
        <v>114476.59999999999</v>
      </c>
      <c r="E66" s="108"/>
      <c r="F66" s="108">
        <f t="shared" si="12"/>
        <v>85857.3</v>
      </c>
      <c r="G66" s="92">
        <f t="shared" si="18"/>
        <v>74.99986896885477</v>
      </c>
      <c r="H66" s="92"/>
      <c r="I66" s="92"/>
      <c r="J66" s="97"/>
      <c r="K66" s="92"/>
      <c r="L66" s="92">
        <v>101531.9</v>
      </c>
      <c r="M66" s="92">
        <v>101531.9</v>
      </c>
      <c r="N66" s="92">
        <v>76149</v>
      </c>
      <c r="O66" s="92">
        <f t="shared" si="20"/>
        <v>75.000073868409828</v>
      </c>
      <c r="P66" s="92">
        <v>12944.7</v>
      </c>
      <c r="Q66" s="92">
        <v>12944.7</v>
      </c>
      <c r="R66" s="92">
        <v>9708.2999999999993</v>
      </c>
      <c r="S66" s="92">
        <f>R66/Q66*100</f>
        <v>74.998261836890762</v>
      </c>
    </row>
    <row r="67" spans="1:19" s="154" customFormat="1" ht="31.5" x14ac:dyDescent="0.2">
      <c r="A67" s="87" t="s">
        <v>672</v>
      </c>
      <c r="B67" s="105">
        <f t="shared" si="9"/>
        <v>192006</v>
      </c>
      <c r="C67" s="105">
        <f t="shared" si="10"/>
        <v>192006</v>
      </c>
      <c r="D67" s="106">
        <f t="shared" si="11"/>
        <v>192006</v>
      </c>
      <c r="E67" s="105"/>
      <c r="F67" s="105">
        <f t="shared" si="12"/>
        <v>144004.5</v>
      </c>
      <c r="G67" s="91">
        <f t="shared" si="18"/>
        <v>75</v>
      </c>
      <c r="H67" s="91"/>
      <c r="I67" s="91"/>
      <c r="J67" s="107"/>
      <c r="K67" s="91"/>
      <c r="L67" s="91">
        <f>L68</f>
        <v>192006</v>
      </c>
      <c r="M67" s="91">
        <f>M68</f>
        <v>192006</v>
      </c>
      <c r="N67" s="91">
        <f>N68</f>
        <v>144004.5</v>
      </c>
      <c r="O67" s="91">
        <f t="shared" si="20"/>
        <v>75</v>
      </c>
      <c r="P67" s="91">
        <f>P68</f>
        <v>0</v>
      </c>
      <c r="Q67" s="91">
        <f>Q68</f>
        <v>0</v>
      </c>
      <c r="R67" s="91">
        <f>R68</f>
        <v>0</v>
      </c>
      <c r="S67" s="91"/>
    </row>
    <row r="68" spans="1:19" ht="31.5" x14ac:dyDescent="0.25">
      <c r="A68" s="36" t="s">
        <v>673</v>
      </c>
      <c r="B68" s="108">
        <f t="shared" si="9"/>
        <v>192006</v>
      </c>
      <c r="C68" s="108">
        <f t="shared" si="10"/>
        <v>192006</v>
      </c>
      <c r="D68" s="93">
        <f t="shared" si="11"/>
        <v>192006</v>
      </c>
      <c r="E68" s="108"/>
      <c r="F68" s="108">
        <f t="shared" si="12"/>
        <v>144004.5</v>
      </c>
      <c r="G68" s="92">
        <f t="shared" si="18"/>
        <v>75</v>
      </c>
      <c r="H68" s="92"/>
      <c r="I68" s="92"/>
      <c r="J68" s="97"/>
      <c r="K68" s="92"/>
      <c r="L68" s="92">
        <v>192006</v>
      </c>
      <c r="M68" s="92">
        <v>192006</v>
      </c>
      <c r="N68" s="92">
        <v>144004.5</v>
      </c>
      <c r="O68" s="92">
        <f t="shared" si="20"/>
        <v>75</v>
      </c>
      <c r="P68" s="92"/>
      <c r="Q68" s="92"/>
      <c r="R68" s="92"/>
      <c r="S68" s="92"/>
    </row>
    <row r="69" spans="1:19" s="154" customFormat="1" ht="31.5" x14ac:dyDescent="0.2">
      <c r="A69" s="87" t="s">
        <v>674</v>
      </c>
      <c r="B69" s="105">
        <f t="shared" si="9"/>
        <v>154479.20000000001</v>
      </c>
      <c r="C69" s="105">
        <f t="shared" si="10"/>
        <v>154479.20000000001</v>
      </c>
      <c r="D69" s="106">
        <f t="shared" si="11"/>
        <v>154479.20000000001</v>
      </c>
      <c r="E69" s="105"/>
      <c r="F69" s="105">
        <f t="shared" si="12"/>
        <v>115859.5</v>
      </c>
      <c r="G69" s="91">
        <f t="shared" si="18"/>
        <v>75.000064733634048</v>
      </c>
      <c r="H69" s="91"/>
      <c r="I69" s="91"/>
      <c r="J69" s="107"/>
      <c r="K69" s="91"/>
      <c r="L69" s="91">
        <f>L70</f>
        <v>154479.20000000001</v>
      </c>
      <c r="M69" s="91">
        <f>M70</f>
        <v>154479.20000000001</v>
      </c>
      <c r="N69" s="91">
        <f>N70</f>
        <v>115859.5</v>
      </c>
      <c r="O69" s="91">
        <f t="shared" si="20"/>
        <v>75.000064733634048</v>
      </c>
      <c r="P69" s="91"/>
      <c r="Q69" s="91"/>
      <c r="R69" s="91"/>
      <c r="S69" s="91"/>
    </row>
    <row r="70" spans="1:19" ht="31.5" x14ac:dyDescent="0.25">
      <c r="A70" s="36" t="s">
        <v>675</v>
      </c>
      <c r="B70" s="108">
        <f t="shared" si="9"/>
        <v>154479.20000000001</v>
      </c>
      <c r="C70" s="108">
        <f t="shared" si="10"/>
        <v>154479.20000000001</v>
      </c>
      <c r="D70" s="93">
        <f t="shared" si="11"/>
        <v>154479.20000000001</v>
      </c>
      <c r="E70" s="108"/>
      <c r="F70" s="108">
        <f t="shared" si="12"/>
        <v>115859.5</v>
      </c>
      <c r="G70" s="92">
        <f t="shared" si="18"/>
        <v>75.000064733634048</v>
      </c>
      <c r="H70" s="92"/>
      <c r="I70" s="92"/>
      <c r="J70" s="97"/>
      <c r="K70" s="92"/>
      <c r="L70" s="92">
        <v>154479.20000000001</v>
      </c>
      <c r="M70" s="92">
        <v>154479.20000000001</v>
      </c>
      <c r="N70" s="92">
        <v>115859.5</v>
      </c>
      <c r="O70" s="92">
        <f t="shared" si="20"/>
        <v>75.000064733634048</v>
      </c>
      <c r="P70" s="92"/>
      <c r="Q70" s="92"/>
      <c r="R70" s="92"/>
      <c r="S70" s="92"/>
    </row>
    <row r="71" spans="1:19" s="154" customFormat="1" ht="31.5" x14ac:dyDescent="0.2">
      <c r="A71" s="87" t="s">
        <v>676</v>
      </c>
      <c r="B71" s="105">
        <f t="shared" si="9"/>
        <v>75544.5</v>
      </c>
      <c r="C71" s="105">
        <f t="shared" si="10"/>
        <v>75544.5</v>
      </c>
      <c r="D71" s="106">
        <f t="shared" si="11"/>
        <v>75544.5</v>
      </c>
      <c r="E71" s="105"/>
      <c r="F71" s="105">
        <f t="shared" si="12"/>
        <v>56658.5</v>
      </c>
      <c r="G71" s="91">
        <f t="shared" si="18"/>
        <v>75.000165465387951</v>
      </c>
      <c r="H71" s="91"/>
      <c r="I71" s="91"/>
      <c r="J71" s="107"/>
      <c r="K71" s="91"/>
      <c r="L71" s="91">
        <f>L72</f>
        <v>75544.5</v>
      </c>
      <c r="M71" s="91">
        <f>M72</f>
        <v>75544.5</v>
      </c>
      <c r="N71" s="91">
        <f>N72</f>
        <v>56658.5</v>
      </c>
      <c r="O71" s="91">
        <f t="shared" si="20"/>
        <v>75.000165465387951</v>
      </c>
      <c r="P71" s="91"/>
      <c r="Q71" s="91"/>
      <c r="R71" s="91"/>
      <c r="S71" s="91"/>
    </row>
    <row r="72" spans="1:19" ht="31.5" x14ac:dyDescent="0.25">
      <c r="A72" s="36" t="s">
        <v>677</v>
      </c>
      <c r="B72" s="108">
        <f t="shared" si="9"/>
        <v>75544.5</v>
      </c>
      <c r="C72" s="108">
        <f t="shared" si="10"/>
        <v>75544.5</v>
      </c>
      <c r="D72" s="93">
        <f t="shared" si="11"/>
        <v>75544.5</v>
      </c>
      <c r="E72" s="108"/>
      <c r="F72" s="108">
        <f t="shared" si="12"/>
        <v>56658.5</v>
      </c>
      <c r="G72" s="92">
        <f t="shared" si="18"/>
        <v>75.000165465387951</v>
      </c>
      <c r="H72" s="92"/>
      <c r="I72" s="92"/>
      <c r="J72" s="97"/>
      <c r="K72" s="92"/>
      <c r="L72" s="92">
        <v>75544.5</v>
      </c>
      <c r="M72" s="92">
        <v>75544.5</v>
      </c>
      <c r="N72" s="92">
        <v>56658.5</v>
      </c>
      <c r="O72" s="92">
        <f t="shared" si="20"/>
        <v>75.000165465387951</v>
      </c>
      <c r="P72" s="92"/>
      <c r="Q72" s="92"/>
      <c r="R72" s="92"/>
      <c r="S72" s="92"/>
    </row>
    <row r="73" spans="1:19" s="154" customFormat="1" ht="31.5" x14ac:dyDescent="0.2">
      <c r="A73" s="87" t="s">
        <v>678</v>
      </c>
      <c r="B73" s="105">
        <f t="shared" si="9"/>
        <v>183547.4</v>
      </c>
      <c r="C73" s="105">
        <f t="shared" si="10"/>
        <v>183547.4</v>
      </c>
      <c r="D73" s="106">
        <f t="shared" si="11"/>
        <v>183547.4</v>
      </c>
      <c r="E73" s="105"/>
      <c r="F73" s="105">
        <f t="shared" si="12"/>
        <v>137660.4</v>
      </c>
      <c r="G73" s="91">
        <f t="shared" si="18"/>
        <v>74.999918277240653</v>
      </c>
      <c r="H73" s="91"/>
      <c r="I73" s="91"/>
      <c r="J73" s="107"/>
      <c r="K73" s="91"/>
      <c r="L73" s="91">
        <f>L74</f>
        <v>183547.4</v>
      </c>
      <c r="M73" s="91">
        <f>M74</f>
        <v>183547.4</v>
      </c>
      <c r="N73" s="91">
        <f>N74</f>
        <v>137660.4</v>
      </c>
      <c r="O73" s="91">
        <f t="shared" si="20"/>
        <v>74.999918277240653</v>
      </c>
      <c r="P73" s="91"/>
      <c r="Q73" s="91"/>
      <c r="R73" s="91"/>
      <c r="S73" s="91"/>
    </row>
    <row r="74" spans="1:19" ht="31.5" x14ac:dyDescent="0.25">
      <c r="A74" s="36" t="s">
        <v>679</v>
      </c>
      <c r="B74" s="108">
        <f t="shared" si="9"/>
        <v>183547.4</v>
      </c>
      <c r="C74" s="108">
        <f t="shared" si="10"/>
        <v>183547.4</v>
      </c>
      <c r="D74" s="93">
        <f t="shared" si="11"/>
        <v>183547.4</v>
      </c>
      <c r="E74" s="108"/>
      <c r="F74" s="108">
        <f t="shared" si="12"/>
        <v>137660.4</v>
      </c>
      <c r="G74" s="92">
        <f t="shared" si="18"/>
        <v>74.999918277240653</v>
      </c>
      <c r="H74" s="92"/>
      <c r="I74" s="92"/>
      <c r="J74" s="97"/>
      <c r="K74" s="92"/>
      <c r="L74" s="92">
        <v>183547.4</v>
      </c>
      <c r="M74" s="92">
        <v>183547.4</v>
      </c>
      <c r="N74" s="92">
        <v>137660.4</v>
      </c>
      <c r="O74" s="92">
        <f t="shared" si="20"/>
        <v>74.999918277240653</v>
      </c>
      <c r="P74" s="92"/>
      <c r="Q74" s="92"/>
      <c r="R74" s="92"/>
      <c r="S74" s="92"/>
    </row>
    <row r="75" spans="1:19" s="154" customFormat="1" ht="31.5" x14ac:dyDescent="0.2">
      <c r="A75" s="87" t="s">
        <v>680</v>
      </c>
      <c r="B75" s="105">
        <f t="shared" si="9"/>
        <v>32731.5</v>
      </c>
      <c r="C75" s="105">
        <f t="shared" si="10"/>
        <v>32523.699999999997</v>
      </c>
      <c r="D75" s="106">
        <f t="shared" si="11"/>
        <v>32523.699999999997</v>
      </c>
      <c r="E75" s="105"/>
      <c r="F75" s="105">
        <f t="shared" si="12"/>
        <v>27647.199999999997</v>
      </c>
      <c r="G75" s="91">
        <f t="shared" si="18"/>
        <v>85.006318469300851</v>
      </c>
      <c r="H75" s="91"/>
      <c r="I75" s="91"/>
      <c r="J75" s="107"/>
      <c r="K75" s="91"/>
      <c r="L75" s="91">
        <f>L76</f>
        <v>20784.900000000001</v>
      </c>
      <c r="M75" s="91">
        <f>M76</f>
        <v>20577.099999999999</v>
      </c>
      <c r="N75" s="91">
        <f>N76</f>
        <v>18686.8</v>
      </c>
      <c r="O75" s="91">
        <f t="shared" si="20"/>
        <v>90.813574313192831</v>
      </c>
      <c r="P75" s="91">
        <f>P76</f>
        <v>11946.6</v>
      </c>
      <c r="Q75" s="91">
        <f>Q76</f>
        <v>11946.6</v>
      </c>
      <c r="R75" s="91">
        <f>R76</f>
        <v>8960.4</v>
      </c>
      <c r="S75" s="91">
        <f>R75/Q75*100</f>
        <v>75.003766762091303</v>
      </c>
    </row>
    <row r="76" spans="1:19" ht="31.5" x14ac:dyDescent="0.25">
      <c r="A76" s="36" t="s">
        <v>681</v>
      </c>
      <c r="B76" s="108">
        <f t="shared" si="9"/>
        <v>32731.5</v>
      </c>
      <c r="C76" s="108">
        <f t="shared" si="10"/>
        <v>32523.699999999997</v>
      </c>
      <c r="D76" s="93">
        <f t="shared" si="11"/>
        <v>32523.699999999997</v>
      </c>
      <c r="E76" s="108"/>
      <c r="F76" s="108">
        <f t="shared" si="12"/>
        <v>27647.199999999997</v>
      </c>
      <c r="G76" s="92">
        <f t="shared" si="18"/>
        <v>85.006318469300851</v>
      </c>
      <c r="H76" s="92"/>
      <c r="I76" s="92"/>
      <c r="J76" s="97"/>
      <c r="K76" s="92"/>
      <c r="L76" s="92">
        <v>20784.900000000001</v>
      </c>
      <c r="M76" s="92">
        <v>20577.099999999999</v>
      </c>
      <c r="N76" s="92">
        <v>18686.8</v>
      </c>
      <c r="O76" s="92">
        <f t="shared" si="20"/>
        <v>90.813574313192831</v>
      </c>
      <c r="P76" s="92">
        <v>11946.6</v>
      </c>
      <c r="Q76" s="92">
        <v>11946.6</v>
      </c>
      <c r="R76" s="92">
        <v>8960.4</v>
      </c>
      <c r="S76" s="92">
        <f>R76/Q76*100</f>
        <v>75.003766762091303</v>
      </c>
    </row>
    <row r="77" spans="1:19" ht="33.75" customHeight="1" x14ac:dyDescent="0.25">
      <c r="A77" s="36" t="s">
        <v>310</v>
      </c>
      <c r="B77" s="108">
        <f t="shared" si="9"/>
        <v>0</v>
      </c>
      <c r="C77" s="108">
        <f t="shared" si="10"/>
        <v>0</v>
      </c>
      <c r="D77" s="93">
        <f t="shared" si="11"/>
        <v>0</v>
      </c>
      <c r="E77" s="108"/>
      <c r="F77" s="108">
        <f t="shared" si="12"/>
        <v>0</v>
      </c>
      <c r="G77" s="92"/>
      <c r="H77" s="92"/>
      <c r="I77" s="92"/>
      <c r="J77" s="97"/>
      <c r="K77" s="92"/>
      <c r="L77" s="92"/>
      <c r="M77" s="92"/>
      <c r="N77" s="92"/>
      <c r="O77" s="92"/>
      <c r="P77" s="92"/>
      <c r="Q77" s="92"/>
      <c r="R77" s="92"/>
      <c r="S77" s="92"/>
    </row>
    <row r="78" spans="1:19" s="154" customFormat="1" ht="31.5" x14ac:dyDescent="0.2">
      <c r="A78" s="35" t="s">
        <v>682</v>
      </c>
      <c r="B78" s="105">
        <f t="shared" si="9"/>
        <v>71424.400000000009</v>
      </c>
      <c r="C78" s="105">
        <f t="shared" si="10"/>
        <v>70798.7</v>
      </c>
      <c r="D78" s="106">
        <f t="shared" si="11"/>
        <v>70798.7</v>
      </c>
      <c r="E78" s="105"/>
      <c r="F78" s="105">
        <f t="shared" si="12"/>
        <v>53412.2</v>
      </c>
      <c r="G78" s="91">
        <f t="shared" si="18"/>
        <v>75.442345692788152</v>
      </c>
      <c r="H78" s="91"/>
      <c r="I78" s="91"/>
      <c r="J78" s="107"/>
      <c r="K78" s="91"/>
      <c r="L78" s="91">
        <f>L79</f>
        <v>62569.8</v>
      </c>
      <c r="M78" s="91">
        <f>M79</f>
        <v>61944.1</v>
      </c>
      <c r="N78" s="91">
        <f>N79</f>
        <v>46771.1</v>
      </c>
      <c r="O78" s="91">
        <f t="shared" ref="O78:O89" si="21">N78/M78*100</f>
        <v>75.505334648497609</v>
      </c>
      <c r="P78" s="91">
        <f>P79</f>
        <v>8854.6</v>
      </c>
      <c r="Q78" s="91">
        <f>Q79</f>
        <v>8854.6</v>
      </c>
      <c r="R78" s="91">
        <f>R79</f>
        <v>6641.1</v>
      </c>
      <c r="S78" s="91">
        <f t="shared" ref="S78:S85" si="22">R78/Q78*100</f>
        <v>75.001694034739003</v>
      </c>
    </row>
    <row r="79" spans="1:19" ht="31.5" x14ac:dyDescent="0.25">
      <c r="A79" s="39" t="s">
        <v>683</v>
      </c>
      <c r="B79" s="108">
        <f t="shared" ref="B79:B90" si="23">H79+L79+P79</f>
        <v>71424.400000000009</v>
      </c>
      <c r="C79" s="108">
        <f t="shared" ref="C79:C90" si="24">I79+M79+Q79</f>
        <v>70798.7</v>
      </c>
      <c r="D79" s="93">
        <f t="shared" ref="D79:D90" si="25">I79+M79+Q79</f>
        <v>70798.7</v>
      </c>
      <c r="E79" s="108"/>
      <c r="F79" s="108">
        <f t="shared" ref="F79:F90" si="26">J79+N79+R79</f>
        <v>53412.2</v>
      </c>
      <c r="G79" s="92">
        <f t="shared" si="18"/>
        <v>75.442345692788152</v>
      </c>
      <c r="H79" s="92"/>
      <c r="I79" s="92"/>
      <c r="J79" s="97"/>
      <c r="K79" s="92"/>
      <c r="L79" s="92">
        <v>62569.8</v>
      </c>
      <c r="M79" s="92">
        <v>61944.1</v>
      </c>
      <c r="N79" s="92">
        <v>46771.1</v>
      </c>
      <c r="O79" s="92">
        <f t="shared" si="21"/>
        <v>75.505334648497609</v>
      </c>
      <c r="P79" s="92">
        <v>8854.6</v>
      </c>
      <c r="Q79" s="92">
        <v>8854.6</v>
      </c>
      <c r="R79" s="92">
        <v>6641.1</v>
      </c>
      <c r="S79" s="92">
        <f t="shared" si="22"/>
        <v>75.001694034739003</v>
      </c>
    </row>
    <row r="80" spans="1:19" s="154" customFormat="1" ht="31.5" x14ac:dyDescent="0.2">
      <c r="A80" s="35" t="s">
        <v>684</v>
      </c>
      <c r="B80" s="105">
        <f t="shared" si="23"/>
        <v>90823.5</v>
      </c>
      <c r="C80" s="105">
        <f t="shared" si="24"/>
        <v>90823.5</v>
      </c>
      <c r="D80" s="106">
        <f t="shared" si="25"/>
        <v>90823.5</v>
      </c>
      <c r="E80" s="105"/>
      <c r="F80" s="105">
        <f t="shared" si="26"/>
        <v>68117.399999999994</v>
      </c>
      <c r="G80" s="91">
        <f t="shared" si="18"/>
        <v>74.999752266759145</v>
      </c>
      <c r="H80" s="91"/>
      <c r="I80" s="91"/>
      <c r="J80" s="107"/>
      <c r="K80" s="91"/>
      <c r="L80" s="91">
        <f>L81</f>
        <v>79720.899999999994</v>
      </c>
      <c r="M80" s="91">
        <f>M81</f>
        <v>79720.899999999994</v>
      </c>
      <c r="N80" s="91">
        <f>N81</f>
        <v>59790.6</v>
      </c>
      <c r="O80" s="91">
        <f t="shared" si="21"/>
        <v>74.999905921784631</v>
      </c>
      <c r="P80" s="91">
        <f>P81</f>
        <v>11102.6</v>
      </c>
      <c r="Q80" s="91">
        <f>Q81</f>
        <v>11102.6</v>
      </c>
      <c r="R80" s="91">
        <f>R81</f>
        <v>8326.7999999999993</v>
      </c>
      <c r="S80" s="91">
        <f t="shared" si="22"/>
        <v>74.998648965107265</v>
      </c>
    </row>
    <row r="81" spans="1:19" ht="31.5" x14ac:dyDescent="0.25">
      <c r="A81" s="88" t="s">
        <v>685</v>
      </c>
      <c r="B81" s="108">
        <f t="shared" si="23"/>
        <v>90823.5</v>
      </c>
      <c r="C81" s="108">
        <f t="shared" si="24"/>
        <v>90823.5</v>
      </c>
      <c r="D81" s="93">
        <f t="shared" si="25"/>
        <v>90823.5</v>
      </c>
      <c r="E81" s="108"/>
      <c r="F81" s="108">
        <f t="shared" si="26"/>
        <v>68117.399999999994</v>
      </c>
      <c r="G81" s="92">
        <f t="shared" si="18"/>
        <v>74.999752266759145</v>
      </c>
      <c r="H81" s="92"/>
      <c r="I81" s="92"/>
      <c r="J81" s="97"/>
      <c r="K81" s="92"/>
      <c r="L81" s="92">
        <v>79720.899999999994</v>
      </c>
      <c r="M81" s="92">
        <v>79720.899999999994</v>
      </c>
      <c r="N81" s="92">
        <v>59790.6</v>
      </c>
      <c r="O81" s="92">
        <f t="shared" si="21"/>
        <v>74.999905921784631</v>
      </c>
      <c r="P81" s="92">
        <v>11102.6</v>
      </c>
      <c r="Q81" s="92">
        <v>11102.6</v>
      </c>
      <c r="R81" s="92">
        <v>8326.7999999999993</v>
      </c>
      <c r="S81" s="92">
        <f t="shared" si="22"/>
        <v>74.998648965107265</v>
      </c>
    </row>
    <row r="82" spans="1:19" s="154" customFormat="1" ht="31.5" x14ac:dyDescent="0.2">
      <c r="A82" s="35" t="s">
        <v>686</v>
      </c>
      <c r="B82" s="105">
        <f t="shared" si="23"/>
        <v>56658.400000000001</v>
      </c>
      <c r="C82" s="105">
        <f t="shared" si="24"/>
        <v>56658.400000000001</v>
      </c>
      <c r="D82" s="106">
        <f t="shared" si="25"/>
        <v>56658.400000000001</v>
      </c>
      <c r="E82" s="105"/>
      <c r="F82" s="105">
        <f t="shared" si="26"/>
        <v>46327</v>
      </c>
      <c r="G82" s="91">
        <f t="shared" si="18"/>
        <v>81.765457549101285</v>
      </c>
      <c r="H82" s="91"/>
      <c r="I82" s="91"/>
      <c r="J82" s="107"/>
      <c r="K82" s="91"/>
      <c r="L82" s="91">
        <f>L83</f>
        <v>49877</v>
      </c>
      <c r="M82" s="91">
        <f>M83</f>
        <v>49877</v>
      </c>
      <c r="N82" s="91">
        <f>N83</f>
        <v>41241.1</v>
      </c>
      <c r="O82" s="91">
        <f t="shared" si="21"/>
        <v>82.685606592216857</v>
      </c>
      <c r="P82" s="91">
        <f>P83</f>
        <v>6781.4</v>
      </c>
      <c r="Q82" s="91">
        <f>Q83</f>
        <v>6781.4</v>
      </c>
      <c r="R82" s="91">
        <f>R83</f>
        <v>5085.8999999999996</v>
      </c>
      <c r="S82" s="91">
        <f t="shared" si="22"/>
        <v>74.997788067360716</v>
      </c>
    </row>
    <row r="83" spans="1:19" ht="31.5" x14ac:dyDescent="0.25">
      <c r="A83" s="39" t="s">
        <v>687</v>
      </c>
      <c r="B83" s="108">
        <f t="shared" si="23"/>
        <v>56658.400000000001</v>
      </c>
      <c r="C83" s="108">
        <f t="shared" si="24"/>
        <v>56658.400000000001</v>
      </c>
      <c r="D83" s="93">
        <f t="shared" si="25"/>
        <v>56658.400000000001</v>
      </c>
      <c r="E83" s="108"/>
      <c r="F83" s="108">
        <f t="shared" si="26"/>
        <v>46327</v>
      </c>
      <c r="G83" s="92">
        <f t="shared" si="18"/>
        <v>81.765457549101285</v>
      </c>
      <c r="H83" s="92"/>
      <c r="I83" s="92"/>
      <c r="J83" s="97"/>
      <c r="K83" s="92"/>
      <c r="L83" s="92">
        <v>49877</v>
      </c>
      <c r="M83" s="92">
        <v>49877</v>
      </c>
      <c r="N83" s="92">
        <v>41241.1</v>
      </c>
      <c r="O83" s="92">
        <f t="shared" si="21"/>
        <v>82.685606592216857</v>
      </c>
      <c r="P83" s="92">
        <v>6781.4</v>
      </c>
      <c r="Q83" s="92">
        <v>6781.4</v>
      </c>
      <c r="R83" s="92">
        <v>5085.8999999999996</v>
      </c>
      <c r="S83" s="92">
        <f t="shared" si="22"/>
        <v>74.997788067360716</v>
      </c>
    </row>
    <row r="84" spans="1:19" s="154" customFormat="1" ht="31.5" x14ac:dyDescent="0.2">
      <c r="A84" s="35" t="s">
        <v>688</v>
      </c>
      <c r="B84" s="105">
        <f t="shared" si="23"/>
        <v>98364.1</v>
      </c>
      <c r="C84" s="105">
        <f t="shared" si="24"/>
        <v>98364.1</v>
      </c>
      <c r="D84" s="106">
        <f t="shared" si="25"/>
        <v>98364.1</v>
      </c>
      <c r="E84" s="105"/>
      <c r="F84" s="105">
        <f t="shared" si="26"/>
        <v>73773</v>
      </c>
      <c r="G84" s="91">
        <f t="shared" si="18"/>
        <v>74.999923752669929</v>
      </c>
      <c r="H84" s="91"/>
      <c r="I84" s="91"/>
      <c r="J84" s="107"/>
      <c r="K84" s="91"/>
      <c r="L84" s="91">
        <f>L85</f>
        <v>93678.5</v>
      </c>
      <c r="M84" s="91">
        <f>M85</f>
        <v>93678.5</v>
      </c>
      <c r="N84" s="91">
        <f>N85</f>
        <v>70258.5</v>
      </c>
      <c r="O84" s="91">
        <f t="shared" si="21"/>
        <v>74.999599694700493</v>
      </c>
      <c r="P84" s="91">
        <f>P85</f>
        <v>4685.6000000000004</v>
      </c>
      <c r="Q84" s="91">
        <f>Q85</f>
        <v>4685.6000000000004</v>
      </c>
      <c r="R84" s="91">
        <f>R85</f>
        <v>3514.5</v>
      </c>
      <c r="S84" s="91">
        <f t="shared" si="22"/>
        <v>75.006402595185236</v>
      </c>
    </row>
    <row r="85" spans="1:19" ht="31.5" x14ac:dyDescent="0.25">
      <c r="A85" s="39" t="s">
        <v>689</v>
      </c>
      <c r="B85" s="108">
        <f t="shared" si="23"/>
        <v>98364.1</v>
      </c>
      <c r="C85" s="108">
        <f t="shared" si="24"/>
        <v>98364.1</v>
      </c>
      <c r="D85" s="93">
        <f t="shared" si="25"/>
        <v>98364.1</v>
      </c>
      <c r="E85" s="108"/>
      <c r="F85" s="108">
        <f t="shared" si="26"/>
        <v>73773</v>
      </c>
      <c r="G85" s="92">
        <f t="shared" si="18"/>
        <v>74.999923752669929</v>
      </c>
      <c r="H85" s="92"/>
      <c r="I85" s="92"/>
      <c r="J85" s="97"/>
      <c r="K85" s="92"/>
      <c r="L85" s="92">
        <v>93678.5</v>
      </c>
      <c r="M85" s="92">
        <v>93678.5</v>
      </c>
      <c r="N85" s="92">
        <v>70258.5</v>
      </c>
      <c r="O85" s="92">
        <f t="shared" si="21"/>
        <v>74.999599694700493</v>
      </c>
      <c r="P85" s="92">
        <v>4685.6000000000004</v>
      </c>
      <c r="Q85" s="92">
        <v>4685.6000000000004</v>
      </c>
      <c r="R85" s="92">
        <v>3514.5</v>
      </c>
      <c r="S85" s="92">
        <f t="shared" si="22"/>
        <v>75.006402595185236</v>
      </c>
    </row>
    <row r="86" spans="1:19" s="154" customFormat="1" ht="31.5" x14ac:dyDescent="0.2">
      <c r="A86" s="35" t="s">
        <v>690</v>
      </c>
      <c r="B86" s="105">
        <f t="shared" si="23"/>
        <v>122802.2</v>
      </c>
      <c r="C86" s="105">
        <f t="shared" si="24"/>
        <v>122802.2</v>
      </c>
      <c r="D86" s="106">
        <f t="shared" si="25"/>
        <v>122802.2</v>
      </c>
      <c r="E86" s="105"/>
      <c r="F86" s="105">
        <f t="shared" si="26"/>
        <v>95101.9</v>
      </c>
      <c r="G86" s="91">
        <f t="shared" si="18"/>
        <v>77.443156555827173</v>
      </c>
      <c r="H86" s="91"/>
      <c r="I86" s="91"/>
      <c r="J86" s="107"/>
      <c r="K86" s="91"/>
      <c r="L86" s="91">
        <f>L87</f>
        <v>113480.9</v>
      </c>
      <c r="M86" s="91">
        <f>M87</f>
        <v>113480.9</v>
      </c>
      <c r="N86" s="91">
        <f>N87</f>
        <v>88110.7</v>
      </c>
      <c r="O86" s="91">
        <f t="shared" si="21"/>
        <v>77.643638709245337</v>
      </c>
      <c r="P86" s="91">
        <f>P87</f>
        <v>9321.2999999999993</v>
      </c>
      <c r="Q86" s="91">
        <f>Q87</f>
        <v>9321.2999999999993</v>
      </c>
      <c r="R86" s="91">
        <f>R87</f>
        <v>6991.2</v>
      </c>
      <c r="S86" s="91">
        <f>R86/Q86*100</f>
        <v>75.0024138263976</v>
      </c>
    </row>
    <row r="87" spans="1:19" ht="31.5" x14ac:dyDescent="0.25">
      <c r="A87" s="39" t="s">
        <v>691</v>
      </c>
      <c r="B87" s="108">
        <f t="shared" si="23"/>
        <v>122802.2</v>
      </c>
      <c r="C87" s="108">
        <f t="shared" si="24"/>
        <v>122802.2</v>
      </c>
      <c r="D87" s="93">
        <f t="shared" si="25"/>
        <v>122802.2</v>
      </c>
      <c r="E87" s="108"/>
      <c r="F87" s="108">
        <f t="shared" si="26"/>
        <v>95101.9</v>
      </c>
      <c r="G87" s="92">
        <f t="shared" si="18"/>
        <v>77.443156555827173</v>
      </c>
      <c r="H87" s="92"/>
      <c r="I87" s="92"/>
      <c r="J87" s="97"/>
      <c r="K87" s="92"/>
      <c r="L87" s="92">
        <v>113480.9</v>
      </c>
      <c r="M87" s="92">
        <v>113480.9</v>
      </c>
      <c r="N87" s="92">
        <v>88110.7</v>
      </c>
      <c r="O87" s="92">
        <f t="shared" si="21"/>
        <v>77.643638709245337</v>
      </c>
      <c r="P87" s="92">
        <v>9321.2999999999993</v>
      </c>
      <c r="Q87" s="92">
        <v>9321.2999999999993</v>
      </c>
      <c r="R87" s="92">
        <v>6991.2</v>
      </c>
      <c r="S87" s="92">
        <f>R87/Q87*100</f>
        <v>75.0024138263976</v>
      </c>
    </row>
    <row r="88" spans="1:19" s="154" customFormat="1" ht="31.5" x14ac:dyDescent="0.2">
      <c r="A88" s="35" t="s">
        <v>692</v>
      </c>
      <c r="B88" s="105">
        <f t="shared" si="23"/>
        <v>283201.8</v>
      </c>
      <c r="C88" s="105">
        <f t="shared" si="24"/>
        <v>283201.8</v>
      </c>
      <c r="D88" s="106">
        <f t="shared" si="25"/>
        <v>283201.8</v>
      </c>
      <c r="E88" s="105"/>
      <c r="F88" s="105">
        <f t="shared" si="26"/>
        <v>212401.5</v>
      </c>
      <c r="G88" s="91">
        <f t="shared" si="18"/>
        <v>75.00005296576505</v>
      </c>
      <c r="H88" s="91"/>
      <c r="I88" s="91"/>
      <c r="J88" s="107"/>
      <c r="K88" s="91"/>
      <c r="L88" s="91">
        <f>L89+L90</f>
        <v>283201.8</v>
      </c>
      <c r="M88" s="91">
        <f>M89+M90</f>
        <v>283201.8</v>
      </c>
      <c r="N88" s="91">
        <f>N89+N90</f>
        <v>212401.5</v>
      </c>
      <c r="O88" s="91">
        <f t="shared" si="21"/>
        <v>75.00005296576505</v>
      </c>
      <c r="P88" s="91">
        <f>P89+P90</f>
        <v>0</v>
      </c>
      <c r="Q88" s="91">
        <f>Q89+Q90</f>
        <v>0</v>
      </c>
      <c r="R88" s="91">
        <f>R89+R90</f>
        <v>0</v>
      </c>
      <c r="S88" s="91"/>
    </row>
    <row r="89" spans="1:19" ht="31.5" x14ac:dyDescent="0.25">
      <c r="A89" s="39" t="s">
        <v>693</v>
      </c>
      <c r="B89" s="108">
        <f t="shared" si="23"/>
        <v>283201.8</v>
      </c>
      <c r="C89" s="108">
        <f t="shared" si="24"/>
        <v>283201.8</v>
      </c>
      <c r="D89" s="93">
        <f t="shared" si="25"/>
        <v>283201.8</v>
      </c>
      <c r="E89" s="108"/>
      <c r="F89" s="108">
        <f t="shared" si="26"/>
        <v>212401.5</v>
      </c>
      <c r="G89" s="92">
        <f t="shared" si="18"/>
        <v>75.00005296576505</v>
      </c>
      <c r="H89" s="92"/>
      <c r="I89" s="92"/>
      <c r="J89" s="97"/>
      <c r="K89" s="92"/>
      <c r="L89" s="92">
        <v>283201.8</v>
      </c>
      <c r="M89" s="92">
        <v>283201.8</v>
      </c>
      <c r="N89" s="92">
        <v>212401.5</v>
      </c>
      <c r="O89" s="92">
        <f t="shared" si="21"/>
        <v>75.00005296576505</v>
      </c>
      <c r="P89" s="92"/>
      <c r="Q89" s="92"/>
      <c r="R89" s="92"/>
      <c r="S89" s="92"/>
    </row>
    <row r="90" spans="1:19" ht="15.75" x14ac:dyDescent="0.25">
      <c r="A90" s="66" t="s">
        <v>213</v>
      </c>
      <c r="B90" s="108">
        <f t="shared" si="23"/>
        <v>0</v>
      </c>
      <c r="C90" s="108">
        <f t="shared" si="24"/>
        <v>0</v>
      </c>
      <c r="D90" s="93">
        <f t="shared" si="25"/>
        <v>0</v>
      </c>
      <c r="E90" s="108"/>
      <c r="F90" s="108">
        <f t="shared" si="26"/>
        <v>0</v>
      </c>
      <c r="G90" s="92"/>
      <c r="H90" s="92"/>
      <c r="I90" s="92"/>
      <c r="J90" s="97"/>
      <c r="K90" s="92"/>
      <c r="L90" s="92"/>
      <c r="M90" s="92"/>
      <c r="N90" s="92"/>
      <c r="O90" s="92"/>
      <c r="P90" s="92"/>
      <c r="Q90" s="92"/>
      <c r="R90" s="92"/>
      <c r="S90" s="92"/>
    </row>
    <row r="91" spans="1:19" ht="31.5" x14ac:dyDescent="0.25">
      <c r="A91" s="103" t="s">
        <v>81</v>
      </c>
      <c r="B91" s="109">
        <f>H91+L91+P91</f>
        <v>246325.80000000002</v>
      </c>
      <c r="C91" s="109">
        <f>I91+M91+Q91</f>
        <v>246325.80000000002</v>
      </c>
      <c r="D91" s="109">
        <f>I91+M91+Q91</f>
        <v>246325.80000000002</v>
      </c>
      <c r="E91" s="109"/>
      <c r="F91" s="109">
        <f>J91+N91+R91</f>
        <v>184739.4</v>
      </c>
      <c r="G91" s="90">
        <f>F91/C91*100</f>
        <v>74.99799046628489</v>
      </c>
      <c r="H91" s="90">
        <f>SUM(H92:H95)</f>
        <v>31986</v>
      </c>
      <c r="I91" s="90">
        <f>SUM(I92:I95)</f>
        <v>31986</v>
      </c>
      <c r="J91" s="90">
        <f>SUM(J92:J95)</f>
        <v>23985</v>
      </c>
      <c r="K91" s="90">
        <f>J91/I91*100</f>
        <v>74.985931344963419</v>
      </c>
      <c r="L91" s="90">
        <f>SUM(L92:L95)</f>
        <v>214339.80000000002</v>
      </c>
      <c r="M91" s="90">
        <f>SUM(M92:M95)</f>
        <v>214339.80000000002</v>
      </c>
      <c r="N91" s="90">
        <f>SUM(N92:N95)</f>
        <v>160754.4</v>
      </c>
      <c r="O91" s="90">
        <f>N91/M91*100</f>
        <v>74.999790052990605</v>
      </c>
      <c r="P91" s="90"/>
      <c r="Q91" s="90">
        <f>SUM(Q92:Q95)</f>
        <v>0</v>
      </c>
      <c r="R91" s="90">
        <f>SUM(R92:R95)</f>
        <v>0</v>
      </c>
      <c r="S91" s="90"/>
    </row>
    <row r="92" spans="1:19" ht="15.75" x14ac:dyDescent="0.25">
      <c r="A92" s="25" t="s">
        <v>82</v>
      </c>
      <c r="B92" s="25"/>
      <c r="C92" s="92">
        <f>I92+M92+Q92</f>
        <v>0</v>
      </c>
      <c r="D92" s="93">
        <f>I92+M92+Q92</f>
        <v>0</v>
      </c>
      <c r="E92" s="92"/>
      <c r="F92" s="92">
        <f>J92+N92+R92</f>
        <v>0</v>
      </c>
      <c r="G92" s="92"/>
      <c r="H92" s="92"/>
      <c r="I92" s="92"/>
      <c r="J92" s="97"/>
      <c r="K92" s="92"/>
      <c r="L92" s="92"/>
      <c r="M92" s="92"/>
      <c r="N92" s="97">
        <v>0</v>
      </c>
      <c r="O92" s="92"/>
      <c r="P92" s="92"/>
      <c r="Q92" s="92"/>
      <c r="R92" s="92"/>
      <c r="S92" s="92"/>
    </row>
    <row r="93" spans="1:19" ht="15.75" x14ac:dyDescent="0.25">
      <c r="A93" s="25" t="s">
        <v>83</v>
      </c>
      <c r="B93" s="85">
        <f>H93+L93+P93</f>
        <v>42171.9</v>
      </c>
      <c r="C93" s="85">
        <f>I93+M93+Q93</f>
        <v>42171.9</v>
      </c>
      <c r="D93" s="93">
        <f t="shared" ref="D93:D95" si="27">I93+M93+Q93</f>
        <v>42171.9</v>
      </c>
      <c r="E93" s="85"/>
      <c r="F93" s="85">
        <f>J93+N93+R93</f>
        <v>31628.7</v>
      </c>
      <c r="G93" s="92">
        <f>F93/C93*100</f>
        <v>74.999466469378888</v>
      </c>
      <c r="H93" s="92"/>
      <c r="I93" s="92"/>
      <c r="J93" s="92"/>
      <c r="K93" s="92"/>
      <c r="L93" s="92">
        <v>42171.9</v>
      </c>
      <c r="M93" s="92">
        <v>42171.9</v>
      </c>
      <c r="N93" s="92">
        <v>31628.7</v>
      </c>
      <c r="O93" s="92">
        <f>N93/M93*100</f>
        <v>74.999466469378888</v>
      </c>
      <c r="P93" s="92"/>
      <c r="Q93" s="92"/>
      <c r="R93" s="92"/>
      <c r="S93" s="92"/>
    </row>
    <row r="94" spans="1:19" ht="17.25" customHeight="1" x14ac:dyDescent="0.25">
      <c r="A94" s="25" t="s">
        <v>84</v>
      </c>
      <c r="B94" s="85">
        <f t="shared" ref="B94:B95" si="28">H94+L94+P94</f>
        <v>139813.29999999999</v>
      </c>
      <c r="C94" s="85">
        <f t="shared" ref="C94:C95" si="29">I94+M94+Q94</f>
        <v>139813.29999999999</v>
      </c>
      <c r="D94" s="93">
        <f t="shared" si="27"/>
        <v>139813.29999999999</v>
      </c>
      <c r="E94" s="85"/>
      <c r="F94" s="85">
        <f t="shared" ref="F94:F95" si="30">J94+N94+R94</f>
        <v>104855.4</v>
      </c>
      <c r="G94" s="92">
        <f>F94/C94*100</f>
        <v>74.996727779116867</v>
      </c>
      <c r="H94" s="92">
        <v>31986</v>
      </c>
      <c r="I94" s="92">
        <v>31986</v>
      </c>
      <c r="J94" s="92">
        <v>23985</v>
      </c>
      <c r="K94" s="92">
        <f>J94/I94*100</f>
        <v>74.985931344963419</v>
      </c>
      <c r="L94" s="92">
        <v>107827.3</v>
      </c>
      <c r="M94" s="92">
        <v>107827.3</v>
      </c>
      <c r="N94" s="92">
        <v>80870.399999999994</v>
      </c>
      <c r="O94" s="92">
        <f>N94/M94*100</f>
        <v>74.999930444330872</v>
      </c>
      <c r="P94" s="92"/>
      <c r="Q94" s="92"/>
      <c r="R94" s="92"/>
      <c r="S94" s="92"/>
    </row>
    <row r="95" spans="1:19" ht="15.75" x14ac:dyDescent="0.25">
      <c r="A95" s="25" t="s">
        <v>85</v>
      </c>
      <c r="B95" s="85">
        <f t="shared" si="28"/>
        <v>64340.6</v>
      </c>
      <c r="C95" s="85">
        <f t="shared" si="29"/>
        <v>64340.6</v>
      </c>
      <c r="D95" s="93">
        <f t="shared" si="27"/>
        <v>64340.6</v>
      </c>
      <c r="E95" s="85"/>
      <c r="F95" s="85">
        <f t="shared" si="30"/>
        <v>48255.3</v>
      </c>
      <c r="G95" s="92">
        <f>F95/C95*100</f>
        <v>74.99976686571155</v>
      </c>
      <c r="H95" s="92"/>
      <c r="I95" s="92"/>
      <c r="J95" s="92"/>
      <c r="K95" s="92"/>
      <c r="L95" s="92">
        <v>64340.6</v>
      </c>
      <c r="M95" s="92">
        <v>64340.6</v>
      </c>
      <c r="N95" s="92">
        <v>48255.3</v>
      </c>
      <c r="O95" s="92">
        <f>N95/M95*100</f>
        <v>74.99976686571155</v>
      </c>
      <c r="P95" s="92"/>
      <c r="Q95" s="92"/>
      <c r="R95" s="92"/>
      <c r="S95" s="92"/>
    </row>
    <row r="96" spans="1:19" ht="31.5" customHeight="1" x14ac:dyDescent="0.25">
      <c r="A96" s="103" t="s">
        <v>797</v>
      </c>
      <c r="B96" s="103"/>
      <c r="C96" s="95">
        <f>I96+M96+Q96</f>
        <v>0</v>
      </c>
      <c r="D96" s="95">
        <f>I96+M96+Q96</f>
        <v>0</v>
      </c>
      <c r="E96" s="95"/>
      <c r="F96" s="95">
        <f>J96+N96+R96</f>
        <v>0</v>
      </c>
      <c r="G96" s="94"/>
      <c r="H96" s="94"/>
      <c r="I96" s="94"/>
      <c r="J96" s="94"/>
      <c r="K96" s="94"/>
      <c r="L96" s="94"/>
      <c r="M96" s="94"/>
      <c r="N96" s="94"/>
      <c r="O96" s="90"/>
      <c r="P96" s="90"/>
      <c r="Q96" s="94"/>
      <c r="R96" s="94"/>
      <c r="S96" s="90"/>
    </row>
    <row r="97" spans="1:19" ht="21" customHeight="1" x14ac:dyDescent="0.25">
      <c r="A97" s="103" t="s">
        <v>87</v>
      </c>
      <c r="B97" s="95">
        <f>H97+L97+P97</f>
        <v>4672342.8999999985</v>
      </c>
      <c r="C97" s="95">
        <f>I97+M97+Q97</f>
        <v>4665751</v>
      </c>
      <c r="D97" s="95">
        <f>I97+M97+Q97</f>
        <v>4665751</v>
      </c>
      <c r="E97" s="95"/>
      <c r="F97" s="95">
        <f>J97+N97+R97</f>
        <v>3572842.5</v>
      </c>
      <c r="G97" s="95">
        <f>F97/C97*100</f>
        <v>76.575936006872197</v>
      </c>
      <c r="H97" s="95">
        <f>H10+H91</f>
        <v>31986</v>
      </c>
      <c r="I97" s="95">
        <f>I10+I91</f>
        <v>31986</v>
      </c>
      <c r="J97" s="95">
        <f>J10+J91</f>
        <v>23985</v>
      </c>
      <c r="K97" s="95">
        <f>J97/I97*100</f>
        <v>74.985931344963419</v>
      </c>
      <c r="L97" s="95">
        <f>L91+L10+L96</f>
        <v>4211852.7999999989</v>
      </c>
      <c r="M97" s="95">
        <f>M91+M10+M96</f>
        <v>4205260.9000000004</v>
      </c>
      <c r="N97" s="95">
        <f>N91+N10+N96</f>
        <v>3227477.4</v>
      </c>
      <c r="O97" s="95">
        <f>N97/M97*100</f>
        <v>76.748565112809047</v>
      </c>
      <c r="P97" s="95">
        <f>P91+P10+P96</f>
        <v>428504.09999999992</v>
      </c>
      <c r="Q97" s="95">
        <f>Q91+Q10+Q96</f>
        <v>428504.09999999992</v>
      </c>
      <c r="R97" s="95">
        <f>R91+R10+R96</f>
        <v>321380.09999999998</v>
      </c>
      <c r="S97" s="100">
        <f>R97/Q97*100</f>
        <v>75.000472574241414</v>
      </c>
    </row>
    <row r="98" spans="1:19" ht="15.75" x14ac:dyDescent="0.25">
      <c r="A98" s="110"/>
      <c r="B98" s="110"/>
      <c r="C98" s="110"/>
      <c r="D98" s="110"/>
      <c r="E98" s="110"/>
      <c r="F98" s="98"/>
      <c r="G98" s="96"/>
      <c r="H98" s="96"/>
      <c r="I98" s="96"/>
      <c r="J98" s="98"/>
      <c r="K98" s="96"/>
      <c r="L98" s="96"/>
      <c r="M98" s="96"/>
      <c r="N98" s="98"/>
      <c r="O98" s="96"/>
      <c r="P98" s="96"/>
      <c r="Q98" s="96"/>
      <c r="R98" s="98"/>
      <c r="S98" s="96"/>
    </row>
    <row r="99" spans="1:19" ht="15.75" customHeight="1" x14ac:dyDescent="0.25">
      <c r="A99" s="425" t="s">
        <v>803</v>
      </c>
      <c r="B99" s="426"/>
      <c r="C99" s="426"/>
      <c r="D99" s="426"/>
      <c r="E99" s="426"/>
      <c r="F99" s="426"/>
      <c r="G99" s="426"/>
      <c r="H99" s="426"/>
      <c r="I99" s="426"/>
      <c r="J99" s="426"/>
      <c r="K99" s="426"/>
      <c r="L99" s="426"/>
      <c r="M99" s="426"/>
      <c r="N99" s="426"/>
      <c r="O99" s="426"/>
      <c r="P99" s="426"/>
      <c r="Q99" s="426"/>
      <c r="R99" s="426"/>
      <c r="S99" s="426"/>
    </row>
    <row r="100" spans="1:19" ht="15.75" customHeight="1" x14ac:dyDescent="0.25">
      <c r="A100" s="425" t="s">
        <v>1183</v>
      </c>
      <c r="B100" s="426"/>
      <c r="C100" s="426"/>
      <c r="D100" s="426"/>
      <c r="E100" s="426"/>
      <c r="F100" s="426"/>
      <c r="G100" s="426"/>
      <c r="H100" s="426"/>
      <c r="I100" s="426"/>
      <c r="J100" s="426"/>
      <c r="K100" s="426"/>
      <c r="L100" s="426"/>
      <c r="M100" s="426"/>
      <c r="N100" s="426"/>
      <c r="O100" s="426"/>
      <c r="P100" s="426"/>
      <c r="Q100" s="426"/>
      <c r="R100" s="426"/>
      <c r="S100" s="426"/>
    </row>
    <row r="101" spans="1:19" ht="24.75" customHeight="1" x14ac:dyDescent="0.25">
      <c r="A101" s="399" t="s">
        <v>1053</v>
      </c>
      <c r="B101" s="399"/>
      <c r="C101" s="399"/>
      <c r="D101" s="399"/>
      <c r="E101" s="399"/>
      <c r="F101" s="399"/>
      <c r="G101" s="399"/>
      <c r="H101" s="399"/>
      <c r="I101" s="399"/>
      <c r="J101" s="399"/>
      <c r="K101" s="399"/>
      <c r="L101" s="399"/>
      <c r="M101" s="399"/>
      <c r="N101" s="399"/>
      <c r="O101" s="399"/>
      <c r="P101" s="399"/>
      <c r="Q101" s="399"/>
      <c r="R101" s="399"/>
      <c r="S101" s="399"/>
    </row>
    <row r="102" spans="1:19" x14ac:dyDescent="0.25">
      <c r="F102" s="16"/>
    </row>
    <row r="104" spans="1:19" x14ac:dyDescent="0.25">
      <c r="C104" s="16"/>
      <c r="D104" s="16"/>
      <c r="E104" s="16"/>
      <c r="F104" s="16"/>
    </row>
    <row r="105" spans="1:19" x14ac:dyDescent="0.25">
      <c r="C105" s="16"/>
      <c r="D105" s="16"/>
      <c r="E105" s="16"/>
      <c r="F105" s="16"/>
    </row>
    <row r="106" spans="1:19" x14ac:dyDescent="0.25">
      <c r="C106" s="16"/>
      <c r="D106" s="16"/>
      <c r="E106" s="16"/>
      <c r="F106" s="16"/>
      <c r="G106" s="16"/>
      <c r="H106" s="16"/>
    </row>
  </sheetData>
  <mergeCells count="28">
    <mergeCell ref="A101:S101"/>
    <mergeCell ref="A99:S99"/>
    <mergeCell ref="A5:A9"/>
    <mergeCell ref="B5:G6"/>
    <mergeCell ref="H6:K6"/>
    <mergeCell ref="L6:O6"/>
    <mergeCell ref="P6:S6"/>
    <mergeCell ref="L7:L9"/>
    <mergeCell ref="M7:M9"/>
    <mergeCell ref="N7:N9"/>
    <mergeCell ref="O7:O9"/>
    <mergeCell ref="P7:P9"/>
    <mergeCell ref="G7:G9"/>
    <mergeCell ref="A100:S100"/>
    <mergeCell ref="D8:E8"/>
    <mergeCell ref="C7:E7"/>
    <mergeCell ref="Q7:Q9"/>
    <mergeCell ref="R7:R9"/>
    <mergeCell ref="S7:S9"/>
    <mergeCell ref="H5:S5"/>
    <mergeCell ref="B2:S2"/>
    <mergeCell ref="C8:C9"/>
    <mergeCell ref="B7:B9"/>
    <mergeCell ref="F7:F9"/>
    <mergeCell ref="H7:H9"/>
    <mergeCell ref="I7:I9"/>
    <mergeCell ref="J7:J9"/>
    <mergeCell ref="K7:K9"/>
  </mergeCells>
  <printOptions horizontalCentered="1"/>
  <pageMargins left="0" right="0" top="0.15748031496062992" bottom="0.15748031496062992" header="0" footer="0"/>
  <pageSetup paperSize="9" scale="4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T408"/>
  <sheetViews>
    <sheetView showZeros="0" view="pageBreakPreview" zoomScale="60" zoomScaleNormal="55" workbookViewId="0">
      <pane xSplit="1" ySplit="9" topLeftCell="B10" activePane="bottomRight" state="frozen"/>
      <selection activeCell="D86" sqref="D86"/>
      <selection pane="topRight" activeCell="D86" sqref="D86"/>
      <selection pane="bottomLeft" activeCell="D86" sqref="D86"/>
      <selection pane="bottomRight" activeCell="T117" sqref="T117"/>
    </sheetView>
  </sheetViews>
  <sheetFormatPr defaultRowHeight="15" x14ac:dyDescent="0.25"/>
  <cols>
    <col min="1" max="1" width="30.125" style="62" customWidth="1"/>
    <col min="2" max="2" width="17.375" style="62" customWidth="1"/>
    <col min="3" max="3" width="16.125" style="15" customWidth="1"/>
    <col min="4" max="4" width="13.375" style="15" customWidth="1"/>
    <col min="5" max="5" width="16.5" style="15" customWidth="1"/>
    <col min="6" max="6" width="13.125" style="15" customWidth="1"/>
    <col min="7" max="7" width="13.625" style="15" customWidth="1"/>
    <col min="8" max="8" width="16.125" style="15" customWidth="1"/>
    <col min="9" max="9" width="14.5" style="15" customWidth="1"/>
    <col min="10" max="10" width="12.25" style="15" customWidth="1"/>
    <col min="11" max="11" width="12.125" style="15" customWidth="1"/>
    <col min="12" max="12" width="15.625" style="15" customWidth="1"/>
    <col min="13" max="13" width="14.75" style="15" customWidth="1"/>
    <col min="14" max="14" width="11.25" style="15" customWidth="1"/>
    <col min="15" max="15" width="12.375" style="15" customWidth="1"/>
    <col min="16" max="16" width="16.75" style="15" customWidth="1"/>
    <col min="17" max="17" width="16.375" style="15" customWidth="1"/>
    <col min="18" max="18" width="12.75" style="15" customWidth="1"/>
    <col min="19" max="19" width="13.25" style="15" customWidth="1"/>
    <col min="20" max="20" width="16.5" style="15" customWidth="1"/>
    <col min="21" max="23" width="13.25" style="15" customWidth="1"/>
    <col min="24" max="24" width="15.375" style="15" customWidth="1"/>
    <col min="25" max="25" width="14.875" style="15" customWidth="1"/>
    <col min="26" max="26" width="11" style="15" customWidth="1"/>
    <col min="27" max="27" width="12.375" style="15" customWidth="1"/>
    <col min="28" max="28" width="15.875" style="15" customWidth="1"/>
    <col min="29" max="29" width="14.25" style="15" customWidth="1"/>
    <col min="30" max="30" width="11.375" style="15" customWidth="1"/>
    <col min="31" max="31" width="11.875" style="15" customWidth="1"/>
    <col min="32" max="32" width="16" style="15" customWidth="1"/>
    <col min="33" max="33" width="14.75" style="15" customWidth="1"/>
    <col min="34" max="35" width="11.875" style="15" customWidth="1"/>
    <col min="36" max="36" width="16" style="15" customWidth="1"/>
    <col min="37" max="37" width="13.375" style="15" customWidth="1"/>
    <col min="38" max="38" width="11.75" style="15" customWidth="1"/>
    <col min="39" max="39" width="12.625" style="15" customWidth="1"/>
    <col min="40" max="40" width="15.125" style="15" customWidth="1"/>
    <col min="41" max="41" width="14.875" style="15" customWidth="1"/>
    <col min="42" max="42" width="12.125" style="15" customWidth="1"/>
    <col min="43" max="43" width="12.25" style="15" customWidth="1"/>
    <col min="44" max="44" width="15.5" style="15" customWidth="1"/>
    <col min="45" max="45" width="13.5" style="15" customWidth="1"/>
    <col min="46" max="46" width="11.5" style="15" customWidth="1"/>
    <col min="47" max="47" width="12.125" style="15" customWidth="1"/>
    <col min="48" max="48" width="15.375" style="15" customWidth="1"/>
    <col min="49" max="49" width="12.5" style="15" customWidth="1"/>
    <col min="50" max="50" width="11.25" style="15" customWidth="1"/>
    <col min="51" max="51" width="11.875" style="15" customWidth="1"/>
    <col min="52" max="52" width="16.5" style="15" customWidth="1"/>
    <col min="53" max="53" width="13.5" style="15" customWidth="1"/>
    <col min="54" max="54" width="10.625" style="15" customWidth="1"/>
    <col min="55" max="55" width="11.875" style="15" customWidth="1"/>
    <col min="56" max="56" width="15.75" style="15" customWidth="1"/>
    <col min="57" max="57" width="13.5" style="15" customWidth="1"/>
    <col min="58" max="58" width="10.625" style="15" customWidth="1"/>
    <col min="59" max="59" width="11.875" style="15" customWidth="1"/>
    <col min="60" max="60" width="15.25" style="15" customWidth="1"/>
    <col min="61" max="61" width="13.125" style="15" customWidth="1"/>
    <col min="62" max="63" width="11.875" style="15" customWidth="1"/>
    <col min="64" max="64" width="15.125" style="15" customWidth="1"/>
    <col min="65" max="65" width="14.125" style="15" customWidth="1"/>
    <col min="66" max="66" width="11.375" style="15" customWidth="1"/>
    <col min="67" max="67" width="12" style="15" customWidth="1"/>
    <col min="68" max="68" width="15.875" style="15" customWidth="1"/>
    <col min="69" max="69" width="13" style="15" customWidth="1"/>
    <col min="70" max="70" width="10.875" style="15" customWidth="1"/>
    <col min="71" max="71" width="12.25" style="15" customWidth="1"/>
    <col min="72" max="72" width="15.125" style="15" customWidth="1"/>
    <col min="73" max="73" width="12.75" style="15" customWidth="1"/>
    <col min="74" max="74" width="11.75" style="15" customWidth="1"/>
    <col min="75" max="75" width="11.875" style="15" customWidth="1"/>
    <col min="76" max="76" width="16.375" style="15" customWidth="1"/>
    <col min="77" max="77" width="14.125" style="15" customWidth="1"/>
    <col min="78" max="78" width="11.75" style="15" customWidth="1"/>
    <col min="79" max="79" width="12.5" style="15" customWidth="1"/>
    <col min="80" max="80" width="15.875" style="15" customWidth="1"/>
    <col min="81" max="81" width="13.625" style="15" customWidth="1"/>
    <col min="82" max="82" width="10.875" style="15" customWidth="1"/>
    <col min="83" max="83" width="12" style="15" customWidth="1"/>
    <col min="84" max="84" width="15.625" style="15" customWidth="1"/>
    <col min="85" max="85" width="13" style="15" customWidth="1"/>
    <col min="86" max="86" width="11.25" style="15" customWidth="1"/>
    <col min="87" max="87" width="11.75" style="15" customWidth="1"/>
    <col min="88" max="88" width="15.625" style="15" customWidth="1"/>
    <col min="89" max="89" width="13.125" style="15" customWidth="1"/>
    <col min="90" max="91" width="11.75" style="15" customWidth="1"/>
    <col min="92" max="92" width="15.25" style="15" customWidth="1"/>
    <col min="93" max="93" width="13.5" style="15" customWidth="1"/>
    <col min="94" max="94" width="12" style="15" customWidth="1"/>
    <col min="95" max="95" width="11.75" style="15" customWidth="1"/>
    <col min="96" max="96" width="15.75" style="15" customWidth="1"/>
    <col min="97" max="97" width="12.875" style="15" customWidth="1"/>
    <col min="98" max="98" width="11.375" style="15" customWidth="1"/>
    <col min="99" max="99" width="12" style="15" customWidth="1"/>
    <col min="100" max="100" width="15.375" style="15" customWidth="1"/>
    <col min="101" max="101" width="13.75" style="15" customWidth="1"/>
    <col min="102" max="102" width="11.75" style="15" customWidth="1"/>
    <col min="103" max="103" width="12.125" style="15" customWidth="1"/>
    <col min="104" max="104" width="15.75" style="15" customWidth="1"/>
    <col min="105" max="105" width="13.125" style="15" customWidth="1"/>
    <col min="106" max="106" width="11.875" style="15" customWidth="1"/>
    <col min="107" max="107" width="12.125" style="15" customWidth="1"/>
    <col min="108" max="108" width="15.5" style="15" customWidth="1"/>
    <col min="109" max="109" width="13.125" style="15" customWidth="1"/>
    <col min="110" max="110" width="11.25" style="15" customWidth="1"/>
    <col min="111" max="111" width="12.125" style="15" customWidth="1"/>
    <col min="112" max="112" width="15.625" style="15" customWidth="1"/>
    <col min="113" max="113" width="13.25" style="15" customWidth="1"/>
    <col min="114" max="114" width="10.625" style="15" customWidth="1"/>
    <col min="115" max="115" width="12.5" style="15" customWidth="1"/>
    <col min="116" max="116" width="14.875" style="15" customWidth="1"/>
    <col min="117" max="117" width="12.875" style="15" customWidth="1"/>
    <col min="118" max="118" width="12.125" style="15" customWidth="1"/>
    <col min="119" max="119" width="12.375" style="15" customWidth="1"/>
    <col min="120" max="120" width="15.375" style="15" customWidth="1"/>
    <col min="121" max="121" width="12.75" style="15" customWidth="1"/>
    <col min="122" max="122" width="11.25" style="15" customWidth="1"/>
    <col min="123" max="123" width="12.375" style="15" customWidth="1"/>
    <col min="124" max="124" width="15.125" style="15" customWidth="1"/>
    <col min="125" max="125" width="14" style="15" customWidth="1"/>
    <col min="126" max="126" width="11.125" style="15" customWidth="1"/>
    <col min="127" max="127" width="12" style="15" customWidth="1"/>
    <col min="128" max="128" width="15.375" style="15" customWidth="1"/>
    <col min="129" max="129" width="13" style="15" customWidth="1"/>
    <col min="130" max="130" width="11.125" style="15" customWidth="1"/>
    <col min="131" max="131" width="12" style="15" customWidth="1"/>
    <col min="132" max="132" width="15.5" style="15" customWidth="1"/>
    <col min="133" max="133" width="13.75" style="15" customWidth="1"/>
    <col min="134" max="134" width="11.875" style="15" customWidth="1"/>
    <col min="135" max="135" width="12.375" style="15" customWidth="1"/>
    <col min="136" max="136" width="15.375" style="15" customWidth="1"/>
    <col min="137" max="137" width="13.125" style="15" customWidth="1"/>
    <col min="138" max="138" width="11.875" style="15" customWidth="1"/>
    <col min="139" max="139" width="12.875" style="15" customWidth="1"/>
    <col min="140" max="140" width="14.5" style="15" customWidth="1"/>
    <col min="141" max="141" width="14" style="15" customWidth="1"/>
    <col min="142" max="142" width="10.25" style="15" customWidth="1"/>
    <col min="143" max="143" width="12" style="15" customWidth="1"/>
    <col min="144" max="144" width="15.375" style="15" customWidth="1"/>
    <col min="145" max="145" width="14.75" style="15" customWidth="1"/>
    <col min="146" max="146" width="11.375" style="15" customWidth="1"/>
    <col min="147" max="147" width="12" style="15" customWidth="1"/>
    <col min="148" max="149" width="14.125" style="15" customWidth="1"/>
    <col min="150" max="150" width="10.25" style="15" customWidth="1"/>
    <col min="151" max="151" width="12.5" style="15" customWidth="1"/>
    <col min="152" max="152" width="15.125" style="15" customWidth="1"/>
    <col min="153" max="153" width="14.25" style="15" customWidth="1"/>
    <col min="154" max="154" width="12.625" style="15" customWidth="1"/>
    <col min="155" max="155" width="11.75" style="15" customWidth="1"/>
    <col min="156" max="156" width="15.875" style="15" customWidth="1"/>
    <col min="157" max="157" width="14.5" style="15" customWidth="1"/>
    <col min="158" max="158" width="10.5" style="15" customWidth="1"/>
    <col min="159" max="159" width="11.75" style="15" customWidth="1"/>
    <col min="160" max="160" width="14.5" style="15" customWidth="1"/>
    <col min="161" max="161" width="14" style="15" customWidth="1"/>
    <col min="162" max="162" width="11.375" style="15" customWidth="1"/>
    <col min="163" max="163" width="12" style="15" customWidth="1"/>
    <col min="164" max="164" width="16" style="15" customWidth="1"/>
    <col min="165" max="165" width="13.625" style="15" customWidth="1"/>
    <col min="166" max="167" width="12.25" style="15" customWidth="1"/>
    <col min="168" max="168" width="16.375" style="15" customWidth="1"/>
    <col min="169" max="169" width="14.625" style="15" customWidth="1"/>
    <col min="170" max="170" width="11.25" style="15" customWidth="1"/>
    <col min="171" max="171" width="12.125" style="15" customWidth="1"/>
    <col min="172" max="172" width="15.125" style="15" customWidth="1"/>
    <col min="173" max="173" width="14" style="15" customWidth="1"/>
    <col min="174" max="174" width="11.125" style="15" customWidth="1"/>
    <col min="175" max="175" width="11.75" style="15" customWidth="1"/>
    <col min="176" max="176" width="15.875" style="15" customWidth="1"/>
    <col min="177" max="177" width="14" style="15" customWidth="1"/>
    <col min="178" max="178" width="11.5" style="15" customWidth="1"/>
    <col min="179" max="179" width="12.125" style="15" customWidth="1"/>
    <col min="180" max="180" width="15.625" style="15" customWidth="1"/>
    <col min="181" max="181" width="14" style="15" customWidth="1"/>
    <col min="182" max="182" width="11.875" style="15" customWidth="1"/>
    <col min="183" max="185" width="12" style="15" customWidth="1"/>
    <col min="186" max="186" width="10.75" style="15" customWidth="1"/>
    <col min="187" max="187" width="11.375" style="15" customWidth="1"/>
    <col min="188" max="188" width="15.375" style="15" customWidth="1"/>
    <col min="189" max="189" width="12.875" style="15" customWidth="1"/>
    <col min="190" max="190" width="12" style="15" customWidth="1"/>
    <col min="191" max="191" width="12.375" style="15" customWidth="1"/>
    <col min="192" max="192" width="15.375" style="15" customWidth="1"/>
    <col min="193" max="193" width="13.75" style="15" customWidth="1"/>
    <col min="194" max="195" width="11.875" style="15" customWidth="1"/>
    <col min="196" max="196" width="15.25" style="15" customWidth="1"/>
    <col min="197" max="197" width="13.875" style="15" customWidth="1"/>
    <col min="198" max="199" width="11.875" style="15" customWidth="1"/>
    <col min="200" max="200" width="14.625" style="15" customWidth="1"/>
    <col min="201" max="201" width="14" style="15" customWidth="1"/>
    <col min="202" max="202" width="10.125" style="15" customWidth="1"/>
    <col min="203" max="203" width="11.875" style="15" customWidth="1"/>
    <col min="204" max="204" width="15.375" style="15" customWidth="1"/>
    <col min="205" max="205" width="13" style="15" customWidth="1"/>
    <col min="206" max="206" width="13.25" style="15" customWidth="1"/>
    <col min="207" max="207" width="12.625" style="15" customWidth="1"/>
    <col min="208" max="208" width="14.5" style="15" customWidth="1"/>
    <col min="209" max="209" width="13.375" style="15" customWidth="1"/>
    <col min="210" max="210" width="11.625" style="15" customWidth="1"/>
    <col min="211" max="211" width="11.875" style="15" customWidth="1"/>
    <col min="212" max="212" width="14.25" style="15" customWidth="1"/>
    <col min="213" max="213" width="12" style="15" customWidth="1"/>
    <col min="214" max="214" width="11.625" style="15" customWidth="1"/>
    <col min="215" max="215" width="11.375" style="15" customWidth="1"/>
    <col min="216" max="216" width="15.5" style="15" customWidth="1"/>
    <col min="217" max="217" width="14.75" style="15" customWidth="1"/>
    <col min="218" max="218" width="11.5" style="15" customWidth="1"/>
    <col min="219" max="219" width="11.125" style="15" customWidth="1"/>
    <col min="220" max="220" width="15.375" style="15" customWidth="1"/>
    <col min="221" max="221" width="14.125" style="15" customWidth="1"/>
    <col min="222" max="222" width="11" style="15" customWidth="1"/>
    <col min="223" max="223" width="11.875" style="15" customWidth="1"/>
    <col min="224" max="224" width="15.125" style="15" customWidth="1"/>
    <col min="225" max="225" width="12.5" style="15" customWidth="1"/>
    <col min="226" max="226" width="10.75" style="15" customWidth="1"/>
    <col min="227" max="227" width="11.625" style="15" customWidth="1"/>
    <col min="228" max="228" width="15.5" style="15" customWidth="1"/>
    <col min="229" max="229" width="14.875" style="15" customWidth="1"/>
    <col min="230" max="230" width="10.25" style="15" customWidth="1"/>
    <col min="231" max="231" width="12.25" style="15" customWidth="1"/>
    <col min="232" max="232" width="16.75" style="15" customWidth="1"/>
    <col min="233" max="233" width="15.25" style="15" customWidth="1"/>
    <col min="234" max="234" width="12.625" style="15" customWidth="1"/>
    <col min="235" max="235" width="12.875" style="15" customWidth="1"/>
    <col min="236" max="236" width="15.75" style="15" customWidth="1"/>
    <col min="237" max="237" width="12.875" style="15" customWidth="1"/>
    <col min="238" max="238" width="11.625" style="15" customWidth="1"/>
    <col min="239" max="239" width="12.25" style="15" customWidth="1"/>
    <col min="240" max="240" width="15.5" style="15" customWidth="1"/>
    <col min="241" max="241" width="15" style="15" customWidth="1"/>
    <col min="242" max="242" width="12.5" style="15" customWidth="1"/>
    <col min="243" max="243" width="11.75" style="15" customWidth="1"/>
    <col min="244" max="244" width="17" style="15" customWidth="1"/>
    <col min="245" max="245" width="13.5" style="15" customWidth="1"/>
    <col min="246" max="246" width="11.875" style="15" customWidth="1"/>
    <col min="247" max="247" width="11.5" style="15" customWidth="1"/>
    <col min="248" max="248" width="14.875" style="15" customWidth="1"/>
    <col min="249" max="249" width="14.5" style="15" customWidth="1"/>
    <col min="250" max="250" width="11" style="15" customWidth="1"/>
    <col min="251" max="251" width="11.125" style="15" customWidth="1"/>
    <col min="252" max="252" width="14.25" style="15" customWidth="1"/>
    <col min="253" max="253" width="12.75" style="15" customWidth="1"/>
    <col min="254" max="254" width="11.875" style="15" customWidth="1"/>
    <col min="255" max="255" width="11.125" style="15" customWidth="1"/>
    <col min="256" max="256" width="15.75" style="15" customWidth="1"/>
    <col min="257" max="257" width="13.375" style="15" customWidth="1"/>
    <col min="258" max="258" width="11.375" style="15" customWidth="1"/>
    <col min="259" max="259" width="11.5" style="15" customWidth="1"/>
    <col min="260" max="260" width="16.25" style="15" customWidth="1"/>
    <col min="261" max="261" width="13.125" style="15" customWidth="1"/>
    <col min="262" max="262" width="14.375" style="15" customWidth="1"/>
    <col min="263" max="263" width="12.875" style="15" customWidth="1"/>
    <col min="264" max="264" width="15.5" style="15" customWidth="1"/>
    <col min="265" max="265" width="14" style="15" customWidth="1"/>
    <col min="266" max="267" width="11.625" style="15" customWidth="1"/>
    <col min="268" max="268" width="14.75" style="15" customWidth="1"/>
    <col min="269" max="269" width="13.625" style="15" customWidth="1"/>
    <col min="270" max="270" width="11.375" style="15" customWidth="1"/>
    <col min="271" max="271" width="11.625" style="15" customWidth="1"/>
    <col min="272" max="272" width="14.25" style="15" customWidth="1"/>
    <col min="273" max="273" width="12.875" style="15" customWidth="1"/>
    <col min="274" max="274" width="11.125" style="15" customWidth="1"/>
    <col min="275" max="275" width="12.25" style="15" customWidth="1"/>
    <col min="276" max="276" width="16.5" style="15" customWidth="1"/>
    <col min="277" max="277" width="13.125" style="15" customWidth="1"/>
    <col min="278" max="278" width="11.5" style="15" customWidth="1"/>
    <col min="279" max="279" width="10.5" style="15" customWidth="1"/>
    <col min="280" max="280" width="15.25" style="15" customWidth="1"/>
    <col min="281" max="281" width="12.75" style="15" customWidth="1"/>
    <col min="282" max="282" width="11.5" style="15" customWidth="1"/>
    <col min="283" max="283" width="10.5" style="15" customWidth="1"/>
    <col min="284" max="284" width="15.375" style="86" customWidth="1"/>
    <col min="285" max="285" width="12.5" style="86" customWidth="1"/>
    <col min="286" max="286" width="12.75" style="86" customWidth="1"/>
    <col min="287" max="287" width="11.5" style="86" customWidth="1"/>
    <col min="288" max="288" width="15.25" style="15" customWidth="1"/>
    <col min="289" max="289" width="14.25" style="15" customWidth="1"/>
    <col min="290" max="290" width="11.5" style="15" customWidth="1"/>
    <col min="291" max="291" width="11.75" style="15" customWidth="1"/>
    <col min="292" max="292" width="15.25" style="15" customWidth="1"/>
    <col min="293" max="293" width="12.625" style="15" customWidth="1"/>
    <col min="294" max="295" width="11.5" style="15" customWidth="1"/>
    <col min="296" max="296" width="15.375" style="15" customWidth="1"/>
    <col min="297" max="297" width="12.5" style="15" customWidth="1"/>
    <col min="298" max="298" width="11.125" style="15" customWidth="1"/>
    <col min="299" max="299" width="9" style="15"/>
    <col min="300" max="300" width="15.75" style="15" customWidth="1"/>
    <col min="301" max="301" width="12.5" style="15" customWidth="1"/>
    <col min="302" max="302" width="10.875" style="15" customWidth="1"/>
    <col min="303" max="303" width="12.5" style="15" customWidth="1"/>
    <col min="304" max="304" width="15.375" style="15" customWidth="1"/>
    <col min="305" max="305" width="12.75" style="15" customWidth="1"/>
    <col min="306" max="306" width="11.5" style="15" customWidth="1"/>
    <col min="307" max="307" width="12.125" style="15" customWidth="1"/>
    <col min="308" max="308" width="16.125" style="15" customWidth="1"/>
    <col min="309" max="309" width="12.5" style="15" customWidth="1"/>
    <col min="310" max="310" width="11.5" style="15" customWidth="1"/>
    <col min="311" max="311" width="11.25" style="15" customWidth="1"/>
    <col min="312" max="312" width="16.875" style="15" customWidth="1"/>
    <col min="313" max="313" width="13.75" style="15" customWidth="1"/>
    <col min="314" max="314" width="12.375" style="15" customWidth="1"/>
    <col min="315" max="315" width="12.5" style="15" customWidth="1"/>
    <col min="316" max="316" width="15.5" style="15" customWidth="1"/>
    <col min="317" max="317" width="13.375" style="15" customWidth="1"/>
    <col min="318" max="318" width="10.875" style="15" customWidth="1"/>
    <col min="319" max="319" width="11.875" style="15" customWidth="1"/>
    <col min="320" max="320" width="15.875" style="15" customWidth="1"/>
    <col min="321" max="321" width="12.125" style="15" customWidth="1"/>
    <col min="322" max="322" width="10.625" style="15" customWidth="1"/>
    <col min="323" max="323" width="11.125" style="15" customWidth="1"/>
    <col min="324" max="324" width="16.5" style="15" customWidth="1"/>
    <col min="325" max="325" width="13.75" style="15" customWidth="1"/>
    <col min="326" max="326" width="11.5" style="15" customWidth="1"/>
    <col min="327" max="327" width="11.875" style="15" customWidth="1"/>
    <col min="328" max="328" width="16.25" style="15" customWidth="1"/>
    <col min="329" max="329" width="12.75" style="15" customWidth="1"/>
    <col min="330" max="330" width="11.125" style="15" customWidth="1"/>
    <col min="331" max="331" width="12.125" style="15" customWidth="1"/>
    <col min="332" max="16384" width="9" style="15"/>
  </cols>
  <sheetData>
    <row r="1" spans="1:332" ht="29.25" customHeight="1" x14ac:dyDescent="0.25">
      <c r="AP1" s="442" t="s">
        <v>91</v>
      </c>
      <c r="AQ1" s="442"/>
      <c r="AR1" s="173"/>
      <c r="AW1" s="84"/>
      <c r="AX1" s="442"/>
      <c r="AY1" s="442"/>
      <c r="AZ1" s="173"/>
      <c r="BN1" s="442" t="s">
        <v>91</v>
      </c>
      <c r="BO1" s="442"/>
      <c r="BR1" s="442"/>
      <c r="BS1" s="442"/>
      <c r="CL1" s="442" t="s">
        <v>91</v>
      </c>
      <c r="CM1" s="442"/>
      <c r="CO1" s="173"/>
      <c r="CR1" s="173"/>
      <c r="CS1" s="173"/>
      <c r="DJ1" s="442" t="s">
        <v>91</v>
      </c>
      <c r="DK1" s="442"/>
      <c r="DP1" s="173"/>
      <c r="EH1" s="442" t="s">
        <v>91</v>
      </c>
      <c r="EI1" s="442"/>
      <c r="FF1" s="442" t="s">
        <v>91</v>
      </c>
      <c r="FG1" s="442"/>
      <c r="FH1" s="173"/>
      <c r="FJ1" s="442"/>
      <c r="FK1" s="442"/>
      <c r="GD1" s="442" t="s">
        <v>91</v>
      </c>
      <c r="GE1" s="442"/>
      <c r="GR1" s="176"/>
      <c r="HB1" s="442" t="s">
        <v>91</v>
      </c>
      <c r="HC1" s="442"/>
      <c r="HN1" s="440"/>
      <c r="HO1" s="440"/>
      <c r="HZ1" s="440" t="s">
        <v>91</v>
      </c>
      <c r="IA1" s="440"/>
      <c r="IE1" s="176"/>
      <c r="IF1" s="176"/>
      <c r="IG1" s="86"/>
      <c r="IJ1" s="86"/>
      <c r="IN1" s="86"/>
      <c r="IO1" s="86"/>
      <c r="IP1" s="86"/>
      <c r="IQ1" s="86"/>
      <c r="IR1" s="86"/>
      <c r="IS1" s="86"/>
      <c r="IV1" s="86"/>
      <c r="IW1" s="86"/>
      <c r="IX1" s="440" t="s">
        <v>91</v>
      </c>
      <c r="IY1" s="440"/>
      <c r="IZ1" s="86"/>
      <c r="JA1" s="86"/>
      <c r="JT1" s="356"/>
      <c r="JU1" s="356"/>
      <c r="JV1" s="440" t="s">
        <v>91</v>
      </c>
      <c r="JW1" s="440"/>
      <c r="KT1" s="440" t="s">
        <v>91</v>
      </c>
      <c r="KU1" s="440"/>
      <c r="LR1" s="440" t="s">
        <v>91</v>
      </c>
      <c r="LS1" s="440"/>
    </row>
    <row r="2" spans="1:332" ht="44.25" customHeight="1" x14ac:dyDescent="0.25">
      <c r="A2" s="63"/>
      <c r="B2" s="390" t="s">
        <v>1182</v>
      </c>
      <c r="C2" s="390"/>
      <c r="D2" s="390"/>
      <c r="E2" s="390"/>
      <c r="F2" s="390"/>
      <c r="G2" s="390"/>
      <c r="H2" s="390"/>
      <c r="I2" s="390"/>
      <c r="J2" s="390"/>
      <c r="K2" s="390"/>
      <c r="L2" s="390"/>
      <c r="M2" s="390"/>
      <c r="N2" s="390"/>
      <c r="O2" s="390"/>
      <c r="P2" s="390"/>
      <c r="Q2" s="390"/>
      <c r="R2" s="390"/>
      <c r="S2" s="390"/>
      <c r="T2" s="390"/>
      <c r="U2" s="390"/>
      <c r="V2" s="390"/>
      <c r="W2" s="390"/>
      <c r="X2" s="424" t="s">
        <v>1182</v>
      </c>
      <c r="Y2" s="424"/>
      <c r="Z2" s="424"/>
      <c r="AA2" s="424"/>
      <c r="AB2" s="424"/>
      <c r="AC2" s="424"/>
      <c r="AD2" s="424"/>
      <c r="AE2" s="424"/>
      <c r="AF2" s="424"/>
      <c r="AG2" s="424"/>
      <c r="AH2" s="424"/>
      <c r="AI2" s="424"/>
      <c r="AJ2" s="424"/>
      <c r="AK2" s="424"/>
      <c r="AL2" s="424"/>
      <c r="AM2" s="424"/>
      <c r="AN2" s="424"/>
      <c r="AO2" s="424"/>
      <c r="AP2" s="424"/>
      <c r="AQ2" s="424"/>
      <c r="AR2" s="424" t="s">
        <v>1182</v>
      </c>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t="s">
        <v>1182</v>
      </c>
      <c r="BQ2" s="424"/>
      <c r="BR2" s="424"/>
      <c r="BS2" s="424"/>
      <c r="BT2" s="424"/>
      <c r="BU2" s="424"/>
      <c r="BV2" s="424"/>
      <c r="BW2" s="424"/>
      <c r="BX2" s="424"/>
      <c r="BY2" s="424"/>
      <c r="BZ2" s="424"/>
      <c r="CA2" s="424"/>
      <c r="CB2" s="424"/>
      <c r="CC2" s="424"/>
      <c r="CD2" s="424"/>
      <c r="CE2" s="424"/>
      <c r="CF2" s="424"/>
      <c r="CG2" s="424"/>
      <c r="CH2" s="424"/>
      <c r="CI2" s="424"/>
      <c r="CJ2" s="424"/>
      <c r="CK2" s="424"/>
      <c r="CL2" s="424"/>
      <c r="CM2" s="424"/>
      <c r="CN2" s="424" t="s">
        <v>1182</v>
      </c>
      <c r="CO2" s="424"/>
      <c r="CP2" s="424"/>
      <c r="CQ2" s="424"/>
      <c r="CR2" s="424"/>
      <c r="CS2" s="424"/>
      <c r="CT2" s="424"/>
      <c r="CU2" s="424"/>
      <c r="CV2" s="424"/>
      <c r="CW2" s="424"/>
      <c r="CX2" s="424"/>
      <c r="CY2" s="424"/>
      <c r="CZ2" s="424"/>
      <c r="DA2" s="424"/>
      <c r="DB2" s="424"/>
      <c r="DC2" s="424"/>
      <c r="DD2" s="424"/>
      <c r="DE2" s="424"/>
      <c r="DF2" s="424"/>
      <c r="DG2" s="424"/>
      <c r="DH2" s="424"/>
      <c r="DI2" s="424"/>
      <c r="DJ2" s="424"/>
      <c r="DK2" s="424"/>
      <c r="DL2" s="390" t="s">
        <v>1182</v>
      </c>
      <c r="DM2" s="390"/>
      <c r="DN2" s="390"/>
      <c r="DO2" s="390"/>
      <c r="DP2" s="390"/>
      <c r="DQ2" s="390"/>
      <c r="DR2" s="390"/>
      <c r="DS2" s="390"/>
      <c r="DT2" s="390"/>
      <c r="DU2" s="390"/>
      <c r="DV2" s="390"/>
      <c r="DW2" s="390"/>
      <c r="DX2" s="390"/>
      <c r="DY2" s="390"/>
      <c r="DZ2" s="390"/>
      <c r="EA2" s="390"/>
      <c r="EB2" s="390"/>
      <c r="EC2" s="390"/>
      <c r="ED2" s="390"/>
      <c r="EE2" s="390"/>
      <c r="EF2" s="390"/>
      <c r="EG2" s="390"/>
      <c r="EH2" s="390"/>
      <c r="EI2" s="390"/>
      <c r="EJ2" s="390" t="s">
        <v>1182</v>
      </c>
      <c r="EK2" s="390"/>
      <c r="EL2" s="390"/>
      <c r="EM2" s="390"/>
      <c r="EN2" s="390"/>
      <c r="EO2" s="390"/>
      <c r="EP2" s="390"/>
      <c r="EQ2" s="390"/>
      <c r="ER2" s="390"/>
      <c r="ES2" s="390"/>
      <c r="ET2" s="390"/>
      <c r="EU2" s="390"/>
      <c r="EV2" s="390"/>
      <c r="EW2" s="390"/>
      <c r="EX2" s="390"/>
      <c r="EY2" s="390"/>
      <c r="EZ2" s="390"/>
      <c r="FA2" s="390"/>
      <c r="FB2" s="390"/>
      <c r="FC2" s="390"/>
      <c r="FD2" s="390"/>
      <c r="FE2" s="390"/>
      <c r="FF2" s="390"/>
      <c r="FG2" s="390"/>
      <c r="FH2" s="390" t="s">
        <v>1182</v>
      </c>
      <c r="FI2" s="390"/>
      <c r="FJ2" s="390"/>
      <c r="FK2" s="390"/>
      <c r="FL2" s="390"/>
      <c r="FM2" s="390"/>
      <c r="FN2" s="390"/>
      <c r="FO2" s="390"/>
      <c r="FP2" s="390"/>
      <c r="FQ2" s="390"/>
      <c r="FR2" s="390"/>
      <c r="FS2" s="390"/>
      <c r="FT2" s="390"/>
      <c r="FU2" s="390"/>
      <c r="FV2" s="390"/>
      <c r="FW2" s="390"/>
      <c r="FX2" s="390"/>
      <c r="FY2" s="390"/>
      <c r="FZ2" s="390"/>
      <c r="GA2" s="390"/>
      <c r="GB2" s="390"/>
      <c r="GC2" s="390"/>
      <c r="GD2" s="390"/>
      <c r="GE2" s="390"/>
      <c r="GF2" s="390" t="s">
        <v>1182</v>
      </c>
      <c r="GG2" s="390"/>
      <c r="GH2" s="390"/>
      <c r="GI2" s="390"/>
      <c r="GJ2" s="390"/>
      <c r="GK2" s="390"/>
      <c r="GL2" s="390"/>
      <c r="GM2" s="390"/>
      <c r="GN2" s="390"/>
      <c r="GO2" s="390"/>
      <c r="GP2" s="390"/>
      <c r="GQ2" s="390"/>
      <c r="GR2" s="390"/>
      <c r="GS2" s="390"/>
      <c r="GT2" s="390"/>
      <c r="GU2" s="390"/>
      <c r="GV2" s="390"/>
      <c r="GW2" s="390"/>
      <c r="GX2" s="390"/>
      <c r="GY2" s="390"/>
      <c r="GZ2" s="390"/>
      <c r="HA2" s="390"/>
      <c r="HB2" s="390"/>
      <c r="HC2" s="390"/>
      <c r="HD2" s="443" t="s">
        <v>1182</v>
      </c>
      <c r="HE2" s="443"/>
      <c r="HF2" s="443"/>
      <c r="HG2" s="443"/>
      <c r="HH2" s="443"/>
      <c r="HI2" s="443"/>
      <c r="HJ2" s="443"/>
      <c r="HK2" s="443"/>
      <c r="HL2" s="443"/>
      <c r="HM2" s="443"/>
      <c r="HN2" s="443"/>
      <c r="HO2" s="443"/>
      <c r="HP2" s="443"/>
      <c r="HQ2" s="443"/>
      <c r="HR2" s="443"/>
      <c r="HS2" s="443"/>
      <c r="HT2" s="443"/>
      <c r="HU2" s="443"/>
      <c r="HV2" s="443"/>
      <c r="HW2" s="443"/>
      <c r="HX2" s="443"/>
      <c r="HY2" s="443"/>
      <c r="HZ2" s="443"/>
      <c r="IA2" s="443"/>
      <c r="IB2" s="443" t="s">
        <v>1182</v>
      </c>
      <c r="IC2" s="443"/>
      <c r="ID2" s="443"/>
      <c r="IE2" s="443"/>
      <c r="IF2" s="443"/>
      <c r="IG2" s="443"/>
      <c r="IH2" s="443"/>
      <c r="II2" s="443"/>
      <c r="IJ2" s="443"/>
      <c r="IK2" s="443"/>
      <c r="IL2" s="443"/>
      <c r="IM2" s="443"/>
      <c r="IN2" s="443"/>
      <c r="IO2" s="443"/>
      <c r="IP2" s="443"/>
      <c r="IQ2" s="443"/>
      <c r="IR2" s="443"/>
      <c r="IS2" s="443"/>
      <c r="IT2" s="443"/>
      <c r="IU2" s="443"/>
      <c r="IV2" s="443"/>
      <c r="IW2" s="443"/>
      <c r="IX2" s="443"/>
      <c r="IY2" s="443"/>
      <c r="IZ2" s="390" t="s">
        <v>1182</v>
      </c>
      <c r="JA2" s="390"/>
      <c r="JB2" s="390"/>
      <c r="JC2" s="390"/>
      <c r="JD2" s="390"/>
      <c r="JE2" s="390"/>
      <c r="JF2" s="390"/>
      <c r="JG2" s="390"/>
      <c r="JH2" s="390"/>
      <c r="JI2" s="390"/>
      <c r="JJ2" s="390"/>
      <c r="JK2" s="390"/>
      <c r="JL2" s="390"/>
      <c r="JM2" s="390"/>
      <c r="JN2" s="390"/>
      <c r="JO2" s="390"/>
      <c r="JP2" s="390"/>
      <c r="JQ2" s="390"/>
      <c r="JR2" s="390"/>
      <c r="JS2" s="390"/>
      <c r="JT2" s="390"/>
      <c r="JU2" s="390"/>
      <c r="JV2" s="390"/>
      <c r="JW2" s="390"/>
      <c r="JX2" s="390" t="s">
        <v>1182</v>
      </c>
      <c r="JY2" s="390"/>
      <c r="JZ2" s="390"/>
      <c r="KA2" s="390"/>
      <c r="KB2" s="390"/>
      <c r="KC2" s="390"/>
      <c r="KD2" s="390"/>
      <c r="KE2" s="390"/>
      <c r="KF2" s="390"/>
      <c r="KG2" s="390"/>
      <c r="KH2" s="390"/>
      <c r="KI2" s="390"/>
      <c r="KJ2" s="390"/>
      <c r="KK2" s="390"/>
      <c r="KL2" s="390"/>
      <c r="KM2" s="390"/>
      <c r="KN2" s="390"/>
      <c r="KO2" s="390"/>
      <c r="KP2" s="390"/>
      <c r="KQ2" s="390"/>
      <c r="KR2" s="390"/>
      <c r="KS2" s="390"/>
      <c r="KT2" s="390"/>
      <c r="KU2" s="390"/>
      <c r="KV2" s="424" t="s">
        <v>1182</v>
      </c>
      <c r="KW2" s="424"/>
      <c r="KX2" s="424"/>
      <c r="KY2" s="424"/>
      <c r="KZ2" s="424"/>
      <c r="LA2" s="424"/>
      <c r="LB2" s="424"/>
      <c r="LC2" s="424"/>
      <c r="LD2" s="424"/>
      <c r="LE2" s="424"/>
      <c r="LF2" s="424"/>
      <c r="LG2" s="424"/>
      <c r="LH2" s="424"/>
      <c r="LI2" s="424"/>
      <c r="LJ2" s="424"/>
      <c r="LK2" s="424"/>
      <c r="LL2" s="424"/>
      <c r="LM2" s="424"/>
      <c r="LN2" s="424"/>
      <c r="LO2" s="424"/>
      <c r="LP2" s="424"/>
      <c r="LQ2" s="424"/>
      <c r="LR2" s="424"/>
      <c r="LS2" s="424"/>
    </row>
    <row r="3" spans="1:332" ht="26.25" customHeight="1" x14ac:dyDescent="0.3">
      <c r="A3" s="64"/>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row>
    <row r="4" spans="1:332" x14ac:dyDescent="0.25">
      <c r="V4" s="441" t="s">
        <v>74</v>
      </c>
      <c r="W4" s="441"/>
      <c r="AG4" s="174"/>
      <c r="AN4" s="174"/>
      <c r="AP4" s="441" t="s">
        <v>74</v>
      </c>
      <c r="AQ4" s="441"/>
      <c r="AR4" s="174"/>
      <c r="AX4" s="441"/>
      <c r="AY4" s="441"/>
      <c r="AZ4" s="174"/>
      <c r="BA4" s="174"/>
      <c r="BB4" s="174"/>
      <c r="BC4" s="174"/>
      <c r="BD4" s="174"/>
      <c r="BE4" s="174"/>
      <c r="BF4" s="174"/>
      <c r="BG4" s="174"/>
      <c r="BH4" s="174"/>
      <c r="BI4" s="174"/>
      <c r="BJ4" s="174"/>
      <c r="BK4" s="174"/>
      <c r="BL4" s="171"/>
      <c r="BN4" s="441" t="s">
        <v>74</v>
      </c>
      <c r="BO4" s="441"/>
      <c r="BR4" s="441"/>
      <c r="BS4" s="441"/>
      <c r="CL4" s="441" t="s">
        <v>74</v>
      </c>
      <c r="CM4" s="441"/>
      <c r="CN4" s="174"/>
      <c r="CO4" s="174"/>
      <c r="CR4" s="174"/>
      <c r="DA4" s="16"/>
      <c r="DJ4" s="441" t="s">
        <v>74</v>
      </c>
      <c r="DK4" s="441"/>
      <c r="DP4" s="174"/>
      <c r="EG4" s="16">
        <f>EG10-EG12</f>
        <v>0</v>
      </c>
      <c r="EH4" s="441" t="s">
        <v>74</v>
      </c>
      <c r="EI4" s="441"/>
      <c r="EJ4" s="174"/>
      <c r="FF4" s="441" t="s">
        <v>74</v>
      </c>
      <c r="FG4" s="441"/>
      <c r="FH4" s="174"/>
      <c r="FI4" s="441"/>
      <c r="FJ4" s="441"/>
      <c r="FK4" s="441"/>
      <c r="GC4" s="441" t="s">
        <v>74</v>
      </c>
      <c r="GD4" s="441"/>
      <c r="GE4" s="441"/>
      <c r="GR4" s="174"/>
      <c r="HA4" s="441" t="s">
        <v>74</v>
      </c>
      <c r="HB4" s="441"/>
      <c r="HC4" s="441"/>
      <c r="HM4" s="441"/>
      <c r="HN4" s="441"/>
      <c r="HO4" s="441"/>
      <c r="HY4" s="441" t="s">
        <v>74</v>
      </c>
      <c r="HZ4" s="441"/>
      <c r="IA4" s="441"/>
      <c r="IF4" s="174"/>
      <c r="IJ4" s="86"/>
      <c r="IN4" s="86"/>
      <c r="IO4" s="86"/>
      <c r="IP4" s="86"/>
      <c r="IQ4" s="86"/>
      <c r="IR4" s="86"/>
      <c r="IV4" s="86"/>
      <c r="IW4" s="441" t="s">
        <v>74</v>
      </c>
      <c r="IX4" s="441"/>
      <c r="IY4" s="441"/>
      <c r="IZ4" s="86"/>
      <c r="JT4" s="355"/>
      <c r="JU4" s="441" t="s">
        <v>74</v>
      </c>
      <c r="JV4" s="441"/>
      <c r="JW4" s="441"/>
      <c r="KS4" s="441" t="s">
        <v>74</v>
      </c>
      <c r="KT4" s="441"/>
      <c r="KU4" s="441"/>
      <c r="LQ4" s="441" t="s">
        <v>74</v>
      </c>
      <c r="LR4" s="441"/>
      <c r="LS4" s="441"/>
    </row>
    <row r="5" spans="1:332" s="114" customFormat="1" ht="17.25" customHeight="1" x14ac:dyDescent="0.25">
      <c r="A5" s="401" t="s">
        <v>75</v>
      </c>
      <c r="B5" s="449" t="s">
        <v>92</v>
      </c>
      <c r="C5" s="450"/>
      <c r="D5" s="450"/>
      <c r="E5" s="450"/>
      <c r="F5" s="450"/>
      <c r="G5" s="451"/>
      <c r="H5" s="446" t="s">
        <v>93</v>
      </c>
      <c r="I5" s="447"/>
      <c r="J5" s="447"/>
      <c r="K5" s="447"/>
      <c r="L5" s="447"/>
      <c r="M5" s="447"/>
      <c r="N5" s="447"/>
      <c r="O5" s="447"/>
      <c r="P5" s="447"/>
      <c r="Q5" s="447"/>
      <c r="R5" s="447"/>
      <c r="S5" s="447"/>
      <c r="T5" s="447"/>
      <c r="U5" s="447"/>
      <c r="V5" s="447"/>
      <c r="W5" s="447"/>
      <c r="X5" s="447" t="s">
        <v>93</v>
      </c>
      <c r="Y5" s="447"/>
      <c r="Z5" s="447"/>
      <c r="AA5" s="447"/>
      <c r="AB5" s="447"/>
      <c r="AC5" s="447"/>
      <c r="AD5" s="447"/>
      <c r="AE5" s="447"/>
      <c r="AF5" s="447"/>
      <c r="AG5" s="447"/>
      <c r="AH5" s="447"/>
      <c r="AI5" s="447"/>
      <c r="AJ5" s="447"/>
      <c r="AK5" s="447"/>
      <c r="AL5" s="447"/>
      <c r="AM5" s="447"/>
      <c r="AN5" s="447"/>
      <c r="AO5" s="447"/>
      <c r="AP5" s="447"/>
      <c r="AQ5" s="447"/>
      <c r="AR5" s="447" t="s">
        <v>93</v>
      </c>
      <c r="AS5" s="447"/>
      <c r="AT5" s="447"/>
      <c r="AU5" s="447"/>
      <c r="AV5" s="447"/>
      <c r="AW5" s="447"/>
      <c r="AX5" s="447"/>
      <c r="AY5" s="447"/>
      <c r="AZ5" s="447"/>
      <c r="BA5" s="447"/>
      <c r="BB5" s="447"/>
      <c r="BC5" s="447"/>
      <c r="BD5" s="447"/>
      <c r="BE5" s="447"/>
      <c r="BF5" s="447"/>
      <c r="BG5" s="447"/>
      <c r="BH5" s="447"/>
      <c r="BI5" s="447"/>
      <c r="BJ5" s="447"/>
      <c r="BK5" s="447"/>
      <c r="BL5" s="447"/>
      <c r="BM5" s="447"/>
      <c r="BN5" s="447"/>
      <c r="BO5" s="447"/>
      <c r="BP5" s="437" t="s">
        <v>93</v>
      </c>
      <c r="BQ5" s="437"/>
      <c r="BR5" s="437"/>
      <c r="BS5" s="437"/>
      <c r="BT5" s="437"/>
      <c r="BU5" s="437"/>
      <c r="BV5" s="437"/>
      <c r="BW5" s="437"/>
      <c r="BX5" s="437"/>
      <c r="BY5" s="437"/>
      <c r="BZ5" s="437"/>
      <c r="CA5" s="437"/>
      <c r="CB5" s="437"/>
      <c r="CC5" s="437"/>
      <c r="CD5" s="437"/>
      <c r="CE5" s="437"/>
      <c r="CF5" s="437"/>
      <c r="CG5" s="437"/>
      <c r="CH5" s="437"/>
      <c r="CI5" s="437"/>
      <c r="CJ5" s="437"/>
      <c r="CK5" s="437"/>
      <c r="CL5" s="437"/>
      <c r="CM5" s="437"/>
      <c r="CN5" s="437" t="s">
        <v>93</v>
      </c>
      <c r="CO5" s="437"/>
      <c r="CP5" s="437"/>
      <c r="CQ5" s="437"/>
      <c r="CR5" s="437"/>
      <c r="CS5" s="437"/>
      <c r="CT5" s="437"/>
      <c r="CU5" s="437"/>
      <c r="CV5" s="437"/>
      <c r="CW5" s="437"/>
      <c r="CX5" s="437"/>
      <c r="CY5" s="437"/>
      <c r="CZ5" s="437"/>
      <c r="DA5" s="437"/>
      <c r="DB5" s="437"/>
      <c r="DC5" s="437"/>
      <c r="DD5" s="437"/>
      <c r="DE5" s="437"/>
      <c r="DF5" s="437"/>
      <c r="DG5" s="437"/>
      <c r="DH5" s="437"/>
      <c r="DI5" s="437"/>
      <c r="DJ5" s="437"/>
      <c r="DK5" s="437"/>
      <c r="DL5" s="445" t="s">
        <v>93</v>
      </c>
      <c r="DM5" s="445"/>
      <c r="DN5" s="445"/>
      <c r="DO5" s="445"/>
      <c r="DP5" s="445"/>
      <c r="DQ5" s="445"/>
      <c r="DR5" s="445"/>
      <c r="DS5" s="445"/>
      <c r="DT5" s="445"/>
      <c r="DU5" s="445"/>
      <c r="DV5" s="445"/>
      <c r="DW5" s="445"/>
      <c r="DX5" s="445"/>
      <c r="DY5" s="445"/>
      <c r="DZ5" s="445"/>
      <c r="EA5" s="445"/>
      <c r="EB5" s="445"/>
      <c r="EC5" s="445"/>
      <c r="ED5" s="445"/>
      <c r="EE5" s="445"/>
      <c r="EF5" s="445"/>
      <c r="EG5" s="445"/>
      <c r="EH5" s="445"/>
      <c r="EI5" s="445"/>
      <c r="EJ5" s="445" t="s">
        <v>93</v>
      </c>
      <c r="EK5" s="445"/>
      <c r="EL5" s="445"/>
      <c r="EM5" s="445"/>
      <c r="EN5" s="445"/>
      <c r="EO5" s="445"/>
      <c r="EP5" s="445"/>
      <c r="EQ5" s="445"/>
      <c r="ER5" s="445"/>
      <c r="ES5" s="445"/>
      <c r="ET5" s="445"/>
      <c r="EU5" s="445"/>
      <c r="EV5" s="445"/>
      <c r="EW5" s="445"/>
      <c r="EX5" s="445"/>
      <c r="EY5" s="445"/>
      <c r="EZ5" s="445"/>
      <c r="FA5" s="445"/>
      <c r="FB5" s="445"/>
      <c r="FC5" s="445"/>
      <c r="FD5" s="445"/>
      <c r="FE5" s="445"/>
      <c r="FF5" s="445"/>
      <c r="FG5" s="445"/>
      <c r="FH5" s="186"/>
      <c r="FI5" s="186"/>
      <c r="FJ5" s="186"/>
      <c r="FK5" s="186"/>
      <c r="FL5" s="186"/>
      <c r="FM5" s="186"/>
      <c r="FN5" s="186"/>
      <c r="FO5" s="186"/>
      <c r="FP5" s="186" t="s">
        <v>93</v>
      </c>
      <c r="FQ5" s="186"/>
      <c r="FR5" s="186"/>
      <c r="FS5" s="186"/>
      <c r="FT5" s="186"/>
      <c r="FU5" s="186"/>
      <c r="FV5" s="186"/>
      <c r="FW5" s="186"/>
      <c r="FX5" s="186"/>
      <c r="FY5" s="186"/>
      <c r="FZ5" s="186"/>
      <c r="GA5" s="186"/>
      <c r="GB5" s="186"/>
      <c r="GC5" s="186"/>
      <c r="GD5" s="186"/>
      <c r="GE5" s="186"/>
      <c r="GF5" s="437" t="s">
        <v>93</v>
      </c>
      <c r="GG5" s="437"/>
      <c r="GH5" s="437"/>
      <c r="GI5" s="437"/>
      <c r="GJ5" s="437"/>
      <c r="GK5" s="437"/>
      <c r="GL5" s="437"/>
      <c r="GM5" s="437"/>
      <c r="GN5" s="437"/>
      <c r="GO5" s="437"/>
      <c r="GP5" s="437"/>
      <c r="GQ5" s="437"/>
      <c r="GR5" s="437"/>
      <c r="GS5" s="437"/>
      <c r="GT5" s="437"/>
      <c r="GU5" s="437"/>
      <c r="GV5" s="437"/>
      <c r="GW5" s="437"/>
      <c r="GX5" s="437"/>
      <c r="GY5" s="437"/>
      <c r="GZ5" s="437"/>
      <c r="HA5" s="437"/>
      <c r="HB5" s="437"/>
      <c r="HC5" s="437"/>
      <c r="HD5" s="437" t="s">
        <v>93</v>
      </c>
      <c r="HE5" s="437"/>
      <c r="HF5" s="437"/>
      <c r="HG5" s="437"/>
      <c r="HH5" s="437"/>
      <c r="HI5" s="437"/>
      <c r="HJ5" s="437"/>
      <c r="HK5" s="437"/>
      <c r="HL5" s="437"/>
      <c r="HM5" s="437"/>
      <c r="HN5" s="437"/>
      <c r="HO5" s="437"/>
      <c r="HP5" s="437"/>
      <c r="HQ5" s="437"/>
      <c r="HR5" s="437"/>
      <c r="HS5" s="437"/>
      <c r="HT5" s="437"/>
      <c r="HU5" s="437"/>
      <c r="HV5" s="437"/>
      <c r="HW5" s="437"/>
      <c r="HX5" s="437"/>
      <c r="HY5" s="437"/>
      <c r="HZ5" s="437"/>
      <c r="IA5" s="437"/>
      <c r="IB5" s="437" t="s">
        <v>93</v>
      </c>
      <c r="IC5" s="437"/>
      <c r="ID5" s="437"/>
      <c r="IE5" s="437"/>
      <c r="IF5" s="437"/>
      <c r="IG5" s="437"/>
      <c r="IH5" s="437"/>
      <c r="II5" s="437"/>
      <c r="IJ5" s="437"/>
      <c r="IK5" s="437"/>
      <c r="IL5" s="437"/>
      <c r="IM5" s="437"/>
      <c r="IN5" s="437"/>
      <c r="IO5" s="437"/>
      <c r="IP5" s="437"/>
      <c r="IQ5" s="437"/>
      <c r="IR5" s="437"/>
      <c r="IS5" s="437"/>
      <c r="IT5" s="437"/>
      <c r="IU5" s="437"/>
      <c r="IV5" s="437"/>
      <c r="IW5" s="437"/>
      <c r="IX5" s="437"/>
      <c r="IY5" s="437"/>
      <c r="IZ5" s="436" t="s">
        <v>93</v>
      </c>
      <c r="JA5" s="437"/>
      <c r="JB5" s="437"/>
      <c r="JC5" s="437"/>
      <c r="JD5" s="437"/>
      <c r="JE5" s="437"/>
      <c r="JF5" s="437"/>
      <c r="JG5" s="437"/>
      <c r="JH5" s="437"/>
      <c r="JI5" s="437"/>
      <c r="JJ5" s="437"/>
      <c r="JK5" s="437"/>
      <c r="JL5" s="437"/>
      <c r="JM5" s="437"/>
      <c r="JN5" s="437"/>
      <c r="JO5" s="437"/>
      <c r="JP5" s="437"/>
      <c r="JQ5" s="437"/>
      <c r="JR5" s="437"/>
      <c r="JS5" s="437"/>
      <c r="JT5" s="437"/>
      <c r="JU5" s="437"/>
      <c r="JV5" s="437"/>
      <c r="JW5" s="437"/>
      <c r="JX5" s="437" t="s">
        <v>93</v>
      </c>
      <c r="JY5" s="437"/>
      <c r="JZ5" s="437"/>
      <c r="KA5" s="437"/>
      <c r="KB5" s="437"/>
      <c r="KC5" s="437"/>
      <c r="KD5" s="437"/>
      <c r="KE5" s="437"/>
      <c r="KF5" s="437"/>
      <c r="KG5" s="437"/>
      <c r="KH5" s="437"/>
      <c r="KI5" s="437"/>
      <c r="KJ5" s="437"/>
      <c r="KK5" s="437"/>
      <c r="KL5" s="437"/>
      <c r="KM5" s="437"/>
      <c r="KN5" s="437"/>
      <c r="KO5" s="437"/>
      <c r="KP5" s="437"/>
      <c r="KQ5" s="437"/>
      <c r="KR5" s="437"/>
      <c r="KS5" s="437"/>
      <c r="KT5" s="437"/>
      <c r="KU5" s="437"/>
      <c r="KV5" s="437" t="s">
        <v>93</v>
      </c>
      <c r="KW5" s="437"/>
      <c r="KX5" s="437"/>
      <c r="KY5" s="437"/>
      <c r="KZ5" s="437"/>
      <c r="LA5" s="437"/>
      <c r="LB5" s="437"/>
      <c r="LC5" s="437"/>
      <c r="LD5" s="437"/>
      <c r="LE5" s="437"/>
      <c r="LF5" s="437"/>
      <c r="LG5" s="437"/>
      <c r="LH5" s="437"/>
      <c r="LI5" s="437"/>
      <c r="LJ5" s="437"/>
      <c r="LK5" s="437"/>
      <c r="LL5" s="437"/>
      <c r="LM5" s="437"/>
      <c r="LN5" s="437"/>
      <c r="LO5" s="437"/>
      <c r="LP5" s="437"/>
      <c r="LQ5" s="437"/>
      <c r="LR5" s="437"/>
      <c r="LS5" s="444"/>
    </row>
    <row r="6" spans="1:332" ht="195.75" customHeight="1" x14ac:dyDescent="0.25">
      <c r="A6" s="401"/>
      <c r="B6" s="452"/>
      <c r="C6" s="453"/>
      <c r="D6" s="453"/>
      <c r="E6" s="453"/>
      <c r="F6" s="453"/>
      <c r="G6" s="454"/>
      <c r="H6" s="439" t="s">
        <v>706</v>
      </c>
      <c r="I6" s="439"/>
      <c r="J6" s="439"/>
      <c r="K6" s="439"/>
      <c r="L6" s="439" t="s">
        <v>926</v>
      </c>
      <c r="M6" s="439"/>
      <c r="N6" s="439"/>
      <c r="O6" s="439"/>
      <c r="P6" s="439" t="s">
        <v>556</v>
      </c>
      <c r="Q6" s="439"/>
      <c r="R6" s="439"/>
      <c r="S6" s="439"/>
      <c r="T6" s="439" t="s">
        <v>872</v>
      </c>
      <c r="U6" s="439"/>
      <c r="V6" s="439"/>
      <c r="W6" s="439"/>
      <c r="X6" s="439" t="s">
        <v>559</v>
      </c>
      <c r="Y6" s="439"/>
      <c r="Z6" s="439"/>
      <c r="AA6" s="439"/>
      <c r="AB6" s="439" t="s">
        <v>99</v>
      </c>
      <c r="AC6" s="439"/>
      <c r="AD6" s="439"/>
      <c r="AE6" s="439"/>
      <c r="AF6" s="439" t="s">
        <v>933</v>
      </c>
      <c r="AG6" s="439"/>
      <c r="AH6" s="439"/>
      <c r="AI6" s="439"/>
      <c r="AJ6" s="439" t="s">
        <v>544</v>
      </c>
      <c r="AK6" s="439"/>
      <c r="AL6" s="439"/>
      <c r="AM6" s="439"/>
      <c r="AN6" s="439" t="s">
        <v>134</v>
      </c>
      <c r="AO6" s="439"/>
      <c r="AP6" s="439"/>
      <c r="AQ6" s="439"/>
      <c r="AR6" s="439" t="s">
        <v>708</v>
      </c>
      <c r="AS6" s="439"/>
      <c r="AT6" s="439"/>
      <c r="AU6" s="439"/>
      <c r="AV6" s="439" t="s">
        <v>710</v>
      </c>
      <c r="AW6" s="439"/>
      <c r="AX6" s="439"/>
      <c r="AY6" s="439"/>
      <c r="AZ6" s="439" t="s">
        <v>759</v>
      </c>
      <c r="BA6" s="439"/>
      <c r="BB6" s="439"/>
      <c r="BC6" s="439"/>
      <c r="BD6" s="439" t="s">
        <v>842</v>
      </c>
      <c r="BE6" s="439"/>
      <c r="BF6" s="439"/>
      <c r="BG6" s="439"/>
      <c r="BH6" s="439" t="s">
        <v>848</v>
      </c>
      <c r="BI6" s="439"/>
      <c r="BJ6" s="439"/>
      <c r="BK6" s="439"/>
      <c r="BL6" s="439" t="s">
        <v>540</v>
      </c>
      <c r="BM6" s="439"/>
      <c r="BN6" s="439"/>
      <c r="BO6" s="439"/>
      <c r="BP6" s="439" t="s">
        <v>547</v>
      </c>
      <c r="BQ6" s="439"/>
      <c r="BR6" s="439"/>
      <c r="BS6" s="439"/>
      <c r="BT6" s="439" t="s">
        <v>715</v>
      </c>
      <c r="BU6" s="439"/>
      <c r="BV6" s="439"/>
      <c r="BW6" s="439"/>
      <c r="BX6" s="439" t="s">
        <v>98</v>
      </c>
      <c r="BY6" s="439"/>
      <c r="BZ6" s="439"/>
      <c r="CA6" s="439"/>
      <c r="CB6" s="439" t="s">
        <v>845</v>
      </c>
      <c r="CC6" s="439"/>
      <c r="CD6" s="439"/>
      <c r="CE6" s="439"/>
      <c r="CF6" s="439" t="s">
        <v>885</v>
      </c>
      <c r="CG6" s="439"/>
      <c r="CH6" s="439"/>
      <c r="CI6" s="439"/>
      <c r="CJ6" s="439" t="s">
        <v>884</v>
      </c>
      <c r="CK6" s="439"/>
      <c r="CL6" s="439"/>
      <c r="CM6" s="439"/>
      <c r="CN6" s="439" t="s">
        <v>542</v>
      </c>
      <c r="CO6" s="439"/>
      <c r="CP6" s="439"/>
      <c r="CQ6" s="439"/>
      <c r="CR6" s="439" t="s">
        <v>558</v>
      </c>
      <c r="CS6" s="439"/>
      <c r="CT6" s="439"/>
      <c r="CU6" s="439"/>
      <c r="CV6" s="439" t="s">
        <v>813</v>
      </c>
      <c r="CW6" s="439"/>
      <c r="CX6" s="439"/>
      <c r="CY6" s="439"/>
      <c r="CZ6" s="439" t="s">
        <v>816</v>
      </c>
      <c r="DA6" s="439"/>
      <c r="DB6" s="439"/>
      <c r="DC6" s="439"/>
      <c r="DD6" s="439" t="s">
        <v>555</v>
      </c>
      <c r="DE6" s="439"/>
      <c r="DF6" s="439"/>
      <c r="DG6" s="439"/>
      <c r="DH6" s="439" t="s">
        <v>100</v>
      </c>
      <c r="DI6" s="439"/>
      <c r="DJ6" s="439"/>
      <c r="DK6" s="439"/>
      <c r="DL6" s="439" t="s">
        <v>921</v>
      </c>
      <c r="DM6" s="439"/>
      <c r="DN6" s="439"/>
      <c r="DO6" s="439"/>
      <c r="DP6" s="439" t="s">
        <v>546</v>
      </c>
      <c r="DQ6" s="439"/>
      <c r="DR6" s="439"/>
      <c r="DS6" s="439"/>
      <c r="DT6" s="439" t="s">
        <v>865</v>
      </c>
      <c r="DU6" s="439"/>
      <c r="DV6" s="439"/>
      <c r="DW6" s="439"/>
      <c r="DX6" s="439" t="s">
        <v>866</v>
      </c>
      <c r="DY6" s="439"/>
      <c r="DZ6" s="439"/>
      <c r="EA6" s="439"/>
      <c r="EB6" s="439" t="s">
        <v>129</v>
      </c>
      <c r="EC6" s="439"/>
      <c r="ED6" s="439"/>
      <c r="EE6" s="439"/>
      <c r="EF6" s="439" t="s">
        <v>810</v>
      </c>
      <c r="EG6" s="439"/>
      <c r="EH6" s="439"/>
      <c r="EI6" s="439"/>
      <c r="EJ6" s="439" t="s">
        <v>875</v>
      </c>
      <c r="EK6" s="439"/>
      <c r="EL6" s="439"/>
      <c r="EM6" s="439"/>
      <c r="EN6" s="439" t="s">
        <v>876</v>
      </c>
      <c r="EO6" s="439"/>
      <c r="EP6" s="439"/>
      <c r="EQ6" s="439"/>
      <c r="ER6" s="439" t="s">
        <v>822</v>
      </c>
      <c r="ES6" s="439"/>
      <c r="ET6" s="439"/>
      <c r="EU6" s="439"/>
      <c r="EV6" s="439" t="s">
        <v>823</v>
      </c>
      <c r="EW6" s="439"/>
      <c r="EX6" s="439"/>
      <c r="EY6" s="439"/>
      <c r="EZ6" s="439" t="s">
        <v>826</v>
      </c>
      <c r="FA6" s="439"/>
      <c r="FB6" s="439"/>
      <c r="FC6" s="439"/>
      <c r="FD6" s="439" t="s">
        <v>861</v>
      </c>
      <c r="FE6" s="439"/>
      <c r="FF6" s="439"/>
      <c r="FG6" s="439"/>
      <c r="FH6" s="439" t="s">
        <v>862</v>
      </c>
      <c r="FI6" s="439"/>
      <c r="FJ6" s="439"/>
      <c r="FK6" s="439"/>
      <c r="FL6" s="439" t="s">
        <v>832</v>
      </c>
      <c r="FM6" s="439"/>
      <c r="FN6" s="439"/>
      <c r="FO6" s="439"/>
      <c r="FP6" s="439" t="s">
        <v>713</v>
      </c>
      <c r="FQ6" s="439"/>
      <c r="FR6" s="439"/>
      <c r="FS6" s="439"/>
      <c r="FT6" s="439" t="s">
        <v>561</v>
      </c>
      <c r="FU6" s="439"/>
      <c r="FV6" s="439"/>
      <c r="FW6" s="439"/>
      <c r="FX6" s="439" t="s">
        <v>776</v>
      </c>
      <c r="FY6" s="439"/>
      <c r="FZ6" s="439"/>
      <c r="GA6" s="439"/>
      <c r="GB6" s="439" t="s">
        <v>949</v>
      </c>
      <c r="GC6" s="439"/>
      <c r="GD6" s="439"/>
      <c r="GE6" s="439"/>
      <c r="GF6" s="439" t="s">
        <v>563</v>
      </c>
      <c r="GG6" s="439"/>
      <c r="GH6" s="439"/>
      <c r="GI6" s="439"/>
      <c r="GJ6" s="439" t="s">
        <v>716</v>
      </c>
      <c r="GK6" s="439"/>
      <c r="GL6" s="439"/>
      <c r="GM6" s="439"/>
      <c r="GN6" s="439" t="s">
        <v>695</v>
      </c>
      <c r="GO6" s="439"/>
      <c r="GP6" s="439"/>
      <c r="GQ6" s="439"/>
      <c r="GR6" s="439" t="s">
        <v>611</v>
      </c>
      <c r="GS6" s="439"/>
      <c r="GT6" s="439"/>
      <c r="GU6" s="439"/>
      <c r="GV6" s="439" t="s">
        <v>718</v>
      </c>
      <c r="GW6" s="439"/>
      <c r="GX6" s="439"/>
      <c r="GY6" s="439"/>
      <c r="GZ6" s="439" t="s">
        <v>720</v>
      </c>
      <c r="HA6" s="439"/>
      <c r="HB6" s="439"/>
      <c r="HC6" s="439"/>
      <c r="HD6" s="439" t="s">
        <v>722</v>
      </c>
      <c r="HE6" s="439"/>
      <c r="HF6" s="439"/>
      <c r="HG6" s="439"/>
      <c r="HH6" s="439" t="s">
        <v>724</v>
      </c>
      <c r="HI6" s="439"/>
      <c r="HJ6" s="439"/>
      <c r="HK6" s="439"/>
      <c r="HL6" s="439" t="s">
        <v>725</v>
      </c>
      <c r="HM6" s="439"/>
      <c r="HN6" s="439"/>
      <c r="HO6" s="439"/>
      <c r="HP6" s="439" t="s">
        <v>727</v>
      </c>
      <c r="HQ6" s="439"/>
      <c r="HR6" s="439"/>
      <c r="HS6" s="439"/>
      <c r="HT6" s="439" t="s">
        <v>893</v>
      </c>
      <c r="HU6" s="439"/>
      <c r="HV6" s="439"/>
      <c r="HW6" s="439"/>
      <c r="HX6" s="439" t="s">
        <v>777</v>
      </c>
      <c r="HY6" s="439"/>
      <c r="HZ6" s="439"/>
      <c r="IA6" s="439"/>
      <c r="IB6" s="439" t="s">
        <v>729</v>
      </c>
      <c r="IC6" s="439"/>
      <c r="ID6" s="439"/>
      <c r="IE6" s="439"/>
      <c r="IF6" s="439" t="s">
        <v>763</v>
      </c>
      <c r="IG6" s="439"/>
      <c r="IH6" s="439"/>
      <c r="II6" s="439"/>
      <c r="IJ6" s="439" t="s">
        <v>945</v>
      </c>
      <c r="IK6" s="439"/>
      <c r="IL6" s="439"/>
      <c r="IM6" s="439"/>
      <c r="IN6" s="439" t="s">
        <v>939</v>
      </c>
      <c r="IO6" s="439"/>
      <c r="IP6" s="439"/>
      <c r="IQ6" s="439"/>
      <c r="IR6" s="439" t="s">
        <v>1056</v>
      </c>
      <c r="IS6" s="439"/>
      <c r="IT6" s="439"/>
      <c r="IU6" s="439"/>
      <c r="IV6" s="439" t="s">
        <v>767</v>
      </c>
      <c r="IW6" s="439"/>
      <c r="IX6" s="439"/>
      <c r="IY6" s="439"/>
      <c r="IZ6" s="439" t="s">
        <v>903</v>
      </c>
      <c r="JA6" s="439"/>
      <c r="JB6" s="439"/>
      <c r="JC6" s="439"/>
      <c r="JD6" s="439" t="s">
        <v>948</v>
      </c>
      <c r="JE6" s="439"/>
      <c r="JF6" s="439"/>
      <c r="JG6" s="439"/>
      <c r="JH6" s="439" t="s">
        <v>897</v>
      </c>
      <c r="JI6" s="439"/>
      <c r="JJ6" s="439"/>
      <c r="JK6" s="439"/>
      <c r="JL6" s="439" t="s">
        <v>940</v>
      </c>
      <c r="JM6" s="439"/>
      <c r="JN6" s="439"/>
      <c r="JO6" s="439"/>
      <c r="JP6" s="439" t="s">
        <v>854</v>
      </c>
      <c r="JQ6" s="439"/>
      <c r="JR6" s="439"/>
      <c r="JS6" s="439"/>
      <c r="JT6" s="430" t="s">
        <v>1350</v>
      </c>
      <c r="JU6" s="431"/>
      <c r="JV6" s="431"/>
      <c r="JW6" s="432"/>
      <c r="JX6" s="439" t="s">
        <v>1193</v>
      </c>
      <c r="JY6" s="439"/>
      <c r="JZ6" s="439"/>
      <c r="KA6" s="439"/>
      <c r="KB6" s="439" t="s">
        <v>908</v>
      </c>
      <c r="KC6" s="439"/>
      <c r="KD6" s="439"/>
      <c r="KE6" s="439"/>
      <c r="KF6" s="439" t="s">
        <v>911</v>
      </c>
      <c r="KG6" s="439"/>
      <c r="KH6" s="439"/>
      <c r="KI6" s="439"/>
      <c r="KJ6" s="439" t="s">
        <v>913</v>
      </c>
      <c r="KK6" s="439"/>
      <c r="KL6" s="439"/>
      <c r="KM6" s="439"/>
      <c r="KN6" s="439" t="s">
        <v>920</v>
      </c>
      <c r="KO6" s="439"/>
      <c r="KP6" s="439"/>
      <c r="KQ6" s="439"/>
      <c r="KR6" s="439" t="s">
        <v>928</v>
      </c>
      <c r="KS6" s="439"/>
      <c r="KT6" s="439"/>
      <c r="KU6" s="439"/>
      <c r="KV6" s="439" t="s">
        <v>930</v>
      </c>
      <c r="KW6" s="439"/>
      <c r="KX6" s="439"/>
      <c r="KY6" s="439"/>
      <c r="KZ6" s="439" t="s">
        <v>943</v>
      </c>
      <c r="LA6" s="439"/>
      <c r="LB6" s="439"/>
      <c r="LC6" s="439"/>
      <c r="LD6" s="439" t="s">
        <v>1061</v>
      </c>
      <c r="LE6" s="439"/>
      <c r="LF6" s="439"/>
      <c r="LG6" s="439"/>
      <c r="LH6" s="439" t="s">
        <v>1064</v>
      </c>
      <c r="LI6" s="439"/>
      <c r="LJ6" s="439"/>
      <c r="LK6" s="439"/>
      <c r="LL6" s="439" t="s">
        <v>1069</v>
      </c>
      <c r="LM6" s="439"/>
      <c r="LN6" s="439"/>
      <c r="LO6" s="439"/>
      <c r="LP6" s="439" t="s">
        <v>1072</v>
      </c>
      <c r="LQ6" s="439"/>
      <c r="LR6" s="439"/>
      <c r="LS6" s="439"/>
    </row>
    <row r="7" spans="1:332" ht="21.75" customHeight="1" x14ac:dyDescent="0.25">
      <c r="A7" s="401"/>
      <c r="B7" s="401" t="s">
        <v>796</v>
      </c>
      <c r="C7" s="401" t="s">
        <v>793</v>
      </c>
      <c r="D7" s="401"/>
      <c r="E7" s="401"/>
      <c r="F7" s="401" t="s">
        <v>80</v>
      </c>
      <c r="G7" s="401" t="s">
        <v>6</v>
      </c>
      <c r="H7" s="433" t="s">
        <v>806</v>
      </c>
      <c r="I7" s="433" t="s">
        <v>807</v>
      </c>
      <c r="J7" s="433" t="s">
        <v>80</v>
      </c>
      <c r="K7" s="433" t="s">
        <v>6</v>
      </c>
      <c r="L7" s="433" t="s">
        <v>806</v>
      </c>
      <c r="M7" s="433" t="s">
        <v>807</v>
      </c>
      <c r="N7" s="433" t="s">
        <v>80</v>
      </c>
      <c r="O7" s="433" t="s">
        <v>6</v>
      </c>
      <c r="P7" s="433" t="s">
        <v>806</v>
      </c>
      <c r="Q7" s="433" t="s">
        <v>807</v>
      </c>
      <c r="R7" s="433" t="s">
        <v>80</v>
      </c>
      <c r="S7" s="433" t="s">
        <v>6</v>
      </c>
      <c r="T7" s="433" t="s">
        <v>806</v>
      </c>
      <c r="U7" s="433" t="s">
        <v>807</v>
      </c>
      <c r="V7" s="433" t="s">
        <v>80</v>
      </c>
      <c r="W7" s="433" t="s">
        <v>6</v>
      </c>
      <c r="X7" s="433" t="s">
        <v>806</v>
      </c>
      <c r="Y7" s="433" t="s">
        <v>807</v>
      </c>
      <c r="Z7" s="433" t="s">
        <v>80</v>
      </c>
      <c r="AA7" s="433" t="s">
        <v>6</v>
      </c>
      <c r="AB7" s="433" t="s">
        <v>806</v>
      </c>
      <c r="AC7" s="433" t="s">
        <v>807</v>
      </c>
      <c r="AD7" s="433" t="s">
        <v>80</v>
      </c>
      <c r="AE7" s="433" t="s">
        <v>6</v>
      </c>
      <c r="AF7" s="433" t="s">
        <v>806</v>
      </c>
      <c r="AG7" s="433" t="s">
        <v>807</v>
      </c>
      <c r="AH7" s="433" t="s">
        <v>80</v>
      </c>
      <c r="AI7" s="433" t="s">
        <v>6</v>
      </c>
      <c r="AJ7" s="433" t="s">
        <v>806</v>
      </c>
      <c r="AK7" s="433" t="s">
        <v>807</v>
      </c>
      <c r="AL7" s="433" t="s">
        <v>80</v>
      </c>
      <c r="AM7" s="433" t="s">
        <v>6</v>
      </c>
      <c r="AN7" s="433" t="s">
        <v>806</v>
      </c>
      <c r="AO7" s="433" t="s">
        <v>807</v>
      </c>
      <c r="AP7" s="433" t="s">
        <v>80</v>
      </c>
      <c r="AQ7" s="433" t="s">
        <v>6</v>
      </c>
      <c r="AR7" s="433" t="s">
        <v>806</v>
      </c>
      <c r="AS7" s="433" t="s">
        <v>807</v>
      </c>
      <c r="AT7" s="433" t="s">
        <v>80</v>
      </c>
      <c r="AU7" s="433" t="s">
        <v>6</v>
      </c>
      <c r="AV7" s="433" t="s">
        <v>806</v>
      </c>
      <c r="AW7" s="433" t="s">
        <v>807</v>
      </c>
      <c r="AX7" s="433" t="s">
        <v>80</v>
      </c>
      <c r="AY7" s="433" t="s">
        <v>6</v>
      </c>
      <c r="AZ7" s="433" t="s">
        <v>806</v>
      </c>
      <c r="BA7" s="433" t="s">
        <v>807</v>
      </c>
      <c r="BB7" s="433" t="s">
        <v>80</v>
      </c>
      <c r="BC7" s="433" t="s">
        <v>6</v>
      </c>
      <c r="BD7" s="433" t="s">
        <v>806</v>
      </c>
      <c r="BE7" s="433" t="s">
        <v>807</v>
      </c>
      <c r="BF7" s="433" t="s">
        <v>80</v>
      </c>
      <c r="BG7" s="433" t="s">
        <v>6</v>
      </c>
      <c r="BH7" s="433" t="s">
        <v>806</v>
      </c>
      <c r="BI7" s="433" t="s">
        <v>807</v>
      </c>
      <c r="BJ7" s="433" t="s">
        <v>80</v>
      </c>
      <c r="BK7" s="433" t="s">
        <v>6</v>
      </c>
      <c r="BL7" s="433" t="s">
        <v>806</v>
      </c>
      <c r="BM7" s="433" t="s">
        <v>807</v>
      </c>
      <c r="BN7" s="433" t="s">
        <v>80</v>
      </c>
      <c r="BO7" s="433" t="s">
        <v>6</v>
      </c>
      <c r="BP7" s="433" t="s">
        <v>806</v>
      </c>
      <c r="BQ7" s="433" t="s">
        <v>1200</v>
      </c>
      <c r="BR7" s="433" t="s">
        <v>80</v>
      </c>
      <c r="BS7" s="433" t="s">
        <v>6</v>
      </c>
      <c r="BT7" s="433" t="s">
        <v>806</v>
      </c>
      <c r="BU7" s="433" t="s">
        <v>807</v>
      </c>
      <c r="BV7" s="433" t="s">
        <v>80</v>
      </c>
      <c r="BW7" s="433" t="s">
        <v>6</v>
      </c>
      <c r="BX7" s="433" t="s">
        <v>806</v>
      </c>
      <c r="BY7" s="433" t="s">
        <v>807</v>
      </c>
      <c r="BZ7" s="433" t="s">
        <v>80</v>
      </c>
      <c r="CA7" s="433" t="s">
        <v>6</v>
      </c>
      <c r="CB7" s="433" t="s">
        <v>806</v>
      </c>
      <c r="CC7" s="433" t="s">
        <v>807</v>
      </c>
      <c r="CD7" s="433" t="s">
        <v>80</v>
      </c>
      <c r="CE7" s="433" t="s">
        <v>94</v>
      </c>
      <c r="CF7" s="433" t="s">
        <v>806</v>
      </c>
      <c r="CG7" s="433" t="s">
        <v>807</v>
      </c>
      <c r="CH7" s="433" t="s">
        <v>80</v>
      </c>
      <c r="CI7" s="433" t="s">
        <v>94</v>
      </c>
      <c r="CJ7" s="433" t="s">
        <v>806</v>
      </c>
      <c r="CK7" s="433" t="s">
        <v>807</v>
      </c>
      <c r="CL7" s="433" t="s">
        <v>80</v>
      </c>
      <c r="CM7" s="433" t="s">
        <v>94</v>
      </c>
      <c r="CN7" s="433" t="s">
        <v>806</v>
      </c>
      <c r="CO7" s="433" t="s">
        <v>807</v>
      </c>
      <c r="CP7" s="433" t="s">
        <v>80</v>
      </c>
      <c r="CQ7" s="433" t="s">
        <v>94</v>
      </c>
      <c r="CR7" s="433" t="s">
        <v>806</v>
      </c>
      <c r="CS7" s="433" t="s">
        <v>807</v>
      </c>
      <c r="CT7" s="433" t="s">
        <v>80</v>
      </c>
      <c r="CU7" s="433" t="s">
        <v>94</v>
      </c>
      <c r="CV7" s="433" t="s">
        <v>806</v>
      </c>
      <c r="CW7" s="433" t="s">
        <v>807</v>
      </c>
      <c r="CX7" s="433" t="s">
        <v>80</v>
      </c>
      <c r="CY7" s="433" t="s">
        <v>94</v>
      </c>
      <c r="CZ7" s="433" t="s">
        <v>806</v>
      </c>
      <c r="DA7" s="433" t="s">
        <v>807</v>
      </c>
      <c r="DB7" s="433" t="s">
        <v>80</v>
      </c>
      <c r="DC7" s="433" t="s">
        <v>94</v>
      </c>
      <c r="DD7" s="433" t="s">
        <v>806</v>
      </c>
      <c r="DE7" s="433" t="s">
        <v>807</v>
      </c>
      <c r="DF7" s="433" t="s">
        <v>80</v>
      </c>
      <c r="DG7" s="433" t="s">
        <v>94</v>
      </c>
      <c r="DH7" s="433" t="s">
        <v>806</v>
      </c>
      <c r="DI7" s="433" t="s">
        <v>807</v>
      </c>
      <c r="DJ7" s="433" t="s">
        <v>80</v>
      </c>
      <c r="DK7" s="433" t="s">
        <v>94</v>
      </c>
      <c r="DL7" s="433" t="s">
        <v>806</v>
      </c>
      <c r="DM7" s="433" t="s">
        <v>1195</v>
      </c>
      <c r="DN7" s="433" t="s">
        <v>80</v>
      </c>
      <c r="DO7" s="433" t="s">
        <v>94</v>
      </c>
      <c r="DP7" s="433" t="s">
        <v>806</v>
      </c>
      <c r="DQ7" s="433" t="s">
        <v>807</v>
      </c>
      <c r="DR7" s="433" t="s">
        <v>80</v>
      </c>
      <c r="DS7" s="433" t="s">
        <v>94</v>
      </c>
      <c r="DT7" s="433" t="s">
        <v>806</v>
      </c>
      <c r="DU7" s="433" t="s">
        <v>807</v>
      </c>
      <c r="DV7" s="433" t="s">
        <v>80</v>
      </c>
      <c r="DW7" s="433" t="s">
        <v>94</v>
      </c>
      <c r="DX7" s="433" t="s">
        <v>806</v>
      </c>
      <c r="DY7" s="433" t="s">
        <v>807</v>
      </c>
      <c r="DZ7" s="433" t="s">
        <v>80</v>
      </c>
      <c r="EA7" s="433" t="s">
        <v>94</v>
      </c>
      <c r="EB7" s="433" t="s">
        <v>806</v>
      </c>
      <c r="EC7" s="433" t="s">
        <v>807</v>
      </c>
      <c r="ED7" s="433" t="s">
        <v>80</v>
      </c>
      <c r="EE7" s="433" t="s">
        <v>94</v>
      </c>
      <c r="EF7" s="433" t="s">
        <v>806</v>
      </c>
      <c r="EG7" s="433" t="s">
        <v>807</v>
      </c>
      <c r="EH7" s="433" t="s">
        <v>80</v>
      </c>
      <c r="EI7" s="433" t="s">
        <v>94</v>
      </c>
      <c r="EJ7" s="433" t="s">
        <v>806</v>
      </c>
      <c r="EK7" s="433" t="s">
        <v>807</v>
      </c>
      <c r="EL7" s="433" t="s">
        <v>80</v>
      </c>
      <c r="EM7" s="433" t="s">
        <v>94</v>
      </c>
      <c r="EN7" s="433" t="s">
        <v>806</v>
      </c>
      <c r="EO7" s="433" t="s">
        <v>807</v>
      </c>
      <c r="EP7" s="433" t="s">
        <v>80</v>
      </c>
      <c r="EQ7" s="433" t="s">
        <v>94</v>
      </c>
      <c r="ER7" s="433" t="s">
        <v>806</v>
      </c>
      <c r="ES7" s="433" t="s">
        <v>807</v>
      </c>
      <c r="ET7" s="433" t="s">
        <v>80</v>
      </c>
      <c r="EU7" s="433" t="s">
        <v>94</v>
      </c>
      <c r="EV7" s="433" t="s">
        <v>806</v>
      </c>
      <c r="EW7" s="433" t="s">
        <v>807</v>
      </c>
      <c r="EX7" s="433" t="s">
        <v>80</v>
      </c>
      <c r="EY7" s="433" t="s">
        <v>94</v>
      </c>
      <c r="EZ7" s="433" t="s">
        <v>806</v>
      </c>
      <c r="FA7" s="433" t="s">
        <v>807</v>
      </c>
      <c r="FB7" s="433" t="s">
        <v>80</v>
      </c>
      <c r="FC7" s="433" t="s">
        <v>94</v>
      </c>
      <c r="FD7" s="433" t="s">
        <v>806</v>
      </c>
      <c r="FE7" s="433" t="s">
        <v>807</v>
      </c>
      <c r="FF7" s="433" t="s">
        <v>80</v>
      </c>
      <c r="FG7" s="433" t="s">
        <v>94</v>
      </c>
      <c r="FH7" s="433" t="s">
        <v>806</v>
      </c>
      <c r="FI7" s="433" t="s">
        <v>807</v>
      </c>
      <c r="FJ7" s="433" t="s">
        <v>80</v>
      </c>
      <c r="FK7" s="433" t="s">
        <v>94</v>
      </c>
      <c r="FL7" s="433" t="s">
        <v>806</v>
      </c>
      <c r="FM7" s="433" t="s">
        <v>807</v>
      </c>
      <c r="FN7" s="433" t="s">
        <v>80</v>
      </c>
      <c r="FO7" s="433" t="s">
        <v>94</v>
      </c>
      <c r="FP7" s="433" t="s">
        <v>806</v>
      </c>
      <c r="FQ7" s="433" t="s">
        <v>807</v>
      </c>
      <c r="FR7" s="433" t="s">
        <v>80</v>
      </c>
      <c r="FS7" s="433" t="s">
        <v>94</v>
      </c>
      <c r="FT7" s="433" t="s">
        <v>806</v>
      </c>
      <c r="FU7" s="433" t="s">
        <v>807</v>
      </c>
      <c r="FV7" s="433" t="s">
        <v>80</v>
      </c>
      <c r="FW7" s="433" t="s">
        <v>94</v>
      </c>
      <c r="FX7" s="433" t="s">
        <v>806</v>
      </c>
      <c r="FY7" s="433" t="s">
        <v>807</v>
      </c>
      <c r="FZ7" s="433" t="s">
        <v>80</v>
      </c>
      <c r="GA7" s="433" t="s">
        <v>94</v>
      </c>
      <c r="GB7" s="433" t="s">
        <v>806</v>
      </c>
      <c r="GC7" s="433" t="s">
        <v>807</v>
      </c>
      <c r="GD7" s="433" t="s">
        <v>80</v>
      </c>
      <c r="GE7" s="433" t="s">
        <v>94</v>
      </c>
      <c r="GF7" s="433" t="s">
        <v>806</v>
      </c>
      <c r="GG7" s="433" t="s">
        <v>807</v>
      </c>
      <c r="GH7" s="433" t="s">
        <v>80</v>
      </c>
      <c r="GI7" s="433" t="s">
        <v>94</v>
      </c>
      <c r="GJ7" s="433" t="s">
        <v>806</v>
      </c>
      <c r="GK7" s="433" t="s">
        <v>807</v>
      </c>
      <c r="GL7" s="433" t="s">
        <v>80</v>
      </c>
      <c r="GM7" s="433" t="s">
        <v>94</v>
      </c>
      <c r="GN7" s="433" t="s">
        <v>806</v>
      </c>
      <c r="GO7" s="433" t="s">
        <v>807</v>
      </c>
      <c r="GP7" s="433" t="s">
        <v>80</v>
      </c>
      <c r="GQ7" s="433" t="s">
        <v>94</v>
      </c>
      <c r="GR7" s="433" t="s">
        <v>806</v>
      </c>
      <c r="GS7" s="433" t="s">
        <v>807</v>
      </c>
      <c r="GT7" s="433" t="s">
        <v>80</v>
      </c>
      <c r="GU7" s="433" t="s">
        <v>6</v>
      </c>
      <c r="GV7" s="433" t="s">
        <v>806</v>
      </c>
      <c r="GW7" s="433" t="s">
        <v>807</v>
      </c>
      <c r="GX7" s="433" t="s">
        <v>80</v>
      </c>
      <c r="GY7" s="433" t="s">
        <v>6</v>
      </c>
      <c r="GZ7" s="433" t="s">
        <v>806</v>
      </c>
      <c r="HA7" s="433" t="s">
        <v>807</v>
      </c>
      <c r="HB7" s="433" t="s">
        <v>80</v>
      </c>
      <c r="HC7" s="433" t="s">
        <v>6</v>
      </c>
      <c r="HD7" s="433" t="s">
        <v>806</v>
      </c>
      <c r="HE7" s="433" t="s">
        <v>807</v>
      </c>
      <c r="HF7" s="433" t="s">
        <v>80</v>
      </c>
      <c r="HG7" s="433" t="s">
        <v>6</v>
      </c>
      <c r="HH7" s="433" t="s">
        <v>806</v>
      </c>
      <c r="HI7" s="433" t="s">
        <v>807</v>
      </c>
      <c r="HJ7" s="433" t="s">
        <v>80</v>
      </c>
      <c r="HK7" s="433" t="s">
        <v>6</v>
      </c>
      <c r="HL7" s="433" t="s">
        <v>806</v>
      </c>
      <c r="HM7" s="433" t="s">
        <v>807</v>
      </c>
      <c r="HN7" s="433" t="s">
        <v>80</v>
      </c>
      <c r="HO7" s="433" t="s">
        <v>6</v>
      </c>
      <c r="HP7" s="433" t="s">
        <v>806</v>
      </c>
      <c r="HQ7" s="433" t="s">
        <v>807</v>
      </c>
      <c r="HR7" s="433" t="s">
        <v>80</v>
      </c>
      <c r="HS7" s="433" t="s">
        <v>6</v>
      </c>
      <c r="HT7" s="433" t="s">
        <v>806</v>
      </c>
      <c r="HU7" s="433" t="s">
        <v>807</v>
      </c>
      <c r="HV7" s="433" t="s">
        <v>80</v>
      </c>
      <c r="HW7" s="433" t="s">
        <v>6</v>
      </c>
      <c r="HX7" s="433" t="s">
        <v>806</v>
      </c>
      <c r="HY7" s="433" t="s">
        <v>807</v>
      </c>
      <c r="HZ7" s="433" t="s">
        <v>80</v>
      </c>
      <c r="IA7" s="433" t="s">
        <v>6</v>
      </c>
      <c r="IB7" s="433" t="s">
        <v>806</v>
      </c>
      <c r="IC7" s="433" t="s">
        <v>807</v>
      </c>
      <c r="ID7" s="433" t="s">
        <v>80</v>
      </c>
      <c r="IE7" s="433" t="s">
        <v>6</v>
      </c>
      <c r="IF7" s="433" t="s">
        <v>806</v>
      </c>
      <c r="IG7" s="433" t="s">
        <v>807</v>
      </c>
      <c r="IH7" s="433" t="s">
        <v>80</v>
      </c>
      <c r="II7" s="433" t="s">
        <v>6</v>
      </c>
      <c r="IJ7" s="433" t="s">
        <v>806</v>
      </c>
      <c r="IK7" s="433" t="s">
        <v>807</v>
      </c>
      <c r="IL7" s="433" t="s">
        <v>80</v>
      </c>
      <c r="IM7" s="433" t="s">
        <v>6</v>
      </c>
      <c r="IN7" s="433" t="s">
        <v>806</v>
      </c>
      <c r="IO7" s="433" t="s">
        <v>807</v>
      </c>
      <c r="IP7" s="433" t="s">
        <v>80</v>
      </c>
      <c r="IQ7" s="433" t="s">
        <v>6</v>
      </c>
      <c r="IR7" s="433" t="s">
        <v>806</v>
      </c>
      <c r="IS7" s="433" t="s">
        <v>807</v>
      </c>
      <c r="IT7" s="433" t="s">
        <v>80</v>
      </c>
      <c r="IU7" s="433" t="s">
        <v>94</v>
      </c>
      <c r="IV7" s="433" t="s">
        <v>806</v>
      </c>
      <c r="IW7" s="433" t="s">
        <v>1186</v>
      </c>
      <c r="IX7" s="433" t="s">
        <v>80</v>
      </c>
      <c r="IY7" s="433" t="s">
        <v>6</v>
      </c>
      <c r="IZ7" s="433" t="s">
        <v>806</v>
      </c>
      <c r="JA7" s="433" t="s">
        <v>807</v>
      </c>
      <c r="JB7" s="433" t="s">
        <v>80</v>
      </c>
      <c r="JC7" s="433" t="s">
        <v>6</v>
      </c>
      <c r="JD7" s="433" t="s">
        <v>806</v>
      </c>
      <c r="JE7" s="433" t="s">
        <v>807</v>
      </c>
      <c r="JF7" s="433" t="s">
        <v>80</v>
      </c>
      <c r="JG7" s="433" t="s">
        <v>6</v>
      </c>
      <c r="JH7" s="433" t="s">
        <v>806</v>
      </c>
      <c r="JI7" s="433" t="s">
        <v>807</v>
      </c>
      <c r="JJ7" s="433" t="s">
        <v>80</v>
      </c>
      <c r="JK7" s="433" t="s">
        <v>6</v>
      </c>
      <c r="JL7" s="433" t="s">
        <v>806</v>
      </c>
      <c r="JM7" s="433" t="s">
        <v>807</v>
      </c>
      <c r="JN7" s="433" t="s">
        <v>80</v>
      </c>
      <c r="JO7" s="433" t="s">
        <v>6</v>
      </c>
      <c r="JP7" s="433" t="s">
        <v>806</v>
      </c>
      <c r="JQ7" s="433" t="s">
        <v>807</v>
      </c>
      <c r="JR7" s="433" t="s">
        <v>80</v>
      </c>
      <c r="JS7" s="433" t="s">
        <v>6</v>
      </c>
      <c r="JT7" s="433" t="s">
        <v>806</v>
      </c>
      <c r="JU7" s="433" t="s">
        <v>807</v>
      </c>
      <c r="JV7" s="433" t="s">
        <v>80</v>
      </c>
      <c r="JW7" s="433" t="s">
        <v>6</v>
      </c>
      <c r="JX7" s="433" t="s">
        <v>806</v>
      </c>
      <c r="JY7" s="433" t="s">
        <v>807</v>
      </c>
      <c r="JZ7" s="433" t="s">
        <v>80</v>
      </c>
      <c r="KA7" s="433" t="s">
        <v>6</v>
      </c>
      <c r="KB7" s="433" t="s">
        <v>806</v>
      </c>
      <c r="KC7" s="433" t="s">
        <v>807</v>
      </c>
      <c r="KD7" s="433" t="s">
        <v>80</v>
      </c>
      <c r="KE7" s="433" t="s">
        <v>6</v>
      </c>
      <c r="KF7" s="433" t="s">
        <v>806</v>
      </c>
      <c r="KG7" s="433" t="s">
        <v>807</v>
      </c>
      <c r="KH7" s="433" t="s">
        <v>80</v>
      </c>
      <c r="KI7" s="433" t="s">
        <v>6</v>
      </c>
      <c r="KJ7" s="433" t="s">
        <v>806</v>
      </c>
      <c r="KK7" s="433" t="s">
        <v>807</v>
      </c>
      <c r="KL7" s="433" t="s">
        <v>80</v>
      </c>
      <c r="KM7" s="433" t="s">
        <v>6</v>
      </c>
      <c r="KN7" s="433" t="s">
        <v>806</v>
      </c>
      <c r="KO7" s="433" t="s">
        <v>807</v>
      </c>
      <c r="KP7" s="433" t="s">
        <v>80</v>
      </c>
      <c r="KQ7" s="433" t="s">
        <v>6</v>
      </c>
      <c r="KR7" s="433" t="s">
        <v>806</v>
      </c>
      <c r="KS7" s="433" t="s">
        <v>807</v>
      </c>
      <c r="KT7" s="433" t="s">
        <v>80</v>
      </c>
      <c r="KU7" s="433" t="s">
        <v>6</v>
      </c>
      <c r="KV7" s="433" t="s">
        <v>806</v>
      </c>
      <c r="KW7" s="433" t="s">
        <v>807</v>
      </c>
      <c r="KX7" s="433" t="s">
        <v>80</v>
      </c>
      <c r="KY7" s="433" t="s">
        <v>6</v>
      </c>
      <c r="KZ7" s="433" t="s">
        <v>806</v>
      </c>
      <c r="LA7" s="433" t="s">
        <v>807</v>
      </c>
      <c r="LB7" s="433" t="s">
        <v>80</v>
      </c>
      <c r="LC7" s="433" t="s">
        <v>6</v>
      </c>
      <c r="LD7" s="433" t="s">
        <v>806</v>
      </c>
      <c r="LE7" s="433" t="s">
        <v>807</v>
      </c>
      <c r="LF7" s="433" t="s">
        <v>80</v>
      </c>
      <c r="LG7" s="433" t="s">
        <v>6</v>
      </c>
      <c r="LH7" s="433" t="s">
        <v>806</v>
      </c>
      <c r="LI7" s="433" t="s">
        <v>807</v>
      </c>
      <c r="LJ7" s="433" t="s">
        <v>80</v>
      </c>
      <c r="LK7" s="433" t="s">
        <v>6</v>
      </c>
      <c r="LL7" s="433" t="s">
        <v>806</v>
      </c>
      <c r="LM7" s="433" t="s">
        <v>807</v>
      </c>
      <c r="LN7" s="433" t="s">
        <v>80</v>
      </c>
      <c r="LO7" s="433" t="s">
        <v>6</v>
      </c>
      <c r="LP7" s="433" t="s">
        <v>806</v>
      </c>
      <c r="LQ7" s="433" t="s">
        <v>807</v>
      </c>
      <c r="LR7" s="433" t="s">
        <v>80</v>
      </c>
      <c r="LS7" s="433" t="s">
        <v>6</v>
      </c>
    </row>
    <row r="8" spans="1:332" ht="17.25" customHeight="1" x14ac:dyDescent="0.25">
      <c r="A8" s="401"/>
      <c r="B8" s="401"/>
      <c r="C8" s="401" t="s">
        <v>798</v>
      </c>
      <c r="D8" s="401" t="s">
        <v>1047</v>
      </c>
      <c r="E8" s="401"/>
      <c r="F8" s="401"/>
      <c r="G8" s="401"/>
      <c r="H8" s="434"/>
      <c r="I8" s="434"/>
      <c r="J8" s="434"/>
      <c r="K8" s="434"/>
      <c r="L8" s="434"/>
      <c r="M8" s="434"/>
      <c r="N8" s="434"/>
      <c r="O8" s="434"/>
      <c r="P8" s="434"/>
      <c r="Q8" s="434"/>
      <c r="R8" s="434"/>
      <c r="S8" s="434"/>
      <c r="T8" s="434"/>
      <c r="U8" s="434"/>
      <c r="V8" s="434"/>
      <c r="W8" s="434"/>
      <c r="X8" s="434"/>
      <c r="Y8" s="434"/>
      <c r="Z8" s="434"/>
      <c r="AA8" s="434"/>
      <c r="AB8" s="434"/>
      <c r="AC8" s="434"/>
      <c r="AD8" s="434"/>
      <c r="AE8" s="434"/>
      <c r="AF8" s="434"/>
      <c r="AG8" s="434"/>
      <c r="AH8" s="434"/>
      <c r="AI8" s="434"/>
      <c r="AJ8" s="434"/>
      <c r="AK8" s="434"/>
      <c r="AL8" s="434"/>
      <c r="AM8" s="434"/>
      <c r="AN8" s="434"/>
      <c r="AO8" s="434"/>
      <c r="AP8" s="434"/>
      <c r="AQ8" s="434"/>
      <c r="AR8" s="434"/>
      <c r="AS8" s="434"/>
      <c r="AT8" s="434"/>
      <c r="AU8" s="434"/>
      <c r="AV8" s="434"/>
      <c r="AW8" s="434"/>
      <c r="AX8" s="434"/>
      <c r="AY8" s="434"/>
      <c r="AZ8" s="434"/>
      <c r="BA8" s="434"/>
      <c r="BB8" s="434"/>
      <c r="BC8" s="434"/>
      <c r="BD8" s="434"/>
      <c r="BE8" s="434"/>
      <c r="BF8" s="434"/>
      <c r="BG8" s="434"/>
      <c r="BH8" s="434"/>
      <c r="BI8" s="434"/>
      <c r="BJ8" s="434"/>
      <c r="BK8" s="434"/>
      <c r="BL8" s="434"/>
      <c r="BM8" s="434"/>
      <c r="BN8" s="434"/>
      <c r="BO8" s="434"/>
      <c r="BP8" s="434"/>
      <c r="BQ8" s="434"/>
      <c r="BR8" s="434"/>
      <c r="BS8" s="434"/>
      <c r="BT8" s="434"/>
      <c r="BU8" s="434"/>
      <c r="BV8" s="434"/>
      <c r="BW8" s="434"/>
      <c r="BX8" s="434"/>
      <c r="BY8" s="434"/>
      <c r="BZ8" s="434"/>
      <c r="CA8" s="434"/>
      <c r="CB8" s="434"/>
      <c r="CC8" s="434"/>
      <c r="CD8" s="434"/>
      <c r="CE8" s="434"/>
      <c r="CF8" s="434"/>
      <c r="CG8" s="434"/>
      <c r="CH8" s="434"/>
      <c r="CI8" s="434"/>
      <c r="CJ8" s="434"/>
      <c r="CK8" s="434"/>
      <c r="CL8" s="434"/>
      <c r="CM8" s="434"/>
      <c r="CN8" s="434"/>
      <c r="CO8" s="434"/>
      <c r="CP8" s="434"/>
      <c r="CQ8" s="434"/>
      <c r="CR8" s="434"/>
      <c r="CS8" s="434"/>
      <c r="CT8" s="434"/>
      <c r="CU8" s="434"/>
      <c r="CV8" s="434"/>
      <c r="CW8" s="434"/>
      <c r="CX8" s="434"/>
      <c r="CY8" s="434"/>
      <c r="CZ8" s="434"/>
      <c r="DA8" s="434"/>
      <c r="DB8" s="434"/>
      <c r="DC8" s="434"/>
      <c r="DD8" s="434"/>
      <c r="DE8" s="434"/>
      <c r="DF8" s="434"/>
      <c r="DG8" s="434"/>
      <c r="DH8" s="434"/>
      <c r="DI8" s="434"/>
      <c r="DJ8" s="434"/>
      <c r="DK8" s="434"/>
      <c r="DL8" s="434"/>
      <c r="DM8" s="434"/>
      <c r="DN8" s="434"/>
      <c r="DO8" s="434"/>
      <c r="DP8" s="434"/>
      <c r="DQ8" s="434"/>
      <c r="DR8" s="434"/>
      <c r="DS8" s="434"/>
      <c r="DT8" s="434"/>
      <c r="DU8" s="434"/>
      <c r="DV8" s="434"/>
      <c r="DW8" s="434"/>
      <c r="DX8" s="434"/>
      <c r="DY8" s="434"/>
      <c r="DZ8" s="434"/>
      <c r="EA8" s="434"/>
      <c r="EB8" s="434"/>
      <c r="EC8" s="434"/>
      <c r="ED8" s="434"/>
      <c r="EE8" s="434"/>
      <c r="EF8" s="434"/>
      <c r="EG8" s="434"/>
      <c r="EH8" s="434"/>
      <c r="EI8" s="434"/>
      <c r="EJ8" s="434"/>
      <c r="EK8" s="434"/>
      <c r="EL8" s="434"/>
      <c r="EM8" s="434"/>
      <c r="EN8" s="434"/>
      <c r="EO8" s="434"/>
      <c r="EP8" s="434"/>
      <c r="EQ8" s="434"/>
      <c r="ER8" s="434"/>
      <c r="ES8" s="434"/>
      <c r="ET8" s="434"/>
      <c r="EU8" s="434"/>
      <c r="EV8" s="434"/>
      <c r="EW8" s="434"/>
      <c r="EX8" s="434"/>
      <c r="EY8" s="434"/>
      <c r="EZ8" s="434"/>
      <c r="FA8" s="434"/>
      <c r="FB8" s="434"/>
      <c r="FC8" s="434"/>
      <c r="FD8" s="434"/>
      <c r="FE8" s="434"/>
      <c r="FF8" s="434"/>
      <c r="FG8" s="434"/>
      <c r="FH8" s="434"/>
      <c r="FI8" s="434"/>
      <c r="FJ8" s="434"/>
      <c r="FK8" s="434"/>
      <c r="FL8" s="434"/>
      <c r="FM8" s="434"/>
      <c r="FN8" s="434"/>
      <c r="FO8" s="434"/>
      <c r="FP8" s="434"/>
      <c r="FQ8" s="434"/>
      <c r="FR8" s="434"/>
      <c r="FS8" s="434"/>
      <c r="FT8" s="434"/>
      <c r="FU8" s="434"/>
      <c r="FV8" s="434"/>
      <c r="FW8" s="434"/>
      <c r="FX8" s="434"/>
      <c r="FY8" s="434"/>
      <c r="FZ8" s="434"/>
      <c r="GA8" s="434"/>
      <c r="GB8" s="434"/>
      <c r="GC8" s="434"/>
      <c r="GD8" s="434"/>
      <c r="GE8" s="434"/>
      <c r="GF8" s="434"/>
      <c r="GG8" s="434"/>
      <c r="GH8" s="434"/>
      <c r="GI8" s="434"/>
      <c r="GJ8" s="434"/>
      <c r="GK8" s="434"/>
      <c r="GL8" s="434"/>
      <c r="GM8" s="434"/>
      <c r="GN8" s="434"/>
      <c r="GO8" s="434"/>
      <c r="GP8" s="434"/>
      <c r="GQ8" s="434"/>
      <c r="GR8" s="434"/>
      <c r="GS8" s="434"/>
      <c r="GT8" s="434"/>
      <c r="GU8" s="434"/>
      <c r="GV8" s="434"/>
      <c r="GW8" s="434"/>
      <c r="GX8" s="434"/>
      <c r="GY8" s="434"/>
      <c r="GZ8" s="434"/>
      <c r="HA8" s="434"/>
      <c r="HB8" s="434"/>
      <c r="HC8" s="434"/>
      <c r="HD8" s="434"/>
      <c r="HE8" s="434"/>
      <c r="HF8" s="434"/>
      <c r="HG8" s="434"/>
      <c r="HH8" s="434"/>
      <c r="HI8" s="434"/>
      <c r="HJ8" s="434"/>
      <c r="HK8" s="434"/>
      <c r="HL8" s="434"/>
      <c r="HM8" s="434"/>
      <c r="HN8" s="434"/>
      <c r="HO8" s="434"/>
      <c r="HP8" s="434"/>
      <c r="HQ8" s="434"/>
      <c r="HR8" s="434"/>
      <c r="HS8" s="434"/>
      <c r="HT8" s="434"/>
      <c r="HU8" s="434"/>
      <c r="HV8" s="434"/>
      <c r="HW8" s="434"/>
      <c r="HX8" s="434"/>
      <c r="HY8" s="434"/>
      <c r="HZ8" s="434"/>
      <c r="IA8" s="434"/>
      <c r="IB8" s="434"/>
      <c r="IC8" s="434"/>
      <c r="ID8" s="434"/>
      <c r="IE8" s="434"/>
      <c r="IF8" s="434"/>
      <c r="IG8" s="434"/>
      <c r="IH8" s="434"/>
      <c r="II8" s="434"/>
      <c r="IJ8" s="434"/>
      <c r="IK8" s="434"/>
      <c r="IL8" s="434"/>
      <c r="IM8" s="434"/>
      <c r="IN8" s="434"/>
      <c r="IO8" s="434"/>
      <c r="IP8" s="434"/>
      <c r="IQ8" s="434"/>
      <c r="IR8" s="434"/>
      <c r="IS8" s="434"/>
      <c r="IT8" s="434"/>
      <c r="IU8" s="434"/>
      <c r="IV8" s="434"/>
      <c r="IW8" s="434"/>
      <c r="IX8" s="434"/>
      <c r="IY8" s="434"/>
      <c r="IZ8" s="434"/>
      <c r="JA8" s="434"/>
      <c r="JB8" s="434"/>
      <c r="JC8" s="434"/>
      <c r="JD8" s="434"/>
      <c r="JE8" s="434"/>
      <c r="JF8" s="434"/>
      <c r="JG8" s="434"/>
      <c r="JH8" s="434"/>
      <c r="JI8" s="434"/>
      <c r="JJ8" s="434"/>
      <c r="JK8" s="434"/>
      <c r="JL8" s="434"/>
      <c r="JM8" s="434"/>
      <c r="JN8" s="434"/>
      <c r="JO8" s="434"/>
      <c r="JP8" s="434"/>
      <c r="JQ8" s="434"/>
      <c r="JR8" s="434"/>
      <c r="JS8" s="434"/>
      <c r="JT8" s="434"/>
      <c r="JU8" s="434"/>
      <c r="JV8" s="434"/>
      <c r="JW8" s="434"/>
      <c r="JX8" s="434"/>
      <c r="JY8" s="434"/>
      <c r="JZ8" s="434"/>
      <c r="KA8" s="434"/>
      <c r="KB8" s="434"/>
      <c r="KC8" s="434"/>
      <c r="KD8" s="434"/>
      <c r="KE8" s="434"/>
      <c r="KF8" s="434"/>
      <c r="KG8" s="434"/>
      <c r="KH8" s="434"/>
      <c r="KI8" s="434"/>
      <c r="KJ8" s="434"/>
      <c r="KK8" s="434"/>
      <c r="KL8" s="434"/>
      <c r="KM8" s="434"/>
      <c r="KN8" s="434"/>
      <c r="KO8" s="434"/>
      <c r="KP8" s="434"/>
      <c r="KQ8" s="434"/>
      <c r="KR8" s="434"/>
      <c r="KS8" s="434"/>
      <c r="KT8" s="434"/>
      <c r="KU8" s="434"/>
      <c r="KV8" s="434"/>
      <c r="KW8" s="434"/>
      <c r="KX8" s="434"/>
      <c r="KY8" s="434"/>
      <c r="KZ8" s="434"/>
      <c r="LA8" s="434"/>
      <c r="LB8" s="434"/>
      <c r="LC8" s="434"/>
      <c r="LD8" s="434"/>
      <c r="LE8" s="434"/>
      <c r="LF8" s="434"/>
      <c r="LG8" s="434"/>
      <c r="LH8" s="434"/>
      <c r="LI8" s="434"/>
      <c r="LJ8" s="434"/>
      <c r="LK8" s="434"/>
      <c r="LL8" s="434"/>
      <c r="LM8" s="434"/>
      <c r="LN8" s="434"/>
      <c r="LO8" s="434"/>
      <c r="LP8" s="434"/>
      <c r="LQ8" s="434"/>
      <c r="LR8" s="434"/>
      <c r="LS8" s="434"/>
    </row>
    <row r="9" spans="1:332" ht="47.25" customHeight="1" x14ac:dyDescent="0.25">
      <c r="A9" s="401"/>
      <c r="B9" s="401"/>
      <c r="C9" s="401"/>
      <c r="D9" s="181" t="s">
        <v>1048</v>
      </c>
      <c r="E9" s="181" t="s">
        <v>1049</v>
      </c>
      <c r="F9" s="401"/>
      <c r="G9" s="401"/>
      <c r="H9" s="435"/>
      <c r="I9" s="435"/>
      <c r="J9" s="435"/>
      <c r="K9" s="435"/>
      <c r="L9" s="435"/>
      <c r="M9" s="435"/>
      <c r="N9" s="435"/>
      <c r="O9" s="435"/>
      <c r="P9" s="435"/>
      <c r="Q9" s="435"/>
      <c r="R9" s="435"/>
      <c r="S9" s="435"/>
      <c r="T9" s="435"/>
      <c r="U9" s="435"/>
      <c r="V9" s="435"/>
      <c r="W9" s="435"/>
      <c r="X9" s="435"/>
      <c r="Y9" s="435"/>
      <c r="Z9" s="435"/>
      <c r="AA9" s="435"/>
      <c r="AB9" s="435"/>
      <c r="AC9" s="435"/>
      <c r="AD9" s="435"/>
      <c r="AE9" s="435"/>
      <c r="AF9" s="435"/>
      <c r="AG9" s="435"/>
      <c r="AH9" s="435"/>
      <c r="AI9" s="435"/>
      <c r="AJ9" s="435"/>
      <c r="AK9" s="435"/>
      <c r="AL9" s="435"/>
      <c r="AM9" s="435"/>
      <c r="AN9" s="435"/>
      <c r="AO9" s="435"/>
      <c r="AP9" s="435"/>
      <c r="AQ9" s="435"/>
      <c r="AR9" s="435"/>
      <c r="AS9" s="435"/>
      <c r="AT9" s="435"/>
      <c r="AU9" s="435"/>
      <c r="AV9" s="435"/>
      <c r="AW9" s="435"/>
      <c r="AX9" s="435"/>
      <c r="AY9" s="435"/>
      <c r="AZ9" s="435"/>
      <c r="BA9" s="435"/>
      <c r="BB9" s="435"/>
      <c r="BC9" s="435"/>
      <c r="BD9" s="435"/>
      <c r="BE9" s="435"/>
      <c r="BF9" s="435"/>
      <c r="BG9" s="435"/>
      <c r="BH9" s="435"/>
      <c r="BI9" s="435"/>
      <c r="BJ9" s="435"/>
      <c r="BK9" s="435"/>
      <c r="BL9" s="435"/>
      <c r="BM9" s="435"/>
      <c r="BN9" s="435"/>
      <c r="BO9" s="435"/>
      <c r="BP9" s="435"/>
      <c r="BQ9" s="435"/>
      <c r="BR9" s="435"/>
      <c r="BS9" s="435"/>
      <c r="BT9" s="435"/>
      <c r="BU9" s="435"/>
      <c r="BV9" s="435"/>
      <c r="BW9" s="435"/>
      <c r="BX9" s="435"/>
      <c r="BY9" s="435"/>
      <c r="BZ9" s="435"/>
      <c r="CA9" s="435"/>
      <c r="CB9" s="435"/>
      <c r="CC9" s="435"/>
      <c r="CD9" s="435"/>
      <c r="CE9" s="435"/>
      <c r="CF9" s="435"/>
      <c r="CG9" s="435"/>
      <c r="CH9" s="435"/>
      <c r="CI9" s="435"/>
      <c r="CJ9" s="435"/>
      <c r="CK9" s="435"/>
      <c r="CL9" s="435"/>
      <c r="CM9" s="435"/>
      <c r="CN9" s="435"/>
      <c r="CO9" s="435"/>
      <c r="CP9" s="435"/>
      <c r="CQ9" s="435"/>
      <c r="CR9" s="435"/>
      <c r="CS9" s="435"/>
      <c r="CT9" s="435"/>
      <c r="CU9" s="435"/>
      <c r="CV9" s="435"/>
      <c r="CW9" s="435"/>
      <c r="CX9" s="435"/>
      <c r="CY9" s="435"/>
      <c r="CZ9" s="435"/>
      <c r="DA9" s="435"/>
      <c r="DB9" s="435"/>
      <c r="DC9" s="435"/>
      <c r="DD9" s="435"/>
      <c r="DE9" s="435"/>
      <c r="DF9" s="435"/>
      <c r="DG9" s="435"/>
      <c r="DH9" s="435"/>
      <c r="DI9" s="435"/>
      <c r="DJ9" s="435"/>
      <c r="DK9" s="435"/>
      <c r="DL9" s="435"/>
      <c r="DM9" s="435"/>
      <c r="DN9" s="435"/>
      <c r="DO9" s="435"/>
      <c r="DP9" s="435"/>
      <c r="DQ9" s="435"/>
      <c r="DR9" s="435"/>
      <c r="DS9" s="435"/>
      <c r="DT9" s="435"/>
      <c r="DU9" s="435"/>
      <c r="DV9" s="435"/>
      <c r="DW9" s="435"/>
      <c r="DX9" s="435"/>
      <c r="DY9" s="435"/>
      <c r="DZ9" s="435"/>
      <c r="EA9" s="435"/>
      <c r="EB9" s="435"/>
      <c r="EC9" s="435"/>
      <c r="ED9" s="435"/>
      <c r="EE9" s="435"/>
      <c r="EF9" s="435"/>
      <c r="EG9" s="435"/>
      <c r="EH9" s="435"/>
      <c r="EI9" s="435"/>
      <c r="EJ9" s="435"/>
      <c r="EK9" s="435"/>
      <c r="EL9" s="435"/>
      <c r="EM9" s="435"/>
      <c r="EN9" s="435"/>
      <c r="EO9" s="435"/>
      <c r="EP9" s="435"/>
      <c r="EQ9" s="435"/>
      <c r="ER9" s="435"/>
      <c r="ES9" s="435"/>
      <c r="ET9" s="435"/>
      <c r="EU9" s="435"/>
      <c r="EV9" s="435"/>
      <c r="EW9" s="435"/>
      <c r="EX9" s="435"/>
      <c r="EY9" s="435"/>
      <c r="EZ9" s="435"/>
      <c r="FA9" s="435"/>
      <c r="FB9" s="435"/>
      <c r="FC9" s="435"/>
      <c r="FD9" s="435"/>
      <c r="FE9" s="435"/>
      <c r="FF9" s="435"/>
      <c r="FG9" s="435"/>
      <c r="FH9" s="435"/>
      <c r="FI9" s="435"/>
      <c r="FJ9" s="435"/>
      <c r="FK9" s="435"/>
      <c r="FL9" s="435"/>
      <c r="FM9" s="435"/>
      <c r="FN9" s="435"/>
      <c r="FO9" s="435"/>
      <c r="FP9" s="435"/>
      <c r="FQ9" s="435"/>
      <c r="FR9" s="435"/>
      <c r="FS9" s="435"/>
      <c r="FT9" s="435"/>
      <c r="FU9" s="435"/>
      <c r="FV9" s="435"/>
      <c r="FW9" s="435"/>
      <c r="FX9" s="435"/>
      <c r="FY9" s="435"/>
      <c r="FZ9" s="435"/>
      <c r="GA9" s="435"/>
      <c r="GB9" s="435"/>
      <c r="GC9" s="435"/>
      <c r="GD9" s="435"/>
      <c r="GE9" s="435"/>
      <c r="GF9" s="435"/>
      <c r="GG9" s="435"/>
      <c r="GH9" s="435"/>
      <c r="GI9" s="435"/>
      <c r="GJ9" s="435"/>
      <c r="GK9" s="435"/>
      <c r="GL9" s="435"/>
      <c r="GM9" s="435"/>
      <c r="GN9" s="435"/>
      <c r="GO9" s="435"/>
      <c r="GP9" s="435"/>
      <c r="GQ9" s="435"/>
      <c r="GR9" s="435"/>
      <c r="GS9" s="435"/>
      <c r="GT9" s="435"/>
      <c r="GU9" s="435"/>
      <c r="GV9" s="435"/>
      <c r="GW9" s="435"/>
      <c r="GX9" s="435"/>
      <c r="GY9" s="435"/>
      <c r="GZ9" s="435"/>
      <c r="HA9" s="435"/>
      <c r="HB9" s="435"/>
      <c r="HC9" s="435"/>
      <c r="HD9" s="435"/>
      <c r="HE9" s="435"/>
      <c r="HF9" s="435"/>
      <c r="HG9" s="435"/>
      <c r="HH9" s="435"/>
      <c r="HI9" s="435"/>
      <c r="HJ9" s="435"/>
      <c r="HK9" s="435"/>
      <c r="HL9" s="435"/>
      <c r="HM9" s="435"/>
      <c r="HN9" s="435"/>
      <c r="HO9" s="435"/>
      <c r="HP9" s="435"/>
      <c r="HQ9" s="435"/>
      <c r="HR9" s="435"/>
      <c r="HS9" s="435"/>
      <c r="HT9" s="435"/>
      <c r="HU9" s="435"/>
      <c r="HV9" s="435"/>
      <c r="HW9" s="435"/>
      <c r="HX9" s="435"/>
      <c r="HY9" s="435"/>
      <c r="HZ9" s="435"/>
      <c r="IA9" s="435"/>
      <c r="IB9" s="435"/>
      <c r="IC9" s="435"/>
      <c r="ID9" s="435"/>
      <c r="IE9" s="435"/>
      <c r="IF9" s="435"/>
      <c r="IG9" s="435"/>
      <c r="IH9" s="435"/>
      <c r="II9" s="435"/>
      <c r="IJ9" s="435"/>
      <c r="IK9" s="435"/>
      <c r="IL9" s="435"/>
      <c r="IM9" s="435"/>
      <c r="IN9" s="435"/>
      <c r="IO9" s="435"/>
      <c r="IP9" s="435"/>
      <c r="IQ9" s="435"/>
      <c r="IR9" s="435"/>
      <c r="IS9" s="435"/>
      <c r="IT9" s="435"/>
      <c r="IU9" s="435"/>
      <c r="IV9" s="435"/>
      <c r="IW9" s="435"/>
      <c r="IX9" s="435"/>
      <c r="IY9" s="435"/>
      <c r="IZ9" s="435"/>
      <c r="JA9" s="435"/>
      <c r="JB9" s="435"/>
      <c r="JC9" s="435"/>
      <c r="JD9" s="435"/>
      <c r="JE9" s="435"/>
      <c r="JF9" s="435"/>
      <c r="JG9" s="435"/>
      <c r="JH9" s="435"/>
      <c r="JI9" s="435"/>
      <c r="JJ9" s="435"/>
      <c r="JK9" s="435"/>
      <c r="JL9" s="435"/>
      <c r="JM9" s="435"/>
      <c r="JN9" s="435"/>
      <c r="JO9" s="435"/>
      <c r="JP9" s="435"/>
      <c r="JQ9" s="435"/>
      <c r="JR9" s="435"/>
      <c r="JS9" s="435"/>
      <c r="JT9" s="435"/>
      <c r="JU9" s="435"/>
      <c r="JV9" s="435"/>
      <c r="JW9" s="435"/>
      <c r="JX9" s="435"/>
      <c r="JY9" s="435"/>
      <c r="JZ9" s="435"/>
      <c r="KA9" s="435"/>
      <c r="KB9" s="435"/>
      <c r="KC9" s="435"/>
      <c r="KD9" s="435"/>
      <c r="KE9" s="435"/>
      <c r="KF9" s="435"/>
      <c r="KG9" s="435"/>
      <c r="KH9" s="435"/>
      <c r="KI9" s="435"/>
      <c r="KJ9" s="435"/>
      <c r="KK9" s="435"/>
      <c r="KL9" s="435"/>
      <c r="KM9" s="435"/>
      <c r="KN9" s="435"/>
      <c r="KO9" s="435"/>
      <c r="KP9" s="435"/>
      <c r="KQ9" s="435"/>
      <c r="KR9" s="435"/>
      <c r="KS9" s="435"/>
      <c r="KT9" s="435"/>
      <c r="KU9" s="435"/>
      <c r="KV9" s="435"/>
      <c r="KW9" s="435"/>
      <c r="KX9" s="435"/>
      <c r="KY9" s="435"/>
      <c r="KZ9" s="435"/>
      <c r="LA9" s="435"/>
      <c r="LB9" s="435"/>
      <c r="LC9" s="435"/>
      <c r="LD9" s="435"/>
      <c r="LE9" s="435"/>
      <c r="LF9" s="435"/>
      <c r="LG9" s="435"/>
      <c r="LH9" s="435"/>
      <c r="LI9" s="435"/>
      <c r="LJ9" s="435"/>
      <c r="LK9" s="435"/>
      <c r="LL9" s="435"/>
      <c r="LM9" s="435"/>
      <c r="LN9" s="435"/>
      <c r="LO9" s="435"/>
      <c r="LP9" s="435"/>
      <c r="LQ9" s="435"/>
      <c r="LR9" s="435"/>
      <c r="LS9" s="435"/>
    </row>
    <row r="10" spans="1:332" s="154" customFormat="1" ht="31.5" x14ac:dyDescent="0.25">
      <c r="A10" s="65" t="s">
        <v>158</v>
      </c>
      <c r="B10" s="74">
        <f>H10+L10+P10+T10+X10+AB10+AF10+AJ10+AN10+AR10+AV10+AZ10+BD10+BH10+BL10+BP10+BT10+BX10+CB10+CF10+CJ10+CN10+CR10+CV10+CZ10+DD10+DH10+DL10+DP10+DT10+DX10+EB10+EF10+EJ10+EN10+ER10+EV10+EZ10+FD10+FH10+FL10+FP10+FT10+FX10+GB10+GF10+GJ10+GN10+GR10+GV10+GZ10+HD10+HH10+HL10+HP10+HT10+HX10+IB10+IF10+IJ10+IN10+IR10+IV10+IZ10+JD10+JH10+JL10+JP10+JT10+JX10+KB10+KF10+KJ10+KN10+KR10+KV10+KZ10+LD10+LH10+LL10+LP10</f>
        <v>8647154.6305099986</v>
      </c>
      <c r="C10" s="74">
        <f>I10+M10+Q10+U10+Y10+AC10+AG10+AK10+AO10+AS10+AW10+BA10+BE10+BI10+BM10+BQ10+BU10+BY10+CC10+CG10+CK10+CO10+CS10+CW10+DA10+DE10+DI10+DM10+DQ10+DU10+DY10+EC10+EG10+EK10+EO10+ES10+EW10+FA10+FE10+FI10+FM10+FQ10+FU10+FY10+GC10+GG10+GK10+GO10+GS10+GW10+HA10+HE10+HI10+HM10+HQ10+HU10+HY10+IC10+IG10+IK10+IO10+IS10+IW10+JA10+JE10+JI10+JM10+JQ10+JY10+KC10+KG10+KK10+KO10+KS10+KW10+LA10+LE10+LI10+LM10+LQ10</f>
        <v>11600281.892080002</v>
      </c>
      <c r="D10" s="74">
        <f>I10+M10+Q10+U10+Y10+AC10+AG10+AK10+AO10+AS10+AW10+BA10+BE10+BI10+BM10+BQ10+BU10+BY10+CC10+CG10+CK10+CO10+CS10+CW10+DA10+DE10+DI10+DM10+DQ10+DU10+DY10+EC10+EG10+EK10+EO10+ES10+EW10+FA10+FE10+FI10+FM10+FQ10+FU10+FY10+GC10+GG10+GK10+GO10+GS10+GW10+HA10+HE10+HI10+HM10+HQ10+HU10+HY10+IC10+IG10+IK10+IO10+IS10+IW10+JA10+JE10+JI10+JM10+JQ10+JY10+KC10+KG10+KK10+KO10+KS10+KW10+LA10+LE10+LI10+LM10+LQ10</f>
        <v>11600281.892080002</v>
      </c>
      <c r="E10" s="74"/>
      <c r="F10" s="74">
        <f>J10+N10+R10+V10+Z10+AD10+AH10+AL10+AP10+AT10+AX10+BB10+BF10+BJ10+BN10+BR10+BV10+BZ10+CD10+CH10+CL10+CP10+CT10+CX10+DB10+DF10+DJ10+DN10+DR10+DV10+DZ10+ED10+EH10+EL10+EP10+ET10+EX10+FB10+FF10+FJ10+FN10+FR10+FV10+FZ10+GD10+GH10+GL10+GP10+GT10+GX10+HB10+HF10+HJ10+HN10+HR10+HV10+HZ10+ID10+IH10+IL10+IP10+IT10+IX10+JB10+JF10+JJ10+JN10+JR10+JZ10+KD10+KH10+KL10+KP10+KT10+KX10+LB10+LF10+LJ10+LN10+LR10</f>
        <v>8677264.0305699985</v>
      </c>
      <c r="G10" s="74">
        <f t="shared" ref="G10:G29" si="0">F10/C10*100</f>
        <v>74.802182492602441</v>
      </c>
      <c r="H10" s="73">
        <f t="shared" ref="H10" si="1">H13+H17+H26+H40+H52+H57+H75+H81+H98+H103+H115+H124+H137+H148+H159+H172+H185+H199+H203+H215+H224+H231+H244+H257+H271+H279+H289+H300+H310+H318+H327+H337+H346+H355+H362+H375+H384</f>
        <v>14757.799999999997</v>
      </c>
      <c r="I10" s="73">
        <f t="shared" ref="I10:J12" si="2">I13+I17+I26+I40+I52+I57+I75+I81+I98+I103+I115+I124+I137+I148+I159+I172+I185+I199+I203+I215+I224+I231+I244+I257+I271+I279+I289+I300+I310+I318+I327+I337+I346+I355+I362+I375+I384</f>
        <v>14757.799999999997</v>
      </c>
      <c r="J10" s="73">
        <f t="shared" si="2"/>
        <v>14757.799999999997</v>
      </c>
      <c r="K10" s="74">
        <f>J10/I10*100</f>
        <v>100</v>
      </c>
      <c r="L10" s="74"/>
      <c r="M10" s="73">
        <f>M13+M17+M26+M40+M52+M57+M75+M81+M98+M103+M115+M124+M137+M148+M159+M172+M185+M199+M203+M215+M224+M231+M244+M257+M271+M279+M289+M300+M310+M318+M327+M337+M346+M355+M362+M375+M384</f>
        <v>10000</v>
      </c>
      <c r="N10" s="73">
        <f>N13+N17+N26+N40+N52+N57+N75+N81+N98+N103+N115+N124+N137+N148+N159+N172+N185+N199+N203+N215+N224+N231+N244+N257+N271+N279+N289+N300+N310+N318+N327+N337+N346+N355+N362+N375+N384</f>
        <v>8000</v>
      </c>
      <c r="O10" s="73">
        <f>N10/M10*100</f>
        <v>80</v>
      </c>
      <c r="P10" s="73"/>
      <c r="Q10" s="73">
        <f>Q13+Q17+Q26+Q40+Q52+Q57+Q75+Q81+Q98+Q103+Q115+Q124+Q137+Q148+Q159+Q172+Q185+Q199+Q203+Q215+Q224+Q231+Q244+Q257+Q271+Q279+Q289+Q300+Q310+Q318+Q327+Q337+Q346+Q355+Q362+Q375+Q384</f>
        <v>0</v>
      </c>
      <c r="R10" s="73">
        <f>R13+R17+R26+R40+R52+R57+R75+R81+R98+R103+R115+R124+R137+R148+R159+R172+R185+R199+R203+R215+R224+R231+R244+R257+R271+R279+R289+R300+R310+R318+R327+R337+R346+R355+R362+R375+R384</f>
        <v>0</v>
      </c>
      <c r="S10" s="73"/>
      <c r="T10" s="73"/>
      <c r="U10" s="73">
        <f>U13+U17+U26+U40+U52+U57+U75+U81+U98+U103+U115+U124+U137+U148+U159+U172+U185+U199+U203+U215+U224+U231+U244+U257+U271+U279+U289+U300+U310+U318+U327+U337+U346+U355+U362+U375+U384</f>
        <v>0</v>
      </c>
      <c r="V10" s="73">
        <f>V13+V17+V26+V40+V52+V57+V75+V81+V98+V103+V115+V124+V137+V148+V159+V172+V185+V199+V203+V215+V224+V231+V244+V257+V271+V279+V289+V300+V310+V318+V327+V337+V346+V355+V362+V375+V384</f>
        <v>0</v>
      </c>
      <c r="W10" s="73"/>
      <c r="X10" s="73">
        <f t="shared" ref="X10:Z11" si="3">X13+X17+X26+X40+X52+X57+X75+X81+X98+X103+X115+X124+X137+X148+X159+X172+X185+X199+X203+X215+X224+X231+X244+X257+X271+X279+X289+X300+X310+X318+X327+X337+X346+X355+X362+X375+X384</f>
        <v>0</v>
      </c>
      <c r="Y10" s="73">
        <f t="shared" si="3"/>
        <v>0</v>
      </c>
      <c r="Z10" s="73">
        <f t="shared" si="3"/>
        <v>0</v>
      </c>
      <c r="AA10" s="73"/>
      <c r="AB10" s="73">
        <f t="shared" ref="AB10:AD11" si="4">AB13+AB17+AB26+AB40+AB52+AB57+AB75+AB81+AB98+AB103+AB115+AB124+AB137+AB148+AB159+AB172+AB185+AB199+AB203+AB215+AB224+AB231+AB244+AB257+AB271+AB279+AB289+AB300+AB310+AB318+AB327+AB337+AB346+AB355+AB362+AB375+AB384</f>
        <v>49607.980490000002</v>
      </c>
      <c r="AC10" s="73">
        <f t="shared" si="4"/>
        <v>49545.934200000011</v>
      </c>
      <c r="AD10" s="73">
        <f t="shared" si="4"/>
        <v>48640.760170000009</v>
      </c>
      <c r="AE10" s="73">
        <f>AD10/AC10*100</f>
        <v>98.173060928983347</v>
      </c>
      <c r="AF10" s="73"/>
      <c r="AG10" s="73">
        <f>AG13+AG17+AG26+AG40+AG52+AG57+AG75+AG81+AG98+AG103+AG115+AG124+AG137+AG148+AG159+AG172+AG185+AG199+AG203+AG215+AG224+AG231+AG244+AG257+AG271+AG279+AG289+AG300+AG310+AG318+AG327+AG337+AG346+AG355+AG362+AG375+AG384</f>
        <v>0</v>
      </c>
      <c r="AH10" s="73">
        <f>AH13+AH17+AH26+AH40+AH52+AH57+AH75+AH81+AH98+AH103+AH115+AH124+AH137+AH148+AH159+AH172+AH185+AH199+AH203+AH215+AH224+AH231+AH244+AH257+AH271+AH279+AH289+AH300+AH310+AH318+AH327+AH337+AH346+AH355+AH362+AH375+AH384</f>
        <v>0</v>
      </c>
      <c r="AI10" s="73"/>
      <c r="AJ10" s="73">
        <f t="shared" ref="AJ10:AL11" si="5">AJ13+AJ17+AJ26+AJ40+AJ52+AJ57+AJ75+AJ81+AJ98+AJ103+AJ115+AJ124+AJ137+AJ148+AJ159+AJ172+AJ185+AJ199+AJ203+AJ215+AJ224+AJ231+AJ244+AJ257+AJ271+AJ279+AJ289+AJ300+AJ310+AJ318+AJ327+AJ337+AJ346+AJ355+AJ362+AJ375+AJ384</f>
        <v>4240</v>
      </c>
      <c r="AK10" s="73">
        <f t="shared" si="5"/>
        <v>4240</v>
      </c>
      <c r="AL10" s="73">
        <f t="shared" si="5"/>
        <v>4240</v>
      </c>
      <c r="AM10" s="74">
        <f>AL10/AK10*100</f>
        <v>100</v>
      </c>
      <c r="AN10" s="73">
        <f t="shared" ref="AN10" si="6">AN13+AN17+AN26+AN40+AN52+AN57+AN75+AN81+AN98+AN103+AN115+AN124+AN137+AN148+AN159+AN172+AN185+AN199+AN203+AN215+AN224+AN231+AN244+AN257+AN271+AN279+AN289+AN300+AN310+AN318+AN327+AN337+AN346+AN355+AN362+AN375+AN384</f>
        <v>34556.179769999995</v>
      </c>
      <c r="AO10" s="73">
        <f t="shared" ref="AO10:AP11" si="7">AO13+AO17+AO26+AO40+AO52+AO57+AO75+AO81+AO98+AO103+AO115+AO124+AO137+AO148+AO159+AO172+AO185+AO199+AO203+AO215+AO224+AO231+AO244+AO257+AO271+AO279+AO289+AO300+AO310+AO318+AO327+AO337+AO346+AO355+AO362+AO375+AO384</f>
        <v>34556.179769999995</v>
      </c>
      <c r="AP10" s="73">
        <f t="shared" si="7"/>
        <v>34556.179769999995</v>
      </c>
      <c r="AQ10" s="74">
        <f>AP10/AO10*100</f>
        <v>100</v>
      </c>
      <c r="AR10" s="73">
        <f>AR13+AR17+AR26+AR40+AR52+AR57+AR75+AR81+AR98+AR103+AR115+AR124+AR137+AR148+AR159+AR172+AR185+AR199+AR203+AR215+AR224+AR231+AR244+AR257+AR271+AR279+AR289+AR300+AR310+AR318+AR327+AR337+AR346+AR355+AR362+AR375+AR384</f>
        <v>2142.8399999999997</v>
      </c>
      <c r="AS10" s="73">
        <f t="shared" ref="AS10:AS11" si="8">AS13+AS17+AS26+AS40+AS52+AS57+AS75+AS81+AS98+AS103+AS115+AS124+AS137+AS148+AS159+AS172+AS185+AS199+AS203+AS215+AS224+AS231+AS244+AS257+AS271+AS279+AS289+AS300+AS310+AS318+AS327+AS337+AS346+AS355+AS362+AS375+AS384</f>
        <v>2142.8514799999998</v>
      </c>
      <c r="AT10" s="73">
        <f t="shared" ref="AT10" si="9">AT13+AT17+AT26+AT40+AT52+AT57+AT75+AT81+AT98+AT103+AT115+AT124+AT137+AT148+AT159+AT172+AT185+AT199+AT203+AT215+AT224+AT231+AT244+AT257+AT271+AT279+AT289+AT300+AT310+AT318+AT327+AT337+AT346+AT355+AT362+AT375+AT384</f>
        <v>2142.8514799999998</v>
      </c>
      <c r="AU10" s="74">
        <f>AT10/AS10*100</f>
        <v>100</v>
      </c>
      <c r="AV10" s="73">
        <f t="shared" ref="AV10" si="10">AV13+AV17+AV26+AV40+AV52+AV57+AV75+AV81+AV98+AV103+AV115+AV124+AV137+AV148+AV159+AV172+AV185+AV199+AV203+AV215+AV224+AV231+AV244+AV257+AV271+AV279+AV289+AV300+AV310+AV318+AV327+AV337+AV346+AV355+AV362+AV375+AV384</f>
        <v>714.28572000000008</v>
      </c>
      <c r="AW10" s="73">
        <f t="shared" ref="AW10:AX11" si="11">AW13+AW17+AW26+AW40+AW52+AW57+AW75+AW81+AW98+AW103+AW115+AW124+AW137+AW148+AW159+AW172+AW185+AW199+AW203+AW215+AW224+AW231+AW244+AW257+AW271+AW279+AW289+AW300+AW310+AW318+AW327+AW337+AW346+AW355+AW362+AW375+AW384</f>
        <v>714.28572000000008</v>
      </c>
      <c r="AX10" s="73">
        <f t="shared" si="11"/>
        <v>714.28572000000008</v>
      </c>
      <c r="AY10" s="74">
        <f>AX10/AW10*100</f>
        <v>100</v>
      </c>
      <c r="AZ10" s="73">
        <f t="shared" ref="AZ10" si="12">AZ13+AZ17+AZ26+AZ40+AZ52+AZ57+AZ75+AZ81+AZ98+AZ103+AZ115+AZ124+AZ137+AZ148+AZ159+AZ172+AZ185+AZ199+AZ203+AZ215+AZ224+AZ231+AZ244+AZ257+AZ271+AZ279+AZ289+AZ300+AZ310+AZ318+AZ327+AZ337+AZ346+AZ355+AZ362+AZ375+AZ384</f>
        <v>5521.352359999999</v>
      </c>
      <c r="BA10" s="73">
        <f t="shared" ref="BA10:BB11" si="13">BA13+BA17+BA26+BA40+BA52+BA57+BA75+BA81+BA98+BA103+BA115+BA124+BA137+BA148+BA159+BA172+BA185+BA199+BA203+BA215+BA224+BA231+BA244+BA257+BA271+BA279+BA289+BA300+BA310+BA318+BA327+BA337+BA346+BA355+BA362+BA375+BA384</f>
        <v>5521.352359999999</v>
      </c>
      <c r="BB10" s="73">
        <f t="shared" si="13"/>
        <v>5521.352359999999</v>
      </c>
      <c r="BC10" s="74">
        <f>BB10/BA10*100</f>
        <v>100</v>
      </c>
      <c r="BD10" s="73">
        <f t="shared" ref="BD10:BF11" si="14">BD13+BD17+BD26+BD40+BD52+BD57+BD75+BD81+BD98+BD103+BD115+BD124+BD137+BD148+BD159+BD172+BD185+BD199+BD203+BD215+BD224+BD231+BD244+BD257+BD271+BD279+BD289+BD300+BD310+BD318+BD327+BD337+BD346+BD355+BD362+BD375+BD384</f>
        <v>9994.5918399999991</v>
      </c>
      <c r="BE10" s="73">
        <f t="shared" si="14"/>
        <v>9994.5918399999991</v>
      </c>
      <c r="BF10" s="73">
        <f t="shared" si="14"/>
        <v>9994.5918399999991</v>
      </c>
      <c r="BG10" s="74">
        <f>BF10/BE10*100</f>
        <v>100</v>
      </c>
      <c r="BH10" s="73">
        <f t="shared" ref="BH10:BJ11" si="15">BH13+BH17+BH26+BH40+BH52+BH57+BH75+BH81+BH98+BH103+BH115+BH124+BH137+BH148+BH159+BH172+BH185+BH199+BH203+BH215+BH224+BH231+BH244+BH257+BH271+BH279+BH289+BH300+BH310+BH318+BH327+BH337+BH346+BH355+BH362+BH375+BH384</f>
        <v>30000</v>
      </c>
      <c r="BI10" s="73">
        <f t="shared" si="15"/>
        <v>27244.897959999998</v>
      </c>
      <c r="BJ10" s="73">
        <f t="shared" si="15"/>
        <v>27244.897959999998</v>
      </c>
      <c r="BK10" s="74">
        <f>BJ10/BI10*100</f>
        <v>100</v>
      </c>
      <c r="BL10" s="73">
        <f t="shared" ref="BL10:BN11" si="16">BL13+BL17+BL26+BL40+BL52+BL57+BL75+BL81+BL98+BL103+BL115+BL124+BL137+BL148+BL159+BL172+BL185+BL199+BL203+BL215+BL224+BL231+BL244+BL257+BL271+BL279+BL289+BL300+BL310+BL318+BL327+BL337+BL346+BL355+BL362+BL375+BL384</f>
        <v>6200</v>
      </c>
      <c r="BM10" s="73">
        <f t="shared" si="16"/>
        <v>7113.5</v>
      </c>
      <c r="BN10" s="73">
        <f t="shared" si="16"/>
        <v>5335.125</v>
      </c>
      <c r="BO10" s="73">
        <f>BN10/BM10*100</f>
        <v>75</v>
      </c>
      <c r="BP10" s="73"/>
      <c r="BQ10" s="73">
        <f>BQ13+BQ17+BQ26+BQ40+BQ52+BQ57+BQ75+BQ81+BQ98+BQ103+BQ115+BQ124+BQ137+BQ148+BQ159+BQ172+BQ185+BQ199+BQ203+BQ215+BQ224+BQ231+BQ244+BQ257+BQ271+BQ279+BQ289+BQ300+BQ310+BQ318+BQ327+BQ337+BQ346+BQ355+BQ362+BQ375+BQ384</f>
        <v>155520.04413000002</v>
      </c>
      <c r="BR10" s="73">
        <f>BR13+BR17+BR26+BR40+BR52+BR57+BR75+BR81+BR98+BR103+BR115+BR124+BR137+BR148+BR159+BR172+BR185+BR199+BR203+BR215+BR224+BR231+BR244+BR257+BR271+BR279+BR289+BR300+BR310+BR318+BR327+BR337+BR346+BR355+BR362+BR375+BR384</f>
        <v>60050.376859999997</v>
      </c>
      <c r="BS10" s="73">
        <f t="shared" ref="BS10" si="17">BR10/BQ10*100</f>
        <v>38.612628485241153</v>
      </c>
      <c r="BT10" s="73">
        <f t="shared" ref="BT10:BV11" si="18">BT13+BT17+BT26+BT40+BT52+BT57+BT75+BT81+BT98+BT103+BT115+BT124+BT137+BT148+BT159+BT172+BT185+BT199+BT203+BT215+BT224+BT231+BT244+BT257+BT271+BT279+BT289+BT300+BT310+BT318+BT327+BT337+BT346+BT355+BT362+BT375+BT384</f>
        <v>448000</v>
      </c>
      <c r="BU10" s="73">
        <f t="shared" si="18"/>
        <v>448000</v>
      </c>
      <c r="BV10" s="73">
        <f t="shared" si="18"/>
        <v>415459.64496000001</v>
      </c>
      <c r="BW10" s="74">
        <f>BV10/BU10*100</f>
        <v>92.73652789285714</v>
      </c>
      <c r="BX10" s="73">
        <f t="shared" ref="BX10" si="19">BX13+BX17+BX26+BX40+BX52+BX57+BX75+BX81+BX98+BX103+BX115+BX124+BX137+BX148+BX159+BX172+BX185+BX199+BX203+BX215+BX224+BX231+BX244+BX257+BX271+BX279+BX289+BX300+BX310+BX318+BX327+BX337+BX346+BX355+BX362+BX375+BX384</f>
        <v>1293588.5000000002</v>
      </c>
      <c r="BY10" s="73">
        <f t="shared" ref="BY10:BZ11" si="20">BY13+BY17+BY26+BY40+BY52+BY57+BY75+BY81+BY98+BY103+BY115+BY124+BY137+BY148+BY159+BY172+BY185+BY199+BY203+BY215+BY224+BY231+BY244+BY257+BY271+BY279+BY289+BY300+BY310+BY318+BY327+BY337+BY346+BY355+BY362+BY375+BY384</f>
        <v>1774358.9999999998</v>
      </c>
      <c r="BZ10" s="73">
        <f t="shared" si="20"/>
        <v>1111102.0303100001</v>
      </c>
      <c r="CA10" s="74">
        <f>BZ10/BY10*100</f>
        <v>62.61991120793482</v>
      </c>
      <c r="CB10" s="73">
        <f t="shared" ref="CB10:CD11" si="21">CB13+CB17+CB26+CB40+CB52+CB57+CB75+CB81+CB98+CB103+CB115+CB124+CB137+CB148+CB159+CB172+CB185+CB199+CB203+CB215+CB224+CB231+CB244+CB257+CB271+CB279+CB289+CB300+CB310+CB318+CB327+CB337+CB346+CB355+CB362+CB375+CB384</f>
        <v>126236.62916000001</v>
      </c>
      <c r="CC10" s="73">
        <f t="shared" si="21"/>
        <v>126236.62916000001</v>
      </c>
      <c r="CD10" s="73">
        <f t="shared" si="21"/>
        <v>100529.80012</v>
      </c>
      <c r="CE10" s="74">
        <f>CD10/CC10*100</f>
        <v>79.63599851243049</v>
      </c>
      <c r="CF10" s="73">
        <f t="shared" ref="CF10" si="22">CF13+CF17+CF26+CF40+CF52+CF57+CF75+CF81+CF98+CF103+CF115+CF124+CF137+CF148+CF159+CF172+CF185+CF199+CF203+CF215+CF224+CF231+CF244+CF257+CF271+CF279+CF289+CF300+CF310+CF318+CF327+CF337+CF346+CF355+CF362+CF375+CF384</f>
        <v>183763.20000000001</v>
      </c>
      <c r="CG10" s="73">
        <f t="shared" ref="CG10:CH11" si="23">CG13+CG17+CG26+CG40+CG52+CG57+CG75+CG81+CG98+CG103+CG115+CG124+CG137+CG148+CG159+CG172+CG185+CG199+CG203+CG215+CG224+CG231+CG244+CG257+CG271+CG279+CG289+CG300+CG310+CG318+CG327+CG337+CG346+CG355+CG362+CG375+CG384</f>
        <v>217884.69999999995</v>
      </c>
      <c r="CH10" s="73">
        <f t="shared" si="23"/>
        <v>131666.67186999999</v>
      </c>
      <c r="CI10" s="74">
        <f>CH10/CG10*100</f>
        <v>60.429517019781578</v>
      </c>
      <c r="CJ10" s="73">
        <f t="shared" ref="CJ10" si="24">CJ13+CJ17+CJ26+CJ40+CJ52+CJ57+CJ75+CJ81+CJ98+CJ103+CJ115+CJ124+CJ137+CJ148+CJ159+CJ172+CJ185+CJ199+CJ203+CJ215+CJ224+CJ231+CJ244+CJ257+CJ271+CJ279+CJ289+CJ300+CJ310+CJ318+CJ327+CJ337+CJ346+CJ355+CJ362+CJ375+CJ384</f>
        <v>29120</v>
      </c>
      <c r="CK10" s="73">
        <f t="shared" ref="CK10:CL11" si="25">CK13+CK17+CK26+CK40+CK52+CK57+CK75+CK81+CK98+CK103+CK115+CK124+CK137+CK148+CK159+CK172+CK185+CK199+CK203+CK215+CK224+CK231+CK244+CK257+CK271+CK279+CK289+CK300+CK310+CK318+CK327+CK337+CK346+CK355+CK362+CK375+CK384</f>
        <v>29120</v>
      </c>
      <c r="CL10" s="73">
        <f t="shared" si="25"/>
        <v>5914.3779500000001</v>
      </c>
      <c r="CM10" s="74">
        <f>CL10/CK10*100</f>
        <v>20.310363839285714</v>
      </c>
      <c r="CN10" s="73">
        <f t="shared" ref="CN10:CP11" si="26">CN13+CN17+CN26+CN40+CN52+CN57+CN75+CN81+CN98+CN103+CN115+CN124+CN137+CN148+CN159+CN172+CN185+CN199+CN203+CN215+CN224+CN231+CN244+CN257+CN271+CN279+CN289+CN300+CN310+CN318+CN327+CN337+CN346+CN355+CN362+CN375+CN384</f>
        <v>403867.5</v>
      </c>
      <c r="CO10" s="73">
        <f t="shared" si="26"/>
        <v>430964.64240000001</v>
      </c>
      <c r="CP10" s="73">
        <f t="shared" si="26"/>
        <v>207290.44375999999</v>
      </c>
      <c r="CQ10" s="74">
        <f>CP10/CO10*100</f>
        <v>48.099176444178745</v>
      </c>
      <c r="CR10" s="73">
        <f t="shared" ref="CR10" si="27">CR13+CR17+CR26+CR40+CR52+CR57+CR75+CR81+CR98+CR103+CR115+CR124+CR137+CR148+CR159+CR172+CR185+CR199+CR203+CR215+CR224+CR231+CR244+CR257+CR271+CR279+CR289+CR300+CR310+CR318+CR327+CR337+CR346+CR355+CR362+CR375+CR384</f>
        <v>5729.7984800000004</v>
      </c>
      <c r="CS10" s="73">
        <f t="shared" ref="CS10:CT11" si="28">CS13+CS17+CS26+CS40+CS52+CS57+CS75+CS81+CS98+CS103+CS115+CS124+CS137+CS148+CS159+CS172+CS185+CS199+CS203+CS215+CS224+CS231+CS244+CS257+CS271+CS279+CS289+CS300+CS310+CS318+CS327+CS337+CS346+CS355+CS362+CS375+CS384</f>
        <v>5729.7984800000004</v>
      </c>
      <c r="CT10" s="73">
        <f t="shared" si="28"/>
        <v>5729.7984800000004</v>
      </c>
      <c r="CU10" s="74">
        <f>CT10/CS10*100</f>
        <v>100</v>
      </c>
      <c r="CV10" s="74"/>
      <c r="CW10" s="73">
        <f>CW13+CW17+CW26+CW40+CW52+CW57+CW75+CW81+CW98+CW103+CW115+CW124+CW137+CW148+CW159+CW172+CW185+CW199+CW203+CW215+CW224+CW231+CW244+CW257+CW271+CW279+CW289+CW300+CW310+CW318+CW327+CW337+CW346+CW355+CW362+CW375+CW384</f>
        <v>0</v>
      </c>
      <c r="CX10" s="73">
        <f>CX13+CX17+CX26+CX40+CX52+CX57+CX75+CX81+CX98+CX103+CX115+CX124+CX137+CX148+CX159+CX172+CX185+CX199+CX203+CX215+CX224+CX231+CX244+CX257+CX271+CX279+CX289+CX300+CX310+CX318+CX327+CX337+CX346+CX355+CX362+CX375+CX384</f>
        <v>0</v>
      </c>
      <c r="CY10" s="73"/>
      <c r="CZ10" s="73">
        <f>CZ13+CZ17+CZ26+CZ40+CZ52+CZ57+CZ75+CZ81+CZ98+CZ103+CZ115+CZ124+CZ137+CZ148+CZ159+CZ172+CZ185+CZ199+CZ203+CZ215+CZ224+CZ231+CZ244+CZ257+CZ271+CZ279+CZ289+CZ300+CZ310+CZ318+CZ327+CZ337+CZ346+CZ355+CZ362+CZ375+CZ384</f>
        <v>1406205</v>
      </c>
      <c r="DA10" s="73">
        <f>DA13+DA17+DA26+DA40+DA52+DA57+DA75+DA81+DA98+DA103+DA115+DA124+DA137+DA148+DA159+DA172+DA185+DA199+DA203+DA215+DA224+DA231+DA244+DA257+DA271+DA279+DA289+DA300+DA310+DA318+DA327+DA337+DA346+DA355+DA362+DA375+DA384</f>
        <v>1406205</v>
      </c>
      <c r="DB10" s="73">
        <f>DB13+DB17+DB26+DB40+DB52+DB57+DB75+DB81+DB98+DB103+DB115+DB124+DB137+DB148+DB159+DB172+DB185+DB199+DB203+DB215+DB224+DB231+DB244+DB257+DB271+DB279+DB289+DB300+DB310+DB318+DB327+DB337+DB346+DB355+DB362+DB375+DB384</f>
        <v>1321643.2119099998</v>
      </c>
      <c r="DC10" s="73">
        <f>DB10/DA10*100</f>
        <v>93.98652486017329</v>
      </c>
      <c r="DD10" s="73">
        <f t="shared" ref="DD10:DF11" si="29">DD13+DD17+DD26+DD40+DD52+DD57+DD75+DD81+DD98+DD103+DD115+DD124+DD137+DD148+DD159+DD172+DD185+DD199+DD203+DD215+DD224+DD231+DD244+DD257+DD271+DD279+DD289+DD300+DD310+DD318+DD327+DD337+DD346+DD355+DD362+DD375+DD384</f>
        <v>682685.88100000005</v>
      </c>
      <c r="DE10" s="73">
        <f t="shared" si="29"/>
        <v>682685.88100000005</v>
      </c>
      <c r="DF10" s="73">
        <f t="shared" si="29"/>
        <v>654220.11839000008</v>
      </c>
      <c r="DG10" s="74">
        <f>DF10/DE10*100</f>
        <v>95.830327914750015</v>
      </c>
      <c r="DH10" s="73">
        <f>DH13+DH17+DH26+DH40+DH52+DH57+DH75+DH81+DH98+DH103+DH115+DH124+DH137+DH148+DH159+DH172+DH185+DH199+DH203+DH215+DH224+DH231+DH244+DH257+DH271+DH279+DH289+DH300+DH310+DH318+DH327+DH337+DH346+DH355+DH362+DH375+DH384</f>
        <v>65117</v>
      </c>
      <c r="DI10" s="73">
        <f>DI13+DI17+DI26+DI40+DI52+DI57+DI75+DI81+DI98+DI103+DI115+DI124+DI137+DI148+DI159+DI172+DI185+DI199+DI203+DI215+DI224+DI231+DI244+DI257+DI271+DI279+DI289+DI300+DI310+DI318+DI327+DI337+DI346+DI355+DI362+DI375+DI384</f>
        <v>65117</v>
      </c>
      <c r="DJ10" s="73">
        <f>DJ13+DJ17+DJ26+DJ40+DJ52+DJ57+DJ75+DJ81+DJ98+DJ103+DJ115+DJ124+DJ137+DJ148+DJ159+DJ172+DJ185+DJ199+DJ203+DJ215+DJ224+DJ231+DJ244+DJ257+DJ271+DJ279+DJ289+DJ300+DJ310+DJ318+DJ327+DJ337+DJ346+DJ355+DJ362+DJ375+DJ384</f>
        <v>65117</v>
      </c>
      <c r="DK10" s="74">
        <f>DJ10/DI10*100</f>
        <v>100</v>
      </c>
      <c r="DL10" s="74"/>
      <c r="DM10" s="73">
        <f>DM13+DM17+DM26+DM40+DM52+DM57+DM75+DM81+DM98+DM103+DM115+DM124+DM137+DM148+DM159+DM172+DM185+DM199+DM203+DM215+DM224+DM231+DM244+DM257+DM271+DM279+DM289+DM300+DM310+DM318+DM327+DM337+DM346+DM355+DM362+DM375+DM384</f>
        <v>73044.2</v>
      </c>
      <c r="DN10" s="73">
        <f>DN13+DN17+DN26+DN40+DN52+DN57+DN75+DN81+DN98+DN103+DN115+DN124+DN137+DN148+DN159+DN172+DN185+DN199+DN203+DN215+DN224+DN231+DN244+DN257+DN271+DN279+DN289+DN300+DN310+DN318+DN327+DN337+DN346+DN355+DN362+DN375+DN384</f>
        <v>58799.640129999992</v>
      </c>
      <c r="DO10" s="74">
        <f>DN10/DM10*100</f>
        <v>80.498711916894152</v>
      </c>
      <c r="DP10" s="73">
        <f t="shared" ref="DP10" si="30">DP13+DP17+DP26+DP40+DP52+DP57+DP75+DP81+DP98+DP103+DP115+DP124+DP137+DP148+DP159+DP172+DP185+DP199+DP203+DP215+DP224+DP231+DP244+DP257+DP271+DP279+DP289+DP300+DP310+DP318+DP327+DP337+DP346+DP355+DP362+DP375+DP384</f>
        <v>10032.699999999999</v>
      </c>
      <c r="DQ10" s="73">
        <f t="shared" ref="DQ10:DR11" si="31">DQ13+DQ17+DQ26+DQ40+DQ52+DQ57+DQ75+DQ81+DQ98+DQ103+DQ115+DQ124+DQ137+DQ148+DQ159+DQ172+DQ185+DQ199+DQ203+DQ215+DQ224+DQ231+DQ244+DQ257+DQ271+DQ279+DQ289+DQ300+DQ310+DQ318+DQ327+DQ337+DQ346+DQ355+DQ362+DQ375+DQ384</f>
        <v>10032.699999999999</v>
      </c>
      <c r="DR10" s="73">
        <f t="shared" si="31"/>
        <v>1786.9834700000001</v>
      </c>
      <c r="DS10" s="73">
        <f>DR10/DQ10*100</f>
        <v>17.811590798090251</v>
      </c>
      <c r="DT10" s="73">
        <f t="shared" ref="DT10:DV11" si="32">DT13+DT17+DT26+DT40+DT52+DT57+DT75+DT81+DT98+DT103+DT115+DT124+DT137+DT148+DT159+DT172+DT185+DT199+DT203+DT215+DT224+DT231+DT244+DT257+DT271+DT279+DT289+DT300+DT310+DT318+DT327+DT337+DT346+DT355+DT362+DT375+DT384</f>
        <v>40891.899999999994</v>
      </c>
      <c r="DU10" s="73">
        <f t="shared" si="32"/>
        <v>40891.899999999994</v>
      </c>
      <c r="DV10" s="73">
        <f t="shared" si="32"/>
        <v>18757.04406</v>
      </c>
      <c r="DW10" s="73">
        <f>DV10/DU10*100</f>
        <v>45.869827667582101</v>
      </c>
      <c r="DX10" s="73">
        <f t="shared" ref="DX10:DZ11" si="33">DX13+DX17+DX26+DX40+DX52+DX57+DX75+DX81+DX98+DX103+DX115+DX124+DX137+DX148+DX159+DX172+DX185+DX199+DX203+DX215+DX224+DX231+DX244+DX257+DX271+DX279+DX289+DX300+DX310+DX318+DX327+DX337+DX346+DX355+DX362+DX375+DX384</f>
        <v>12341.3</v>
      </c>
      <c r="DY10" s="73">
        <f t="shared" si="33"/>
        <v>12341.3</v>
      </c>
      <c r="DZ10" s="73">
        <f t="shared" si="33"/>
        <v>2590.7341100000003</v>
      </c>
      <c r="EA10" s="73">
        <f>DZ10/DY10*100</f>
        <v>20.992392292546171</v>
      </c>
      <c r="EB10" s="73">
        <v>669065.60000000009</v>
      </c>
      <c r="EC10" s="73">
        <f t="shared" ref="EC10:ED11" si="34">EC13+EC17+EC26+EC40+EC52+EC57+EC75+EC81+EC98+EC103+EC115+EC124+EC137+EC148+EC159+EC172+EC185+EC199+EC203+EC215+EC224+EC231+EC244+EC257+EC271+EC279+EC289+EC300+EC310+EC318+EC327+EC337+EC346+EC355+EC362+EC375+EC384</f>
        <v>669065.60000000009</v>
      </c>
      <c r="ED10" s="73">
        <f t="shared" si="34"/>
        <v>390912.13395000005</v>
      </c>
      <c r="EE10" s="74">
        <f>ED10/EC10*100</f>
        <v>58.426577894604058</v>
      </c>
      <c r="EF10" s="73">
        <f t="shared" ref="EF10:EH11" si="35">EF13+EF17+EF26+EF40+EF52+EF57+EF75+EF81+EF98+EF103+EF115+EF124+EF137+EF148+EF159+EF172+EF185+EF199+EF203+EF215+EF224+EF231+EF244+EF257+EF271+EF279+EF289+EF300+EF310+EF318+EF327+EF337+EF346+EF355+EF362+EF375+EF384</f>
        <v>200000</v>
      </c>
      <c r="EG10" s="73">
        <f t="shared" si="35"/>
        <v>200000</v>
      </c>
      <c r="EH10" s="73">
        <f t="shared" si="35"/>
        <v>179262.65416000001</v>
      </c>
      <c r="EI10" s="73">
        <f>EH10/EG10*100</f>
        <v>89.631327080000005</v>
      </c>
      <c r="EJ10" s="73">
        <f t="shared" ref="EJ10" si="36">EJ13+EJ17+EJ26+EJ40+EJ52+EJ57+EJ75+EJ81+EJ98+EJ103+EJ115+EJ124+EJ137+EJ148+EJ159+EJ172+EJ185+EJ199+EJ203+EJ215+EJ224+EJ231+EJ244+EJ257+EJ271+EJ279+EJ289+EJ300+EJ310+EJ318+EJ327+EJ337+EJ346+EJ355+EJ362+EJ375+EJ384</f>
        <v>357701.90000000014</v>
      </c>
      <c r="EK10" s="73">
        <f t="shared" ref="EK10:EL11" si="37">EK13+EK17+EK26+EK40+EK52+EK57+EK75+EK81+EK98+EK103+EK115+EK124+EK137+EK148+EK159+EK172+EK185+EK199+EK203+EK215+EK224+EK231+EK244+EK257+EK271+EK279+EK289+EK300+EK310+EK318+EK327+EK337+EK346+EK355+EK362+EK375+EK384</f>
        <v>388739.00000000006</v>
      </c>
      <c r="EL10" s="73">
        <f t="shared" si="37"/>
        <v>208175.19869999998</v>
      </c>
      <c r="EM10" s="74">
        <f>EL10/EK10*100</f>
        <v>53.551405621766776</v>
      </c>
      <c r="EN10" s="73">
        <f t="shared" ref="EN10" si="38">EN13+EN17+EN26+EN40+EN52+EN57+EN75+EN81+EN98+EN103+EN115+EN124+EN137+EN148+EN159+EN172+EN185+EN199+EN203+EN215+EN224+EN231+EN244+EN257+EN271+EN279+EN289+EN300+EN310+EN318+EN327+EN337+EN346+EN355+EN362+EN375+EN384</f>
        <v>60081.19999999999</v>
      </c>
      <c r="EO10" s="73">
        <f t="shared" ref="EO10:EP11" si="39">EO13+EO17+EO26+EO40+EO52+EO57+EO75+EO81+EO98+EO103+EO115+EO124+EO137+EO148+EO159+EO172+EO185+EO199+EO203+EO215+EO224+EO231+EO244+EO257+EO271+EO279+EO289+EO300+EO310+EO318+EO327+EO337+EO346+EO355+EO362+EO375+EO384</f>
        <v>60081.19999999999</v>
      </c>
      <c r="EP10" s="73">
        <f t="shared" si="39"/>
        <v>9029.2624700000015</v>
      </c>
      <c r="EQ10" s="74">
        <f>EP10/EO10*100</f>
        <v>15.028432304947309</v>
      </c>
      <c r="ER10" s="73">
        <f t="shared" ref="ER10" si="40">ER13+ER17+ER26+ER40+ER52+ER57+ER75+ER81+ER98+ER103+ER115+ER124+ER137+ER148+ER159+ER172+ER185+ER199+ER203+ER215+ER224+ER231+ER244+ER257+ER271+ER279+ER289+ER300+ER310+ER318+ER327+ER337+ER346+ER355+ER362+ER375+ER384</f>
        <v>323205.59999999992</v>
      </c>
      <c r="ES10" s="73">
        <f t="shared" ref="ES10:ET11" si="41">ES13+ES17+ES26+ES40+ES52+ES57+ES75+ES81+ES98+ES103+ES115+ES124+ES137+ES148+ES159+ES172+ES185+ES199+ES203+ES215+ES224+ES231+ES244+ES257+ES271+ES279+ES289+ES300+ES310+ES318+ES327+ES337+ES346+ES355+ES362+ES375+ES384</f>
        <v>273123.59999999992</v>
      </c>
      <c r="ET10" s="73">
        <f t="shared" si="41"/>
        <v>260524.09999999992</v>
      </c>
      <c r="EU10" s="74">
        <f>ET10/ES10*100</f>
        <v>95.386887108986556</v>
      </c>
      <c r="EV10" s="73">
        <f t="shared" ref="EV10" si="42">EV13+EV17+EV26+EV40+EV52+EV57+EV75+EV81+EV98+EV103+EV115+EV124+EV137+EV148+EV159+EV172+EV185+EV199+EV203+EV215+EV224+EV231+EV244+EV257+EV271+EV279+EV289+EV300+EV310+EV318+EV327+EV337+EV346+EV355+EV362+EV375+EV384</f>
        <v>248340</v>
      </c>
      <c r="EW10" s="73">
        <f t="shared" ref="EW10:EX11" si="43">EW13+EW17+EW26+EW40+EW52+EW57+EW75+EW81+EW98+EW103+EW115+EW124+EW137+EW148+EW159+EW172+EW185+EW199+EW203+EW215+EW224+EW231+EW244+EW257+EW271+EW279+EW289+EW300+EW310+EW318+EW327+EW337+EW346+EW355+EW362+EW375+EW384</f>
        <v>343783.82973000006</v>
      </c>
      <c r="EX10" s="73">
        <f t="shared" si="43"/>
        <v>297941.60599999997</v>
      </c>
      <c r="EY10" s="74">
        <f>EX10/EW10*100</f>
        <v>86.665392678299185</v>
      </c>
      <c r="EZ10" s="73">
        <f t="shared" ref="EZ10" si="44">EZ13+EZ17+EZ26+EZ40+EZ52+EZ57+EZ75+EZ81+EZ98+EZ103+EZ115+EZ124+EZ137+EZ148+EZ159+EZ172+EZ185+EZ199+EZ203+EZ215+EZ224+EZ231+EZ244+EZ257+EZ271+EZ279+EZ289+EZ300+EZ310+EZ318+EZ327+EZ337+EZ346+EZ355+EZ362+EZ375+EZ384</f>
        <v>53200</v>
      </c>
      <c r="FA10" s="73">
        <f t="shared" ref="FA10:FB11" si="45">FA13+FA17+FA26+FA40+FA52+FA57+FA75+FA81+FA98+FA103+FA115+FA124+FA137+FA148+FA159+FA172+FA185+FA199+FA203+FA215+FA224+FA231+FA244+FA257+FA271+FA279+FA289+FA300+FA310+FA318+FA327+FA337+FA346+FA355+FA362+FA375+FA384</f>
        <v>48999.593679999998</v>
      </c>
      <c r="FB10" s="73">
        <f t="shared" si="45"/>
        <v>48554.108579999993</v>
      </c>
      <c r="FC10" s="74">
        <f>FB10/FA10*100</f>
        <v>99.090839195709819</v>
      </c>
      <c r="FD10" s="73">
        <f t="shared" ref="FD10" si="46">FD13+FD17+FD26+FD40+FD52+FD57+FD75+FD81+FD98+FD103+FD115+FD124+FD137+FD148+FD159+FD172+FD185+FD199+FD203+FD215+FD224+FD231+FD244+FD257+FD271+FD279+FD289+FD300+FD310+FD318+FD327+FD337+FD346+FD355+FD362+FD375+FD384</f>
        <v>18921.400000000001</v>
      </c>
      <c r="FE10" s="73">
        <f t="shared" ref="FE10:FF11" si="47">FE13+FE17+FE26+FE40+FE52+FE57+FE75+FE81+FE98+FE103+FE115+FE124+FE137+FE148+FE159+FE172+FE185+FE199+FE203+FE215+FE224+FE231+FE244+FE257+FE271+FE279+FE289+FE300+FE310+FE318+FE327+FE337+FE346+FE355+FE362+FE375+FE384</f>
        <v>18948.900000000001</v>
      </c>
      <c r="FF10" s="73">
        <f t="shared" si="47"/>
        <v>8400</v>
      </c>
      <c r="FG10" s="74">
        <f>FF10/FE10*100</f>
        <v>44.329750011874033</v>
      </c>
      <c r="FH10" s="73">
        <f t="shared" ref="FH10:FJ11" si="48">FH13+FH17+FH26+FH40+FH52+FH57+FH75+FH81+FH98+FH103+FH115+FH124+FH137+FH148+FH159+FH172+FH185+FH199+FH203+FH215+FH224+FH231+FH244+FH257+FH271+FH279+FH289+FH300+FH310+FH318+FH327+FH337+FH346+FH355+FH362+FH375+FH384</f>
        <v>13017.5</v>
      </c>
      <c r="FI10" s="73">
        <f t="shared" si="48"/>
        <v>13017.5</v>
      </c>
      <c r="FJ10" s="73">
        <f t="shared" si="48"/>
        <v>7151.3249999999998</v>
      </c>
      <c r="FK10" s="74">
        <f>FJ10/FI10*100</f>
        <v>54.936239677357399</v>
      </c>
      <c r="FL10" s="73">
        <f>FL13+FL17+FL26+FL40+FL52+FL57+FL75+FL81+FL98+FL103+FL115+FL124+FL137+FL148+FL159+FL172+FL185+FL199+FL203+FL215+FL224+FL231+FL244+FL257+FL271+FL279+FL289+FL300+FL310+FL318+FL327+FL337+FL346+FL355+FL362+FL375+FL384</f>
        <v>1700</v>
      </c>
      <c r="FM10" s="73">
        <f>FM13+FM17+FM26+FM40+FM52+FM57+FM75+FM81+FM98+FM103+FM115+FM124+FM137+FM148+FM159+FM172+FM185+FM199+FM203+FM215+FM224+FM231+FM244+FM257+FM271+FM279+FM289+FM300+FM310+FM318+FM327+FM337+FM346+FM355+FM362+FM375+FM384</f>
        <v>1700</v>
      </c>
      <c r="FN10" s="73">
        <f>FN13+FN17+FN26+FN40+FN52+FN57+FN75+FN81+FN98+FN103+FN115+FN124+FN137+FN148+FN159+FN172+FN185+FN199+FN203+FN215+FN224+FN231+FN244+FN257+FN271+FN279+FN289+FN300+FN310+FN318+FN327+FN337+FN346+FN355+FN362+FN375+FN384</f>
        <v>1700</v>
      </c>
      <c r="FO10" s="74">
        <f>FN10/FM10*100</f>
        <v>100</v>
      </c>
      <c r="FP10" s="73">
        <f t="shared" ref="FP10" si="49">FP13+FP17+FP26+FP40+FP52+FP57+FP75+FP81+FP98+FP103+FP115+FP124+FP137+FP148+FP159+FP172+FP185+FP199+FP203+FP215+FP224+FP231+FP244+FP257+FP271+FP279+FP289+FP300+FP310+FP318+FP327+FP337+FP346+FP355+FP362+FP375+FP384</f>
        <v>21835.799999999996</v>
      </c>
      <c r="FQ10" s="73">
        <f t="shared" ref="FQ10:FR11" si="50">FQ13+FQ17+FQ26+FQ40+FQ52+FQ57+FQ75+FQ81+FQ98+FQ103+FQ115+FQ124+FQ137+FQ148+FQ159+FQ172+FQ185+FQ199+FQ203+FQ215+FQ224+FQ231+FQ244+FQ257+FQ271+FQ279+FQ289+FQ300+FQ310+FQ318+FQ327+FQ337+FQ346+FQ355+FQ362+FQ375+FQ384</f>
        <v>21835.799999999996</v>
      </c>
      <c r="FR10" s="73">
        <f t="shared" si="50"/>
        <v>0</v>
      </c>
      <c r="FS10" s="74">
        <f>FR10/FQ10*100</f>
        <v>0</v>
      </c>
      <c r="FT10" s="74"/>
      <c r="FU10" s="73">
        <f>FU13+FU17+FU26+FU40+FU52+FU57+FU75+FU81+FU98+FU103+FU115+FU124+FU137+FU148+FU159+FU172+FU185+FU199+FU203+FU215+FU224+FU231+FU244+FU257+FU271+FU279+FU289+FU300+FU310+FU318+FU327+FU337+FU346+FU355+FU362+FU375+FU384</f>
        <v>211021</v>
      </c>
      <c r="FV10" s="73">
        <f>FV13+FV17+FV26+FV40+FV52+FV57+FV75+FV81+FV98+FV103+FV115+FV124+FV137+FV148+FV159+FV172+FV185+FV199+FV203+FV215+FV224+FV231+FV244+FV257+FV271+FV279+FV289+FV300+FV310+FV318+FV327+FV337+FV346+FV355+FV362+FV375+FV384</f>
        <v>138232.92161000002</v>
      </c>
      <c r="FW10" s="74">
        <f>FV10/FU10*100</f>
        <v>65.506713365020559</v>
      </c>
      <c r="FX10" s="73">
        <f t="shared" ref="FX10:FZ11" si="51">FX13+FX17+FX26+FX40+FX52+FX57+FX75+FX81+FX98+FX103+FX115+FX124+FX137+FX148+FX159+FX172+FX185+FX199+FX203+FX215+FX224+FX231+FX244+FX257+FX271+FX279+FX289+FX300+FX310+FX318+FX327+FX337+FX346+FX355+FX362+FX375+FX384</f>
        <v>0</v>
      </c>
      <c r="FY10" s="73">
        <f t="shared" si="51"/>
        <v>478973.30488000001</v>
      </c>
      <c r="FZ10" s="73">
        <f t="shared" si="51"/>
        <v>364970.26155</v>
      </c>
      <c r="GA10" s="74">
        <f>FZ10/FY10*100</f>
        <v>76.19845570337958</v>
      </c>
      <c r="GB10" s="73">
        <f t="shared" ref="GB10" si="52">GB13+GB17+GB26+GB40+GB52+GB57+GB75+GB81+GB98+GB103+GB115+GB124+GB137+GB148+GB159+GB172+GB185+GB199+GB203+GB215+GB224+GB231+GB244+GB257+GB271+GB279+GB289+GB300+GB310+GB318+GB327+GB337+GB346+GB355+GB362+GB375+GB384</f>
        <v>82210.90909999999</v>
      </c>
      <c r="GC10" s="73">
        <f t="shared" ref="GC10:GD10" si="53">GC13+GC17+GC26+GC40+GC52+GC57+GC75+GC81+GC98+GC103+GC115+GC124+GC137+GC148+GC159+GC172+GC185+GC199+GC203+GC215+GC224+GC231+GC244+GC257+GC271+GC279+GC289+GC300+GC310+GC318+GC327+GC337+GC346+GC355+GC362+GC375+GC384</f>
        <v>82210.90909999999</v>
      </c>
      <c r="GD10" s="73">
        <f t="shared" si="53"/>
        <v>34926.080199999997</v>
      </c>
      <c r="GE10" s="74">
        <f>GD10/GC10*100</f>
        <v>42.483510500433084</v>
      </c>
      <c r="GF10" s="73">
        <f t="shared" ref="GF10:GH11" si="54">GF13+GF17+GF26+GF40+GF52+GF57+GF75+GF81+GF98+GF103+GF115+GF124+GF137+GF148+GF159+GF172+GF185+GF199+GF203+GF215+GF224+GF231+GF244+GF257+GF271+GF279+GF289+GF300+GF310+GF318+GF327+GF337+GF346+GF355+GF362+GF375+GF384</f>
        <v>0</v>
      </c>
      <c r="GG10" s="73">
        <f t="shared" si="54"/>
        <v>47409.68</v>
      </c>
      <c r="GH10" s="73">
        <f t="shared" si="54"/>
        <v>29708.382310000001</v>
      </c>
      <c r="GI10" s="74">
        <f>GH10/GG10*100</f>
        <v>62.663115022079886</v>
      </c>
      <c r="GJ10" s="74"/>
      <c r="GK10" s="73">
        <f>GK13+GK17+GK26+GK40+GK52+GK57+GK75+GK81+GK98+GK103+GK115+GK124+GK137+GK148+GK159+GK172+GK185+GK199+GK203+GK215+GK224+GK231+GK244+GK257+GK271+GK279+GK289+GK300+GK310+GK318+GK327+GK337+GK346+GK355+GK362+GK375+GK384</f>
        <v>57341.626440000007</v>
      </c>
      <c r="GL10" s="73">
        <f>GL13+GL17+GL26+GL40+GL52+GL57+GL75+GL81+GL98+GL103+GL115+GL124+GL137+GL148+GL159+GL172+GL185+GL199+GL203+GL215+GL224+GL231+GL244+GL257+GL271+GL279+GL289+GL300+GL310+GL318+GL327+GL337+GL346+GL355+GL362+GL375+GL384</f>
        <v>44664.687270000009</v>
      </c>
      <c r="GM10" s="74">
        <f>GL10/GK10*100</f>
        <v>77.892257410478862</v>
      </c>
      <c r="GN10" s="73">
        <f t="shared" ref="GN10:GP11" si="55">GN13+GN17+GN26+GN40+GN52+GN57+GN75+GN81+GN98+GN103+GN115+GN124+GN137+GN148+GN159+GN172+GN185+GN199+GN203+GN215+GN224+GN231+GN244+GN257+GN271+GN279+GN289+GN300+GN310+GN318+GN327+GN337+GN346+GN355+GN362+GN375+GN384</f>
        <v>822862.04686000012</v>
      </c>
      <c r="GO10" s="73">
        <f t="shared" si="55"/>
        <v>772711.54029000003</v>
      </c>
      <c r="GP10" s="73">
        <f t="shared" si="55"/>
        <v>755963.93652999983</v>
      </c>
      <c r="GQ10" s="74">
        <f>GP10/GO10*100</f>
        <v>97.832618915758033</v>
      </c>
      <c r="GR10" s="74"/>
      <c r="GS10" s="73">
        <f>GS13+GS17+GS26+GS40+GS52+GS57+GS75+GS81+GS98+GS103+GS115+GS124+GS137+GS148+GS159+GS172+GS185+GS199+GS203+GS215+GS224+GS231+GS244+GS257+GS271+GS279+GS289+GS300+GS310+GS318+GS327+GS337+GS346+GS355+GS362+GS375+GS384</f>
        <v>270000</v>
      </c>
      <c r="GT10" s="73">
        <f>GT13+GT17+GT26+GT40+GT52+GT57+GT75+GT81+GT98+GT103+GT115+GT124+GT137+GT148+GT159+GT172+GT185+GT199+GT203+GT215+GT224+GT231+GT244+GT257+GT271+GT279+GT289+GT300+GT310+GT318+GT327+GT337+GT346+GT355+GT362+GT375+GT384</f>
        <v>264393.71296000003</v>
      </c>
      <c r="GU10" s="74">
        <f>GT10/GS10*100</f>
        <v>97.923597392592612</v>
      </c>
      <c r="GV10" s="73">
        <f t="shared" ref="GV10:GX11" si="56">GV13+GV17+GV26+GV40+GV52+GV57+GV75+GV81+GV98+GV103+GV115+GV124+GV137+GV148+GV159+GV172+GV185+GV199+GV203+GV215+GV224+GV231+GV244+GV257+GV271+GV279+GV289+GV300+GV310+GV318+GV327+GV337+GV346+GV355+GV362+GV375+GV384</f>
        <v>5270.45</v>
      </c>
      <c r="GW10" s="73">
        <f t="shared" si="56"/>
        <v>4801.4438499999997</v>
      </c>
      <c r="GX10" s="73">
        <f t="shared" si="56"/>
        <v>0</v>
      </c>
      <c r="GY10" s="74">
        <f>GX10/GW10*100</f>
        <v>0</v>
      </c>
      <c r="GZ10" s="74"/>
      <c r="HA10" s="73">
        <f>HA13+HA17+HA26+HA40+HA52+HA57+HA75+HA81+HA98+HA103+HA115+HA124+HA137+HA148+HA159+HA172+HA185+HA199+HA203+HA215+HA224+HA231+HA244+HA257+HA271+HA279+HA289+HA300+HA310+HA318+HA327+HA337+HA346+HA355+HA362+HA375+HA384</f>
        <v>384131.45750000002</v>
      </c>
      <c r="HB10" s="73">
        <f>HB13+HB17+HB26+HB40+HB52+HB57+HB75+HB81+HB98+HB103+HB115+HB124+HB137+HB148+HB159+HB172+HB185+HB199+HB203+HB215+HB224+HB231+HB244+HB257+HB271+HB279+HB289+HB300+HB310+HB318+HB327+HB337+HB346+HB355+HB362+HB375+HB384</f>
        <v>131453.32732000001</v>
      </c>
      <c r="HC10" s="74">
        <f>HB10/HA10*100</f>
        <v>34.220922226865525</v>
      </c>
      <c r="HD10" s="74"/>
      <c r="HE10" s="73">
        <f>HE13+HE17+HE26+HE40+HE52+HE57+HE75+HE81+HE98+HE103+HE115+HE124+HE137+HE148+HE159+HE172+HE185+HE199+HE203+HE215+HE224+HE231+HE244+HE257+HE271+HE279+HE289+HE300+HE310+HE318+HE327+HE337+HE346+HE355+HE362+HE375+HE384</f>
        <v>0</v>
      </c>
      <c r="HF10" s="73">
        <f>HF13+HF17+HF26+HF40+HF52+HF57+HF75+HF81+HF98+HF103+HF115+HF124+HF137+HF148+HF159+HF172+HF185+HF199+HF203+HF215+HF224+HF231+HF244+HF257+HF271+HF279+HF289+HF300+HF310+HF318+HF327+HF337+HF346+HF355+HF362+HF375+HF384</f>
        <v>0</v>
      </c>
      <c r="HG10" s="74"/>
      <c r="HH10" s="73">
        <f>HH13+HH17+HH26+HH40+HH52+HH57+HH75+HH81+HH98+HH103+HH115+HH124+HH137+HH148+HH159+HH172+HH185+HH199+HH203+HH215+HH224+HH231+HH244+HH257+HH271+HH279+HH289+HH300+HH310+HH318+HH327+HH337+HH346+HH355+HH362+HH375+HH384</f>
        <v>88500</v>
      </c>
      <c r="HI10" s="73">
        <f t="shared" ref="HH10:HJ11" si="57">HI13+HI17+HI26+HI40+HI52+HI57+HI75+HI81+HI98+HI103+HI115+HI124+HI137+HI148+HI159+HI172+HI185+HI199+HI203+HI215+HI224+HI231+HI244+HI257+HI271+HI279+HI289+HI300+HI310+HI318+HI327+HI337+HI346+HI355+HI362+HI375+HI384</f>
        <v>80773.163560000001</v>
      </c>
      <c r="HJ10" s="73">
        <f t="shared" si="57"/>
        <v>77757.053049999988</v>
      </c>
      <c r="HK10" s="74">
        <f>HJ10/HI10*100</f>
        <v>96.265949757236413</v>
      </c>
      <c r="HL10" s="73">
        <f t="shared" ref="HL10:HN11" si="58">HL13+HL17+HL26+HL40+HL52+HL57+HL75+HL81+HL98+HL103+HL115+HL124+HL137+HL148+HL159+HL172+HL185+HL199+HL203+HL215+HL224+HL231+HL244+HL257+HL271+HL279+HL289+HL300+HL310+HL318+HL327+HL337+HL346+HL355+HL362+HL375+HL384</f>
        <v>124424.70000000001</v>
      </c>
      <c r="HM10" s="73">
        <f t="shared" si="58"/>
        <v>127008.30000000002</v>
      </c>
      <c r="HN10" s="73">
        <f t="shared" si="58"/>
        <v>78809.524449999997</v>
      </c>
      <c r="HO10" s="74">
        <f>HN10/HM10*100</f>
        <v>62.050688380208207</v>
      </c>
      <c r="HP10" s="73">
        <f t="shared" ref="HP10:HR11" si="59">HP13+HP17+HP26+HP40+HP52+HP57+HP75+HP81+HP98+HP103+HP115+HP124+HP137+HP148+HP159+HP172+HP185+HP199+HP203+HP215+HP224+HP231+HP244+HP257+HP271+HP279+HP289+HP300+HP310+HP318+HP327+HP337+HP346+HP355+HP362+HP375+HP384</f>
        <v>2523.1</v>
      </c>
      <c r="HQ10" s="73">
        <f t="shared" si="59"/>
        <v>1925.3999999999999</v>
      </c>
      <c r="HR10" s="73">
        <f t="shared" si="59"/>
        <v>1786.94569</v>
      </c>
      <c r="HS10" s="74">
        <f>HR10/HQ10*100</f>
        <v>92.8090625324608</v>
      </c>
      <c r="HT10" s="73">
        <f t="shared" ref="HT10:HV11" si="60">HT13+HT17+HT26+HT40+HT52+HT57+HT75+HT81+HT98+HT103+HT115+HT124+HT137+HT148+HT159+HT172+HT185+HT199+HT203+HT215+HT224+HT231+HT244+HT257+HT271+HT279+HT289+HT300+HT310+HT318+HT327+HT337+HT346+HT355+HT362+HT375+HT384</f>
        <v>97400.8</v>
      </c>
      <c r="HU10" s="73">
        <f t="shared" si="60"/>
        <v>97400.8</v>
      </c>
      <c r="HV10" s="73">
        <f t="shared" si="60"/>
        <v>79877.649969999999</v>
      </c>
      <c r="HW10" s="74">
        <f>HV10/HU10*100</f>
        <v>82.009233979597695</v>
      </c>
      <c r="HX10" s="73">
        <f t="shared" ref="HX10:HZ11" si="61">HX13+HX17+HX26+HX40+HX52+HX57+HX75+HX81+HX98+HX103+HX115+HX124+HX137+HX148+HX159+HX172+HX185+HX199+HX203+HX215+HX224+HX231+HX244+HX257+HX271+HX279+HX289+HX300+HX310+HX318+HX327+HX337+HX346+HX355+HX362+HX375+HX384</f>
        <v>20687.3</v>
      </c>
      <c r="HY10" s="73">
        <f t="shared" si="61"/>
        <v>20687.3</v>
      </c>
      <c r="HZ10" s="73">
        <f t="shared" si="61"/>
        <v>15654.502480000001</v>
      </c>
      <c r="IA10" s="74">
        <f>HZ10/HY10*100</f>
        <v>75.672042654188814</v>
      </c>
      <c r="IB10" s="73">
        <f t="shared" ref="IB10:ID11" si="62">IB13+IB17+IB26+IB40+IB52+IB57+IB75+IB81+IB98+IB103+IB115+IB124+IB137+IB148+IB159+IB172+IB185+IB199+IB203+IB215+IB224+IB231+IB244+IB257+IB271+IB279+IB289+IB300+IB310+IB318+IB327+IB337+IB346+IB355+IB362+IB375+IB384</f>
        <v>22967.752800000002</v>
      </c>
      <c r="IC10" s="73">
        <f t="shared" si="62"/>
        <v>22967.752800000002</v>
      </c>
      <c r="ID10" s="73">
        <f t="shared" si="62"/>
        <v>22967.752800000002</v>
      </c>
      <c r="IE10" s="74">
        <f>ID10/IC10*100</f>
        <v>100</v>
      </c>
      <c r="IF10" s="73">
        <f t="shared" ref="IF10:IH11" si="63">IF13+IF17+IF26+IF40+IF52+IF57+IF75+IF81+IF98+IF103+IF115+IF124+IF137+IF148+IF159+IF172+IF185+IF199+IF203+IF215+IF224+IF231+IF244+IF257+IF271+IF279+IF289+IF300+IF310+IF318+IF327+IF337+IF346+IF355+IF362+IF375+IF384</f>
        <v>0</v>
      </c>
      <c r="IG10" s="73">
        <f t="shared" si="63"/>
        <v>0</v>
      </c>
      <c r="IH10" s="73">
        <f t="shared" si="63"/>
        <v>0</v>
      </c>
      <c r="II10" s="74"/>
      <c r="IJ10" s="74"/>
      <c r="IK10" s="73">
        <f>IK13+IK17+IK26+IK40+IK52+IK57+IK75+IK81+IK98+IK103+IK115+IK124+IK137+IK148+IK159+IK172+IK185+IK199+IK203+IK215+IK224+IK231+IK244+IK257+IK271+IK279+IK289+IK300+IK310+IK318+IK327+IK337+IK346+IK355+IK362+IK375+IK384</f>
        <v>0</v>
      </c>
      <c r="IL10" s="73">
        <f>IL13+IL17+IL26+IL40+IL52+IL57+IL75+IL81+IL98+IL103+IL115+IL124+IL137+IL148+IL159+IL172+IL185+IL199+IL203+IL215+IL224+IL231+IL244+IL257+IL271+IL279+IL289+IL300+IL310+IL318+IL327+IL337+IL346+IL355+IL362+IL375+IL384</f>
        <v>0</v>
      </c>
      <c r="IM10" s="74"/>
      <c r="IN10" s="74"/>
      <c r="IO10" s="73">
        <f>IO13+IO17+IO26+IO40+IO52+IO57+IO75+IO81+IO98+IO103+IO115+IO124+IO137+IO148+IO159+IO172+IO185+IO199+IO203+IO215+IO224+IO231+IO244+IO257+IO271+IO279+IO289+IO300+IO310+IO318+IO327+IO337+IO346+IO355+IO362+IO375+IO384</f>
        <v>0</v>
      </c>
      <c r="IP10" s="73">
        <f>IP13+IP17+IP26+IP40+IP52+IP57+IP75+IP81+IP98+IP103+IP115+IP124+IP137+IP148+IP159+IP172+IP185+IP199+IP203+IP215+IP224+IP231+IP244+IP257+IP271+IP279+IP289+IP300+IP310+IP318+IP327+IP337+IP346+IP355+IP362+IP375+IP384</f>
        <v>0</v>
      </c>
      <c r="IQ10" s="74"/>
      <c r="IR10" s="74"/>
      <c r="IS10" s="73">
        <f>IS13+IS17+IS26+IS40+IS52+IS57+IS75+IS81+IS98+IS103+IS115+IS124+IS137+IS148+IS159+IS172+IS185+IS199+IS203+IS215+IS224+IS231+IS244+IS257+IS271+IS279+IS289+IS300+IS310+IS318+IS327+IS337+IS346+IS355+IS362+IS375+IS384</f>
        <v>157259.67000000001</v>
      </c>
      <c r="IT10" s="73">
        <f>IT13+IT17+IT26+IT40+IT52+IT57+IT75+IT81+IT98+IT103+IT115+IT124+IT137+IT148+IT159+IT172+IT185+IT199+IT203+IT215+IT224+IT231+IT244+IT257+IT271+IT279+IT289+IT300+IT310+IT318+IT327+IT337+IT346+IT355+IT362+IT375+IT384</f>
        <v>49044.111449999997</v>
      </c>
      <c r="IU10" s="74">
        <f>IT10/IS10*100</f>
        <v>31.186706324641271</v>
      </c>
      <c r="IV10" s="73">
        <f t="shared" ref="IV10:IX11" si="64">IV13+IV17+IV26+IV40+IV52+IV57+IV75+IV81+IV98+IV103+IV115+IV124+IV137+IV148+IV159+IV172+IV185+IV199+IV203+IV215+IV224+IV231+IV244+IV257+IV271+IV279+IV289+IV300+IV310+IV318+IV327+IV337+IV346+IV355+IV362+IV375+IV384</f>
        <v>0</v>
      </c>
      <c r="IW10" s="73">
        <f t="shared" si="64"/>
        <v>0</v>
      </c>
      <c r="IX10" s="73">
        <f t="shared" si="64"/>
        <v>0</v>
      </c>
      <c r="IY10" s="74"/>
      <c r="IZ10" s="73">
        <f t="shared" ref="IZ10:JB11" si="65">IZ13+IZ17+IZ26+IZ40+IZ52+IZ57+IZ75+IZ81+IZ98+IZ103+IZ115+IZ124+IZ137+IZ148+IZ159+IZ172+IZ185+IZ199+IZ203+IZ215+IZ224+IZ231+IZ244+IZ257+IZ271+IZ279+IZ289+IZ300+IZ310+IZ318+IZ327+IZ337+IZ346+IZ355+IZ362+IZ375+IZ384</f>
        <v>0</v>
      </c>
      <c r="JA10" s="73">
        <f t="shared" si="65"/>
        <v>0</v>
      </c>
      <c r="JB10" s="73">
        <f t="shared" si="65"/>
        <v>0</v>
      </c>
      <c r="JC10" s="74"/>
      <c r="JD10" s="74"/>
      <c r="JE10" s="73">
        <f>JE13+JE17+JE26+JE40+JE52+JE57+JE75+JE81+JE98+JE103+JE115+JE124+JE137+JE148+JE159+JE172+JE185+JE199+JE203+JE215+JE224+JE231+JE244+JE257+JE271+JE279+JE289+JE300+JE310+JE318+JE327+JE337+JE346+JE355+JE362+JE375+JE384</f>
        <v>23550.786520000001</v>
      </c>
      <c r="JF10" s="73">
        <f>JF13+JF17+JF26+JF40+JF52+JF57+JF75+JF81+JF98+JF103+JF115+JF124+JF137+JF148+JF159+JF172+JF185+JF199+JF203+JF215+JF224+JF231+JF244+JF257+JF271+JF279+JF289+JF300+JF310+JF318+JF327+JF337+JF346+JF355+JF362+JF375+JF384</f>
        <v>827.0630000000001</v>
      </c>
      <c r="JG10" s="74">
        <f>JF10/JE10*100</f>
        <v>3.5118275107187373</v>
      </c>
      <c r="JH10" s="73">
        <f t="shared" ref="JH10:JJ11" si="66">JH13+JH17+JH26+JH40+JH52+JH57+JH75+JH81+JH98+JH103+JH115+JH124+JH137+JH148+JH159+JH172+JH185+JH199+JH203+JH215+JH224+JH231+JH244+JH257+JH271+JH279+JH289+JH300+JH310+JH318+JH327+JH337+JH346+JH355+JH362+JH375+JH384</f>
        <v>270189</v>
      </c>
      <c r="JI10" s="73">
        <f t="shared" si="66"/>
        <v>289716.55674999999</v>
      </c>
      <c r="JJ10" s="73">
        <f t="shared" si="66"/>
        <v>241987.86283000003</v>
      </c>
      <c r="JK10" s="74">
        <f t="shared" ref="JK10" si="67">JJ10/JI10*100</f>
        <v>83.525727885415378</v>
      </c>
      <c r="JL10" s="74"/>
      <c r="JM10" s="73">
        <f>JM13+JM17+JM26+JM40+JM52+JM57+JM75+JM81+JM98+JM103+JM115+JM124+JM137+JM148+JM159+JM172+JM185+JM199+JM203+JM215+JM224+JM231+JM244+JM257+JM271+JM279+JM289+JM300+JM310+JM318+JM327+JM337+JM346+JM355+JM362+JM375+JM384</f>
        <v>0</v>
      </c>
      <c r="JN10" s="73">
        <f>JN13+JN17+JN26+JN40+JN52+JN57+JN75+JN81+JN98+JN103+JN115+JN124+JN137+JN148+JN159+JN172+JN185+JN199+JN203+JN215+JN224+JN231+JN244+JN257+JN271+JN279+JN289+JN300+JN310+JN318+JN327+JN337+JN346+JN355+JN362+JN375+JN384</f>
        <v>0</v>
      </c>
      <c r="JO10" s="74"/>
      <c r="JP10" s="73">
        <f t="shared" ref="JP10:JR11" si="68">JP13+JP17+JP26+JP40+JP52+JP57+JP75+JP81+JP98+JP103+JP115+JP124+JP137+JP148+JP159+JP172+JP185+JP199+JP203+JP215+JP224+JP231+JP244+JP257+JP271+JP279+JP289+JP300+JP310+JP318+JP327+JP337+JP346+JP355+JP362+JP375+JP384</f>
        <v>199405.06</v>
      </c>
      <c r="JQ10" s="73">
        <f t="shared" si="68"/>
        <v>199405.06</v>
      </c>
      <c r="JR10" s="73">
        <f t="shared" si="68"/>
        <v>199405.06</v>
      </c>
      <c r="JS10" s="74">
        <f>JR10/JQ10*100</f>
        <v>100</v>
      </c>
      <c r="JT10" s="74"/>
      <c r="JU10" s="74"/>
      <c r="JV10" s="74"/>
      <c r="JW10" s="74"/>
      <c r="JX10" s="74"/>
      <c r="JY10" s="73">
        <f>JY13+JY17+JY26+JY40+JY52+JY57+JY75+JY81+JY98+JY103+JY115+JY124+JY137+JY148+JY159+JY172+JY185+JY199+JY203+JY215+JY224+JY231+JY244+JY257+JY271+JY279+JY289+JY300+JY310+JY318+JY327+JY337+JY346+JY355+JY362+JY375+JY384</f>
        <v>5102.0408099999995</v>
      </c>
      <c r="JZ10" s="73">
        <f>JZ13+JZ17+JZ26+JZ40+JZ52+JZ57+JZ75+JZ81+JZ98+JZ103+JZ115+JZ124+JZ137+JZ148+JZ159+JZ172+JZ185+JZ199+JZ203+JZ215+JZ224+JZ231+JZ244+JZ257+JZ271+JZ279+JZ289+JZ300+JZ310+JZ318+JZ327+JZ337+JZ346+JZ355+JZ362+JZ375+JZ384</f>
        <v>0</v>
      </c>
      <c r="KA10" s="74"/>
      <c r="KB10" s="73">
        <f t="shared" ref="KB10:KD11" si="69">KB13+KB17+KB26+KB40+KB52+KB57+KB75+KB81+KB98+KB103+KB115+KB124+KB137+KB148+KB159+KB172+KB185+KB199+KB203+KB215+KB224+KB231+KB244+KB257+KB271+KB279+KB289+KB300+KB310+KB318+KB327+KB337+KB346+KB355+KB362+KB375+KB384</f>
        <v>15000</v>
      </c>
      <c r="KC10" s="73">
        <f t="shared" si="69"/>
        <v>15000</v>
      </c>
      <c r="KD10" s="73">
        <f t="shared" si="69"/>
        <v>15000</v>
      </c>
      <c r="KE10" s="74">
        <f>KD10/KC10*100</f>
        <v>100</v>
      </c>
      <c r="KF10" s="73">
        <f t="shared" ref="KF10:KH11" si="70">KF13+KF17+KF26+KF40+KF52+KF57+KF75+KF81+KF98+KF103+KF115+KF124+KF137+KF148+KF159+KF172+KF185+KF199+KF203+KF215+KF224+KF231+KF244+KF257+KF271+KF279+KF289+KF300+KF310+KF318+KF327+KF337+KF346+KF355+KF362+KF375+KF384</f>
        <v>1632.6572000000001</v>
      </c>
      <c r="KG10" s="73">
        <f t="shared" si="70"/>
        <v>1632.6572000000001</v>
      </c>
      <c r="KH10" s="73">
        <f t="shared" si="70"/>
        <v>1632.6572000000001</v>
      </c>
      <c r="KI10" s="74">
        <f>KH10/KG10*100</f>
        <v>100</v>
      </c>
      <c r="KJ10" s="73">
        <f t="shared" ref="KJ10:KL11" si="71">KJ13+KJ17+KJ26+KJ40+KJ52+KJ57+KJ75+KJ81+KJ98+KJ103+KJ115+KJ124+KJ137+KJ148+KJ159+KJ172+KJ185+KJ199+KJ203+KJ215+KJ224+KJ231+KJ244+KJ257+KJ271+KJ279+KJ289+KJ300+KJ310+KJ318+KJ327+KJ337+KJ346+KJ355+KJ362+KJ375+KJ384</f>
        <v>61697.415729999993</v>
      </c>
      <c r="KK10" s="73">
        <f t="shared" si="71"/>
        <v>61697.415729999993</v>
      </c>
      <c r="KL10" s="73">
        <f t="shared" si="71"/>
        <v>61697.415729999993</v>
      </c>
      <c r="KM10" s="74">
        <f>KL10/KK10*100</f>
        <v>100</v>
      </c>
      <c r="KN10" s="73">
        <f t="shared" ref="KN10:KP11" si="72">KN13+KN17+KN26+KN40+KN52+KN57+KN75+KN81+KN98+KN103+KN115+KN124+KN137+KN148+KN159+KN172+KN185+KN199+KN203+KN215+KN224+KN231+KN244+KN257+KN271+KN279+KN289+KN300+KN310+KN318+KN327+KN337+KN346+KN355+KN362+KN375+KN384</f>
        <v>0</v>
      </c>
      <c r="KO10" s="73">
        <f t="shared" si="72"/>
        <v>4500</v>
      </c>
      <c r="KP10" s="73">
        <f t="shared" si="72"/>
        <v>3543.2479200000002</v>
      </c>
      <c r="KQ10" s="74">
        <f>KP10/KO10*100</f>
        <v>78.73884266666667</v>
      </c>
      <c r="KR10" s="73">
        <f t="shared" ref="KR10:KT11" si="73">KR13+KR17+KR26+KR40+KR52+KR57+KR75+KR81+KR98+KR103+KR115+KR124+KR137+KR148+KR159+KR172+KR185+KR199+KR203+KR215+KR224+KR231+KR244+KR257+KR271+KR279+KR289+KR300+KR310+KR318+KR327+KR337+KR346+KR355+KR362+KR375+KR384</f>
        <v>0</v>
      </c>
      <c r="KS10" s="73">
        <f t="shared" si="73"/>
        <v>79579.7</v>
      </c>
      <c r="KT10" s="73">
        <f t="shared" si="73"/>
        <v>73478.647530000002</v>
      </c>
      <c r="KU10" s="74">
        <f>KT10/KS10*100</f>
        <v>92.333406044506333</v>
      </c>
      <c r="KV10" s="73">
        <f t="shared" ref="KV10:KX11" si="74">KV13+KV17+KV26+KV40+KV52+KV57+KV75+KV81+KV98+KV103+KV115+KV124+KV137+KV148+KV159+KV172+KV185+KV199+KV203+KV215+KV224+KV231+KV244+KV257+KV271+KV279+KV289+KV300+KV310+KV318+KV327+KV337+KV346+KV355+KV362+KV375+KV384</f>
        <v>0</v>
      </c>
      <c r="KW10" s="73">
        <f t="shared" si="74"/>
        <v>1194</v>
      </c>
      <c r="KX10" s="73">
        <f t="shared" si="74"/>
        <v>1194</v>
      </c>
      <c r="KY10" s="74">
        <f>KX10/KW10*100</f>
        <v>100</v>
      </c>
      <c r="KZ10" s="73">
        <f t="shared" ref="KZ10:LB11" si="75">KZ13+KZ17+KZ26+KZ40+KZ52+KZ57+KZ75+KZ81+KZ98+KZ103+KZ115+KZ124+KZ137+KZ148+KZ159+KZ172+KZ185+KZ199+KZ203+KZ215+KZ224+KZ231+KZ244+KZ257+KZ271+KZ279+KZ289+KZ300+KZ310+KZ318+KZ327+KZ337+KZ346+KZ355+KZ362+KZ375+KZ384</f>
        <v>0</v>
      </c>
      <c r="LA10" s="73">
        <f t="shared" si="75"/>
        <v>18011.013719999999</v>
      </c>
      <c r="LB10" s="73">
        <f t="shared" si="75"/>
        <v>15519.99676</v>
      </c>
      <c r="LC10" s="74">
        <f>LB10/LA10*100</f>
        <v>86.1694794156206</v>
      </c>
      <c r="LD10" s="73">
        <f t="shared" ref="LD10:LF10" si="76">LD13+LD17+LD26+LD40+LD52+LD57+LD75+LD81+LD98+LD103+LD115+LD124+LD137+LD148+LD159+LD172+LD185+LD199+LD203+LD215+LD224+LD231+LD244+LD257+LD271+LD279+LD289+LD300+LD310+LD318+LD327+LD337+LD346+LD355+LD362+LD375+LD384</f>
        <v>0</v>
      </c>
      <c r="LE10" s="73">
        <f t="shared" si="76"/>
        <v>150000</v>
      </c>
      <c r="LF10" s="73">
        <f t="shared" si="76"/>
        <v>131204.17818000002</v>
      </c>
      <c r="LG10" s="74">
        <f>LF10/LE10*100</f>
        <v>87.469452120000014</v>
      </c>
      <c r="LH10" s="73">
        <f t="shared" ref="LH10:LJ10" si="77">LH13+LH17+LH26+LH40+LH52+LH57+LH75+LH81+LH98+LH103+LH115+LH124+LH137+LH148+LH159+LH172+LH185+LH199+LH203+LH215+LH224+LH231+LH244+LH257+LH271+LH279+LH289+LH300+LH310+LH318+LH327+LH337+LH346+LH355+LH362+LH375+LH384</f>
        <v>0</v>
      </c>
      <c r="LI10" s="73">
        <f t="shared" si="77"/>
        <v>150000</v>
      </c>
      <c r="LJ10" s="73">
        <f t="shared" si="77"/>
        <v>93392.900549999991</v>
      </c>
      <c r="LK10" s="74">
        <f>LJ10/LI10*100</f>
        <v>62.261933699999993</v>
      </c>
      <c r="LL10" s="73">
        <f t="shared" ref="LL10:LN10" si="78">LL13+LL17+LL26+LL40+LL52+LL57+LL75+LL81+LL98+LL103+LL115+LL124+LL137+LL148+LL159+LL172+LL185+LL199+LL203+LL215+LL224+LL231+LL244+LL257+LL271+LL279+LL289+LL300+LL310+LL318+LL327+LL337+LL346+LL355+LL362+LL375+LL384</f>
        <v>0</v>
      </c>
      <c r="LM10" s="73">
        <f t="shared" si="78"/>
        <v>0</v>
      </c>
      <c r="LN10" s="73">
        <f t="shared" si="78"/>
        <v>0</v>
      </c>
      <c r="LO10" s="74"/>
      <c r="LP10" s="73">
        <f t="shared" ref="LP10:LR10" si="79">LP13+LP17+LP26+LP40+LP52+LP57+LP75+LP81+LP98+LP103+LP115+LP124+LP137+LP148+LP159+LP172+LP185+LP199+LP203+LP215+LP224+LP231+LP244+LP257+LP271+LP279+LP289+LP300+LP310+LP318+LP327+LP337+LP346+LP355+LP362+LP375+LP384</f>
        <v>0</v>
      </c>
      <c r="LQ10" s="73">
        <f t="shared" si="79"/>
        <v>101010.10102</v>
      </c>
      <c r="LR10" s="73">
        <f t="shared" si="79"/>
        <v>14714.04169</v>
      </c>
      <c r="LS10" s="74">
        <f>LR10/LQ10*100</f>
        <v>14.566901271672444</v>
      </c>
    </row>
    <row r="11" spans="1:332" s="154" customFormat="1" ht="31.5" x14ac:dyDescent="0.25">
      <c r="A11" s="65" t="s">
        <v>157</v>
      </c>
      <c r="B11" s="74">
        <f t="shared" ref="B11:B74" si="80">H11+L11+P11+T11+X11+AB11+AF11+AJ11+AN11+AR11+AV11+AZ11+BD11+BH11+BL11+BP11+BT11+BX11+CB11+CF11+CJ11+CN11+CR11+CV11+CZ11+DD11+DH11+DL11+DP11+DT11+DX11+EB11+EF11+EJ11+EN11+ER11+EV11+EZ11+FD11+FH11+FL11+FP11+FT11+FX11+GB11+GF11+GJ11+GN11+GR11+GV11+GZ11+HD11+HH11+HL11+HP11+HT11+HX11+IB11+IF11+IJ11+IN11+IR11+IV11+IZ11+JD11+JH11+JL11+JP11+JT11+JX11+KB11+KF11+KJ11+KN11+KR11+KV11+KZ11+LD11+LH11+LL11+LP11</f>
        <v>4961361.3146699993</v>
      </c>
      <c r="C11" s="74">
        <f t="shared" ref="C11:C74" si="81">I11+M11+Q11+U11+Y11+AC11+AG11+AK11+AO11+AS11+AW11+BA11+BE11+BI11+BM11+BQ11+BU11+BY11+CC11+CG11+CK11+CO11+CS11+CW11+DA11+DE11+DI11+DM11+DQ11+DU11+DY11+EC11+EG11+EK11+EO11+ES11+EW11+FA11+FE11+FI11+FM11+FQ11+FU11+FY11+GC11+GG11+GK11+GO11+GS11+GW11+HA11+HE11+HI11+HM11+HQ11+HU11+HY11+IC11+IG11+IK11+IO11+IS11+IW11+JA11+JE11+JI11+JM11+JQ11+JY11+KC11+KG11+KK11+KO11+KS11+KW11+LA11+LE11+LI11+LM11+LQ11</f>
        <v>6353956.6143199997</v>
      </c>
      <c r="D11" s="74">
        <f t="shared" ref="D11:D74" si="82">I11+M11+Q11+U11+Y11+AC11+AG11+AK11+AO11+AS11+AW11+BA11+BE11+BI11+BM11+BQ11+BU11+BY11+CC11+CG11+CK11+CO11+CS11+CW11+DA11+DE11+DI11+DM11+DQ11+DU11+DY11+EC11+EG11+EK11+EO11+ES11+EW11+FA11+FE11+FI11+FM11+FQ11+FU11+FY11+GC11+GG11+GK11+GO11+GS11+GW11+HA11+HE11+HI11+HM11+HQ11+HU11+HY11+IC11+IG11+IK11+IO11+IS11+IW11+JA11+JE11+JI11+JM11+JQ11+JY11+KC11+KG11+KK11+KO11+KS11+KW11+LA11+LE11+LI11+LM11+LQ11</f>
        <v>6353956.6143199997</v>
      </c>
      <c r="E11" s="74"/>
      <c r="F11" s="74">
        <f t="shared" ref="F11:F74" si="83">J11+N11+R11+V11+Z11+AD11+AH11+AL11+AP11+AT11+AX11+BB11+BF11+BJ11+BN11+BR11+BV11+BZ11+CD11+CH11+CL11+CP11+CT11+CX11+DB11+DF11+DJ11+DN11+DR11+DV11+DZ11+ED11+EH11+EL11+EP11+ET11+EX11+FB11+FF11+FJ11+FN11+FR11+FV11+FZ11+GD11+GH11+GL11+GP11+GT11+GX11+HB11+HF11+HJ11+HN11+HR11+HV11+HZ11+ID11+IH11+IL11+IP11+IT11+IX11+JB11+JF11+JJ11+JN11+JR11+JZ11+KD11+KH11+KL11+KP11+KT11+KX11+LB11+LF11+LJ11+LN11+LR11</f>
        <v>4436655.8495999994</v>
      </c>
      <c r="G11" s="74">
        <f t="shared" si="0"/>
        <v>69.825088821051224</v>
      </c>
      <c r="H11" s="73">
        <f t="shared" ref="H11" si="84">H14+H18+H27+H41+H53+H58+H76+H82+H99+H104+H116+H125+H138+H149+H160+H173+H186+H200+H204+H216+H225+H232+H245+H258+H272+H280+H290+H301+H311+H319+H328+H338+H347+H356+H363+H376+H385</f>
        <v>14757.799999999997</v>
      </c>
      <c r="I11" s="73">
        <f t="shared" si="2"/>
        <v>14757.799999999997</v>
      </c>
      <c r="J11" s="73">
        <f t="shared" si="2"/>
        <v>14757.799999999997</v>
      </c>
      <c r="K11" s="74">
        <f>J11/I11*100</f>
        <v>100</v>
      </c>
      <c r="L11" s="74"/>
      <c r="M11" s="73">
        <f>M14+M18+M27+M41+M53+M58+M76+M82+M99+M104+M116+M125+M138+M149+M160+M173+M186+M200+M204+M216+M225+M232+M245+M258+M272+M280+M290+M301+M311+M319+M328+M338+M347+M356+M363+M376+M385</f>
        <v>9111.119999999999</v>
      </c>
      <c r="N11" s="73">
        <f>N14+N18+N27+N41+N53+N58+N76+N82+N99+N104+N116+N125+N138+N149+N160+N173+N186+N200+N204+N216+N225+N232+N245+N258+N272+N280+N290+N301+N311+N319+N328+N338+N347+N356+N363+N376+N385</f>
        <v>8000</v>
      </c>
      <c r="O11" s="73">
        <f>N11/M11*100</f>
        <v>87.804792385568405</v>
      </c>
      <c r="P11" s="73"/>
      <c r="Q11" s="73">
        <f>Q14+Q18+Q27+Q41+Q53+Q58+Q76+Q82+Q99+Q104+Q116+Q125+Q138+Q149+Q160+Q173+Q186+Q200+Q204+Q216+Q225+Q232+Q245+Q258+Q272+Q280+Q290+Q301+Q311+Q319+Q328+Q338+Q347+Q356+Q363+Q376+Q385</f>
        <v>0</v>
      </c>
      <c r="R11" s="73">
        <f>R14+R18+R27+R41+R53+R58+R76+R82+R99+R104+R116+R125+R138+R149+R160+R173+R186+R200+R204+R216+R225+R232+R245+R258+R272+R280+R290+R301+R311+R319+R328+R338+R347+R356+R363+R376+R385</f>
        <v>0</v>
      </c>
      <c r="S11" s="73"/>
      <c r="T11" s="73"/>
      <c r="U11" s="73">
        <f>U14+U18+U27+U41+U53+U58+U76+U82+U99+U104+U116+U125+U138+U149+U160+U173+U186+U200+U204+U216+U225+U232+U245+U258+U272+U280+U290+U301+U311+U319+U328+U338+U347+U356+U363+U376+U385</f>
        <v>0</v>
      </c>
      <c r="V11" s="73">
        <f>V14+V18+V27+V41+V53+V58+V76+V82+V99+V104+V116+V125+V138+V149+V160+V173+V186+V200+V204+V216+V225+V232+V245+V258+V272+V280+V290+V301+V311+V319+V328+V338+V347+V356+V363+V376+V385</f>
        <v>0</v>
      </c>
      <c r="W11" s="73"/>
      <c r="X11" s="73">
        <f t="shared" si="3"/>
        <v>0</v>
      </c>
      <c r="Y11" s="73">
        <f t="shared" si="3"/>
        <v>0</v>
      </c>
      <c r="Z11" s="73">
        <f t="shared" si="3"/>
        <v>0</v>
      </c>
      <c r="AA11" s="73"/>
      <c r="AB11" s="73">
        <f t="shared" si="4"/>
        <v>49607.980490000002</v>
      </c>
      <c r="AC11" s="73">
        <f t="shared" si="4"/>
        <v>49545.934200000011</v>
      </c>
      <c r="AD11" s="73">
        <f t="shared" si="4"/>
        <v>48640.760170000009</v>
      </c>
      <c r="AE11" s="73">
        <f>AD11/AC11*100</f>
        <v>98.173060928983347</v>
      </c>
      <c r="AF11" s="73"/>
      <c r="AG11" s="73">
        <f>AG14+AG18+AG27+AG41+AG53+AG58+AG76+AG82+AG99+AG104+AG116+AG125+AG138+AG149+AG160+AG173+AG186+AG200+AG204+AG216+AG225+AG232+AG245+AG258+AG272+AG280+AG290+AG301+AG311+AG319+AG328+AG338+AG347+AG356+AG363+AG376+AG385</f>
        <v>0</v>
      </c>
      <c r="AH11" s="73">
        <f>AH14+AH18+AH27+AH41+AH53+AH58+AH76+AH82+AH99+AH104+AH116+AH125+AH138+AH149+AH160+AH173+AH186+AH200+AH204+AH216+AH225+AH232+AH245+AH258+AH272+AH280+AH290+AH301+AH311+AH319+AH328+AH338+AH347+AH356+AH363+AH376+AH385</f>
        <v>0</v>
      </c>
      <c r="AI11" s="73"/>
      <c r="AJ11" s="73">
        <f t="shared" si="5"/>
        <v>4240</v>
      </c>
      <c r="AK11" s="73">
        <f t="shared" si="5"/>
        <v>4240</v>
      </c>
      <c r="AL11" s="73">
        <f t="shared" si="5"/>
        <v>4240</v>
      </c>
      <c r="AM11" s="74">
        <f>AL11/AK11*100</f>
        <v>100</v>
      </c>
      <c r="AN11" s="73">
        <f t="shared" ref="AN11" si="85">AN14+AN18+AN27+AN41+AN53+AN58+AN76+AN82+AN99+AN104+AN116+AN125+AN138+AN149+AN160+AN173+AN186+AN200+AN204+AN216+AN225+AN232+AN245+AN258+AN272+AN280+AN290+AN301+AN311+AN319+AN328+AN338+AN347+AN356+AN363+AN376+AN385</f>
        <v>31100.579769999997</v>
      </c>
      <c r="AO11" s="73">
        <f t="shared" si="7"/>
        <v>31100.579769999997</v>
      </c>
      <c r="AP11" s="73">
        <f t="shared" si="7"/>
        <v>31100.579769999997</v>
      </c>
      <c r="AQ11" s="74">
        <f>AP11/AO11*100</f>
        <v>100</v>
      </c>
      <c r="AR11" s="73">
        <f t="shared" ref="AR11" si="86">AR14+AR18+AR27+AR41+AR53+AR58+AR76+AR82+AR99+AR104+AR116+AR125+AR138+AR149+AR160+AR173+AR186+AR200+AR204+AR216+AR225+AR232+AR245+AR258+AR272+AR280+AR290+AR301+AR311+AR319+AR328+AR338+AR347+AR356+AR363+AR376+AR385</f>
        <v>2040.8399999999997</v>
      </c>
      <c r="AS11" s="73">
        <f t="shared" si="8"/>
        <v>2040.8106599999999</v>
      </c>
      <c r="AT11" s="73">
        <f t="shared" ref="AT11" si="87">AT14+AT18+AT27+AT41+AT53+AT58+AT76+AT82+AT99+AT104+AT116+AT125+AT138+AT149+AT160+AT173+AT186+AT200+AT204+AT216+AT225+AT232+AT245+AT258+AT272+AT280+AT290+AT301+AT311+AT319+AT328+AT338+AT347+AT356+AT363+AT376+AT385</f>
        <v>2040.8106599999999</v>
      </c>
      <c r="AU11" s="74">
        <f>AT11/AS11*100</f>
        <v>100</v>
      </c>
      <c r="AV11" s="73">
        <f t="shared" ref="AV11" si="88">AV14+AV18+AV27+AV41+AV53+AV58+AV76+AV82+AV99+AV104+AV116+AV125+AV138+AV149+AV160+AV173+AV186+AV200+AV204+AV216+AV225+AV232+AV245+AV258+AV272+AV280+AV290+AV301+AV311+AV319+AV328+AV338+AV347+AV356+AV363+AV376+AV385</f>
        <v>714.28572000000008</v>
      </c>
      <c r="AW11" s="73">
        <f t="shared" si="11"/>
        <v>714.28572000000008</v>
      </c>
      <c r="AX11" s="73">
        <f t="shared" si="11"/>
        <v>714.28572000000008</v>
      </c>
      <c r="AY11" s="74">
        <f>AX11/AW11*100</f>
        <v>100</v>
      </c>
      <c r="AZ11" s="73">
        <f t="shared" ref="AZ11" si="89">AZ14+AZ18+AZ27+AZ41+AZ53+AZ58+AZ76+AZ82+AZ99+AZ104+AZ116+AZ125+AZ138+AZ149+AZ160+AZ173+AZ186+AZ200+AZ204+AZ216+AZ225+AZ232+AZ245+AZ258+AZ272+AZ280+AZ290+AZ301+AZ311+AZ319+AZ328+AZ338+AZ347+AZ356+AZ363+AZ376+AZ385</f>
        <v>5328.92749</v>
      </c>
      <c r="BA11" s="73">
        <f t="shared" si="13"/>
        <v>5328.92749</v>
      </c>
      <c r="BB11" s="73">
        <f t="shared" si="13"/>
        <v>5328.92749</v>
      </c>
      <c r="BC11" s="74">
        <f>BB11/BA11*100</f>
        <v>100</v>
      </c>
      <c r="BD11" s="73">
        <f t="shared" si="14"/>
        <v>9994.5918399999991</v>
      </c>
      <c r="BE11" s="73">
        <f t="shared" si="14"/>
        <v>9994.5918399999991</v>
      </c>
      <c r="BF11" s="73">
        <f t="shared" si="14"/>
        <v>9994.5918399999991</v>
      </c>
      <c r="BG11" s="74">
        <f>BF11/BE11*100</f>
        <v>100</v>
      </c>
      <c r="BH11" s="73">
        <f t="shared" si="15"/>
        <v>30000</v>
      </c>
      <c r="BI11" s="73">
        <f t="shared" si="15"/>
        <v>27244.897959999998</v>
      </c>
      <c r="BJ11" s="73">
        <f t="shared" si="15"/>
        <v>27244.897959999998</v>
      </c>
      <c r="BK11" s="74">
        <f>BJ11/BI11*100</f>
        <v>100</v>
      </c>
      <c r="BL11" s="73">
        <f t="shared" si="16"/>
        <v>6200</v>
      </c>
      <c r="BM11" s="73">
        <f t="shared" si="16"/>
        <v>7113.5</v>
      </c>
      <c r="BN11" s="73">
        <f t="shared" si="16"/>
        <v>5335.125</v>
      </c>
      <c r="BO11" s="73">
        <f>BN11/BM11*100</f>
        <v>75</v>
      </c>
      <c r="BP11" s="73"/>
      <c r="BQ11" s="73">
        <f>BQ14+BQ18+BQ27+BQ41+BQ53+BQ58+BQ76+BQ82+BQ99+BQ104+BQ116+BQ125+BQ138+BQ149+BQ160+BQ173+BQ186+BQ200+BQ204+BQ216+BQ225+BQ232+BQ245+BQ258+BQ272+BQ280+BQ290+BQ301+BQ311+BQ319+BQ328+BQ338+BQ347+BQ356+BQ363+BQ376+BQ385</f>
        <v>0</v>
      </c>
      <c r="BR11" s="73">
        <f>BR14+BR18+BR27+BR41+BR53+BR58+BR76+BR82+BR99+BR104+BR116+BR125+BR138+BR149+BR160+BR173+BR186+BR200+BR204+BR216+BR225+BR232+BR245+BR258+BR272+BR280+BR290+BR301+BR311+BR319+BR328+BR338+BR347+BR356+BR363+BR376+BR385</f>
        <v>0</v>
      </c>
      <c r="BS11" s="73"/>
      <c r="BT11" s="73">
        <f t="shared" si="18"/>
        <v>0</v>
      </c>
      <c r="BU11" s="73">
        <f t="shared" si="18"/>
        <v>0</v>
      </c>
      <c r="BV11" s="73">
        <f t="shared" si="18"/>
        <v>0</v>
      </c>
      <c r="BW11" s="74"/>
      <c r="BX11" s="73">
        <f t="shared" ref="BX11" si="90">BX14+BX18+BX27+BX41+BX53+BX58+BX76+BX82+BX99+BX104+BX116+BX125+BX138+BX149+BX160+BX173+BX186+BX200+BX204+BX216+BX225+BX232+BX245+BX258+BX272+BX280+BX290+BX301+BX311+BX319+BX328+BX338+BX347+BX356+BX363+BX376+BX385</f>
        <v>1293588.5000000002</v>
      </c>
      <c r="BY11" s="73">
        <f t="shared" si="20"/>
        <v>1774358.9999999998</v>
      </c>
      <c r="BZ11" s="73">
        <f t="shared" si="20"/>
        <v>1111102.0303100001</v>
      </c>
      <c r="CA11" s="74">
        <f>BZ11/BY11*100</f>
        <v>62.61991120793482</v>
      </c>
      <c r="CB11" s="73">
        <f t="shared" si="21"/>
        <v>126236.62916000001</v>
      </c>
      <c r="CC11" s="73">
        <f t="shared" si="21"/>
        <v>126236.62916000001</v>
      </c>
      <c r="CD11" s="73">
        <f t="shared" si="21"/>
        <v>100529.80012</v>
      </c>
      <c r="CE11" s="74">
        <f>CD11/CC11*100</f>
        <v>79.63599851243049</v>
      </c>
      <c r="CF11" s="73">
        <f t="shared" ref="CF11" si="91">CF14+CF18+CF27+CF41+CF53+CF58+CF76+CF82+CF99+CF104+CF116+CF125+CF138+CF149+CF160+CF173+CF186+CF200+CF204+CF216+CF225+CF232+CF245+CF258+CF272+CF280+CF290+CF301+CF311+CF319+CF328+CF338+CF347+CF356+CF363+CF376+CF385</f>
        <v>183763.20000000001</v>
      </c>
      <c r="CG11" s="73">
        <f t="shared" si="23"/>
        <v>217884.69999999995</v>
      </c>
      <c r="CH11" s="73">
        <f t="shared" si="23"/>
        <v>131666.67186999999</v>
      </c>
      <c r="CI11" s="74">
        <f>CH11/CG11*100</f>
        <v>60.429517019781578</v>
      </c>
      <c r="CJ11" s="73">
        <f t="shared" ref="CJ11" si="92">CJ14+CJ18+CJ27+CJ41+CJ53+CJ58+CJ76+CJ82+CJ99+CJ104+CJ116+CJ125+CJ138+CJ149+CJ160+CJ173+CJ186+CJ200+CJ204+CJ216+CJ225+CJ232+CJ245+CJ258+CJ272+CJ280+CJ290+CJ301+CJ311+CJ319+CJ328+CJ338+CJ347+CJ356+CJ363+CJ376+CJ385</f>
        <v>29120</v>
      </c>
      <c r="CK11" s="73">
        <f t="shared" si="25"/>
        <v>29120</v>
      </c>
      <c r="CL11" s="73">
        <f t="shared" si="25"/>
        <v>5914.3779500000001</v>
      </c>
      <c r="CM11" s="74">
        <f>CL11/CK11*100</f>
        <v>20.310363839285714</v>
      </c>
      <c r="CN11" s="73">
        <f t="shared" si="26"/>
        <v>45426.2</v>
      </c>
      <c r="CO11" s="73">
        <f t="shared" si="26"/>
        <v>38967.03</v>
      </c>
      <c r="CP11" s="73">
        <f t="shared" si="26"/>
        <v>30070.29739</v>
      </c>
      <c r="CQ11" s="74">
        <f>CP11/CO11*100</f>
        <v>77.168563757617662</v>
      </c>
      <c r="CR11" s="73">
        <f t="shared" ref="CR11" si="93">CR14+CR18+CR27+CR41+CR53+CR58+CR76+CR82+CR99+CR104+CR116+CR125+CR138+CR149+CR160+CR173+CR186+CR200+CR204+CR216+CR225+CR232+CR245+CR258+CR272+CR280+CR290+CR301+CR311+CR319+CR328+CR338+CR347+CR356+CR363+CR376+CR385</f>
        <v>386.36536999999998</v>
      </c>
      <c r="CS11" s="73">
        <f t="shared" si="28"/>
        <v>386.36536999999998</v>
      </c>
      <c r="CT11" s="73">
        <f t="shared" si="28"/>
        <v>386.36536999999998</v>
      </c>
      <c r="CU11" s="74">
        <f>CT11/CS11*100</f>
        <v>100</v>
      </c>
      <c r="CV11" s="74"/>
      <c r="CW11" s="73">
        <f>CW14+CW18+CW27+CW41+CW53+CW58+CW76+CW82+CW99+CW104+CW116+CW125+CW138+CW149+CW160+CW173+CW186+CW200+CW204+CW216+CW225+CW232+CW245+CW258+CW272+CW280+CW290+CW301+CW311+CW319+CW328+CW338+CW347+CW356+CW363+CW376+CW385</f>
        <v>0</v>
      </c>
      <c r="CX11" s="73">
        <f>CX14+CX18+CX27+CX41+CX53+CX58+CX76+CX82+CX99+CX104+CX116+CX125+CX138+CX149+CX160+CX173+CX186+CX200+CX204+CX216+CX225+CX232+CX245+CX258+CX272+CX280+CX290+CX301+CX311+CX319+CX328+CX338+CX347+CX356+CX363+CX376+CX385</f>
        <v>0</v>
      </c>
      <c r="CY11" s="73"/>
      <c r="CZ11" s="73">
        <f t="shared" ref="CZ11" si="94">CZ14+CZ18+CZ27+CZ41+CZ53+CZ58+CZ76+CZ82+CZ99+CZ104+CZ116+CZ125+CZ138+CZ149+CZ160+CZ173+CZ186+CZ200+CZ204+CZ216+CZ225+CZ232+CZ245+CZ258+CZ272+CZ280+CZ290+CZ301+CZ311+CZ319+CZ328+CZ338+CZ347+CZ356+CZ363+CZ376+CZ385</f>
        <v>0</v>
      </c>
      <c r="DA11" s="73">
        <f t="shared" ref="DA11:DB11" si="95">DA14+DA18+DA27+DA41+DA53+DA58+DA76+DA82+DA99+DA104+DA116+DA125+DA138+DA149+DA160+DA173+DA186+DA200+DA204+DA216+DA225+DA232+DA245+DA258+DA272+DA280+DA290+DA301+DA311+DA319+DA328+DA338+DA347+DA356+DA363+DA376+DA385</f>
        <v>0</v>
      </c>
      <c r="DB11" s="73">
        <f t="shared" si="95"/>
        <v>0</v>
      </c>
      <c r="DC11" s="73"/>
      <c r="DD11" s="73">
        <f t="shared" si="29"/>
        <v>299061.48</v>
      </c>
      <c r="DE11" s="73">
        <f t="shared" si="29"/>
        <v>299061.48</v>
      </c>
      <c r="DF11" s="73">
        <f t="shared" si="29"/>
        <v>270595.71739000001</v>
      </c>
      <c r="DG11" s="74">
        <f>DF11/DE11*100</f>
        <v>90.481635210927209</v>
      </c>
      <c r="DH11" s="74"/>
      <c r="DI11" s="73">
        <f>DI14+DI18+DI27+DI41+DI53+DI58+DI76+DI82+DI99+DI104+DI116+DI125+DI138+DI149+DI160+DI173+DI186+DI200+DI204+DI216+DI225+DI232+DI245+DI258+DI272+DI280+DI290+DI301+DI311+DI319+DI328+DI338+DI347+DI356+DI363+DI376+DI385</f>
        <v>0</v>
      </c>
      <c r="DJ11" s="73">
        <f>DJ14+DJ18+DJ27+DJ41+DJ53+DJ58+DJ76+DJ82+DJ99+DJ104+DJ116+DJ125+DJ138+DJ149+DJ160+DJ173+DJ186+DJ200+DJ204+DJ216+DJ225+DJ232+DJ245+DJ258+DJ272+DJ280+DJ290+DJ301+DJ311+DJ319+DJ328+DJ338+DJ347+DJ356+DJ363+DJ376+DJ385</f>
        <v>0</v>
      </c>
      <c r="DK11" s="74"/>
      <c r="DL11" s="74"/>
      <c r="DM11" s="73">
        <f>DM14+DM18+DM27+DM41+DM53+DM58+DM76+DM82+DM99+DM104+DM116+DM125+DM138+DM149+DM160+DM173+DM186+DM200+DM204+DM216+DM225+DM232+DM245+DM258+DM272+DM280+DM290+DM301+DM311+DM319+DM328+DM338+DM347+DM356+DM363+DM376+DM385</f>
        <v>0</v>
      </c>
      <c r="DN11" s="73">
        <f>DN14+DN18+DN27+DN41+DN53+DN58+DN76+DN82+DN99+DN104+DN116+DN125+DN138+DN149+DN160+DN173+DN186+DN200+DN204+DN216+DN225+DN232+DN245+DN258+DN272+DN280+DN290+DN301+DN311+DN319+DN328+DN338+DN347+DN356+DN363+DN376+DN385</f>
        <v>0</v>
      </c>
      <c r="DO11" s="74"/>
      <c r="DP11" s="73">
        <f t="shared" ref="DP11" si="96">DP14+DP18+DP27+DP41+DP53+DP58+DP76+DP82+DP99+DP104+DP116+DP125+DP138+DP149+DP160+DP173+DP186+DP200+DP204+DP216+DP225+DP232+DP245+DP258+DP272+DP280+DP290+DP301+DP311+DP319+DP328+DP338+DP347+DP356+DP363+DP376+DP385</f>
        <v>10032.699999999999</v>
      </c>
      <c r="DQ11" s="73">
        <f t="shared" si="31"/>
        <v>10032.699999999999</v>
      </c>
      <c r="DR11" s="73">
        <f t="shared" si="31"/>
        <v>1786.9834700000001</v>
      </c>
      <c r="DS11" s="73">
        <f>DR11/DQ11*100</f>
        <v>17.811590798090251</v>
      </c>
      <c r="DT11" s="73">
        <f t="shared" si="32"/>
        <v>40891.899999999994</v>
      </c>
      <c r="DU11" s="73">
        <f t="shared" si="32"/>
        <v>40891.899999999994</v>
      </c>
      <c r="DV11" s="73">
        <f t="shared" si="32"/>
        <v>18757.04406</v>
      </c>
      <c r="DW11" s="73">
        <f>DV11/DU11*100</f>
        <v>45.869827667582101</v>
      </c>
      <c r="DX11" s="73">
        <f t="shared" si="33"/>
        <v>12341.3</v>
      </c>
      <c r="DY11" s="73">
        <f t="shared" si="33"/>
        <v>12341.3</v>
      </c>
      <c r="DZ11" s="73">
        <f t="shared" si="33"/>
        <v>2590.7341100000003</v>
      </c>
      <c r="EA11" s="73">
        <f>DZ11/DY11*100</f>
        <v>20.992392292546171</v>
      </c>
      <c r="EB11" s="73">
        <v>669065.60000000009</v>
      </c>
      <c r="EC11" s="73">
        <f t="shared" si="34"/>
        <v>669065.60000000009</v>
      </c>
      <c r="ED11" s="73">
        <f t="shared" si="34"/>
        <v>390912.13395000005</v>
      </c>
      <c r="EE11" s="74">
        <f>ED11/EC11*100</f>
        <v>58.426577894604058</v>
      </c>
      <c r="EF11" s="73">
        <f t="shared" si="35"/>
        <v>0</v>
      </c>
      <c r="EG11" s="73">
        <f t="shared" si="35"/>
        <v>0</v>
      </c>
      <c r="EH11" s="73">
        <f t="shared" si="35"/>
        <v>0</v>
      </c>
      <c r="EI11" s="73"/>
      <c r="EJ11" s="73">
        <f t="shared" ref="EJ11" si="97">EJ14+EJ18+EJ27+EJ41+EJ53+EJ58+EJ76+EJ82+EJ99+EJ104+EJ116+EJ125+EJ138+EJ149+EJ160+EJ173+EJ186+EJ200+EJ204+EJ216+EJ225+EJ232+EJ245+EJ258+EJ272+EJ280+EJ290+EJ301+EJ311+EJ319+EJ328+EJ338+EJ347+EJ356+EJ363+EJ376+EJ385</f>
        <v>357701.90000000014</v>
      </c>
      <c r="EK11" s="73">
        <f t="shared" si="37"/>
        <v>388739.00000000006</v>
      </c>
      <c r="EL11" s="73">
        <f t="shared" si="37"/>
        <v>208175.19869999998</v>
      </c>
      <c r="EM11" s="74">
        <f>EL11/EK11*100</f>
        <v>53.551405621766776</v>
      </c>
      <c r="EN11" s="73">
        <f t="shared" ref="EN11" si="98">EN14+EN18+EN27+EN41+EN53+EN58+EN76+EN82+EN99+EN104+EN116+EN125+EN138+EN149+EN160+EN173+EN186+EN200+EN204+EN216+EN225+EN232+EN245+EN258+EN272+EN280+EN290+EN301+EN311+EN319+EN328+EN338+EN347+EN356+EN363+EN376+EN385</f>
        <v>60081.19999999999</v>
      </c>
      <c r="EO11" s="73">
        <f t="shared" si="39"/>
        <v>60081.19999999999</v>
      </c>
      <c r="EP11" s="73">
        <f t="shared" si="39"/>
        <v>9029.2624700000015</v>
      </c>
      <c r="EQ11" s="74">
        <f>EP11/EO11*100</f>
        <v>15.028432304947309</v>
      </c>
      <c r="ER11" s="73">
        <f t="shared" ref="ER11" si="99">ER14+ER18+ER27+ER41+ER53+ER58+ER76+ER82+ER99+ER104+ER116+ER125+ER138+ER149+ER160+ER173+ER186+ER200+ER204+ER216+ER225+ER232+ER245+ER258+ER272+ER280+ER290+ER301+ER311+ER319+ER328+ER338+ER347+ER356+ER363+ER376+ER385</f>
        <v>323205.59999999992</v>
      </c>
      <c r="ES11" s="73">
        <f t="shared" si="41"/>
        <v>273123.59999999992</v>
      </c>
      <c r="ET11" s="73">
        <f t="shared" si="41"/>
        <v>260524.09999999992</v>
      </c>
      <c r="EU11" s="74">
        <f>ET11/ES11*100</f>
        <v>95.386887108986556</v>
      </c>
      <c r="EV11" s="73">
        <f t="shared" ref="EV11" si="100">EV14+EV18+EV27+EV41+EV53+EV58+EV76+EV82+EV99+EV104+EV116+EV125+EV138+EV149+EV160+EV173+EV186+EV200+EV204+EV216+EV225+EV232+EV245+EV258+EV272+EV280+EV290+EV301+EV311+EV319+EV328+EV338+EV347+EV356+EV363+EV376+EV385</f>
        <v>248340</v>
      </c>
      <c r="EW11" s="73">
        <f t="shared" si="43"/>
        <v>343783.82973000006</v>
      </c>
      <c r="EX11" s="73">
        <f t="shared" si="43"/>
        <v>297941.60599999997</v>
      </c>
      <c r="EY11" s="74">
        <f>EX11/EW11*100</f>
        <v>86.665392678299185</v>
      </c>
      <c r="EZ11" s="73">
        <f t="shared" ref="EZ11" si="101">EZ14+EZ18+EZ27+EZ41+EZ53+EZ58+EZ76+EZ82+EZ99+EZ104+EZ116+EZ125+EZ138+EZ149+EZ160+EZ173+EZ186+EZ200+EZ204+EZ216+EZ225+EZ232+EZ245+EZ258+EZ272+EZ280+EZ290+EZ301+EZ311+EZ319+EZ328+EZ338+EZ347+EZ356+EZ363+EZ376+EZ385</f>
        <v>53200</v>
      </c>
      <c r="FA11" s="73">
        <f t="shared" si="45"/>
        <v>48999.593679999998</v>
      </c>
      <c r="FB11" s="73">
        <f t="shared" si="45"/>
        <v>48554.108579999993</v>
      </c>
      <c r="FC11" s="74">
        <f>FB11/FA11*100</f>
        <v>99.090839195709819</v>
      </c>
      <c r="FD11" s="73">
        <f t="shared" ref="FD11" si="102">FD14+FD18+FD27+FD41+FD53+FD58+FD76+FD82+FD99+FD104+FD116+FD125+FD138+FD149+FD160+FD173+FD186+FD200+FD204+FD216+FD225+FD232+FD245+FD258+FD272+FD280+FD290+FD301+FD311+FD319+FD328+FD338+FD347+FD356+FD363+FD376+FD385</f>
        <v>18921.400000000001</v>
      </c>
      <c r="FE11" s="73">
        <f t="shared" si="47"/>
        <v>18948.900000000001</v>
      </c>
      <c r="FF11" s="73">
        <f t="shared" si="47"/>
        <v>8400</v>
      </c>
      <c r="FG11" s="74">
        <f>FF11/FE11*100</f>
        <v>44.329750011874033</v>
      </c>
      <c r="FH11" s="73">
        <f t="shared" si="48"/>
        <v>13017.5</v>
      </c>
      <c r="FI11" s="73">
        <f t="shared" si="48"/>
        <v>13017.5</v>
      </c>
      <c r="FJ11" s="73">
        <f t="shared" si="48"/>
        <v>7151.3249999999998</v>
      </c>
      <c r="FK11" s="74">
        <f>FJ11/FI11*100</f>
        <v>54.936239677357399</v>
      </c>
      <c r="FL11" s="74"/>
      <c r="FM11" s="73">
        <f>FM14+FM18+FM27+FM41+FM53+FM58+FM76+FM82+FM99+FM104+FM116+FM125+FM138+FM149+FM160+FM173+FM186+FM200+FM204+FM216+FM225+FM232+FM245+FM258+FM272+FM280+FM290+FM301+FM311+FM319+FM328+FM338+FM347+FM356+FM363+FM376+FM385</f>
        <v>0</v>
      </c>
      <c r="FN11" s="73">
        <f>FN14+FN18+FN27+FN41+FN53+FN58+FN76+FN82+FN99+FN104+FN116+FN125+FN138+FN149+FN160+FN173+FN186+FN200+FN204+FN216+FN225+FN232+FN245+FN258+FN272+FN280+FN290+FN301+FN311+FN319+FN328+FN338+FN347+FN356+FN363+FN376+FN385</f>
        <v>0</v>
      </c>
      <c r="FO11" s="74"/>
      <c r="FP11" s="73">
        <f t="shared" ref="FP11" si="103">FP14+FP18+FP27+FP41+FP53+FP58+FP76+FP82+FP99+FP104+FP116+FP125+FP138+FP149+FP160+FP173+FP186+FP200+FP204+FP216+FP225+FP232+FP245+FP258+FP272+FP280+FP290+FP301+FP311+FP319+FP328+FP338+FP347+FP356+FP363+FP376+FP385</f>
        <v>21835.799999999996</v>
      </c>
      <c r="FQ11" s="73">
        <f t="shared" si="50"/>
        <v>21835.799999999996</v>
      </c>
      <c r="FR11" s="73">
        <f t="shared" si="50"/>
        <v>0</v>
      </c>
      <c r="FS11" s="74">
        <f>FR11/FQ11*100</f>
        <v>0</v>
      </c>
      <c r="FT11" s="74"/>
      <c r="FU11" s="73">
        <f>FU14+FU18+FU27+FU41+FU53+FU58+FU76+FU82+FU99+FU104+FU116+FU125+FU138+FU149+FU160+FU173+FU186+FU200+FU204+FU216+FU225+FU232+FU245+FU258+FU272+FU280+FU290+FU301+FU311+FU319+FU328+FU338+FU347+FU356+FU363+FU376+FU385</f>
        <v>0</v>
      </c>
      <c r="FV11" s="73">
        <f>FV14+FV18+FV27+FV41+FV53+FV58+FV76+FV82+FV99+FV104+FV116+FV125+FV138+FV149+FV160+FV173+FV186+FV200+FV204+FV216+FV225+FV232+FV245+FV258+FV272+FV280+FV290+FV301+FV311+FV319+FV328+FV338+FV347+FV356+FV363+FV376+FV385</f>
        <v>0</v>
      </c>
      <c r="FW11" s="74"/>
      <c r="FX11" s="73">
        <f t="shared" si="51"/>
        <v>0</v>
      </c>
      <c r="FY11" s="73">
        <f t="shared" si="51"/>
        <v>478973.30488000001</v>
      </c>
      <c r="FZ11" s="73">
        <f t="shared" si="51"/>
        <v>364970.26155</v>
      </c>
      <c r="GA11" s="74">
        <f>FZ11/FY11*100</f>
        <v>76.19845570337958</v>
      </c>
      <c r="GB11" s="73">
        <f t="shared" ref="GB11" si="104">GB14+GB18+GB27+GB41+GB53+GB58+GB76+GB82+GB99+GB104+GB116+GB125+GB138+GB149+GB160+GB173+GB186+GB200+GB204+GB216+GB225+GB232+GB245+GB258+GB272+GB280+GB290+GB301+GB311+GB319+GB328+GB338+GB347+GB356+GB363+GB376+GB385</f>
        <v>82210.90909999999</v>
      </c>
      <c r="GC11" s="73">
        <f t="shared" ref="GC11:GD11" si="105">GC14+GC18+GC27+GC41+GC53+GC58+GC76+GC82+GC99+GC104+GC116+GC125+GC138+GC149+GC160+GC173+GC186+GC200+GC204+GC216+GC225+GC232+GC245+GC258+GC272+GC280+GC290+GC301+GC311+GC319+GC328+GC338+GC347+GC356+GC363+GC376+GC385</f>
        <v>82210.90909999999</v>
      </c>
      <c r="GD11" s="73">
        <f t="shared" si="105"/>
        <v>34926.080199999997</v>
      </c>
      <c r="GE11" s="74">
        <f>GD11/GC11*100</f>
        <v>42.483510500433084</v>
      </c>
      <c r="GF11" s="73">
        <f t="shared" si="54"/>
        <v>0</v>
      </c>
      <c r="GG11" s="73">
        <f t="shared" si="54"/>
        <v>47409.68</v>
      </c>
      <c r="GH11" s="73">
        <f t="shared" si="54"/>
        <v>29708.382310000001</v>
      </c>
      <c r="GI11" s="74">
        <f>GH11/GG11*100</f>
        <v>62.663115022079886</v>
      </c>
      <c r="GJ11" s="74"/>
      <c r="GK11" s="73">
        <f>GK14+GK18+GK27+GK41+GK53+GK58+GK76+GK82+GK99+GK104+GK116+GK125+GK138+GK149+GK160+GK173+GK186+GK200+GK204+GK216+GK225+GK232+GK245+GK258+GK272+GK280+GK290+GK301+GK311+GK319+GK328+GK338+GK347+GK356+GK363+GK376+GK385</f>
        <v>30972.512310000002</v>
      </c>
      <c r="GL11" s="73">
        <f>GL14+GL18+GL27+GL41+GL53+GL58+GL76+GL82+GL99+GL104+GL116+GL125+GL138+GL149+GL160+GL173+GL186+GL200+GL204+GL216+GL225+GL232+GL245+GL258+GL272+GL280+GL290+GL301+GL311+GL319+GL328+GL338+GL347+GL356+GL363+GL376+GL385</f>
        <v>22202.515530000004</v>
      </c>
      <c r="GM11" s="74">
        <f>GL11/GK11*100</f>
        <v>71.68458053314437</v>
      </c>
      <c r="GN11" s="73">
        <f t="shared" si="55"/>
        <v>484114.39999999997</v>
      </c>
      <c r="GO11" s="73">
        <f t="shared" si="55"/>
        <v>461227.48483000003</v>
      </c>
      <c r="GP11" s="73">
        <f t="shared" si="55"/>
        <v>446260.73106999998</v>
      </c>
      <c r="GQ11" s="74">
        <f>GP11/GO11*100</f>
        <v>96.755016938004786</v>
      </c>
      <c r="GR11" s="74"/>
      <c r="GS11" s="73">
        <f>GS14+GS18+GS27+GS41+GS53+GS58+GS76+GS82+GS99+GS104+GS116+GS125+GS138+GS149+GS160+GS173+GS186+GS200+GS204+GS216+GS225+GS232+GS245+GS258+GS272+GS280+GS290+GS301+GS311+GS319+GS328+GS338+GS347+GS356+GS363+GS376+GS385</f>
        <v>0</v>
      </c>
      <c r="GT11" s="73">
        <f>GT14+GT18+GT27+GT41+GT53+GT58+GT76+GT82+GT99+GT104+GT116+GT125+GT138+GT149+GT160+GT173+GT186+GT200+GT204+GT216+GT225+GT232+GT245+GT258+GT272+GT280+GT290+GT301+GT311+GT319+GT328+GT338+GT347+GT356+GT363+GT376+GT385</f>
        <v>0</v>
      </c>
      <c r="GU11" s="74"/>
      <c r="GV11" s="73">
        <f t="shared" si="56"/>
        <v>0</v>
      </c>
      <c r="GW11" s="73">
        <f t="shared" si="56"/>
        <v>0</v>
      </c>
      <c r="GX11" s="73">
        <f t="shared" si="56"/>
        <v>0</v>
      </c>
      <c r="GY11" s="74"/>
      <c r="GZ11" s="74"/>
      <c r="HA11" s="73">
        <f>HA14+HA18+HA27+HA41+HA53+HA58+HA76+HA82+HA99+HA104+HA116+HA125+HA138+HA149+HA160+HA173+HA186+HA200+HA204+HA216+HA225+HA232+HA245+HA258+HA272+HA280+HA290+HA301+HA311+HA319+HA328+HA338+HA347+HA356+HA363+HA376+HA385</f>
        <v>196893.19</v>
      </c>
      <c r="HB11" s="73">
        <f>HB14+HB18+HB27+HB41+HB53+HB58+HB76+HB82+HB99+HB104+HB116+HB125+HB138+HB149+HB160+HB173+HB186+HB200+HB204+HB216+HB225+HB232+HB245+HB258+HB272+HB280+HB290+HB301+HB311+HB319+HB328+HB338+HB347+HB356+HB363+HB376+HB385</f>
        <v>63828.779780000004</v>
      </c>
      <c r="HC11" s="74">
        <f>HB11/HA11*100</f>
        <v>32.417972292490163</v>
      </c>
      <c r="HD11" s="74"/>
      <c r="HE11" s="73">
        <f>HE14+HE18+HE27+HE41+HE53+HE58+HE76+HE82+HE99+HE104+HE116+HE125+HE138+HE149+HE160+HE173+HE186+HE200+HE204+HE216+HE225+HE232+HE245+HE258+HE272+HE280+HE290+HE301+HE311+HE319+HE328+HE338+HE347+HE356+HE363+HE376+HE385</f>
        <v>0</v>
      </c>
      <c r="HF11" s="73">
        <f>HF14+HF18+HF27+HF41+HF53+HF58+HF76+HF82+HF99+HF104+HF116+HF125+HF138+HF149+HF160+HF173+HF186+HF200+HF204+HF216+HF225+HF232+HF245+HF258+HF272+HF280+HF290+HF301+HF311+HF319+HF328+HF338+HF347+HF356+HF363+HF376+HF385</f>
        <v>0</v>
      </c>
      <c r="HG11" s="74"/>
      <c r="HH11" s="73">
        <f t="shared" si="57"/>
        <v>88500</v>
      </c>
      <c r="HI11" s="73">
        <f t="shared" si="57"/>
        <v>80773.163560000001</v>
      </c>
      <c r="HJ11" s="73">
        <f t="shared" si="57"/>
        <v>77757.053049999988</v>
      </c>
      <c r="HK11" s="74">
        <f>HJ11/HI11*100</f>
        <v>96.265949757236413</v>
      </c>
      <c r="HL11" s="73">
        <f t="shared" si="58"/>
        <v>124424.70000000001</v>
      </c>
      <c r="HM11" s="73">
        <f t="shared" si="58"/>
        <v>127008.30000000002</v>
      </c>
      <c r="HN11" s="73">
        <f t="shared" si="58"/>
        <v>78809.524449999997</v>
      </c>
      <c r="HO11" s="74">
        <f>HN11/HM11*100</f>
        <v>62.050688380208207</v>
      </c>
      <c r="HP11" s="73">
        <f t="shared" si="59"/>
        <v>2523.1</v>
      </c>
      <c r="HQ11" s="73">
        <f t="shared" si="59"/>
        <v>1925.3999999999999</v>
      </c>
      <c r="HR11" s="73">
        <f t="shared" si="59"/>
        <v>1786.94569</v>
      </c>
      <c r="HS11" s="74">
        <f>HR11/HQ11*100</f>
        <v>92.8090625324608</v>
      </c>
      <c r="HT11" s="73">
        <f t="shared" si="60"/>
        <v>97400.8</v>
      </c>
      <c r="HU11" s="73">
        <f t="shared" si="60"/>
        <v>97400.8</v>
      </c>
      <c r="HV11" s="73">
        <f t="shared" si="60"/>
        <v>79877.649969999999</v>
      </c>
      <c r="HW11" s="74">
        <f>HV11/HU11*100</f>
        <v>82.009233979597695</v>
      </c>
      <c r="HX11" s="73">
        <f t="shared" si="61"/>
        <v>20687.3</v>
      </c>
      <c r="HY11" s="73">
        <f t="shared" si="61"/>
        <v>20687.3</v>
      </c>
      <c r="HZ11" s="73">
        <f t="shared" si="61"/>
        <v>15654.502480000001</v>
      </c>
      <c r="IA11" s="74">
        <f>HZ11/HY11*100</f>
        <v>75.672042654188814</v>
      </c>
      <c r="IB11" s="73">
        <f t="shared" si="62"/>
        <v>22967.752800000002</v>
      </c>
      <c r="IC11" s="73">
        <f t="shared" si="62"/>
        <v>22967.752800000002</v>
      </c>
      <c r="ID11" s="73">
        <f t="shared" si="62"/>
        <v>22967.752800000002</v>
      </c>
      <c r="IE11" s="74">
        <f>ID11/IC11*100</f>
        <v>100</v>
      </c>
      <c r="IF11" s="73">
        <f t="shared" si="63"/>
        <v>0</v>
      </c>
      <c r="IG11" s="73">
        <f t="shared" si="63"/>
        <v>0</v>
      </c>
      <c r="IH11" s="73">
        <f t="shared" si="63"/>
        <v>0</v>
      </c>
      <c r="II11" s="74"/>
      <c r="IJ11" s="74"/>
      <c r="IK11" s="73">
        <f>IK14+IK18+IK27+IK41+IK53+IK58+IK76+IK82+IK99+IK104+IK116+IK125+IK138+IK149+IK160+IK173+IK186+IK200+IK204+IK216+IK225+IK232+IK245+IK258+IK272+IK280+IK290+IK301+IK311+IK319+IK328+IK338+IK347+IK356+IK363+IK376+IK385</f>
        <v>0</v>
      </c>
      <c r="IL11" s="73">
        <f>IL14+IL18+IL27+IL41+IL53+IL58+IL76+IL82+IL99+IL104+IL116+IL125+IL138+IL149+IL160+IL173+IL186+IL200+IL204+IL216+IL225+IL232+IL245+IL258+IL272+IL280+IL290+IL301+IL311+IL319+IL328+IL338+IL347+IL356+IL363+IL376+IL385</f>
        <v>0</v>
      </c>
      <c r="IM11" s="74"/>
      <c r="IN11" s="74"/>
      <c r="IO11" s="73">
        <f>IO14+IO18+IO27+IO41+IO53+IO58+IO76+IO82+IO99+IO104+IO116+IO125+IO138+IO149+IO160+IO173+IO186+IO200+IO204+IO216+IO225+IO232+IO245+IO258+IO272+IO280+IO290+IO301+IO311+IO319+IO328+IO338+IO347+IO356+IO363+IO376+IO385</f>
        <v>0</v>
      </c>
      <c r="IP11" s="73">
        <f>IP14+IP18+IP27+IP41+IP53+IP58+IP76+IP82+IP99+IP104+IP116+IP125+IP138+IP149+IP160+IP173+IP186+IP200+IP204+IP216+IP225+IP232+IP245+IP258+IP272+IP280+IP290+IP301+IP311+IP319+IP328+IP338+IP347+IP356+IP363+IP376+IP385</f>
        <v>0</v>
      </c>
      <c r="IQ11" s="74"/>
      <c r="IR11" s="74"/>
      <c r="IS11" s="73">
        <f>IS14+IS18+IS27+IS41+IS53+IS58+IS76+IS82+IS99+IS104+IS116+IS125+IS138+IS149+IS160+IS173+IS186+IS200+IS204+IS216+IS225+IS232+IS245+IS258+IS272+IS280+IS290+IS301+IS311+IS319+IS328+IS338+IS347+IS356+IS363+IS376+IS385</f>
        <v>46938.84</v>
      </c>
      <c r="IT11" s="73">
        <f>IT14+IT18+IT27+IT41+IT53+IT58+IT76+IT82+IT99+IT104+IT116+IT125+IT138+IT149+IT160+IT173+IT186+IT200+IT204+IT216+IT225+IT232+IT245+IT258+IT272+IT280+IT290+IT301+IT311+IT319+IT328+IT338+IT347+IT356+IT363+IT376+IT385</f>
        <v>38968.054759999999</v>
      </c>
      <c r="IU11" s="74">
        <f t="shared" ref="IU11:IU12" si="106">IT11/IS11*100</f>
        <v>83.018785210712494</v>
      </c>
      <c r="IV11" s="73">
        <f t="shared" si="64"/>
        <v>0</v>
      </c>
      <c r="IW11" s="73">
        <f t="shared" si="64"/>
        <v>0</v>
      </c>
      <c r="IX11" s="73">
        <f t="shared" si="64"/>
        <v>0</v>
      </c>
      <c r="IY11" s="74"/>
      <c r="IZ11" s="73">
        <f t="shared" si="65"/>
        <v>0</v>
      </c>
      <c r="JA11" s="73">
        <f t="shared" si="65"/>
        <v>0</v>
      </c>
      <c r="JB11" s="73">
        <f t="shared" si="65"/>
        <v>0</v>
      </c>
      <c r="JC11" s="74"/>
      <c r="JD11" s="74"/>
      <c r="JE11" s="73">
        <f>JE14+JE18+JE27+JE41+JE53+JE58+JE76+JE82+JE99+JE104+JE116+JE125+JE138+JE149+JE160+JE173+JE186+JE200+JE204+JE216+JE225+JE232+JE245+JE258+JE272+JE280+JE290+JE301+JE311+JE319+JE328+JE338+JE347+JE356+JE363+JE376+JE385</f>
        <v>9658.3146099999994</v>
      </c>
      <c r="JF11" s="73">
        <f>JF14+JF18+JF27+JF41+JF53+JF58+JF76+JF82+JF99+JF104+JF116+JF125+JF138+JF149+JF160+JF173+JF186+JF200+JF204+JF216+JF225+JF232+JF245+JF258+JF272+JF280+JF290+JF301+JF311+JF319+JF328+JF338+JF347+JF356+JF363+JF376+JF385</f>
        <v>58.763000000000005</v>
      </c>
      <c r="JG11" s="74">
        <f>JF11/JE11*100</f>
        <v>0.6084187808415159</v>
      </c>
      <c r="JH11" s="73">
        <f t="shared" si="66"/>
        <v>0</v>
      </c>
      <c r="JI11" s="73">
        <f t="shared" si="66"/>
        <v>0</v>
      </c>
      <c r="JJ11" s="73">
        <f t="shared" si="66"/>
        <v>0</v>
      </c>
      <c r="JK11" s="74"/>
      <c r="JL11" s="74"/>
      <c r="JM11" s="73">
        <f>JM14+JM18+JM27+JM41+JM53+JM58+JM76+JM82+JM99+JM104+JM116+JM125+JM138+JM149+JM160+JM173+JM186+JM200+JM204+JM216+JM225+JM232+JM245+JM258+JM272+JM280+JM290+JM301+JM311+JM319+JM328+JM338+JM347+JM356+JM363+JM376+JM385</f>
        <v>0</v>
      </c>
      <c r="JN11" s="73">
        <f>JN14+JN18+JN27+JN41+JN53+JN58+JN76+JN82+JN99+JN104+JN116+JN125+JN138+JN149+JN160+JN173+JN186+JN200+JN204+JN216+JN225+JN232+JN245+JN258+JN272+JN280+JN290+JN301+JN311+JN319+JN328+JN338+JN347+JN356+JN363+JN376+JN385</f>
        <v>0</v>
      </c>
      <c r="JO11" s="74"/>
      <c r="JP11" s="73">
        <f t="shared" si="68"/>
        <v>0</v>
      </c>
      <c r="JQ11" s="73">
        <f t="shared" si="68"/>
        <v>0</v>
      </c>
      <c r="JR11" s="73">
        <f t="shared" si="68"/>
        <v>0</v>
      </c>
      <c r="JS11" s="74"/>
      <c r="JT11" s="74"/>
      <c r="JU11" s="74"/>
      <c r="JV11" s="74"/>
      <c r="JW11" s="74"/>
      <c r="JX11" s="74"/>
      <c r="JY11" s="73">
        <f>JY14+JY18+JY27+JY41+JY53+JY58+JY76+JY82+JY99+JY104+JY116+JY125+JY138+JY149+JY160+JY173+JY186+JY200+JY204+JY216+JY225+JY232+JY245+JY258+JY272+JY280+JY290+JY301+JY311+JY319+JY328+JY338+JY347+JY356+JY363+JY376+JY385</f>
        <v>0</v>
      </c>
      <c r="JZ11" s="73">
        <f>JZ14+JZ18+JZ27+JZ41+JZ53+JZ58+JZ76+JZ82+JZ99+JZ104+JZ116+JZ125+JZ138+JZ149+JZ160+JZ173+JZ186+JZ200+JZ204+JZ216+JZ225+JZ232+JZ245+JZ258+JZ272+JZ280+JZ290+JZ301+JZ311+JZ319+JZ328+JZ338+JZ347+JZ356+JZ363+JZ376+JZ385</f>
        <v>0</v>
      </c>
      <c r="KA11" s="74"/>
      <c r="KB11" s="73">
        <f t="shared" si="69"/>
        <v>15000</v>
      </c>
      <c r="KC11" s="73">
        <f t="shared" si="69"/>
        <v>15000</v>
      </c>
      <c r="KD11" s="73">
        <f t="shared" si="69"/>
        <v>15000</v>
      </c>
      <c r="KE11" s="74">
        <f>KD11/KC11*100</f>
        <v>100</v>
      </c>
      <c r="KF11" s="73">
        <f t="shared" si="70"/>
        <v>1632.6572000000001</v>
      </c>
      <c r="KG11" s="73">
        <f t="shared" si="70"/>
        <v>1632.6572000000001</v>
      </c>
      <c r="KH11" s="73">
        <f t="shared" si="70"/>
        <v>1632.6572000000001</v>
      </c>
      <c r="KI11" s="74">
        <f>KH11/KG11*100</f>
        <v>100</v>
      </c>
      <c r="KJ11" s="73">
        <f t="shared" si="71"/>
        <v>61697.415729999993</v>
      </c>
      <c r="KK11" s="73">
        <f t="shared" si="71"/>
        <v>61697.415729999993</v>
      </c>
      <c r="KL11" s="73">
        <f t="shared" si="71"/>
        <v>61697.415729999993</v>
      </c>
      <c r="KM11" s="74">
        <f>KL11/KK11*100</f>
        <v>100</v>
      </c>
      <c r="KN11" s="73">
        <f t="shared" si="72"/>
        <v>0</v>
      </c>
      <c r="KO11" s="73">
        <f t="shared" si="72"/>
        <v>4500</v>
      </c>
      <c r="KP11" s="73">
        <f t="shared" si="72"/>
        <v>3543.2479200000002</v>
      </c>
      <c r="KQ11" s="74">
        <f>KP11/KO11*100</f>
        <v>78.73884266666667</v>
      </c>
      <c r="KR11" s="73">
        <f t="shared" si="73"/>
        <v>0</v>
      </c>
      <c r="KS11" s="73">
        <f t="shared" si="73"/>
        <v>0</v>
      </c>
      <c r="KT11" s="73">
        <f t="shared" si="73"/>
        <v>0</v>
      </c>
      <c r="KU11" s="74"/>
      <c r="KV11" s="73">
        <f t="shared" si="74"/>
        <v>0</v>
      </c>
      <c r="KW11" s="73">
        <f t="shared" si="74"/>
        <v>0</v>
      </c>
      <c r="KX11" s="73">
        <f t="shared" si="74"/>
        <v>0</v>
      </c>
      <c r="KY11" s="74"/>
      <c r="KZ11" s="73">
        <f t="shared" si="75"/>
        <v>0</v>
      </c>
      <c r="LA11" s="73">
        <f t="shared" si="75"/>
        <v>18011.013719999999</v>
      </c>
      <c r="LB11" s="73">
        <f t="shared" si="75"/>
        <v>15519.99676</v>
      </c>
      <c r="LC11" s="74">
        <f>LB11/LA11*100</f>
        <v>86.1694794156206</v>
      </c>
      <c r="LD11" s="73">
        <f t="shared" ref="LD11:LF11" si="107">LD14+LD18+LD27+LD41+LD53+LD58+LD76+LD82+LD99+LD104+LD116+LD125+LD138+LD149+LD160+LD173+LD186+LD200+LD204+LD216+LD225+LD232+LD245+LD258+LD272+LD280+LD290+LD301+LD311+LD319+LD328+LD338+LD347+LD356+LD363+LD376+LD385</f>
        <v>0</v>
      </c>
      <c r="LE11" s="73">
        <f t="shared" si="107"/>
        <v>0</v>
      </c>
      <c r="LF11" s="73">
        <f t="shared" si="107"/>
        <v>0</v>
      </c>
      <c r="LG11" s="74"/>
      <c r="LH11" s="73">
        <f t="shared" ref="LH11:LJ11" si="108">LH14+LH18+LH27+LH41+LH53+LH58+LH76+LH82+LH99+LH104+LH116+LH125+LH138+LH149+LH160+LH173+LH186+LH200+LH204+LH216+LH225+LH232+LH245+LH258+LH272+LH280+LH290+LH301+LH311+LH319+LH328+LH338+LH347+LH356+LH363+LH376+LH385</f>
        <v>0</v>
      </c>
      <c r="LI11" s="73">
        <f t="shared" si="108"/>
        <v>0</v>
      </c>
      <c r="LJ11" s="73">
        <f t="shared" si="108"/>
        <v>0</v>
      </c>
      <c r="LK11" s="74"/>
      <c r="LL11" s="73">
        <f t="shared" ref="LL11:LN11" si="109">LL14+LL18+LL27+LL41+LL53+LL58+LL76+LL82+LL99+LL104+LL116+LL125+LL138+LL149+LL160+LL173+LL186+LL200+LL204+LL216+LL225+LL232+LL245+LL258+LL272+LL280+LL290+LL301+LL311+LL319+LL328+LL338+LL347+LL356+LL363+LL376+LL385</f>
        <v>0</v>
      </c>
      <c r="LM11" s="73">
        <f t="shared" si="109"/>
        <v>0</v>
      </c>
      <c r="LN11" s="73">
        <f t="shared" si="109"/>
        <v>0</v>
      </c>
      <c r="LO11" s="74"/>
      <c r="LP11" s="73">
        <f t="shared" ref="LP11:LR11" si="110">LP14+LP18+LP27+LP41+LP53+LP58+LP76+LP82+LP99+LP104+LP116+LP125+LP138+LP149+LP160+LP173+LP186+LP200+LP204+LP216+LP225+LP232+LP245+LP258+LP272+LP280+LP290+LP301+LP311+LP319+LP328+LP338+LP347+LP356+LP363+LP376+LP385</f>
        <v>0</v>
      </c>
      <c r="LQ11" s="73">
        <f t="shared" si="110"/>
        <v>0</v>
      </c>
      <c r="LR11" s="73">
        <f t="shared" si="110"/>
        <v>0</v>
      </c>
      <c r="LS11" s="74"/>
    </row>
    <row r="12" spans="1:332" s="154" customFormat="1" ht="15.75" x14ac:dyDescent="0.25">
      <c r="A12" s="65" t="s">
        <v>86</v>
      </c>
      <c r="B12" s="74">
        <f t="shared" si="80"/>
        <v>3685793.3158400008</v>
      </c>
      <c r="C12" s="74">
        <f t="shared" si="81"/>
        <v>5246325.27776</v>
      </c>
      <c r="D12" s="74">
        <f t="shared" si="82"/>
        <v>5246325.27776</v>
      </c>
      <c r="E12" s="74"/>
      <c r="F12" s="74">
        <f t="shared" si="83"/>
        <v>4240608.180970001</v>
      </c>
      <c r="G12" s="74">
        <f t="shared" si="0"/>
        <v>80.830065931035719</v>
      </c>
      <c r="H12" s="73">
        <f t="shared" ref="H12" si="111">H15+H19+H28+H42+H54+H59+H77+H83+H100+H105+H117+H126+H139+H150+H161+H174+H187+H201+H205+H217+H226+H233+H246+H259+H273+H281+H291+H302+H312+H320+H329+H339+H348+H357+H364+H377+H386</f>
        <v>0</v>
      </c>
      <c r="I12" s="73">
        <f t="shared" si="2"/>
        <v>0</v>
      </c>
      <c r="J12" s="73">
        <f t="shared" si="2"/>
        <v>0</v>
      </c>
      <c r="K12" s="74"/>
      <c r="L12" s="74"/>
      <c r="M12" s="74">
        <f>SUM(M15:M16)+SUM(M19:M25)+SUM(M28:M39)+SUM(M42:M51)+SUM(M54:M56)+SUM(M59:M74)+SUM(M77:M80)+SUM(M83:M97)+SUM(M100:M102)+SUM(M105:M114)+SUM(M117:M123)+SUM(M126:M136)+SUM(M139:M147)+SUM(M150:M158)+SUM(M161:M171)+SUM(M174:M184)+SUM(M187:M198)+SUM(M201:M202)+SUM(M205:M214)+SUM(M217:M223)+SUM(M226:M230)+SUM(M233:M243)+SUM(M233:M243)+SUM(M246:M256)+SUM(M259:M270)+SUM(M273:M278)+SUM(M281:M288)+SUM(M291:M299)+SUM(M302:M309)+SUM(M313:M317)+SUM(M320:M326)+SUM(M329:M336)+SUM(M339:M345)+SUM(M348:M354)+SUM(M357:M361)+SUM(M364:M374)+SUM(M377:M383)+SUM(M386:M390)</f>
        <v>888.88</v>
      </c>
      <c r="N12" s="74">
        <f>SUM(N15:N16)+SUM(N19:N25)+SUM(N28:N39)+SUM(N42:N51)+SUM(N54:N56)+SUM(N59:N74)+SUM(N77:N80)+SUM(N83:N97)+SUM(N100:N102)+SUM(N105:N114)+SUM(N117:N123)+SUM(N126:N136)+SUM(N139:N147)+SUM(N150:N158)+SUM(N161:N171)+SUM(N174:N184)+SUM(N187:N198)+SUM(N201:N202)+SUM(N205:N214)+SUM(N217:N223)+SUM(N226:N230)+SUM(N233:N243)+SUM(N233:N243)+SUM(N246:N256)+SUM(N259:N270)+SUM(N273:N278)+SUM(N281:N288)+SUM(N291:N299)+SUM(N302:N309)+SUM(N313:N317)+SUM(N320:N326)+SUM(N329:N336)+SUM(N339:N345)+SUM(N348:N354)+SUM(N357:N361)+SUM(N364:N374)+SUM(N377:N383)+SUM(N386:N390)</f>
        <v>0</v>
      </c>
      <c r="O12" s="73">
        <f>N12/M12*100</f>
        <v>0</v>
      </c>
      <c r="P12" s="73"/>
      <c r="Q12" s="74">
        <f>SUM(Q15:Q16)+SUM(Q19:Q25)+SUM(Q28:Q39)+SUM(Q42:Q51)+SUM(Q54:Q56)+SUM(Q59:Q74)+SUM(Q77:Q80)+SUM(Q83:Q97)+SUM(Q100:Q102)+SUM(Q105:Q114)+SUM(Q117:Q123)+SUM(Q126:Q136)+SUM(Q139:Q147)+SUM(Q150:Q158)+SUM(Q161:Q171)+SUM(Q174:Q184)+SUM(Q187:Q198)+SUM(Q201:Q202)+SUM(Q205:Q214)+SUM(Q217:Q223)+SUM(Q226:Q230)+SUM(Q233:Q243)+SUM(Q233:Q243)+SUM(Q246:Q256)+SUM(Q259:Q270)+SUM(Q273:Q278)+SUM(Q281:Q288)+SUM(Q291:Q299)+SUM(Q302:Q309)+SUM(Q313:Q317)+SUM(Q320:Q326)+SUM(Q329:Q336)+SUM(Q339:Q345)+SUM(Q348:Q354)+SUM(Q357:Q361)+SUM(Q364:Q374)+SUM(Q377:Q383)+SUM(Q386:Q390)</f>
        <v>0</v>
      </c>
      <c r="R12" s="74">
        <f>SUM(R15:R16)+SUM(R19:R25)+SUM(R28:R39)+SUM(R42:R51)+SUM(R54:R56)+SUM(R59:R74)+SUM(R77:R80)+SUM(R83:R97)+SUM(R100:R102)+SUM(R105:R114)+SUM(R117:R123)+SUM(R126:R136)+SUM(R139:R147)+SUM(R150:R158)+SUM(R161:R171)+SUM(R174:R184)+SUM(R187:R198)+SUM(R201:R202)+SUM(R205:R214)+SUM(R217:R223)+SUM(R226:R230)+SUM(R233:R243)+SUM(R233:R243)+SUM(R246:R256)+SUM(R259:R270)+SUM(R273:R278)+SUM(R281:R288)+SUM(R291:R299)+SUM(R302:R309)+SUM(R313:R317)+SUM(R320:R326)+SUM(R329:R336)+SUM(R339:R345)+SUM(R348:R354)+SUM(R357:R361)+SUM(R364:R374)+SUM(R377:R383)+SUM(R386:R390)</f>
        <v>0</v>
      </c>
      <c r="S12" s="73"/>
      <c r="T12" s="73"/>
      <c r="U12" s="74">
        <f>SUM(U15:U16)+SUM(U19:U25)+SUM(U28:U39)+SUM(U42:U51)+SUM(U54:U56)+SUM(U59:U74)+SUM(U77:U80)+SUM(U83:U97)+SUM(U100:U102)+SUM(U105:U114)+SUM(U117:U123)+SUM(U126:U136)+SUM(U139:U147)+SUM(U150:U158)+SUM(U161:U171)+SUM(U174:U184)+SUM(U187:U198)+SUM(U201:U202)+SUM(U205:U214)+SUM(U217:U223)+SUM(U226:U230)+SUM(U233:U243)+SUM(U233:U243)+SUM(U246:U256)+SUM(U259:U270)+SUM(U273:U278)+SUM(U281:U288)+SUM(U291:U299)+SUM(U302:U309)+SUM(U313:U317)+SUM(U320:U326)+SUM(U329:U336)+SUM(U339:U345)+SUM(U348:U354)+SUM(U357:U361)+SUM(U364:U374)+SUM(U377:U383)+SUM(U386:U390)</f>
        <v>0</v>
      </c>
      <c r="V12" s="74">
        <f>SUM(V15:V16)+SUM(V19:V25)+SUM(V28:V39)+SUM(V42:V51)+SUM(V54:V56)+SUM(V59:V74)+SUM(V77:V80)+SUM(V83:V97)+SUM(V100:V102)+SUM(V105:V114)+SUM(V117:V123)+SUM(V126:V136)+SUM(V139:V147)+SUM(V150:V158)+SUM(V161:V171)+SUM(V174:V184)+SUM(V187:V198)+SUM(V201:V202)+SUM(V205:V214)+SUM(V217:V223)+SUM(V226:V230)+SUM(V233:V243)+SUM(V233:V243)+SUM(V246:V256)+SUM(V259:V270)+SUM(V273:V278)+SUM(V281:V288)+SUM(V291:V299)+SUM(V302:V309)+SUM(V313:V317)+SUM(V320:V326)+SUM(V329:V336)+SUM(V339:V345)+SUM(V348:V354)+SUM(V357:V361)+SUM(V364:V374)+SUM(V377:V383)+SUM(V386:V390)</f>
        <v>0</v>
      </c>
      <c r="W12" s="73"/>
      <c r="X12" s="74">
        <f>SUM(X15:X16)+SUM(X19:X25)+SUM(X28:X39)+SUM(X42:X51)+SUM(X54:X56)+SUM(X59:X74)+SUM(X77:X80)+SUM(X83:X97)+SUM(X100:X102)+SUM(X105:X114)+SUM(X117:X123)+SUM(X126:X136)+SUM(X139:X147)+SUM(X150:X158)+SUM(X161:X171)+SUM(X174:X184)+SUM(X187:X198)+SUM(X201:X202)+SUM(X205:X214)+SUM(X217:X223)+SUM(X226:X230)+SUM(X233:X243)+SUM(X233:X243)+SUM(X246:X256)+SUM(X259:X270)+SUM(X273:X278)+SUM(X281:X288)+SUM(X291:X299)+SUM(X302:X309)+SUM(X313:X317)+SUM(X320:X326)+SUM(X329:X336)+SUM(X339:X345)+SUM(X348:X354)+SUM(X357:X361)+SUM(X364:X374)+SUM(X377:X383)+SUM(X386:X390)</f>
        <v>0</v>
      </c>
      <c r="Y12" s="74">
        <f>SUM(Y15:Y16)+SUM(Y19:Y25)+SUM(Y28:Y39)+SUM(Y42:Y51)+SUM(Y54:Y56)+SUM(Y59:Y74)+SUM(Y77:Y80)+SUM(Y83:Y97)+SUM(Y100:Y102)+SUM(Y105:Y114)+SUM(Y117:Y123)+SUM(Y126:Y136)+SUM(Y139:Y147)+SUM(Y150:Y158)+SUM(Y161:Y171)+SUM(Y174:Y184)+SUM(Y187:Y198)+SUM(Y201:Y202)+SUM(Y205:Y214)+SUM(Y217:Y223)+SUM(Y226:Y230)+SUM(Y233:Y243)+SUM(Y233:Y243)+SUM(Y246:Y256)+SUM(Y259:Y270)+SUM(Y273:Y278)+SUM(Y281:Y288)+SUM(Y291:Y299)+SUM(Y302:Y309)+SUM(Y313:Y317)+SUM(Y320:Y326)+SUM(Y329:Y336)+SUM(Y339:Y345)+SUM(Y348:Y354)+SUM(Y357:Y361)+SUM(Y364:Y374)+SUM(Y377:Y383)+SUM(Y386:Y390)</f>
        <v>0</v>
      </c>
      <c r="Z12" s="74">
        <f>SUM(Z15:Z16)+SUM(Z19:Z25)+SUM(Z28:Z39)+SUM(Z42:Z51)+SUM(Z54:Z56)+SUM(Z59:Z74)+SUM(Z77:Z80)+SUM(Z83:Z97)+SUM(Z100:Z102)+SUM(Z105:Z114)+SUM(Z117:Z123)+SUM(Z126:Z136)+SUM(Z139:Z147)+SUM(Z150:Z158)+SUM(Z161:Z171)+SUM(Z174:Z184)+SUM(Z187:Z198)+SUM(Z201:Z202)+SUM(Z205:Z214)+SUM(Z217:Z223)+SUM(Z226:Z230)+SUM(Z233:Z243)+SUM(Z233:Z243)+SUM(Z246:Z256)+SUM(Z259:Z270)+SUM(Z273:Z278)+SUM(Z281:Z288)+SUM(Z291:Z299)+SUM(Z302:Z309)+SUM(Z313:Z317)+SUM(Z320:Z326)+SUM(Z329:Z336)+SUM(Z339:Z345)+SUM(Z348:Z354)+SUM(Z357:Z361)+SUM(Z364:Z374)+SUM(Z377:Z383)+SUM(Z386:Z390)</f>
        <v>0</v>
      </c>
      <c r="AA12" s="73"/>
      <c r="AB12" s="74">
        <f>SUM(AB15:AB16)+SUM(AB19:AB25)+SUM(AB28:AB39)+SUM(AB42:AB51)+SUM(AB54:AB56)+SUM(AB59:AB74)+SUM(AB77:AB80)+SUM(AB83:AB97)+SUM(AB100:AB102)+SUM(AB105:AB114)+SUM(AB117:AB123)+SUM(AB126:AB136)+SUM(AB139:AB147)+SUM(AB150:AB158)+SUM(AB161:AB171)+SUM(AB174:AB184)+SUM(AB187:AB198)+SUM(AB201:AB202)+SUM(AB205:AB214)+SUM(AB217:AB223)+SUM(AB226:AB230)+SUM(AB233:AB243)+SUM(AB233:AB243)+SUM(AB246:AB256)+SUM(AB259:AB270)+SUM(AB273:AB278)+SUM(AB281:AB288)+SUM(AB291:AB299)+SUM(AB302:AB309)+SUM(AB313:AB317)+SUM(AB320:AB326)+SUM(AB329:AB336)+SUM(AB339:AB345)+SUM(AB348:AB354)+SUM(AB357:AB361)+SUM(AB364:AB374)+SUM(AB377:AB383)+SUM(AB386:AB390)</f>
        <v>0</v>
      </c>
      <c r="AC12" s="74">
        <f>SUM(AC15:AC16)+SUM(AC19:AC25)+SUM(AC28:AC39)+SUM(AC42:AC51)+SUM(AC54:AC56)+SUM(AC59:AC74)+SUM(AC77:AC80)+SUM(AC83:AC97)+SUM(AC100:AC102)+SUM(AC105:AC114)+SUM(AC117:AC123)+SUM(AC126:AC136)+SUM(AC139:AC147)+SUM(AC150:AC158)+SUM(AC161:AC171)+SUM(AC174:AC184)+SUM(AC187:AC198)+SUM(AC201:AC202)+SUM(AC205:AC214)+SUM(AC217:AC223)+SUM(AC226:AC230)+SUM(AC233:AC243)+SUM(AC233:AC243)+SUM(AC246:AC256)+SUM(AC259:AC270)+SUM(AC273:AC278)+SUM(AC281:AC288)+SUM(AC291:AC299)+SUM(AC302:AC309)+SUM(AC313:AC317)+SUM(AC320:AC326)+SUM(AC329:AC336)+SUM(AC339:AC345)+SUM(AC348:AC354)+SUM(AC357:AC361)+SUM(AC364:AC374)+SUM(AC377:AC383)+SUM(AC386:AC390)</f>
        <v>0</v>
      </c>
      <c r="AD12" s="74">
        <f>SUM(AD15:AD16)+SUM(AD19:AD25)+SUM(AD28:AD39)+SUM(AD42:AD51)+SUM(AD54:AD56)+SUM(AD59:AD74)+SUM(AD77:AD80)+SUM(AD83:AD97)+SUM(AD100:AD102)+SUM(AD105:AD114)+SUM(AD117:AD123)+SUM(AD126:AD136)+SUM(AD139:AD147)+SUM(AD150:AD158)+SUM(AD161:AD171)+SUM(AD174:AD184)+SUM(AD187:AD198)+SUM(AD201:AD202)+SUM(AD205:AD214)+SUM(AD217:AD223)+SUM(AD226:AD230)+SUM(AD233:AD243)+SUM(AD233:AD243)+SUM(AD246:AD256)+SUM(AD259:AD270)+SUM(AD273:AD278)+SUM(AD281:AD288)+SUM(AD291:AD299)+SUM(AD302:AD309)+SUM(AD313:AD317)+SUM(AD320:AD326)+SUM(AD329:AD336)+SUM(AD339:AD345)+SUM(AD348:AD354)+SUM(AD357:AD361)+SUM(AD364:AD374)+SUM(AD377:AD383)+SUM(AD386:AD390)</f>
        <v>0</v>
      </c>
      <c r="AE12" s="73"/>
      <c r="AF12" s="73"/>
      <c r="AG12" s="74">
        <f>SUM(AG15:AG16)+SUM(AG19:AG25)+SUM(AG28:AG39)+SUM(AG42:AG51)+SUM(AG54:AG56)+SUM(AG59:AG74)+SUM(AG77:AG80)+SUM(AG83:AG97)+SUM(AG100:AG102)+SUM(AG105:AG114)+SUM(AG117:AG123)+SUM(AG126:AG136)+SUM(AG139:AG147)+SUM(AG150:AG158)+SUM(AG161:AG171)+SUM(AG174:AG184)+SUM(AG187:AG198)+SUM(AG201:AG202)+SUM(AG205:AG214)+SUM(AG217:AG223)+SUM(AG226:AG230)+SUM(AG233:AG243)+SUM(AG233:AG243)+SUM(AG246:AG256)+SUM(AG259:AG270)+SUM(AG273:AG278)+SUM(AG281:AG288)+SUM(AG291:AG299)+SUM(AG302:AG309)+SUM(AG313:AG317)+SUM(AG320:AG326)+SUM(AG329:AG336)+SUM(AG339:AG345)+SUM(AG348:AG354)+SUM(AG357:AG361)+SUM(AG364:AG374)+SUM(AG377:AG383)+SUM(AG386:AG390)</f>
        <v>0</v>
      </c>
      <c r="AH12" s="74">
        <f>SUM(AH15:AH16)+SUM(AH19:AH25)+SUM(AH28:AH39)+SUM(AH42:AH51)+SUM(AH54:AH56)+SUM(AH59:AH74)+SUM(AH77:AH80)+SUM(AH83:AH97)+SUM(AH100:AH102)+SUM(AH105:AH114)+SUM(AH117:AH123)+SUM(AH126:AH136)+SUM(AH139:AH147)+SUM(AH150:AH158)+SUM(AH161:AH171)+SUM(AH174:AH184)+SUM(AH187:AH198)+SUM(AH201:AH202)+SUM(AH205:AH214)+SUM(AH217:AH223)+SUM(AH226:AH230)+SUM(AH233:AH243)+SUM(AH233:AH243)+SUM(AH246:AH256)+SUM(AH259:AH270)+SUM(AH273:AH278)+SUM(AH281:AH288)+SUM(AH291:AH299)+SUM(AH302:AH309)+SUM(AH313:AH317)+SUM(AH320:AH326)+SUM(AH329:AH336)+SUM(AH339:AH345)+SUM(AH348:AH354)+SUM(AH357:AH361)+SUM(AH364:AH374)+SUM(AH377:AH383)+SUM(AH386:AH390)</f>
        <v>0</v>
      </c>
      <c r="AI12" s="73"/>
      <c r="AJ12" s="74">
        <f>SUM(AJ15:AJ16)+SUM(AJ19:AJ25)+SUM(AJ28:AJ39)+SUM(AJ42:AJ51)+SUM(AJ54:AJ56)+SUM(AJ59:AJ74)+SUM(AJ77:AJ80)+SUM(AJ83:AJ97)+SUM(AJ100:AJ102)+SUM(AJ105:AJ114)+SUM(AJ117:AJ123)+SUM(AJ126:AJ136)+SUM(AJ139:AJ147)+SUM(AJ150:AJ158)+SUM(AJ161:AJ171)+SUM(AJ174:AJ184)+SUM(AJ187:AJ198)+SUM(AJ201:AJ202)+SUM(AJ205:AJ214)+SUM(AJ217:AJ223)+SUM(AJ226:AJ230)+SUM(AJ233:AJ243)+SUM(AJ233:AJ243)+SUM(AJ246:AJ256)+SUM(AJ259:AJ270)+SUM(AJ273:AJ278)+SUM(AJ281:AJ288)+SUM(AJ291:AJ299)+SUM(AJ302:AJ309)+SUM(AJ313:AJ317)+SUM(AJ320:AJ326)+SUM(AJ329:AJ336)+SUM(AJ339:AJ345)+SUM(AJ348:AJ354)+SUM(AJ357:AJ361)+SUM(AJ364:AJ374)+SUM(AJ377:AJ383)+SUM(AJ386:AJ390)</f>
        <v>0</v>
      </c>
      <c r="AK12" s="74">
        <f>SUM(AK15:AK16)+SUM(AK19:AK25)+SUM(AK28:AK39)+SUM(AK42:AK51)+SUM(AK54:AK56)+SUM(AK59:AK74)+SUM(AK77:AK80)+SUM(AK83:AK97)+SUM(AK100:AK102)+SUM(AK105:AK114)+SUM(AK117:AK123)+SUM(AK126:AK136)+SUM(AK139:AK147)+SUM(AK150:AK158)+SUM(AK161:AK171)+SUM(AK174:AK184)+SUM(AK187:AK198)+SUM(AK201:AK202)+SUM(AK205:AK214)+SUM(AK217:AK223)+SUM(AK226:AK230)+SUM(AK233:AK243)+SUM(AK233:AK243)+SUM(AK246:AK256)+SUM(AK259:AK270)+SUM(AK273:AK278)+SUM(AK281:AK288)+SUM(AK291:AK299)+SUM(AK302:AK309)+SUM(AK313:AK317)+SUM(AK320:AK326)+SUM(AK329:AK336)+SUM(AK339:AK345)+SUM(AK348:AK354)+SUM(AK357:AK361)+SUM(AK364:AK374)+SUM(AK377:AK383)+SUM(AK386:AK390)</f>
        <v>0</v>
      </c>
      <c r="AL12" s="74">
        <f>SUM(AL15:AL16)+SUM(AL19:AL25)+SUM(AL28:AL39)+SUM(AL42:AL51)+SUM(AL54:AL56)+SUM(AL59:AL74)+SUM(AL77:AL80)+SUM(AL83:AL97)+SUM(AL100:AL102)+SUM(AL105:AL114)+SUM(AL117:AL123)+SUM(AL126:AL136)+SUM(AL139:AL147)+SUM(AL150:AL158)+SUM(AL161:AL171)+SUM(AL174:AL184)+SUM(AL187:AL198)+SUM(AL201:AL202)+SUM(AL205:AL214)+SUM(AL217:AL223)+SUM(AL226:AL230)+SUM(AL233:AL243)+SUM(AL233:AL243)+SUM(AL246:AL256)+SUM(AL259:AL270)+SUM(AL273:AL278)+SUM(AL281:AL288)+SUM(AL291:AL299)+SUM(AL302:AL309)+SUM(AL313:AL317)+SUM(AL320:AL326)+SUM(AL329:AL336)+SUM(AL339:AL345)+SUM(AL348:AL354)+SUM(AL357:AL361)+SUM(AL364:AL374)+SUM(AL377:AL383)+SUM(AL386:AL390)</f>
        <v>0</v>
      </c>
      <c r="AM12" s="74"/>
      <c r="AN12" s="74">
        <f>SUM(AN15:AN16)+SUM(AN19:AN25)+SUM(AN28:AN39)+SUM(AN42:AN51)+SUM(AN54:AN56)+SUM(AN59:AN74)+SUM(AN77:AN80)+SUM(AN83:AN97)+SUM(AN100:AN102)+SUM(AN105:AN114)+SUM(AN117:AN123)+SUM(AN126:AN136)+SUM(AN139:AN147)+SUM(AN150:AN158)+SUM(AN161:AN171)+SUM(AN174:AN184)+SUM(AN187:AN198)+SUM(AN201:AN202)+SUM(AN205:AN214)+SUM(AN217:AN223)+SUM(AN226:AN230)+SUM(AN233:AN243)+SUM(AN233:AN243)+SUM(AN246:AN256)+SUM(AN259:AN270)+SUM(AN273:AN278)+SUM(AN281:AN288)+SUM(AN291:AN299)+SUM(AN302:AN309)+SUM(AN313:AN317)+SUM(AN320:AN326)+SUM(AN329:AN336)+SUM(AN339:AN345)+SUM(AN348:AN354)+SUM(AN357:AN361)+SUM(AN364:AN374)+SUM(AN377:AN383)+SUM(AN386:AN390)</f>
        <v>3455.6</v>
      </c>
      <c r="AO12" s="74">
        <f>SUM(AO15:AO16)+SUM(AO19:AO25)+SUM(AO28:AO39)+SUM(AO42:AO51)+SUM(AO54:AO56)+SUM(AO59:AO74)+SUM(AO77:AO80)+SUM(AO83:AO97)+SUM(AO100:AO102)+SUM(AO105:AO114)+SUM(AO117:AO123)+SUM(AO126:AO136)+SUM(AO139:AO147)+SUM(AO150:AO158)+SUM(AO161:AO171)+SUM(AO174:AO184)+SUM(AO187:AO198)+SUM(AO201:AO202)+SUM(AO205:AO214)+SUM(AO217:AO223)+SUM(AO226:AO230)+SUM(AO233:AO243)+SUM(AO233:AO243)+SUM(AO246:AO256)+SUM(AO259:AO270)+SUM(AO273:AO278)+SUM(AO281:AO288)+SUM(AO291:AO299)+SUM(AO302:AO309)+SUM(AO313:AO317)+SUM(AO320:AO326)+SUM(AO329:AO336)+SUM(AO339:AO345)+SUM(AO348:AO354)+SUM(AO357:AO361)+SUM(AO364:AO374)+SUM(AO377:AO383)+SUM(AO386:AO390)</f>
        <v>3455.6</v>
      </c>
      <c r="AP12" s="74">
        <f>SUM(AP15:AP16)+SUM(AP19:AP25)+SUM(AP28:AP39)+SUM(AP42:AP51)+SUM(AP54:AP56)+SUM(AP59:AP74)+SUM(AP77:AP80)+SUM(AP83:AP97)+SUM(AP100:AP102)+SUM(AP105:AP114)+SUM(AP117:AP123)+SUM(AP126:AP136)+SUM(AP139:AP147)+SUM(AP150:AP158)+SUM(AP161:AP171)+SUM(AP174:AP184)+SUM(AP187:AP198)+SUM(AP201:AP202)+SUM(AP205:AP214)+SUM(AP217:AP223)+SUM(AP226:AP230)+SUM(AP233:AP243)+SUM(AP233:AP243)+SUM(AP246:AP256)+SUM(AP259:AP270)+SUM(AP273:AP278)+SUM(AP281:AP288)+SUM(AP291:AP299)+SUM(AP302:AP309)+SUM(AP313:AP317)+SUM(AP320:AP326)+SUM(AP329:AP336)+SUM(AP339:AP345)+SUM(AP348:AP354)+SUM(AP357:AP361)+SUM(AP364:AP374)+SUM(AP377:AP383)+SUM(AP386:AP390)</f>
        <v>3455.6</v>
      </c>
      <c r="AQ12" s="74">
        <f>AP12/AO12*100</f>
        <v>100</v>
      </c>
      <c r="AR12" s="74">
        <f>SUM(AR15:AR16)+SUM(AR19:AR25)+SUM(AR28:AR39)+SUM(AR42:AR51)+SUM(AR54:AR56)+SUM(AR59:AR74)+SUM(AR77:AR80)+SUM(AR83:AR97)+SUM(AR100:AR102)+SUM(AR105:AR114)+SUM(AR117:AR123)+SUM(AR126:AR136)+SUM(AR139:AR147)+SUM(AR150:AR158)+SUM(AR161:AR171)+SUM(AR174:AR184)+SUM(AR187:AR198)+SUM(AR201:AR202)+SUM(AR205:AR214)+SUM(AR217:AR223)+SUM(AR226:AR230)+SUM(AR233:AR243)+SUM(AR233:AR243)+SUM(AR246:AR256)+SUM(AR259:AR270)+SUM(AR273:AR278)+SUM(AR281:AR288)+SUM(AR291:AR299)+SUM(AR302:AR309)+SUM(AR313:AR317)+SUM(AR320:AR326)+SUM(AR329:AR336)+SUM(AR339:AR345)+SUM(AR348:AR354)+SUM(AR357:AR361)+SUM(AR364:AR374)+SUM(AR377:AR383)+SUM(AR386:AR390)</f>
        <v>102</v>
      </c>
      <c r="AS12" s="74">
        <f>SUM(AS15:AS16)+SUM(AS19:AS25)+SUM(AS28:AS39)+SUM(AS42:AS51)+SUM(AS54:AS56)+SUM(AS59:AS74)+SUM(AS77:AS80)+SUM(AS83:AS97)+SUM(AS100:AS102)+SUM(AS105:AS114)+SUM(AS117:AS123)+SUM(AS126:AS136)+SUM(AS139:AS147)+SUM(AS150:AS158)+SUM(AS161:AS171)+SUM(AS174:AS184)+SUM(AS187:AS198)+SUM(AS201:AS202)+SUM(AS205:AS214)+SUM(AS217:AS223)+SUM(AS226:AS230)+SUM(AS233:AS243)+SUM(AS233:AS243)+SUM(AS246:AS256)+SUM(AS259:AS270)+SUM(AS273:AS278)+SUM(AS281:AS288)+SUM(AS291:AS299)+SUM(AS302:AS309)+SUM(AS313:AS317)+SUM(AS320:AS326)+SUM(AS329:AS336)+SUM(AS339:AS345)+SUM(AS348:AS354)+SUM(AS357:AS361)+SUM(AS364:AS374)+SUM(AS377:AS383)+SUM(AS386:AS390)</f>
        <v>102.04082000000001</v>
      </c>
      <c r="AT12" s="74">
        <f>SUM(AT15:AT16)+SUM(AT19:AT25)+SUM(AT28:AT39)+SUM(AT42:AT51)+SUM(AT54:AT56)+SUM(AT59:AT74)+SUM(AT77:AT80)+SUM(AT83:AT97)+SUM(AT100:AT102)+SUM(AT105:AT114)+SUM(AT117:AT123)+SUM(AT126:AT136)+SUM(AT139:AT147)+SUM(AT150:AT158)+SUM(AT161:AT171)+SUM(AT174:AT184)+SUM(AT187:AT198)+SUM(AT201:AT202)+SUM(AT205:AT214)+SUM(AT217:AT223)+SUM(AT226:AT230)+SUM(AT233:AT243)+SUM(AT233:AT243)+SUM(AT246:AT256)+SUM(AT259:AT270)+SUM(AT273:AT278)+SUM(AT281:AT288)+SUM(AT291:AT299)+SUM(AT302:AT309)+SUM(AT313:AT317)+SUM(AT320:AT326)+SUM(AT329:AT336)+SUM(AT339:AT345)+SUM(AT348:AT354)+SUM(AT357:AT361)+SUM(AT364:AT374)+SUM(AT377:AT383)+SUM(AT386:AT390)</f>
        <v>102.04082000000001</v>
      </c>
      <c r="AU12" s="74">
        <f>AT12/AS12*100</f>
        <v>100</v>
      </c>
      <c r="AV12" s="74"/>
      <c r="AW12" s="74"/>
      <c r="AX12" s="74"/>
      <c r="AY12" s="74"/>
      <c r="AZ12" s="74">
        <f>SUM(AZ15:AZ16)+SUM(AZ19:AZ25)+SUM(AZ28:AZ39)+SUM(AZ42:AZ51)+SUM(AZ54:AZ56)+SUM(AZ59:AZ74)+SUM(AZ77:AZ80)+SUM(AZ83:AZ97)+SUM(AZ100:AZ102)+SUM(AZ105:AZ114)+SUM(AZ117:AZ123)+SUM(AZ126:AZ136)+SUM(AZ139:AZ147)+SUM(AZ150:AZ158)+SUM(AZ161:AZ171)+SUM(AZ174:AZ184)+SUM(AZ187:AZ198)+SUM(AZ201:AZ202)+SUM(AZ205:AZ214)+SUM(AZ217:AZ223)+SUM(AZ226:AZ230)+SUM(AZ233:AZ243)+SUM(AZ233:AZ243)+SUM(AZ246:AZ256)+SUM(AZ259:AZ270)+SUM(AZ273:AZ278)+SUM(AZ281:AZ288)+SUM(AZ291:AZ299)+SUM(AZ302:AZ309)+SUM(AZ313:AZ317)+SUM(AZ320:AZ326)+SUM(AZ329:AZ336)+SUM(AZ339:AZ345)+SUM(AZ348:AZ354)+SUM(AZ357:AZ361)+SUM(AZ364:AZ374)+SUM(AZ377:AZ383)+SUM(AZ386:AZ390)</f>
        <v>192.42487</v>
      </c>
      <c r="BA12" s="74">
        <f>SUM(BA15:BA16)+SUM(BA19:BA25)+SUM(BA28:BA39)+SUM(BA42:BA51)+SUM(BA54:BA56)+SUM(BA59:BA74)+SUM(BA77:BA80)+SUM(BA83:BA97)+SUM(BA100:BA102)+SUM(BA105:BA114)+SUM(BA117:BA123)+SUM(BA126:BA136)+SUM(BA139:BA147)+SUM(BA150:BA158)+SUM(BA161:BA171)+SUM(BA174:BA184)+SUM(BA187:BA198)+SUM(BA201:BA202)+SUM(BA205:BA214)+SUM(BA217:BA223)+SUM(BA226:BA230)+SUM(BA233:BA243)+SUM(BA233:BA243)+SUM(BA246:BA256)+SUM(BA259:BA270)+SUM(BA273:BA278)+SUM(BA281:BA288)+SUM(BA291:BA299)+SUM(BA302:BA309)+SUM(BA313:BA317)+SUM(BA320:BA326)+SUM(BA329:BA336)+SUM(BA339:BA345)+SUM(BA348:BA354)+SUM(BA357:BA361)+SUM(BA364:BA374)+SUM(BA377:BA383)+SUM(BA386:BA390)</f>
        <v>192.42487</v>
      </c>
      <c r="BB12" s="74">
        <f>SUM(BB15:BB16)+SUM(BB19:BB25)+SUM(BB28:BB39)+SUM(BB42:BB51)+SUM(BB54:BB56)+SUM(BB59:BB74)+SUM(BB77:BB80)+SUM(BB83:BB97)+SUM(BB100:BB102)+SUM(BB105:BB114)+SUM(BB117:BB123)+SUM(BB126:BB136)+SUM(BB139:BB147)+SUM(BB150:BB158)+SUM(BB161:BB171)+SUM(BB174:BB184)+SUM(BB187:BB198)+SUM(BB201:BB202)+SUM(BB205:BB214)+SUM(BB217:BB223)+SUM(BB226:BB230)+SUM(BB233:BB243)+SUM(BB233:BB243)+SUM(BB246:BB256)+SUM(BB259:BB270)+SUM(BB273:BB278)+SUM(BB281:BB288)+SUM(BB291:BB299)+SUM(BB302:BB309)+SUM(BB313:BB317)+SUM(BB320:BB326)+SUM(BB329:BB336)+SUM(BB339:BB345)+SUM(BB348:BB354)+SUM(BB357:BB361)+SUM(BB364:BB374)+SUM(BB377:BB383)+SUM(BB386:BB390)</f>
        <v>192.42487</v>
      </c>
      <c r="BC12" s="74">
        <f>BB12/BA12*100</f>
        <v>100</v>
      </c>
      <c r="BD12" s="74">
        <f>SUM(BD15:BD16)+SUM(BD19:BD25)+SUM(BD28:BD39)+SUM(BD42:BD51)+SUM(BD54:BD56)+SUM(BD59:BD74)+SUM(BD77:BD80)+SUM(BD83:BD97)+SUM(BD100:BD102)+SUM(BD105:BD114)+SUM(BD117:BD123)+SUM(BD126:BD136)+SUM(BD139:BD147)+SUM(BD150:BD158)+SUM(BD161:BD171)+SUM(BD174:BD184)+SUM(BD187:BD198)+SUM(BD201:BD202)+SUM(BD205:BD214)+SUM(BD217:BD223)+SUM(BD226:BD230)+SUM(BD233:BD243)+SUM(BD233:BD243)+SUM(BD246:BD256)+SUM(BD259:BD270)+SUM(BD273:BD278)+SUM(BD281:BD288)+SUM(BD291:BD299)+SUM(BD302:BD309)+SUM(BD313:BD317)+SUM(BD320:BD326)+SUM(BD329:BD336)+SUM(BD339:BD345)+SUM(BD348:BD354)+SUM(BD357:BD361)+SUM(BD364:BD374)+SUM(BD377:BD383)+SUM(BD386:BD390)</f>
        <v>0</v>
      </c>
      <c r="BE12" s="74">
        <f>SUM(BE15:BE16)+SUM(BE19:BE25)+SUM(BE28:BE39)+SUM(BE42:BE51)+SUM(BE54:BE56)+SUM(BE59:BE74)+SUM(BE77:BE80)+SUM(BE83:BE97)+SUM(BE100:BE102)+SUM(BE105:BE114)+SUM(BE117:BE123)+SUM(BE126:BE136)+SUM(BE139:BE147)+SUM(BE150:BE158)+SUM(BE161:BE171)+SUM(BE174:BE184)+SUM(BE187:BE198)+SUM(BE201:BE202)+SUM(BE205:BE214)+SUM(BE217:BE223)+SUM(BE226:BE230)+SUM(BE233:BE243)+SUM(BE233:BE243)+SUM(BE246:BE256)+SUM(BE259:BE270)+SUM(BE273:BE278)+SUM(BE281:BE288)+SUM(BE291:BE299)+SUM(BE302:BE309)+SUM(BE313:BE317)+SUM(BE320:BE326)+SUM(BE329:BE336)+SUM(BE339:BE345)+SUM(BE348:BE354)+SUM(BE357:BE361)+SUM(BE364:BE374)+SUM(BE377:BE383)+SUM(BE386:BE390)</f>
        <v>0</v>
      </c>
      <c r="BF12" s="74">
        <f>SUM(BF15:BF16)+SUM(BF19:BF25)+SUM(BF28:BF39)+SUM(BF42:BF51)+SUM(BF54:BF56)+SUM(BF59:BF74)+SUM(BF77:BF80)+SUM(BF83:BF97)+SUM(BF100:BF102)+SUM(BF105:BF114)+SUM(BF117:BF123)+SUM(BF126:BF136)+SUM(BF139:BF147)+SUM(BF150:BF158)+SUM(BF161:BF171)+SUM(BF174:BF184)+SUM(BF187:BF198)+SUM(BF201:BF202)+SUM(BF205:BF214)+SUM(BF217:BF223)+SUM(BF226:BF230)+SUM(BF233:BF243)+SUM(BF233:BF243)+SUM(BF246:BF256)+SUM(BF259:BF270)+SUM(BF273:BF278)+SUM(BF281:BF288)+SUM(BF291:BF299)+SUM(BF302:BF309)+SUM(BF313:BF317)+SUM(BF320:BF326)+SUM(BF329:BF336)+SUM(BF339:BF345)+SUM(BF348:BF354)+SUM(BF357:BF361)+SUM(BF364:BF374)+SUM(BF377:BF383)+SUM(BF386:BF390)</f>
        <v>0</v>
      </c>
      <c r="BG12" s="74"/>
      <c r="BH12" s="74"/>
      <c r="BI12" s="74"/>
      <c r="BJ12" s="74"/>
      <c r="BK12" s="74"/>
      <c r="BL12" s="74"/>
      <c r="BM12" s="74">
        <f>SUM(BM15:BM16)+SUM(BM19:BM25)+SUM(BM28:BM39)+SUM(BM42:BM51)+SUM(BM54:BM56)+SUM(BM59:BM74)+SUM(BM77:BM80)+SUM(BM83:BM97)+SUM(BM100:BM102)+SUM(BM105:BM114)+SUM(BM117:BM123)+SUM(BM126:BM136)+SUM(BM139:BM147)+SUM(BM150:BM158)+SUM(BM161:BM171)+SUM(BM174:BM184)+SUM(BM187:BM198)+SUM(BM201:BM202)+SUM(BM205:BM214)+SUM(BM217:BM223)+SUM(BM226:BM230)+SUM(BM233:BM243)+SUM(BM246:BM256)+SUM(BM259:BM270)+SUM(BM273:BM278)+SUM(BM281:BM288)+SUM(BM291:BM299)+SUM(BM302:BM309)+SUM(BM313:BM317)+SUM(BM320:BM326)+SUM(BM329:BM336)+SUM(BM339:BM345)+SUM(BM348:BM354)+SUM(BM357:BM361)+SUM(BM364:BM374)+SUM(BM377:BM383)+SUM(BM386:BM390)</f>
        <v>0</v>
      </c>
      <c r="BN12" s="74">
        <f>SUM(BN15:BN16)+SUM(BN19:BN25)+SUM(BN28:BN39)+SUM(BN42:BN51)+SUM(BN54:BN56)+SUM(BN59:BN74)+SUM(BN77:BN80)+SUM(BN83:BN97)+SUM(BN100:BN102)+SUM(BN105:BN114)+SUM(BN117:BN123)+SUM(BN126:BN136)+SUM(BN139:BN147)+SUM(BN150:BN158)+SUM(BN161:BN171)+SUM(BN174:BN184)+SUM(BN187:BN198)+SUM(BN201:BN202)+SUM(BN205:BN214)+SUM(BN217:BN223)+SUM(BN226:BN230)+SUM(BN233:BN243)+SUM(BN246:BN256)+SUM(BN259:BN270)+SUM(BN273:BN278)+SUM(BN281:BN288)+SUM(BN291:BN299)+SUM(BN302:BN309)+SUM(BN313:BN317)+SUM(BN320:BN326)+SUM(BN329:BN336)+SUM(BN339:BN345)+SUM(BN348:BN354)+SUM(BN357:BN361)+SUM(BN364:BN374)+SUM(BN377:BN383)+SUM(BN386:BN390)</f>
        <v>0</v>
      </c>
      <c r="BO12" s="73"/>
      <c r="BP12" s="73"/>
      <c r="BQ12" s="74">
        <f>SUM(BQ15:BQ16)+SUM(BQ19:BQ25)+SUM(BQ28:BQ39)+SUM(BQ42:BQ51)+SUM(BQ54:BQ56)+SUM(BQ59:BQ74)+SUM(BQ77:BQ80)+SUM(BQ83:BQ97)+SUM(BQ100:BQ102)+SUM(BQ105:BQ114)+SUM(BQ117:BQ123)+SUM(BQ126:BQ136)+SUM(BQ139:BQ147)+SUM(BQ150:BQ158)+SUM(BQ161:BQ171)+SUM(BQ174:BQ184)+SUM(BQ187:BQ198)+SUM(BQ201:BQ202)+SUM(BQ205:BQ214)+SUM(BQ217:BQ223)+SUM(BQ226:BQ230)+SUM(BQ233:BQ243)+SUM(BQ246:BQ256)+SUM(BQ259:BQ270)+SUM(BQ273:BQ278)+SUM(BQ281:BQ288)+SUM(BQ291:BQ299)+SUM(BQ302:BQ309)+SUM(BQ313:BQ317)+SUM(BQ320:BQ326)+SUM(BQ329:BQ336)+SUM(BQ339:BQ345)+SUM(BQ348:BQ354)+SUM(BQ357:BQ361)+SUM(BQ364:BQ374)+SUM(BQ377:BQ383)+SUM(BQ386:BQ390)</f>
        <v>155520.04413000002</v>
      </c>
      <c r="BR12" s="74">
        <f>SUM(BR15:BR16)+SUM(BR19:BR25)+SUM(BR28:BR39)+SUM(BR42:BR51)+SUM(BR54:BR56)+SUM(BR59:BR74)+SUM(BR77:BR80)+SUM(BR83:BR97)+SUM(BR100:BR102)+SUM(BR105:BR114)+SUM(BR117:BR123)+SUM(BR126:BR136)+SUM(BR139:BR147)+SUM(BR150:BR158)+SUM(BR161:BR171)+SUM(BR174:BR184)+SUM(BR187:BR198)+SUM(BR201:BR202)+SUM(BR205:BR214)+SUM(BR217:BR223)+SUM(BR226:BR230)+SUM(BR233:BR243)+SUM(BR246:BR256)+SUM(BR259:BR270)+SUM(BR273:BR278)+SUM(BR281:BR288)+SUM(BR291:BR299)+SUM(BR302:BR309)+SUM(BR313:BR317)+SUM(BR320:BR326)+SUM(BR329:BR336)+SUM(BR339:BR345)+SUM(BR348:BR354)+SUM(BR357:BR361)+SUM(BR364:BR374)+SUM(BR377:BR383)+SUM(BR386:BR390)</f>
        <v>60050.376859999997</v>
      </c>
      <c r="BS12" s="73">
        <f>BR12/BQ12*100</f>
        <v>38.612628485241153</v>
      </c>
      <c r="BT12" s="74">
        <f>SUM(BT15:BT16)+SUM(BT19:BT25)+SUM(BT28:BT39)+SUM(BT42:BT51)+SUM(BT54:BT56)+SUM(BT59:BT74)+SUM(BT77:BT80)+SUM(BT83:BT97)+SUM(BT100:BT102)+SUM(BT105:BT114)+SUM(BT117:BT123)+SUM(BT126:BT136)+SUM(BT139:BT147)+SUM(BT150:BT158)+SUM(BT161:BT171)+SUM(BT174:BT184)+SUM(BT187:BT198)+SUM(BT201:BT202)+SUM(BT205:BT214)+SUM(BT217:BT223)+SUM(BT226:BT230)+SUM(BT233:BT243)+SUM(BT246:BT256)+SUM(BT259:BT270)+SUM(BT273:BT278)+SUM(BT281:BT288)+SUM(BT291:BT299)+SUM(BT302:BT309)+SUM(BT313:BT317)+SUM(BT320:BT326)+SUM(BT329:BT336)+SUM(BT339:BT345)+SUM(BT348:BT354)+SUM(BT357:BT361)+SUM(BT364:BT374)+SUM(BT377:BT383)+SUM(BT386:BT390)</f>
        <v>448000</v>
      </c>
      <c r="BU12" s="74">
        <f>SUM(BU15:BU16)+SUM(BU19:BU25)+SUM(BU28:BU39)+SUM(BU42:BU51)+SUM(BU54:BU56)+SUM(BU59:BU74)+SUM(BU77:BU80)+SUM(BU83:BU97)+SUM(BU100:BU102)+SUM(BU105:BU114)+SUM(BU117:BU123)+SUM(BU126:BU136)+SUM(BU139:BU147)+SUM(BU150:BU158)+SUM(BU161:BU171)+SUM(BU174:BU184)+SUM(BU187:BU198)+SUM(BU201:BU202)+SUM(BU205:BU214)+SUM(BU217:BU223)+SUM(BU226:BU230)+SUM(BU233:BU243)+SUM(BU246:BU256)+SUM(BU259:BU270)+SUM(BU273:BU278)+SUM(BU281:BU288)+SUM(BU291:BU299)+SUM(BU302:BU309)+SUM(BU313:BU317)+SUM(BU320:BU326)+SUM(BU329:BU336)+SUM(BU339:BU345)+SUM(BU348:BU354)+SUM(BU357:BU361)+SUM(BU364:BU374)+SUM(BU377:BU383)+SUM(BU386:BU390)</f>
        <v>448000</v>
      </c>
      <c r="BV12" s="74">
        <f>SUM(BV15:BV16)+SUM(BV19:BV25)+SUM(BV28:BV39)+SUM(BV42:BV51)+SUM(BV54:BV56)+SUM(BV59:BV74)+SUM(BV77:BV80)+SUM(BV83:BV97)+SUM(BV100:BV102)+SUM(BV105:BV114)+SUM(BV117:BV123)+SUM(BV126:BV136)+SUM(BV139:BV147)+SUM(BV150:BV158)+SUM(BV161:BV171)+SUM(BV174:BV184)+SUM(BV187:BV198)+SUM(BV201:BV202)+SUM(BV205:BV214)+SUM(BV217:BV223)+SUM(BV226:BV230)+SUM(BV233:BV243)+SUM(BV246:BV256)+SUM(BV259:BV270)+SUM(BV273:BV278)+SUM(BV281:BV288)+SUM(BV291:BV299)+SUM(BV302:BV309)+SUM(BV313:BV317)+SUM(BV320:BV326)+SUM(BV329:BV336)+SUM(BV339:BV345)+SUM(BV348:BV354)+SUM(BV357:BV361)+SUM(BV364:BV374)+SUM(BV377:BV383)+SUM(BV386:BV390)</f>
        <v>415459.64496000001</v>
      </c>
      <c r="BW12" s="74">
        <f>BV12/BU12*100</f>
        <v>92.73652789285714</v>
      </c>
      <c r="BX12" s="74">
        <f>SUM(BX15:BX16)+SUM(BX19:BX25)+SUM(BX28:BX39)+SUM(BX42:BX51)+SUM(BX54:BX56)+SUM(BX59:BX74)+SUM(BX77:BX80)+SUM(BX83:BX97)+SUM(BX100:BX102)+SUM(BX105:BX114)+SUM(BX117:BX123)+SUM(BX126:BX136)+SUM(BX139:BX147)+SUM(BX150:BX158)+SUM(BX161:BX171)+SUM(BX174:BX184)+SUM(BX187:BX198)+SUM(BX201:BX202)+SUM(BX205:BX214)+SUM(BX217:BX223)+SUM(BX226:BX230)+SUM(BX233:BX243)+SUM(BX246:BX256)+SUM(BX259:BX270)+SUM(BX273:BX278)+SUM(BX281:BX288)+SUM(BX291:BX299)+SUM(BX302:BX309)+SUM(BX313:BX317)+SUM(BX320:BX326)+SUM(BX329:BX336)+SUM(BX339:BX345)+SUM(BX348:BX354)+SUM(BX357:BX361)+SUM(BX364:BX374)+SUM(BX377:BX383)+SUM(BX386:BX390)</f>
        <v>0</v>
      </c>
      <c r="BY12" s="74">
        <f>SUM(BY15:BY16)+SUM(BY19:BY25)+SUM(BY28:BY39)+SUM(BY42:BY51)+SUM(BY54:BY56)+SUM(BY59:BY74)+SUM(BY77:BY80)+SUM(BY83:BY97)+SUM(BY100:BY102)+SUM(BY105:BY114)+SUM(BY117:BY123)+SUM(BY126:BY136)+SUM(BY139:BY147)+SUM(BY150:BY158)+SUM(BY161:BY171)+SUM(BY174:BY184)+SUM(BY187:BY198)+SUM(BY201:BY202)+SUM(BY205:BY214)+SUM(BY217:BY223)+SUM(BY226:BY230)+SUM(BY233:BY243)+SUM(BY246:BY256)+SUM(BY259:BY270)+SUM(BY273:BY278)+SUM(BY281:BY288)+SUM(BY291:BY299)+SUM(BY302:BY309)+SUM(BY313:BY317)+SUM(BY320:BY326)+SUM(BY329:BY336)+SUM(BY339:BY345)+SUM(BY348:BY354)+SUM(BY357:BY361)+SUM(BY364:BY374)+SUM(BY377:BY383)+SUM(BY386:BY390)</f>
        <v>0</v>
      </c>
      <c r="BZ12" s="74">
        <f>SUM(BZ15:BZ16)+SUM(BZ19:BZ25)+SUM(BZ28:BZ39)+SUM(BZ42:BZ51)+SUM(BZ54:BZ56)+SUM(BZ59:BZ74)+SUM(BZ77:BZ80)+SUM(BZ83:BZ97)+SUM(BZ100:BZ102)+SUM(BZ105:BZ114)+SUM(BZ117:BZ123)+SUM(BZ126:BZ136)+SUM(BZ139:BZ147)+SUM(BZ150:BZ158)+SUM(BZ161:BZ171)+SUM(BZ174:BZ184)+SUM(BZ187:BZ198)+SUM(BZ201:BZ202)+SUM(BZ205:BZ214)+SUM(BZ217:BZ223)+SUM(BZ226:BZ230)+SUM(BZ233:BZ243)+SUM(BZ246:BZ256)+SUM(BZ259:BZ270)+SUM(BZ273:BZ278)+SUM(BZ281:BZ288)+SUM(BZ291:BZ299)+SUM(BZ302:BZ309)+SUM(BZ313:BZ317)+SUM(BZ320:BZ326)+SUM(BZ329:BZ336)+SUM(BZ339:BZ345)+SUM(BZ348:BZ354)+SUM(BZ357:BZ361)+SUM(BZ364:BZ374)+SUM(BZ377:BZ383)+SUM(BZ386:BZ390)</f>
        <v>0</v>
      </c>
      <c r="CA12" s="74"/>
      <c r="CB12" s="74">
        <f>SUM(CB15:CB16)+SUM(CB19:CB25)+SUM(CB28:CB39)+SUM(CB42:CB51)+SUM(CB54:CB56)+SUM(CB59:CB74)+SUM(CB77:CB80)+SUM(CB83:CB97)+SUM(CB100:CB102)+SUM(CB105:CB114)+SUM(CB117:CB123)+SUM(CB126:CB136)+SUM(CB139:CB147)+SUM(CB150:CB158)+SUM(CB161:CB171)+SUM(CB174:CB184)+SUM(CB187:CB198)+SUM(CB201:CB202)+SUM(CB205:CB214)+SUM(CB217:CB223)+SUM(CB226:CB230)+SUM(CB233:CB243)+SUM(CB246:CB256)+SUM(CB259:CB270)+SUM(CB273:CB278)+SUM(CB281:CB288)+SUM(CB291:CB299)+SUM(CB302:CB309)+SUM(CB313:CB317)+SUM(CB320:CB326)+SUM(CB329:CB336)+SUM(CB339:CB345)+SUM(CB348:CB354)+SUM(CB357:CB361)+SUM(CB364:CB374)+SUM(CB377:CB383)+SUM(CB386:CB390)</f>
        <v>0</v>
      </c>
      <c r="CC12" s="74">
        <f>SUM(CC15:CC16)+SUM(CC19:CC25)+SUM(CC28:CC39)+SUM(CC42:CC51)+SUM(CC54:CC56)+SUM(CC59:CC74)+SUM(CC77:CC80)+SUM(CC83:CC97)+SUM(CC100:CC102)+SUM(CC105:CC114)+SUM(CC117:CC123)+SUM(CC126:CC136)+SUM(CC139:CC147)+SUM(CC150:CC158)+SUM(CC161:CC171)+SUM(CC174:CC184)+SUM(CC187:CC198)+SUM(CC201:CC202)+SUM(CC205:CC214)+SUM(CC217:CC223)+SUM(CC226:CC230)+SUM(CC233:CC243)+SUM(CC246:CC256)+SUM(CC259:CC270)+SUM(CC273:CC278)+SUM(CC281:CC288)+SUM(CC291:CC299)+SUM(CC302:CC309)+SUM(CC313:CC317)+SUM(CC320:CC326)+SUM(CC329:CC336)+SUM(CC339:CC345)+SUM(CC348:CC354)+SUM(CC357:CC361)+SUM(CC364:CC374)+SUM(CC377:CC383)+SUM(CC386:CC390)</f>
        <v>0</v>
      </c>
      <c r="CD12" s="74">
        <f>SUM(CD15:CD16)+SUM(CD19:CD25)+SUM(CD28:CD39)+SUM(CD42:CD51)+SUM(CD54:CD56)+SUM(CD59:CD74)+SUM(CD77:CD80)+SUM(CD83:CD97)+SUM(CD100:CD102)+SUM(CD105:CD114)+SUM(CD117:CD123)+SUM(CD126:CD136)+SUM(CD139:CD147)+SUM(CD150:CD158)+SUM(CD161:CD171)+SUM(CD174:CD184)+SUM(CD187:CD198)+SUM(CD201:CD202)+SUM(CD205:CD214)+SUM(CD217:CD223)+SUM(CD226:CD230)+SUM(CD233:CD243)+SUM(CD246:CD256)+SUM(CD259:CD270)+SUM(CD273:CD278)+SUM(CD281:CD288)+SUM(CD291:CD299)+SUM(CD302:CD309)+SUM(CD313:CD317)+SUM(CD320:CD326)+SUM(CD329:CD336)+SUM(CD339:CD345)+SUM(CD348:CD354)+SUM(CD357:CD361)+SUM(CD364:CD374)+SUM(CD377:CD383)+SUM(CD386:CD390)</f>
        <v>0</v>
      </c>
      <c r="CE12" s="74"/>
      <c r="CF12" s="74">
        <f>SUM(CF15:CF16)+SUM(CF19:CF25)+SUM(CF28:CF39)+SUM(CF42:CF51)+SUM(CF54:CF56)+SUM(CF59:CF74)+SUM(CF77:CF80)+SUM(CF83:CF97)+SUM(CF100:CF102)+SUM(CF105:CF114)+SUM(CF117:CF123)+SUM(CF126:CF136)+SUM(CF139:CF147)+SUM(CF150:CF158)+SUM(CF161:CF171)+SUM(CF174:CF184)+SUM(CF187:CF198)+SUM(CF201:CF202)+SUM(CF205:CF214)+SUM(CF217:CF223)+SUM(CF226:CF230)+SUM(CF233:CF243)+SUM(CF246:CF256)+SUM(CF259:CF270)+SUM(CF273:CF278)+SUM(CF281:CF288)+SUM(CF291:CF299)+SUM(CF302:CF309)+SUM(CF313:CF317)+SUM(CF320:CF326)+SUM(CF329:CF336)+SUM(CF339:CF345)+SUM(CF348:CF354)+SUM(CF357:CF361)+SUM(CF364:CF374)+SUM(CF377:CF383)+SUM(CF386:CF390)</f>
        <v>0</v>
      </c>
      <c r="CG12" s="74">
        <f>SUM(CG15:CG16)+SUM(CG19:CG25)+SUM(CG28:CG39)+SUM(CG42:CG51)+SUM(CG54:CG56)+SUM(CG59:CG74)+SUM(CG77:CG80)+SUM(CG83:CG97)+SUM(CG100:CG102)+SUM(CG105:CG114)+SUM(CG117:CG123)+SUM(CG126:CG136)+SUM(CG139:CG147)+SUM(CG150:CG158)+SUM(CG161:CG171)+SUM(CG174:CG184)+SUM(CG187:CG198)+SUM(CG201:CG202)+SUM(CG205:CG214)+SUM(CG217:CG223)+SUM(CG226:CG230)+SUM(CG233:CG243)+SUM(CG246:CG256)+SUM(CG259:CG270)+SUM(CG273:CG278)+SUM(CG281:CG288)+SUM(CG291:CG299)+SUM(CG302:CG309)+SUM(CG313:CG317)+SUM(CG320:CG326)+SUM(CG329:CG336)+SUM(CG339:CG345)+SUM(CG348:CG354)+SUM(CG357:CG361)+SUM(CG364:CG374)+SUM(CG377:CG383)+SUM(CG386:CG390)</f>
        <v>0</v>
      </c>
      <c r="CH12" s="74">
        <f>SUM(CH15:CH16)+SUM(CH19:CH25)+SUM(CH28:CH39)+SUM(CH42:CH51)+SUM(CH54:CH56)+SUM(CH59:CH74)+SUM(CH77:CH80)+SUM(CH83:CH97)+SUM(CH100:CH102)+SUM(CH105:CH114)+SUM(CH117:CH123)+SUM(CH126:CH136)+SUM(CH139:CH147)+SUM(CH150:CH158)+SUM(CH161:CH171)+SUM(CH174:CH184)+SUM(CH187:CH198)+SUM(CH201:CH202)+SUM(CH205:CH214)+SUM(CH217:CH223)+SUM(CH226:CH230)+SUM(CH233:CH243)+SUM(CH246:CH256)+SUM(CH259:CH270)+SUM(CH273:CH278)+SUM(CH281:CH288)+SUM(CH291:CH299)+SUM(CH302:CH309)+SUM(CH313:CH317)+SUM(CH320:CH326)+SUM(CH329:CH336)+SUM(CH339:CH345)+SUM(CH348:CH354)+SUM(CH357:CH361)+SUM(CH364:CH374)+SUM(CH377:CH383)+SUM(CH386:CH390)</f>
        <v>0</v>
      </c>
      <c r="CI12" s="74"/>
      <c r="CJ12" s="74">
        <f>SUM(CJ15:CJ16)+SUM(CJ19:CJ25)+SUM(CJ28:CJ39)+SUM(CJ42:CJ51)+SUM(CJ54:CJ56)+SUM(CJ59:CJ74)+SUM(CJ77:CJ80)+SUM(CJ83:CJ97)+SUM(CJ100:CJ102)+SUM(CJ105:CJ114)+SUM(CJ117:CJ123)+SUM(CJ126:CJ136)+SUM(CJ139:CJ147)+SUM(CJ150:CJ158)+SUM(CJ161:CJ171)+SUM(CJ174:CJ184)+SUM(CJ187:CJ198)+SUM(CJ201:CJ202)+SUM(CJ205:CJ214)+SUM(CJ217:CJ223)+SUM(CJ226:CJ230)+SUM(CJ233:CJ243)+SUM(CJ246:CJ256)+SUM(CJ259:CJ270)+SUM(CJ273:CJ278)+SUM(CJ281:CJ288)+SUM(CJ291:CJ299)+SUM(CJ302:CJ309)+SUM(CJ313:CJ317)+SUM(CJ320:CJ326)+SUM(CJ329:CJ336)+SUM(CJ339:CJ345)+SUM(CJ348:CJ354)+SUM(CJ357:CJ361)+SUM(CJ364:CJ374)+SUM(CJ377:CJ383)+SUM(CJ386:CJ390)</f>
        <v>0</v>
      </c>
      <c r="CK12" s="74">
        <f>SUM(CK15:CK16)+SUM(CK19:CK25)+SUM(CK28:CK39)+SUM(CK42:CK51)+SUM(CK54:CK56)+SUM(CK59:CK74)+SUM(CK77:CK80)+SUM(CK83:CK97)+SUM(CK100:CK102)+SUM(CK105:CK114)+SUM(CK117:CK123)+SUM(CK126:CK136)+SUM(CK139:CK147)+SUM(CK150:CK158)+SUM(CK161:CK171)+SUM(CK174:CK184)+SUM(CK187:CK198)+SUM(CK201:CK202)+SUM(CK205:CK214)+SUM(CK217:CK223)+SUM(CK226:CK230)+SUM(CK233:CK243)+SUM(CK246:CK256)+SUM(CK259:CK270)+SUM(CK273:CK278)+SUM(CK281:CK288)+SUM(CK291:CK299)+SUM(CK302:CK309)+SUM(CK313:CK317)+SUM(CK320:CK326)+SUM(CK329:CK336)+SUM(CK339:CK345)+SUM(CK348:CK354)+SUM(CK357:CK361)+SUM(CK364:CK374)+SUM(CK377:CK383)+SUM(CK386:CK390)</f>
        <v>0</v>
      </c>
      <c r="CL12" s="74">
        <f>SUM(CL15:CL16)+SUM(CL19:CL25)+SUM(CL28:CL39)+SUM(CL42:CL51)+SUM(CL54:CL56)+SUM(CL59:CL74)+SUM(CL77:CL80)+SUM(CL83:CL97)+SUM(CL100:CL102)+SUM(CL105:CL114)+SUM(CL117:CL123)+SUM(CL126:CL136)+SUM(CL139:CL147)+SUM(CL150:CL158)+SUM(CL161:CL171)+SUM(CL174:CL184)+SUM(CL187:CL198)+SUM(CL201:CL202)+SUM(CL205:CL214)+SUM(CL217:CL223)+SUM(CL226:CL230)+SUM(CL233:CL243)+SUM(CL246:CL256)+SUM(CL259:CL270)+SUM(CL273:CL278)+SUM(CL281:CL288)+SUM(CL291:CL299)+SUM(CL302:CL309)+SUM(CL313:CL317)+SUM(CL320:CL326)+SUM(CL329:CL336)+SUM(CL339:CL345)+SUM(CL348:CL354)+SUM(CL357:CL361)+SUM(CL364:CL374)+SUM(CL377:CL383)+SUM(CL386:CL390)</f>
        <v>0</v>
      </c>
      <c r="CM12" s="74"/>
      <c r="CN12" s="74">
        <f>SUM(CN15:CN16)+SUM(CN19:CN25)+SUM(CN28:CN39)+SUM(CN42:CN51)+SUM(CN54:CN56)+SUM(CN59:CN74)+SUM(CN77:CN80)+SUM(CN83:CN97)+SUM(CN100:CN102)+SUM(CN105:CN114)+SUM(CN117:CN123)+SUM(CN126:CN136)+SUM(CN139:CN147)+SUM(CN150:CN158)+SUM(CN161:CN171)+SUM(CN174:CN184)+SUM(CN187:CN198)+SUM(CN201:CN202)+SUM(CN205:CN214)+SUM(CN217:CN223)+SUM(CN226:CN230)+SUM(CN233:CN243)+SUM(CN246:CN256)+SUM(CN259:CN270)+SUM(CN273:CN278)+SUM(CN281:CN288)+SUM(CN291:CN299)+SUM(CN302:CN309)+SUM(CN313:CN317)+SUM(CN320:CN326)+SUM(CN329:CN336)+SUM(CN339:CN345)+SUM(CN348:CN354)+SUM(CN357:CN361)+SUM(CN364:CN374)+SUM(CN377:CN383)+SUM(CN386:CN390)</f>
        <v>358441.3</v>
      </c>
      <c r="CO12" s="74">
        <f>SUM(CO15:CO16)+SUM(CO19:CO25)+SUM(CO28:CO39)+SUM(CO42:CO51)+SUM(CO54:CO56)+SUM(CO59:CO74)+SUM(CO77:CO80)+SUM(CO83:CO97)+SUM(CO100:CO102)+SUM(CO105:CO114)+SUM(CO117:CO123)+SUM(CO126:CO136)+SUM(CO139:CO147)+SUM(CO150:CO158)+SUM(CO161:CO171)+SUM(CO174:CO184)+SUM(CO187:CO198)+SUM(CO201:CO202)+SUM(CO205:CO214)+SUM(CO217:CO223)+SUM(CO226:CO230)+SUM(CO233:CO243)+SUM(CO246:CO256)+SUM(CO259:CO270)+SUM(CO273:CO278)+SUM(CO281:CO288)+SUM(CO291:CO299)+SUM(CO302:CO309)+SUM(CO313:CO317)+SUM(CO320:CO326)+SUM(CO329:CO336)+SUM(CO339:CO345)+SUM(CO348:CO354)+SUM(CO357:CO361)+SUM(CO364:CO374)+SUM(CO377:CO383)+SUM(CO386:CO390)</f>
        <v>391997.61239999998</v>
      </c>
      <c r="CP12" s="74">
        <f>SUM(CP15:CP16)+SUM(CP19:CP25)+SUM(CP28:CP39)+SUM(CP42:CP51)+SUM(CP54:CP56)+SUM(CP59:CP74)+SUM(CP77:CP80)+SUM(CP83:CP97)+SUM(CP100:CP102)+SUM(CP105:CP114)+SUM(CP117:CP123)+SUM(CP126:CP136)+SUM(CP139:CP147)+SUM(CP150:CP158)+SUM(CP161:CP171)+SUM(CP174:CP184)+SUM(CP187:CP198)+SUM(CP201:CP202)+SUM(CP205:CP214)+SUM(CP217:CP223)+SUM(CP226:CP230)+SUM(CP233:CP243)+SUM(CP246:CP256)+SUM(CP259:CP270)+SUM(CP273:CP278)+SUM(CP281:CP288)+SUM(CP291:CP299)+SUM(CP302:CP309)+SUM(CP313:CP317)+SUM(CP320:CP326)+SUM(CP329:CP336)+SUM(CP339:CP345)+SUM(CP348:CP354)+SUM(CP357:CP361)+SUM(CP364:CP374)+SUM(CP377:CP383)+SUM(CP386:CP390)</f>
        <v>177220.14637</v>
      </c>
      <c r="CQ12" s="74">
        <f>CP12/CO12*100</f>
        <v>45.209496375493742</v>
      </c>
      <c r="CR12" s="74">
        <f>SUM(CR15:CR16)+SUM(CR19:CR25)+SUM(CR28:CR39)+SUM(CR42:CR51)+SUM(CR54:CR56)+SUM(CR59:CR74)+SUM(CR77:CR80)+SUM(CR83:CR97)+SUM(CR100:CR102)+SUM(CR105:CR114)+SUM(CR117:CR123)+SUM(CR126:CR136)+SUM(CR139:CR147)+SUM(CR150:CR158)+SUM(CR161:CR171)+SUM(CR174:CR184)+SUM(CR187:CR198)+SUM(CR201:CR202)+SUM(CR205:CR214)+SUM(CR217:CR223)+SUM(CR226:CR230)+SUM(CR233:CR243)+SUM(CR246:CR256)+SUM(CR259:CR270)+SUM(CR273:CR278)+SUM(CR281:CR288)+SUM(CR291:CR299)+SUM(CR302:CR309)+SUM(CR313:CR317)+SUM(CR320:CR326)+SUM(CR329:CR336)+SUM(CR339:CR345)+SUM(CR348:CR354)+SUM(CR357:CR361)+SUM(CR364:CR374)+SUM(CR377:CR383)+SUM(CR386:CR390)</f>
        <v>5343.4331100000009</v>
      </c>
      <c r="CS12" s="74">
        <f>SUM(CS15:CS16)+SUM(CS19:CS25)+SUM(CS28:CS39)+SUM(CS42:CS51)+SUM(CS54:CS56)+SUM(CS59:CS74)+SUM(CS77:CS80)+SUM(CS83:CS97)+SUM(CS100:CS102)+SUM(CS105:CS114)+SUM(CS117:CS123)+SUM(CS126:CS136)+SUM(CS139:CS147)+SUM(CS150:CS158)+SUM(CS161:CS171)+SUM(CS174:CS184)+SUM(CS187:CS198)+SUM(CS201:CS202)+SUM(CS205:CS214)+SUM(CS217:CS223)+SUM(CS226:CS230)+SUM(CS233:CS243)+SUM(CS246:CS256)+SUM(CS259:CS270)+SUM(CS273:CS278)+SUM(CS281:CS288)+SUM(CS291:CS299)+SUM(CS302:CS309)+SUM(CS313:CS317)+SUM(CS320:CS326)+SUM(CS329:CS336)+SUM(CS339:CS345)+SUM(CS348:CS354)+SUM(CS357:CS361)+SUM(CS364:CS374)+SUM(CS377:CS383)+SUM(CS386:CS390)</f>
        <v>5343.4331100000009</v>
      </c>
      <c r="CT12" s="74">
        <f>SUM(CT15:CT16)+SUM(CT19:CT25)+SUM(CT28:CT39)+SUM(CT42:CT51)+SUM(CT54:CT56)+SUM(CT59:CT74)+SUM(CT77:CT80)+SUM(CT83:CT97)+SUM(CT100:CT102)+SUM(CT105:CT114)+SUM(CT117:CT123)+SUM(CT126:CT136)+SUM(CT139:CT147)+SUM(CT150:CT158)+SUM(CT161:CT171)+SUM(CT174:CT184)+SUM(CT187:CT198)+SUM(CT201:CT202)+SUM(CT205:CT214)+SUM(CT217:CT223)+SUM(CT226:CT230)+SUM(CT233:CT243)+SUM(CT246:CT256)+SUM(CT259:CT270)+SUM(CT273:CT278)+SUM(CT281:CT288)+SUM(CT291:CT299)+SUM(CT302:CT309)+SUM(CT313:CT317)+SUM(CT320:CT326)+SUM(CT329:CT336)+SUM(CT339:CT345)+SUM(CT348:CT354)+SUM(CT357:CT361)+SUM(CT364:CT374)+SUM(CT377:CT383)+SUM(CT386:CT390)</f>
        <v>5343.4331100000009</v>
      </c>
      <c r="CU12" s="74">
        <f>CT12/CS12*100</f>
        <v>100</v>
      </c>
      <c r="CV12" s="74"/>
      <c r="CW12" s="74">
        <f>SUM(CW15:CW16)+SUM(CW19:CW25)+SUM(CW28:CW39)+SUM(CW42:CW51)+SUM(CW54:CW56)+SUM(CW59:CW74)+SUM(CW77:CW80)+SUM(CW83:CW97)+SUM(CW100:CW102)+SUM(CW105:CW114)+SUM(CW117:CW123)+SUM(CW126:CW136)+SUM(CW139:CW147)+SUM(CW150:CW158)+SUM(CW161:CW171)+SUM(CW174:CW184)+SUM(CW187:CW198)+SUM(CW201:CW202)+SUM(CW205:CW214)+SUM(CW217:CW223)+SUM(CW226:CW230)+SUM(CW233:CW243)+SUM(CW246:CW256)+SUM(CW259:CW270)+SUM(CW273:CW278)+SUM(CW281:CW288)+SUM(CW291:CW299)+SUM(CW302:CW309)+SUM(CW313:CW317)+SUM(CW320:CW326)+SUM(CW329:CW336)+SUM(CW339:CW345)+SUM(CW348:CW354)+SUM(CW357:CW361)+SUM(CW364:CW374)+SUM(CW377:CW383)+SUM(CW386:CW390)</f>
        <v>0</v>
      </c>
      <c r="CX12" s="74">
        <f>SUM(CX15:CX16)+SUM(CX19:CX25)+SUM(CX28:CX39)+SUM(CX42:CX51)+SUM(CX54:CX56)+SUM(CX59:CX74)+SUM(CX77:CX80)+SUM(CX83:CX97)+SUM(CX100:CX102)+SUM(CX105:CX114)+SUM(CX117:CX123)+SUM(CX126:CX136)+SUM(CX139:CX147)+SUM(CX150:CX158)+SUM(CX161:CX171)+SUM(CX174:CX184)+SUM(CX187:CX198)+SUM(CX201:CX202)+SUM(CX205:CX214)+SUM(CX217:CX223)+SUM(CX226:CX230)+SUM(CX233:CX243)+SUM(CX246:CX256)+SUM(CX259:CX270)+SUM(CX273:CX278)+SUM(CX281:CX288)+SUM(CX291:CX299)+SUM(CX302:CX309)+SUM(CX313:CX317)+SUM(CX320:CX326)+SUM(CX329:CX336)+SUM(CX339:CX345)+SUM(CX348:CX354)+SUM(CX357:CX361)+SUM(CX364:CX374)+SUM(CX377:CX383)+SUM(CX386:CX390)</f>
        <v>0</v>
      </c>
      <c r="CY12" s="73"/>
      <c r="CZ12" s="74">
        <f>SUM(CZ15:CZ16)+SUM(CZ19:CZ25)+SUM(CZ28:CZ39)+SUM(CZ42:CZ51)+SUM(CZ54:CZ56)+SUM(CZ59:CZ74)+SUM(CZ77:CZ80)+SUM(CZ83:CZ97)+SUM(CZ100:CZ102)+SUM(CZ105:CZ114)+SUM(CZ117:CZ123)+SUM(CZ126:CZ136)+SUM(CZ139:CZ147)+SUM(CZ150:CZ158)+SUM(CZ161:CZ171)+SUM(CZ174:CZ184)+SUM(CZ187:CZ198)+SUM(CZ201:CZ202)+SUM(CZ205:CZ214)+SUM(CZ217:CZ223)+SUM(CZ226:CZ230)+SUM(CZ233:CZ243)+SUM(CZ246:CZ256)+SUM(CZ259:CZ270)+SUM(CZ273:CZ278)+SUM(CZ281:CZ288)+SUM(CZ291:CZ299)+SUM(CZ302:CZ309)+SUM(CZ313:CZ317)+SUM(CZ320:CZ326)+SUM(CZ329:CZ336)+SUM(CZ339:CZ345)+SUM(CZ348:CZ354)+SUM(CZ357:CZ361)+SUM(CZ364:CZ374)+SUM(CZ377:CZ383)+SUM(CZ386:CZ390)</f>
        <v>1406205</v>
      </c>
      <c r="DA12" s="74">
        <f>SUM(DA15:DA16)+SUM(DA19:DA25)+SUM(DA28:DA39)+SUM(DA42:DA51)+SUM(DA54:DA56)+SUM(DA59:DA74)+SUM(DA77:DA80)+SUM(DA83:DA97)+SUM(DA100:DA102)+SUM(DA105:DA114)+SUM(DA117:DA123)+SUM(DA126:DA136)+SUM(DA139:DA147)+SUM(DA150:DA158)+SUM(DA161:DA171)+SUM(DA174:DA184)+SUM(DA187:DA198)+SUM(DA201:DA202)+SUM(DA205:DA214)+SUM(DA217:DA223)+SUM(DA226:DA230)+SUM(DA233:DA243)+SUM(DA246:DA256)+SUM(DA259:DA270)+SUM(DA273:DA278)+SUM(DA281:DA288)+SUM(DA291:DA299)+SUM(DA302:DA309)+SUM(DA313:DA317)+SUM(DA320:DA326)+SUM(DA329:DA336)+SUM(DA339:DA345)+SUM(DA348:DA354)+SUM(DA357:DA361)+SUM(DA364:DA374)+SUM(DA377:DA383)+SUM(DA386:DA390)</f>
        <v>1406205</v>
      </c>
      <c r="DB12" s="74">
        <f>SUM(DB15:DB16)+SUM(DB19:DB25)+SUM(DB28:DB39)+SUM(DB42:DB51)+SUM(DB54:DB56)+SUM(DB59:DB74)+SUM(DB77:DB80)+SUM(DB83:DB97)+SUM(DB100:DB102)+SUM(DB105:DB114)+SUM(DB117:DB123)+SUM(DB126:DB136)+SUM(DB139:DB147)+SUM(DB150:DB158)+SUM(DB161:DB171)+SUM(DB174:DB184)+SUM(DB187:DB198)+SUM(DB201:DB202)+SUM(DB205:DB214)+SUM(DB217:DB223)+SUM(DB226:DB230)+SUM(DB233:DB243)+SUM(DB246:DB256)+SUM(DB259:DB270)+SUM(DB273:DB278)+SUM(DB281:DB288)+SUM(DB291:DB299)+SUM(DB302:DB309)+SUM(DB313:DB317)+SUM(DB320:DB326)+SUM(DB329:DB336)+SUM(DB339:DB345)+SUM(DB348:DB354)+SUM(DB357:DB361)+SUM(DB364:DB374)+SUM(DB377:DB383)+SUM(DB386:DB390)</f>
        <v>1321643.2119099998</v>
      </c>
      <c r="DC12" s="73">
        <f>DB12/DA12*100</f>
        <v>93.98652486017329</v>
      </c>
      <c r="DD12" s="74">
        <f>SUM(DD15:DD16)+SUM(DD19:DD25)+SUM(DD28:DD39)+SUM(DD42:DD51)+SUM(DD54:DD56)+SUM(DD59:DD74)+SUM(DD77:DD80)+SUM(DD83:DD97)+SUM(DD100:DD102)+SUM(DD105:DD114)+SUM(DD117:DD123)+SUM(DD126:DD136)+SUM(DD139:DD147)+SUM(DD150:DD158)+SUM(DD161:DD171)+SUM(DD174:DD184)+SUM(DD187:DD198)+SUM(DD201:DD202)+SUM(DD205:DD214)+SUM(DD217:DD223)+SUM(DD226:DD230)+SUM(DD233:DD243)+SUM(DD246:DD256)+SUM(DD259:DD270)+SUM(DD273:DD278)+SUM(DD281:DD288)+SUM(DD291:DD299)+SUM(DD302:DD309)+SUM(DD313:DD317)+SUM(DD320:DD326)+SUM(DD329:DD336)+SUM(DD339:DD345)+SUM(DD348:DD354)+SUM(DD357:DD361)+SUM(DD364:DD374)+SUM(DD377:DD383)+SUM(DD386:DD390)</f>
        <v>383624.40099999995</v>
      </c>
      <c r="DE12" s="74">
        <f>SUM(DE15:DE16)+SUM(DE19:DE25)+SUM(DE28:DE39)+SUM(DE42:DE51)+SUM(DE54:DE56)+SUM(DE59:DE74)+SUM(DE77:DE80)+SUM(DE83:DE97)+SUM(DE100:DE102)+SUM(DE105:DE114)+SUM(DE117:DE123)+SUM(DE126:DE136)+SUM(DE139:DE147)+SUM(DE150:DE158)+SUM(DE161:DE171)+SUM(DE174:DE184)+SUM(DE187:DE198)+SUM(DE201:DE202)+SUM(DE205:DE214)+SUM(DE217:DE223)+SUM(DE226:DE230)+SUM(DE233:DE243)+SUM(DE246:DE256)+SUM(DE259:DE270)+SUM(DE273:DE278)+SUM(DE281:DE288)+SUM(DE291:DE299)+SUM(DE302:DE309)+SUM(DE313:DE317)+SUM(DE320:DE326)+SUM(DE329:DE336)+SUM(DE339:DE345)+SUM(DE348:DE354)+SUM(DE357:DE361)+SUM(DE364:DE374)+SUM(DE377:DE383)+SUM(DE386:DE390)</f>
        <v>383624.40099999995</v>
      </c>
      <c r="DF12" s="74">
        <f>SUM(DF15:DF16)+SUM(DF19:DF25)+SUM(DF28:DF39)+SUM(DF42:DF51)+SUM(DF54:DF56)+SUM(DF59:DF74)+SUM(DF77:DF80)+SUM(DF83:DF97)+SUM(DF100:DF102)+SUM(DF105:DF114)+SUM(DF117:DF123)+SUM(DF126:DF136)+SUM(DF139:DF147)+SUM(DF150:DF158)+SUM(DF161:DF171)+SUM(DF174:DF184)+SUM(DF187:DF198)+SUM(DF201:DF202)+SUM(DF205:DF214)+SUM(DF217:DF223)+SUM(DF226:DF230)+SUM(DF233:DF243)+SUM(DF246:DF256)+SUM(DF259:DF270)+SUM(DF273:DF278)+SUM(DF281:DF288)+SUM(DF291:DF299)+SUM(DF302:DF309)+SUM(DF313:DF317)+SUM(DF320:DF326)+SUM(DF329:DF336)+SUM(DF339:DF345)+SUM(DF348:DF354)+SUM(DF357:DF361)+SUM(DF364:DF374)+SUM(DF377:DF383)+SUM(DF386:DF390)</f>
        <v>383624.40099999995</v>
      </c>
      <c r="DG12" s="74">
        <f>DF12/DE12*100</f>
        <v>100</v>
      </c>
      <c r="DH12" s="74">
        <f>SUM(DH15:DH16)+SUM(DH19:DH25)+SUM(DH28:DH39)+SUM(DH42:DH51)+SUM(DH54:DH56)+SUM(DH59:DH74)+SUM(DH77:DH80)+SUM(DH83:DH97)+SUM(DH100:DH102)+SUM(DH105:DH114)+SUM(DH117:DH123)+SUM(DH126:DH136)+SUM(DH139:DH147)+SUM(DH150:DH158)+SUM(DH161:DH171)+SUM(DH174:DH184)+SUM(DH187:DH198)+SUM(DH201:DH202)+SUM(DH205:DH214)+SUM(DH217:DH223)+SUM(DH226:DH230)+SUM(DH233:DH243)+SUM(DH246:DH256)+SUM(DH259:DH270)+SUM(DH273:DH278)+SUM(DH281:DH288)+SUM(DH291:DH299)+SUM(DH302:DH309)+SUM(DH313:DH317)+SUM(DH320:DH326)+SUM(DH329:DH336)+SUM(DH339:DH345)+SUM(DH348:DH354)+SUM(DH357:DH361)+SUM(DH364:DH374)+SUM(DH377:DH383)+SUM(DH386:DH390)</f>
        <v>65117</v>
      </c>
      <c r="DI12" s="74">
        <f>SUM(DI15:DI16)+SUM(DI19:DI25)+SUM(DI28:DI39)+SUM(DI42:DI51)+SUM(DI54:DI56)+SUM(DI59:DI74)+SUM(DI77:DI80)+SUM(DI83:DI97)+SUM(DI100:DI102)+SUM(DI105:DI114)+SUM(DI117:DI123)+SUM(DI126:DI136)+SUM(DI139:DI147)+SUM(DI150:DI158)+SUM(DI161:DI171)+SUM(DI174:DI184)+SUM(DI187:DI198)+SUM(DI201:DI202)+SUM(DI205:DI214)+SUM(DI217:DI223)+SUM(DI226:DI230)+SUM(DI233:DI243)+SUM(DI246:DI256)+SUM(DI259:DI270)+SUM(DI273:DI278)+SUM(DI281:DI288)+SUM(DI291:DI299)+SUM(DI302:DI309)+SUM(DI313:DI317)+SUM(DI320:DI326)+SUM(DI329:DI336)+SUM(DI339:DI345)+SUM(DI348:DI354)+SUM(DI357:DI361)+SUM(DI364:DI374)+SUM(DI377:DI383)+SUM(DI386:DI390)</f>
        <v>65117</v>
      </c>
      <c r="DJ12" s="74">
        <f>SUM(DJ15:DJ16)+SUM(DJ19:DJ25)+SUM(DJ28:DJ39)+SUM(DJ42:DJ51)+SUM(DJ54:DJ56)+SUM(DJ59:DJ74)+SUM(DJ77:DJ80)+SUM(DJ83:DJ97)+SUM(DJ100:DJ102)+SUM(DJ105:DJ114)+SUM(DJ117:DJ123)+SUM(DJ126:DJ136)+SUM(DJ139:DJ147)+SUM(DJ150:DJ158)+SUM(DJ161:DJ171)+SUM(DJ174:DJ184)+SUM(DJ187:DJ198)+SUM(DJ201:DJ202)+SUM(DJ205:DJ214)+SUM(DJ217:DJ223)+SUM(DJ226:DJ230)+SUM(DJ233:DJ243)+SUM(DJ246:DJ256)+SUM(DJ259:DJ270)+SUM(DJ273:DJ278)+SUM(DJ281:DJ288)+SUM(DJ291:DJ299)+SUM(DJ302:DJ309)+SUM(DJ313:DJ317)+SUM(DJ320:DJ326)+SUM(DJ329:DJ336)+SUM(DJ339:DJ345)+SUM(DJ348:DJ354)+SUM(DJ357:DJ361)+SUM(DJ364:DJ374)+SUM(DJ377:DJ383)+SUM(DJ386:DJ390)</f>
        <v>65117</v>
      </c>
      <c r="DK12" s="74">
        <f>DJ12/DI12*100</f>
        <v>100</v>
      </c>
      <c r="DL12" s="74"/>
      <c r="DM12" s="74">
        <f>SUM(DM15:DM16)+SUM(DM19:DM25)+SUM(DM28:DM39)+SUM(DM42:DM51)+SUM(DM54:DM56)+SUM(DM59:DM74)+SUM(DM77:DM80)+SUM(DM83:DM97)+SUM(DM100:DM102)+SUM(DM105:DM114)+SUM(DM117:DM123)+SUM(DM126:DM136)+SUM(DM139:DM147)+SUM(DM150:DM158)+SUM(DM161:DM171)+SUM(DM174:DM184)+SUM(DM187:DM198)+SUM(DM201:DM202)+SUM(DM205:DM214)+SUM(DM217:DM223)+SUM(DM226:DM230)+SUM(DM233:DM243)+SUM(DM246:DM256)+SUM(DM259:DM270)+SUM(DM273:DM278)+SUM(DM281:DM288)+SUM(DM291:DM299)+SUM(DM302:DM309)+SUM(DM313:DM317)+SUM(DM320:DM326)+SUM(DM329:DM336)+SUM(DM339:DM345)+SUM(DM348:DM354)+SUM(DM357:DM361)+SUM(DM364:DM374)+SUM(DM377:DM383)+SUM(DM386:DM390)</f>
        <v>73044.2</v>
      </c>
      <c r="DN12" s="74">
        <f>SUM(DN15:DN16)+SUM(DN19:DN25)+SUM(DN28:DN39)+SUM(DN42:DN51)+SUM(DN54:DN56)+SUM(DN59:DN74)+SUM(DN77:DN80)+SUM(DN83:DN97)+SUM(DN100:DN102)+SUM(DN105:DN114)+SUM(DN117:DN123)+SUM(DN126:DN136)+SUM(DN139:DN147)+SUM(DN150:DN158)+SUM(DN161:DN171)+SUM(DN174:DN184)+SUM(DN187:DN198)+SUM(DN201:DN202)+SUM(DN205:DN214)+SUM(DN217:DN223)+SUM(DN226:DN230)+SUM(DN233:DN243)+SUM(DN246:DN256)+SUM(DN259:DN270)+SUM(DN273:DN278)+SUM(DN281:DN288)+SUM(DN291:DN299)+SUM(DN302:DN309)+SUM(DN313:DN317)+SUM(DN320:DN326)+SUM(DN329:DN336)+SUM(DN339:DN345)+SUM(DN348:DN354)+SUM(DN357:DN361)+SUM(DN364:DN374)+SUM(DN377:DN383)+SUM(DN386:DN390)</f>
        <v>58799.640129999992</v>
      </c>
      <c r="DO12" s="74">
        <f>DN12/DM12*100</f>
        <v>80.498711916894152</v>
      </c>
      <c r="DP12" s="74">
        <f>SUM(DP15:DP16)+SUM(DP19:DP25)+SUM(DP28:DP39)+SUM(DP42:DP51)+SUM(DP54:DP56)+SUM(DP59:DP74)+SUM(DP77:DP80)+SUM(DP83:DP97)+SUM(DP100:DP102)+SUM(DP105:DP114)+SUM(DP117:DP123)+SUM(DP126:DP136)+SUM(DP139:DP147)+SUM(DP150:DP158)+SUM(DP161:DP171)+SUM(DP174:DP184)+SUM(DP187:DP198)+SUM(DP201:DP202)+SUM(DP205:DP214)+SUM(DP217:DP223)+SUM(DP226:DP230)+SUM(DP233:DP243)+SUM(DP246:DP256)+SUM(DP259:DP270)+SUM(DP273:DP278)+SUM(DP281:DP288)+SUM(DP291:DP299)+SUM(DP302:DP309)+SUM(DP313:DP317)+SUM(DP320:DP326)+SUM(DP329:DP336)+SUM(DP339:DP345)+SUM(DP348:DP354)+SUM(DP357:DP361)+SUM(DP364:DP374)+SUM(DP377:DP383)+SUM(DP386:DP390)</f>
        <v>0</v>
      </c>
      <c r="DQ12" s="74">
        <f>SUM(DQ15:DQ16)+SUM(DQ19:DQ25)+SUM(DQ28:DQ39)+SUM(DQ42:DQ51)+SUM(DQ54:DQ56)+SUM(DQ59:DQ74)+SUM(DQ77:DQ80)+SUM(DQ83:DQ97)+SUM(DQ100:DQ102)+SUM(DQ105:DQ114)+SUM(DQ117:DQ123)+SUM(DQ126:DQ136)+SUM(DQ139:DQ147)+SUM(DQ150:DQ158)+SUM(DQ161:DQ171)+SUM(DQ174:DQ184)+SUM(DQ187:DQ198)+SUM(DQ201:DQ202)+SUM(DQ205:DQ214)+SUM(DQ217:DQ223)+SUM(DQ226:DQ230)+SUM(DQ233:DQ243)+SUM(DQ246:DQ256)+SUM(DQ259:DQ270)+SUM(DQ273:DQ278)+SUM(DQ281:DQ288)+SUM(DQ291:DQ299)+SUM(DQ302:DQ309)+SUM(DQ313:DQ317)+SUM(DQ320:DQ326)+SUM(DQ329:DQ336)+SUM(DQ339:DQ345)+SUM(DQ348:DQ354)+SUM(DQ357:DQ361)+SUM(DQ364:DQ374)+SUM(DQ377:DQ383)+SUM(DQ386:DQ390)</f>
        <v>0</v>
      </c>
      <c r="DR12" s="74">
        <f>SUM(DR15:DR16)+SUM(DR19:DR25)+SUM(DR28:DR39)+SUM(DR42:DR51)+SUM(DR54:DR56)+SUM(DR59:DR74)+SUM(DR77:DR80)+SUM(DR83:DR97)+SUM(DR100:DR102)+SUM(DR105:DR114)+SUM(DR117:DR123)+SUM(DR126:DR136)+SUM(DR139:DR147)+SUM(DR150:DR158)+SUM(DR161:DR171)+SUM(DR174:DR184)+SUM(DR187:DR198)+SUM(DR201:DR202)+SUM(DR205:DR214)+SUM(DR217:DR223)+SUM(DR226:DR230)+SUM(DR233:DR243)+SUM(DR246:DR256)+SUM(DR259:DR270)+SUM(DR273:DR278)+SUM(DR281:DR288)+SUM(DR291:DR299)+SUM(DR302:DR309)+SUM(DR313:DR317)+SUM(DR320:DR326)+SUM(DR329:DR336)+SUM(DR339:DR345)+SUM(DR348:DR354)+SUM(DR357:DR361)+SUM(DR364:DR374)+SUM(DR377:DR383)+SUM(DR386:DR390)</f>
        <v>0</v>
      </c>
      <c r="DS12" s="73"/>
      <c r="DT12" s="73"/>
      <c r="DU12" s="74">
        <f>SUM(DU15:DU16)+SUM(DU19:DU25)+SUM(DU28:DU39)+SUM(DU42:DU51)+SUM(DU54:DU56)+SUM(DU59:DU74)+SUM(DU77:DU80)+SUM(DU83:DU97)+SUM(DU100:DU102)+SUM(DU105:DU114)+SUM(DU117:DU123)+SUM(DU126:DU136)+SUM(DU139:DU147)+SUM(DU150:DU158)+SUM(DU161:DU171)+SUM(DU174:DU184)+SUM(DU187:DU198)+SUM(DU201:DU202)+SUM(DU205:DU214)+SUM(DU217:DU223)+SUM(DU226:DU230)+SUM(DU233:DU243)+SUM(DU246:DU256)+SUM(DU259:DU270)+SUM(DU273:DU278)+SUM(DU281:DU288)+SUM(DU291:DU299)+SUM(DU302:DU309)+SUM(DU313:DU317)+SUM(DU320:DU326)+SUM(DU329:DU336)+SUM(DU339:DU345)+SUM(DU348:DU354)+SUM(DU357:DU361)+SUM(DU364:DU374)+SUM(DU377:DU383)+SUM(DU386:DU390)</f>
        <v>0</v>
      </c>
      <c r="DV12" s="74">
        <f>SUM(DV15:DV16)+SUM(DV19:DV25)+SUM(DV28:DV39)+SUM(DV42:DV51)+SUM(DV54:DV56)+SUM(DV59:DV74)+SUM(DV77:DV80)+SUM(DV83:DV97)+SUM(DV100:DV102)+SUM(DV105:DV114)+SUM(DV117:DV123)+SUM(DV126:DV136)+SUM(DV139:DV147)+SUM(DV150:DV158)+SUM(DV161:DV171)+SUM(DV174:DV184)+SUM(DV187:DV198)+SUM(DV201:DV202)+SUM(DV205:DV214)+SUM(DV217:DV223)+SUM(DV226:DV230)+SUM(DV233:DV243)+SUM(DV246:DV256)+SUM(DV259:DV270)+SUM(DV273:DV278)+SUM(DV281:DV288)+SUM(DV291:DV299)+SUM(DV302:DV309)+SUM(DV313:DV317)+SUM(DV320:DV326)+SUM(DV329:DV336)+SUM(DV339:DV345)+SUM(DV348:DV354)+SUM(DV357:DV361)+SUM(DV364:DV374)+SUM(DV377:DV383)+SUM(DV386:DV390)</f>
        <v>0</v>
      </c>
      <c r="DW12" s="73"/>
      <c r="DX12" s="73"/>
      <c r="DY12" s="74">
        <f>SUM(DY15:DY16)+SUM(DY19:DY25)+SUM(DY28:DY39)+SUM(DY42:DY51)+SUM(DY54:DY56)+SUM(DY59:DY74)+SUM(DY77:DY80)+SUM(DY83:DY97)+SUM(DY100:DY102)+SUM(DY105:DY114)+SUM(DY117:DY123)+SUM(DY126:DY136)+SUM(DY139:DY147)+SUM(DY150:DY158)+SUM(DY161:DY171)+SUM(DY174:DY184)+SUM(DY187:DY198)+SUM(DY201:DY202)+SUM(DY205:DY214)+SUM(DY217:DY223)+SUM(DY226:DY230)+SUM(DY233:DY243)+SUM(DY246:DY256)+SUM(DY259:DY270)+SUM(DY273:DY278)+SUM(DY281:DY288)+SUM(DY291:DY299)+SUM(DY302:DY309)+SUM(DY313:DY317)+SUM(DY320:DY326)+SUM(DY329:DY336)+SUM(DY339:DY345)+SUM(DY348:DY354)+SUM(DY357:DY361)+SUM(DY364:DY374)+SUM(DY377:DY383)+SUM(DY386:DY390)</f>
        <v>0</v>
      </c>
      <c r="DZ12" s="74">
        <f>SUM(DZ15:DZ16)+SUM(DZ19:DZ25)+SUM(DZ28:DZ39)+SUM(DZ42:DZ51)+SUM(DZ54:DZ56)+SUM(DZ59:DZ74)+SUM(DZ77:DZ80)+SUM(DZ83:DZ97)+SUM(DZ100:DZ102)+SUM(DZ105:DZ114)+SUM(DZ117:DZ123)+SUM(DZ126:DZ136)+SUM(DZ139:DZ147)+SUM(DZ150:DZ158)+SUM(DZ161:DZ171)+SUM(DZ174:DZ184)+SUM(DZ187:DZ198)+SUM(DZ201:DZ202)+SUM(DZ205:DZ214)+SUM(DZ217:DZ223)+SUM(DZ226:DZ230)+SUM(DZ233:DZ243)+SUM(DZ246:DZ256)+SUM(DZ259:DZ270)+SUM(DZ273:DZ278)+SUM(DZ281:DZ288)+SUM(DZ291:DZ299)+SUM(DZ302:DZ309)+SUM(DZ313:DZ317)+SUM(DZ320:DZ326)+SUM(DZ329:DZ336)+SUM(DZ339:DZ345)+SUM(DZ348:DZ354)+SUM(DZ357:DZ361)+SUM(DZ364:DZ374)+SUM(DZ377:DZ383)+SUM(DZ386:DZ390)</f>
        <v>0</v>
      </c>
      <c r="EA12" s="73"/>
      <c r="EB12" s="74">
        <v>0</v>
      </c>
      <c r="EC12" s="74">
        <f>SUM(EC15:EC16)+SUM(EC19:EC25)+SUM(EC28:EC39)+SUM(EC42:EC51)+SUM(EC54:EC56)+SUM(EC59:EC74)+SUM(EC77:EC80)+SUM(EC83:EC97)+SUM(EC100:EC102)+SUM(EC105:EC114)+SUM(EC117:EC123)+SUM(EC126:EC136)+SUM(EC139:EC147)+SUM(EC150:EC158)+SUM(EC161:EC171)+SUM(EC174:EC184)+SUM(EC187:EC198)+SUM(EC201:EC202)+SUM(EC205:EC214)+SUM(EC217:EC223)+SUM(EC226:EC230)+SUM(EC233:EC243)+SUM(EC246:EC256)+SUM(EC259:EC270)+SUM(EC273:EC278)+SUM(EC281:EC288)+SUM(EC291:EC299)+SUM(EC302:EC309)+SUM(EC313:EC317)+SUM(EC320:EC326)+SUM(EC329:EC336)+SUM(EC339:EC345)+SUM(EC348:EC354)+SUM(EC357:EC361)+SUM(EC364:EC374)+SUM(EC377:EC383)+SUM(EC386:EC390)</f>
        <v>0</v>
      </c>
      <c r="ED12" s="74">
        <f>SUM(ED15:ED16)+SUM(ED19:ED25)+SUM(ED28:ED39)+SUM(ED42:ED51)+SUM(ED54:ED56)+SUM(ED59:ED74)+SUM(ED77:ED80)+SUM(ED83:ED97)+SUM(ED100:ED102)+SUM(ED105:ED114)+SUM(ED117:ED123)+SUM(ED126:ED136)+SUM(ED139:ED147)+SUM(ED150:ED158)+SUM(ED161:ED171)+SUM(ED174:ED184)+SUM(ED187:ED198)+SUM(ED201:ED202)+SUM(ED205:ED214)+SUM(ED217:ED223)+SUM(ED226:ED230)+SUM(ED233:ED243)+SUM(ED246:ED256)+SUM(ED259:ED270)+SUM(ED273:ED278)+SUM(ED281:ED288)+SUM(ED291:ED299)+SUM(ED302:ED309)+SUM(ED313:ED317)+SUM(ED320:ED326)+SUM(ED329:ED336)+SUM(ED339:ED345)+SUM(ED348:ED354)+SUM(ED357:ED361)+SUM(ED364:ED374)+SUM(ED377:ED383)+SUM(ED386:ED390)</f>
        <v>0</v>
      </c>
      <c r="EE12" s="74"/>
      <c r="EF12" s="74">
        <f>SUM(EF15:EF16)+SUM(EF19:EF25)+SUM(EF28:EF39)+SUM(EF42:EF51)+SUM(EF54:EF56)+SUM(EF59:EF74)+SUM(EF77:EF80)+SUM(EF83:EF97)+SUM(EF100:EF102)+SUM(EF105:EF114)+SUM(EF117:EF123)+SUM(EF126:EF136)+SUM(EF139:EF147)+SUM(EF150:EF158)+SUM(EF161:EF171)+SUM(EF174:EF184)+SUM(EF187:EF198)+SUM(EF201:EF202)+SUM(EF205:EF214)+SUM(EF217:EF223)+SUM(EF226:EF230)+SUM(EF233:EF243)+SUM(EF246:EF256)+SUM(EF259:EF270)+SUM(EF273:EF278)+SUM(EF281:EF288)+SUM(EF291:EF299)+SUM(EF302:EF309)+SUM(EF312:EF317)+SUM(EF320:EF326)+SUM(EF329:EF336)+SUM(EF339:EF345)+SUM(EF348:EF354)+SUM(EF357:EF361)+SUM(EF364:EF374)+SUM(EF377:EF383)+SUM(EF386:EF390)</f>
        <v>200000</v>
      </c>
      <c r="EG12" s="74">
        <f>SUM(EG15:EG16)+SUM(EG19:EG25)+SUM(EG28:EG39)+SUM(EG42:EG51)+SUM(EG54:EG56)+SUM(EG59:EG74)+SUM(EG77:EG80)+SUM(EG83:EG97)+SUM(EG100:EG102)+SUM(EG105:EG114)+SUM(EG117:EG123)+SUM(EG126:EG136)+SUM(EG139:EG147)+SUM(EG150:EG158)+SUM(EG161:EG171)+SUM(EG174:EG184)+SUM(EG187:EG198)+SUM(EG201:EG202)+SUM(EG205:EG214)+SUM(EG217:EG223)+SUM(EG226:EG230)+SUM(EG233:EG243)+SUM(EG246:EG256)+SUM(EG259:EG270)+SUM(EG273:EG278)+SUM(EG281:EG288)+SUM(EG291:EG299)+SUM(EG302:EG309)+SUM(EG312:EG317)+SUM(EG320:EG326)+SUM(EG329:EG336)+SUM(EG339:EG345)+SUM(EG348:EG354)+SUM(EG357:EG361)+SUM(EG364:EG374)+SUM(EG377:EG383)+SUM(EG386:EG390)</f>
        <v>200000</v>
      </c>
      <c r="EH12" s="74">
        <f>SUM(EH15:EH16)+SUM(EH19:EH25)+SUM(EH28:EH39)+SUM(EH42:EH51)+SUM(EH54:EH56)+SUM(EH59:EH74)+SUM(EH77:EH80)+SUM(EH83:EH97)+SUM(EH100:EH102)+SUM(EH105:EH114)+SUM(EH117:EH123)+SUM(EH126:EH136)+SUM(EH139:EH147)+SUM(EH150:EH158)+SUM(EH161:EH171)+SUM(EH174:EH184)+SUM(EH187:EH198)+SUM(EH201:EH202)+SUM(EH205:EH214)+SUM(EH217:EH223)+SUM(EH226:EH230)+SUM(EH233:EH243)+SUM(EH246:EH256)+SUM(EH259:EH270)+SUM(EH273:EH278)+SUM(EH281:EH288)+SUM(EH291:EH299)+SUM(EH302:EH309)+SUM(EH312:EH317)+SUM(EH320:EH326)+SUM(EH329:EH336)+SUM(EH339:EH345)+SUM(EH348:EH354)+SUM(EH357:EH361)+SUM(EH364:EH374)+SUM(EH377:EH383)+SUM(EH386:EH390)</f>
        <v>179262.65416000001</v>
      </c>
      <c r="EI12" s="73">
        <f>EH12/EG12*100</f>
        <v>89.631327080000005</v>
      </c>
      <c r="EJ12" s="74">
        <f>SUM(EJ15:EJ16)+SUM(EJ19:EJ25)+SUM(EJ28:EJ39)+SUM(EJ42:EJ51)+SUM(EJ54:EJ56)+SUM(EJ59:EJ74)+SUM(EJ77:EJ80)+SUM(EJ83:EJ97)+SUM(EJ100:EJ102)+SUM(EJ105:EJ114)+SUM(EJ117:EJ123)+SUM(EJ126:EJ136)+SUM(EJ139:EJ147)+SUM(EJ150:EJ158)+SUM(EJ161:EJ171)+SUM(EJ174:EJ184)+SUM(EJ187:EJ198)+SUM(EJ201:EJ202)+SUM(EJ205:EJ214)+SUM(EJ217:EJ223)+SUM(EJ226:EJ230)+SUM(EJ233:EJ243)+SUM(EJ246:EJ256)+SUM(EJ259:EJ270)+SUM(EJ273:EJ278)+SUM(EJ281:EJ288)+SUM(EJ291:EJ299)+SUM(EJ302:EJ309)+SUM(EJ313:EJ317)+SUM(EJ320:EJ326)+SUM(EJ329:EJ336)+SUM(EJ339:EJ345)+SUM(EJ348:EJ354)+SUM(EJ357:EJ361)+SUM(EJ364:EJ374)+SUM(EJ377:EJ383)+SUM(EJ386:EJ390)</f>
        <v>0</v>
      </c>
      <c r="EK12" s="74">
        <f>SUM(EK15:EK16)+SUM(EK19:EK25)+SUM(EK28:EK39)+SUM(EK42:EK51)+SUM(EK54:EK56)+SUM(EK59:EK74)+SUM(EK77:EK80)+SUM(EK83:EK97)+SUM(EK100:EK102)+SUM(EK105:EK114)+SUM(EK117:EK123)+SUM(EK126:EK136)+SUM(EK139:EK147)+SUM(EK150:EK158)+SUM(EK161:EK171)+SUM(EK174:EK184)+SUM(EK187:EK198)+SUM(EK201:EK202)+SUM(EK205:EK214)+SUM(EK217:EK223)+SUM(EK226:EK230)+SUM(EK233:EK243)+SUM(EK246:EK256)+SUM(EK259:EK270)+SUM(EK273:EK278)+SUM(EK281:EK288)+SUM(EK291:EK299)+SUM(EK302:EK309)+SUM(EK313:EK317)+SUM(EK320:EK326)+SUM(EK329:EK336)+SUM(EK339:EK345)+SUM(EK348:EK354)+SUM(EK357:EK361)+SUM(EK364:EK374)+SUM(EK377:EK383)+SUM(EK386:EK390)</f>
        <v>0</v>
      </c>
      <c r="EL12" s="74">
        <f>SUM(EL15:EL16)+SUM(EL19:EL25)+SUM(EL28:EL39)+SUM(EL42:EL51)+SUM(EL54:EL56)+SUM(EL59:EL74)+SUM(EL77:EL80)+SUM(EL83:EL97)+SUM(EL100:EL102)+SUM(EL105:EL114)+SUM(EL117:EL123)+SUM(EL126:EL136)+SUM(EL139:EL147)+SUM(EL150:EL158)+SUM(EL161:EL171)+SUM(EL174:EL184)+SUM(EL187:EL198)+SUM(EL201:EL202)+SUM(EL205:EL214)+SUM(EL217:EL223)+SUM(EL226:EL230)+SUM(EL233:EL243)+SUM(EL246:EL256)+SUM(EL259:EL270)+SUM(EL273:EL278)+SUM(EL281:EL288)+SUM(EL291:EL299)+SUM(EL302:EL309)+SUM(EL313:EL317)+SUM(EL320:EL326)+SUM(EL329:EL336)+SUM(EL339:EL345)+SUM(EL348:EL354)+SUM(EL357:EL361)+SUM(EL364:EL374)+SUM(EL377:EL383)+SUM(EL386:EL390)</f>
        <v>0</v>
      </c>
      <c r="EM12" s="74"/>
      <c r="EN12" s="74">
        <f>SUM(EN15:EN16)+SUM(EN19:EN25)+SUM(EN28:EN39)+SUM(EN42:EN51)+SUM(EN54:EN56)+SUM(EN59:EN74)+SUM(EN77:EN80)+SUM(EN83:EN97)+SUM(EN100:EN102)+SUM(EN105:EN114)+SUM(EN117:EN123)+SUM(EN126:EN136)+SUM(EN139:EN147)+SUM(EN150:EN158)+SUM(EN161:EN171)+SUM(EN174:EN184)+SUM(EN187:EN198)+SUM(EN201:EN202)+SUM(EN205:EN214)+SUM(EN217:EN223)+SUM(EN226:EN230)+SUM(EN233:EN243)+SUM(EN246:EN256)+SUM(EN259:EN270)+SUM(EN273:EN278)+SUM(EN281:EN288)+SUM(EN291:EN299)+SUM(EN302:EN309)+SUM(EN313:EN317)+SUM(EN320:EN326)+SUM(EN329:EN336)+SUM(EN339:EN345)+SUM(EN348:EN354)+SUM(EN357:EN361)+SUM(EN364:EN374)+SUM(EN377:EN383)+SUM(EN386:EN390)</f>
        <v>0</v>
      </c>
      <c r="EO12" s="74">
        <f>SUM(EO15:EO16)+SUM(EO19:EO25)+SUM(EO28:EO39)+SUM(EO42:EO51)+SUM(EO54:EO56)+SUM(EO59:EO74)+SUM(EO77:EO80)+SUM(EO83:EO97)+SUM(EO100:EO102)+SUM(EO105:EO114)+SUM(EO117:EO123)+SUM(EO126:EO136)+SUM(EO139:EO147)+SUM(EO150:EO158)+SUM(EO161:EO171)+SUM(EO174:EO184)+SUM(EO187:EO198)+SUM(EO201:EO202)+SUM(EO205:EO214)+SUM(EO217:EO223)+SUM(EO226:EO230)+SUM(EO233:EO243)+SUM(EO246:EO256)+SUM(EO259:EO270)+SUM(EO273:EO278)+SUM(EO281:EO288)+SUM(EO291:EO299)+SUM(EO302:EO309)+SUM(EO313:EO317)+SUM(EO320:EO326)+SUM(EO329:EO336)+SUM(EO339:EO345)+SUM(EO348:EO354)+SUM(EO357:EO361)+SUM(EO364:EO374)+SUM(EO377:EO383)+SUM(EO386:EO390)</f>
        <v>0</v>
      </c>
      <c r="EP12" s="74">
        <f>SUM(EP15:EP16)+SUM(EP19:EP25)+SUM(EP28:EP39)+SUM(EP42:EP51)+SUM(EP54:EP56)+SUM(EP59:EP74)+SUM(EP77:EP80)+SUM(EP83:EP97)+SUM(EP100:EP102)+SUM(EP105:EP114)+SUM(EP117:EP123)+SUM(EP126:EP136)+SUM(EP139:EP147)+SUM(EP150:EP158)+SUM(EP161:EP171)+SUM(EP174:EP184)+SUM(EP187:EP198)+SUM(EP201:EP202)+SUM(EP205:EP214)+SUM(EP217:EP223)+SUM(EP226:EP230)+SUM(EP233:EP243)+SUM(EP246:EP256)+SUM(EP259:EP270)+SUM(EP273:EP278)+SUM(EP281:EP288)+SUM(EP291:EP299)+SUM(EP302:EP309)+SUM(EP313:EP317)+SUM(EP320:EP326)+SUM(EP329:EP336)+SUM(EP339:EP345)+SUM(EP348:EP354)+SUM(EP357:EP361)+SUM(EP364:EP374)+SUM(EP377:EP383)+SUM(EP386:EP390)</f>
        <v>0</v>
      </c>
      <c r="EQ12" s="74"/>
      <c r="ER12" s="74">
        <f>SUM(ER15:ER16)+SUM(ER19:ER25)+SUM(ER28:ER39)+SUM(ER42:ER51)+SUM(ER54:ER56)+SUM(ER59:ER74)+SUM(ER77:ER80)+SUM(ER83:ER97)+SUM(ER100:ER102)+SUM(ER105:ER114)+SUM(ER117:ER123)+SUM(ER126:ER136)+SUM(ER139:ER147)+SUM(ER150:ER158)+SUM(ER161:ER171)+SUM(ER174:ER184)+SUM(ER187:ER198)+SUM(ER201:ER202)+SUM(ER205:ER214)+SUM(ER217:ER223)+SUM(ER226:ER230)+SUM(ER233:ER243)+SUM(ER246:ER256)+SUM(ER259:ER270)+SUM(ER273:ER278)+SUM(ER281:ER288)+SUM(ER291:ER299)+SUM(ER302:ER309)+SUM(ER313:ER317)+SUM(ER320:ER326)+SUM(ER329:ER336)+SUM(ER339:ER345)+SUM(ER348:ER354)+SUM(ER357:ER361)+SUM(ER364:ER374)+SUM(ER377:ER383)+SUM(ER386:ER390)</f>
        <v>0</v>
      </c>
      <c r="ES12" s="74">
        <f>SUM(ES15:ES16)+SUM(ES19:ES25)+SUM(ES28:ES39)+SUM(ES42:ES51)+SUM(ES54:ES56)+SUM(ES59:ES74)+SUM(ES77:ES80)+SUM(ES83:ES97)+SUM(ES100:ES102)+SUM(ES105:ES114)+SUM(ES117:ES123)+SUM(ES126:ES136)+SUM(ES139:ES147)+SUM(ES150:ES158)+SUM(ES161:ES171)+SUM(ES174:ES184)+SUM(ES187:ES198)+SUM(ES201:ES202)+SUM(ES205:ES214)+SUM(ES217:ES223)+SUM(ES226:ES230)+SUM(ES233:ES243)+SUM(ES246:ES256)+SUM(ES259:ES270)+SUM(ES273:ES278)+SUM(ES281:ES288)+SUM(ES291:ES299)+SUM(ES302:ES309)+SUM(ES313:ES317)+SUM(ES320:ES326)+SUM(ES329:ES336)+SUM(ES339:ES345)+SUM(ES348:ES354)+SUM(ES357:ES361)+SUM(ES364:ES374)+SUM(ES377:ES383)+SUM(ES386:ES390)</f>
        <v>0</v>
      </c>
      <c r="ET12" s="74">
        <f>SUM(ET15:ET16)+SUM(ET19:ET25)+SUM(ET28:ET39)+SUM(ET42:ET51)+SUM(ET54:ET56)+SUM(ET59:ET74)+SUM(ET77:ET80)+SUM(ET83:ET97)+SUM(ET100:ET102)+SUM(ET105:ET114)+SUM(ET117:ET123)+SUM(ET126:ET136)+SUM(ET139:ET147)+SUM(ET150:ET158)+SUM(ET161:ET171)+SUM(ET174:ET184)+SUM(ET187:ET198)+SUM(ET201:ET202)+SUM(ET205:ET214)+SUM(ET217:ET223)+SUM(ET226:ET230)+SUM(ET233:ET243)+SUM(ET246:ET256)+SUM(ET259:ET270)+SUM(ET273:ET278)+SUM(ET281:ET288)+SUM(ET291:ET299)+SUM(ET302:ET309)+SUM(ET313:ET317)+SUM(ET320:ET326)+SUM(ET329:ET336)+SUM(ET339:ET345)+SUM(ET348:ET354)+SUM(ET357:ET361)+SUM(ET364:ET374)+SUM(ET377:ET383)+SUM(ET386:ET390)</f>
        <v>0</v>
      </c>
      <c r="EU12" s="74"/>
      <c r="EV12" s="74">
        <f>SUM(EV15:EV16)+SUM(EV19:EV25)+SUM(EV28:EV39)+SUM(EV42:EV51)+SUM(EV54:EV56)+SUM(EV59:EV74)+SUM(EV77:EV80)+SUM(EV83:EV97)+SUM(EV100:EV102)+SUM(EV105:EV114)+SUM(EV117:EV123)+SUM(EV126:EV136)+SUM(EV139:EV147)+SUM(EV150:EV158)+SUM(EV161:EV171)+SUM(EV174:EV184)+SUM(EV187:EV198)+SUM(EV201:EV202)+SUM(EV205:EV214)+SUM(EV217:EV223)+SUM(EV226:EV230)+SUM(EV233:EV243)+SUM(EV246:EV256)+SUM(EV259:EV270)+SUM(EV273:EV278)+SUM(EV281:EV288)+SUM(EV291:EV299)+SUM(EV302:EV309)+SUM(EV313:EV317)+SUM(EV320:EV326)+SUM(EV329:EV336)+SUM(EV339:EV345)+SUM(EV348:EV354)+SUM(EV357:EV361)+SUM(EV364:EV374)+SUM(EV377:EV383)+SUM(EV386:EV390)</f>
        <v>0</v>
      </c>
      <c r="EW12" s="74">
        <f>SUM(EW15:EW16)+SUM(EW19:EW25)+SUM(EW28:EW39)+SUM(EW42:EW51)+SUM(EW54:EW56)+SUM(EW59:EW74)+SUM(EW77:EW80)+SUM(EW83:EW97)+SUM(EW100:EW102)+SUM(EW105:EW114)+SUM(EW117:EW123)+SUM(EW126:EW136)+SUM(EW139:EW147)+SUM(EW150:EW158)+SUM(EW161:EW171)+SUM(EW174:EW184)+SUM(EW187:EW198)+SUM(EW201:EW202)+SUM(EW205:EW214)+SUM(EW217:EW223)+SUM(EW226:EW230)+SUM(EW233:EW243)+SUM(EW246:EW256)+SUM(EW259:EW270)+SUM(EW273:EW278)+SUM(EW281:EW288)+SUM(EW291:EW299)+SUM(EW302:EW309)+SUM(EW313:EW317)+SUM(EW320:EW326)+SUM(EW329:EW336)+SUM(EW339:EW345)+SUM(EW348:EW354)+SUM(EW357:EW361)+SUM(EW364:EW374)+SUM(EW377:EW383)+SUM(EW386:EW390)</f>
        <v>0</v>
      </c>
      <c r="EX12" s="74">
        <f>SUM(EX15:EX16)+SUM(EX19:EX25)+SUM(EX28:EX39)+SUM(EX42:EX51)+SUM(EX54:EX56)+SUM(EX59:EX74)+SUM(EX77:EX80)+SUM(EX83:EX97)+SUM(EX100:EX102)+SUM(EX105:EX114)+SUM(EX117:EX123)+SUM(EX126:EX136)+SUM(EX139:EX147)+SUM(EX150:EX158)+SUM(EX161:EX171)+SUM(EX174:EX184)+SUM(EX187:EX198)+SUM(EX201:EX202)+SUM(EX205:EX214)+SUM(EX217:EX223)+SUM(EX226:EX230)+SUM(EX233:EX243)+SUM(EX246:EX256)+SUM(EX259:EX270)+SUM(EX273:EX278)+SUM(EX281:EX288)+SUM(EX291:EX299)+SUM(EX302:EX309)+SUM(EX313:EX317)+SUM(EX320:EX326)+SUM(EX329:EX336)+SUM(EX339:EX345)+SUM(EX348:EX354)+SUM(EX357:EX361)+SUM(EX364:EX374)+SUM(EX377:EX383)+SUM(EX386:EX390)</f>
        <v>0</v>
      </c>
      <c r="EY12" s="74"/>
      <c r="EZ12" s="74">
        <f>SUM(EZ15:EZ16)+SUM(EZ19:EZ25)+SUM(EZ28:EZ39)+SUM(EZ42:EZ51)+SUM(EZ54:EZ56)+SUM(EZ59:EZ74)+SUM(EZ77:EZ80)+SUM(EZ83:EZ97)+SUM(EZ100:EZ102)+SUM(EZ105:EZ114)+SUM(EZ117:EZ123)+SUM(EZ126:EZ136)+SUM(EZ139:EZ147)+SUM(EZ150:EZ158)+SUM(EZ161:EZ171)+SUM(EZ174:EZ184)+SUM(EZ187:EZ198)+SUM(EZ201:EZ202)+SUM(EZ205:EZ214)+SUM(EZ217:EZ223)+SUM(EZ226:EZ230)+SUM(EZ233:EZ243)+SUM(EZ246:EZ256)+SUM(EZ259:EZ270)+SUM(EZ273:EZ278)+SUM(EZ281:EZ288)+SUM(EZ291:EZ299)+SUM(EZ302:EZ309)+SUM(EZ313:EZ317)+SUM(EZ320:EZ326)+SUM(EZ329:EZ336)+SUM(EZ339:EZ345)+SUM(EZ348:EZ354)+SUM(EZ357:EZ361)+SUM(EZ364:EZ374)+SUM(EZ377:EZ383)+SUM(EZ386:EZ390)</f>
        <v>0</v>
      </c>
      <c r="FA12" s="74">
        <f>SUM(FA15:FA16)+SUM(FA19:FA25)+SUM(FA28:FA39)+SUM(FA42:FA51)+SUM(FA54:FA56)+SUM(FA59:FA74)+SUM(FA77:FA80)+SUM(FA83:FA97)+SUM(FA100:FA102)+SUM(FA105:FA114)+SUM(FA117:FA123)+SUM(FA126:FA136)+SUM(FA139:FA147)+SUM(FA150:FA158)+SUM(FA161:FA171)+SUM(FA174:FA184)+SUM(FA187:FA198)+SUM(FA201:FA202)+SUM(FA205:FA214)+SUM(FA217:FA223)+SUM(FA226:FA230)+SUM(FA233:FA243)+SUM(FA246:FA256)+SUM(FA259:FA270)+SUM(FA273:FA278)+SUM(FA281:FA288)+SUM(FA291:FA299)+SUM(FA302:FA309)+SUM(FA313:FA317)+SUM(FA320:FA326)+SUM(FA329:FA336)+SUM(FA339:FA345)+SUM(FA348:FA354)+SUM(FA357:FA361)+SUM(FA364:FA374)+SUM(FA377:FA383)+SUM(FA386:FA390)</f>
        <v>0</v>
      </c>
      <c r="FB12" s="74">
        <f>SUM(FB15:FB16)+SUM(FB19:FB25)+SUM(FB28:FB39)+SUM(FB42:FB51)+SUM(FB54:FB56)+SUM(FB59:FB74)+SUM(FB77:FB80)+SUM(FB83:FB97)+SUM(FB100:FB102)+SUM(FB105:FB114)+SUM(FB117:FB123)+SUM(FB126:FB136)+SUM(FB139:FB147)+SUM(FB150:FB158)+SUM(FB161:FB171)+SUM(FB174:FB184)+SUM(FB187:FB198)+SUM(FB201:FB202)+SUM(FB205:FB214)+SUM(FB217:FB223)+SUM(FB226:FB230)+SUM(FB233:FB243)+SUM(FB246:FB256)+SUM(FB259:FB270)+SUM(FB273:FB278)+SUM(FB281:FB288)+SUM(FB291:FB299)+SUM(FB302:FB309)+SUM(FB313:FB317)+SUM(FB320:FB326)+SUM(FB329:FB336)+SUM(FB339:FB345)+SUM(FB348:FB354)+SUM(FB357:FB361)+SUM(FB364:FB374)+SUM(FB377:FB383)+SUM(FB386:FB390)</f>
        <v>0</v>
      </c>
      <c r="FC12" s="74"/>
      <c r="FD12" s="74">
        <f>SUM(FD15:FD16)+SUM(FD19:FD25)+SUM(FD28:FD39)+SUM(FD42:FD51)+SUM(FD54:FD56)+SUM(FD59:FD74)+SUM(FD77:FD80)+SUM(FD83:FD97)+SUM(FD100:FD102)+SUM(FD105:FD114)+SUM(FD117:FD123)+SUM(FD126:FD136)+SUM(FD139:FD147)+SUM(FD150:FD158)+SUM(FD161:FD171)+SUM(FD174:FD184)+SUM(FD187:FD198)+SUM(FD201:FD202)+SUM(FD205:FD214)+SUM(FD217:FD223)+SUM(FD226:FD230)+SUM(FD233:FD243)+SUM(FD246:FD256)+SUM(FD259:FD270)+SUM(FD273:FD278)+SUM(FD281:FD288)+SUM(FD291:FD299)+SUM(FD302:FD309)+SUM(FD313:FD317)+SUM(FD320:FD326)+SUM(FD329:FD336)+SUM(FD339:FD345)+SUM(FD348:FD354)+SUM(FD357:FD361)+SUM(FD364:FD374)+SUM(FD377:FD383)+SUM(FD386:FD390)</f>
        <v>0</v>
      </c>
      <c r="FE12" s="74">
        <f>SUM(FE15:FE16)+SUM(FE19:FE25)+SUM(FE28:FE39)+SUM(FE42:FE51)+SUM(FE54:FE56)+SUM(FE59:FE74)+SUM(FE77:FE80)+SUM(FE83:FE97)+SUM(FE100:FE102)+SUM(FE105:FE114)+SUM(FE117:FE123)+SUM(FE126:FE136)+SUM(FE139:FE147)+SUM(FE150:FE158)+SUM(FE161:FE171)+SUM(FE174:FE184)+SUM(FE187:FE198)+SUM(FE201:FE202)+SUM(FE205:FE214)+SUM(FE217:FE223)+SUM(FE226:FE230)+SUM(FE233:FE243)+SUM(FE246:FE256)+SUM(FE259:FE270)+SUM(FE273:FE278)+SUM(FE281:FE288)+SUM(FE291:FE299)+SUM(FE302:FE309)+SUM(FE313:FE317)+SUM(FE320:FE326)+SUM(FE329:FE336)+SUM(FE339:FE345)+SUM(FE348:FE354)+SUM(FE357:FE361)+SUM(FE364:FE374)+SUM(FE377:FE383)+SUM(FE386:FE390)</f>
        <v>0</v>
      </c>
      <c r="FF12" s="74">
        <f>SUM(FF15:FF16)+SUM(FF19:FF25)+SUM(FF28:FF39)+SUM(FF42:FF51)+SUM(FF54:FF56)+SUM(FF59:FF74)+SUM(FF77:FF80)+SUM(FF83:FF97)+SUM(FF100:FF102)+SUM(FF105:FF114)+SUM(FF117:FF123)+SUM(FF126:FF136)+SUM(FF139:FF147)+SUM(FF150:FF158)+SUM(FF161:FF171)+SUM(FF174:FF184)+SUM(FF187:FF198)+SUM(FF201:FF202)+SUM(FF205:FF214)+SUM(FF217:FF223)+SUM(FF226:FF230)+SUM(FF233:FF243)+SUM(FF246:FF256)+SUM(FF259:FF270)+SUM(FF273:FF278)+SUM(FF281:FF288)+SUM(FF291:FF299)+SUM(FF302:FF309)+SUM(FF313:FF317)+SUM(FF320:FF326)+SUM(FF329:FF336)+SUM(FF339:FF345)+SUM(FF348:FF354)+SUM(FF357:FF361)+SUM(FF364:FF374)+SUM(FF377:FF383)+SUM(FF386:FF390)</f>
        <v>0</v>
      </c>
      <c r="FG12" s="74"/>
      <c r="FH12" s="74"/>
      <c r="FI12" s="74">
        <f>SUM(FI15:FI16)+SUM(FI19:FI25)+SUM(FI28:FI39)+SUM(FI42:FI51)+SUM(FI54:FI56)+SUM(FI59:FI74)+SUM(FI77:FI80)+SUM(FI83:FI97)+SUM(FI100:FI102)+SUM(FI105:FI114)+SUM(FI117:FI123)+SUM(FI126:FI136)+SUM(FI139:FI147)+SUM(FI150:FI158)+SUM(FI161:FI171)+SUM(FI174:FI184)+SUM(FI187:FI198)+SUM(FI201:FI202)+SUM(FI205:FI214)+SUM(FI217:FI223)+SUM(FI226:FI230)+SUM(FI233:FI243)+SUM(FI246:FI256)+SUM(FI259:FI270)+SUM(FI273:FI278)+SUM(FI281:FI288)+SUM(FI291:FI299)+SUM(FI302:FI309)+SUM(FI313:FI317)+SUM(FI320:FI326)+SUM(FI329:FI336)+SUM(FI339:FI345)+SUM(FI348:FI354)+SUM(FI357:FI361)+SUM(FI364:FI374)+SUM(FI377:FI383)+SUM(FI386:FI390)</f>
        <v>0</v>
      </c>
      <c r="FJ12" s="74">
        <f>SUM(FJ15:FJ16)+SUM(FJ19:FJ25)+SUM(FJ28:FJ39)+SUM(FJ42:FJ51)+SUM(FJ54:FJ56)+SUM(FJ59:FJ74)+SUM(FJ77:FJ80)+SUM(FJ83:FJ97)+SUM(FJ100:FJ102)+SUM(FJ105:FJ114)+SUM(FJ117:FJ123)+SUM(FJ126:FJ136)+SUM(FJ139:FJ147)+SUM(FJ150:FJ158)+SUM(FJ161:FJ171)+SUM(FJ174:FJ184)+SUM(FJ187:FJ198)+SUM(FJ201:FJ202)+SUM(FJ205:FJ214)+SUM(FJ217:FJ223)+SUM(FJ226:FJ230)+SUM(FJ233:FJ243)+SUM(FJ246:FJ256)+SUM(FJ259:FJ270)+SUM(FJ273:FJ278)+SUM(FJ281:FJ288)+SUM(FJ291:FJ299)+SUM(FJ302:FJ309)+SUM(FJ313:FJ317)+SUM(FJ320:FJ326)+SUM(FJ329:FJ336)+SUM(FJ339:FJ345)+SUM(FJ348:FJ354)+SUM(FJ357:FJ361)+SUM(FJ364:FJ374)+SUM(FJ377:FJ383)+SUM(FJ386:FJ390)</f>
        <v>0</v>
      </c>
      <c r="FK12" s="74"/>
      <c r="FL12" s="74">
        <f>SUM(FL15:FL16)+SUM(FL19:FL25)+SUM(FL28:FL39)+SUM(FL42:FL51)+SUM(FL54:FL56)+SUM(FL59:FL74)+SUM(FL77:FL80)+SUM(FL83:FL97)+SUM(FL100:FL102)+SUM(FL105:FL114)+SUM(FL117:FL123)+SUM(FL126:FL136)+SUM(FL139:FL147)+SUM(FL150:FL158)+SUM(FL161:FL171)+SUM(FL174:FL184)+SUM(FL187:FL198)+SUM(FL201:FL202)+SUM(FL205:FL214)+SUM(FL217:FL223)+SUM(FL226:FL230)+SUM(FL233:FL243)+SUM(FL246:FL256)+SUM(FL259:FL270)+SUM(FL273:FL278)+SUM(FL281:FL288)+SUM(FL291:FL299)+SUM(FL302:FL309)+SUM(FL313:FL317)+SUM(FL320:FL326)+SUM(FL329:FL336)+SUM(FL339:FL345)+SUM(FL348:FL354)+SUM(FL357:FL361)+SUM(FL364:FL374)+SUM(FL377:FL383)+SUM(FL386:FL390)</f>
        <v>1700</v>
      </c>
      <c r="FM12" s="74">
        <f>SUM(FM15:FM16)+SUM(FM19:FM25)+SUM(FM28:FM39)+SUM(FM42:FM51)+SUM(FM54:FM56)+SUM(FM59:FM74)+SUM(FM77:FM80)+SUM(FM83:FM97)+SUM(FM100:FM102)+SUM(FM105:FM114)+SUM(FM117:FM123)+SUM(FM126:FM136)+SUM(FM139:FM147)+SUM(FM150:FM158)+SUM(FM161:FM171)+SUM(FM174:FM184)+SUM(FM187:FM198)+SUM(FM201:FM202)+SUM(FM205:FM214)+SUM(FM217:FM223)+SUM(FM226:FM230)+SUM(FM233:FM243)+SUM(FM246:FM256)+SUM(FM259:FM270)+SUM(FM273:FM278)+SUM(FM281:FM288)+SUM(FM291:FM299)+SUM(FM302:FM309)+SUM(FM313:FM317)+SUM(FM320:FM326)+SUM(FM329:FM336)+SUM(FM339:FM345)+SUM(FM348:FM354)+SUM(FM357:FM361)+SUM(FM364:FM374)+SUM(FM377:FM383)+SUM(FM386:FM390)</f>
        <v>1700</v>
      </c>
      <c r="FN12" s="74">
        <f>SUM(FN15:FN16)+SUM(FN19:FN25)+SUM(FN28:FN39)+SUM(FN42:FN51)+SUM(FN54:FN56)+SUM(FN59:FN74)+SUM(FN77:FN80)+SUM(FN83:FN97)+SUM(FN100:FN102)+SUM(FN105:FN114)+SUM(FN117:FN123)+SUM(FN126:FN136)+SUM(FN139:FN147)+SUM(FN150:FN158)+SUM(FN161:FN171)+SUM(FN174:FN184)+SUM(FN187:FN198)+SUM(FN201:FN202)+SUM(FN205:FN214)+SUM(FN217:FN223)+SUM(FN226:FN230)+SUM(FN233:FN243)+SUM(FN246:FN256)+SUM(FN259:FN270)+SUM(FN273:FN278)+SUM(FN281:FN288)+SUM(FN291:FN299)+SUM(FN302:FN309)+SUM(FN313:FN317)+SUM(FN320:FN326)+SUM(FN329:FN336)+SUM(FN339:FN345)+SUM(FN348:FN354)+SUM(FN357:FN361)+SUM(FN364:FN374)+SUM(FN377:FN383)+SUM(FN386:FN390)</f>
        <v>1700</v>
      </c>
      <c r="FO12" s="74">
        <f t="shared" ref="FO12" si="112">FN12/FM12*100</f>
        <v>100</v>
      </c>
      <c r="FP12" s="74">
        <f>SUM(FP15:FP16)+SUM(FP19:FP25)+SUM(FP28:FP39)+SUM(FP42:FP51)+SUM(FP54:FP56)+SUM(FP59:FP74)+SUM(FP77:FP80)+SUM(FP83:FP97)+SUM(FP100:FP102)+SUM(FP105:FP114)+SUM(FP117:FP123)+SUM(FP126:FP136)+SUM(FP139:FP147)+SUM(FP150:FP158)+SUM(FP161:FP171)+SUM(FP174:FP184)+SUM(FP187:FP198)+SUM(FP201:FP202)+SUM(FP205:FP214)+SUM(FP217:FP223)+SUM(FP226:FP230)+SUM(FP233:FP243)+SUM(FP246:FP256)+SUM(FP259:FP270)+SUM(FP273:FP278)+SUM(FP281:FP288)+SUM(FP291:FP299)+SUM(FP302:FP309)+SUM(FP313:FP317)+SUM(FP320:FP326)+SUM(FP329:FP336)+SUM(FP339:FP345)+SUM(FP348:FP354)+SUM(FP357:FP361)+SUM(FP364:FP374)+SUM(FP377:FP383)+SUM(FP386:FP390)</f>
        <v>0</v>
      </c>
      <c r="FQ12" s="74">
        <f>SUM(FQ15:FQ16)+SUM(FQ19:FQ25)+SUM(FQ28:FQ39)+SUM(FQ42:FQ51)+SUM(FQ54:FQ56)+SUM(FQ59:FQ74)+SUM(FQ77:FQ80)+SUM(FQ83:FQ97)+SUM(FQ100:FQ102)+SUM(FQ105:FQ114)+SUM(FQ117:FQ123)+SUM(FQ126:FQ136)+SUM(FQ139:FQ147)+SUM(FQ150:FQ158)+SUM(FQ161:FQ171)+SUM(FQ174:FQ184)+SUM(FQ187:FQ198)+SUM(FQ201:FQ202)+SUM(FQ205:FQ214)+SUM(FQ217:FQ223)+SUM(FQ226:FQ230)+SUM(FQ233:FQ243)+SUM(FQ246:FQ256)+SUM(FQ259:FQ270)+SUM(FQ273:FQ278)+SUM(FQ281:FQ288)+SUM(FQ291:FQ299)+SUM(FQ302:FQ309)+SUM(FQ313:FQ317)+SUM(FQ320:FQ326)+SUM(FQ329:FQ336)+SUM(FQ339:FQ345)+SUM(FQ348:FQ354)+SUM(FQ357:FQ361)+SUM(FQ364:FQ374)+SUM(FQ377:FQ383)+SUM(FQ386:FQ390)</f>
        <v>0</v>
      </c>
      <c r="FR12" s="74">
        <f>SUM(FR15:FR16)+SUM(FR19:FR25)+SUM(FR28:FR39)+SUM(FR42:FR51)+SUM(FR54:FR56)+SUM(FR59:FR74)+SUM(FR77:FR80)+SUM(FR83:FR97)+SUM(FR100:FR102)+SUM(FR105:FR114)+SUM(FR117:FR123)+SUM(FR126:FR136)+SUM(FR139:FR147)+SUM(FR150:FR158)+SUM(FR161:FR171)+SUM(FR174:FR184)+SUM(FR187:FR198)+SUM(FR201:FR202)+SUM(FR205:FR214)+SUM(FR217:FR223)+SUM(FR226:FR230)+SUM(FR233:FR243)+SUM(FR246:FR256)+SUM(FR259:FR270)+SUM(FR273:FR278)+SUM(FR281:FR288)+SUM(FR291:FR299)+SUM(FR302:FR309)+SUM(FR313:FR317)+SUM(FR320:FR326)+SUM(FR329:FR336)+SUM(FR339:FR345)+SUM(FR348:FR354)+SUM(FR357:FR361)+SUM(FR364:FR374)+SUM(FR377:FR383)+SUM(FR386:FR390)</f>
        <v>0</v>
      </c>
      <c r="FS12" s="74"/>
      <c r="FT12" s="74"/>
      <c r="FU12" s="74">
        <f>SUM(FU15:FU16)+SUM(FU19:FU25)+SUM(FU28:FU39)+SUM(FU42:FU51)+SUM(FU54:FU56)+SUM(FU59:FU74)+SUM(FU77:FU80)+SUM(FU83:FU97)+SUM(FU100:FU102)+SUM(FU105:FU114)+SUM(FU117:FU123)+SUM(FU126:FU136)+SUM(FU139:FU147)+SUM(FU150:FU158)+SUM(FU161:FU171)+SUM(FU174:FU184)+SUM(FU187:FU198)+SUM(FU201:FU202)+SUM(FU205:FU214)+SUM(FU217:FU223)+SUM(FU226:FU230)+SUM(FU233:FU243)+SUM(FU246:FU256)+SUM(FU259:FU270)+SUM(FU273:FU278)+SUM(FU281:FU288)+SUM(FU291:FU299)+SUM(FU302:FU309)+SUM(FU313:FU317)+SUM(FU320:FU326)+SUM(FU329:FU336)+SUM(FU339:FU345)+SUM(FU348:FU354)+SUM(FU357:FU361)+SUM(FU364:FU374)+SUM(FU377:FU383)+SUM(FU386:FU390)</f>
        <v>211021</v>
      </c>
      <c r="FV12" s="74">
        <f>SUM(FV15:FV16)+SUM(FV19:FV25)+SUM(FV28:FV39)+SUM(FV42:FV51)+SUM(FV54:FV56)+SUM(FV59:FV74)+SUM(FV77:FV80)+SUM(FV83:FV97)+SUM(FV100:FV102)+SUM(FV105:FV114)+SUM(FV117:FV123)+SUM(FV126:FV136)+SUM(FV139:FV147)+SUM(FV150:FV158)+SUM(FV161:FV171)+SUM(FV174:FV184)+SUM(FV187:FV198)+SUM(FV201:FV202)+SUM(FV205:FV214)+SUM(FV217:FV223)+SUM(FV226:FV230)+SUM(FV233:FV243)+SUM(FV246:FV256)+SUM(FV259:FV270)+SUM(FV273:FV278)+SUM(FV281:FV288)+SUM(FV291:FV299)+SUM(FV302:FV309)+SUM(FV313:FV317)+SUM(FV320:FV326)+SUM(FV329:FV336)+SUM(FV339:FV345)+SUM(FV348:FV354)+SUM(FV357:FV361)+SUM(FV364:FV374)+SUM(FV377:FV383)+SUM(FV386:FV390)</f>
        <v>138232.92161000002</v>
      </c>
      <c r="FW12" s="74">
        <f>FV12/FU12*100</f>
        <v>65.506713365020559</v>
      </c>
      <c r="FX12" s="74">
        <f>SUM(FX15:FX16)+SUM(FX19:FX25)+SUM(FX28:FX39)+SUM(FX42:FX51)+SUM(FX54:FX56)+SUM(FX59:FX74)+SUM(FX77:FX80)+SUM(FX83:FX97)+SUM(FX100:FX102)+SUM(FX105:FX114)+SUM(FX117:FX123)+SUM(FX126:FX136)+SUM(FX139:FX147)+SUM(FX150:FX158)+SUM(FX161:FX171)+SUM(FX174:FX184)+SUM(FX187:FX198)+SUM(FX201:FX202)+SUM(FX205:FX214)+SUM(FX217:FX223)+SUM(FX226:FX230)+SUM(FX233:FX243)+SUM(FX246:FX256)+SUM(FX259:FX270)+SUM(FX273:FX278)+SUM(FX281:FX288)+SUM(FX291:FX299)+SUM(FX302:FX309)+SUM(FX313:FX317)+SUM(FX320:FX326)+SUM(FX329:FX336)+SUM(FX339:FX345)+SUM(FX348:FX354)+SUM(FX357:FX361)+SUM(FX364:FX374)+SUM(FX377:FX383)+SUM(FX386:FX390)</f>
        <v>0</v>
      </c>
      <c r="FY12" s="74">
        <f>SUM(FY15:FY16)+SUM(FY19:FY25)+SUM(FY28:FY39)+SUM(FY42:FY51)+SUM(FY54:FY56)+SUM(FY59:FY74)+SUM(FY77:FY80)+SUM(FY83:FY97)+SUM(FY100:FY102)+SUM(FY105:FY114)+SUM(FY117:FY123)+SUM(FY126:FY136)+SUM(FY139:FY147)+SUM(FY150:FY158)+SUM(FY161:FY171)+SUM(FY174:FY184)+SUM(FY187:FY198)+SUM(FY201:FY202)+SUM(FY205:FY214)+SUM(FY217:FY223)+SUM(FY226:FY230)+SUM(FY233:FY243)+SUM(FY246:FY256)+SUM(FY259:FY270)+SUM(FY273:FY278)+SUM(FY281:FY288)+SUM(FY291:FY299)+SUM(FY302:FY309)+SUM(FY313:FY317)+SUM(FY320:FY326)+SUM(FY329:FY336)+SUM(FY339:FY345)+SUM(FY348:FY354)+SUM(FY357:FY361)+SUM(FY364:FY374)+SUM(FY377:FY383)+SUM(FY386:FY390)</f>
        <v>0</v>
      </c>
      <c r="FZ12" s="74">
        <f>SUM(FZ15:FZ16)+SUM(FZ19:FZ25)+SUM(FZ28:FZ39)+SUM(FZ42:FZ51)+SUM(FZ54:FZ56)+SUM(FZ59:FZ74)+SUM(FZ77:FZ80)+SUM(FZ83:FZ97)+SUM(FZ100:FZ102)+SUM(FZ105:FZ114)+SUM(FZ117:FZ123)+SUM(FZ126:FZ136)+SUM(FZ139:FZ147)+SUM(FZ150:FZ158)+SUM(FZ161:FZ171)+SUM(FZ174:FZ184)+SUM(FZ187:FZ198)+SUM(FZ201:FZ202)+SUM(FZ205:FZ214)+SUM(FZ217:FZ223)+SUM(FZ226:FZ230)+SUM(FZ233:FZ243)+SUM(FZ246:FZ256)+SUM(FZ259:FZ270)+SUM(FZ273:FZ278)+SUM(FZ281:FZ288)+SUM(FZ291:FZ299)+SUM(FZ302:FZ309)+SUM(FZ313:FZ317)+SUM(FZ320:FZ326)+SUM(FZ329:FZ336)+SUM(FZ339:FZ345)+SUM(FZ348:FZ354)+SUM(FZ357:FZ361)+SUM(FZ364:FZ374)+SUM(FZ377:FZ383)+SUM(FZ386:FZ390)</f>
        <v>0</v>
      </c>
      <c r="GA12" s="74"/>
      <c r="GB12" s="74">
        <f>SUM(GB15:GB16)+SUM(GB19:GB25)+SUM(GB28:GB39)+SUM(GB42:GB51)+SUM(GB54:GB56)+SUM(GB59:GB74)+SUM(GB77:GB80)+SUM(GB83:GB97)+SUM(GB100:GB102)+SUM(GB105:GB114)+SUM(GB117:GB123)+SUM(GB126:GB136)+SUM(GB139:GB147)+SUM(GB150:GB158)+SUM(GB161:GB171)+SUM(GB174:GB184)+SUM(GB187:GB198)+SUM(GB201:GB202)+SUM(GB205:GB214)+SUM(GB217:GB223)+SUM(GB226:GB230)+SUM(GB233:GB243)+SUM(GB246:GB256)+SUM(GB259:GB270)+SUM(GB273:GB278)+SUM(GB281:GB288)+SUM(GB291:GB299)+SUM(GB302:GB309)+SUM(GB313:GB317)+SUM(GB320:GB326)+SUM(GB329:GB336)+SUM(GB339:GB345)+SUM(GB348:GB354)+SUM(GB357:GB361)+SUM(GB364:GB374)+SUM(GB377:GB383)+SUM(GB386:GB390)</f>
        <v>0</v>
      </c>
      <c r="GC12" s="74">
        <f>SUM(GC15:GC16)+SUM(GC19:GC25)+SUM(GC28:GC39)+SUM(GC42:GC51)+SUM(GC54:GC56)+SUM(GC59:GC74)+SUM(GC77:GC80)+SUM(GC83:GC97)+SUM(GC100:GC102)+SUM(GC105:GC114)+SUM(GC117:GC123)+SUM(GC126:GC136)+SUM(GC139:GC147)+SUM(GC150:GC158)+SUM(GC161:GC171)+SUM(GC174:GC184)+SUM(GC187:GC198)+SUM(GC201:GC202)+SUM(GC205:GC214)+SUM(GC217:GC223)+SUM(GC226:GC230)+SUM(GC233:GC243)+SUM(GC246:GC256)+SUM(GC259:GC270)+SUM(GC273:GC278)+SUM(GC281:GC288)+SUM(GC291:GC299)+SUM(GC302:GC309)+SUM(GC313:GC317)+SUM(GC320:GC326)+SUM(GC329:GC336)+SUM(GC339:GC345)+SUM(GC348:GC354)+SUM(GC357:GC361)+SUM(GC364:GC374)+SUM(GC377:GC383)+SUM(GC386:GC390)</f>
        <v>0</v>
      </c>
      <c r="GD12" s="74">
        <f>SUM(GD15:GD16)+SUM(GD19:GD25)+SUM(GD28:GD39)+SUM(GD42:GD51)+SUM(GD54:GD56)+SUM(GD59:GD74)+SUM(GD77:GD80)+SUM(GD83:GD97)+SUM(GD100:GD102)+SUM(GD105:GD114)+SUM(GD117:GD123)+SUM(GD126:GD136)+SUM(GD139:GD147)+SUM(GD150:GD158)+SUM(GD161:GD171)+SUM(GD174:GD184)+SUM(GD187:GD198)+SUM(GD201:GD202)+SUM(GD205:GD214)+SUM(GD217:GD223)+SUM(GD226:GD230)+SUM(GD233:GD243)+SUM(GD246:GD256)+SUM(GD259:GD270)+SUM(GD273:GD278)+SUM(GD281:GD288)+SUM(GD291:GD299)+SUM(GD302:GD309)+SUM(GD313:GD317)+SUM(GD320:GD326)+SUM(GD329:GD336)+SUM(GD339:GD345)+SUM(GD348:GD354)+SUM(GD357:GD361)+SUM(GD364:GD374)+SUM(GD377:GD383)+SUM(GD386:GD390)</f>
        <v>0</v>
      </c>
      <c r="GE12" s="74"/>
      <c r="GF12" s="74">
        <f>SUM(GF15:GF16)+SUM(GF19:GF25)+SUM(GF28:GF39)+SUM(GF42:GF51)+SUM(GF54:GF56)+SUM(GF59:GF74)+SUM(GF77:GF80)+SUM(GF83:GF97)+SUM(GF100:GF102)+SUM(GF105:GF114)+SUM(GF117:GF123)+SUM(GF126:GF136)+SUM(GF139:GF147)+SUM(GF150:GF158)+SUM(GF161:GF171)+SUM(GF174:GF184)+SUM(GF187:GF198)+SUM(GF201:GF202)+SUM(GF205:GF214)+SUM(GF217:GF223)+SUM(GF226:GF230)+SUM(GF233:GF243)+SUM(GF246:GF256)+SUM(GF259:GF270)+SUM(GF273:GF278)+SUM(GF281:GF288)+SUM(GF291:GF299)+SUM(GF302:GF309)+SUM(GF313:GF317)+SUM(GF320:GF326)+SUM(GF329:GF336)+SUM(GF339:GF345)+SUM(GF348:GF354)+SUM(GF357:GF361)+SUM(GF364:GF374)+SUM(GF377:GF383)+SUM(GF386:GF390)</f>
        <v>0</v>
      </c>
      <c r="GG12" s="74">
        <f>SUM(GG15:GG16)+SUM(GG19:GG25)+SUM(GG28:GG39)+SUM(GG42:GG51)+SUM(GG54:GG56)+SUM(GG59:GG74)+SUM(GG77:GG80)+SUM(GG83:GG97)+SUM(GG100:GG102)+SUM(GG105:GG114)+SUM(GG117:GG123)+SUM(GG126:GG136)+SUM(GG139:GG147)+SUM(GG150:GG158)+SUM(GG161:GG171)+SUM(GG174:GG184)+SUM(GG187:GG198)+SUM(GG201:GG202)+SUM(GG205:GG214)+SUM(GG217:GG223)+SUM(GG226:GG230)+SUM(GG233:GG243)+SUM(GG246:GG256)+SUM(GG259:GG270)+SUM(GG273:GG278)+SUM(GG281:GG288)+SUM(GG291:GG299)+SUM(GG302:GG309)+SUM(GG313:GG317)+SUM(GG320:GG326)+SUM(GG329:GG336)+SUM(GG339:GG345)+SUM(GG348:GG354)+SUM(GG357:GG361)+SUM(GG364:GG374)+SUM(GG377:GG383)+SUM(GG386:GG390)</f>
        <v>0</v>
      </c>
      <c r="GH12" s="74">
        <f>SUM(GH15:GH16)+SUM(GH19:GH25)+SUM(GH28:GH39)+SUM(GH42:GH51)+SUM(GH54:GH56)+SUM(GH59:GH74)+SUM(GH77:GH80)+SUM(GH83:GH97)+SUM(GH100:GH102)+SUM(GH105:GH114)+SUM(GH117:GH123)+SUM(GH126:GH136)+SUM(GH139:GH147)+SUM(GH150:GH158)+SUM(GH161:GH171)+SUM(GH174:GH184)+SUM(GH187:GH198)+SUM(GH201:GH202)+SUM(GH205:GH214)+SUM(GH217:GH223)+SUM(GH226:GH230)+SUM(GH233:GH243)+SUM(GH246:GH256)+SUM(GH259:GH270)+SUM(GH273:GH278)+SUM(GH281:GH288)+SUM(GH291:GH299)+SUM(GH302:GH309)+SUM(GH313:GH317)+SUM(GH320:GH326)+SUM(GH329:GH336)+SUM(GH339:GH345)+SUM(GH348:GH354)+SUM(GH357:GH361)+SUM(GH364:GH374)+SUM(GH377:GH383)+SUM(GH386:GH390)</f>
        <v>0</v>
      </c>
      <c r="GI12" s="74"/>
      <c r="GJ12" s="74"/>
      <c r="GK12" s="74">
        <f>SUM(GK15:GK16)+SUM(GK19:GK25)+SUM(GK28:GK39)+SUM(GK42:GK51)+SUM(GK54:GK56)+SUM(GK59:GK74)+SUM(GK77:GK80)+SUM(GK83:GK97)+SUM(GK100:GK102)+SUM(GK105:GK114)+SUM(GK117:GK123)+SUM(GK126:GK136)+SUM(GK139:GK147)+SUM(GK150:GK158)+SUM(GK161:GK171)+SUM(GK174:GK184)+SUM(GK187:GK198)+SUM(GK201:GK202)+SUM(GK205:GK214)+SUM(GK217:GK223)+SUM(GK226:GK230)+SUM(GK233:GK243)+SUM(GK246:GK256)+SUM(GK259:GK270)+SUM(GK273:GK278)+SUM(GK281:GK288)+SUM(GK291:GK299)+SUM(GK302:GK309)+SUM(GK313:GK317)+SUM(GK320:GK326)+SUM(GK329:GK336)+SUM(GK339:GK345)+SUM(GK348:GK354)+SUM(GK357:GK361)+SUM(GK364:GK374)+SUM(GK377:GK383)+SUM(GK386:GK390)</f>
        <v>26369.114130000002</v>
      </c>
      <c r="GL12" s="74">
        <f>SUM(GL15:GL16)+SUM(GL19:GL25)+SUM(GL28:GL39)+SUM(GL42:GL51)+SUM(GL54:GL56)+SUM(GL59:GL74)+SUM(GL77:GL80)+SUM(GL83:GL97)+SUM(GL100:GL102)+SUM(GL105:GL114)+SUM(GL117:GL123)+SUM(GL126:GL136)+SUM(GL139:GL147)+SUM(GL150:GL158)+SUM(GL161:GL171)+SUM(GL174:GL184)+SUM(GL187:GL198)+SUM(GL201:GL202)+SUM(GL205:GL214)+SUM(GL217:GL223)+SUM(GL226:GL230)+SUM(GL233:GL243)+SUM(GL246:GL256)+SUM(GL259:GL270)+SUM(GL273:GL278)+SUM(GL281:GL288)+SUM(GL291:GL299)+SUM(GL302:GL309)+SUM(GL313:GL317)+SUM(GL320:GL326)+SUM(GL329:GL336)+SUM(GL339:GL345)+SUM(GL348:GL354)+SUM(GL357:GL361)+SUM(GL364:GL374)+SUM(GL377:GL383)+SUM(GL386:GL390)</f>
        <v>22462.171740000002</v>
      </c>
      <c r="GM12" s="74">
        <f>GL12/GK12*100</f>
        <v>85.183641851831908</v>
      </c>
      <c r="GN12" s="74">
        <f>SUM(GN15:GN16)+SUM(GN19:GN25)+SUM(GN28:GN39)+SUM(GN42:GN51)+SUM(GN54:GN56)+SUM(GN59:GN74)+SUM(GN77:GN80)+SUM(GN83:GN97)+SUM(GN100:GN102)+SUM(GN105:GN114)+SUM(GN117:GN123)+SUM(GN126:GN136)+SUM(GN139:GN147)+SUM(GN150:GN158)+SUM(GN161:GN171)+SUM(GN174:GN184)+SUM(GN187:GN198)+SUM(GN201:GN202)+SUM(GN205:GN214)+SUM(GN217:GN223)+SUM(GN226:GN230)+SUM(GN233:GN243)+SUM(GN246:GN256)+SUM(GN259:GN270)+SUM(GN273:GN278)+SUM(GN281:GN288)+SUM(GN291:GN299)+SUM(GN302:GN309)+SUM(GN313:GN317)+SUM(GN320:GN326)+SUM(GN329:GN336)+SUM(GN339:GN345)+SUM(GN348:GN354)+SUM(GN357:GN361)+SUM(GN364:GN374)+SUM(GN377:GN383)+SUM(GN386:GN390)</f>
        <v>338747.64686000004</v>
      </c>
      <c r="GO12" s="74">
        <f>SUM(GO15:GO16)+SUM(GO19:GO25)+SUM(GO28:GO39)+SUM(GO42:GO51)+SUM(GO54:GO56)+SUM(GO59:GO74)+SUM(GO77:GO80)+SUM(GO83:GO97)+SUM(GO100:GO102)+SUM(GO105:GO114)+SUM(GO117:GO123)+SUM(GO126:GO136)+SUM(GO139:GO147)+SUM(GO150:GO158)+SUM(GO161:GO171)+SUM(GO174:GO184)+SUM(GO187:GO198)+SUM(GO201:GO202)+SUM(GO205:GO214)+SUM(GO217:GO223)+SUM(GO226:GO230)+SUM(GO233:GO243)+SUM(GO246:GO256)+SUM(GO259:GO270)+SUM(GO273:GO278)+SUM(GO281:GO288)+SUM(GO291:GO299)+SUM(GO302:GO309)+SUM(GO313:GO317)+SUM(GO320:GO326)+SUM(GO329:GO336)+SUM(GO339:GO345)+SUM(GO348:GO354)+SUM(GO357:GO361)+SUM(GO364:GO374)+SUM(GO377:GO383)+SUM(GO386:GO390)</f>
        <v>311484.05546</v>
      </c>
      <c r="GP12" s="74">
        <f>SUM(GP15:GP16)+SUM(GP19:GP25)+SUM(GP28:GP39)+SUM(GP42:GP51)+SUM(GP54:GP56)+SUM(GP59:GP74)+SUM(GP77:GP80)+SUM(GP83:GP97)+SUM(GP100:GP102)+SUM(GP105:GP114)+SUM(GP117:GP123)+SUM(GP126:GP136)+SUM(GP139:GP147)+SUM(GP150:GP158)+SUM(GP161:GP171)+SUM(GP174:GP184)+SUM(GP187:GP198)+SUM(GP201:GP202)+SUM(GP205:GP214)+SUM(GP217:GP223)+SUM(GP226:GP230)+SUM(GP233:GP243)+SUM(GP246:GP256)+SUM(GP259:GP270)+SUM(GP273:GP278)+SUM(GP281:GP288)+SUM(GP291:GP299)+SUM(GP302:GP309)+SUM(GP313:GP317)+SUM(GP320:GP326)+SUM(GP329:GP336)+SUM(GP339:GP345)+SUM(GP348:GP354)+SUM(GP357:GP361)+SUM(GP364:GP374)+SUM(GP377:GP383)+SUM(GP386:GP390)</f>
        <v>309703.20545999997</v>
      </c>
      <c r="GQ12" s="74">
        <f>GP12/GO12*100</f>
        <v>99.428269290583728</v>
      </c>
      <c r="GR12" s="74"/>
      <c r="GS12" s="74">
        <f>SUM(GS15:GS16)+SUM(GS19:GS25)+SUM(GS28:GS39)+SUM(GS42:GS51)+SUM(GS54:GS56)+SUM(GS59:GS74)+SUM(GS77:GS80)+SUM(GS83:GS97)+SUM(GS100:GS102)+SUM(GS105:GS114)+SUM(GS117:GS123)+SUM(GS126:GS136)+SUM(GS139:GS147)+SUM(GS150:GS158)+SUM(GS161:GS171)+SUM(GS174:GS184)+SUM(GS187:GS198)+SUM(GS201:GS202)+SUM(GS205:GS214)+SUM(GS217:GS223)+SUM(GS226:GS230)+SUM(GS233:GS243)+SUM(GS233:GS243)+SUM(GS246:GS256)+SUM(GS259:GS270)+SUM(GS273:GS278)+SUM(GS281:GS288)+SUM(GS291:GS299)+SUM(GS302:GS309)+SUM(GS313:GS317)+SUM(GS320:GS326)+SUM(GS329:GS336)+SUM(GS339:GS345)+SUM(GS348:GS354)+SUM(GS357:GS361)+SUM(GS364:GS374)+SUM(GS377:GS383)+SUM(GS386:GS390)</f>
        <v>270000</v>
      </c>
      <c r="GT12" s="74">
        <f>SUM(GT15:GT16)+SUM(GT19:GT25)+SUM(GT28:GT39)+SUM(GT42:GT51)+SUM(GT54:GT56)+SUM(GT59:GT74)+SUM(GT77:GT80)+SUM(GT83:GT97)+SUM(GT100:GT102)+SUM(GT105:GT114)+SUM(GT117:GT123)+SUM(GT126:GT136)+SUM(GT139:GT147)+SUM(GT150:GT158)+SUM(GT161:GT171)+SUM(GT174:GT184)+SUM(GT187:GT198)+SUM(GT201:GT202)+SUM(GT205:GT214)+SUM(GT217:GT223)+SUM(GT226:GT230)+SUM(GT233:GT243)+SUM(GT233:GT243)+SUM(GT246:GT256)+SUM(GT259:GT270)+SUM(GT273:GT278)+SUM(GT281:GT288)+SUM(GT291:GT299)+SUM(GT302:GT309)+SUM(GT313:GT317)+SUM(GT320:GT326)+SUM(GT329:GT336)+SUM(GT339:GT345)+SUM(GT348:GT354)+SUM(GT357:GT361)+SUM(GT364:GT374)+SUM(GT377:GT383)+SUM(GT386:GT390)</f>
        <v>264393.71296000003</v>
      </c>
      <c r="GU12" s="74">
        <f>GT12/GS12*100</f>
        <v>97.923597392592612</v>
      </c>
      <c r="GV12" s="74">
        <f>SUM(GV15:GV16)+SUM(GV19:GV25)+SUM(GV28:GV39)+SUM(GV42:GV51)+SUM(GV54:GV56)+SUM(GV59:GV74)+SUM(GV77:GV80)+SUM(GV83:GV97)+SUM(GV100:GV102)+SUM(GV105:GV114)+SUM(GV117:GV123)+SUM(GV126:GV136)+SUM(GV139:GV147)+SUM(GV150:GV158)+SUM(GV161:GV171)+SUM(GV174:GV184)+SUM(GV187:GV198)+SUM(GV201:GV202)+SUM(GV205:GV214)+SUM(GV217:GV223)+SUM(GV226:GV230)+SUM(GV233:GV243)+SUM(GV246:GV256)+SUM(GV259:GV270)+SUM(GV273:GV278)+SUM(GV281:GV288)+SUM(GV291:GV299)+SUM(GV302:GV309)+SUM(GV313:GV317)+SUM(GV320:GV326)+SUM(GV329:GV336)+SUM(GV339:GV345)+SUM(GV348:GV354)+SUM(GV357:GV361)+SUM(GV364:GV374)+SUM(GV377:GV383)+SUM(GV386:GV390)</f>
        <v>5270.45</v>
      </c>
      <c r="GW12" s="74">
        <f>SUM(GW15:GW16)+SUM(GW19:GW25)+SUM(GW28:GW39)+SUM(GW42:GW51)+SUM(GW54:GW56)+SUM(GW59:GW74)+SUM(GW77:GW80)+SUM(GW83:GW97)+SUM(GW100:GW102)+SUM(GW105:GW114)+SUM(GW117:GW123)+SUM(GW126:GW136)+SUM(GW139:GW147)+SUM(GW150:GW158)+SUM(GW161:GW171)+SUM(GW174:GW184)+SUM(GW187:GW198)+SUM(GW201:GW202)+SUM(GW205:GW214)+SUM(GW217:GW223)+SUM(GW226:GW230)+SUM(GW233:GW243)+SUM(GW246:GW256)+SUM(GW259:GW270)+SUM(GW273:GW278)+SUM(GW281:GW288)+SUM(GW291:GW299)+SUM(GW302:GW309)+SUM(GW313:GW317)+SUM(GW320:GW326)+SUM(GW329:GW336)+SUM(GW339:GW345)+SUM(GW348:GW354)+SUM(GW357:GW361)+SUM(GW364:GW374)+SUM(GW377:GW383)+SUM(GW386:GW390)</f>
        <v>4801.4438499999997</v>
      </c>
      <c r="GX12" s="74">
        <f>SUM(GX15:GX16)+SUM(GX19:GX25)+SUM(GX28:GX39)+SUM(GX42:GX51)+SUM(GX54:GX56)+SUM(GX59:GX74)+SUM(GX77:GX80)+SUM(GX83:GX97)+SUM(GX100:GX102)+SUM(GX105:GX114)+SUM(GX117:GX123)+SUM(GX126:GX136)+SUM(GX139:GX147)+SUM(GX150:GX158)+SUM(GX161:GX171)+SUM(GX174:GX184)+SUM(GX187:GX198)+SUM(GX201:GX202)+SUM(GX205:GX214)+SUM(GX217:GX223)+SUM(GX226:GX230)+SUM(GX233:GX243)+SUM(GX246:GX256)+SUM(GX259:GX270)+SUM(GX273:GX278)+SUM(GX281:GX288)+SUM(GX291:GX299)+SUM(GX302:GX309)+SUM(GX313:GX317)+SUM(GX320:GX326)+SUM(GX329:GX336)+SUM(GX339:GX345)+SUM(GX348:GX354)+SUM(GX357:GX361)+SUM(GX364:GX374)+SUM(GX377:GX383)+SUM(GX386:GX390)</f>
        <v>0</v>
      </c>
      <c r="GY12" s="74">
        <f>GX12/GW12*100</f>
        <v>0</v>
      </c>
      <c r="GZ12" s="74"/>
      <c r="HA12" s="74">
        <f>SUM(HA15:HA16)+SUM(HA19:HA25)+SUM(HA28:HA39)+SUM(HA42:HA51)+SUM(HA54:HA56)+SUM(HA59:HA74)+SUM(HA77:HA80)+SUM(HA83:HA97)+SUM(HA100:HA102)+SUM(HA105:HA114)+SUM(HA117:HA123)+SUM(HA126:HA136)+SUM(HA139:HA147)+SUM(HA150:HA158)+SUM(HA161:HA171)+SUM(HA174:HA184)+SUM(HA187:HA198)+SUM(HA201:HA202)+SUM(HA205:HA214)+SUM(HA217:HA223)+SUM(HA226:HA230)+SUM(HA233:HA243)+SUM(HA246:HA256)+SUM(HA259:HA270)+SUM(HA273:HA278)+SUM(HA281:HA288)+SUM(HA291:HA299)+SUM(HA302:HA309)+SUM(HA313:HA317)+SUM(HA320:HA326)+SUM(HA329:HA336)+SUM(HA339:HA345)+SUM(HA348:HA354)+SUM(HA357:HA361)+SUM(HA364:HA374)+SUM(HA377:HA383)+SUM(HA386:HA390)</f>
        <v>187238.26749999999</v>
      </c>
      <c r="HB12" s="74">
        <f>SUM(HB15:HB16)+SUM(HB19:HB25)+SUM(HB28:HB39)+SUM(HB42:HB51)+SUM(HB54:HB56)+SUM(HB59:HB74)+SUM(HB77:HB80)+SUM(HB83:HB97)+SUM(HB100:HB102)+SUM(HB105:HB114)+SUM(HB117:HB123)+SUM(HB126:HB136)+SUM(HB139:HB147)+SUM(HB150:HB158)+SUM(HB161:HB171)+SUM(HB174:HB184)+SUM(HB187:HB198)+SUM(HB201:HB202)+SUM(HB205:HB214)+SUM(HB217:HB223)+SUM(HB226:HB230)+SUM(HB233:HB243)+SUM(HB246:HB256)+SUM(HB259:HB270)+SUM(HB273:HB278)+SUM(HB281:HB288)+SUM(HB291:HB299)+SUM(HB302:HB309)+SUM(HB313:HB317)+SUM(HB320:HB326)+SUM(HB329:HB336)+SUM(HB339:HB345)+SUM(HB348:HB354)+SUM(HB357:HB361)+SUM(HB364:HB374)+SUM(HB377:HB383)+SUM(HB386:HB390)</f>
        <v>67624.54754</v>
      </c>
      <c r="HC12" s="74">
        <f>HB12/HA12*100</f>
        <v>36.116841093928628</v>
      </c>
      <c r="HD12" s="74"/>
      <c r="HE12" s="74">
        <f>SUM(HE15:HE16)+SUM(HE19:HE25)+SUM(HE28:HE39)+SUM(HE42:HE51)+SUM(HE54:HE56)+SUM(HE59:HE74)+SUM(HE77:HE80)+SUM(HE83:HE97)+SUM(HE100:HE102)+SUM(HE105:HE114)+SUM(HE117:HE123)+SUM(HE126:HE136)+SUM(HE139:HE147)+SUM(HE150:HE158)+SUM(HE161:HE171)+SUM(HE174:HE184)+SUM(HE187:HE198)+SUM(HE201:HE202)+SUM(HE205:HE214)+SUM(HE217:HE223)+SUM(HE226:HE230)+SUM(HE233:HE243)+SUM(HE246:HE256)+SUM(HE259:HE270)+SUM(HE273:HE278)+SUM(HE281:HE288)+SUM(HE291:HE299)+SUM(HE302:HE309)+SUM(HE313:HE317)+SUM(HE320:HE326)+SUM(HE329:HE336)+SUM(HE339:HE345)+SUM(HE348:HE354)+SUM(HE357:HE361)+SUM(HE364:HE374)+SUM(HE377:HE383)+SUM(HE386:HE390)</f>
        <v>0</v>
      </c>
      <c r="HF12" s="74">
        <f>SUM(HF15:HF16)+SUM(HF19:HF25)+SUM(HF28:HF39)+SUM(HF42:HF51)+SUM(HF54:HF56)+SUM(HF59:HF74)+SUM(HF77:HF80)+SUM(HF83:HF97)+SUM(HF100:HF102)+SUM(HF105:HF114)+SUM(HF117:HF123)+SUM(HF126:HF136)+SUM(HF139:HF147)+SUM(HF150:HF158)+SUM(HF161:HF171)+SUM(HF174:HF184)+SUM(HF187:HF198)+SUM(HF201:HF202)+SUM(HF205:HF214)+SUM(HF217:HF223)+SUM(HF226:HF230)+SUM(HF233:HF243)+SUM(HF246:HF256)+SUM(HF259:HF270)+SUM(HF273:HF278)+SUM(HF281:HF288)+SUM(HF291:HF299)+SUM(HF302:HF309)+SUM(HF313:HF317)+SUM(HF320:HF326)+SUM(HF329:HF336)+SUM(HF339:HF345)+SUM(HF348:HF354)+SUM(HF357:HF361)+SUM(HF364:HF374)+SUM(HF377:HF383)+SUM(HF386:HF390)</f>
        <v>0</v>
      </c>
      <c r="HG12" s="74"/>
      <c r="HH12" s="74">
        <f>SUM(HH15:HH16)+SUM(HH19:HH25)+SUM(HH28:HH39)+SUM(HH42:HH51)+SUM(HH54:HH56)+SUM(HH59:HH74)+SUM(HH77:HH80)+SUM(HH83:HH97)+SUM(HH100:HH102)+SUM(HH105:HH114)+SUM(HH117:HH123)+SUM(HH126:HH136)+SUM(HH139:HH147)+SUM(HH150:HH158)+SUM(HH161:HH171)+SUM(HH174:HH184)+SUM(HH187:HH198)+SUM(HH201:HH202)+SUM(HH205:HH214)+SUM(HH217:HH223)+SUM(HH226:HH230)+SUM(HH233:HH243)+SUM(HH246:HH256)+SUM(HH259:HH270)+SUM(HH273:HH278)+SUM(HH281:HH288)+SUM(HH291:HH299)+SUM(HH302:HH309)+SUM(HH313:HH317)+SUM(HH320:HH326)+SUM(HH329:HH336)+SUM(HH339:HH345)+SUM(HH348:HH354)+SUM(HH357:HH361)+SUM(HH364:HH374)+SUM(HH377:HH383)+SUM(HH386:HH390)</f>
        <v>0</v>
      </c>
      <c r="HI12" s="74">
        <f>SUM(HI15:HI16)+SUM(HI19:HI25)+SUM(HI28:HI39)+SUM(HI42:HI51)+SUM(HI54:HI56)+SUM(HI59:HI74)+SUM(HI77:HI80)+SUM(HI83:HI97)+SUM(HI100:HI102)+SUM(HI105:HI114)+SUM(HI117:HI123)+SUM(HI126:HI136)+SUM(HI139:HI147)+SUM(HI150:HI158)+SUM(HI161:HI171)+SUM(HI174:HI184)+SUM(HI187:HI198)+SUM(HI201:HI202)+SUM(HI205:HI214)+SUM(HI217:HI223)+SUM(HI226:HI230)+SUM(HI233:HI243)+SUM(HI246:HI256)+SUM(HI259:HI270)+SUM(HI273:HI278)+SUM(HI281:HI288)+SUM(HI291:HI299)+SUM(HI302:HI309)+SUM(HI313:HI317)+SUM(HI320:HI326)+SUM(HI329:HI336)+SUM(HI339:HI345)+SUM(HI348:HI354)+SUM(HI357:HI361)+SUM(HI364:HI374)+SUM(HI377:HI383)+SUM(HI386:HI390)</f>
        <v>0</v>
      </c>
      <c r="HJ12" s="74">
        <f>SUM(HJ15:HJ16)+SUM(HJ19:HJ25)+SUM(HJ28:HJ39)+SUM(HJ42:HJ51)+SUM(HJ54:HJ56)+SUM(HJ59:HJ74)+SUM(HJ77:HJ80)+SUM(HJ83:HJ97)+SUM(HJ100:HJ102)+SUM(HJ105:HJ114)+SUM(HJ117:HJ123)+SUM(HJ126:HJ136)+SUM(HJ139:HJ147)+SUM(HJ150:HJ158)+SUM(HJ161:HJ171)+SUM(HJ174:HJ184)+SUM(HJ187:HJ198)+SUM(HJ201:HJ202)+SUM(HJ205:HJ214)+SUM(HJ217:HJ223)+SUM(HJ226:HJ230)+SUM(HJ233:HJ243)+SUM(HJ246:HJ256)+SUM(HJ259:HJ270)+SUM(HJ273:HJ278)+SUM(HJ281:HJ288)+SUM(HJ291:HJ299)+SUM(HJ302:HJ309)+SUM(HJ313:HJ317)+SUM(HJ320:HJ326)+SUM(HJ329:HJ336)+SUM(HJ339:HJ345)+SUM(HJ348:HJ354)+SUM(HJ357:HJ361)+SUM(HJ364:HJ374)+SUM(HJ377:HJ383)+SUM(HJ386:HJ390)</f>
        <v>0</v>
      </c>
      <c r="HK12" s="74"/>
      <c r="HL12" s="74">
        <f>SUM(HL15:HL16)+SUM(HL19:HL25)+SUM(HL28:HL39)+SUM(HL42:HL51)+SUM(HL54:HL56)+SUM(HL59:HL74)+SUM(HL77:HL80)+SUM(HL83:HL97)+SUM(HL100:HL102)+SUM(HL105:HL114)+SUM(HL117:HL123)+SUM(HL126:HL136)+SUM(HL139:HL147)+SUM(HL150:HL158)+SUM(HL161:HL171)+SUM(HL174:HL184)+SUM(HL187:HL198)+SUM(HL201:HL202)+SUM(HL205:HL214)+SUM(HL217:HL223)+SUM(HL226:HL230)+SUM(HL233:HL243)+SUM(HL246:HL256)+SUM(HL259:HL270)+SUM(HL273:HL278)+SUM(HL281:HL288)+SUM(HL291:HL299)+SUM(HL302:HL309)+SUM(HL313:HL317)+SUM(HL320:HL326)+SUM(HL329:HL336)+SUM(HL339:HL345)+SUM(HL348:HL354)+SUM(HL357:HL361)+SUM(HL364:HL374)+SUM(HL377:HL383)+SUM(HL386:HL390)</f>
        <v>0</v>
      </c>
      <c r="HM12" s="74">
        <f>SUM(HM15:HM16)+SUM(HM19:HM25)+SUM(HM28:HM39)+SUM(HM42:HM51)+SUM(HM54:HM56)+SUM(HM59:HM74)+SUM(HM77:HM80)+SUM(HM83:HM97)+SUM(HM100:HM102)+SUM(HM105:HM114)+SUM(HM117:HM123)+SUM(HM126:HM136)+SUM(HM139:HM147)+SUM(HM150:HM158)+SUM(HM161:HM171)+SUM(HM174:HM184)+SUM(HM187:HM198)+SUM(HM201:HM202)+SUM(HM205:HM214)+SUM(HM217:HM223)+SUM(HM226:HM230)+SUM(HM233:HM243)+SUM(HM246:HM256)+SUM(HM259:HM270)+SUM(HM273:HM278)+SUM(HM281:HM288)+SUM(HM291:HM299)+SUM(HM302:HM309)+SUM(HM313:HM317)+SUM(HM320:HM326)+SUM(HM329:HM336)+SUM(HM339:HM345)+SUM(HM348:HM354)+SUM(HM357:HM361)+SUM(HM364:HM374)+SUM(HM377:HM383)+SUM(HM386:HM390)</f>
        <v>0</v>
      </c>
      <c r="HN12" s="74">
        <f>SUM(HN15:HN16)+SUM(HN19:HN25)+SUM(HN28:HN39)+SUM(HN42:HN51)+SUM(HN54:HN56)+SUM(HN59:HN74)+SUM(HN77:HN80)+SUM(HN83:HN97)+SUM(HN100:HN102)+SUM(HN105:HN114)+SUM(HN117:HN123)+SUM(HN126:HN136)+SUM(HN139:HN147)+SUM(HN150:HN158)+SUM(HN161:HN171)+SUM(HN174:HN184)+SUM(HN187:HN198)+SUM(HN201:HN202)+SUM(HN205:HN214)+SUM(HN217:HN223)+SUM(HN226:HN230)+SUM(HN233:HN243)+SUM(HN246:HN256)+SUM(HN259:HN270)+SUM(HN273:HN278)+SUM(HN281:HN288)+SUM(HN291:HN299)+SUM(HN302:HN309)+SUM(HN313:HN317)+SUM(HN320:HN326)+SUM(HN329:HN336)+SUM(HN339:HN345)+SUM(HN348:HN354)+SUM(HN357:HN361)+SUM(HN364:HN374)+SUM(HN377:HN383)+SUM(HN386:HN390)</f>
        <v>0</v>
      </c>
      <c r="HO12" s="74"/>
      <c r="HP12" s="74">
        <f>SUM(HP15:HP16)+SUM(HP19:HP25)+SUM(HP28:HP39)+SUM(HP42:HP51)+SUM(HP54:HP56)+SUM(HP59:HP74)+SUM(HP77:HP80)+SUM(HP83:HP97)+SUM(HP100:HP102)+SUM(HP105:HP114)+SUM(HP117:HP123)+SUM(HP126:HP136)+SUM(HP139:HP147)+SUM(HP150:HP158)+SUM(HP161:HP171)+SUM(HP174:HP184)+SUM(HP187:HP198)+SUM(HP201:HP202)+SUM(HP205:HP214)+SUM(HP217:HP223)+SUM(HP226:HP230)+SUM(HP233:HP243)+SUM(HP246:HP256)+SUM(HP259:HP270)+SUM(HP273:HP278)+SUM(HP281:HP288)+SUM(HP291:HP299)+SUM(HP302:HP309)+SUM(HP313:HP317)+SUM(HP320:HP326)+SUM(HP329:HP336)+SUM(HP339:HP345)+SUM(HP348:HP354)+SUM(HP357:HP361)+SUM(HP364:HP374)+SUM(HP377:HP383)+SUM(HP386:HP390)</f>
        <v>0</v>
      </c>
      <c r="HQ12" s="74">
        <f>SUM(HQ15:HQ16)+SUM(HQ19:HQ25)+SUM(HQ28:HQ39)+SUM(HQ42:HQ51)+SUM(HQ54:HQ56)+SUM(HQ59:HQ74)+SUM(HQ77:HQ80)+SUM(HQ83:HQ97)+SUM(HQ100:HQ102)+SUM(HQ105:HQ114)+SUM(HQ117:HQ123)+SUM(HQ126:HQ136)+SUM(HQ139:HQ147)+SUM(HQ150:HQ158)+SUM(HQ161:HQ171)+SUM(HQ174:HQ184)+SUM(HQ187:HQ198)+SUM(HQ201:HQ202)+SUM(HQ205:HQ214)+SUM(HQ217:HQ223)+SUM(HQ226:HQ230)+SUM(HQ233:HQ243)+SUM(HQ246:HQ256)+SUM(HQ259:HQ270)+SUM(HQ273:HQ278)+SUM(HQ281:HQ288)+SUM(HQ291:HQ299)+SUM(HQ302:HQ309)+SUM(HQ313:HQ317)+SUM(HQ320:HQ326)+SUM(HQ329:HQ336)+SUM(HQ339:HQ345)+SUM(HQ348:HQ354)+SUM(HQ357:HQ361)+SUM(HQ364:HQ374)+SUM(HQ377:HQ383)+SUM(HQ386:HQ390)</f>
        <v>0</v>
      </c>
      <c r="HR12" s="74">
        <f>SUM(HR15:HR16)+SUM(HR19:HR25)+SUM(HR28:HR39)+SUM(HR42:HR51)+SUM(HR54:HR56)+SUM(HR59:HR74)+SUM(HR77:HR80)+SUM(HR83:HR97)+SUM(HR100:HR102)+SUM(HR105:HR114)+SUM(HR117:HR123)+SUM(HR126:HR136)+SUM(HR139:HR147)+SUM(HR150:HR158)+SUM(HR161:HR171)+SUM(HR174:HR184)+SUM(HR187:HR198)+SUM(HR201:HR202)+SUM(HR205:HR214)+SUM(HR217:HR223)+SUM(HR226:HR230)+SUM(HR233:HR243)+SUM(HR246:HR256)+SUM(HR259:HR270)+SUM(HR273:HR278)+SUM(HR281:HR288)+SUM(HR291:HR299)+SUM(HR302:HR309)+SUM(HR313:HR317)+SUM(HR320:HR326)+SUM(HR329:HR336)+SUM(HR339:HR345)+SUM(HR348:HR354)+SUM(HR357:HR361)+SUM(HR364:HR374)+SUM(HR377:HR383)+SUM(HR386:HR390)</f>
        <v>0</v>
      </c>
      <c r="HS12" s="74"/>
      <c r="HT12" s="74">
        <f>SUM(HT15:HT16)+SUM(HT19:HT25)+SUM(HT28:HT39)+SUM(HT42:HT51)+SUM(HT54:HT56)+SUM(HT59:HT74)+SUM(HT77:HT80)+SUM(HT83:HT97)+SUM(HT100:HT102)+SUM(HT105:HT114)+SUM(HT117:HT123)+SUM(HT126:HT136)+SUM(HT139:HT147)+SUM(HT150:HT158)+SUM(HT161:HT171)+SUM(HT174:HT184)+SUM(HT187:HT198)+SUM(HT201:HT202)+SUM(HT205:HT214)+SUM(HT217:HT223)+SUM(HT226:HT230)+SUM(HT233:HT243)+SUM(HT246:HT256)+SUM(HT259:HT270)+SUM(HT273:HT278)+SUM(HT281:HT288)+SUM(HT291:HT299)+SUM(HT302:HT309)+SUM(HT313:HT317)+SUM(HT320:HT326)+SUM(HT329:HT336)+SUM(HT339:HT345)+SUM(HT348:HT354)+SUM(HT357:HT361)+SUM(HT364:HT374)+SUM(HT377:HT383)+SUM(HT386:HT390)</f>
        <v>0</v>
      </c>
      <c r="HU12" s="74">
        <f>SUM(HU15:HU16)+SUM(HU19:HU25)+SUM(HU28:HU39)+SUM(HU42:HU51)+SUM(HU54:HU56)+SUM(HU59:HU74)+SUM(HU77:HU80)+SUM(HU83:HU97)+SUM(HU100:HU102)+SUM(HU105:HU114)+SUM(HU117:HU123)+SUM(HU126:HU136)+SUM(HU139:HU147)+SUM(HU150:HU158)+SUM(HU161:HU171)+SUM(HU174:HU184)+SUM(HU187:HU198)+SUM(HU201:HU202)+SUM(HU205:HU214)+SUM(HU217:HU223)+SUM(HU226:HU230)+SUM(HU233:HU243)+SUM(HU246:HU256)+SUM(HU259:HU270)+SUM(HU273:HU278)+SUM(HU281:HU288)+SUM(HU291:HU299)+SUM(HU302:HU309)+SUM(HU313:HU317)+SUM(HU320:HU326)+SUM(HU329:HU336)+SUM(HU339:HU345)+SUM(HU348:HU354)+SUM(HU357:HU361)+SUM(HU364:HU374)+SUM(HU377:HU383)+SUM(HU386:HU390)</f>
        <v>0</v>
      </c>
      <c r="HV12" s="74">
        <f>SUM(HV15:HV16)+SUM(HV19:HV25)+SUM(HV28:HV39)+SUM(HV42:HV51)+SUM(HV54:HV56)+SUM(HV59:HV74)+SUM(HV77:HV80)+SUM(HV83:HV97)+SUM(HV100:HV102)+SUM(HV105:HV114)+SUM(HV117:HV123)+SUM(HV126:HV136)+SUM(HV139:HV147)+SUM(HV150:HV158)+SUM(HV161:HV171)+SUM(HV174:HV184)+SUM(HV187:HV198)+SUM(HV201:HV202)+SUM(HV205:HV214)+SUM(HV217:HV223)+SUM(HV226:HV230)+SUM(HV233:HV243)+SUM(HV246:HV256)+SUM(HV259:HV270)+SUM(HV273:HV278)+SUM(HV281:HV288)+SUM(HV291:HV299)+SUM(HV302:HV309)+SUM(HV313:HV317)+SUM(HV320:HV326)+SUM(HV329:HV336)+SUM(HV339:HV345)+SUM(HV348:HV354)+SUM(HV357:HV361)+SUM(HV364:HV374)+SUM(HV377:HV383)+SUM(HV386:HV390)</f>
        <v>0</v>
      </c>
      <c r="HW12" s="74"/>
      <c r="HX12" s="74">
        <f>SUM(HX15:HX16)+SUM(HX19:HX25)+SUM(HX28:HX39)+SUM(HX42:HX51)+SUM(HX54:HX56)+SUM(HX59:HX74)+SUM(HX77:HX80)+SUM(HX83:HX97)+SUM(HX100:HX102)+SUM(HX105:HX114)+SUM(HX117:HX123)+SUM(HX126:HX136)+SUM(HX139:HX147)+SUM(HX150:HX158)+SUM(HX161:HX171)+SUM(HX174:HX184)+SUM(HX187:HX198)+SUM(HX201:HX202)+SUM(HX205:HX214)+SUM(HX217:HX223)+SUM(HX226:HX230)+SUM(HX233:HX243)+SUM(HX246:HX256)+SUM(HX259:HX270)+SUM(HX273:HX278)+SUM(HX281:HX288)+SUM(HX291:HX299)+SUM(HX302:HX309)+SUM(HX313:HX317)+SUM(HX320:HX326)+SUM(HX329:HX336)+SUM(HX339:HX345)+SUM(HX348:HX354)+SUM(HX357:HX361)+SUM(HX364:HX374)+SUM(HX377:HX383)+SUM(HX386:HX390)</f>
        <v>0</v>
      </c>
      <c r="HY12" s="74">
        <f>SUM(HY15:HY16)+SUM(HY19:HY25)+SUM(HY28:HY39)+SUM(HY42:HY51)+SUM(HY54:HY56)+SUM(HY59:HY74)+SUM(HY77:HY80)+SUM(HY83:HY97)+SUM(HY100:HY102)+SUM(HY105:HY114)+SUM(HY117:HY123)+SUM(HY126:HY136)+SUM(HY139:HY147)+SUM(HY150:HY158)+SUM(HY161:HY171)+SUM(HY174:HY184)+SUM(HY187:HY198)+SUM(HY201:HY202)+SUM(HY205:HY214)+SUM(HY217:HY223)+SUM(HY226:HY230)+SUM(HY233:HY243)+SUM(HY246:HY256)+SUM(HY259:HY270)+SUM(HY273:HY278)+SUM(HY281:HY288)+SUM(HY291:HY299)+SUM(HY302:HY309)+SUM(HY313:HY317)+SUM(HY320:HY326)+SUM(HY329:HY336)+SUM(HY339:HY345)+SUM(HY348:HY354)+SUM(HY357:HY361)+SUM(HY364:HY374)+SUM(HY377:HY383)+SUM(HY386:HY390)</f>
        <v>0</v>
      </c>
      <c r="HZ12" s="74">
        <f>SUM(HZ15:HZ16)+SUM(HZ19:HZ25)+SUM(HZ28:HZ39)+SUM(HZ42:HZ51)+SUM(HZ54:HZ56)+SUM(HZ59:HZ74)+SUM(HZ77:HZ80)+SUM(HZ83:HZ97)+SUM(HZ100:HZ102)+SUM(HZ105:HZ114)+SUM(HZ117:HZ123)+SUM(HZ126:HZ136)+SUM(HZ139:HZ147)+SUM(HZ150:HZ158)+SUM(HZ161:HZ171)+SUM(HZ174:HZ184)+SUM(HZ187:HZ198)+SUM(HZ201:HZ202)+SUM(HZ205:HZ214)+SUM(HZ217:HZ223)+SUM(HZ226:HZ230)+SUM(HZ233:HZ243)+SUM(HZ246:HZ256)+SUM(HZ259:HZ270)+SUM(HZ273:HZ278)+SUM(HZ281:HZ288)+SUM(HZ291:HZ299)+SUM(HZ302:HZ309)+SUM(HZ313:HZ317)+SUM(HZ320:HZ326)+SUM(HZ329:HZ336)+SUM(HZ339:HZ345)+SUM(HZ348:HZ354)+SUM(HZ357:HZ361)+SUM(HZ364:HZ374)+SUM(HZ377:HZ383)+SUM(HZ386:HZ390)</f>
        <v>0</v>
      </c>
      <c r="IA12" s="74"/>
      <c r="IB12" s="74">
        <f>SUM(IB15:IB16)+SUM(IB19:IB25)+SUM(IB28:IB39)+SUM(IB42:IB51)+SUM(IB54:IB56)+SUM(IB59:IB74)+SUM(IB77:IB80)+SUM(IB83:IB97)+SUM(IB100:IB102)+SUM(IB105:IB114)+SUM(IB117:IB123)+SUM(IB126:IB136)+SUM(IB139:IB147)+SUM(IB150:IB158)+SUM(IB161:IB171)+SUM(IB174:IB184)+SUM(IB187:IB198)+SUM(IB201:IB202)+SUM(IB205:IB214)+SUM(IB217:IB223)+SUM(IB226:IB230)+SUM(IB233:IB243)+SUM(IB246:IB256)+SUM(IB259:IB270)+SUM(IB273:IB278)+SUM(IB281:IB288)+SUM(IB291:IB299)+SUM(IB302:IB309)+SUM(IB313:IB317)+SUM(IB320:IB326)+SUM(IB329:IB336)+SUM(IB339:IB345)+SUM(IB348:IB354)+SUM(IB357:IB361)+SUM(IB364:IB374)+SUM(IB377:IB383)+SUM(IB386:IB390)</f>
        <v>0</v>
      </c>
      <c r="IC12" s="74">
        <f>SUM(IC15:IC16)+SUM(IC19:IC25)+SUM(IC28:IC39)+SUM(IC42:IC51)+SUM(IC54:IC56)+SUM(IC59:IC74)+SUM(IC77:IC80)+SUM(IC83:IC97)+SUM(IC100:IC102)+SUM(IC105:IC114)+SUM(IC117:IC123)+SUM(IC126:IC136)+SUM(IC139:IC147)+SUM(IC150:IC158)+SUM(IC161:IC171)+SUM(IC174:IC184)+SUM(IC187:IC198)+SUM(IC201:IC202)+SUM(IC205:IC214)+SUM(IC217:IC223)+SUM(IC226:IC230)+SUM(IC233:IC243)+SUM(IC246:IC256)+SUM(IC259:IC270)+SUM(IC273:IC278)+SUM(IC281:IC288)+SUM(IC291:IC299)+SUM(IC302:IC309)+SUM(IC313:IC317)+SUM(IC320:IC326)+SUM(IC329:IC336)+SUM(IC339:IC345)+SUM(IC348:IC354)+SUM(IC357:IC361)+SUM(IC364:IC374)+SUM(IC377:IC383)+SUM(IC386:IC390)</f>
        <v>0</v>
      </c>
      <c r="ID12" s="74">
        <f>SUM(ID15:ID16)+SUM(ID19:ID25)+SUM(ID28:ID39)+SUM(ID42:ID51)+SUM(ID54:ID56)+SUM(ID59:ID74)+SUM(ID77:ID80)+SUM(ID83:ID97)+SUM(ID100:ID102)+SUM(ID105:ID114)+SUM(ID117:ID123)+SUM(ID126:ID136)+SUM(ID139:ID147)+SUM(ID150:ID158)+SUM(ID161:ID171)+SUM(ID174:ID184)+SUM(ID187:ID198)+SUM(ID201:ID202)+SUM(ID205:ID214)+SUM(ID217:ID223)+SUM(ID226:ID230)+SUM(ID233:ID243)+SUM(ID246:ID256)+SUM(ID259:ID270)+SUM(ID273:ID278)+SUM(ID281:ID288)+SUM(ID291:ID299)+SUM(ID302:ID309)+SUM(ID313:ID317)+SUM(ID320:ID326)+SUM(ID329:ID336)+SUM(ID339:ID345)+SUM(ID348:ID354)+SUM(ID357:ID361)+SUM(ID364:ID374)+SUM(ID377:ID383)+SUM(ID386:ID390)</f>
        <v>0</v>
      </c>
      <c r="IE12" s="74"/>
      <c r="IF12" s="74">
        <f>SUM(IF15:IF16)+SUM(IF19:IF25)+SUM(IF28:IF39)+SUM(IF42:IF51)+SUM(IF54:IF56)+SUM(IF59:IF74)+SUM(IF77:IF80)+SUM(IF83:IF97)+SUM(IF100:IF102)+SUM(IF105:IF114)+SUM(IF117:IF123)+SUM(IF126:IF136)+SUM(IF139:IF147)+SUM(IF150:IF158)+SUM(IF161:IF171)+SUM(IF174:IF184)+SUM(IF187:IF198)+SUM(IF201:IF202)+SUM(IF205:IF214)+SUM(IF217:IF223)+SUM(IF226:IF230)+SUM(IF233:IF243)+SUM(IF246:IF256)+SUM(IF259:IF270)+SUM(IF273:IF278)+SUM(IF281:IF288)+SUM(IF291:IF299)+SUM(IF302:IF309)+SUM(IF313:IF317)+SUM(IF320:IF326)+SUM(IF329:IF336)+SUM(IF339:IF345)+SUM(IF348:IF354)+SUM(IF357:IF361)+SUM(IF364:IF374)+SUM(IF377:IF383)+SUM(IF386:IF390)</f>
        <v>0</v>
      </c>
      <c r="IG12" s="74">
        <f>SUM(IG15:IG16)+SUM(IG19:IG25)+SUM(IG28:IG39)+SUM(IG42:IG51)+SUM(IG54:IG56)+SUM(IG59:IG74)+SUM(IG77:IG80)+SUM(IG83:IG97)+SUM(IG100:IG102)+SUM(IG105:IG114)+SUM(IG117:IG123)+SUM(IG126:IG136)+SUM(IG139:IG147)+SUM(IG150:IG158)+SUM(IG161:IG171)+SUM(IG174:IG184)+SUM(IG187:IG198)+SUM(IG201:IG202)+SUM(IG205:IG214)+SUM(IG217:IG223)+SUM(IG226:IG230)+SUM(IG233:IG243)+SUM(IG246:IG256)+SUM(IG259:IG270)+SUM(IG273:IG278)+SUM(IG281:IG288)+SUM(IG291:IG299)+SUM(IG302:IG309)+SUM(IG313:IG317)+SUM(IG320:IG326)+SUM(IG329:IG336)+SUM(IG339:IG345)+SUM(IG348:IG354)+SUM(IG357:IG361)+SUM(IG364:IG374)+SUM(IG377:IG383)+SUM(IG386:IG390)</f>
        <v>0</v>
      </c>
      <c r="IH12" s="74">
        <f>SUM(IH15:IH16)+SUM(IH19:IH25)+SUM(IH28:IH39)+SUM(IH42:IH51)+SUM(IH54:IH56)+SUM(IH59:IH74)+SUM(IH77:IH80)+SUM(IH83:IH97)+SUM(IH100:IH102)+SUM(IH105:IH114)+SUM(IH117:IH123)+SUM(IH126:IH136)+SUM(IH139:IH147)+SUM(IH150:IH158)+SUM(IH161:IH171)+SUM(IH174:IH184)+SUM(IH187:IH198)+SUM(IH201:IH202)+SUM(IH205:IH214)+SUM(IH217:IH223)+SUM(IH226:IH230)+SUM(IH233:IH243)+SUM(IH246:IH256)+SUM(IH259:IH270)+SUM(IH273:IH278)+SUM(IH281:IH288)+SUM(IH291:IH299)+SUM(IH302:IH309)+SUM(IH313:IH317)+SUM(IH320:IH326)+SUM(IH329:IH336)+SUM(IH339:IH345)+SUM(IH348:IH354)+SUM(IH357:IH361)+SUM(IH364:IH374)+SUM(IH377:IH383)+SUM(IH386:IH390)</f>
        <v>0</v>
      </c>
      <c r="II12" s="74"/>
      <c r="IJ12" s="74"/>
      <c r="IK12" s="74">
        <f>SUM(IK15:IK16)+SUM(IK19:IK25)+SUM(IK28:IK39)+SUM(IK42:IK51)+SUM(IK54:IK56)+SUM(IK59:IK74)+SUM(IK77:IK80)+SUM(IK83:IK97)+SUM(IK100:IK102)+SUM(IK105:IK114)+SUM(IK117:IK123)+SUM(IK126:IK136)+SUM(IK139:IK147)+SUM(IK150:IK158)+SUM(IK161:IK171)+SUM(IK174:IK184)+SUM(IK187:IK198)+SUM(IK201:IK202)+SUM(IK205:IK214)+SUM(IK217:IK223)+SUM(IK226:IK230)+SUM(IK233:IK243)+SUM(IK246:IK256)+SUM(IK259:IK270)+SUM(IK273:IK278)+SUM(IK281:IK288)+SUM(IK291:IK299)+SUM(IK302:IK309)+SUM(IK313:IK317)+SUM(IK320:IK326)+SUM(IK329:IK336)+SUM(IK339:IK345)+SUM(IK348:IK354)+SUM(IK357:IK361)+SUM(IK364:IK374)+SUM(IK377:IK383)+SUM(IK386:IK390)</f>
        <v>0</v>
      </c>
      <c r="IL12" s="74">
        <f>SUM(IL15:IL16)+SUM(IL19:IL25)+SUM(IL28:IL39)+SUM(IL42:IL51)+SUM(IL54:IL56)+SUM(IL59:IL74)+SUM(IL77:IL80)+SUM(IL83:IL97)+SUM(IL100:IL102)+SUM(IL105:IL114)+SUM(IL117:IL123)+SUM(IL126:IL136)+SUM(IL139:IL147)+SUM(IL150:IL158)+SUM(IL161:IL171)+SUM(IL174:IL184)+SUM(IL187:IL198)+SUM(IL201:IL202)+SUM(IL205:IL214)+SUM(IL217:IL223)+SUM(IL226:IL230)+SUM(IL233:IL243)+SUM(IL246:IL256)+SUM(IL259:IL270)+SUM(IL273:IL278)+SUM(IL281:IL288)+SUM(IL291:IL299)+SUM(IL302:IL309)+SUM(IL313:IL317)+SUM(IL320:IL326)+SUM(IL329:IL336)+SUM(IL339:IL345)+SUM(IL348:IL354)+SUM(IL357:IL361)+SUM(IL364:IL374)+SUM(IL377:IL383)+SUM(IL386:IL390)</f>
        <v>0</v>
      </c>
      <c r="IM12" s="74"/>
      <c r="IN12" s="74"/>
      <c r="IO12" s="74">
        <f>SUM(IO15:IO16)+SUM(IO19:IO25)+SUM(IO28:IO39)+SUM(IO42:IO51)+SUM(IO54:IO56)+SUM(IO59:IO74)+SUM(IO77:IO80)+SUM(IO83:IO97)+SUM(IO100:IO102)+SUM(IO105:IO114)+SUM(IO117:IO123)+SUM(IO126:IO136)+SUM(IO139:IO147)+SUM(IO150:IO158)+SUM(IO161:IO171)+SUM(IO174:IO184)+SUM(IO187:IO198)+SUM(IO201:IO202)+SUM(IO205:IO214)+SUM(IO217:IO223)+SUM(IO226:IO230)+SUM(IO233:IO243)+SUM(IO246:IO256)+SUM(IO259:IO270)+SUM(IO273:IO278)+SUM(IO281:IO288)+SUM(IO291:IO299)+SUM(IO302:IO309)+SUM(IO313:IO317)+SUM(IO320:IO326)+SUM(IO329:IO336)+SUM(IO339:IO345)+SUM(IO348:IO354)+SUM(IO357:IO361)+SUM(IO364:IO374)+SUM(IO377:IO383)+SUM(IO386:IO390)</f>
        <v>0</v>
      </c>
      <c r="IP12" s="74">
        <f>SUM(IP15:IP16)+SUM(IP19:IP25)+SUM(IP28:IP39)+SUM(IP42:IP51)+SUM(IP54:IP56)+SUM(IP59:IP74)+SUM(IP77:IP80)+SUM(IP83:IP97)+SUM(IP100:IP102)+SUM(IP105:IP114)+SUM(IP117:IP123)+SUM(IP126:IP136)+SUM(IP139:IP147)+SUM(IP150:IP158)+SUM(IP161:IP171)+SUM(IP174:IP184)+SUM(IP187:IP198)+SUM(IP201:IP202)+SUM(IP205:IP214)+SUM(IP217:IP223)+SUM(IP226:IP230)+SUM(IP233:IP243)+SUM(IP246:IP256)+SUM(IP259:IP270)+SUM(IP273:IP278)+SUM(IP281:IP288)+SUM(IP291:IP299)+SUM(IP302:IP309)+SUM(IP313:IP317)+SUM(IP320:IP326)+SUM(IP329:IP336)+SUM(IP339:IP345)+SUM(IP348:IP354)+SUM(IP357:IP361)+SUM(IP364:IP374)+SUM(IP377:IP383)+SUM(IP386:IP390)</f>
        <v>0</v>
      </c>
      <c r="IQ12" s="74"/>
      <c r="IR12" s="74"/>
      <c r="IS12" s="74">
        <f>SUM(IS15:IS16)+SUM(IS19:IS25)+SUM(IS28:IS39)+SUM(IS42:IS51)+SUM(IS54:IS56)+SUM(IS59:IS74)+SUM(IS77:IS80)+SUM(IS83:IS97)+SUM(IS100:IS102)+SUM(IS105:IS114)+SUM(IS117:IS123)+SUM(IS126:IS136)+SUM(IS139:IS147)+SUM(IS150:IS158)+SUM(IS161:IS171)+SUM(IS174:IS184)+SUM(IS187:IS198)+SUM(IS201:IS202)+SUM(IS205:IS214)+SUM(IS217:IS223)+SUM(IS226:IS230)+SUM(IS233:IS243)+SUM(IS246:IS256)+SUM(IS259:IS270)+SUM(IS273:IS278)+SUM(IS281:IS288)+SUM(IS291:IS299)+SUM(IS302:IS309)+SUM(IS313:IS317)+SUM(IS320:IS326)+SUM(IS329:IS336)+SUM(IS339:IS345)+SUM(IS348:IS354)+SUM(IS357:IS361)+SUM(IS364:IS374)+SUM(IS377:IS383)+SUM(IS386:IS390)</f>
        <v>110320.83</v>
      </c>
      <c r="IT12" s="74">
        <f>SUM(IT15:IT16)+SUM(IT19:IT25)+SUM(IT28:IT39)+SUM(IT42:IT51)+SUM(IT54:IT56)+SUM(IT59:IT74)+SUM(IT77:IT80)+SUM(IT83:IT97)+SUM(IT100:IT102)+SUM(IT105:IT114)+SUM(IT117:IT123)+SUM(IT126:IT136)+SUM(IT139:IT147)+SUM(IT150:IT158)+SUM(IT161:IT171)+SUM(IT174:IT184)+SUM(IT187:IT198)+SUM(IT201:IT202)+SUM(IT205:IT214)+SUM(IT217:IT223)+SUM(IT226:IT230)+SUM(IT233:IT243)+SUM(IT246:IT256)+SUM(IT259:IT270)+SUM(IT273:IT278)+SUM(IT281:IT288)+SUM(IT291:IT299)+SUM(IT302:IT309)+SUM(IT313:IT317)+SUM(IT320:IT326)+SUM(IT329:IT336)+SUM(IT339:IT345)+SUM(IT348:IT354)+SUM(IT357:IT361)+SUM(IT364:IT374)+SUM(IT377:IT383)+SUM(IT386:IT390)</f>
        <v>10076.056689999999</v>
      </c>
      <c r="IU12" s="74">
        <f t="shared" si="106"/>
        <v>9.1334126927797765</v>
      </c>
      <c r="IV12" s="74">
        <f>SUM(IV15:IV16)+SUM(IV19:IV25)+SUM(IV28:IV39)+SUM(IV42:IV51)+SUM(IV54:IV56)+SUM(IV59:IV74)+SUM(IV77:IV80)+SUM(IV83:IV97)+SUM(IV100:IV102)+SUM(IV105:IV114)+SUM(IV117:IV123)+SUM(IV126:IV136)+SUM(IV139:IV147)+SUM(IV150:IV158)+SUM(IV161:IV171)+SUM(IV174:IV184)+SUM(IV187:IV198)+SUM(IV201:IV202)+SUM(IV205:IV214)+SUM(IV217:IV223)+SUM(IV226:IV230)+SUM(IV233:IV243)+SUM(IV246:IV256)+SUM(IV259:IV270)+SUM(IV273:IV278)+SUM(IV281:IV288)+SUM(IV291:IV299)+SUM(IV302:IV309)+SUM(IV313:IV317)+SUM(IV320:IV326)+SUM(IV329:IV336)+SUM(IV339:IV345)+SUM(IV348:IV354)+SUM(IV357:IV361)+SUM(IV364:IV374)+SUM(IV377:IV383)+SUM(IV386:IV390)</f>
        <v>0</v>
      </c>
      <c r="IW12" s="74">
        <f>SUM(IW15:IW16)+SUM(IW19:IW25)+SUM(IW28:IW39)+SUM(IW42:IW51)+SUM(IW54:IW56)+SUM(IW59:IW74)+SUM(IW77:IW80)+SUM(IW83:IW97)+SUM(IW100:IW102)+SUM(IW105:IW114)+SUM(IW117:IW123)+SUM(IW126:IW136)+SUM(IW139:IW147)+SUM(IW150:IW158)+SUM(IW161:IW171)+SUM(IW174:IW184)+SUM(IW187:IW198)+SUM(IW201:IW202)+SUM(IW205:IW214)+SUM(IW217:IW223)+SUM(IW226:IW230)+SUM(IW233:IW243)+SUM(IW246:IW256)+SUM(IW259:IW270)+SUM(IW273:IW278)+SUM(IW281:IW288)+SUM(IW291:IW299)+SUM(IW302:IW309)+SUM(IW313:IW317)+SUM(IW320:IW326)+SUM(IW329:IW336)+SUM(IW339:IW345)+SUM(IW348:IW354)+SUM(IW357:IW361)+SUM(IW364:IW374)+SUM(IW377:IW383)+SUM(IW386:IW390)</f>
        <v>0</v>
      </c>
      <c r="IX12" s="74">
        <f>SUM(IX15:IX16)+SUM(IX19:IX25)+SUM(IX28:IX39)+SUM(IX42:IX51)+SUM(IX54:IX56)+SUM(IX59:IX74)+SUM(IX77:IX80)+SUM(IX83:IX97)+SUM(IX100:IX102)+SUM(IX105:IX114)+SUM(IX117:IX123)+SUM(IX126:IX136)+SUM(IX139:IX147)+SUM(IX150:IX158)+SUM(IX161:IX171)+SUM(IX174:IX184)+SUM(IX187:IX198)+SUM(IX201:IX202)+SUM(IX205:IX214)+SUM(IX217:IX223)+SUM(IX226:IX230)+SUM(IX233:IX243)+SUM(IX246:IX256)+SUM(IX259:IX270)+SUM(IX273:IX278)+SUM(IX281:IX288)+SUM(IX291:IX299)+SUM(IX302:IX309)+SUM(IX313:IX317)+SUM(IX320:IX326)+SUM(IX329:IX336)+SUM(IX339:IX345)+SUM(IX348:IX354)+SUM(IX357:IX361)+SUM(IX364:IX374)+SUM(IX377:IX383)+SUM(IX386:IX390)</f>
        <v>0</v>
      </c>
      <c r="IY12" s="74"/>
      <c r="IZ12" s="74">
        <f>SUM(IZ15:IZ16)+SUM(IZ19:IZ25)+SUM(IZ28:IZ39)+SUM(IZ42:IZ51)+SUM(IZ54:IZ56)+SUM(IZ59:IZ74)+SUM(IZ77:IZ80)+SUM(IZ83:IZ97)+SUM(IZ100:IZ102)+SUM(IZ105:IZ114)+SUM(IZ117:IZ123)+SUM(IZ126:IZ136)+SUM(IZ139:IZ147)+SUM(IZ150:IZ158)+SUM(IZ161:IZ171)+SUM(IZ174:IZ184)+SUM(IZ187:IZ198)+SUM(IZ201:IZ202)+SUM(IZ205:IZ214)+SUM(IZ217:IZ223)+SUM(IZ226:IZ230)+SUM(IZ233:IZ243)+SUM(IZ246:IZ256)+SUM(IZ259:IZ270)+SUM(IZ273:IZ278)+SUM(IZ281:IZ288)+SUM(IZ291:IZ299)+SUM(IZ302:IZ309)+SUM(IZ313:IZ317)+SUM(IZ320:IZ326)+SUM(IZ329:IZ336)+SUM(IZ339:IZ345)+SUM(IZ348:IZ354)+SUM(IZ357:IZ361)+SUM(IZ364:IZ374)+SUM(IZ377:IZ383)+SUM(IZ386:IZ390)</f>
        <v>0</v>
      </c>
      <c r="JA12" s="74">
        <f>SUM(JA15:JA16)+SUM(JA19:JA25)+SUM(JA28:JA39)+SUM(JA42:JA51)+SUM(JA54:JA56)+SUM(JA59:JA74)+SUM(JA77:JA80)+SUM(JA83:JA97)+SUM(JA100:JA102)+SUM(JA105:JA114)+SUM(JA117:JA123)+SUM(JA126:JA136)+SUM(JA139:JA147)+SUM(JA150:JA158)+SUM(JA161:JA171)+SUM(JA174:JA184)+SUM(JA187:JA198)+SUM(JA201:JA202)+SUM(JA205:JA214)+SUM(JA217:JA223)+SUM(JA226:JA230)+SUM(JA233:JA243)+SUM(JA246:JA256)+SUM(JA259:JA270)+SUM(JA273:JA278)+SUM(JA281:JA288)+SUM(JA291:JA299)+SUM(JA302:JA309)+SUM(JA313:JA317)+SUM(JA320:JA326)+SUM(JA329:JA336)+SUM(JA339:JA345)+SUM(JA348:JA354)+SUM(JA357:JA361)+SUM(JA364:JA374)+SUM(JA377:JA383)+SUM(JA386:JA390)</f>
        <v>0</v>
      </c>
      <c r="JB12" s="74">
        <f>SUM(JB15:JB16)+SUM(JB19:JB25)+SUM(JB28:JB39)+SUM(JB42:JB51)+SUM(JB54:JB56)+SUM(JB59:JB74)+SUM(JB77:JB80)+SUM(JB83:JB97)+SUM(JB100:JB102)+SUM(JB105:JB114)+SUM(JB117:JB123)+SUM(JB126:JB136)+SUM(JB139:JB147)+SUM(JB150:JB158)+SUM(JB161:JB171)+SUM(JB174:JB184)+SUM(JB187:JB198)+SUM(JB201:JB202)+SUM(JB205:JB214)+SUM(JB217:JB223)+SUM(JB226:JB230)+SUM(JB233:JB243)+SUM(JB246:JB256)+SUM(JB259:JB270)+SUM(JB273:JB278)+SUM(JB281:JB288)+SUM(JB291:JB299)+SUM(JB302:JB309)+SUM(JB313:JB317)+SUM(JB320:JB326)+SUM(JB329:JB336)+SUM(JB339:JB345)+SUM(JB348:JB354)+SUM(JB357:JB361)+SUM(JB364:JB374)+SUM(JB377:JB383)+SUM(JB386:JB390)</f>
        <v>0</v>
      </c>
      <c r="JC12" s="74"/>
      <c r="JD12" s="74"/>
      <c r="JE12" s="74">
        <f>SUM(JE15:JE16)+SUM(JE19:JE25)+SUM(JE28:JE39)+SUM(JE42:JE51)+SUM(JE54:JE56)+SUM(JE59:JE74)+SUM(JE77:JE80)+SUM(JE83:JE97)+SUM(JE100:JE102)+SUM(JE105:JE114)+SUM(JE117:JE123)+SUM(JE126:JE136)+SUM(JE139:JE147)+SUM(JE150:JE158)+SUM(JE161:JE171)+SUM(JE174:JE184)+SUM(JE187:JE198)+SUM(JE201:JE202)+SUM(JE205:JE214)+SUM(JE217:JE223)+SUM(JE226:JE230)+SUM(JE233:JE243)+SUM(JE246:JE256)+SUM(JE259:JE270)+SUM(JE273:JE278)+SUM(JE281:JE288)+SUM(JE291:JE299)+SUM(JE302:JE309)+SUM(JE313:JE317)+SUM(JE320:JE326)+SUM(JE329:JE336)+SUM(JE339:JE345)+SUM(JE348:JE354)+SUM(JE357:JE361)+SUM(JE364:JE374)+SUM(JE377:JE383)+SUM(JE386:JE390)</f>
        <v>13892.47191</v>
      </c>
      <c r="JF12" s="74">
        <f>SUM(JF15:JF16)+SUM(JF19:JF25)+SUM(JF28:JF39)+SUM(JF42:JF51)+SUM(JF54:JF56)+SUM(JF59:JF74)+SUM(JF77:JF80)+SUM(JF83:JF97)+SUM(JF100:JF102)+SUM(JF105:JF114)+SUM(JF117:JF123)+SUM(JF126:JF136)+SUM(JF139:JF147)+SUM(JF150:JF158)+SUM(JF161:JF171)+SUM(JF174:JF184)+SUM(JF187:JF198)+SUM(JF201:JF202)+SUM(JF205:JF214)+SUM(JF217:JF223)+SUM(JF226:JF230)+SUM(JF233:JF243)+SUM(JF246:JF256)+SUM(JF259:JF270)+SUM(JF273:JF278)+SUM(JF281:JF288)+SUM(JF291:JF299)+SUM(JF302:JF309)+SUM(JF313:JF317)+SUM(JF320:JF326)+SUM(JF329:JF336)+SUM(JF339:JF345)+SUM(JF348:JF354)+SUM(JF357:JF361)+SUM(JF364:JF374)+SUM(JF377:JF383)+SUM(JF386:JF390)</f>
        <v>768.30000000000007</v>
      </c>
      <c r="JG12" s="74">
        <f>JF12/JE12*100</f>
        <v>5.5303332983309232</v>
      </c>
      <c r="JH12" s="74">
        <f>SUM(JH15:JH16)+SUM(JH19:JH25)+SUM(JH28:JH39)+SUM(JH42:JH51)+SUM(JH54:JH56)+SUM(JH59:JH74)+SUM(JH77:JH80)+SUM(JH83:JH97)+SUM(JH100:JH102)+SUM(JH105:JH114)+SUM(JH117:JH123)+SUM(JH126:JH136)+SUM(JH139:JH147)+SUM(JH150:JH158)+SUM(JH161:JH171)+SUM(JH174:JH184)+SUM(JH187:JH198)+SUM(JH201:JH202)+SUM(JH205:JH214)+SUM(JH217:JH223)+SUM(JH226:JH230)+SUM(JH233:JH243)+SUM(JH246:JH256)+SUM(JH259:JH270)+SUM(JH273:JH278)+SUM(JH281:JH288)+SUM(JH291:JH299)+SUM(JH302:JH309)+SUM(JH313:JH317)+SUM(JH320:JH326)+SUM(JH329:JH336)+SUM(JH339:JH345)+SUM(JH348:JH354)+SUM(JH357:JH361)+SUM(JH364:JH374)+SUM(JH377:JH383)+SUM(JH386:JH390)</f>
        <v>270189</v>
      </c>
      <c r="JI12" s="74">
        <f>SUM(JI15:JI16)+SUM(JI19:JI25)+SUM(JI28:JI39)+SUM(JI42:JI51)+SUM(JI54:JI56)+SUM(JI59:JI74)+SUM(JI77:JI80)+SUM(JI83:JI97)+SUM(JI100:JI102)+SUM(JI105:JI114)+SUM(JI117:JI123)+SUM(JI126:JI136)+SUM(JI139:JI147)+SUM(JI150:JI158)+SUM(JI161:JI171)+SUM(JI174:JI184)+SUM(JI187:JI198)+SUM(JI201:JI202)+SUM(JI205:JI214)+SUM(JI217:JI223)+SUM(JI226:JI230)+SUM(JI233:JI243)+SUM(JI246:JI256)+SUM(JI259:JI270)+SUM(JI273:JI278)+SUM(JI281:JI288)+SUM(JI291:JI299)+SUM(JI302:JI309)+SUM(JI313:JI317)+SUM(JI320:JI326)+SUM(JI329:JI336)+SUM(JI339:JI345)+SUM(JI348:JI354)+SUM(JI357:JI361)+SUM(JI364:JI374)+SUM(JI377:JI383)+SUM(JI386:JI390)</f>
        <v>289716.55674999999</v>
      </c>
      <c r="JJ12" s="74">
        <f>SUM(JJ15:JJ16)+SUM(JJ19:JJ25)+SUM(JJ28:JJ39)+SUM(JJ42:JJ51)+SUM(JJ54:JJ56)+SUM(JJ59:JJ74)+SUM(JJ77:JJ80)+SUM(JJ83:JJ97)+SUM(JJ100:JJ102)+SUM(JJ105:JJ114)+SUM(JJ117:JJ123)+SUM(JJ126:JJ136)+SUM(JJ139:JJ147)+SUM(JJ150:JJ158)+SUM(JJ161:JJ171)+SUM(JJ174:JJ184)+SUM(JJ187:JJ198)+SUM(JJ201:JJ202)+SUM(JJ205:JJ214)+SUM(JJ217:JJ223)+SUM(JJ226:JJ230)+SUM(JJ233:JJ243)+SUM(JJ246:JJ256)+SUM(JJ259:JJ270)+SUM(JJ273:JJ278)+SUM(JJ281:JJ288)+SUM(JJ291:JJ299)+SUM(JJ302:JJ309)+SUM(JJ313:JJ317)+SUM(JJ320:JJ326)+SUM(JJ329:JJ336)+SUM(JJ339:JJ345)+SUM(JJ348:JJ354)+SUM(JJ357:JJ361)+SUM(JJ364:JJ374)+SUM(JJ377:JJ383)+SUM(JJ386:JJ390)</f>
        <v>241987.86283000003</v>
      </c>
      <c r="JK12" s="74">
        <f>JJ12/JI12*100</f>
        <v>83.525727885415378</v>
      </c>
      <c r="JL12" s="74"/>
      <c r="JM12" s="74">
        <f>SUM(JM15:JM16)+SUM(JM19:JM25)+SUM(JM28:JM39)+SUM(JM42:JM51)+SUM(JM54:JM56)+SUM(JM59:JM74)+SUM(JM77:JM80)+SUM(JM83:JM97)+SUM(JM100:JM102)+SUM(JM105:JM114)+SUM(JM117:JM123)+SUM(JM126:JM136)+SUM(JM139:JM147)+SUM(JM150:JM158)+SUM(JM161:JM171)+SUM(JM174:JM184)+SUM(JM187:JM198)+SUM(JM201:JM202)+SUM(JM205:JM214)+SUM(JM217:JM223)+SUM(JM226:JM230)+SUM(JM233:JM243)+SUM(JM246:JM256)+SUM(JM259:JM270)+SUM(JM273:JM278)+SUM(JM281:JM288)+SUM(JM291:JM299)+SUM(JM302:JM309)+SUM(JM313:JM317)+SUM(JM320:JM326)+SUM(JM329:JM336)+SUM(JM339:JM345)+SUM(JM348:JM354)+SUM(JM357:JM361)+SUM(JM364:JM374)+SUM(JM377:JM383)+SUM(JM386:JM390)</f>
        <v>0</v>
      </c>
      <c r="JN12" s="74">
        <f>SUM(JN15:JN16)+SUM(JN19:JN25)+SUM(JN28:JN39)+SUM(JN42:JN51)+SUM(JN54:JN56)+SUM(JN59:JN74)+SUM(JN77:JN80)+SUM(JN83:JN97)+SUM(JN100:JN102)+SUM(JN105:JN114)+SUM(JN117:JN123)+SUM(JN126:JN136)+SUM(JN139:JN147)+SUM(JN150:JN158)+SUM(JN161:JN171)+SUM(JN174:JN184)+SUM(JN187:JN198)+SUM(JN201:JN202)+SUM(JN205:JN214)+SUM(JN217:JN223)+SUM(JN226:JN230)+SUM(JN233:JN243)+SUM(JN246:JN256)+SUM(JN259:JN270)+SUM(JN273:JN278)+SUM(JN281:JN288)+SUM(JN291:JN299)+SUM(JN302:JN309)+SUM(JN313:JN317)+SUM(JN320:JN326)+SUM(JN329:JN336)+SUM(JN339:JN345)+SUM(JN348:JN354)+SUM(JN357:JN361)+SUM(JN364:JN374)+SUM(JN377:JN383)+SUM(JN386:JN390)</f>
        <v>0</v>
      </c>
      <c r="JO12" s="74"/>
      <c r="JP12" s="74">
        <f>SUM(JP15:JP16)+SUM(JP19:JP25)+SUM(JP28:JP39)+SUM(JP42:JP51)+SUM(JP54:JP56)+SUM(JP59:JP74)+SUM(JP77:JP80)+SUM(JP83:JP97)+SUM(JP100:JP102)+SUM(JP105:JP114)+SUM(JP117:JP123)+SUM(JP126:JP136)+SUM(JP139:JP147)+SUM(JP150:JP158)+SUM(JP161:JP171)+SUM(JP174:JP184)+SUM(JP187:JP198)+SUM(JP201:JP202)+SUM(JP205:JP214)+SUM(JP217:JP223)+SUM(JP226:JP230)+SUM(JP233:JP243)+SUM(JP246:JP256)+SUM(JP259:JP270)+SUM(JP273:JP278)+SUM(JP281:JP288)+SUM(JP291:JP299)+SUM(JP302:JP309)+SUM(JP313:JP317)+SUM(JP320:JP326)+SUM(JP329:JP336)+SUM(JP339:JP345)+SUM(JP348:JP354)+SUM(JP357:JP361)+SUM(JP364:JP374)+SUM(JP377:JP383)+SUM(JP386:JP390)</f>
        <v>199405.06</v>
      </c>
      <c r="JQ12" s="74">
        <f>SUM(JQ15:JQ16)+SUM(JQ19:JQ25)+SUM(JQ28:JQ39)+SUM(JQ42:JQ51)+SUM(JQ54:JQ56)+SUM(JQ59:JQ74)+SUM(JQ77:JQ80)+SUM(JQ83:JQ97)+SUM(JQ100:JQ102)+SUM(JQ105:JQ114)+SUM(JQ117:JQ123)+SUM(JQ126:JQ136)+SUM(JQ139:JQ147)+SUM(JQ150:JQ158)+SUM(JQ161:JQ171)+SUM(JQ174:JQ184)+SUM(JQ187:JQ198)+SUM(JQ201:JQ202)+SUM(JQ205:JQ214)+SUM(JQ217:JQ223)+SUM(JQ226:JQ230)+SUM(JQ233:JQ243)+SUM(JQ246:JQ256)+SUM(JQ259:JQ270)+SUM(JQ273:JQ278)+SUM(JQ281:JQ288)+SUM(JQ291:JQ299)+SUM(JQ302:JQ309)+SUM(JQ313:JQ317)+SUM(JQ320:JQ326)+SUM(JQ329:JQ336)+SUM(JQ339:JQ345)+SUM(JQ348:JQ354)+SUM(JQ357:JQ361)+SUM(JQ364:JQ374)+SUM(JQ377:JQ383)+SUM(JQ386:JQ390)</f>
        <v>199405.06</v>
      </c>
      <c r="JR12" s="74">
        <f>SUM(JR15:JR16)+SUM(JR19:JR25)+SUM(JR28:JR39)+SUM(JR42:JR51)+SUM(JR54:JR56)+SUM(JR59:JR74)+SUM(JR77:JR80)+SUM(JR83:JR97)+SUM(JR100:JR102)+SUM(JR105:JR114)+SUM(JR117:JR123)+SUM(JR126:JR136)+SUM(JR139:JR147)+SUM(JR150:JR158)+SUM(JR161:JR171)+SUM(JR174:JR184)+SUM(JR187:JR198)+SUM(JR201:JR202)+SUM(JR205:JR214)+SUM(JR217:JR223)+SUM(JR226:JR230)+SUM(JR233:JR243)+SUM(JR246:JR256)+SUM(JR259:JR270)+SUM(JR273:JR278)+SUM(JR281:JR288)+SUM(JR291:JR299)+SUM(JR302:JR309)+SUM(JR313:JR317)+SUM(JR320:JR326)+SUM(JR329:JR336)+SUM(JR339:JR345)+SUM(JR348:JR354)+SUM(JR357:JR361)+SUM(JR364:JR374)+SUM(JR377:JR383)+SUM(JR386:JR390)</f>
        <v>199405.06</v>
      </c>
      <c r="JS12" s="74">
        <f>JR12/JQ12*100</f>
        <v>100</v>
      </c>
      <c r="JT12" s="74"/>
      <c r="JU12" s="74"/>
      <c r="JV12" s="74"/>
      <c r="JW12" s="74"/>
      <c r="JX12" s="74"/>
      <c r="JY12" s="74">
        <f>SUM(JY15:JY16)+SUM(JY19:JY25)+SUM(JY28:JY39)+SUM(JY42:JY51)+SUM(JY54:JY56)+SUM(JY59:JY74)+SUM(JY77:JY80)+SUM(JY83:JY97)+SUM(JY100:JY102)+SUM(JY105:JY114)+SUM(JY117:JY123)+SUM(JY126:JY136)+SUM(JY139:JY147)+SUM(JY150:JY158)+SUM(JY161:JY171)+SUM(JY174:JY184)+SUM(JY187:JY198)+SUM(JY201:JY202)+SUM(JY205:JY214)+SUM(JY217:JY223)+SUM(JY226:JY230)+SUM(JY233:JY243)+SUM(JY246:JY256)+SUM(JY259:JY270)+SUM(JY273:JY278)+SUM(JY281:JY288)+SUM(JY291:JY299)+SUM(JY302:JY309)+SUM(JY313:JY317)+SUM(JY320:JY326)+SUM(JY329:JY336)+SUM(JY339:JY345)+SUM(JY348:JY354)+SUM(JY357:JY361)+SUM(JY364:JY374)+SUM(JY377:JY383)+SUM(JY386:JY390)</f>
        <v>5102.0408099999995</v>
      </c>
      <c r="JZ12" s="74">
        <f>SUM(JZ15:JZ16)+SUM(JZ19:JZ25)+SUM(JZ28:JZ39)+SUM(JZ42:JZ51)+SUM(JZ54:JZ56)+SUM(JZ59:JZ74)+SUM(JZ77:JZ80)+SUM(JZ83:JZ97)+SUM(JZ100:JZ102)+SUM(JZ105:JZ114)+SUM(JZ117:JZ123)+SUM(JZ126:JZ136)+SUM(JZ139:JZ147)+SUM(JZ150:JZ158)+SUM(JZ161:JZ171)+SUM(JZ174:JZ184)+SUM(JZ187:JZ198)+SUM(JZ201:JZ202)+SUM(JZ205:JZ214)+SUM(JZ217:JZ223)+SUM(JZ226:JZ230)+SUM(JZ233:JZ243)+SUM(JZ246:JZ256)+SUM(JZ259:JZ270)+SUM(JZ273:JZ278)+SUM(JZ281:JZ288)+SUM(JZ291:JZ299)+SUM(JZ302:JZ309)+SUM(JZ313:JZ317)+SUM(JZ320:JZ326)+SUM(JZ329:JZ336)+SUM(JZ339:JZ345)+SUM(JZ348:JZ354)+SUM(JZ357:JZ361)+SUM(JZ364:JZ374)+SUM(JZ377:JZ383)+SUM(JZ386:JZ390)</f>
        <v>0</v>
      </c>
      <c r="KA12" s="74"/>
      <c r="KB12" s="74"/>
      <c r="KC12" s="74">
        <f>SUM(KC15:KC16)+SUM(KC19:KC25)+SUM(KC28:KC39)+SUM(KC42:KC51)+SUM(KC54:KC56)+SUM(KC59:KC74)+SUM(KC77:KC80)+SUM(KC83:KC97)+SUM(KC100:KC102)+SUM(KC105:KC114)+SUM(KC117:KC123)+SUM(KC126:KC136)+SUM(KC139:KC147)+SUM(KC150:KC158)+SUM(KC161:KC171)+SUM(KC174:KC184)+SUM(KC187:KC198)+SUM(KC201:KC202)+SUM(KC205:KC214)+SUM(KC217:KC223)+SUM(KC226:KC230)+SUM(KC233:KC243)+SUM(KC246:KC256)+SUM(KC259:KC270)+SUM(KC273:KC278)+SUM(KC281:KC288)+SUM(KC291:KC299)+SUM(KC302:KC309)+SUM(KC313:KC317)+SUM(KC320:KC326)+SUM(KC329:KC336)+SUM(KC339:KC345)+SUM(KC348:KC354)+SUM(KC357:KC361)+SUM(KC364:KC374)+SUM(KC377:KC383)+SUM(KC386:KC390)</f>
        <v>0</v>
      </c>
      <c r="KD12" s="74">
        <f>SUM(KD15:KD16)+SUM(KD19:KD25)+SUM(KD28:KD39)+SUM(KD42:KD51)+SUM(KD54:KD56)+SUM(KD59:KD74)+SUM(KD77:KD80)+SUM(KD83:KD97)+SUM(KD100:KD102)+SUM(KD105:KD114)+SUM(KD117:KD123)+SUM(KD126:KD136)+SUM(KD139:KD147)+SUM(KD150:KD158)+SUM(KD161:KD171)+SUM(KD174:KD184)+SUM(KD187:KD198)+SUM(KD201:KD202)+SUM(KD205:KD214)+SUM(KD217:KD223)+SUM(KD226:KD230)+SUM(KD233:KD243)+SUM(KD246:KD256)+SUM(KD259:KD270)+SUM(KD273:KD278)+SUM(KD281:KD288)+SUM(KD291:KD299)+SUM(KD302:KD309)+SUM(KD313:KD317)+SUM(KD320:KD326)+SUM(KD329:KD336)+SUM(KD339:KD345)+SUM(KD348:KD354)+SUM(KD357:KD361)+SUM(KD364:KD374)+SUM(KD377:KD383)+SUM(KD386:KD390)</f>
        <v>0</v>
      </c>
      <c r="KE12" s="74"/>
      <c r="KF12" s="74"/>
      <c r="KG12" s="74">
        <f>SUM(KG15:KG16)+SUM(KG19:KG25)+SUM(KG28:KG39)+SUM(KG42:KG51)+SUM(KG54:KG56)+SUM(KG59:KG74)+SUM(KG77:KG80)+SUM(KG83:KG97)+SUM(KG100:KG102)+SUM(KG105:KG114)+SUM(KG117:KG123)+SUM(KG126:KG136)+SUM(KG139:KG147)+SUM(KG150:KG158)+SUM(KG161:KG171)+SUM(KG174:KG184)+SUM(KG187:KG198)+SUM(KG201:KG202)+SUM(KG205:KG214)+SUM(KG217:KG223)+SUM(KG226:KG230)+SUM(KG233:KG243)+SUM(KG246:KG256)+SUM(KG259:KG270)+SUM(KG273:KG278)+SUM(KG281:KG288)+SUM(KG291:KG299)+SUM(KG302:KG309)+SUM(KG313:KG317)+SUM(KG320:KG326)+SUM(KG329:KG336)+SUM(KG339:KG345)+SUM(KG348:KG354)+SUM(KG357:KG361)+SUM(KG364:KG374)+SUM(KG377:KG383)+SUM(KG386:KG390)</f>
        <v>0</v>
      </c>
      <c r="KH12" s="74">
        <f>SUM(KH15:KH16)+SUM(KH19:KH25)+SUM(KH28:KH39)+SUM(KH42:KH51)+SUM(KH54:KH56)+SUM(KH59:KH74)+SUM(KH77:KH80)+SUM(KH83:KH97)+SUM(KH100:KH102)+SUM(KH105:KH114)+SUM(KH117:KH123)+SUM(KH126:KH136)+SUM(KH139:KH147)+SUM(KH150:KH158)+SUM(KH161:KH171)+SUM(KH174:KH184)+SUM(KH187:KH198)+SUM(KH201:KH202)+SUM(KH205:KH214)+SUM(KH217:KH223)+SUM(KH226:KH230)+SUM(KH233:KH243)+SUM(KH246:KH256)+SUM(KH259:KH270)+SUM(KH273:KH278)+SUM(KH281:KH288)+SUM(KH291:KH299)+SUM(KH302:KH309)+SUM(KH313:KH317)+SUM(KH320:KH326)+SUM(KH329:KH336)+SUM(KH339:KH345)+SUM(KH348:KH354)+SUM(KH357:KH361)+SUM(KH364:KH374)+SUM(KH377:KH383)+SUM(KH386:KH390)</f>
        <v>0</v>
      </c>
      <c r="KI12" s="74"/>
      <c r="KJ12" s="74"/>
      <c r="KK12" s="74">
        <f>SUM(KK15:KK16)+SUM(KK19:KK25)+SUM(KK28:KK39)+SUM(KK42:KK51)+SUM(KK54:KK56)+SUM(KK59:KK74)+SUM(KK77:KK80)+SUM(KK83:KK97)+SUM(KK100:KK102)+SUM(KK105:KK114)+SUM(KK117:KK123)+SUM(KK126:KK136)+SUM(KK139:KK147)+SUM(KK150:KK158)+SUM(KK161:KK171)+SUM(KK174:KK184)+SUM(KK187:KK198)+SUM(KK201:KK202)+SUM(KK205:KK214)+SUM(KK217:KK223)+SUM(KK226:KK230)+SUM(KK233:KK243)+SUM(KK246:KK256)+SUM(KK259:KK270)+SUM(KK273:KK278)+SUM(KK281:KK288)+SUM(KK291:KK299)+SUM(KK302:KK309)+SUM(KK313:KK317)+SUM(KK320:KK326)+SUM(KK329:KK336)+SUM(KK339:KK345)+SUM(KK348:KK354)+SUM(KK357:KK361)+SUM(KK364:KK374)+SUM(KK377:KK383)+SUM(KK386:KK390)</f>
        <v>0</v>
      </c>
      <c r="KL12" s="74">
        <f>SUM(KL15:KL16)+SUM(KL19:KL25)+SUM(KL28:KL39)+SUM(KL42:KL51)+SUM(KL54:KL56)+SUM(KL59:KL74)+SUM(KL77:KL80)+SUM(KL83:KL97)+SUM(KL100:KL102)+SUM(KL105:KL114)+SUM(KL117:KL123)+SUM(KL126:KL136)+SUM(KL139:KL147)+SUM(KL150:KL158)+SUM(KL161:KL171)+SUM(KL174:KL184)+SUM(KL187:KL198)+SUM(KL201:KL202)+SUM(KL205:KL214)+SUM(KL217:KL223)+SUM(KL226:KL230)+SUM(KL233:KL243)+SUM(KL246:KL256)+SUM(KL259:KL270)+SUM(KL273:KL278)+SUM(KL281:KL288)+SUM(KL291:KL299)+SUM(KL302:KL309)+SUM(KL313:KL317)+SUM(KL320:KL326)+SUM(KL329:KL336)+SUM(KL339:KL345)+SUM(KL348:KL354)+SUM(KL357:KL361)+SUM(KL364:KL374)+SUM(KL377:KL383)+SUM(KL386:KL390)</f>
        <v>0</v>
      </c>
      <c r="KM12" s="74"/>
      <c r="KN12" s="74"/>
      <c r="KO12" s="74">
        <f>SUM(KO15:KO16)+SUM(KO19:KO25)+SUM(KO28:KO39)+SUM(KO42:KO51)+SUM(KO54:KO56)+SUM(KO59:KO74)+SUM(KO77:KO80)+SUM(KO83:KO97)+SUM(KO100:KO102)+SUM(KO105:KO114)+SUM(KO117:KO123)+SUM(KO126:KO136)+SUM(KO139:KO147)+SUM(KO150:KO158)+SUM(KO161:KO171)+SUM(KO174:KO184)+SUM(KO187:KO198)+SUM(KO201:KO202)+SUM(KO205:KO214)+SUM(KO217:KO223)+SUM(KO226:KO230)+SUM(KO233:KO243)+SUM(KO246:KO256)+SUM(KO259:KO270)+SUM(KO273:KO278)+SUM(KO281:KO288)+SUM(KO291:KO299)+SUM(KO302:KO309)+SUM(KO313:KO317)+SUM(KO320:KO326)+SUM(KO329:KO336)+SUM(KO339:KO345)+SUM(KO348:KO354)+SUM(KO357:KO361)+SUM(KO364:KO374)+SUM(KO377:KO383)+SUM(KO386:KO390)</f>
        <v>0</v>
      </c>
      <c r="KP12" s="74">
        <f>SUM(KP15:KP16)+SUM(KP19:KP25)+SUM(KP28:KP39)+SUM(KP42:KP51)+SUM(KP54:KP56)+SUM(KP59:KP74)+SUM(KP77:KP80)+SUM(KP83:KP97)+SUM(KP100:KP102)+SUM(KP105:KP114)+SUM(KP117:KP123)+SUM(KP126:KP136)+SUM(KP139:KP147)+SUM(KP150:KP158)+SUM(KP161:KP171)+SUM(KP174:KP184)+SUM(KP187:KP198)+SUM(KP201:KP202)+SUM(KP205:KP214)+SUM(KP217:KP223)+SUM(KP226:KP230)+SUM(KP233:KP243)+SUM(KP246:KP256)+SUM(KP259:KP270)+SUM(KP273:KP278)+SUM(KP281:KP288)+SUM(KP291:KP299)+SUM(KP302:KP309)+SUM(KP313:KP317)+SUM(KP320:KP326)+SUM(KP329:KP336)+SUM(KP339:KP345)+SUM(KP348:KP354)+SUM(KP357:KP361)+SUM(KP364:KP374)+SUM(KP377:KP383)+SUM(KP386:KP390)</f>
        <v>0</v>
      </c>
      <c r="KQ12" s="74"/>
      <c r="KR12" s="74"/>
      <c r="KS12" s="74">
        <f>SUM(KS15:KS16)+SUM(KS19:KS25)+SUM(KS28:KS39)+SUM(KS42:KS51)+SUM(KS54:KS56)+SUM(KS59:KS74)+SUM(KS77:KS80)+SUM(KS83:KS97)+SUM(KS100:KS102)+SUM(KS105:KS114)+SUM(KS117:KS123)+SUM(KS126:KS136)+SUM(KS139:KS147)+SUM(KS150:KS158)+SUM(KS161:KS171)+SUM(KS174:KS184)+SUM(KS187:KS198)+SUM(KS201:KS202)+SUM(KS205:KS214)+SUM(KS217:KS223)+SUM(KS226:KS230)+SUM(KS233:KS243)+SUM(KS246:KS256)+SUM(KS259:KS270)+SUM(KS273:KS278)+SUM(KS281:KS288)+SUM(KS291:KS299)+SUM(KS302:KS309)+SUM(KS313:KS317)+SUM(KS320:KS326)+SUM(KS329:KS336)+SUM(KS339:KS345)+SUM(KS348:KS354)+SUM(KS357:KS361)+SUM(KS364:KS374)+SUM(KS377:KS383)+SUM(KS386:KS390)</f>
        <v>79579.7</v>
      </c>
      <c r="KT12" s="74">
        <f>SUM(KT15:KT16)+SUM(KT19:KT25)+SUM(KT28:KT39)+SUM(KT42:KT51)+SUM(KT54:KT56)+SUM(KT59:KT74)+SUM(KT77:KT80)+SUM(KT83:KT97)+SUM(KT100:KT102)+SUM(KT105:KT114)+SUM(KT117:KT123)+SUM(KT126:KT136)+SUM(KT139:KT147)+SUM(KT150:KT158)+SUM(KT161:KT171)+SUM(KT174:KT184)+SUM(KT187:KT198)+SUM(KT201:KT202)+SUM(KT205:KT214)+SUM(KT217:KT223)+SUM(KT226:KT230)+SUM(KT233:KT243)+SUM(KT246:KT256)+SUM(KT259:KT270)+SUM(KT273:KT278)+SUM(KT281:KT288)+SUM(KT291:KT299)+SUM(KT302:KT309)+SUM(KT313:KT317)+SUM(KT320:KT326)+SUM(KT329:KT336)+SUM(KT339:KT345)+SUM(KT348:KT354)+SUM(KT357:KT361)+SUM(KT364:KT374)+SUM(KT377:KT383)+SUM(KT386:KT390)</f>
        <v>73478.647530000002</v>
      </c>
      <c r="KU12" s="74">
        <f>KT12/KS12*100</f>
        <v>92.333406044506333</v>
      </c>
      <c r="KV12" s="74"/>
      <c r="KW12" s="74">
        <f>SUM(KW15:KW16)+SUM(KW19:KW25)+SUM(KW28:KW39)+SUM(KW42:KW51)+SUM(KW54:KW56)+SUM(KW59:KW74)+SUM(KW77:KW80)+SUM(KW83:KW97)+SUM(KW100:KW102)+SUM(KW105:KW114)+SUM(KW117:KW123)+SUM(KW126:KW136)+SUM(KW139:KW147)+SUM(KW150:KW158)+SUM(KW161:KW171)+SUM(KW174:KW184)+SUM(KW187:KW198)+SUM(KW201:KW202)+SUM(KW205:KW214)+SUM(KW217:KW223)+SUM(KW226:KW230)+SUM(KW233:KW243)+SUM(KW246:KW256)+SUM(KW259:KW270)+SUM(KW273:KW278)+SUM(KW281:KW288)+SUM(KW291:KW299)+SUM(KW302:KW309)+SUM(KW313:KW317)+SUM(KW320:KW326)+SUM(KW329:KW336)+SUM(KW339:KW345)+SUM(KW348:KW354)+SUM(KW357:KW361)+SUM(KW364:KW374)+SUM(KW377:KW383)+SUM(KW386:KW390)</f>
        <v>1194</v>
      </c>
      <c r="KX12" s="74">
        <f>SUM(KX15:KX16)+SUM(KX19:KX25)+SUM(KX28:KX39)+SUM(KX42:KX51)+SUM(KX54:KX56)+SUM(KX59:KX74)+SUM(KX77:KX80)+SUM(KX83:KX97)+SUM(KX100:KX102)+SUM(KX105:KX114)+SUM(KX117:KX123)+SUM(KX126:KX136)+SUM(KX139:KX147)+SUM(KX150:KX158)+SUM(KX161:KX171)+SUM(KX174:KX184)+SUM(KX187:KX198)+SUM(KX201:KX202)+SUM(KX205:KX214)+SUM(KX217:KX223)+SUM(KX226:KX230)+SUM(KX233:KX243)+SUM(KX246:KX256)+SUM(KX259:KX270)+SUM(KX273:KX278)+SUM(KX281:KX288)+SUM(KX291:KX299)+SUM(KX302:KX309)+SUM(KX313:KX317)+SUM(KX320:KX326)+SUM(KX329:KX336)+SUM(KX339:KX345)+SUM(KX348:KX354)+SUM(KX357:KX361)+SUM(KX364:KX374)+SUM(KX377:KX383)+SUM(KX386:KX390)</f>
        <v>1194</v>
      </c>
      <c r="KY12" s="74">
        <f>KX12/KW12*100</f>
        <v>100</v>
      </c>
      <c r="KZ12" s="74"/>
      <c r="LA12" s="74">
        <f>SUM(LA15:LA16)+SUM(LA19:LA25)+SUM(LA28:LA39)+SUM(LA42:LA51)+SUM(LA54:LA56)+SUM(LA59:LA74)+SUM(LA77:LA80)+SUM(LA83:LA97)+SUM(LA100:LA102)+SUM(LA105:LA114)+SUM(LA117:LA123)+SUM(LA126:LA136)+SUM(LA139:LA147)+SUM(LA150:LA158)+SUM(LA161:LA171)+SUM(LA174:LA184)+SUM(LA187:LA198)+SUM(LA201:LA202)+SUM(LA205:LA214)+SUM(LA217:LA223)+SUM(LA226:LA230)+SUM(LA233:LA243)+SUM(LA246:LA256)+SUM(LA259:LA270)+SUM(LA273:LA278)+SUM(LA281:LA288)+SUM(LA291:LA299)+SUM(LA302:LA309)+SUM(LA313:LA317)+SUM(LA320:LA326)+SUM(LA329:LA336)+SUM(LA339:LA345)+SUM(LA348:LA354)+SUM(LA357:LA361)+SUM(LA364:LA374)+SUM(LA377:LA383)+SUM(LA386:LA390)</f>
        <v>0</v>
      </c>
      <c r="LB12" s="74">
        <f>SUM(LB15:LB16)+SUM(LB19:LB25)+SUM(LB28:LB39)+SUM(LB42:LB51)+SUM(LB54:LB56)+SUM(LB59:LB74)+SUM(LB77:LB80)+SUM(LB83:LB97)+SUM(LB100:LB102)+SUM(LB105:LB114)+SUM(LB117:LB123)+SUM(LB126:LB136)+SUM(LB139:LB147)+SUM(LB150:LB158)+SUM(LB161:LB171)+SUM(LB174:LB184)+SUM(LB187:LB198)+SUM(LB201:LB202)+SUM(LB205:LB214)+SUM(LB217:LB223)+SUM(LB226:LB230)+SUM(LB233:LB243)+SUM(LB246:LB256)+SUM(LB259:LB270)+SUM(LB273:LB278)+SUM(LB281:LB288)+SUM(LB291:LB299)+SUM(LB302:LB309)+SUM(LB313:LB317)+SUM(LB320:LB326)+SUM(LB329:LB336)+SUM(LB339:LB345)+SUM(LB348:LB354)+SUM(LB357:LB361)+SUM(LB364:LB374)+SUM(LB377:LB383)+SUM(LB386:LB390)</f>
        <v>0</v>
      </c>
      <c r="LC12" s="74"/>
      <c r="LD12" s="74"/>
      <c r="LE12" s="74">
        <f>SUM(LE15:LE16)+SUM(LE19:LE25)+SUM(LE28:LE39)+SUM(LE42:LE51)+SUM(LE54:LE56)+SUM(LE59:LE74)+SUM(LE77:LE80)+SUM(LE83:LE97)+SUM(LE100:LE102)+SUM(LE105:LE114)+SUM(LE117:LE123)+SUM(LE126:LE136)+SUM(LE139:LE147)+SUM(LE150:LE158)+SUM(LE161:LE171)+SUM(LE174:LE184)+SUM(LE187:LE198)+SUM(LE201:LE202)+SUM(LE205:LE214)+SUM(LE217:LE223)+SUM(LE226:LE230)+SUM(LE233:LE243)+SUM(LE246:LE256)+SUM(LE259:LE270)+SUM(LE273:LE278)+SUM(LE281:LE288)+SUM(LE291:LE299)+SUM(LE302:LE309)+SUM(LE313:LE317)+SUM(LE320:LE326)+SUM(LE329:LE336)+SUM(LE339:LE345)+SUM(LE348:LE354)+SUM(LE357:LE361)+SUM(LE364:LE374)+SUM(LE377:LE383)+SUM(LE386:LE390)</f>
        <v>150000</v>
      </c>
      <c r="LF12" s="74">
        <f>SUM(LF15:LF16)+SUM(LF19:LF25)+SUM(LF28:LF39)+SUM(LF42:LF51)+SUM(LF54:LF56)+SUM(LF59:LF74)+SUM(LF77:LF80)+SUM(LF83:LF97)+SUM(LF100:LF102)+SUM(LF105:LF114)+SUM(LF117:LF123)+SUM(LF126:LF136)+SUM(LF139:LF147)+SUM(LF150:LF158)+SUM(LF161:LF171)+SUM(LF174:LF184)+SUM(LF187:LF198)+SUM(LF201:LF202)+SUM(LF205:LF214)+SUM(LF217:LF223)+SUM(LF226:LF230)+SUM(LF233:LF243)+SUM(LF246:LF256)+SUM(LF259:LF270)+SUM(LF273:LF278)+SUM(LF281:LF288)+SUM(LF291:LF299)+SUM(LF302:LF309)+SUM(LF313:LF317)+SUM(LF320:LF326)+SUM(LF329:LF336)+SUM(LF339:LF345)+SUM(LF348:LF354)+SUM(LF357:LF361)+SUM(LF364:LF374)+SUM(LF377:LF383)+SUM(LF386:LF390)</f>
        <v>131204.17818000002</v>
      </c>
      <c r="LG12" s="74">
        <f t="shared" ref="LG12" si="113">LF12/LE12*100</f>
        <v>87.469452120000014</v>
      </c>
      <c r="LH12" s="74"/>
      <c r="LI12" s="74">
        <f>SUM(LI15:LI16)+SUM(LI19:LI25)+SUM(LI28:LI39)+SUM(LI42:LI51)+SUM(LI54:LI56)+SUM(LI59:LI74)+SUM(LI77:LI80)+SUM(LI83:LI97)+SUM(LI100:LI102)+SUM(LI105:LI114)+SUM(LI117:LI123)+SUM(LI126:LI136)+SUM(LI139:LI147)+SUM(LI150:LI158)+SUM(LI161:LI171)+SUM(LI174:LI184)+SUM(LI187:LI198)+SUM(LI201:LI202)+SUM(LI205:LI214)+SUM(LI217:LI223)+SUM(LI226:LI230)+SUM(LI233:LI243)+SUM(LI246:LI256)+SUM(LI259:LI270)+SUM(LI273:LI278)+SUM(LI281:LI288)+SUM(LI291:LI299)+SUM(LI302:LI309)+SUM(LI313:LI317)+SUM(LI320:LI326)+SUM(LI329:LI336)+SUM(LI339:LI345)+SUM(LI348:LI354)+SUM(LI357:LI361)+SUM(LI364:LI374)+SUM(LI377:LI383)+SUM(LI386:LI390)</f>
        <v>150000</v>
      </c>
      <c r="LJ12" s="74">
        <f>SUM(LJ15:LJ16)+SUM(LJ19:LJ25)+SUM(LJ28:LJ39)+SUM(LJ42:LJ51)+SUM(LJ54:LJ56)+SUM(LJ59:LJ74)+SUM(LJ77:LJ80)+SUM(LJ83:LJ97)+SUM(LJ100:LJ102)+SUM(LJ105:LJ114)+SUM(LJ117:LJ123)+SUM(LJ126:LJ136)+SUM(LJ139:LJ147)+SUM(LJ150:LJ158)+SUM(LJ161:LJ171)+SUM(LJ174:LJ184)+SUM(LJ187:LJ198)+SUM(LJ201:LJ202)+SUM(LJ205:LJ214)+SUM(LJ217:LJ223)+SUM(LJ226:LJ230)+SUM(LJ233:LJ243)+SUM(LJ246:LJ256)+SUM(LJ259:LJ270)+SUM(LJ273:LJ278)+SUM(LJ281:LJ288)+SUM(LJ291:LJ299)+SUM(LJ302:LJ309)+SUM(LJ313:LJ317)+SUM(LJ320:LJ326)+SUM(LJ329:LJ336)+SUM(LJ339:LJ345)+SUM(LJ348:LJ354)+SUM(LJ357:LJ361)+SUM(LJ364:LJ374)+SUM(LJ377:LJ383)+SUM(LJ386:LJ390)</f>
        <v>93392.900549999991</v>
      </c>
      <c r="LK12" s="74">
        <f t="shared" ref="LK12" si="114">LJ12/LI12*100</f>
        <v>62.261933699999993</v>
      </c>
      <c r="LL12" s="74"/>
      <c r="LM12" s="74">
        <f>SUM(LM15:LM16)+SUM(LM19:LM25)+SUM(LM28:LM39)+SUM(LM42:LM51)+SUM(LM54:LM56)+SUM(LM59:LM74)+SUM(LM77:LM80)+SUM(LM83:LM97)+SUM(LM100:LM102)+SUM(LM105:LM114)+SUM(LM117:LM123)+SUM(LM126:LM136)+SUM(LM139:LM147)+SUM(LM150:LM158)+SUM(LM161:LM171)+SUM(LM174:LM184)+SUM(LM187:LM198)+SUM(LM201:LM202)+SUM(LM205:LM214)+SUM(LM217:LM223)+SUM(LM226:LM230)+SUM(LM233:LM243)+SUM(LM246:LM256)+SUM(LM259:LM270)+SUM(LM273:LM278)+SUM(LM281:LM288)+SUM(LM291:LM299)+SUM(LM302:LM309)+SUM(LM313:LM317)+SUM(LM320:LM326)+SUM(LM329:LM336)+SUM(LM339:LM345)+SUM(LM348:LM354)+SUM(LM357:LM361)+SUM(LM364:LM374)+SUM(LM377:LM383)+SUM(LM386:LM390)</f>
        <v>0</v>
      </c>
      <c r="LN12" s="74">
        <f>SUM(LN15:LN16)+SUM(LN19:LN25)+SUM(LN28:LN39)+SUM(LN42:LN51)+SUM(LN54:LN56)+SUM(LN59:LN74)+SUM(LN77:LN80)+SUM(LN83:LN97)+SUM(LN100:LN102)+SUM(LN105:LN114)+SUM(LN117:LN123)+SUM(LN126:LN136)+SUM(LN139:LN147)+SUM(LN150:LN158)+SUM(LN161:LN171)+SUM(LN174:LN184)+SUM(LN187:LN198)+SUM(LN201:LN202)+SUM(LN205:LN214)+SUM(LN217:LN223)+SUM(LN226:LN230)+SUM(LN233:LN243)+SUM(LN246:LN256)+SUM(LN259:LN270)+SUM(LN273:LN278)+SUM(LN281:LN288)+SUM(LN291:LN299)+SUM(LN302:LN309)+SUM(LN313:LN317)+SUM(LN320:LN326)+SUM(LN329:LN336)+SUM(LN339:LN345)+SUM(LN348:LN354)+SUM(LN357:LN361)+SUM(LN364:LN374)+SUM(LN377:LN383)+SUM(LN386:LN390)</f>
        <v>0</v>
      </c>
      <c r="LO12" s="74"/>
      <c r="LP12" s="74"/>
      <c r="LQ12" s="74">
        <f>SUM(LQ15:LQ16)+SUM(LQ19:LQ25)+SUM(LQ28:LQ39)+SUM(LQ42:LQ51)+SUM(LQ54:LQ56)+SUM(LQ59:LQ74)+SUM(LQ77:LQ80)+SUM(LQ83:LQ97)+SUM(LQ100:LQ102)+SUM(LQ105:LQ114)+SUM(LQ117:LQ123)+SUM(LQ126:LQ136)+SUM(LQ139:LQ147)+SUM(LQ150:LQ158)+SUM(LQ161:LQ171)+SUM(LQ174:LQ184)+SUM(LQ187:LQ198)+SUM(LQ201:LQ202)+SUM(LQ205:LQ214)+SUM(LQ217:LQ223)+SUM(LQ226:LQ230)+SUM(LQ233:LQ243)+SUM(LQ246:LQ256)+SUM(LQ259:LQ270)+SUM(LQ273:LQ278)+SUM(LQ281:LQ288)+SUM(LQ291:LQ299)+SUM(LQ302:LQ309)+SUM(LQ313:LQ317)+SUM(LQ320:LQ326)+SUM(LQ329:LQ336)+SUM(LQ339:LQ345)+SUM(LQ348:LQ354)+SUM(LQ357:LQ361)+SUM(LQ364:LQ374)+SUM(LQ377:LQ383)+SUM(LQ386:LQ390)</f>
        <v>101010.10102</v>
      </c>
      <c r="LR12" s="74">
        <f>SUM(LR15:LR16)+SUM(LR19:LR25)+SUM(LR28:LR39)+SUM(LR42:LR51)+SUM(LR54:LR56)+SUM(LR59:LR74)+SUM(LR77:LR80)+SUM(LR83:LR97)+SUM(LR100:LR102)+SUM(LR105:LR114)+SUM(LR117:LR123)+SUM(LR126:LR136)+SUM(LR139:LR147)+SUM(LR150:LR158)+SUM(LR161:LR171)+SUM(LR174:LR184)+SUM(LR187:LR198)+SUM(LR201:LR202)+SUM(LR205:LR214)+SUM(LR217:LR223)+SUM(LR226:LR230)+SUM(LR233:LR243)+SUM(LR246:LR256)+SUM(LR259:LR270)+SUM(LR273:LR278)+SUM(LR281:LR288)+SUM(LR291:LR299)+SUM(LR302:LR309)+SUM(LR313:LR317)+SUM(LR320:LR326)+SUM(LR329:LR336)+SUM(LR339:LR345)+SUM(LR348:LR354)+SUM(LR357:LR361)+SUM(LR364:LR374)+SUM(LR377:LR383)+SUM(LR386:LR390)</f>
        <v>14714.04169</v>
      </c>
      <c r="LS12" s="74">
        <f t="shared" ref="LS12" si="115">LR12/LQ12*100</f>
        <v>14.566901271672444</v>
      </c>
    </row>
    <row r="13" spans="1:332" s="154" customFormat="1" ht="31.5" x14ac:dyDescent="0.25">
      <c r="A13" s="20" t="s">
        <v>147</v>
      </c>
      <c r="B13" s="197">
        <f t="shared" si="80"/>
        <v>127976.97534999998</v>
      </c>
      <c r="C13" s="197">
        <f t="shared" si="81"/>
        <v>171151.92397999999</v>
      </c>
      <c r="D13" s="197">
        <f t="shared" si="82"/>
        <v>171151.92397999999</v>
      </c>
      <c r="E13" s="197"/>
      <c r="F13" s="197">
        <f t="shared" si="83"/>
        <v>115135.23003000001</v>
      </c>
      <c r="G13" s="28">
        <f t="shared" si="0"/>
        <v>67.27077753648517</v>
      </c>
      <c r="H13" s="75">
        <f>H14+H15+H16</f>
        <v>0</v>
      </c>
      <c r="I13" s="75">
        <f>I14+I15+I16</f>
        <v>0</v>
      </c>
      <c r="J13" s="75">
        <f>J14+J15+J16</f>
        <v>0</v>
      </c>
      <c r="K13" s="28"/>
      <c r="L13" s="28"/>
      <c r="M13" s="75">
        <f>M14+M15+M16</f>
        <v>0</v>
      </c>
      <c r="N13" s="75">
        <f>N14+N15+N16</f>
        <v>0</v>
      </c>
      <c r="O13" s="75">
        <f>O14+O15+O16</f>
        <v>0</v>
      </c>
      <c r="P13" s="75"/>
      <c r="Q13" s="75">
        <f>Q14+Q15+Q16</f>
        <v>0</v>
      </c>
      <c r="R13" s="75">
        <f>R14+R15+R16</f>
        <v>0</v>
      </c>
      <c r="S13" s="75">
        <f>S14+S15+S16</f>
        <v>0</v>
      </c>
      <c r="T13" s="75"/>
      <c r="U13" s="75">
        <f>U14+U15+U16</f>
        <v>0</v>
      </c>
      <c r="V13" s="75">
        <f>V14+V15+V16</f>
        <v>0</v>
      </c>
      <c r="W13" s="75">
        <f>W14+W15+W16</f>
        <v>0</v>
      </c>
      <c r="X13" s="75">
        <f t="shared" ref="X13:AA13" si="116">X14+X15+X16</f>
        <v>0</v>
      </c>
      <c r="Y13" s="75">
        <f t="shared" si="116"/>
        <v>0</v>
      </c>
      <c r="Z13" s="75">
        <f t="shared" si="116"/>
        <v>0</v>
      </c>
      <c r="AA13" s="75">
        <f t="shared" si="116"/>
        <v>0</v>
      </c>
      <c r="AB13" s="75">
        <f t="shared" ref="AB13:AE13" si="117">AB14+AB15+AB16</f>
        <v>0</v>
      </c>
      <c r="AC13" s="75">
        <f t="shared" si="117"/>
        <v>0</v>
      </c>
      <c r="AD13" s="75">
        <f t="shared" si="117"/>
        <v>0</v>
      </c>
      <c r="AE13" s="75">
        <f t="shared" si="117"/>
        <v>0</v>
      </c>
      <c r="AF13" s="75"/>
      <c r="AG13" s="75">
        <f>AG14+AG15+AG16</f>
        <v>0</v>
      </c>
      <c r="AH13" s="75">
        <f>AH14+AH15+AH16</f>
        <v>0</v>
      </c>
      <c r="AI13" s="75">
        <f>AI14+AI15+AI16</f>
        <v>0</v>
      </c>
      <c r="AJ13" s="75"/>
      <c r="AK13" s="75">
        <f t="shared" ref="AK13:AP13" si="118">AK14+AK15+AK16</f>
        <v>0</v>
      </c>
      <c r="AL13" s="75">
        <f t="shared" si="118"/>
        <v>0</v>
      </c>
      <c r="AM13" s="75">
        <f t="shared" si="118"/>
        <v>0</v>
      </c>
      <c r="AN13" s="75">
        <f t="shared" ref="AN13" si="119">AN14+AN15+AN16</f>
        <v>0</v>
      </c>
      <c r="AO13" s="75">
        <f t="shared" si="118"/>
        <v>0</v>
      </c>
      <c r="AP13" s="75">
        <f t="shared" si="118"/>
        <v>0</v>
      </c>
      <c r="AQ13" s="28"/>
      <c r="AR13" s="75">
        <f>AR14+AR15+AR16</f>
        <v>0</v>
      </c>
      <c r="AS13" s="75">
        <f>AS14+AS15+AS16</f>
        <v>0</v>
      </c>
      <c r="AT13" s="75">
        <f>AT14+AT15+AT16</f>
        <v>0</v>
      </c>
      <c r="AU13" s="28"/>
      <c r="AV13" s="75">
        <f>SUM(AV14:AV16)</f>
        <v>51.020410000000005</v>
      </c>
      <c r="AW13" s="75">
        <f>SUM(AW14:AW16)</f>
        <v>51.020410000000005</v>
      </c>
      <c r="AX13" s="75">
        <f>SUM(AX14:AX16)</f>
        <v>51.020410000000005</v>
      </c>
      <c r="AY13" s="28">
        <f>AX13/AW13*100</f>
        <v>100</v>
      </c>
      <c r="AZ13" s="75">
        <f>AZ14+AZ15+AZ16</f>
        <v>55.408879999999996</v>
      </c>
      <c r="BA13" s="75">
        <f>BA14+BA15+BA16</f>
        <v>55.408879999999996</v>
      </c>
      <c r="BB13" s="75">
        <f>BB14+BB15+BB16</f>
        <v>55.408879999999996</v>
      </c>
      <c r="BC13" s="28">
        <f>BB13/BA13*100</f>
        <v>100</v>
      </c>
      <c r="BD13" s="75"/>
      <c r="BE13" s="75"/>
      <c r="BF13" s="75"/>
      <c r="BG13" s="28"/>
      <c r="BH13" s="75"/>
      <c r="BI13" s="75"/>
      <c r="BJ13" s="75"/>
      <c r="BK13" s="28"/>
      <c r="BL13" s="28"/>
      <c r="BM13" s="75">
        <f>BM14+BM15+BM16</f>
        <v>0</v>
      </c>
      <c r="BN13" s="75">
        <f>BN14+BN15+BN16</f>
        <v>0</v>
      </c>
      <c r="BO13" s="75">
        <f>BO14+BO15+BO16</f>
        <v>0</v>
      </c>
      <c r="BP13" s="75"/>
      <c r="BQ13" s="75">
        <f>BQ14+BQ15+BQ16</f>
        <v>4315.5306299999993</v>
      </c>
      <c r="BR13" s="75">
        <f>BR14+BR15+BR16</f>
        <v>2141.0087999999996</v>
      </c>
      <c r="BS13" s="28">
        <f>BR13/BQ13*100</f>
        <v>49.611715998873585</v>
      </c>
      <c r="BT13" s="75">
        <f>BT14+BT15+BT16</f>
        <v>8500</v>
      </c>
      <c r="BU13" s="75">
        <f>BU14+BU15+BU16</f>
        <v>8500</v>
      </c>
      <c r="BV13" s="75">
        <f>BV14+BV15+BV16</f>
        <v>8500</v>
      </c>
      <c r="BW13" s="28">
        <f>BV13/BU13*100</f>
        <v>100</v>
      </c>
      <c r="BX13" s="75">
        <f>BX14+BX15+BX16</f>
        <v>19365.099999999999</v>
      </c>
      <c r="BY13" s="75">
        <f>BY14+BY15+BY16</f>
        <v>26346.2</v>
      </c>
      <c r="BZ13" s="75">
        <f>BZ14+BZ15+BZ16</f>
        <v>11554.116310000001</v>
      </c>
      <c r="CA13" s="29">
        <f>BZ13/BY13*100</f>
        <v>43.85496318254625</v>
      </c>
      <c r="CB13" s="75">
        <f>CB14+CB15+CB16</f>
        <v>18133.146059999999</v>
      </c>
      <c r="CC13" s="75">
        <f>CC14+CC15+CC16</f>
        <v>18133.146059999999</v>
      </c>
      <c r="CD13" s="75">
        <f>CD14+CD15+CD16</f>
        <v>18133.146059999999</v>
      </c>
      <c r="CE13" s="29">
        <f t="shared" ref="CE13:CE14" si="120">CD13/CC13*100</f>
        <v>100</v>
      </c>
      <c r="CF13" s="75">
        <f t="shared" ref="CF13" si="121">CF14+CF15+CF16</f>
        <v>6069.7</v>
      </c>
      <c r="CG13" s="75">
        <f t="shared" ref="CG13:CH13" si="122">CG14+CG15+CG16</f>
        <v>7103.3</v>
      </c>
      <c r="CH13" s="75">
        <f t="shared" si="122"/>
        <v>4453.43426</v>
      </c>
      <c r="CI13" s="29">
        <f>CH13/CG13*100</f>
        <v>62.69528613461349</v>
      </c>
      <c r="CJ13" s="75">
        <f>CJ14+CJ15+CJ16</f>
        <v>840</v>
      </c>
      <c r="CK13" s="75">
        <f>CK14+CK15+CK16</f>
        <v>840</v>
      </c>
      <c r="CL13" s="75">
        <f>CL14+CL15+CL16</f>
        <v>232.48599999999999</v>
      </c>
      <c r="CM13" s="29">
        <f>CL13/CK13*100</f>
        <v>27.676904761904758</v>
      </c>
      <c r="CN13" s="75">
        <f t="shared" ref="CN13" si="123">CN14+CN15+CN16</f>
        <v>0</v>
      </c>
      <c r="CO13" s="75">
        <f t="shared" ref="CO13:CU13" si="124">CO14+CO15+CO16</f>
        <v>0</v>
      </c>
      <c r="CP13" s="75">
        <f t="shared" si="124"/>
        <v>0</v>
      </c>
      <c r="CQ13" s="75">
        <f t="shared" si="124"/>
        <v>0</v>
      </c>
      <c r="CR13" s="75">
        <f t="shared" ref="CR13" si="125">CR14+CR15+CR16</f>
        <v>0</v>
      </c>
      <c r="CS13" s="75">
        <f t="shared" si="124"/>
        <v>0</v>
      </c>
      <c r="CT13" s="75">
        <f t="shared" si="124"/>
        <v>0</v>
      </c>
      <c r="CU13" s="75">
        <f t="shared" si="124"/>
        <v>0</v>
      </c>
      <c r="CV13" s="75"/>
      <c r="CW13" s="75">
        <f>CW14+CW15+CW16</f>
        <v>0</v>
      </c>
      <c r="CX13" s="75">
        <f>CX14+CX15+CX16</f>
        <v>0</v>
      </c>
      <c r="CY13" s="75">
        <f>CY14+CY15+CY16</f>
        <v>0</v>
      </c>
      <c r="CZ13" s="75">
        <f t="shared" ref="CZ13" si="126">CZ14+CZ15+CZ16</f>
        <v>43443</v>
      </c>
      <c r="DA13" s="75">
        <f t="shared" ref="DA13:DG13" si="127">DA14+DA15+DA16</f>
        <v>43443</v>
      </c>
      <c r="DB13" s="75">
        <f t="shared" si="127"/>
        <v>43443</v>
      </c>
      <c r="DC13" s="82">
        <f t="shared" ref="DC13" si="128">DB13/DA13*100</f>
        <v>100</v>
      </c>
      <c r="DD13" s="75">
        <f t="shared" si="127"/>
        <v>0</v>
      </c>
      <c r="DE13" s="75">
        <f t="shared" si="127"/>
        <v>0</v>
      </c>
      <c r="DF13" s="75">
        <f t="shared" si="127"/>
        <v>0</v>
      </c>
      <c r="DG13" s="75">
        <f t="shared" si="127"/>
        <v>0</v>
      </c>
      <c r="DH13" s="75"/>
      <c r="DI13" s="75">
        <f>DI14+DI15+DI16</f>
        <v>0</v>
      </c>
      <c r="DJ13" s="75">
        <f>DJ14+DJ15+DJ16</f>
        <v>0</v>
      </c>
      <c r="DK13" s="75">
        <f>DK14+DK15+DK16</f>
        <v>0</v>
      </c>
      <c r="DL13" s="75"/>
      <c r="DM13" s="75">
        <f>DM14+DM15+DM16</f>
        <v>2940</v>
      </c>
      <c r="DN13" s="75">
        <f>DN14+DN15+DN16</f>
        <v>2940</v>
      </c>
      <c r="DO13" s="28">
        <f t="shared" ref="DO13:DO15" si="129">DN13/DM13*100</f>
        <v>100</v>
      </c>
      <c r="DP13" s="75">
        <f>DP14+DP15+DP16</f>
        <v>130.5</v>
      </c>
      <c r="DQ13" s="75">
        <f>DQ14+DQ15+DQ16</f>
        <v>130.5</v>
      </c>
      <c r="DR13" s="75">
        <f>DR14+DR15+DR16</f>
        <v>39.700000000000003</v>
      </c>
      <c r="DS13" s="29">
        <f>DR13/DQ13*100</f>
        <v>30.421455938697324</v>
      </c>
      <c r="DT13" s="29"/>
      <c r="DU13" s="75">
        <f>DU14+DU15+DU16</f>
        <v>0</v>
      </c>
      <c r="DV13" s="75">
        <f>DV14+DV15+DV16</f>
        <v>0</v>
      </c>
      <c r="DW13" s="75">
        <f>DW14+DW15+DW16</f>
        <v>0</v>
      </c>
      <c r="DX13" s="75"/>
      <c r="DY13" s="75">
        <f t="shared" ref="DY13:ED13" si="130">DY14+DY15+DY16</f>
        <v>0</v>
      </c>
      <c r="DZ13" s="75">
        <f t="shared" si="130"/>
        <v>0</v>
      </c>
      <c r="EA13" s="75">
        <f t="shared" si="130"/>
        <v>0</v>
      </c>
      <c r="EB13" s="75">
        <v>6762.3</v>
      </c>
      <c r="EC13" s="75">
        <f t="shared" si="130"/>
        <v>6762.3</v>
      </c>
      <c r="ED13" s="75">
        <f t="shared" si="130"/>
        <v>4359.9510999999993</v>
      </c>
      <c r="EE13" s="29">
        <f>ED13/EC13*100</f>
        <v>64.474381497419515</v>
      </c>
      <c r="EF13" s="75"/>
      <c r="EG13" s="75"/>
      <c r="EH13" s="75"/>
      <c r="EI13" s="28"/>
      <c r="EJ13" s="75">
        <f>EJ14+EJ15+EJ16</f>
        <v>8767.4</v>
      </c>
      <c r="EK13" s="75">
        <f>EK14+EK15+EK16</f>
        <v>9553</v>
      </c>
      <c r="EL13" s="75">
        <f>EL14+EL15+EL16</f>
        <v>4979.9413099999992</v>
      </c>
      <c r="EM13" s="75">
        <f>EL13/EK13*100</f>
        <v>52.129606511043647</v>
      </c>
      <c r="EN13" s="75">
        <f>EN14+EN15+EN16</f>
        <v>1280</v>
      </c>
      <c r="EO13" s="75">
        <f>EO14+EO15+EO16</f>
        <v>1280</v>
      </c>
      <c r="EP13" s="75">
        <f>EP14+EP15+EP16</f>
        <v>244.70501999999999</v>
      </c>
      <c r="EQ13" s="75">
        <f>EP13/EO13*100</f>
        <v>19.117579687500001</v>
      </c>
      <c r="ER13" s="75">
        <f>ER14+ER15+ER16</f>
        <v>1846.9</v>
      </c>
      <c r="ES13" s="75">
        <f>ES14+ES15+ES16</f>
        <v>0</v>
      </c>
      <c r="ET13" s="75">
        <f>ET14+ET15+ET16</f>
        <v>0</v>
      </c>
      <c r="EU13" s="29"/>
      <c r="EV13" s="75">
        <f>EV14+EV15+EV16</f>
        <v>8000</v>
      </c>
      <c r="EW13" s="75">
        <f>EW14+EW15+EW16</f>
        <v>35066.017999999996</v>
      </c>
      <c r="EX13" s="75">
        <f>EX14+EX15+EX16</f>
        <v>10369.403880000002</v>
      </c>
      <c r="EY13" s="29">
        <f>EX13/EW13*100</f>
        <v>29.571090392983894</v>
      </c>
      <c r="EZ13" s="75">
        <f>EZ14+EZ15+EZ16</f>
        <v>1400</v>
      </c>
      <c r="FA13" s="75">
        <f>FA14+FA15+FA16</f>
        <v>1400</v>
      </c>
      <c r="FB13" s="75">
        <f>FB14+FB15+FB16</f>
        <v>1400</v>
      </c>
      <c r="FC13" s="29">
        <f>FB13/FA13*100</f>
        <v>100</v>
      </c>
      <c r="FD13" s="75">
        <f>FD14+FD15+FD16</f>
        <v>0</v>
      </c>
      <c r="FE13" s="75">
        <f>FE14+FE15+FE16</f>
        <v>0</v>
      </c>
      <c r="FF13" s="75">
        <f>FF14+FF15+FF16</f>
        <v>0</v>
      </c>
      <c r="FG13" s="75">
        <f>FG14+FG15+FG16</f>
        <v>0</v>
      </c>
      <c r="FH13" s="75"/>
      <c r="FI13" s="75">
        <f>FI14+FI15+FI16</f>
        <v>0</v>
      </c>
      <c r="FJ13" s="75">
        <f>FJ14+FJ15+FJ16</f>
        <v>0</v>
      </c>
      <c r="FK13" s="75">
        <f>FK14+FK15+FK16</f>
        <v>0</v>
      </c>
      <c r="FL13" s="75"/>
      <c r="FM13" s="75">
        <f t="shared" ref="FM13:FR13" si="131">FM14+FM15+FM16</f>
        <v>0</v>
      </c>
      <c r="FN13" s="75">
        <f t="shared" si="131"/>
        <v>0</v>
      </c>
      <c r="FO13" s="75">
        <f t="shared" si="131"/>
        <v>0</v>
      </c>
      <c r="FP13" s="75">
        <f t="shared" ref="FP13" si="132">FP14+FP15+FP16</f>
        <v>0</v>
      </c>
      <c r="FQ13" s="75">
        <f t="shared" si="131"/>
        <v>0</v>
      </c>
      <c r="FR13" s="75">
        <f t="shared" si="131"/>
        <v>0</v>
      </c>
      <c r="FS13" s="29"/>
      <c r="FT13" s="29"/>
      <c r="FU13" s="75">
        <f>FU14+FU15+FU16</f>
        <v>0</v>
      </c>
      <c r="FV13" s="75">
        <f>FV14+FV15+FV16</f>
        <v>0</v>
      </c>
      <c r="FW13" s="29"/>
      <c r="FX13" s="75">
        <f>FX14+FX15+FX16</f>
        <v>0</v>
      </c>
      <c r="FY13" s="75">
        <f>FY14+FY15+FY16</f>
        <v>0</v>
      </c>
      <c r="FZ13" s="75">
        <f>FZ14+FZ15+FZ16</f>
        <v>0</v>
      </c>
      <c r="GA13" s="29"/>
      <c r="GB13" s="75">
        <f>GB14+GB15+GB16</f>
        <v>0</v>
      </c>
      <c r="GC13" s="75">
        <f>GC14+GC15+GC16</f>
        <v>0</v>
      </c>
      <c r="GD13" s="75">
        <f>GD14+GD15+GD16</f>
        <v>0</v>
      </c>
      <c r="GE13" s="29"/>
      <c r="GF13" s="75">
        <f>GF14+GF15+GF16</f>
        <v>0</v>
      </c>
      <c r="GG13" s="75">
        <f>GG14+GG15+GG16</f>
        <v>0</v>
      </c>
      <c r="GH13" s="75">
        <f>GH14+GH15+GH16</f>
        <v>0</v>
      </c>
      <c r="GI13" s="29"/>
      <c r="GJ13" s="29"/>
      <c r="GK13" s="75">
        <f>GK14+GK15+GK16</f>
        <v>0</v>
      </c>
      <c r="GL13" s="75">
        <f>GL14+GL15+GL16</f>
        <v>0</v>
      </c>
      <c r="GM13" s="29"/>
      <c r="GN13" s="75">
        <f>GN14+GN15+GN16</f>
        <v>0</v>
      </c>
      <c r="GO13" s="75">
        <f>GO14+GO15+GO16</f>
        <v>0</v>
      </c>
      <c r="GP13" s="75">
        <f>GP14+GP15+GP16</f>
        <v>0</v>
      </c>
      <c r="GQ13" s="29"/>
      <c r="GR13" s="29"/>
      <c r="GS13" s="75">
        <f>GS14+GS15+GS16</f>
        <v>0</v>
      </c>
      <c r="GT13" s="75">
        <f>GT14+GT15+GT16</f>
        <v>0</v>
      </c>
      <c r="GU13" s="75">
        <f>GU14+GU15+GU16</f>
        <v>0</v>
      </c>
      <c r="GV13" s="75"/>
      <c r="GW13" s="75"/>
      <c r="GX13" s="75"/>
      <c r="GY13" s="28"/>
      <c r="GZ13" s="28"/>
      <c r="HA13" s="75">
        <f>HA14+HA15+HA16</f>
        <v>0</v>
      </c>
      <c r="HB13" s="75">
        <f>HB14+HB15+HB16</f>
        <v>0</v>
      </c>
      <c r="HC13" s="28"/>
      <c r="HD13" s="28"/>
      <c r="HE13" s="75">
        <f>HE14+HE15+HE16</f>
        <v>0</v>
      </c>
      <c r="HF13" s="75">
        <f>HF14+HF15+HF16</f>
        <v>0</v>
      </c>
      <c r="HG13" s="28"/>
      <c r="HH13" s="75">
        <f>HH14+HH15+HH16</f>
        <v>1500</v>
      </c>
      <c r="HI13" s="75">
        <f>HI14+HI15+HI16</f>
        <v>1000</v>
      </c>
      <c r="HJ13" s="75">
        <f>HJ14+HJ15+HJ16</f>
        <v>1000</v>
      </c>
      <c r="HK13" s="28">
        <f>HJ13/HI13*100</f>
        <v>100</v>
      </c>
      <c r="HL13" s="75">
        <f>HL14+HL15+HL16</f>
        <v>1832.5</v>
      </c>
      <c r="HM13" s="75">
        <f>HM14+HM15+HM16</f>
        <v>1832.5</v>
      </c>
      <c r="HN13" s="75">
        <f>HN14+HN15+HN16</f>
        <v>1214.145</v>
      </c>
      <c r="HO13" s="28">
        <f>HN13/HM13*100</f>
        <v>66.256207366984981</v>
      </c>
      <c r="HP13" s="75">
        <f>HP14+HP15+HP16</f>
        <v>0</v>
      </c>
      <c r="HQ13" s="75">
        <f>HQ14+HQ15+HQ16</f>
        <v>0</v>
      </c>
      <c r="HR13" s="75">
        <f>HR14+HR15+HR16</f>
        <v>0</v>
      </c>
      <c r="HS13" s="28"/>
      <c r="HT13" s="75">
        <f>HT14+HT15+HT16</f>
        <v>0</v>
      </c>
      <c r="HU13" s="75">
        <f>HU14+HU15+HU16</f>
        <v>0</v>
      </c>
      <c r="HV13" s="75">
        <f>HV14+HV15+HV16</f>
        <v>0</v>
      </c>
      <c r="HW13" s="28"/>
      <c r="HX13" s="75"/>
      <c r="HY13" s="75"/>
      <c r="HZ13" s="75"/>
      <c r="IA13" s="28"/>
      <c r="IB13" s="75"/>
      <c r="IC13" s="75"/>
      <c r="ID13" s="75"/>
      <c r="IE13" s="28"/>
      <c r="IF13" s="75"/>
      <c r="IG13" s="75"/>
      <c r="IH13" s="75"/>
      <c r="II13" s="28"/>
      <c r="IJ13" s="28"/>
      <c r="IK13" s="75"/>
      <c r="IL13" s="75"/>
      <c r="IM13" s="28"/>
      <c r="IN13" s="28"/>
      <c r="IO13" s="75"/>
      <c r="IP13" s="75"/>
      <c r="IQ13" s="28"/>
      <c r="IR13" s="75"/>
      <c r="IS13" s="75">
        <f>IS14+IS15+IS16</f>
        <v>0</v>
      </c>
      <c r="IT13" s="75">
        <f>IT14+IT15+IT16</f>
        <v>0</v>
      </c>
      <c r="IU13" s="75">
        <f>IU14+IU15+IU16</f>
        <v>0</v>
      </c>
      <c r="IV13" s="75"/>
      <c r="IW13" s="75"/>
      <c r="IX13" s="75"/>
      <c r="IY13" s="28"/>
      <c r="IZ13" s="75"/>
      <c r="JA13" s="75"/>
      <c r="JB13" s="75"/>
      <c r="JC13" s="28"/>
      <c r="JD13" s="28"/>
      <c r="JE13" s="75">
        <f>JE14+JE15+JE16</f>
        <v>2400</v>
      </c>
      <c r="JF13" s="75">
        <f>JF14+JF15+JF16</f>
        <v>23.763000000000002</v>
      </c>
      <c r="JG13" s="28">
        <f>JF13/JE13*100</f>
        <v>0.99012500000000003</v>
      </c>
      <c r="JH13" s="75">
        <f>JH14+JH15+JH16</f>
        <v>0</v>
      </c>
      <c r="JI13" s="75">
        <f>JI14+JI15+JI16</f>
        <v>0</v>
      </c>
      <c r="JJ13" s="75">
        <f>JJ14+JJ15+JJ16</f>
        <v>0</v>
      </c>
      <c r="JK13" s="28"/>
      <c r="JL13" s="28"/>
      <c r="JM13" s="75">
        <f>JM14+JM15+JM16</f>
        <v>0</v>
      </c>
      <c r="JN13" s="75">
        <f>JN14+JN15+JN16</f>
        <v>0</v>
      </c>
      <c r="JO13" s="28"/>
      <c r="JP13" s="75">
        <f>JP14+JP15+JP16</f>
        <v>0</v>
      </c>
      <c r="JQ13" s="75">
        <f>JQ14+JQ15+JQ16</f>
        <v>0</v>
      </c>
      <c r="JR13" s="75">
        <f>JR14+JR15+JR16</f>
        <v>0</v>
      </c>
      <c r="JS13" s="28"/>
      <c r="JT13" s="28"/>
      <c r="JU13" s="28"/>
      <c r="JV13" s="28"/>
      <c r="JW13" s="28"/>
      <c r="JX13" s="75"/>
      <c r="JY13" s="75">
        <f>JY14+JY15+JY16</f>
        <v>0</v>
      </c>
      <c r="JZ13" s="75">
        <f>JZ14+JZ15+JZ16</f>
        <v>0</v>
      </c>
      <c r="KA13" s="75"/>
      <c r="KB13" s="28"/>
      <c r="KC13" s="75">
        <f>KC14+KC15+KC16</f>
        <v>0</v>
      </c>
      <c r="KD13" s="75">
        <f>KD14+KD15+KD16</f>
        <v>0</v>
      </c>
      <c r="KE13" s="28"/>
      <c r="KF13" s="28"/>
      <c r="KG13" s="75">
        <f>KG14+KG15+KG16</f>
        <v>0</v>
      </c>
      <c r="KH13" s="75">
        <f>KH14+KH15+KH16</f>
        <v>0</v>
      </c>
      <c r="KI13" s="28"/>
      <c r="KJ13" s="28"/>
      <c r="KK13" s="75">
        <f>KK14+KK15+KK16</f>
        <v>0</v>
      </c>
      <c r="KL13" s="75">
        <f>KL14+KL15+KL16</f>
        <v>0</v>
      </c>
      <c r="KM13" s="28"/>
      <c r="KN13" s="28"/>
      <c r="KO13" s="75">
        <f>KO14+KO15+KO16</f>
        <v>0</v>
      </c>
      <c r="KP13" s="75">
        <f>KP14+KP15+KP16</f>
        <v>0</v>
      </c>
      <c r="KQ13" s="28"/>
      <c r="KR13" s="28"/>
      <c r="KS13" s="75">
        <f>KS14+KS15+KS16</f>
        <v>0</v>
      </c>
      <c r="KT13" s="75">
        <f>KT14+KT15+KT16</f>
        <v>0</v>
      </c>
      <c r="KU13" s="28"/>
      <c r="KV13" s="28"/>
      <c r="KW13" s="75">
        <f>KW14+KW15+KW16</f>
        <v>0</v>
      </c>
      <c r="KX13" s="75">
        <f>KX14+KX15+KX16</f>
        <v>0</v>
      </c>
      <c r="KY13" s="28"/>
      <c r="KZ13" s="28"/>
      <c r="LA13" s="75">
        <f>LA14+LA15+LA16</f>
        <v>0</v>
      </c>
      <c r="LB13" s="75">
        <f>LB14+LB15+LB16</f>
        <v>0</v>
      </c>
      <c r="LC13" s="28"/>
      <c r="LD13" s="28"/>
      <c r="LE13" s="75">
        <f>LE14+LE15+LE16</f>
        <v>0</v>
      </c>
      <c r="LF13" s="75">
        <f>LF14+LF15+LF16</f>
        <v>0</v>
      </c>
      <c r="LG13" s="28"/>
      <c r="LH13" s="28"/>
      <c r="LI13" s="75">
        <f>LI14+LI15+LI16</f>
        <v>0</v>
      </c>
      <c r="LJ13" s="75">
        <f>LJ14+LJ15+LJ16</f>
        <v>0</v>
      </c>
      <c r="LK13" s="28"/>
      <c r="LL13" s="28"/>
      <c r="LM13" s="75">
        <f>LM14+LM15+LM16</f>
        <v>0</v>
      </c>
      <c r="LN13" s="75">
        <f>LN14+LN15+LN16</f>
        <v>0</v>
      </c>
      <c r="LO13" s="28"/>
      <c r="LP13" s="28"/>
      <c r="LQ13" s="75">
        <f>LQ14+LQ15+LQ16</f>
        <v>0</v>
      </c>
      <c r="LR13" s="75">
        <f>LR14+LR15+LR16</f>
        <v>0</v>
      </c>
      <c r="LS13" s="28"/>
    </row>
    <row r="14" spans="1:332" ht="30.75" customHeight="1" x14ac:dyDescent="0.25">
      <c r="A14" s="66" t="s">
        <v>146</v>
      </c>
      <c r="B14" s="198">
        <f t="shared" si="80"/>
        <v>76033.975349999993</v>
      </c>
      <c r="C14" s="198">
        <f t="shared" si="81"/>
        <v>111953.39335</v>
      </c>
      <c r="D14" s="198">
        <f t="shared" si="82"/>
        <v>111953.39335</v>
      </c>
      <c r="E14" s="198"/>
      <c r="F14" s="198">
        <f t="shared" si="83"/>
        <v>58111.221229999996</v>
      </c>
      <c r="G14" s="26">
        <f t="shared" si="0"/>
        <v>51.906618898390001</v>
      </c>
      <c r="H14" s="26"/>
      <c r="I14" s="26"/>
      <c r="J14" s="26"/>
      <c r="K14" s="26"/>
      <c r="L14" s="26"/>
      <c r="M14" s="27"/>
      <c r="N14" s="27"/>
      <c r="O14" s="26"/>
      <c r="P14" s="26"/>
      <c r="Q14" s="27"/>
      <c r="R14" s="27"/>
      <c r="S14" s="26"/>
      <c r="T14" s="26"/>
      <c r="U14" s="27"/>
      <c r="V14" s="27"/>
      <c r="W14" s="26"/>
      <c r="X14" s="27"/>
      <c r="Y14" s="27"/>
      <c r="Z14" s="27"/>
      <c r="AA14" s="26"/>
      <c r="AB14" s="27"/>
      <c r="AC14" s="27"/>
      <c r="AD14" s="27"/>
      <c r="AE14" s="26"/>
      <c r="AF14" s="26"/>
      <c r="AG14" s="27"/>
      <c r="AH14" s="27"/>
      <c r="AI14" s="26"/>
      <c r="AJ14" s="26"/>
      <c r="AK14" s="27">
        <v>0</v>
      </c>
      <c r="AL14" s="27">
        <v>0</v>
      </c>
      <c r="AM14" s="26"/>
      <c r="AN14" s="27"/>
      <c r="AO14" s="27"/>
      <c r="AP14" s="27"/>
      <c r="AQ14" s="26"/>
      <c r="AR14" s="27"/>
      <c r="AS14" s="27"/>
      <c r="AT14" s="27"/>
      <c r="AU14" s="26"/>
      <c r="AV14" s="27">
        <v>51.020410000000005</v>
      </c>
      <c r="AW14" s="27">
        <v>51.020410000000005</v>
      </c>
      <c r="AX14" s="27">
        <v>51.020410000000005</v>
      </c>
      <c r="AY14" s="26">
        <f>AX14/AW14*100</f>
        <v>100</v>
      </c>
      <c r="AZ14" s="27">
        <v>55.408879999999996</v>
      </c>
      <c r="BA14" s="27">
        <v>55.408879999999996</v>
      </c>
      <c r="BB14" s="27">
        <v>55.408879999999996</v>
      </c>
      <c r="BC14" s="26">
        <f>BB14/BA14*100</f>
        <v>100</v>
      </c>
      <c r="BD14" s="27"/>
      <c r="BE14" s="27"/>
      <c r="BF14" s="27"/>
      <c r="BG14" s="26"/>
      <c r="BH14" s="27"/>
      <c r="BI14" s="27"/>
      <c r="BJ14" s="27"/>
      <c r="BK14" s="26"/>
      <c r="BL14" s="26"/>
      <c r="BM14" s="27"/>
      <c r="BN14" s="27"/>
      <c r="BO14" s="26"/>
      <c r="BP14" s="26"/>
      <c r="BQ14" s="26"/>
      <c r="BR14" s="26"/>
      <c r="BS14" s="26"/>
      <c r="BT14" s="27">
        <v>0</v>
      </c>
      <c r="BU14" s="27">
        <v>0</v>
      </c>
      <c r="BV14" s="27"/>
      <c r="BW14" s="26"/>
      <c r="BX14" s="27">
        <v>19365.099999999999</v>
      </c>
      <c r="BY14" s="27">
        <v>26346.2</v>
      </c>
      <c r="BZ14" s="26">
        <v>11554.116310000001</v>
      </c>
      <c r="CA14" s="27">
        <f>BZ14/BY14*100</f>
        <v>43.85496318254625</v>
      </c>
      <c r="CB14" s="27">
        <v>18133.146059999999</v>
      </c>
      <c r="CC14" s="27">
        <v>18133.146059999999</v>
      </c>
      <c r="CD14" s="27">
        <v>18133.146059999999</v>
      </c>
      <c r="CE14" s="27">
        <f t="shared" si="120"/>
        <v>100</v>
      </c>
      <c r="CF14" s="27">
        <v>6069.7</v>
      </c>
      <c r="CG14" s="27">
        <v>7103.3</v>
      </c>
      <c r="CH14" s="27">
        <v>4453.43426</v>
      </c>
      <c r="CI14" s="27">
        <f>CH14/CG14*100</f>
        <v>62.69528613461349</v>
      </c>
      <c r="CJ14" s="27">
        <v>840</v>
      </c>
      <c r="CK14" s="27">
        <v>840</v>
      </c>
      <c r="CL14" s="27">
        <v>232.48599999999999</v>
      </c>
      <c r="CM14" s="27">
        <f>CL14/CK14*100</f>
        <v>27.676904761904758</v>
      </c>
      <c r="CN14" s="27"/>
      <c r="CO14" s="27"/>
      <c r="CP14" s="79"/>
      <c r="CQ14" s="79"/>
      <c r="CR14" s="27"/>
      <c r="CS14" s="27"/>
      <c r="CT14" s="79"/>
      <c r="CU14" s="79"/>
      <c r="CV14" s="79"/>
      <c r="CW14" s="27"/>
      <c r="CX14" s="79"/>
      <c r="CY14" s="79"/>
      <c r="CZ14" s="27"/>
      <c r="DA14" s="27"/>
      <c r="DB14" s="79"/>
      <c r="DC14" s="31"/>
      <c r="DD14" s="27"/>
      <c r="DE14" s="27"/>
      <c r="DF14" s="79"/>
      <c r="DG14" s="79"/>
      <c r="DH14" s="79"/>
      <c r="DI14" s="27"/>
      <c r="DJ14" s="79"/>
      <c r="DK14" s="79"/>
      <c r="DL14" s="79"/>
      <c r="DM14" s="27"/>
      <c r="DN14" s="79"/>
      <c r="DO14" s="26"/>
      <c r="DP14" s="27">
        <v>130.5</v>
      </c>
      <c r="DQ14" s="27">
        <v>130.5</v>
      </c>
      <c r="DR14" s="27">
        <v>39.700000000000003</v>
      </c>
      <c r="DS14" s="27">
        <f>DR14/DQ14*100</f>
        <v>30.421455938697324</v>
      </c>
      <c r="DT14" s="27"/>
      <c r="DU14" s="27"/>
      <c r="DV14" s="79"/>
      <c r="DW14" s="27"/>
      <c r="DX14" s="27"/>
      <c r="DY14" s="27"/>
      <c r="DZ14" s="79"/>
      <c r="EA14" s="27"/>
      <c r="EB14" s="27">
        <v>6762.3</v>
      </c>
      <c r="EC14" s="27">
        <v>6762.3</v>
      </c>
      <c r="ED14" s="27">
        <v>4359.9510999999993</v>
      </c>
      <c r="EE14" s="27">
        <f>ED14/EC14*100</f>
        <v>64.474381497419515</v>
      </c>
      <c r="EF14" s="27"/>
      <c r="EG14" s="27"/>
      <c r="EH14" s="79"/>
      <c r="EI14" s="26"/>
      <c r="EJ14" s="27">
        <v>8767.4</v>
      </c>
      <c r="EK14" s="27">
        <v>9553</v>
      </c>
      <c r="EL14" s="27">
        <v>4979.9413099999992</v>
      </c>
      <c r="EM14" s="30">
        <f>EL14/EK14*100</f>
        <v>52.129606511043647</v>
      </c>
      <c r="EN14" s="27">
        <v>1280</v>
      </c>
      <c r="EO14" s="27">
        <v>1280</v>
      </c>
      <c r="EP14" s="27">
        <v>244.70501999999999</v>
      </c>
      <c r="EQ14" s="30">
        <f>EP14/EO14*100</f>
        <v>19.117579687500001</v>
      </c>
      <c r="ER14" s="27">
        <v>1846.9</v>
      </c>
      <c r="ES14" s="27"/>
      <c r="ET14" s="27"/>
      <c r="EU14" s="27"/>
      <c r="EV14" s="27">
        <v>8000</v>
      </c>
      <c r="EW14" s="163">
        <v>35066.017999999996</v>
      </c>
      <c r="EX14" s="163">
        <v>10369.403880000002</v>
      </c>
      <c r="EY14" s="27">
        <f>EX14/EW14*100</f>
        <v>29.571090392983894</v>
      </c>
      <c r="EZ14" s="27">
        <v>1400</v>
      </c>
      <c r="FA14" s="27">
        <v>1400</v>
      </c>
      <c r="FB14" s="27">
        <v>1400</v>
      </c>
      <c r="FC14" s="27">
        <f>FB14/FA14*100</f>
        <v>100</v>
      </c>
      <c r="FD14" s="27"/>
      <c r="FE14" s="27"/>
      <c r="FF14" s="79"/>
      <c r="FG14" s="79"/>
      <c r="FH14" s="79"/>
      <c r="FI14" s="27"/>
      <c r="FJ14" s="79"/>
      <c r="FK14" s="79"/>
      <c r="FL14" s="79"/>
      <c r="FM14" s="27"/>
      <c r="FN14" s="79"/>
      <c r="FO14" s="79"/>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v>0</v>
      </c>
      <c r="GT14" s="27">
        <v>0</v>
      </c>
      <c r="GU14" s="26"/>
      <c r="GV14" s="27"/>
      <c r="GW14" s="27"/>
      <c r="GX14" s="27"/>
      <c r="GY14" s="26"/>
      <c r="GZ14" s="26"/>
      <c r="HA14" s="27"/>
      <c r="HB14" s="27"/>
      <c r="HC14" s="26"/>
      <c r="HD14" s="26"/>
      <c r="HE14" s="27"/>
      <c r="HF14" s="27"/>
      <c r="HG14" s="26"/>
      <c r="HH14" s="27">
        <v>1500</v>
      </c>
      <c r="HI14" s="27">
        <v>1000</v>
      </c>
      <c r="HJ14" s="27">
        <v>1000</v>
      </c>
      <c r="HK14" s="26">
        <f>HJ14/HI14*100</f>
        <v>100</v>
      </c>
      <c r="HL14" s="27">
        <v>1832.5</v>
      </c>
      <c r="HM14" s="27">
        <v>1832.5</v>
      </c>
      <c r="HN14" s="27">
        <v>1214.145</v>
      </c>
      <c r="HO14" s="26">
        <f>HN14/HM14*100</f>
        <v>66.256207366984981</v>
      </c>
      <c r="HP14" s="27"/>
      <c r="HQ14" s="27"/>
      <c r="HR14" s="27"/>
      <c r="HS14" s="26"/>
      <c r="HT14" s="27"/>
      <c r="HU14" s="27"/>
      <c r="HV14" s="27"/>
      <c r="HW14" s="26"/>
      <c r="HX14" s="27"/>
      <c r="HY14" s="27"/>
      <c r="HZ14" s="27"/>
      <c r="IA14" s="26"/>
      <c r="IB14" s="27"/>
      <c r="IC14" s="27"/>
      <c r="ID14" s="27"/>
      <c r="IE14" s="26"/>
      <c r="IF14" s="27"/>
      <c r="IG14" s="27"/>
      <c r="IH14" s="27"/>
      <c r="II14" s="26"/>
      <c r="IJ14" s="26"/>
      <c r="IK14" s="27"/>
      <c r="IL14" s="27"/>
      <c r="IM14" s="26"/>
      <c r="IN14" s="26"/>
      <c r="IO14" s="27"/>
      <c r="IP14" s="27"/>
      <c r="IQ14" s="26"/>
      <c r="IR14" s="79"/>
      <c r="IS14" s="27"/>
      <c r="IT14" s="79"/>
      <c r="IU14" s="79"/>
      <c r="IV14" s="27"/>
      <c r="IW14" s="27"/>
      <c r="IX14" s="27"/>
      <c r="IY14" s="26"/>
      <c r="IZ14" s="27"/>
      <c r="JA14" s="27"/>
      <c r="JB14" s="27"/>
      <c r="JC14" s="26"/>
      <c r="JD14" s="26"/>
      <c r="JE14" s="27">
        <v>2400</v>
      </c>
      <c r="JF14" s="27">
        <v>23.763000000000002</v>
      </c>
      <c r="JG14" s="26">
        <f>JF14/JE14*100</f>
        <v>0.99012500000000003</v>
      </c>
      <c r="JH14" s="27"/>
      <c r="JI14" s="27"/>
      <c r="JJ14" s="27"/>
      <c r="JK14" s="26"/>
      <c r="JL14" s="26"/>
      <c r="JM14" s="27"/>
      <c r="JN14" s="27"/>
      <c r="JO14" s="26"/>
      <c r="JP14" s="27"/>
      <c r="JQ14" s="27"/>
      <c r="JR14" s="27"/>
      <c r="JS14" s="26"/>
      <c r="JT14" s="26"/>
      <c r="JU14" s="26"/>
      <c r="JV14" s="26"/>
      <c r="JW14" s="26"/>
      <c r="JX14" s="30"/>
      <c r="JY14" s="30"/>
      <c r="JZ14" s="30"/>
      <c r="KA14" s="30"/>
      <c r="KB14" s="26"/>
      <c r="KC14" s="27"/>
      <c r="KD14" s="27"/>
      <c r="KE14" s="26"/>
      <c r="KF14" s="26"/>
      <c r="KG14" s="27"/>
      <c r="KH14" s="27"/>
      <c r="KI14" s="26"/>
      <c r="KJ14" s="26"/>
      <c r="KK14" s="27"/>
      <c r="KL14" s="27"/>
      <c r="KM14" s="26"/>
      <c r="KN14" s="26"/>
      <c r="KO14" s="27"/>
      <c r="KP14" s="27"/>
      <c r="KQ14" s="26"/>
      <c r="KR14" s="26"/>
      <c r="KS14" s="27"/>
      <c r="KT14" s="27"/>
      <c r="KU14" s="26"/>
      <c r="KV14" s="26"/>
      <c r="KW14" s="27"/>
      <c r="KX14" s="27"/>
      <c r="KY14" s="26"/>
      <c r="KZ14" s="26"/>
      <c r="LA14" s="27"/>
      <c r="LB14" s="27"/>
      <c r="LC14" s="26"/>
      <c r="LD14" s="26"/>
      <c r="LE14" s="27"/>
      <c r="LF14" s="27"/>
      <c r="LG14" s="26"/>
      <c r="LH14" s="26"/>
      <c r="LI14" s="27"/>
      <c r="LJ14" s="27"/>
      <c r="LK14" s="26"/>
      <c r="LL14" s="26"/>
      <c r="LM14" s="27"/>
      <c r="LN14" s="27"/>
      <c r="LO14" s="26"/>
      <c r="LP14" s="26"/>
      <c r="LQ14" s="27"/>
      <c r="LR14" s="27"/>
      <c r="LS14" s="26"/>
    </row>
    <row r="15" spans="1:332" ht="15.75" x14ac:dyDescent="0.25">
      <c r="A15" s="66" t="s">
        <v>148</v>
      </c>
      <c r="B15" s="198">
        <f t="shared" si="80"/>
        <v>47941</v>
      </c>
      <c r="C15" s="198">
        <f t="shared" si="81"/>
        <v>53979.820229999998</v>
      </c>
      <c r="D15" s="198">
        <f t="shared" si="82"/>
        <v>53979.820229999998</v>
      </c>
      <c r="E15" s="198"/>
      <c r="F15" s="198">
        <f t="shared" si="83"/>
        <v>53022.008799999996</v>
      </c>
      <c r="G15" s="26">
        <f t="shared" si="0"/>
        <v>98.225612041835433</v>
      </c>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8"/>
      <c r="AR15" s="28"/>
      <c r="AS15" s="28"/>
      <c r="AT15" s="28"/>
      <c r="AU15" s="26"/>
      <c r="AV15" s="28"/>
      <c r="AW15" s="28"/>
      <c r="AX15" s="28"/>
      <c r="AY15" s="26"/>
      <c r="AZ15" s="28"/>
      <c r="BA15" s="28"/>
      <c r="BB15" s="28"/>
      <c r="BC15" s="26"/>
      <c r="BD15" s="28"/>
      <c r="BE15" s="28"/>
      <c r="BF15" s="28"/>
      <c r="BG15" s="26"/>
      <c r="BH15" s="28"/>
      <c r="BI15" s="28"/>
      <c r="BJ15" s="28"/>
      <c r="BK15" s="26"/>
      <c r="BL15" s="26"/>
      <c r="BM15" s="26"/>
      <c r="BN15" s="26"/>
      <c r="BO15" s="26"/>
      <c r="BP15" s="26"/>
      <c r="BQ15" s="26">
        <v>3098.8202299999998</v>
      </c>
      <c r="BR15" s="26">
        <v>2141.0087999999996</v>
      </c>
      <c r="BS15" s="26">
        <f t="shared" ref="BS15:BS77" si="133">BR15/BQ15*100</f>
        <v>69.091094064530481</v>
      </c>
      <c r="BT15" s="26">
        <v>8500</v>
      </c>
      <c r="BU15" s="26">
        <v>8500</v>
      </c>
      <c r="BV15" s="26">
        <v>8500</v>
      </c>
      <c r="BW15" s="26">
        <f>BV15/BU15*100</f>
        <v>100</v>
      </c>
      <c r="BX15" s="184"/>
      <c r="BY15" s="184"/>
      <c r="BZ15" s="184"/>
      <c r="CA15" s="184"/>
      <c r="CB15" s="26"/>
      <c r="CC15" s="26"/>
      <c r="CD15" s="26"/>
      <c r="CE15" s="27"/>
      <c r="CF15" s="26"/>
      <c r="CG15" s="26"/>
      <c r="CH15" s="26"/>
      <c r="CI15" s="80"/>
      <c r="CJ15" s="26"/>
      <c r="CK15" s="26"/>
      <c r="CL15" s="26"/>
      <c r="CM15" s="80"/>
      <c r="CN15" s="26"/>
      <c r="CO15" s="26"/>
      <c r="CP15" s="26"/>
      <c r="CQ15" s="80"/>
      <c r="CR15" s="26"/>
      <c r="CS15" s="26"/>
      <c r="CT15" s="26"/>
      <c r="CU15" s="80"/>
      <c r="CV15" s="80"/>
      <c r="CW15" s="26"/>
      <c r="CX15" s="26"/>
      <c r="CY15" s="80"/>
      <c r="CZ15" s="26">
        <v>39441</v>
      </c>
      <c r="DA15" s="26">
        <v>39441</v>
      </c>
      <c r="DB15" s="26">
        <v>39441</v>
      </c>
      <c r="DC15" s="31">
        <f>DB15/DA15*100</f>
        <v>100</v>
      </c>
      <c r="DD15" s="26"/>
      <c r="DE15" s="26"/>
      <c r="DF15" s="26"/>
      <c r="DG15" s="80"/>
      <c r="DH15" s="80"/>
      <c r="DI15" s="26"/>
      <c r="DJ15" s="26"/>
      <c r="DK15" s="80"/>
      <c r="DL15" s="80"/>
      <c r="DM15" s="26">
        <v>2940</v>
      </c>
      <c r="DN15" s="26">
        <v>2940</v>
      </c>
      <c r="DO15" s="26">
        <f t="shared" si="129"/>
        <v>100</v>
      </c>
      <c r="DP15" s="26"/>
      <c r="DQ15" s="26"/>
      <c r="DR15" s="26"/>
      <c r="DS15" s="27"/>
      <c r="DT15" s="27"/>
      <c r="DU15" s="26"/>
      <c r="DV15" s="26"/>
      <c r="DW15" s="80"/>
      <c r="DX15" s="80"/>
      <c r="DY15" s="26"/>
      <c r="DZ15" s="26"/>
      <c r="EA15" s="80"/>
      <c r="EB15" s="26"/>
      <c r="EC15" s="26"/>
      <c r="ED15" s="26"/>
      <c r="EE15" s="80"/>
      <c r="EF15" s="26"/>
      <c r="EG15" s="26"/>
      <c r="EH15" s="26"/>
      <c r="EI15" s="26"/>
      <c r="EJ15" s="27"/>
      <c r="EK15" s="27"/>
      <c r="EL15" s="26"/>
      <c r="EM15" s="30"/>
      <c r="EN15" s="27"/>
      <c r="EO15" s="27"/>
      <c r="EP15" s="26"/>
      <c r="EQ15" s="30"/>
      <c r="ER15" s="26"/>
      <c r="ES15" s="26"/>
      <c r="ET15" s="26"/>
      <c r="EU15" s="29"/>
      <c r="EV15" s="26"/>
      <c r="EW15" s="26"/>
      <c r="EX15" s="26"/>
      <c r="EY15" s="26"/>
      <c r="EZ15" s="26"/>
      <c r="FA15" s="26"/>
      <c r="FB15" s="26"/>
      <c r="FC15" s="26"/>
      <c r="FD15" s="27"/>
      <c r="FE15" s="27"/>
      <c r="FF15" s="26"/>
      <c r="FG15" s="80"/>
      <c r="FH15" s="80"/>
      <c r="FI15" s="27"/>
      <c r="FJ15" s="26"/>
      <c r="FK15" s="80"/>
      <c r="FL15" s="80"/>
      <c r="FM15" s="27"/>
      <c r="FN15" s="26"/>
      <c r="FO15" s="80"/>
      <c r="FP15" s="26"/>
      <c r="FQ15" s="26"/>
      <c r="FR15" s="26"/>
      <c r="FS15" s="80"/>
      <c r="FT15" s="80"/>
      <c r="FU15" s="26"/>
      <c r="FV15" s="26"/>
      <c r="FW15" s="26"/>
      <c r="FX15" s="26"/>
      <c r="FY15" s="26"/>
      <c r="FZ15" s="26"/>
      <c r="GA15" s="80"/>
      <c r="GB15" s="26"/>
      <c r="GC15" s="26"/>
      <c r="GD15" s="26"/>
      <c r="GE15" s="80"/>
      <c r="GF15" s="26"/>
      <c r="GG15" s="26"/>
      <c r="GH15" s="26"/>
      <c r="GI15" s="80"/>
      <c r="GJ15" s="80"/>
      <c r="GK15" s="26"/>
      <c r="GL15" s="26"/>
      <c r="GM15" s="80"/>
      <c r="GN15" s="26"/>
      <c r="GO15" s="26"/>
      <c r="GP15" s="26"/>
      <c r="GQ15" s="80"/>
      <c r="GR15" s="80"/>
      <c r="GS15" s="26"/>
      <c r="GT15" s="26"/>
      <c r="GU15" s="26"/>
      <c r="GV15" s="26"/>
      <c r="GW15" s="26"/>
      <c r="GX15" s="26"/>
      <c r="GY15" s="26"/>
      <c r="GZ15" s="26"/>
      <c r="HA15" s="26"/>
      <c r="HB15" s="26"/>
      <c r="HC15" s="26"/>
      <c r="HD15" s="26"/>
      <c r="HE15" s="26"/>
      <c r="HF15" s="26"/>
      <c r="HG15" s="26"/>
      <c r="HH15" s="26"/>
      <c r="HI15" s="26"/>
      <c r="HJ15" s="26"/>
      <c r="HK15" s="26"/>
      <c r="HL15" s="26"/>
      <c r="HM15" s="26"/>
      <c r="HN15" s="26"/>
      <c r="HO15" s="26"/>
      <c r="HP15" s="26"/>
      <c r="HQ15" s="26"/>
      <c r="HR15" s="26"/>
      <c r="HS15" s="26"/>
      <c r="HT15" s="26"/>
      <c r="HU15" s="26"/>
      <c r="HV15" s="26"/>
      <c r="HW15" s="26"/>
      <c r="HX15" s="26"/>
      <c r="HY15" s="26"/>
      <c r="HZ15" s="26"/>
      <c r="IA15" s="26"/>
      <c r="IB15" s="26"/>
      <c r="IC15" s="26"/>
      <c r="ID15" s="26"/>
      <c r="IE15" s="26"/>
      <c r="IF15" s="26"/>
      <c r="IG15" s="26"/>
      <c r="IH15" s="26"/>
      <c r="II15" s="26"/>
      <c r="IJ15" s="26"/>
      <c r="IK15" s="26"/>
      <c r="IL15" s="26"/>
      <c r="IM15" s="26"/>
      <c r="IN15" s="26"/>
      <c r="IO15" s="26"/>
      <c r="IP15" s="26"/>
      <c r="IQ15" s="26"/>
      <c r="IR15" s="80"/>
      <c r="IS15" s="27"/>
      <c r="IT15" s="26"/>
      <c r="IU15" s="80"/>
      <c r="IV15" s="26"/>
      <c r="IW15" s="26"/>
      <c r="IX15" s="26"/>
      <c r="IY15" s="26"/>
      <c r="IZ15" s="26"/>
      <c r="JA15" s="26"/>
      <c r="JB15" s="26"/>
      <c r="JC15" s="26"/>
      <c r="JD15" s="26"/>
      <c r="JE15" s="26"/>
      <c r="JF15" s="26"/>
      <c r="JG15" s="26"/>
      <c r="JH15" s="26"/>
      <c r="JI15" s="26"/>
      <c r="JJ15" s="26"/>
      <c r="JK15" s="26"/>
      <c r="JL15" s="26"/>
      <c r="JM15" s="26"/>
      <c r="JN15" s="26"/>
      <c r="JO15" s="26"/>
      <c r="JP15" s="26"/>
      <c r="JQ15" s="26"/>
      <c r="JR15" s="26"/>
      <c r="JS15" s="26"/>
      <c r="JT15" s="26"/>
      <c r="JU15" s="26"/>
      <c r="JV15" s="26"/>
      <c r="JW15" s="26"/>
      <c r="JX15" s="30"/>
      <c r="JY15" s="30"/>
      <c r="JZ15" s="30"/>
      <c r="KA15" s="30"/>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row>
    <row r="16" spans="1:332" ht="15.75" x14ac:dyDescent="0.25">
      <c r="A16" s="66" t="s">
        <v>307</v>
      </c>
      <c r="B16" s="198">
        <f t="shared" si="80"/>
        <v>4002</v>
      </c>
      <c r="C16" s="198">
        <f t="shared" si="81"/>
        <v>5218.7103999999999</v>
      </c>
      <c r="D16" s="198">
        <f t="shared" si="82"/>
        <v>5218.7103999999999</v>
      </c>
      <c r="E16" s="198"/>
      <c r="F16" s="198">
        <f t="shared" si="83"/>
        <v>4002</v>
      </c>
      <c r="G16" s="26">
        <f t="shared" si="0"/>
        <v>76.685611832379124</v>
      </c>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8"/>
      <c r="AR16" s="28"/>
      <c r="AS16" s="28"/>
      <c r="AT16" s="28"/>
      <c r="AU16" s="26"/>
      <c r="AV16" s="28"/>
      <c r="AW16" s="28"/>
      <c r="AX16" s="28"/>
      <c r="AY16" s="26"/>
      <c r="AZ16" s="28"/>
      <c r="BA16" s="28"/>
      <c r="BB16" s="28"/>
      <c r="BC16" s="26"/>
      <c r="BD16" s="28"/>
      <c r="BE16" s="28"/>
      <c r="BF16" s="28"/>
      <c r="BG16" s="26"/>
      <c r="BH16" s="28"/>
      <c r="BI16" s="28"/>
      <c r="BJ16" s="28"/>
      <c r="BK16" s="26"/>
      <c r="BL16" s="26"/>
      <c r="BM16" s="26"/>
      <c r="BN16" s="26"/>
      <c r="BO16" s="26"/>
      <c r="BP16" s="26"/>
      <c r="BQ16" s="26">
        <v>1216.7103999999999</v>
      </c>
      <c r="BR16" s="26">
        <v>0</v>
      </c>
      <c r="BS16" s="26">
        <f t="shared" si="133"/>
        <v>0</v>
      </c>
      <c r="BT16" s="26"/>
      <c r="BU16" s="26"/>
      <c r="BV16" s="26"/>
      <c r="BW16" s="26"/>
      <c r="BX16" s="184"/>
      <c r="BY16" s="184"/>
      <c r="BZ16" s="184"/>
      <c r="CA16" s="184"/>
      <c r="CB16" s="26"/>
      <c r="CC16" s="26"/>
      <c r="CD16" s="26"/>
      <c r="CE16" s="27"/>
      <c r="CF16" s="26"/>
      <c r="CG16" s="26"/>
      <c r="CH16" s="26"/>
      <c r="CI16" s="80"/>
      <c r="CJ16" s="26"/>
      <c r="CK16" s="26"/>
      <c r="CL16" s="26"/>
      <c r="CM16" s="80"/>
      <c r="CN16" s="26"/>
      <c r="CO16" s="26"/>
      <c r="CP16" s="26"/>
      <c r="CQ16" s="80"/>
      <c r="CR16" s="26"/>
      <c r="CS16" s="26"/>
      <c r="CT16" s="26"/>
      <c r="CU16" s="80"/>
      <c r="CV16" s="80"/>
      <c r="CW16" s="26"/>
      <c r="CX16" s="26"/>
      <c r="CY16" s="80"/>
      <c r="CZ16" s="26">
        <v>4002</v>
      </c>
      <c r="DA16" s="26">
        <v>4002</v>
      </c>
      <c r="DB16" s="26">
        <v>4002</v>
      </c>
      <c r="DC16" s="31">
        <f t="shared" ref="DC16:DC79" si="134">DB16/DA16*100</f>
        <v>100</v>
      </c>
      <c r="DD16" s="26"/>
      <c r="DE16" s="26"/>
      <c r="DF16" s="26"/>
      <c r="DG16" s="80"/>
      <c r="DH16" s="80"/>
      <c r="DI16" s="26"/>
      <c r="DJ16" s="26"/>
      <c r="DK16" s="80"/>
      <c r="DL16" s="80"/>
      <c r="DM16" s="26"/>
      <c r="DN16" s="26"/>
      <c r="DO16" s="26"/>
      <c r="DP16" s="26"/>
      <c r="DQ16" s="26"/>
      <c r="DR16" s="26"/>
      <c r="DS16" s="27"/>
      <c r="DT16" s="27"/>
      <c r="DU16" s="26"/>
      <c r="DV16" s="26"/>
      <c r="DW16" s="80"/>
      <c r="DX16" s="80"/>
      <c r="DY16" s="26"/>
      <c r="DZ16" s="26"/>
      <c r="EA16" s="80"/>
      <c r="EB16" s="26"/>
      <c r="EC16" s="26"/>
      <c r="ED16" s="26"/>
      <c r="EE16" s="80"/>
      <c r="EF16" s="26"/>
      <c r="EG16" s="26"/>
      <c r="EH16" s="26"/>
      <c r="EI16" s="26"/>
      <c r="EJ16" s="27"/>
      <c r="EK16" s="27"/>
      <c r="EL16" s="26"/>
      <c r="EM16" s="30"/>
      <c r="EN16" s="27"/>
      <c r="EO16" s="27"/>
      <c r="EP16" s="26"/>
      <c r="EQ16" s="30"/>
      <c r="ER16" s="26"/>
      <c r="ES16" s="26"/>
      <c r="ET16" s="26"/>
      <c r="EU16" s="29"/>
      <c r="EV16" s="26"/>
      <c r="EW16" s="26"/>
      <c r="EX16" s="26"/>
      <c r="EY16" s="26"/>
      <c r="EZ16" s="26"/>
      <c r="FA16" s="26"/>
      <c r="FB16" s="26"/>
      <c r="FC16" s="26"/>
      <c r="FD16" s="27"/>
      <c r="FE16" s="27"/>
      <c r="FF16" s="26"/>
      <c r="FG16" s="80"/>
      <c r="FH16" s="80"/>
      <c r="FI16" s="27"/>
      <c r="FJ16" s="26"/>
      <c r="FK16" s="80"/>
      <c r="FL16" s="80"/>
      <c r="FM16" s="27"/>
      <c r="FN16" s="26"/>
      <c r="FO16" s="80"/>
      <c r="FP16" s="26"/>
      <c r="FQ16" s="26"/>
      <c r="FR16" s="26"/>
      <c r="FS16" s="80"/>
      <c r="FT16" s="80"/>
      <c r="FU16" s="26"/>
      <c r="FV16" s="26"/>
      <c r="FW16" s="26"/>
      <c r="FX16" s="26"/>
      <c r="FY16" s="26"/>
      <c r="FZ16" s="26"/>
      <c r="GA16" s="80"/>
      <c r="GB16" s="26"/>
      <c r="GC16" s="26"/>
      <c r="GD16" s="26"/>
      <c r="GE16" s="80"/>
      <c r="GF16" s="26"/>
      <c r="GG16" s="26"/>
      <c r="GH16" s="26"/>
      <c r="GI16" s="80"/>
      <c r="GJ16" s="80"/>
      <c r="GK16" s="26"/>
      <c r="GL16" s="26"/>
      <c r="GM16" s="80"/>
      <c r="GN16" s="26"/>
      <c r="GO16" s="26"/>
      <c r="GP16" s="26"/>
      <c r="GQ16" s="80"/>
      <c r="GR16" s="80"/>
      <c r="GS16" s="26"/>
      <c r="GT16" s="26"/>
      <c r="GU16" s="26"/>
      <c r="GV16" s="26"/>
      <c r="GW16" s="26"/>
      <c r="GX16" s="26"/>
      <c r="GY16" s="26"/>
      <c r="GZ16" s="26"/>
      <c r="HA16" s="26"/>
      <c r="HB16" s="26"/>
      <c r="HC16" s="26"/>
      <c r="HD16" s="26"/>
      <c r="HE16" s="26"/>
      <c r="HF16" s="26"/>
      <c r="HG16" s="26"/>
      <c r="HH16" s="26"/>
      <c r="HI16" s="26"/>
      <c r="HJ16" s="26"/>
      <c r="HK16" s="26"/>
      <c r="HL16" s="26"/>
      <c r="HM16" s="26"/>
      <c r="HN16" s="26"/>
      <c r="HO16" s="26"/>
      <c r="HP16" s="26"/>
      <c r="HQ16" s="26"/>
      <c r="HR16" s="26"/>
      <c r="HS16" s="26"/>
      <c r="HT16" s="26"/>
      <c r="HU16" s="26"/>
      <c r="HV16" s="26"/>
      <c r="HW16" s="26"/>
      <c r="HX16" s="26"/>
      <c r="HY16" s="26"/>
      <c r="HZ16" s="26"/>
      <c r="IA16" s="26"/>
      <c r="IB16" s="26"/>
      <c r="IC16" s="26"/>
      <c r="ID16" s="26"/>
      <c r="IE16" s="26"/>
      <c r="IF16" s="26"/>
      <c r="IG16" s="26"/>
      <c r="IH16" s="26"/>
      <c r="II16" s="26"/>
      <c r="IJ16" s="26"/>
      <c r="IK16" s="26"/>
      <c r="IL16" s="26"/>
      <c r="IM16" s="26"/>
      <c r="IN16" s="26"/>
      <c r="IO16" s="26"/>
      <c r="IP16" s="26"/>
      <c r="IQ16" s="26"/>
      <c r="IR16" s="80"/>
      <c r="IS16" s="27"/>
      <c r="IT16" s="26"/>
      <c r="IU16" s="80"/>
      <c r="IV16" s="26"/>
      <c r="IW16" s="26"/>
      <c r="IX16" s="26"/>
      <c r="IY16" s="26"/>
      <c r="IZ16" s="26"/>
      <c r="JA16" s="26"/>
      <c r="JB16" s="26"/>
      <c r="JC16" s="26"/>
      <c r="JD16" s="26"/>
      <c r="JE16" s="26"/>
      <c r="JF16" s="26"/>
      <c r="JG16" s="26"/>
      <c r="JH16" s="26"/>
      <c r="JI16" s="26"/>
      <c r="JJ16" s="26"/>
      <c r="JK16" s="26"/>
      <c r="JL16" s="26"/>
      <c r="JM16" s="26"/>
      <c r="JN16" s="26"/>
      <c r="JO16" s="26"/>
      <c r="JP16" s="26"/>
      <c r="JQ16" s="26"/>
      <c r="JR16" s="26"/>
      <c r="JS16" s="26"/>
      <c r="JT16" s="26"/>
      <c r="JU16" s="26"/>
      <c r="JV16" s="26"/>
      <c r="JW16" s="26"/>
      <c r="JX16" s="30"/>
      <c r="JY16" s="30"/>
      <c r="JZ16" s="30"/>
      <c r="KA16" s="30"/>
      <c r="KB16" s="26"/>
      <c r="KC16" s="26"/>
      <c r="KD16" s="26"/>
      <c r="KE16" s="26"/>
      <c r="KF16" s="26"/>
      <c r="KG16" s="26"/>
      <c r="KH16" s="26"/>
      <c r="KI16" s="26"/>
      <c r="KJ16" s="26"/>
      <c r="KK16" s="26"/>
      <c r="KL16" s="26"/>
      <c r="KM16" s="26"/>
      <c r="KN16" s="26"/>
      <c r="KO16" s="26"/>
      <c r="KP16" s="26"/>
      <c r="KQ16" s="26"/>
      <c r="KR16" s="26"/>
      <c r="KS16" s="26"/>
      <c r="KT16" s="26"/>
      <c r="KU16" s="26"/>
      <c r="KV16" s="26"/>
      <c r="KW16" s="26"/>
      <c r="KX16" s="26"/>
      <c r="KY16" s="26"/>
      <c r="KZ16" s="26"/>
      <c r="LA16" s="26"/>
      <c r="LB16" s="26"/>
      <c r="LC16" s="26"/>
      <c r="LD16" s="26"/>
      <c r="LE16" s="26"/>
      <c r="LF16" s="26"/>
      <c r="LG16" s="26"/>
      <c r="LH16" s="26"/>
      <c r="LI16" s="26"/>
      <c r="LJ16" s="26"/>
      <c r="LK16" s="26"/>
      <c r="LL16" s="26"/>
      <c r="LM16" s="26"/>
      <c r="LN16" s="26"/>
      <c r="LO16" s="26"/>
      <c r="LP16" s="26"/>
      <c r="LQ16" s="26"/>
      <c r="LR16" s="26"/>
      <c r="LS16" s="26"/>
    </row>
    <row r="17" spans="1:331" s="154" customFormat="1" ht="31.5" x14ac:dyDescent="0.25">
      <c r="A17" s="21" t="s">
        <v>150</v>
      </c>
      <c r="B17" s="197">
        <f t="shared" si="80"/>
        <v>104177.45512</v>
      </c>
      <c r="C17" s="197">
        <f t="shared" si="81"/>
        <v>117832.40316</v>
      </c>
      <c r="D17" s="197">
        <f t="shared" si="82"/>
        <v>117832.40316</v>
      </c>
      <c r="E17" s="197"/>
      <c r="F17" s="197">
        <f t="shared" si="83"/>
        <v>88318.108650000009</v>
      </c>
      <c r="G17" s="28">
        <f t="shared" si="0"/>
        <v>74.952310469367518</v>
      </c>
      <c r="H17" s="28">
        <f>H18+H19+H20+H21+H22+H23+H24+H25</f>
        <v>1639.7</v>
      </c>
      <c r="I17" s="28">
        <f>I18+I19+I20+I21+I22+I23+I24+I25</f>
        <v>1639.7</v>
      </c>
      <c r="J17" s="28">
        <f>J18+J19+J20+J21+J22+J23+J24+J25</f>
        <v>1639.7</v>
      </c>
      <c r="K17" s="28">
        <f>J17/I17*100</f>
        <v>100</v>
      </c>
      <c r="L17" s="28"/>
      <c r="M17" s="28">
        <f>M18+M19+M20+M21+M22+M23+M24+M25</f>
        <v>0</v>
      </c>
      <c r="N17" s="28">
        <f>N18+N19+N20+N21+N22+N23+N24+N25</f>
        <v>0</v>
      </c>
      <c r="O17" s="28">
        <f>O18+O19+O20+O21+O22+O23+O24+O25</f>
        <v>0</v>
      </c>
      <c r="P17" s="28"/>
      <c r="Q17" s="28">
        <f>Q18+Q19+Q20+Q21+Q22+Q23+Q24+Q25</f>
        <v>0</v>
      </c>
      <c r="R17" s="28">
        <f>R18+R19+R20+R21+R22+R23+R24+R25</f>
        <v>0</v>
      </c>
      <c r="S17" s="28">
        <f>S18+S19+S20+S21+S22+S23+S24+S25</f>
        <v>0</v>
      </c>
      <c r="T17" s="28"/>
      <c r="U17" s="28">
        <f>U18+U19+U20+U21+U22+U23+U24+U25</f>
        <v>0</v>
      </c>
      <c r="V17" s="28">
        <f>V18+V19+V20+V21+V22+V23+V24+V25</f>
        <v>0</v>
      </c>
      <c r="W17" s="28">
        <f>W18+W19+W20+W21+W22+W23+W24+W25</f>
        <v>0</v>
      </c>
      <c r="X17" s="28">
        <f t="shared" ref="X17:AA17" si="135">X18+X19+X20+X21+X22+X23+X24+X25</f>
        <v>0</v>
      </c>
      <c r="Y17" s="28">
        <f t="shared" si="135"/>
        <v>0</v>
      </c>
      <c r="Z17" s="28">
        <f t="shared" si="135"/>
        <v>0</v>
      </c>
      <c r="AA17" s="28">
        <f t="shared" si="135"/>
        <v>0</v>
      </c>
      <c r="AB17" s="28">
        <f t="shared" ref="AB17:AD17" si="136">AB18+AB19+AB20+AB21+AB22+AB23+AB24+AB25</f>
        <v>0</v>
      </c>
      <c r="AC17" s="28">
        <f t="shared" si="136"/>
        <v>0</v>
      </c>
      <c r="AD17" s="28">
        <f t="shared" si="136"/>
        <v>0</v>
      </c>
      <c r="AE17" s="28"/>
      <c r="AF17" s="28"/>
      <c r="AG17" s="28">
        <f>AG18+AG19+AG20+AG21+AG22+AG23+AG24+AG25</f>
        <v>0</v>
      </c>
      <c r="AH17" s="28">
        <f>AH18+AH19+AH20+AH21+AH22+AH23+AH24+AH25</f>
        <v>0</v>
      </c>
      <c r="AI17" s="28">
        <f>AI18+AI19+AI20+AI21+AI22+AI23+AI24+AI25</f>
        <v>0</v>
      </c>
      <c r="AJ17" s="28"/>
      <c r="AK17" s="28">
        <f t="shared" ref="AK17:AS17" si="137">AK18+AK19+AK20+AK21+AK22+AK23+AK24+AK25</f>
        <v>0</v>
      </c>
      <c r="AL17" s="28">
        <f t="shared" si="137"/>
        <v>0</v>
      </c>
      <c r="AM17" s="28">
        <f t="shared" si="137"/>
        <v>0</v>
      </c>
      <c r="AN17" s="28">
        <f t="shared" ref="AN17" si="138">AN18+AN19+AN20+AN21+AN22+AN23+AN24+AN25</f>
        <v>0</v>
      </c>
      <c r="AO17" s="28">
        <f t="shared" si="137"/>
        <v>0</v>
      </c>
      <c r="AP17" s="28">
        <f t="shared" si="137"/>
        <v>0</v>
      </c>
      <c r="AQ17" s="28">
        <f t="shared" si="137"/>
        <v>0</v>
      </c>
      <c r="AR17" s="28">
        <f t="shared" ref="AR17" si="139">AR18+AR19+AR20+AR21+AR22+AR23+AR24+AR25</f>
        <v>102</v>
      </c>
      <c r="AS17" s="28">
        <f t="shared" si="137"/>
        <v>102.04082000000001</v>
      </c>
      <c r="AT17" s="28">
        <f t="shared" ref="AT17" si="140">AT18+AT19+AT20+AT21+AT22+AT23+AT24+AT25</f>
        <v>102.04082000000001</v>
      </c>
      <c r="AU17" s="28">
        <f>AT17/AS17*100</f>
        <v>100</v>
      </c>
      <c r="AV17" s="28">
        <f>SUM(AV18:AV25)</f>
        <v>51.020410000000005</v>
      </c>
      <c r="AW17" s="28">
        <f>SUM(AW18:AW25)</f>
        <v>51.020410000000005</v>
      </c>
      <c r="AX17" s="28">
        <f>SUM(AX18:AX25)</f>
        <v>51.020410000000005</v>
      </c>
      <c r="AY17" s="28">
        <f t="shared" ref="AY17:AY18" si="141">AX17/AW17*100</f>
        <v>100</v>
      </c>
      <c r="AZ17" s="28">
        <f>AZ18+AZ19+AZ20+AZ21+AZ22+AZ23+AZ24+AZ25</f>
        <v>74.578330000000008</v>
      </c>
      <c r="BA17" s="28">
        <f>BA18+BA19+BA20+BA21+BA22+BA23+BA24+BA25</f>
        <v>74.578330000000008</v>
      </c>
      <c r="BB17" s="28">
        <f>BB18+BB19+BB20+BB21+BB22+BB23+BB24+BB25</f>
        <v>74.578330000000008</v>
      </c>
      <c r="BC17" s="28">
        <f>BB17/BA17*100</f>
        <v>100</v>
      </c>
      <c r="BD17" s="28"/>
      <c r="BE17" s="28"/>
      <c r="BF17" s="28"/>
      <c r="BG17" s="28"/>
      <c r="BH17" s="28"/>
      <c r="BI17" s="28"/>
      <c r="BJ17" s="28"/>
      <c r="BK17" s="28"/>
      <c r="BL17" s="28"/>
      <c r="BM17" s="28">
        <f>BM18+BM19+BM20+BM21+BM22+BM23+BM24+BM25</f>
        <v>0</v>
      </c>
      <c r="BN17" s="28">
        <f>BN18+BN19+BN20+BN21+BN22+BN23+BN24+BN25</f>
        <v>0</v>
      </c>
      <c r="BO17" s="28">
        <f>BO18+BO19+BO20+BO21+BO22+BO23+BO24+BO25</f>
        <v>0</v>
      </c>
      <c r="BP17" s="28"/>
      <c r="BQ17" s="28">
        <f>BQ18+BQ19+BQ20+BQ21+BQ22+BQ23+BQ24+BQ25</f>
        <v>2779.4972199999997</v>
      </c>
      <c r="BR17" s="28">
        <f>BR18+BR19+BR20+BR21+BR22+BR23+BR24+BR25</f>
        <v>640</v>
      </c>
      <c r="BS17" s="28">
        <f t="shared" si="133"/>
        <v>23.025747080977474</v>
      </c>
      <c r="BT17" s="28">
        <f>BT18+BT19+BT20+BT21+BT22+BT23+BT24+BT25</f>
        <v>8500</v>
      </c>
      <c r="BU17" s="28">
        <f>BU18+BU19+BU20+BU21+BU22+BU23+BU24+BU25</f>
        <v>8500</v>
      </c>
      <c r="BV17" s="28">
        <f>BV18+BV19+BV20+BV21+BV22+BV23+BV24+BV25</f>
        <v>8500</v>
      </c>
      <c r="BW17" s="28">
        <f>BV17/BU17*100</f>
        <v>100</v>
      </c>
      <c r="BX17" s="28">
        <f>BX18+BX19+BX20+BX21+BX22+BX23+BX24+BX25</f>
        <v>23326.6</v>
      </c>
      <c r="BY17" s="28">
        <f>BY18+BY19+BY20+BY21+BY22+BY23+BY24+BY25</f>
        <v>31853.9</v>
      </c>
      <c r="BZ17" s="28">
        <f>BZ18+BZ19+BZ20+BZ21+BZ22+BZ23+BZ24+BZ25</f>
        <v>19777.01309</v>
      </c>
      <c r="CA17" s="29">
        <f>BZ17/BY17*100</f>
        <v>62.086630177152557</v>
      </c>
      <c r="CB17" s="28">
        <f>CB18+CB19+CB20+CB21+CB22+CB23+CB24+CB25</f>
        <v>6567.1910099999996</v>
      </c>
      <c r="CC17" s="28">
        <f>CC18+CC19+CC20+CC21+CC22+CC23+CC24+CC25</f>
        <v>6567.1910099999996</v>
      </c>
      <c r="CD17" s="28">
        <f>CD18+CD19+CD20+CD21+CD22+CD23+CD24+CD25</f>
        <v>6567.1910099999996</v>
      </c>
      <c r="CE17" s="29">
        <f>CD17/CC17*100</f>
        <v>100</v>
      </c>
      <c r="CF17" s="28">
        <f t="shared" ref="CF17" si="142">CF18+CF19+CF20+CF21+CF22+CF23+CF24+CF25</f>
        <v>3518.7</v>
      </c>
      <c r="CG17" s="28">
        <f t="shared" ref="CG17:CH17" si="143">CG18+CG19+CG20+CG21+CG22+CG23+CG24+CG25</f>
        <v>4129</v>
      </c>
      <c r="CH17" s="28">
        <f t="shared" si="143"/>
        <v>2496.49883</v>
      </c>
      <c r="CI17" s="29">
        <f>CH17/CG17*100</f>
        <v>60.462553402760953</v>
      </c>
      <c r="CJ17" s="28">
        <f>CJ18+CJ19+CJ20+CJ21+CJ22+CJ23+CJ24+CJ25</f>
        <v>560</v>
      </c>
      <c r="CK17" s="28">
        <f>CK18+CK19+CK20+CK21+CK22+CK23+CK24+CK25</f>
        <v>560</v>
      </c>
      <c r="CL17" s="28">
        <f>CL18+CL19+CL20+CL21+CL22+CL23+CL24+CL25</f>
        <v>218.59979999999999</v>
      </c>
      <c r="CM17" s="29">
        <f>CL17/CK17*100</f>
        <v>39.035678571428569</v>
      </c>
      <c r="CN17" s="28">
        <f t="shared" ref="CN17" si="144">CN18+CN19+CN20+CN21+CN22+CN23+CN24+CN25</f>
        <v>0</v>
      </c>
      <c r="CO17" s="28">
        <f t="shared" ref="CO17:CT17" si="145">CO18+CO19+CO20+CO21+CO22+CO23+CO24+CO25</f>
        <v>0</v>
      </c>
      <c r="CP17" s="28">
        <f t="shared" si="145"/>
        <v>0</v>
      </c>
      <c r="CQ17" s="28">
        <f t="shared" si="145"/>
        <v>0</v>
      </c>
      <c r="CR17" s="28">
        <f t="shared" ref="CR17" si="146">CR18+CR19+CR20+CR21+CR22+CR23+CR24+CR25</f>
        <v>386.36536999999998</v>
      </c>
      <c r="CS17" s="28">
        <f t="shared" si="145"/>
        <v>386.36536999999998</v>
      </c>
      <c r="CT17" s="28">
        <f t="shared" si="145"/>
        <v>386.36536999999998</v>
      </c>
      <c r="CU17" s="29">
        <f t="shared" ref="CU17:CU26" si="147">CT17/CS17*100</f>
        <v>100</v>
      </c>
      <c r="CV17" s="28"/>
      <c r="CW17" s="28">
        <f>CW18+CW19+CW20+CW21+CW22+CW23+CW24+CW25</f>
        <v>0</v>
      </c>
      <c r="CX17" s="28">
        <f>CX18+CX19+CX20+CX21+CX22+CX23+CX24+CX25</f>
        <v>0</v>
      </c>
      <c r="CY17" s="28">
        <f>CY18+CY19+CY20+CY21+CY22+CY23+CY24+CY25</f>
        <v>0</v>
      </c>
      <c r="CZ17" s="28">
        <f t="shared" ref="CZ17" si="148">CZ18+CZ19+CZ20+CZ21+CZ22+CZ23+CZ24+CZ25</f>
        <v>25587</v>
      </c>
      <c r="DA17" s="28">
        <f t="shared" ref="DA17:DG17" si="149">DA18+DA19+DA20+DA21+DA22+DA23+DA24+DA25</f>
        <v>25587</v>
      </c>
      <c r="DB17" s="28">
        <f t="shared" si="149"/>
        <v>24408.08653</v>
      </c>
      <c r="DC17" s="82">
        <f t="shared" si="134"/>
        <v>95.392529526712792</v>
      </c>
      <c r="DD17" s="28">
        <f t="shared" si="149"/>
        <v>0</v>
      </c>
      <c r="DE17" s="28">
        <f t="shared" si="149"/>
        <v>0</v>
      </c>
      <c r="DF17" s="28">
        <f t="shared" si="149"/>
        <v>0</v>
      </c>
      <c r="DG17" s="28">
        <f t="shared" si="149"/>
        <v>0</v>
      </c>
      <c r="DH17" s="28"/>
      <c r="DI17" s="28">
        <f>DI18+DI19+DI20+DI21+DI22+DI23+DI24+DI25</f>
        <v>0</v>
      </c>
      <c r="DJ17" s="28">
        <f>DJ18+DJ19+DJ20+DJ21+DJ22+DJ23+DJ24+DJ25</f>
        <v>0</v>
      </c>
      <c r="DK17" s="28">
        <f>DK18+DK19+DK20+DK21+DK22+DK23+DK24+DK25</f>
        <v>0</v>
      </c>
      <c r="DL17" s="28"/>
      <c r="DM17" s="28">
        <f>DM18+DM19+DM20+DM21+DM22+DM23+DM24+DM25</f>
        <v>2112.81</v>
      </c>
      <c r="DN17" s="28">
        <f>DN18+DN19+DN20+DN21+DN22+DN23+DN24+DN25</f>
        <v>2112.81</v>
      </c>
      <c r="DO17" s="28">
        <f>DN17/DM17*100</f>
        <v>100</v>
      </c>
      <c r="DP17" s="28">
        <f>DP18+DP19+DP20+DP21+DP22+DP23+DP24+DP25</f>
        <v>130.5</v>
      </c>
      <c r="DQ17" s="28">
        <f>DQ18+DQ19+DQ20+DQ21+DQ22+DQ23+DQ24+DQ25</f>
        <v>130.5</v>
      </c>
      <c r="DR17" s="28">
        <f>DR18+DR19+DR20+DR21+DR22+DR23+DR24+DR25</f>
        <v>21.195409999999999</v>
      </c>
      <c r="DS17" s="29">
        <f>DR17/DQ17*100</f>
        <v>16.241693486590037</v>
      </c>
      <c r="DT17" s="29"/>
      <c r="DU17" s="28">
        <f>DU18+DU19+DU20+DU21+DU22+DU23+DU24+DU25</f>
        <v>0</v>
      </c>
      <c r="DV17" s="28">
        <f>DV18+DV19+DV20+DV21+DV22+DV23+DV24+DV25</f>
        <v>0</v>
      </c>
      <c r="DW17" s="28">
        <f>DW18+DW19+DW20+DW21+DW22+DW23+DW24+DW25</f>
        <v>0</v>
      </c>
      <c r="DX17" s="28"/>
      <c r="DY17" s="28">
        <f t="shared" ref="DY17:ED17" si="150">DY18+DY19+DY20+DY21+DY22+DY23+DY24+DY25</f>
        <v>0</v>
      </c>
      <c r="DZ17" s="28">
        <f t="shared" si="150"/>
        <v>0</v>
      </c>
      <c r="EA17" s="28">
        <f t="shared" si="150"/>
        <v>0</v>
      </c>
      <c r="EB17" s="28">
        <v>9064</v>
      </c>
      <c r="EC17" s="28">
        <f t="shared" si="150"/>
        <v>9064</v>
      </c>
      <c r="ED17" s="28">
        <f t="shared" si="150"/>
        <v>5668.9999900000003</v>
      </c>
      <c r="EE17" s="29">
        <f>ED17/EC17*100</f>
        <v>62.54413051632833</v>
      </c>
      <c r="EF17" s="28"/>
      <c r="EG17" s="28"/>
      <c r="EH17" s="28"/>
      <c r="EI17" s="28"/>
      <c r="EJ17" s="28">
        <f>EJ18+EJ19+EJ20+EJ21+EJ22+EJ23+EJ24+EJ25</f>
        <v>10556</v>
      </c>
      <c r="EK17" s="28">
        <f>EK18+EK19+EK20+EK21+EK22+EK23+EK24+EK25</f>
        <v>11021</v>
      </c>
      <c r="EL17" s="28">
        <f>EL18+EL19+EL20+EL21+EL22+EL23+EL24+EL25</f>
        <v>3936.8550299999997</v>
      </c>
      <c r="EM17" s="75">
        <f>EL17/EK17*100</f>
        <v>35.721395789855727</v>
      </c>
      <c r="EN17" s="28">
        <f>EN18+EN19+EN20+EN21+EN22+EN23+EN24+EN25</f>
        <v>1680</v>
      </c>
      <c r="EO17" s="28">
        <f>EO18+EO19+EO20+EO21+EO22+EO23+EO24+EO25</f>
        <v>1680</v>
      </c>
      <c r="EP17" s="28">
        <f>EP18+EP19+EP20+EP21+EP22+EP23+EP24+EP25</f>
        <v>165.4468</v>
      </c>
      <c r="EQ17" s="75">
        <f>EP17/EO17*100</f>
        <v>9.8480238095238093</v>
      </c>
      <c r="ER17" s="28">
        <f>ER18+ER19+ER20+ER21+ER22+ER23+ER24+ER25</f>
        <v>3693.8</v>
      </c>
      <c r="ES17" s="28">
        <f>ES18+ES19+ES20+ES21+ES22+ES23+ES24+ES25</f>
        <v>2693.8</v>
      </c>
      <c r="ET17" s="28">
        <f>ET18+ET19+ET20+ET21+ET22+ET23+ET24+ET25</f>
        <v>2693.8</v>
      </c>
      <c r="EU17" s="29">
        <f>ET17/ES17*100</f>
        <v>100</v>
      </c>
      <c r="EV17" s="28">
        <f>EV18+EV19+EV20+EV21+EV22+EV23+EV24+EV25</f>
        <v>4340</v>
      </c>
      <c r="EW17" s="28">
        <f>EW18+EW19+EW20+EW21+EW22+EW23+EW24+EW25</f>
        <v>5000</v>
      </c>
      <c r="EX17" s="28">
        <f>EX18+EX19+EX20+EX21+EX22+EX23+EX24+EX25</f>
        <v>5000</v>
      </c>
      <c r="EY17" s="29">
        <f>EX17/EW17*100</f>
        <v>100</v>
      </c>
      <c r="EZ17" s="28">
        <f>EZ18+EZ19+EZ20+EZ21+EZ22+EZ23+EZ24+EZ25</f>
        <v>1400</v>
      </c>
      <c r="FA17" s="28">
        <f>FA18+FA19+FA20+FA21+FA22+FA23+FA24+FA25</f>
        <v>1400</v>
      </c>
      <c r="FB17" s="28">
        <f>FB18+FB19+FB20+FB21+FB22+FB23+FB24+FB25</f>
        <v>1400</v>
      </c>
      <c r="FC17" s="29">
        <f>FB17/FA17*100</f>
        <v>100</v>
      </c>
      <c r="FD17" s="28">
        <f>FD18+FD19+FD20+FD21+FD22+FD23+FD24+FD25</f>
        <v>0</v>
      </c>
      <c r="FE17" s="28">
        <f>FE18+FE19+FE20+FE21+FE22+FE23+FE24+FE25</f>
        <v>0</v>
      </c>
      <c r="FF17" s="28">
        <f>FF18+FF19+FF20+FF21+FF22+FF23+FF24+FF25</f>
        <v>0</v>
      </c>
      <c r="FG17" s="28">
        <f>FG18+FG19+FG20+FG21+FG22+FG23+FG24+FG25</f>
        <v>0</v>
      </c>
      <c r="FH17" s="28"/>
      <c r="FI17" s="28">
        <f>FI18+FI19+FI20+FI21+FI22+FI23+FI24+FI25</f>
        <v>0</v>
      </c>
      <c r="FJ17" s="28">
        <f>FJ18+FJ19+FJ20+FJ21+FJ22+FJ23+FJ24+FJ25</f>
        <v>0</v>
      </c>
      <c r="FK17" s="28">
        <f>FK18+FK19+FK20+FK21+FK22+FK23+FK24+FK25</f>
        <v>0</v>
      </c>
      <c r="FL17" s="28"/>
      <c r="FM17" s="28">
        <f t="shared" ref="FM17:FR17" si="151">FM18+FM19+FM20+FM21+FM22+FM23+FM24+FM25</f>
        <v>0</v>
      </c>
      <c r="FN17" s="28">
        <f t="shared" si="151"/>
        <v>0</v>
      </c>
      <c r="FO17" s="28">
        <f t="shared" si="151"/>
        <v>0</v>
      </c>
      <c r="FP17" s="28">
        <f t="shared" ref="FP17" si="152">FP18+FP19+FP20+FP21+FP22+FP23+FP24+FP25</f>
        <v>0</v>
      </c>
      <c r="FQ17" s="28">
        <f t="shared" si="151"/>
        <v>0</v>
      </c>
      <c r="FR17" s="28">
        <f t="shared" si="151"/>
        <v>0</v>
      </c>
      <c r="FS17" s="29"/>
      <c r="FT17" s="29"/>
      <c r="FU17" s="28">
        <f>FU18+FU19+FU20+FU21+FU22+FU23+FU24+FU25</f>
        <v>0</v>
      </c>
      <c r="FV17" s="28">
        <f>FV18+FV19+FV20+FV21+FV22+FV23+FV24+FV25</f>
        <v>0</v>
      </c>
      <c r="FW17" s="29"/>
      <c r="FX17" s="28">
        <f>FX18+FX19+FX20+FX21+FX22+FX23+FX24+FX25</f>
        <v>0</v>
      </c>
      <c r="FY17" s="28">
        <f>FY18+FY19+FY20+FY21+FY22+FY23+FY24+FY25</f>
        <v>0</v>
      </c>
      <c r="FZ17" s="28">
        <f>FZ18+FZ19+FZ20+FZ21+FZ22+FZ23+FZ24+FZ25</f>
        <v>0</v>
      </c>
      <c r="GA17" s="29"/>
      <c r="GB17" s="28">
        <f>GB18+GB19+GB20+GB21+GB22+GB23+GB24+GB25</f>
        <v>0</v>
      </c>
      <c r="GC17" s="28">
        <f>GC18+GC19+GC20+GC21+GC22+GC23+GC24+GC25</f>
        <v>0</v>
      </c>
      <c r="GD17" s="28">
        <f>GD18+GD19+GD20+GD21+GD22+GD23+GD24+GD25</f>
        <v>0</v>
      </c>
      <c r="GE17" s="29"/>
      <c r="GF17" s="28">
        <f>GF18+GF19+GF20+GF21+GF22+GF23+GF24+GF25</f>
        <v>0</v>
      </c>
      <c r="GG17" s="28">
        <f>GG18+GG19+GG20+GG21+GG22+GG23+GG24+GG25</f>
        <v>0</v>
      </c>
      <c r="GH17" s="28">
        <f>GH18+GH19+GH20+GH21+GH22+GH23+GH24+GH25</f>
        <v>0</v>
      </c>
      <c r="GI17" s="29"/>
      <c r="GJ17" s="29"/>
      <c r="GK17" s="28">
        <f>GK18+GK19+GK20+GK21+GK22+GK23+GK24+GK25</f>
        <v>0</v>
      </c>
      <c r="GL17" s="28">
        <f>GL18+GL19+GL20+GL21+GL22+GL23+GL24+GL25</f>
        <v>0</v>
      </c>
      <c r="GM17" s="29"/>
      <c r="GN17" s="28">
        <f>GN18+GN19+GN20+GN21+GN22+GN23+GN24+GN25</f>
        <v>0</v>
      </c>
      <c r="GO17" s="28">
        <f>GO18+GO19+GO20+GO21+GO22+GO23+GO24+GO25</f>
        <v>0</v>
      </c>
      <c r="GP17" s="28">
        <f>GP18+GP19+GP20+GP21+GP22+GP23+GP24+GP25</f>
        <v>0</v>
      </c>
      <c r="GQ17" s="29"/>
      <c r="GR17" s="29"/>
      <c r="GS17" s="28">
        <f>GS18+GS19+GS20+GS21+GS22+GS23+GS24+GS25</f>
        <v>0</v>
      </c>
      <c r="GT17" s="28">
        <f>GT18+GT19+GT20+GT21+GT22+GT23+GT24+GT25</f>
        <v>0</v>
      </c>
      <c r="GU17" s="28">
        <f>GU18+GU19+GU20+GU21+GU22+GU23+GU24+GU25</f>
        <v>0</v>
      </c>
      <c r="GV17" s="28"/>
      <c r="GW17" s="28"/>
      <c r="GX17" s="28"/>
      <c r="GY17" s="28"/>
      <c r="GZ17" s="28"/>
      <c r="HA17" s="28">
        <f>HA18+HA19+HA20+HA21+HA22+HA23+HA24+HA25</f>
        <v>0</v>
      </c>
      <c r="HB17" s="28">
        <f>HB18+HB19+HB20+HB21+HB22+HB23+HB24+HB25</f>
        <v>0</v>
      </c>
      <c r="HC17" s="28"/>
      <c r="HD17" s="28"/>
      <c r="HE17" s="28">
        <f>HE18+HE19+HE20+HE21+HE22+HE23+HE24+HE25</f>
        <v>0</v>
      </c>
      <c r="HF17" s="28">
        <f>HF18+HF19+HF20+HF21+HF22+HF23+HF24+HF25</f>
        <v>0</v>
      </c>
      <c r="HG17" s="28"/>
      <c r="HH17" s="28">
        <f>HH18+HH19+HH20+HH21+HH22+HH23+HH24+HH25</f>
        <v>3000</v>
      </c>
      <c r="HI17" s="28">
        <f>HI18+HI19+HI20+HI21+HI22+HI23+HI24+HI25</f>
        <v>2000</v>
      </c>
      <c r="HJ17" s="28">
        <f>HJ18+HJ19+HJ20+HJ21+HJ22+HJ23+HJ24+HJ25</f>
        <v>2000</v>
      </c>
      <c r="HK17" s="28">
        <f>HJ17/HI17*100</f>
        <v>100</v>
      </c>
      <c r="HL17" s="28">
        <f>HL18+HL19+HL20+HL21+HL22+HL23+HL24+HL25</f>
        <v>0</v>
      </c>
      <c r="HM17" s="28">
        <f>HM18+HM19+HM20+HM21+HM22+HM23+HM24+HM25</f>
        <v>0</v>
      </c>
      <c r="HN17" s="28">
        <f>HN18+HN19+HN20+HN21+HN22+HN23+HN24+HN25</f>
        <v>0</v>
      </c>
      <c r="HO17" s="28"/>
      <c r="HP17" s="28">
        <f>HP18+HP19+HP20+HP21+HP22+HP23+HP24+HP25</f>
        <v>0</v>
      </c>
      <c r="HQ17" s="28">
        <f>HQ18+HQ19+HQ20+HQ21+HQ22+HQ23+HQ24+HQ25</f>
        <v>0</v>
      </c>
      <c r="HR17" s="28">
        <f>HR18+HR19+HR20+HR21+HR22+HR23+HR24+HR25</f>
        <v>0</v>
      </c>
      <c r="HS17" s="28"/>
      <c r="HT17" s="28">
        <f>HT18+HT19+HT20+HT21+HT22+HT23+HT24+HT25</f>
        <v>0</v>
      </c>
      <c r="HU17" s="28">
        <f>HU18+HU19+HU20+HU21+HU22+HU23+HU24+HU25</f>
        <v>0</v>
      </c>
      <c r="HV17" s="28">
        <f>HV18+HV19+HV20+HV21+HV22+HV23+HV24+HV25</f>
        <v>0</v>
      </c>
      <c r="HW17" s="28"/>
      <c r="HX17" s="28"/>
      <c r="HY17" s="28"/>
      <c r="HZ17" s="28"/>
      <c r="IA17" s="28"/>
      <c r="IB17" s="28"/>
      <c r="IC17" s="28"/>
      <c r="ID17" s="28"/>
      <c r="IE17" s="28"/>
      <c r="IF17" s="28"/>
      <c r="IG17" s="28"/>
      <c r="IH17" s="28"/>
      <c r="II17" s="28"/>
      <c r="IJ17" s="28"/>
      <c r="IK17" s="28"/>
      <c r="IL17" s="28"/>
      <c r="IM17" s="28"/>
      <c r="IN17" s="28"/>
      <c r="IO17" s="28"/>
      <c r="IP17" s="28"/>
      <c r="IQ17" s="28"/>
      <c r="IR17" s="28"/>
      <c r="IS17" s="28">
        <f>IS18+IS19+IS20+IS21+IS22+IS23+IS24+IS25</f>
        <v>0</v>
      </c>
      <c r="IT17" s="28">
        <f>IT18+IT19+IT20+IT21+IT22+IT23+IT24+IT25</f>
        <v>0</v>
      </c>
      <c r="IU17" s="28">
        <f>IU18+IU19+IU20+IU21+IU22+IU23+IU24+IU25</f>
        <v>0</v>
      </c>
      <c r="IV17" s="28"/>
      <c r="IW17" s="28"/>
      <c r="IX17" s="28"/>
      <c r="IY17" s="28"/>
      <c r="IZ17" s="28"/>
      <c r="JA17" s="28"/>
      <c r="JB17" s="28"/>
      <c r="JC17" s="28"/>
      <c r="JD17" s="28"/>
      <c r="JE17" s="28"/>
      <c r="JF17" s="28"/>
      <c r="JG17" s="28"/>
      <c r="JH17" s="28"/>
      <c r="JI17" s="28"/>
      <c r="JJ17" s="28"/>
      <c r="JK17" s="28"/>
      <c r="JL17" s="28"/>
      <c r="JM17" s="28"/>
      <c r="JN17" s="28"/>
      <c r="JO17" s="28"/>
      <c r="JP17" s="28">
        <f>JP18+JP19+JP20+JP21+JP22+JP23+JP24+JP25</f>
        <v>0</v>
      </c>
      <c r="JQ17" s="28">
        <f>JQ18+JQ19+JQ20+JQ21+JQ22+JQ23+JQ24+JQ25</f>
        <v>0</v>
      </c>
      <c r="JR17" s="28">
        <f>JR18+JR19+JR20+JR21+JR22+JR23+JR24+JR25</f>
        <v>0</v>
      </c>
      <c r="JS17" s="28"/>
      <c r="JT17" s="28"/>
      <c r="JU17" s="28"/>
      <c r="JV17" s="28"/>
      <c r="JW17" s="28"/>
      <c r="JX17" s="75"/>
      <c r="JY17" s="75"/>
      <c r="JZ17" s="75"/>
      <c r="KA17" s="75"/>
      <c r="KB17" s="28"/>
      <c r="KC17" s="28"/>
      <c r="KD17" s="28"/>
      <c r="KE17" s="28"/>
      <c r="KF17" s="28"/>
      <c r="KG17" s="28"/>
      <c r="KH17" s="28"/>
      <c r="KI17" s="28"/>
      <c r="KJ17" s="28"/>
      <c r="KK17" s="28"/>
      <c r="KL17" s="28"/>
      <c r="KM17" s="28"/>
      <c r="KN17" s="28"/>
      <c r="KO17" s="28">
        <f>SUM(KO18:KO25)</f>
        <v>500</v>
      </c>
      <c r="KP17" s="28">
        <f>SUM(KP18:KP25)</f>
        <v>457.90722999999997</v>
      </c>
      <c r="KQ17" s="28">
        <f t="shared" ref="KQ17:KQ26" si="153">KP17/KO17*100</f>
        <v>91.581445999999985</v>
      </c>
      <c r="KR17" s="28"/>
      <c r="KS17" s="28">
        <f>SUM(KS18:KS25)</f>
        <v>0</v>
      </c>
      <c r="KT17" s="28">
        <f>SUM(KT18:KT25)</f>
        <v>0</v>
      </c>
      <c r="KU17" s="28"/>
      <c r="KV17" s="28"/>
      <c r="KW17" s="28">
        <f>SUM(KW18:KW25)</f>
        <v>0</v>
      </c>
      <c r="KX17" s="28">
        <f>SUM(KX18:KX25)</f>
        <v>0</v>
      </c>
      <c r="KY17" s="28"/>
      <c r="KZ17" s="28"/>
      <c r="LA17" s="28">
        <f>SUM(LA18:LA25)</f>
        <v>0</v>
      </c>
      <c r="LB17" s="28">
        <f>SUM(LB18:LB25)</f>
        <v>0</v>
      </c>
      <c r="LC17" s="28"/>
      <c r="LD17" s="28"/>
      <c r="LE17" s="28">
        <f>SUM(LE18:LE25)</f>
        <v>0</v>
      </c>
      <c r="LF17" s="28">
        <f>SUM(LF18:LF25)</f>
        <v>0</v>
      </c>
      <c r="LG17" s="28"/>
      <c r="LH17" s="28"/>
      <c r="LI17" s="28">
        <f>SUM(LI18:LI25)</f>
        <v>0</v>
      </c>
      <c r="LJ17" s="28">
        <f>SUM(LJ18:LJ25)</f>
        <v>0</v>
      </c>
      <c r="LK17" s="28"/>
      <c r="LL17" s="28"/>
      <c r="LM17" s="28">
        <f>SUM(LM18:LM25)</f>
        <v>0</v>
      </c>
      <c r="LN17" s="28">
        <f>SUM(LN18:LN25)</f>
        <v>0</v>
      </c>
      <c r="LO17" s="28"/>
      <c r="LP17" s="28"/>
      <c r="LQ17" s="28">
        <f>SUM(LQ18:LQ25)</f>
        <v>0</v>
      </c>
      <c r="LR17" s="28">
        <f>SUM(LR18:LR25)</f>
        <v>0</v>
      </c>
      <c r="LS17" s="28"/>
    </row>
    <row r="18" spans="1:331" ht="36" customHeight="1" x14ac:dyDescent="0.25">
      <c r="A18" s="66" t="s">
        <v>149</v>
      </c>
      <c r="B18" s="198">
        <f t="shared" si="80"/>
        <v>69704.089749999999</v>
      </c>
      <c r="C18" s="198">
        <f t="shared" si="81"/>
        <v>78466.73057</v>
      </c>
      <c r="D18" s="198">
        <f t="shared" si="82"/>
        <v>78466.73057</v>
      </c>
      <c r="E18" s="198"/>
      <c r="F18" s="198">
        <f t="shared" si="83"/>
        <v>52270.846749999997</v>
      </c>
      <c r="G18" s="26">
        <f t="shared" si="0"/>
        <v>66.615298445969131</v>
      </c>
      <c r="H18" s="26">
        <v>1639.7</v>
      </c>
      <c r="I18" s="26">
        <v>1639.7</v>
      </c>
      <c r="J18" s="26">
        <v>1639.7</v>
      </c>
      <c r="K18" s="26">
        <f>J18/I18*100</f>
        <v>100</v>
      </c>
      <c r="L18" s="26"/>
      <c r="M18" s="27"/>
      <c r="N18" s="27"/>
      <c r="O18" s="26"/>
      <c r="P18" s="26"/>
      <c r="Q18" s="27"/>
      <c r="R18" s="27"/>
      <c r="S18" s="26"/>
      <c r="T18" s="26"/>
      <c r="U18" s="27"/>
      <c r="V18" s="27"/>
      <c r="W18" s="26"/>
      <c r="X18" s="27"/>
      <c r="Y18" s="27"/>
      <c r="Z18" s="27"/>
      <c r="AA18" s="26"/>
      <c r="AB18" s="26"/>
      <c r="AC18" s="26"/>
      <c r="AD18" s="26"/>
      <c r="AE18" s="26"/>
      <c r="AF18" s="26"/>
      <c r="AG18" s="26"/>
      <c r="AH18" s="27"/>
      <c r="AI18" s="27"/>
      <c r="AJ18" s="27"/>
      <c r="AK18" s="27">
        <v>0</v>
      </c>
      <c r="AL18" s="27">
        <v>0</v>
      </c>
      <c r="AM18" s="26"/>
      <c r="AN18" s="27"/>
      <c r="AO18" s="27"/>
      <c r="AP18" s="27"/>
      <c r="AQ18" s="26"/>
      <c r="AR18" s="27">
        <v>102</v>
      </c>
      <c r="AS18" s="27">
        <v>102.04082000000001</v>
      </c>
      <c r="AT18" s="27">
        <v>102.04082000000001</v>
      </c>
      <c r="AU18" s="26">
        <f>AT18/AS18*100</f>
        <v>100</v>
      </c>
      <c r="AV18" s="27">
        <v>51.020410000000005</v>
      </c>
      <c r="AW18" s="27">
        <v>51.020410000000005</v>
      </c>
      <c r="AX18" s="27">
        <v>51.020410000000005</v>
      </c>
      <c r="AY18" s="26">
        <f t="shared" si="141"/>
        <v>100</v>
      </c>
      <c r="AZ18" s="27">
        <v>74.578330000000008</v>
      </c>
      <c r="BA18" s="27">
        <v>74.578330000000008</v>
      </c>
      <c r="BB18" s="27">
        <v>74.578330000000008</v>
      </c>
      <c r="BC18" s="26">
        <f>BB18/BA18*100</f>
        <v>100</v>
      </c>
      <c r="BD18" s="27"/>
      <c r="BE18" s="27"/>
      <c r="BF18" s="27"/>
      <c r="BG18" s="26"/>
      <c r="BH18" s="27"/>
      <c r="BI18" s="27"/>
      <c r="BJ18" s="27"/>
      <c r="BK18" s="26"/>
      <c r="BL18" s="26"/>
      <c r="BM18" s="27"/>
      <c r="BN18" s="27"/>
      <c r="BO18" s="26"/>
      <c r="BP18" s="26"/>
      <c r="BQ18" s="26"/>
      <c r="BR18" s="26"/>
      <c r="BS18" s="26"/>
      <c r="BT18" s="27">
        <v>0</v>
      </c>
      <c r="BU18" s="27">
        <v>0</v>
      </c>
      <c r="BV18" s="27"/>
      <c r="BW18" s="26"/>
      <c r="BX18" s="27">
        <v>23326.6</v>
      </c>
      <c r="BY18" s="27">
        <v>31853.9</v>
      </c>
      <c r="BZ18" s="26">
        <v>19777.01309</v>
      </c>
      <c r="CA18" s="27">
        <f>BZ18/BY18*100</f>
        <v>62.086630177152557</v>
      </c>
      <c r="CB18" s="27">
        <v>6567.1910099999996</v>
      </c>
      <c r="CC18" s="27">
        <v>6567.1910099999996</v>
      </c>
      <c r="CD18" s="27">
        <v>6567.1910099999996</v>
      </c>
      <c r="CE18" s="27">
        <f>CD18/CC18*100</f>
        <v>100</v>
      </c>
      <c r="CF18" s="27">
        <v>3518.7</v>
      </c>
      <c r="CG18" s="27">
        <v>4129</v>
      </c>
      <c r="CH18" s="27">
        <v>2496.49883</v>
      </c>
      <c r="CI18" s="27">
        <f>CH18/CG18*100</f>
        <v>60.462553402760953</v>
      </c>
      <c r="CJ18" s="27">
        <v>560</v>
      </c>
      <c r="CK18" s="27">
        <v>560</v>
      </c>
      <c r="CL18" s="27">
        <v>218.59979999999999</v>
      </c>
      <c r="CM18" s="27">
        <f>CL18/CK18*100</f>
        <v>39.035678571428569</v>
      </c>
      <c r="CN18" s="27"/>
      <c r="CO18" s="27"/>
      <c r="CP18" s="27"/>
      <c r="CQ18" s="79"/>
      <c r="CR18" s="27"/>
      <c r="CS18" s="27"/>
      <c r="CT18" s="27"/>
      <c r="CU18" s="27"/>
      <c r="CV18" s="79"/>
      <c r="CW18" s="27"/>
      <c r="CX18" s="79"/>
      <c r="CY18" s="79"/>
      <c r="CZ18" s="27"/>
      <c r="DA18" s="27"/>
      <c r="DB18" s="79"/>
      <c r="DC18" s="31"/>
      <c r="DD18" s="27"/>
      <c r="DE18" s="27"/>
      <c r="DF18" s="79"/>
      <c r="DG18" s="79"/>
      <c r="DH18" s="79"/>
      <c r="DI18" s="27"/>
      <c r="DJ18" s="79"/>
      <c r="DK18" s="79"/>
      <c r="DL18" s="79"/>
      <c r="DM18" s="27"/>
      <c r="DN18" s="79"/>
      <c r="DO18" s="26"/>
      <c r="DP18" s="27">
        <v>130.5</v>
      </c>
      <c r="DQ18" s="27">
        <v>130.5</v>
      </c>
      <c r="DR18" s="27">
        <v>21.195409999999999</v>
      </c>
      <c r="DS18" s="27">
        <f>DR18/DQ18*100</f>
        <v>16.241693486590037</v>
      </c>
      <c r="DT18" s="27"/>
      <c r="DU18" s="27"/>
      <c r="DV18" s="79"/>
      <c r="DW18" s="27"/>
      <c r="DX18" s="27"/>
      <c r="DY18" s="27"/>
      <c r="DZ18" s="79"/>
      <c r="EA18" s="27"/>
      <c r="EB18" s="27">
        <v>9064</v>
      </c>
      <c r="EC18" s="27">
        <v>9064</v>
      </c>
      <c r="ED18" s="27">
        <v>5668.9999900000003</v>
      </c>
      <c r="EE18" s="27">
        <f>ED18/EC18*100</f>
        <v>62.54413051632833</v>
      </c>
      <c r="EF18" s="27"/>
      <c r="EG18" s="27"/>
      <c r="EH18" s="79"/>
      <c r="EI18" s="26"/>
      <c r="EJ18" s="27">
        <v>10556</v>
      </c>
      <c r="EK18" s="27">
        <v>11021</v>
      </c>
      <c r="EL18" s="27">
        <v>3936.8550299999997</v>
      </c>
      <c r="EM18" s="30">
        <f>EL18/EK18*100</f>
        <v>35.721395789855727</v>
      </c>
      <c r="EN18" s="27">
        <v>1680</v>
      </c>
      <c r="EO18" s="27">
        <v>1680</v>
      </c>
      <c r="EP18" s="27">
        <v>165.4468</v>
      </c>
      <c r="EQ18" s="30">
        <f>EP18/EO18*100</f>
        <v>9.8480238095238093</v>
      </c>
      <c r="ER18" s="27">
        <v>3693.8</v>
      </c>
      <c r="ES18" s="27">
        <v>2693.8</v>
      </c>
      <c r="ET18" s="27">
        <v>2693.8</v>
      </c>
      <c r="EU18" s="27">
        <f>ET18/ES18*100</f>
        <v>100</v>
      </c>
      <c r="EV18" s="27">
        <v>4340</v>
      </c>
      <c r="EW18" s="27">
        <v>5000</v>
      </c>
      <c r="EX18" s="27">
        <v>5000</v>
      </c>
      <c r="EY18" s="27">
        <f>EX18/EW18*100</f>
        <v>100</v>
      </c>
      <c r="EZ18" s="27">
        <v>1400</v>
      </c>
      <c r="FA18" s="27">
        <v>1400</v>
      </c>
      <c r="FB18" s="27">
        <v>1400</v>
      </c>
      <c r="FC18" s="27">
        <f>FB18/FA18*100</f>
        <v>100</v>
      </c>
      <c r="FD18" s="27"/>
      <c r="FE18" s="27"/>
      <c r="FF18" s="79"/>
      <c r="FG18" s="79"/>
      <c r="FH18" s="79"/>
      <c r="FI18" s="27"/>
      <c r="FJ18" s="79"/>
      <c r="FK18" s="79"/>
      <c r="FL18" s="79"/>
      <c r="FM18" s="27"/>
      <c r="FN18" s="79"/>
      <c r="FO18" s="79"/>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v>0</v>
      </c>
      <c r="GT18" s="27">
        <v>0</v>
      </c>
      <c r="GU18" s="26"/>
      <c r="GV18" s="27"/>
      <c r="GW18" s="27"/>
      <c r="GX18" s="27"/>
      <c r="GY18" s="26"/>
      <c r="GZ18" s="26"/>
      <c r="HA18" s="27"/>
      <c r="HB18" s="27"/>
      <c r="HC18" s="26"/>
      <c r="HD18" s="26"/>
      <c r="HE18" s="27"/>
      <c r="HF18" s="27"/>
      <c r="HG18" s="26"/>
      <c r="HH18" s="27">
        <v>3000</v>
      </c>
      <c r="HI18" s="27">
        <v>2000</v>
      </c>
      <c r="HJ18" s="27">
        <v>2000</v>
      </c>
      <c r="HK18" s="26">
        <f>HJ18/HI18*100</f>
        <v>100</v>
      </c>
      <c r="HL18" s="27"/>
      <c r="HM18" s="27"/>
      <c r="HN18" s="27"/>
      <c r="HO18" s="26"/>
      <c r="HP18" s="27"/>
      <c r="HQ18" s="27"/>
      <c r="HR18" s="27"/>
      <c r="HS18" s="26"/>
      <c r="HT18" s="27"/>
      <c r="HU18" s="27"/>
      <c r="HV18" s="27"/>
      <c r="HW18" s="26"/>
      <c r="HX18" s="27"/>
      <c r="HY18" s="27"/>
      <c r="HZ18" s="27"/>
      <c r="IA18" s="26"/>
      <c r="IB18" s="27"/>
      <c r="IC18" s="27"/>
      <c r="ID18" s="27"/>
      <c r="IE18" s="26"/>
      <c r="IF18" s="27"/>
      <c r="IG18" s="27"/>
      <c r="IH18" s="27"/>
      <c r="II18" s="26"/>
      <c r="IJ18" s="26"/>
      <c r="IK18" s="27"/>
      <c r="IL18" s="27"/>
      <c r="IM18" s="26"/>
      <c r="IN18" s="26"/>
      <c r="IO18" s="27"/>
      <c r="IP18" s="27"/>
      <c r="IQ18" s="26"/>
      <c r="IR18" s="79"/>
      <c r="IS18" s="27"/>
      <c r="IT18" s="79"/>
      <c r="IU18" s="79"/>
      <c r="IV18" s="27"/>
      <c r="IW18" s="27"/>
      <c r="IX18" s="27"/>
      <c r="IY18" s="26"/>
      <c r="IZ18" s="27"/>
      <c r="JA18" s="27"/>
      <c r="JB18" s="27"/>
      <c r="JC18" s="26"/>
      <c r="JD18" s="26"/>
      <c r="JE18" s="27"/>
      <c r="JF18" s="27"/>
      <c r="JG18" s="26"/>
      <c r="JH18" s="27"/>
      <c r="JI18" s="27"/>
      <c r="JJ18" s="27"/>
      <c r="JK18" s="26"/>
      <c r="JL18" s="26"/>
      <c r="JM18" s="27"/>
      <c r="JN18" s="27"/>
      <c r="JO18" s="26"/>
      <c r="JP18" s="27"/>
      <c r="JQ18" s="27"/>
      <c r="JR18" s="27"/>
      <c r="JS18" s="26"/>
      <c r="JT18" s="26"/>
      <c r="JU18" s="26"/>
      <c r="JV18" s="26"/>
      <c r="JW18" s="26"/>
      <c r="JX18" s="30"/>
      <c r="JY18" s="30"/>
      <c r="JZ18" s="30"/>
      <c r="KA18" s="30"/>
      <c r="KB18" s="26"/>
      <c r="KC18" s="27"/>
      <c r="KD18" s="27"/>
      <c r="KE18" s="26"/>
      <c r="KF18" s="26"/>
      <c r="KG18" s="27"/>
      <c r="KH18" s="27"/>
      <c r="KI18" s="26"/>
      <c r="KJ18" s="26"/>
      <c r="KK18" s="27"/>
      <c r="KL18" s="27"/>
      <c r="KM18" s="26"/>
      <c r="KN18" s="26"/>
      <c r="KO18" s="27">
        <v>500</v>
      </c>
      <c r="KP18" s="27">
        <v>457.90722999999997</v>
      </c>
      <c r="KQ18" s="26">
        <f t="shared" si="153"/>
        <v>91.581445999999985</v>
      </c>
      <c r="KR18" s="26"/>
      <c r="KS18" s="27"/>
      <c r="KT18" s="27"/>
      <c r="KU18" s="26"/>
      <c r="KV18" s="26"/>
      <c r="KW18" s="27"/>
      <c r="KX18" s="27"/>
      <c r="KY18" s="26"/>
      <c r="KZ18" s="26"/>
      <c r="LA18" s="27"/>
      <c r="LB18" s="27"/>
      <c r="LC18" s="26"/>
      <c r="LD18" s="26"/>
      <c r="LE18" s="27"/>
      <c r="LF18" s="27"/>
      <c r="LG18" s="26"/>
      <c r="LH18" s="26"/>
      <c r="LI18" s="27"/>
      <c r="LJ18" s="27"/>
      <c r="LK18" s="26"/>
      <c r="LL18" s="26"/>
      <c r="LM18" s="27"/>
      <c r="LN18" s="27"/>
      <c r="LO18" s="26"/>
      <c r="LP18" s="26"/>
      <c r="LQ18" s="27"/>
      <c r="LR18" s="27"/>
      <c r="LS18" s="26"/>
    </row>
    <row r="19" spans="1:331" ht="15.75" x14ac:dyDescent="0.25">
      <c r="A19" s="66" t="s">
        <v>308</v>
      </c>
      <c r="B19" s="198">
        <f t="shared" si="80"/>
        <v>8500</v>
      </c>
      <c r="C19" s="198">
        <f t="shared" si="81"/>
        <v>9300</v>
      </c>
      <c r="D19" s="198">
        <f t="shared" si="82"/>
        <v>9300</v>
      </c>
      <c r="E19" s="198"/>
      <c r="F19" s="198">
        <f t="shared" si="83"/>
        <v>8500</v>
      </c>
      <c r="G19" s="26">
        <f t="shared" si="0"/>
        <v>91.397849462365585</v>
      </c>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8"/>
      <c r="AR19" s="28"/>
      <c r="AS19" s="28"/>
      <c r="AT19" s="28"/>
      <c r="AU19" s="26"/>
      <c r="AV19" s="28"/>
      <c r="AW19" s="28"/>
      <c r="AX19" s="28"/>
      <c r="AY19" s="26"/>
      <c r="AZ19" s="28"/>
      <c r="BA19" s="28"/>
      <c r="BB19" s="28"/>
      <c r="BC19" s="26"/>
      <c r="BD19" s="28"/>
      <c r="BE19" s="28"/>
      <c r="BF19" s="28"/>
      <c r="BG19" s="26"/>
      <c r="BH19" s="28"/>
      <c r="BI19" s="28"/>
      <c r="BJ19" s="28"/>
      <c r="BK19" s="26"/>
      <c r="BL19" s="26"/>
      <c r="BM19" s="26"/>
      <c r="BN19" s="26"/>
      <c r="BO19" s="26"/>
      <c r="BP19" s="26"/>
      <c r="BQ19" s="26">
        <v>800</v>
      </c>
      <c r="BR19" s="26">
        <v>0</v>
      </c>
      <c r="BS19" s="26"/>
      <c r="BT19" s="26">
        <v>8500</v>
      </c>
      <c r="BU19" s="26">
        <v>8500</v>
      </c>
      <c r="BV19" s="26">
        <v>8500</v>
      </c>
      <c r="BW19" s="26">
        <f>BV19/BU19*100</f>
        <v>100</v>
      </c>
      <c r="BX19" s="184"/>
      <c r="BY19" s="184"/>
      <c r="BZ19" s="184"/>
      <c r="CA19" s="184"/>
      <c r="CB19" s="26"/>
      <c r="CC19" s="26"/>
      <c r="CD19" s="26"/>
      <c r="CE19" s="80"/>
      <c r="CF19" s="26"/>
      <c r="CG19" s="26"/>
      <c r="CH19" s="26"/>
      <c r="CI19" s="80"/>
      <c r="CJ19" s="26"/>
      <c r="CK19" s="26"/>
      <c r="CL19" s="26"/>
      <c r="CM19" s="80"/>
      <c r="CN19" s="26"/>
      <c r="CO19" s="26"/>
      <c r="CP19" s="26"/>
      <c r="CQ19" s="80"/>
      <c r="CR19" s="26"/>
      <c r="CS19" s="26"/>
      <c r="CT19" s="26"/>
      <c r="CU19" s="27"/>
      <c r="CV19" s="80"/>
      <c r="CW19" s="26"/>
      <c r="CX19" s="26"/>
      <c r="CY19" s="80"/>
      <c r="CZ19" s="26"/>
      <c r="DA19" s="26"/>
      <c r="DB19" s="26"/>
      <c r="DC19" s="31"/>
      <c r="DD19" s="26"/>
      <c r="DE19" s="26"/>
      <c r="DF19" s="26"/>
      <c r="DG19" s="80"/>
      <c r="DH19" s="80"/>
      <c r="DI19" s="26"/>
      <c r="DJ19" s="26"/>
      <c r="DK19" s="80"/>
      <c r="DL19" s="80"/>
      <c r="DM19" s="26"/>
      <c r="DN19" s="26"/>
      <c r="DO19" s="26"/>
      <c r="DP19" s="26"/>
      <c r="DQ19" s="26"/>
      <c r="DR19" s="26"/>
      <c r="DS19" s="27"/>
      <c r="DT19" s="27"/>
      <c r="DU19" s="26"/>
      <c r="DV19" s="26"/>
      <c r="DW19" s="80"/>
      <c r="DX19" s="80"/>
      <c r="DY19" s="26"/>
      <c r="DZ19" s="26"/>
      <c r="EA19" s="80"/>
      <c r="EB19" s="26"/>
      <c r="EC19" s="26"/>
      <c r="ED19" s="26"/>
      <c r="EE19" s="80"/>
      <c r="EF19" s="26"/>
      <c r="EG19" s="26"/>
      <c r="EH19" s="26"/>
      <c r="EI19" s="26"/>
      <c r="EJ19" s="27"/>
      <c r="EK19" s="27"/>
      <c r="EL19" s="26"/>
      <c r="EM19" s="30"/>
      <c r="EN19" s="27"/>
      <c r="EO19" s="27"/>
      <c r="EP19" s="26"/>
      <c r="EQ19" s="80"/>
      <c r="ER19" s="26"/>
      <c r="ES19" s="26"/>
      <c r="ET19" s="26"/>
      <c r="EU19" s="80"/>
      <c r="EV19" s="26"/>
      <c r="EW19" s="26"/>
      <c r="EX19" s="26"/>
      <c r="EY19" s="26"/>
      <c r="EZ19" s="26"/>
      <c r="FA19" s="26"/>
      <c r="FB19" s="26"/>
      <c r="FC19" s="26"/>
      <c r="FD19" s="27"/>
      <c r="FE19" s="27"/>
      <c r="FF19" s="26"/>
      <c r="FG19" s="80"/>
      <c r="FH19" s="80"/>
      <c r="FI19" s="27"/>
      <c r="FJ19" s="26"/>
      <c r="FK19" s="80"/>
      <c r="FL19" s="80"/>
      <c r="FM19" s="27"/>
      <c r="FN19" s="26"/>
      <c r="FO19" s="80"/>
      <c r="FP19" s="26"/>
      <c r="FQ19" s="26"/>
      <c r="FR19" s="26"/>
      <c r="FS19" s="80"/>
      <c r="FT19" s="27"/>
      <c r="FU19" s="26"/>
      <c r="FV19" s="26"/>
      <c r="FW19" s="80"/>
      <c r="FX19" s="26"/>
      <c r="FY19" s="26"/>
      <c r="FZ19" s="26"/>
      <c r="GA19" s="80"/>
      <c r="GB19" s="26"/>
      <c r="GC19" s="26"/>
      <c r="GD19" s="26"/>
      <c r="GE19" s="80"/>
      <c r="GF19" s="26"/>
      <c r="GG19" s="26"/>
      <c r="GH19" s="26"/>
      <c r="GI19" s="80"/>
      <c r="GJ19" s="80"/>
      <c r="GK19" s="26"/>
      <c r="GL19" s="26"/>
      <c r="GM19" s="80"/>
      <c r="GN19" s="26"/>
      <c r="GO19" s="26"/>
      <c r="GP19" s="26"/>
      <c r="GQ19" s="80"/>
      <c r="GR19" s="80"/>
      <c r="GS19" s="26"/>
      <c r="GT19" s="26"/>
      <c r="GU19" s="26"/>
      <c r="GV19" s="26"/>
      <c r="GW19" s="26"/>
      <c r="GX19" s="26"/>
      <c r="GY19" s="26"/>
      <c r="GZ19" s="26"/>
      <c r="HA19" s="26"/>
      <c r="HB19" s="26"/>
      <c r="HC19" s="26"/>
      <c r="HD19" s="26"/>
      <c r="HE19" s="26"/>
      <c r="HF19" s="26"/>
      <c r="HG19" s="26"/>
      <c r="HH19" s="26"/>
      <c r="HI19" s="26"/>
      <c r="HJ19" s="26"/>
      <c r="HK19" s="26"/>
      <c r="HL19" s="26"/>
      <c r="HM19" s="26"/>
      <c r="HN19" s="26"/>
      <c r="HO19" s="26"/>
      <c r="HP19" s="26"/>
      <c r="HQ19" s="26"/>
      <c r="HR19" s="26"/>
      <c r="HS19" s="26"/>
      <c r="HT19" s="26"/>
      <c r="HU19" s="26"/>
      <c r="HV19" s="26"/>
      <c r="HW19" s="26"/>
      <c r="HX19" s="26"/>
      <c r="HY19" s="26"/>
      <c r="HZ19" s="26"/>
      <c r="IA19" s="26"/>
      <c r="IB19" s="26"/>
      <c r="IC19" s="26"/>
      <c r="ID19" s="26"/>
      <c r="IE19" s="26"/>
      <c r="IF19" s="26"/>
      <c r="IG19" s="26"/>
      <c r="IH19" s="26"/>
      <c r="II19" s="26"/>
      <c r="IJ19" s="26"/>
      <c r="IK19" s="26"/>
      <c r="IL19" s="26"/>
      <c r="IM19" s="26"/>
      <c r="IN19" s="26"/>
      <c r="IO19" s="26"/>
      <c r="IP19" s="26"/>
      <c r="IQ19" s="26"/>
      <c r="IR19" s="80"/>
      <c r="IS19" s="27"/>
      <c r="IT19" s="26"/>
      <c r="IU19" s="80"/>
      <c r="IV19" s="26"/>
      <c r="IW19" s="26"/>
      <c r="IX19" s="26"/>
      <c r="IY19" s="26"/>
      <c r="IZ19" s="26"/>
      <c r="JA19" s="26"/>
      <c r="JB19" s="26"/>
      <c r="JC19" s="26"/>
      <c r="JD19" s="26"/>
      <c r="JE19" s="26"/>
      <c r="JF19" s="26"/>
      <c r="JG19" s="26"/>
      <c r="JH19" s="26"/>
      <c r="JI19" s="26"/>
      <c r="JJ19" s="26"/>
      <c r="JK19" s="26"/>
      <c r="JL19" s="26"/>
      <c r="JM19" s="26"/>
      <c r="JN19" s="26"/>
      <c r="JO19" s="26"/>
      <c r="JP19" s="26"/>
      <c r="JQ19" s="26"/>
      <c r="JR19" s="26"/>
      <c r="JS19" s="26"/>
      <c r="JT19" s="26"/>
      <c r="JU19" s="26"/>
      <c r="JV19" s="26"/>
      <c r="JW19" s="26"/>
      <c r="JX19" s="30"/>
      <c r="JY19" s="30"/>
      <c r="JZ19" s="30"/>
      <c r="KA19" s="30"/>
      <c r="KB19" s="26"/>
      <c r="KC19" s="26"/>
      <c r="KD19" s="26"/>
      <c r="KE19" s="26"/>
      <c r="KF19" s="26"/>
      <c r="KG19" s="26"/>
      <c r="KH19" s="26"/>
      <c r="KI19" s="26"/>
      <c r="KJ19" s="26"/>
      <c r="KK19" s="26"/>
      <c r="KL19" s="26"/>
      <c r="KM19" s="26"/>
      <c r="KN19" s="26"/>
      <c r="KO19" s="26"/>
      <c r="KP19" s="26"/>
      <c r="KQ19" s="26"/>
      <c r="KR19" s="26"/>
      <c r="KS19" s="26"/>
      <c r="KT19" s="26"/>
      <c r="KU19" s="26"/>
      <c r="KV19" s="26"/>
      <c r="KW19" s="26"/>
      <c r="KX19" s="26"/>
      <c r="KY19" s="26"/>
      <c r="KZ19" s="26"/>
      <c r="LA19" s="26"/>
      <c r="LB19" s="26"/>
      <c r="LC19" s="26"/>
      <c r="LD19" s="26"/>
      <c r="LE19" s="26"/>
      <c r="LF19" s="26"/>
      <c r="LG19" s="26"/>
      <c r="LH19" s="26"/>
      <c r="LI19" s="26"/>
      <c r="LJ19" s="26"/>
      <c r="LK19" s="26"/>
      <c r="LL19" s="26"/>
      <c r="LM19" s="26"/>
      <c r="LN19" s="26"/>
      <c r="LO19" s="26"/>
      <c r="LP19" s="26"/>
      <c r="LQ19" s="26"/>
      <c r="LR19" s="26"/>
      <c r="LS19" s="26"/>
    </row>
    <row r="20" spans="1:331" ht="15.75" x14ac:dyDescent="0.25">
      <c r="A20" s="66" t="s">
        <v>309</v>
      </c>
      <c r="B20" s="198">
        <f t="shared" si="80"/>
        <v>3860.36537</v>
      </c>
      <c r="C20" s="198">
        <f t="shared" si="81"/>
        <v>4064.36537</v>
      </c>
      <c r="D20" s="198">
        <f t="shared" si="82"/>
        <v>4064.36537</v>
      </c>
      <c r="E20" s="198"/>
      <c r="F20" s="198">
        <f t="shared" si="83"/>
        <v>3860.36537</v>
      </c>
      <c r="G20" s="26">
        <f t="shared" si="0"/>
        <v>94.980766210002415</v>
      </c>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8"/>
      <c r="AR20" s="28"/>
      <c r="AS20" s="28"/>
      <c r="AT20" s="28"/>
      <c r="AU20" s="26"/>
      <c r="AV20" s="28"/>
      <c r="AW20" s="28"/>
      <c r="AX20" s="28"/>
      <c r="AY20" s="26"/>
      <c r="AZ20" s="28"/>
      <c r="BA20" s="28"/>
      <c r="BB20" s="28"/>
      <c r="BC20" s="26"/>
      <c r="BD20" s="28"/>
      <c r="BE20" s="28"/>
      <c r="BF20" s="28"/>
      <c r="BG20" s="26"/>
      <c r="BH20" s="28"/>
      <c r="BI20" s="28"/>
      <c r="BJ20" s="28"/>
      <c r="BK20" s="26"/>
      <c r="BL20" s="26"/>
      <c r="BM20" s="26"/>
      <c r="BN20" s="26"/>
      <c r="BO20" s="26"/>
      <c r="BP20" s="26"/>
      <c r="BQ20" s="26">
        <v>204</v>
      </c>
      <c r="BR20" s="26">
        <v>0</v>
      </c>
      <c r="BS20" s="26"/>
      <c r="BT20" s="26"/>
      <c r="BU20" s="26"/>
      <c r="BV20" s="26"/>
      <c r="BW20" s="26"/>
      <c r="BX20" s="184"/>
      <c r="BY20" s="184"/>
      <c r="BZ20" s="184"/>
      <c r="CA20" s="184"/>
      <c r="CB20" s="26"/>
      <c r="CC20" s="26"/>
      <c r="CD20" s="26"/>
      <c r="CE20" s="80"/>
      <c r="CF20" s="26"/>
      <c r="CG20" s="26"/>
      <c r="CH20" s="26"/>
      <c r="CI20" s="80"/>
      <c r="CJ20" s="26"/>
      <c r="CK20" s="26"/>
      <c r="CL20" s="26"/>
      <c r="CM20" s="80"/>
      <c r="CN20" s="26"/>
      <c r="CO20" s="26"/>
      <c r="CP20" s="26"/>
      <c r="CQ20" s="80"/>
      <c r="CR20" s="26">
        <v>386.36536999999998</v>
      </c>
      <c r="CS20" s="26">
        <v>386.36536999999998</v>
      </c>
      <c r="CT20" s="26">
        <v>386.36536999999998</v>
      </c>
      <c r="CU20" s="27">
        <f t="shared" si="147"/>
        <v>100</v>
      </c>
      <c r="CV20" s="80"/>
      <c r="CW20" s="26"/>
      <c r="CX20" s="26"/>
      <c r="CY20" s="80"/>
      <c r="CZ20" s="26">
        <v>3474</v>
      </c>
      <c r="DA20" s="26">
        <v>3474</v>
      </c>
      <c r="DB20" s="26">
        <v>3474</v>
      </c>
      <c r="DC20" s="31">
        <f t="shared" si="134"/>
        <v>100</v>
      </c>
      <c r="DD20" s="26"/>
      <c r="DE20" s="26"/>
      <c r="DF20" s="26"/>
      <c r="DG20" s="80"/>
      <c r="DH20" s="80"/>
      <c r="DI20" s="26"/>
      <c r="DJ20" s="26"/>
      <c r="DK20" s="80"/>
      <c r="DL20" s="80"/>
      <c r="DM20" s="26"/>
      <c r="DN20" s="26"/>
      <c r="DO20" s="26"/>
      <c r="DP20" s="26"/>
      <c r="DQ20" s="26"/>
      <c r="DR20" s="26"/>
      <c r="DS20" s="27"/>
      <c r="DT20" s="27"/>
      <c r="DU20" s="26"/>
      <c r="DV20" s="26"/>
      <c r="DW20" s="80"/>
      <c r="DX20" s="80"/>
      <c r="DY20" s="26"/>
      <c r="DZ20" s="26"/>
      <c r="EA20" s="80"/>
      <c r="EB20" s="26"/>
      <c r="EC20" s="26"/>
      <c r="ED20" s="26"/>
      <c r="EE20" s="80"/>
      <c r="EF20" s="26"/>
      <c r="EG20" s="26"/>
      <c r="EH20" s="26"/>
      <c r="EI20" s="26"/>
      <c r="EJ20" s="27"/>
      <c r="EK20" s="27"/>
      <c r="EL20" s="26"/>
      <c r="EM20" s="30"/>
      <c r="EN20" s="27"/>
      <c r="EO20" s="27"/>
      <c r="EP20" s="26"/>
      <c r="EQ20" s="80"/>
      <c r="ER20" s="26"/>
      <c r="ES20" s="26"/>
      <c r="ET20" s="26"/>
      <c r="EU20" s="80"/>
      <c r="EV20" s="26"/>
      <c r="EW20" s="26"/>
      <c r="EX20" s="26"/>
      <c r="EY20" s="26"/>
      <c r="EZ20" s="26"/>
      <c r="FA20" s="26"/>
      <c r="FB20" s="26"/>
      <c r="FC20" s="26"/>
      <c r="FD20" s="27"/>
      <c r="FE20" s="27"/>
      <c r="FF20" s="26"/>
      <c r="FG20" s="80"/>
      <c r="FH20" s="80"/>
      <c r="FI20" s="27"/>
      <c r="FJ20" s="26"/>
      <c r="FK20" s="80"/>
      <c r="FL20" s="80"/>
      <c r="FM20" s="27"/>
      <c r="FN20" s="26"/>
      <c r="FO20" s="80"/>
      <c r="FP20" s="26"/>
      <c r="FQ20" s="26"/>
      <c r="FR20" s="26"/>
      <c r="FS20" s="80"/>
      <c r="FT20" s="27"/>
      <c r="FU20" s="26"/>
      <c r="FV20" s="26"/>
      <c r="FW20" s="80"/>
      <c r="FX20" s="26"/>
      <c r="FY20" s="26"/>
      <c r="FZ20" s="26"/>
      <c r="GA20" s="80"/>
      <c r="GB20" s="26"/>
      <c r="GC20" s="26"/>
      <c r="GD20" s="26"/>
      <c r="GE20" s="80"/>
      <c r="GF20" s="26"/>
      <c r="GG20" s="26"/>
      <c r="GH20" s="26"/>
      <c r="GI20" s="80"/>
      <c r="GJ20" s="80"/>
      <c r="GK20" s="26"/>
      <c r="GL20" s="26"/>
      <c r="GM20" s="80"/>
      <c r="GN20" s="26"/>
      <c r="GO20" s="26"/>
      <c r="GP20" s="26"/>
      <c r="GQ20" s="80"/>
      <c r="GR20" s="80"/>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c r="HZ20" s="26"/>
      <c r="IA20" s="26"/>
      <c r="IB20" s="26"/>
      <c r="IC20" s="26"/>
      <c r="ID20" s="26"/>
      <c r="IE20" s="26"/>
      <c r="IF20" s="26"/>
      <c r="IG20" s="26"/>
      <c r="IH20" s="26"/>
      <c r="II20" s="26"/>
      <c r="IJ20" s="26"/>
      <c r="IK20" s="26"/>
      <c r="IL20" s="26"/>
      <c r="IM20" s="26"/>
      <c r="IN20" s="26"/>
      <c r="IO20" s="26"/>
      <c r="IP20" s="26"/>
      <c r="IQ20" s="26"/>
      <c r="IR20" s="80"/>
      <c r="IS20" s="27"/>
      <c r="IT20" s="26"/>
      <c r="IU20" s="80"/>
      <c r="IV20" s="26"/>
      <c r="IW20" s="26"/>
      <c r="IX20" s="26"/>
      <c r="IY20" s="26"/>
      <c r="IZ20" s="26"/>
      <c r="JA20" s="26"/>
      <c r="JB20" s="26"/>
      <c r="JC20" s="26"/>
      <c r="JD20" s="26"/>
      <c r="JE20" s="26"/>
      <c r="JF20" s="26"/>
      <c r="JG20" s="26"/>
      <c r="JH20" s="26"/>
      <c r="JI20" s="26"/>
      <c r="JJ20" s="26"/>
      <c r="JK20" s="26"/>
      <c r="JL20" s="26"/>
      <c r="JM20" s="26"/>
      <c r="JN20" s="26"/>
      <c r="JO20" s="26"/>
      <c r="JP20" s="26"/>
      <c r="JQ20" s="26"/>
      <c r="JR20" s="26"/>
      <c r="JS20" s="26"/>
      <c r="JT20" s="26"/>
      <c r="JU20" s="26"/>
      <c r="JV20" s="26"/>
      <c r="JW20" s="26"/>
      <c r="JX20" s="30"/>
      <c r="JY20" s="30"/>
      <c r="JZ20" s="30"/>
      <c r="KA20" s="30"/>
      <c r="KB20" s="26"/>
      <c r="KC20" s="26"/>
      <c r="KD20" s="26"/>
      <c r="KE20" s="26"/>
      <c r="KF20" s="26"/>
      <c r="KG20" s="26"/>
      <c r="KH20" s="26"/>
      <c r="KI20" s="26"/>
      <c r="KJ20" s="26"/>
      <c r="KK20" s="26"/>
      <c r="KL20" s="26"/>
      <c r="KM20" s="26"/>
      <c r="KN20" s="26"/>
      <c r="KO20" s="26"/>
      <c r="KP20" s="26"/>
      <c r="KQ20" s="26"/>
      <c r="KR20" s="26"/>
      <c r="KS20" s="26"/>
      <c r="KT20" s="26"/>
      <c r="KU20" s="26"/>
      <c r="KV20" s="26"/>
      <c r="KW20" s="26"/>
      <c r="KX20" s="26"/>
      <c r="KY20" s="26"/>
      <c r="KZ20" s="26"/>
      <c r="LA20" s="26"/>
      <c r="LB20" s="26"/>
      <c r="LC20" s="26"/>
      <c r="LD20" s="26"/>
      <c r="LE20" s="26"/>
      <c r="LF20" s="26"/>
      <c r="LG20" s="26"/>
      <c r="LH20" s="26"/>
      <c r="LI20" s="26"/>
      <c r="LJ20" s="26"/>
      <c r="LK20" s="26"/>
      <c r="LL20" s="26"/>
      <c r="LM20" s="26"/>
      <c r="LN20" s="26"/>
      <c r="LO20" s="26"/>
      <c r="LP20" s="26"/>
      <c r="LQ20" s="26"/>
      <c r="LR20" s="26"/>
      <c r="LS20" s="26"/>
    </row>
    <row r="21" spans="1:331" ht="15.75" x14ac:dyDescent="0.25">
      <c r="A21" s="66" t="s">
        <v>310</v>
      </c>
      <c r="B21" s="198">
        <f t="shared" si="80"/>
        <v>4551</v>
      </c>
      <c r="C21" s="198">
        <f t="shared" si="81"/>
        <v>6575.8099999999995</v>
      </c>
      <c r="D21" s="198">
        <f t="shared" si="82"/>
        <v>6575.8099999999995</v>
      </c>
      <c r="E21" s="198"/>
      <c r="F21" s="198">
        <f t="shared" si="83"/>
        <v>6575.8099999999995</v>
      </c>
      <c r="G21" s="26">
        <f t="shared" si="0"/>
        <v>100</v>
      </c>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8"/>
      <c r="AR21" s="28"/>
      <c r="AS21" s="28"/>
      <c r="AT21" s="28"/>
      <c r="AU21" s="26"/>
      <c r="AV21" s="28"/>
      <c r="AW21" s="28"/>
      <c r="AX21" s="28"/>
      <c r="AY21" s="26"/>
      <c r="AZ21" s="28"/>
      <c r="BA21" s="28"/>
      <c r="BB21" s="28"/>
      <c r="BC21" s="26"/>
      <c r="BD21" s="28"/>
      <c r="BE21" s="28"/>
      <c r="BF21" s="28"/>
      <c r="BG21" s="26"/>
      <c r="BH21" s="28"/>
      <c r="BI21" s="28"/>
      <c r="BJ21" s="28"/>
      <c r="BK21" s="26"/>
      <c r="BL21" s="26"/>
      <c r="BM21" s="26"/>
      <c r="BN21" s="26"/>
      <c r="BO21" s="26"/>
      <c r="BP21" s="26"/>
      <c r="BQ21" s="26">
        <v>640</v>
      </c>
      <c r="BR21" s="26">
        <v>640</v>
      </c>
      <c r="BS21" s="26">
        <f t="shared" si="133"/>
        <v>100</v>
      </c>
      <c r="BT21" s="26"/>
      <c r="BU21" s="26"/>
      <c r="BV21" s="26"/>
      <c r="BW21" s="26"/>
      <c r="BX21" s="184"/>
      <c r="BY21" s="184"/>
      <c r="BZ21" s="184"/>
      <c r="CA21" s="184"/>
      <c r="CB21" s="26"/>
      <c r="CC21" s="26"/>
      <c r="CD21" s="26"/>
      <c r="CE21" s="80"/>
      <c r="CF21" s="26"/>
      <c r="CG21" s="26"/>
      <c r="CH21" s="26"/>
      <c r="CI21" s="80"/>
      <c r="CJ21" s="26"/>
      <c r="CK21" s="26"/>
      <c r="CL21" s="26"/>
      <c r="CM21" s="80"/>
      <c r="CN21" s="26"/>
      <c r="CO21" s="26"/>
      <c r="CP21" s="26"/>
      <c r="CQ21" s="80"/>
      <c r="CR21" s="26"/>
      <c r="CS21" s="26"/>
      <c r="CT21" s="26"/>
      <c r="CU21" s="27"/>
      <c r="CV21" s="80"/>
      <c r="CW21" s="26"/>
      <c r="CX21" s="26"/>
      <c r="CY21" s="80"/>
      <c r="CZ21" s="26">
        <v>4551</v>
      </c>
      <c r="DA21" s="26">
        <v>4551</v>
      </c>
      <c r="DB21" s="26">
        <v>4551</v>
      </c>
      <c r="DC21" s="31">
        <f t="shared" si="134"/>
        <v>100</v>
      </c>
      <c r="DD21" s="26"/>
      <c r="DE21" s="26"/>
      <c r="DF21" s="26"/>
      <c r="DG21" s="80"/>
      <c r="DH21" s="80"/>
      <c r="DI21" s="26"/>
      <c r="DJ21" s="26"/>
      <c r="DK21" s="80"/>
      <c r="DL21" s="80"/>
      <c r="DM21" s="26">
        <v>1384.81</v>
      </c>
      <c r="DN21" s="26">
        <v>1384.81</v>
      </c>
      <c r="DO21" s="26">
        <f t="shared" ref="DO21:DO25" si="154">DN21/DM21*100</f>
        <v>100</v>
      </c>
      <c r="DP21" s="26"/>
      <c r="DQ21" s="26"/>
      <c r="DR21" s="26"/>
      <c r="DS21" s="27"/>
      <c r="DT21" s="27"/>
      <c r="DU21" s="26"/>
      <c r="DV21" s="26"/>
      <c r="DW21" s="80"/>
      <c r="DX21" s="80"/>
      <c r="DY21" s="26"/>
      <c r="DZ21" s="26"/>
      <c r="EA21" s="80"/>
      <c r="EB21" s="26"/>
      <c r="EC21" s="26"/>
      <c r="ED21" s="26"/>
      <c r="EE21" s="80"/>
      <c r="EF21" s="26"/>
      <c r="EG21" s="26"/>
      <c r="EH21" s="26"/>
      <c r="EI21" s="26"/>
      <c r="EJ21" s="27"/>
      <c r="EK21" s="27"/>
      <c r="EL21" s="26"/>
      <c r="EM21" s="30"/>
      <c r="EN21" s="27"/>
      <c r="EO21" s="27"/>
      <c r="EP21" s="26"/>
      <c r="EQ21" s="80"/>
      <c r="ER21" s="26"/>
      <c r="ES21" s="26"/>
      <c r="ET21" s="26"/>
      <c r="EU21" s="80"/>
      <c r="EV21" s="26"/>
      <c r="EW21" s="26"/>
      <c r="EX21" s="26"/>
      <c r="EY21" s="26"/>
      <c r="EZ21" s="26"/>
      <c r="FA21" s="26"/>
      <c r="FB21" s="26"/>
      <c r="FC21" s="26"/>
      <c r="FD21" s="27"/>
      <c r="FE21" s="27"/>
      <c r="FF21" s="26"/>
      <c r="FG21" s="80"/>
      <c r="FH21" s="80"/>
      <c r="FI21" s="27"/>
      <c r="FJ21" s="26"/>
      <c r="FK21" s="80"/>
      <c r="FL21" s="80"/>
      <c r="FM21" s="27"/>
      <c r="FN21" s="26"/>
      <c r="FO21" s="80"/>
      <c r="FP21" s="26"/>
      <c r="FQ21" s="26"/>
      <c r="FR21" s="26"/>
      <c r="FS21" s="80"/>
      <c r="FT21" s="27"/>
      <c r="FU21" s="26"/>
      <c r="FV21" s="26"/>
      <c r="FW21" s="80"/>
      <c r="FX21" s="26"/>
      <c r="FY21" s="26"/>
      <c r="FZ21" s="26"/>
      <c r="GA21" s="80"/>
      <c r="GB21" s="26"/>
      <c r="GC21" s="26"/>
      <c r="GD21" s="26"/>
      <c r="GE21" s="80"/>
      <c r="GF21" s="26"/>
      <c r="GG21" s="26"/>
      <c r="GH21" s="26"/>
      <c r="GI21" s="80"/>
      <c r="GJ21" s="80"/>
      <c r="GK21" s="26"/>
      <c r="GL21" s="26"/>
      <c r="GM21" s="80"/>
      <c r="GN21" s="26"/>
      <c r="GO21" s="26"/>
      <c r="GP21" s="26"/>
      <c r="GQ21" s="80"/>
      <c r="GR21" s="80"/>
      <c r="GS21" s="26"/>
      <c r="GT21" s="26"/>
      <c r="GU21" s="26"/>
      <c r="GV21" s="26"/>
      <c r="GW21" s="26"/>
      <c r="GX21" s="26"/>
      <c r="GY21" s="26"/>
      <c r="GZ21" s="26"/>
      <c r="HA21" s="26"/>
      <c r="HB21" s="26"/>
      <c r="HC21" s="26"/>
      <c r="HD21" s="26"/>
      <c r="HE21" s="26"/>
      <c r="HF21" s="26"/>
      <c r="HG21" s="26"/>
      <c r="HH21" s="26"/>
      <c r="HI21" s="26"/>
      <c r="HJ21" s="26"/>
      <c r="HK21" s="26"/>
      <c r="HL21" s="26"/>
      <c r="HM21" s="26"/>
      <c r="HN21" s="26"/>
      <c r="HO21" s="26"/>
      <c r="HP21" s="26"/>
      <c r="HQ21" s="26"/>
      <c r="HR21" s="26"/>
      <c r="HS21" s="26"/>
      <c r="HT21" s="26"/>
      <c r="HU21" s="26"/>
      <c r="HV21" s="26"/>
      <c r="HW21" s="26"/>
      <c r="HX21" s="26"/>
      <c r="HY21" s="26"/>
      <c r="HZ21" s="26"/>
      <c r="IA21" s="26"/>
      <c r="IB21" s="26"/>
      <c r="IC21" s="26"/>
      <c r="ID21" s="26"/>
      <c r="IE21" s="26"/>
      <c r="IF21" s="26"/>
      <c r="IG21" s="26"/>
      <c r="IH21" s="26"/>
      <c r="II21" s="26"/>
      <c r="IJ21" s="26"/>
      <c r="IK21" s="26"/>
      <c r="IL21" s="26"/>
      <c r="IM21" s="26"/>
      <c r="IN21" s="26"/>
      <c r="IO21" s="26"/>
      <c r="IP21" s="26"/>
      <c r="IQ21" s="26"/>
      <c r="IR21" s="80"/>
      <c r="IS21" s="27"/>
      <c r="IT21" s="26"/>
      <c r="IU21" s="80"/>
      <c r="IV21" s="26"/>
      <c r="IW21" s="26"/>
      <c r="IX21" s="26"/>
      <c r="IY21" s="26"/>
      <c r="IZ21" s="26"/>
      <c r="JA21" s="26"/>
      <c r="JB21" s="26"/>
      <c r="JC21" s="26"/>
      <c r="JD21" s="26"/>
      <c r="JE21" s="26"/>
      <c r="JF21" s="26"/>
      <c r="JG21" s="26"/>
      <c r="JH21" s="26"/>
      <c r="JI21" s="26"/>
      <c r="JJ21" s="26"/>
      <c r="JK21" s="26"/>
      <c r="JL21" s="26"/>
      <c r="JM21" s="26"/>
      <c r="JN21" s="26"/>
      <c r="JO21" s="26"/>
      <c r="JP21" s="26"/>
      <c r="JQ21" s="26"/>
      <c r="JR21" s="26"/>
      <c r="JS21" s="26"/>
      <c r="JT21" s="26"/>
      <c r="JU21" s="26"/>
      <c r="JV21" s="26"/>
      <c r="JW21" s="26"/>
      <c r="JX21" s="30"/>
      <c r="JY21" s="30"/>
      <c r="JZ21" s="30"/>
      <c r="KA21" s="30"/>
      <c r="KB21" s="26"/>
      <c r="KC21" s="26"/>
      <c r="KD21" s="26"/>
      <c r="KE21" s="26"/>
      <c r="KF21" s="26"/>
      <c r="KG21" s="26"/>
      <c r="KH21" s="26"/>
      <c r="KI21" s="26"/>
      <c r="KJ21" s="26"/>
      <c r="KK21" s="26"/>
      <c r="KL21" s="26"/>
      <c r="KM21" s="26"/>
      <c r="KN21" s="26"/>
      <c r="KO21" s="26"/>
      <c r="KP21" s="26"/>
      <c r="KQ21" s="26"/>
      <c r="KR21" s="26"/>
      <c r="KS21" s="26"/>
      <c r="KT21" s="26"/>
      <c r="KU21" s="26"/>
      <c r="KV21" s="26"/>
      <c r="KW21" s="26"/>
      <c r="KX21" s="26"/>
      <c r="KY21" s="26"/>
      <c r="KZ21" s="26"/>
      <c r="LA21" s="26"/>
      <c r="LB21" s="26"/>
      <c r="LC21" s="26"/>
      <c r="LD21" s="26"/>
      <c r="LE21" s="26"/>
      <c r="LF21" s="26"/>
      <c r="LG21" s="26"/>
      <c r="LH21" s="26"/>
      <c r="LI21" s="26"/>
      <c r="LJ21" s="26"/>
      <c r="LK21" s="26"/>
      <c r="LL21" s="26"/>
      <c r="LM21" s="26"/>
      <c r="LN21" s="26"/>
      <c r="LO21" s="26"/>
      <c r="LP21" s="26"/>
      <c r="LQ21" s="26"/>
      <c r="LR21" s="26"/>
      <c r="LS21" s="26"/>
    </row>
    <row r="22" spans="1:331" ht="15.75" x14ac:dyDescent="0.25">
      <c r="A22" s="66" t="s">
        <v>311</v>
      </c>
      <c r="B22" s="198">
        <f t="shared" si="80"/>
        <v>3168</v>
      </c>
      <c r="C22" s="198">
        <f t="shared" si="81"/>
        <v>3450.5</v>
      </c>
      <c r="D22" s="198">
        <f t="shared" si="82"/>
        <v>3450.5</v>
      </c>
      <c r="E22" s="198"/>
      <c r="F22" s="198">
        <f t="shared" si="83"/>
        <v>3168</v>
      </c>
      <c r="G22" s="26">
        <f t="shared" si="0"/>
        <v>91.81278075641211</v>
      </c>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8"/>
      <c r="AR22" s="28"/>
      <c r="AS22" s="28"/>
      <c r="AT22" s="28"/>
      <c r="AU22" s="26"/>
      <c r="AV22" s="28"/>
      <c r="AW22" s="28"/>
      <c r="AX22" s="28"/>
      <c r="AY22" s="26"/>
      <c r="AZ22" s="28"/>
      <c r="BA22" s="28"/>
      <c r="BB22" s="28"/>
      <c r="BC22" s="26"/>
      <c r="BD22" s="28"/>
      <c r="BE22" s="28"/>
      <c r="BF22" s="28"/>
      <c r="BG22" s="26"/>
      <c r="BH22" s="28"/>
      <c r="BI22" s="28"/>
      <c r="BJ22" s="28"/>
      <c r="BK22" s="26"/>
      <c r="BL22" s="26"/>
      <c r="BM22" s="26"/>
      <c r="BN22" s="26"/>
      <c r="BO22" s="26"/>
      <c r="BP22" s="26"/>
      <c r="BQ22" s="26">
        <v>282.5</v>
      </c>
      <c r="BR22" s="26"/>
      <c r="BS22" s="26">
        <f t="shared" si="133"/>
        <v>0</v>
      </c>
      <c r="BT22" s="26"/>
      <c r="BU22" s="26"/>
      <c r="BV22" s="26"/>
      <c r="BW22" s="26"/>
      <c r="BX22" s="184"/>
      <c r="BY22" s="184"/>
      <c r="BZ22" s="184"/>
      <c r="CA22" s="184"/>
      <c r="CB22" s="26"/>
      <c r="CC22" s="26"/>
      <c r="CD22" s="26"/>
      <c r="CE22" s="80"/>
      <c r="CF22" s="26"/>
      <c r="CG22" s="26"/>
      <c r="CH22" s="26"/>
      <c r="CI22" s="80"/>
      <c r="CJ22" s="26"/>
      <c r="CK22" s="26"/>
      <c r="CL22" s="26"/>
      <c r="CM22" s="80"/>
      <c r="CN22" s="26"/>
      <c r="CO22" s="26"/>
      <c r="CP22" s="26"/>
      <c r="CQ22" s="80"/>
      <c r="CR22" s="26"/>
      <c r="CS22" s="26"/>
      <c r="CT22" s="26"/>
      <c r="CU22" s="27"/>
      <c r="CV22" s="80"/>
      <c r="CW22" s="26"/>
      <c r="CX22" s="26"/>
      <c r="CY22" s="80"/>
      <c r="CZ22" s="26">
        <v>3168</v>
      </c>
      <c r="DA22" s="26">
        <v>3168</v>
      </c>
      <c r="DB22" s="26">
        <v>3168</v>
      </c>
      <c r="DC22" s="31">
        <f t="shared" si="134"/>
        <v>100</v>
      </c>
      <c r="DD22" s="26"/>
      <c r="DE22" s="26"/>
      <c r="DF22" s="26"/>
      <c r="DG22" s="80"/>
      <c r="DH22" s="80"/>
      <c r="DI22" s="26"/>
      <c r="DJ22" s="26"/>
      <c r="DK22" s="80"/>
      <c r="DL22" s="80"/>
      <c r="DM22" s="26"/>
      <c r="DN22" s="26"/>
      <c r="DO22" s="26"/>
      <c r="DP22" s="26"/>
      <c r="DQ22" s="26"/>
      <c r="DR22" s="26"/>
      <c r="DS22" s="27"/>
      <c r="DT22" s="27"/>
      <c r="DU22" s="26"/>
      <c r="DV22" s="26"/>
      <c r="DW22" s="80"/>
      <c r="DX22" s="80"/>
      <c r="DY22" s="26"/>
      <c r="DZ22" s="26"/>
      <c r="EA22" s="80"/>
      <c r="EB22" s="26"/>
      <c r="EC22" s="26"/>
      <c r="ED22" s="26"/>
      <c r="EE22" s="80"/>
      <c r="EF22" s="26"/>
      <c r="EG22" s="26"/>
      <c r="EH22" s="26"/>
      <c r="EI22" s="26"/>
      <c r="EJ22" s="27"/>
      <c r="EK22" s="27"/>
      <c r="EL22" s="26"/>
      <c r="EM22" s="30"/>
      <c r="EN22" s="27"/>
      <c r="EO22" s="27"/>
      <c r="EP22" s="26"/>
      <c r="EQ22" s="80"/>
      <c r="ER22" s="26"/>
      <c r="ES22" s="26"/>
      <c r="ET22" s="26"/>
      <c r="EU22" s="80"/>
      <c r="EV22" s="26"/>
      <c r="EW22" s="26"/>
      <c r="EX22" s="26"/>
      <c r="EY22" s="26"/>
      <c r="EZ22" s="26"/>
      <c r="FA22" s="26"/>
      <c r="FB22" s="26"/>
      <c r="FC22" s="26"/>
      <c r="FD22" s="27"/>
      <c r="FE22" s="27"/>
      <c r="FF22" s="26"/>
      <c r="FG22" s="80"/>
      <c r="FH22" s="80"/>
      <c r="FI22" s="27"/>
      <c r="FJ22" s="26"/>
      <c r="FK22" s="80"/>
      <c r="FL22" s="80"/>
      <c r="FM22" s="27"/>
      <c r="FN22" s="26"/>
      <c r="FO22" s="80"/>
      <c r="FP22" s="26"/>
      <c r="FQ22" s="26"/>
      <c r="FR22" s="26"/>
      <c r="FS22" s="80"/>
      <c r="FT22" s="27"/>
      <c r="FU22" s="26"/>
      <c r="FV22" s="26"/>
      <c r="FW22" s="80"/>
      <c r="FX22" s="26"/>
      <c r="FY22" s="26"/>
      <c r="FZ22" s="26"/>
      <c r="GA22" s="80"/>
      <c r="GB22" s="26"/>
      <c r="GC22" s="26"/>
      <c r="GD22" s="26"/>
      <c r="GE22" s="80"/>
      <c r="GF22" s="26"/>
      <c r="GG22" s="26"/>
      <c r="GH22" s="26"/>
      <c r="GI22" s="80"/>
      <c r="GJ22" s="80"/>
      <c r="GK22" s="26"/>
      <c r="GL22" s="26"/>
      <c r="GM22" s="80"/>
      <c r="GN22" s="26"/>
      <c r="GO22" s="26"/>
      <c r="GP22" s="26"/>
      <c r="GQ22" s="80"/>
      <c r="GR22" s="80"/>
      <c r="GS22" s="26"/>
      <c r="GT22" s="26"/>
      <c r="GU22" s="26"/>
      <c r="GV22" s="26"/>
      <c r="GW22" s="26"/>
      <c r="GX22" s="26"/>
      <c r="GY22" s="26"/>
      <c r="GZ22" s="26"/>
      <c r="HA22" s="26"/>
      <c r="HB22" s="26"/>
      <c r="HC22" s="26"/>
      <c r="HD22" s="26"/>
      <c r="HE22" s="26"/>
      <c r="HF22" s="26"/>
      <c r="HG22" s="26"/>
      <c r="HH22" s="26"/>
      <c r="HI22" s="26"/>
      <c r="HJ22" s="26"/>
      <c r="HK22" s="26"/>
      <c r="HL22" s="26"/>
      <c r="HM22" s="26"/>
      <c r="HN22" s="26"/>
      <c r="HO22" s="26"/>
      <c r="HP22" s="26"/>
      <c r="HQ22" s="26"/>
      <c r="HR22" s="26"/>
      <c r="HS22" s="26"/>
      <c r="HT22" s="26"/>
      <c r="HU22" s="26"/>
      <c r="HV22" s="26"/>
      <c r="HW22" s="26"/>
      <c r="HX22" s="26"/>
      <c r="HY22" s="26"/>
      <c r="HZ22" s="26"/>
      <c r="IA22" s="26"/>
      <c r="IB22" s="26"/>
      <c r="IC22" s="26"/>
      <c r="ID22" s="26"/>
      <c r="IE22" s="26"/>
      <c r="IF22" s="26"/>
      <c r="IG22" s="26"/>
      <c r="IH22" s="26"/>
      <c r="II22" s="26"/>
      <c r="IJ22" s="26"/>
      <c r="IK22" s="26"/>
      <c r="IL22" s="26"/>
      <c r="IM22" s="26"/>
      <c r="IN22" s="26"/>
      <c r="IO22" s="26"/>
      <c r="IP22" s="26"/>
      <c r="IQ22" s="26"/>
      <c r="IR22" s="80"/>
      <c r="IS22" s="27"/>
      <c r="IT22" s="26"/>
      <c r="IU22" s="80"/>
      <c r="IV22" s="26"/>
      <c r="IW22" s="26"/>
      <c r="IX22" s="26"/>
      <c r="IY22" s="26"/>
      <c r="IZ22" s="26"/>
      <c r="JA22" s="26"/>
      <c r="JB22" s="26"/>
      <c r="JC22" s="26"/>
      <c r="JD22" s="26"/>
      <c r="JE22" s="26"/>
      <c r="JF22" s="26"/>
      <c r="JG22" s="26"/>
      <c r="JH22" s="26"/>
      <c r="JI22" s="26"/>
      <c r="JJ22" s="26"/>
      <c r="JK22" s="26"/>
      <c r="JL22" s="26"/>
      <c r="JM22" s="26"/>
      <c r="JN22" s="26"/>
      <c r="JO22" s="26"/>
      <c r="JP22" s="26"/>
      <c r="JQ22" s="26"/>
      <c r="JR22" s="26"/>
      <c r="JS22" s="26"/>
      <c r="JT22" s="26"/>
      <c r="JU22" s="26"/>
      <c r="JV22" s="26"/>
      <c r="JW22" s="26"/>
      <c r="JX22" s="30"/>
      <c r="JY22" s="30"/>
      <c r="JZ22" s="30"/>
      <c r="KA22" s="30"/>
      <c r="KB22" s="26"/>
      <c r="KC22" s="26"/>
      <c r="KD22" s="26"/>
      <c r="KE22" s="26"/>
      <c r="KF22" s="26"/>
      <c r="KG22" s="26"/>
      <c r="KH22" s="26"/>
      <c r="KI22" s="26"/>
      <c r="KJ22" s="26"/>
      <c r="KK22" s="26"/>
      <c r="KL22" s="26"/>
      <c r="KM22" s="26"/>
      <c r="KN22" s="26"/>
      <c r="KO22" s="26"/>
      <c r="KP22" s="26"/>
      <c r="KQ22" s="26"/>
      <c r="KR22" s="26"/>
      <c r="KS22" s="26"/>
      <c r="KT22" s="26"/>
      <c r="KU22" s="26"/>
      <c r="KV22" s="26"/>
      <c r="KW22" s="26"/>
      <c r="KX22" s="26"/>
      <c r="KY22" s="26"/>
      <c r="KZ22" s="26"/>
      <c r="LA22" s="26"/>
      <c r="LB22" s="26"/>
      <c r="LC22" s="26"/>
      <c r="LD22" s="26"/>
      <c r="LE22" s="26"/>
      <c r="LF22" s="26"/>
      <c r="LG22" s="26"/>
      <c r="LH22" s="26"/>
      <c r="LI22" s="26"/>
      <c r="LJ22" s="26"/>
      <c r="LK22" s="26"/>
      <c r="LL22" s="26"/>
      <c r="LM22" s="26"/>
      <c r="LN22" s="26"/>
      <c r="LO22" s="26"/>
      <c r="LP22" s="26"/>
      <c r="LQ22" s="26"/>
      <c r="LR22" s="26"/>
      <c r="LS22" s="26"/>
    </row>
    <row r="23" spans="1:331" ht="15.75" x14ac:dyDescent="0.25">
      <c r="A23" s="66" t="s">
        <v>312</v>
      </c>
      <c r="B23" s="198">
        <f t="shared" si="80"/>
        <v>4812</v>
      </c>
      <c r="C23" s="198">
        <f t="shared" si="81"/>
        <v>5368.8372200000003</v>
      </c>
      <c r="D23" s="198">
        <f t="shared" si="82"/>
        <v>5368.8372200000003</v>
      </c>
      <c r="E23" s="198"/>
      <c r="F23" s="198">
        <f t="shared" si="83"/>
        <v>3633.0865299999996</v>
      </c>
      <c r="G23" s="26">
        <f t="shared" si="0"/>
        <v>67.669895381927773</v>
      </c>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8"/>
      <c r="AR23" s="28"/>
      <c r="AS23" s="28"/>
      <c r="AT23" s="28"/>
      <c r="AU23" s="26"/>
      <c r="AV23" s="28"/>
      <c r="AW23" s="28"/>
      <c r="AX23" s="28"/>
      <c r="AY23" s="26"/>
      <c r="AZ23" s="28"/>
      <c r="BA23" s="28"/>
      <c r="BB23" s="28"/>
      <c r="BC23" s="26"/>
      <c r="BD23" s="28"/>
      <c r="BE23" s="28"/>
      <c r="BF23" s="28"/>
      <c r="BG23" s="26"/>
      <c r="BH23" s="28"/>
      <c r="BI23" s="28"/>
      <c r="BJ23" s="28"/>
      <c r="BK23" s="26"/>
      <c r="BL23" s="26"/>
      <c r="BM23" s="26"/>
      <c r="BN23" s="26"/>
      <c r="BO23" s="26"/>
      <c r="BP23" s="26"/>
      <c r="BQ23" s="26">
        <v>556.83722</v>
      </c>
      <c r="BR23" s="26"/>
      <c r="BS23" s="26">
        <f t="shared" si="133"/>
        <v>0</v>
      </c>
      <c r="BT23" s="26"/>
      <c r="BU23" s="26"/>
      <c r="BV23" s="26"/>
      <c r="BW23" s="26"/>
      <c r="BX23" s="184"/>
      <c r="BY23" s="184"/>
      <c r="BZ23" s="184"/>
      <c r="CA23" s="184"/>
      <c r="CB23" s="26"/>
      <c r="CC23" s="26"/>
      <c r="CD23" s="26"/>
      <c r="CE23" s="80"/>
      <c r="CF23" s="26"/>
      <c r="CG23" s="26"/>
      <c r="CH23" s="26"/>
      <c r="CI23" s="80"/>
      <c r="CJ23" s="26"/>
      <c r="CK23" s="26"/>
      <c r="CL23" s="26"/>
      <c r="CM23" s="80"/>
      <c r="CN23" s="26"/>
      <c r="CO23" s="26"/>
      <c r="CP23" s="26"/>
      <c r="CQ23" s="80"/>
      <c r="CR23" s="26"/>
      <c r="CS23" s="26"/>
      <c r="CT23" s="26"/>
      <c r="CU23" s="27"/>
      <c r="CV23" s="80"/>
      <c r="CW23" s="26"/>
      <c r="CX23" s="26"/>
      <c r="CY23" s="80"/>
      <c r="CZ23" s="26">
        <v>4812</v>
      </c>
      <c r="DA23" s="26">
        <v>4812</v>
      </c>
      <c r="DB23" s="26">
        <v>3633.0865299999996</v>
      </c>
      <c r="DC23" s="31">
        <f t="shared" si="134"/>
        <v>75.500551330008307</v>
      </c>
      <c r="DD23" s="26"/>
      <c r="DE23" s="26"/>
      <c r="DF23" s="26"/>
      <c r="DG23" s="80"/>
      <c r="DH23" s="80"/>
      <c r="DI23" s="26"/>
      <c r="DJ23" s="26"/>
      <c r="DK23" s="80"/>
      <c r="DL23" s="80"/>
      <c r="DM23" s="26"/>
      <c r="DN23" s="26"/>
      <c r="DO23" s="26"/>
      <c r="DP23" s="26"/>
      <c r="DQ23" s="26"/>
      <c r="DR23" s="26"/>
      <c r="DS23" s="27"/>
      <c r="DT23" s="27"/>
      <c r="DU23" s="26"/>
      <c r="DV23" s="26"/>
      <c r="DW23" s="80"/>
      <c r="DX23" s="80"/>
      <c r="DY23" s="26"/>
      <c r="DZ23" s="26"/>
      <c r="EA23" s="80"/>
      <c r="EB23" s="26"/>
      <c r="EC23" s="26"/>
      <c r="ED23" s="26"/>
      <c r="EE23" s="80"/>
      <c r="EF23" s="26"/>
      <c r="EG23" s="26"/>
      <c r="EH23" s="26"/>
      <c r="EI23" s="26"/>
      <c r="EJ23" s="27"/>
      <c r="EK23" s="27"/>
      <c r="EL23" s="26"/>
      <c r="EM23" s="30"/>
      <c r="EN23" s="27"/>
      <c r="EO23" s="27"/>
      <c r="EP23" s="26"/>
      <c r="EQ23" s="80"/>
      <c r="ER23" s="26"/>
      <c r="ES23" s="26"/>
      <c r="ET23" s="26"/>
      <c r="EU23" s="80"/>
      <c r="EV23" s="26"/>
      <c r="EW23" s="26"/>
      <c r="EX23" s="26"/>
      <c r="EY23" s="26"/>
      <c r="EZ23" s="26"/>
      <c r="FA23" s="26"/>
      <c r="FB23" s="26"/>
      <c r="FC23" s="26"/>
      <c r="FD23" s="27"/>
      <c r="FE23" s="27"/>
      <c r="FF23" s="26"/>
      <c r="FG23" s="80"/>
      <c r="FH23" s="80"/>
      <c r="FI23" s="27"/>
      <c r="FJ23" s="26"/>
      <c r="FK23" s="80"/>
      <c r="FL23" s="80"/>
      <c r="FM23" s="27"/>
      <c r="FN23" s="26"/>
      <c r="FO23" s="80"/>
      <c r="FP23" s="26"/>
      <c r="FQ23" s="26"/>
      <c r="FR23" s="26"/>
      <c r="FS23" s="80"/>
      <c r="FT23" s="27"/>
      <c r="FU23" s="26"/>
      <c r="FV23" s="26"/>
      <c r="FW23" s="80"/>
      <c r="FX23" s="26"/>
      <c r="FY23" s="26"/>
      <c r="FZ23" s="26"/>
      <c r="GA23" s="80"/>
      <c r="GB23" s="26"/>
      <c r="GC23" s="26"/>
      <c r="GD23" s="26"/>
      <c r="GE23" s="80"/>
      <c r="GF23" s="26"/>
      <c r="GG23" s="26"/>
      <c r="GH23" s="26"/>
      <c r="GI23" s="80"/>
      <c r="GJ23" s="80"/>
      <c r="GK23" s="26"/>
      <c r="GL23" s="26"/>
      <c r="GM23" s="80"/>
      <c r="GN23" s="26"/>
      <c r="GO23" s="26"/>
      <c r="GP23" s="26"/>
      <c r="GQ23" s="80"/>
      <c r="GR23" s="80"/>
      <c r="GS23" s="26"/>
      <c r="GT23" s="26"/>
      <c r="GU23" s="26"/>
      <c r="GV23" s="26"/>
      <c r="GW23" s="26"/>
      <c r="GX23" s="26"/>
      <c r="GY23" s="26"/>
      <c r="GZ23" s="26"/>
      <c r="HA23" s="26"/>
      <c r="HB23" s="26"/>
      <c r="HC23" s="26"/>
      <c r="HD23" s="26"/>
      <c r="HE23" s="26"/>
      <c r="HF23" s="26"/>
      <c r="HG23" s="26"/>
      <c r="HH23" s="26"/>
      <c r="HI23" s="26"/>
      <c r="HJ23" s="26"/>
      <c r="HK23" s="26"/>
      <c r="HL23" s="26"/>
      <c r="HM23" s="26"/>
      <c r="HN23" s="26"/>
      <c r="HO23" s="26"/>
      <c r="HP23" s="26"/>
      <c r="HQ23" s="26"/>
      <c r="HR23" s="26"/>
      <c r="HS23" s="26"/>
      <c r="HT23" s="26"/>
      <c r="HU23" s="26"/>
      <c r="HV23" s="26"/>
      <c r="HW23" s="26"/>
      <c r="HX23" s="26"/>
      <c r="HY23" s="26"/>
      <c r="HZ23" s="26"/>
      <c r="IA23" s="26"/>
      <c r="IB23" s="26"/>
      <c r="IC23" s="26"/>
      <c r="ID23" s="26"/>
      <c r="IE23" s="26"/>
      <c r="IF23" s="26"/>
      <c r="IG23" s="26"/>
      <c r="IH23" s="26"/>
      <c r="II23" s="26"/>
      <c r="IJ23" s="26"/>
      <c r="IK23" s="26"/>
      <c r="IL23" s="26"/>
      <c r="IM23" s="26"/>
      <c r="IN23" s="26"/>
      <c r="IO23" s="26"/>
      <c r="IP23" s="26"/>
      <c r="IQ23" s="26"/>
      <c r="IR23" s="80"/>
      <c r="IS23" s="27"/>
      <c r="IT23" s="26"/>
      <c r="IU23" s="80"/>
      <c r="IV23" s="26"/>
      <c r="IW23" s="26"/>
      <c r="IX23" s="26"/>
      <c r="IY23" s="26"/>
      <c r="IZ23" s="26"/>
      <c r="JA23" s="26"/>
      <c r="JB23" s="26"/>
      <c r="JC23" s="26"/>
      <c r="JD23" s="26"/>
      <c r="JE23" s="26"/>
      <c r="JF23" s="26"/>
      <c r="JG23" s="26"/>
      <c r="JH23" s="26"/>
      <c r="JI23" s="26"/>
      <c r="JJ23" s="26"/>
      <c r="JK23" s="26"/>
      <c r="JL23" s="26"/>
      <c r="JM23" s="26"/>
      <c r="JN23" s="26"/>
      <c r="JO23" s="26"/>
      <c r="JP23" s="26"/>
      <c r="JQ23" s="26"/>
      <c r="JR23" s="26"/>
      <c r="JS23" s="26"/>
      <c r="JT23" s="26"/>
      <c r="JU23" s="26"/>
      <c r="JV23" s="26"/>
      <c r="JW23" s="26"/>
      <c r="JX23" s="30"/>
      <c r="JY23" s="30"/>
      <c r="JZ23" s="30"/>
      <c r="KA23" s="30"/>
      <c r="KB23" s="26"/>
      <c r="KC23" s="26"/>
      <c r="KD23" s="26"/>
      <c r="KE23" s="26"/>
      <c r="KF23" s="26"/>
      <c r="KG23" s="26"/>
      <c r="KH23" s="26"/>
      <c r="KI23" s="26"/>
      <c r="KJ23" s="26"/>
      <c r="KK23" s="26"/>
      <c r="KL23" s="26"/>
      <c r="KM23" s="26"/>
      <c r="KN23" s="26"/>
      <c r="KO23" s="26"/>
      <c r="KP23" s="26"/>
      <c r="KQ23" s="26"/>
      <c r="KR23" s="26"/>
      <c r="KS23" s="26"/>
      <c r="KT23" s="26"/>
      <c r="KU23" s="26"/>
      <c r="KV23" s="26"/>
      <c r="KW23" s="26"/>
      <c r="KX23" s="26"/>
      <c r="KY23" s="26"/>
      <c r="KZ23" s="26"/>
      <c r="LA23" s="26"/>
      <c r="LB23" s="26"/>
      <c r="LC23" s="26"/>
      <c r="LD23" s="26"/>
      <c r="LE23" s="26"/>
      <c r="LF23" s="26"/>
      <c r="LG23" s="26"/>
      <c r="LH23" s="26"/>
      <c r="LI23" s="26"/>
      <c r="LJ23" s="26"/>
      <c r="LK23" s="26"/>
      <c r="LL23" s="26"/>
      <c r="LM23" s="26"/>
      <c r="LN23" s="26"/>
      <c r="LO23" s="26"/>
      <c r="LP23" s="26"/>
      <c r="LQ23" s="26"/>
      <c r="LR23" s="26"/>
      <c r="LS23" s="26"/>
    </row>
    <row r="24" spans="1:331" ht="15.75" x14ac:dyDescent="0.25">
      <c r="A24" s="66" t="s">
        <v>314</v>
      </c>
      <c r="B24" s="198">
        <f t="shared" si="80"/>
        <v>5166</v>
      </c>
      <c r="C24" s="198">
        <f t="shared" si="81"/>
        <v>5166</v>
      </c>
      <c r="D24" s="198">
        <f t="shared" si="82"/>
        <v>5166</v>
      </c>
      <c r="E24" s="198"/>
      <c r="F24" s="198">
        <f t="shared" si="83"/>
        <v>5166</v>
      </c>
      <c r="G24" s="26">
        <f t="shared" si="0"/>
        <v>100</v>
      </c>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8"/>
      <c r="AR24" s="28"/>
      <c r="AS24" s="28"/>
      <c r="AT24" s="28"/>
      <c r="AU24" s="26"/>
      <c r="AV24" s="28"/>
      <c r="AW24" s="28"/>
      <c r="AX24" s="28"/>
      <c r="AY24" s="26"/>
      <c r="AZ24" s="28"/>
      <c r="BA24" s="28"/>
      <c r="BB24" s="28"/>
      <c r="BC24" s="26"/>
      <c r="BD24" s="28"/>
      <c r="BE24" s="28"/>
      <c r="BF24" s="28"/>
      <c r="BG24" s="26"/>
      <c r="BH24" s="28"/>
      <c r="BI24" s="28"/>
      <c r="BJ24" s="28"/>
      <c r="BK24" s="26"/>
      <c r="BL24" s="26"/>
      <c r="BM24" s="26"/>
      <c r="BN24" s="26"/>
      <c r="BO24" s="26"/>
      <c r="BP24" s="26"/>
      <c r="BQ24" s="26"/>
      <c r="BR24" s="26"/>
      <c r="BS24" s="26"/>
      <c r="BT24" s="26"/>
      <c r="BU24" s="26"/>
      <c r="BV24" s="26"/>
      <c r="BW24" s="26"/>
      <c r="BX24" s="184"/>
      <c r="BY24" s="184"/>
      <c r="BZ24" s="184"/>
      <c r="CA24" s="184"/>
      <c r="CB24" s="26"/>
      <c r="CC24" s="26"/>
      <c r="CD24" s="26"/>
      <c r="CE24" s="80"/>
      <c r="CF24" s="26"/>
      <c r="CG24" s="26"/>
      <c r="CH24" s="26"/>
      <c r="CI24" s="80"/>
      <c r="CJ24" s="26"/>
      <c r="CK24" s="26"/>
      <c r="CL24" s="26"/>
      <c r="CM24" s="80"/>
      <c r="CN24" s="26"/>
      <c r="CO24" s="26"/>
      <c r="CP24" s="26"/>
      <c r="CQ24" s="80"/>
      <c r="CR24" s="26"/>
      <c r="CS24" s="26"/>
      <c r="CT24" s="26"/>
      <c r="CU24" s="27"/>
      <c r="CV24" s="80"/>
      <c r="CW24" s="26"/>
      <c r="CX24" s="26"/>
      <c r="CY24" s="80"/>
      <c r="CZ24" s="26">
        <v>5166</v>
      </c>
      <c r="DA24" s="26">
        <v>5166</v>
      </c>
      <c r="DB24" s="26">
        <v>5166</v>
      </c>
      <c r="DC24" s="31">
        <f t="shared" si="134"/>
        <v>100</v>
      </c>
      <c r="DD24" s="26"/>
      <c r="DE24" s="26"/>
      <c r="DF24" s="26"/>
      <c r="DG24" s="80"/>
      <c r="DH24" s="80"/>
      <c r="DI24" s="26"/>
      <c r="DJ24" s="26"/>
      <c r="DK24" s="80"/>
      <c r="DL24" s="80"/>
      <c r="DM24" s="26"/>
      <c r="DN24" s="26"/>
      <c r="DO24" s="26"/>
      <c r="DP24" s="26"/>
      <c r="DQ24" s="26"/>
      <c r="DR24" s="26"/>
      <c r="DS24" s="27"/>
      <c r="DT24" s="27"/>
      <c r="DU24" s="26"/>
      <c r="DV24" s="26"/>
      <c r="DW24" s="80"/>
      <c r="DX24" s="80"/>
      <c r="DY24" s="26"/>
      <c r="DZ24" s="26"/>
      <c r="EA24" s="80"/>
      <c r="EB24" s="26"/>
      <c r="EC24" s="26"/>
      <c r="ED24" s="26"/>
      <c r="EE24" s="80"/>
      <c r="EF24" s="26"/>
      <c r="EG24" s="26"/>
      <c r="EH24" s="26"/>
      <c r="EI24" s="26"/>
      <c r="EJ24" s="27"/>
      <c r="EK24" s="27"/>
      <c r="EL24" s="26"/>
      <c r="EM24" s="30"/>
      <c r="EN24" s="27"/>
      <c r="EO24" s="27"/>
      <c r="EP24" s="26"/>
      <c r="EQ24" s="80"/>
      <c r="ER24" s="26"/>
      <c r="ES24" s="26"/>
      <c r="ET24" s="26"/>
      <c r="EU24" s="80"/>
      <c r="EV24" s="26"/>
      <c r="EW24" s="26"/>
      <c r="EX24" s="26"/>
      <c r="EY24" s="26"/>
      <c r="EZ24" s="26"/>
      <c r="FA24" s="26"/>
      <c r="FB24" s="26"/>
      <c r="FC24" s="26"/>
      <c r="FD24" s="27"/>
      <c r="FE24" s="27"/>
      <c r="FF24" s="26"/>
      <c r="FG24" s="80"/>
      <c r="FH24" s="80"/>
      <c r="FI24" s="27"/>
      <c r="FJ24" s="26"/>
      <c r="FK24" s="80"/>
      <c r="FL24" s="80"/>
      <c r="FM24" s="27"/>
      <c r="FN24" s="26"/>
      <c r="FO24" s="80"/>
      <c r="FP24" s="26"/>
      <c r="FQ24" s="26"/>
      <c r="FR24" s="26"/>
      <c r="FS24" s="80"/>
      <c r="FT24" s="27"/>
      <c r="FU24" s="26"/>
      <c r="FV24" s="26"/>
      <c r="FW24" s="80"/>
      <c r="FX24" s="26"/>
      <c r="FY24" s="26"/>
      <c r="FZ24" s="26"/>
      <c r="GA24" s="80"/>
      <c r="GB24" s="26"/>
      <c r="GC24" s="26"/>
      <c r="GD24" s="26"/>
      <c r="GE24" s="80"/>
      <c r="GF24" s="26"/>
      <c r="GG24" s="26"/>
      <c r="GH24" s="26"/>
      <c r="GI24" s="80"/>
      <c r="GJ24" s="80"/>
      <c r="GK24" s="26"/>
      <c r="GL24" s="26"/>
      <c r="GM24" s="80"/>
      <c r="GN24" s="26"/>
      <c r="GO24" s="26"/>
      <c r="GP24" s="26"/>
      <c r="GQ24" s="80"/>
      <c r="GR24" s="80"/>
      <c r="GS24" s="26"/>
      <c r="GT24" s="26"/>
      <c r="GU24" s="26"/>
      <c r="GV24" s="26"/>
      <c r="GW24" s="26"/>
      <c r="GX24" s="26"/>
      <c r="GY24" s="26"/>
      <c r="GZ24" s="26"/>
      <c r="HA24" s="26"/>
      <c r="HB24" s="26"/>
      <c r="HC24" s="26"/>
      <c r="HD24" s="26"/>
      <c r="HE24" s="26"/>
      <c r="HF24" s="26"/>
      <c r="HG24" s="26"/>
      <c r="HH24" s="26"/>
      <c r="HI24" s="26"/>
      <c r="HJ24" s="26"/>
      <c r="HK24" s="26"/>
      <c r="HL24" s="26"/>
      <c r="HM24" s="26"/>
      <c r="HN24" s="26"/>
      <c r="HO24" s="26"/>
      <c r="HP24" s="26"/>
      <c r="HQ24" s="26"/>
      <c r="HR24" s="26"/>
      <c r="HS24" s="26"/>
      <c r="HT24" s="26"/>
      <c r="HU24" s="26"/>
      <c r="HV24" s="26"/>
      <c r="HW24" s="26"/>
      <c r="HX24" s="26"/>
      <c r="HY24" s="26"/>
      <c r="HZ24" s="26"/>
      <c r="IA24" s="26"/>
      <c r="IB24" s="26"/>
      <c r="IC24" s="26"/>
      <c r="ID24" s="26"/>
      <c r="IE24" s="26"/>
      <c r="IF24" s="26"/>
      <c r="IG24" s="26"/>
      <c r="IH24" s="26"/>
      <c r="II24" s="26"/>
      <c r="IJ24" s="26"/>
      <c r="IK24" s="26"/>
      <c r="IL24" s="26"/>
      <c r="IM24" s="26"/>
      <c r="IN24" s="26"/>
      <c r="IO24" s="26"/>
      <c r="IP24" s="26"/>
      <c r="IQ24" s="26"/>
      <c r="IR24" s="80"/>
      <c r="IS24" s="27"/>
      <c r="IT24" s="26"/>
      <c r="IU24" s="80"/>
      <c r="IV24" s="26"/>
      <c r="IW24" s="26"/>
      <c r="IX24" s="26"/>
      <c r="IY24" s="26"/>
      <c r="IZ24" s="26"/>
      <c r="JA24" s="26"/>
      <c r="JB24" s="26"/>
      <c r="JC24" s="26"/>
      <c r="JD24" s="26"/>
      <c r="JE24" s="26"/>
      <c r="JF24" s="26"/>
      <c r="JG24" s="26"/>
      <c r="JH24" s="26"/>
      <c r="JI24" s="26"/>
      <c r="JJ24" s="26"/>
      <c r="JK24" s="26"/>
      <c r="JL24" s="26"/>
      <c r="JM24" s="26"/>
      <c r="JN24" s="26"/>
      <c r="JO24" s="26"/>
      <c r="JP24" s="26"/>
      <c r="JQ24" s="26"/>
      <c r="JR24" s="26"/>
      <c r="JS24" s="26"/>
      <c r="JT24" s="26"/>
      <c r="JU24" s="26"/>
      <c r="JV24" s="26"/>
      <c r="JW24" s="26"/>
      <c r="JX24" s="30"/>
      <c r="JY24" s="30"/>
      <c r="JZ24" s="30"/>
      <c r="KA24" s="30"/>
      <c r="KB24" s="26"/>
      <c r="KC24" s="26"/>
      <c r="KD24" s="26"/>
      <c r="KE24" s="26"/>
      <c r="KF24" s="26"/>
      <c r="KG24" s="26"/>
      <c r="KH24" s="26"/>
      <c r="KI24" s="26"/>
      <c r="KJ24" s="26"/>
      <c r="KK24" s="26"/>
      <c r="KL24" s="26"/>
      <c r="KM24" s="26"/>
      <c r="KN24" s="26"/>
      <c r="KO24" s="26"/>
      <c r="KP24" s="26"/>
      <c r="KQ24" s="26"/>
      <c r="KR24" s="26"/>
      <c r="KS24" s="26"/>
      <c r="KT24" s="26"/>
      <c r="KU24" s="26"/>
      <c r="KV24" s="26"/>
      <c r="KW24" s="26"/>
      <c r="KX24" s="26"/>
      <c r="KY24" s="26"/>
      <c r="KZ24" s="26"/>
      <c r="LA24" s="26"/>
      <c r="LB24" s="26"/>
      <c r="LC24" s="26"/>
      <c r="LD24" s="26"/>
      <c r="LE24" s="26"/>
      <c r="LF24" s="26"/>
      <c r="LG24" s="26"/>
      <c r="LH24" s="26"/>
      <c r="LI24" s="26"/>
      <c r="LJ24" s="26"/>
      <c r="LK24" s="26"/>
      <c r="LL24" s="26"/>
      <c r="LM24" s="26"/>
      <c r="LN24" s="26"/>
      <c r="LO24" s="26"/>
      <c r="LP24" s="26"/>
      <c r="LQ24" s="26"/>
      <c r="LR24" s="26"/>
      <c r="LS24" s="26"/>
    </row>
    <row r="25" spans="1:331" ht="15.75" x14ac:dyDescent="0.25">
      <c r="A25" s="66" t="s">
        <v>313</v>
      </c>
      <c r="B25" s="198">
        <f t="shared" si="80"/>
        <v>4416</v>
      </c>
      <c r="C25" s="198">
        <f t="shared" si="81"/>
        <v>5440.16</v>
      </c>
      <c r="D25" s="198">
        <f t="shared" si="82"/>
        <v>5440.16</v>
      </c>
      <c r="E25" s="198"/>
      <c r="F25" s="198">
        <f t="shared" si="83"/>
        <v>5144</v>
      </c>
      <c r="G25" s="26">
        <f t="shared" si="0"/>
        <v>94.556042469339147</v>
      </c>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8"/>
      <c r="AR25" s="28"/>
      <c r="AS25" s="28"/>
      <c r="AT25" s="28"/>
      <c r="AU25" s="26"/>
      <c r="AV25" s="28"/>
      <c r="AW25" s="28"/>
      <c r="AX25" s="28"/>
      <c r="AY25" s="26"/>
      <c r="AZ25" s="28"/>
      <c r="BA25" s="28"/>
      <c r="BB25" s="28"/>
      <c r="BC25" s="26"/>
      <c r="BD25" s="28"/>
      <c r="BE25" s="28"/>
      <c r="BF25" s="28"/>
      <c r="BG25" s="26"/>
      <c r="BH25" s="28"/>
      <c r="BI25" s="28"/>
      <c r="BJ25" s="28"/>
      <c r="BK25" s="26"/>
      <c r="BL25" s="26"/>
      <c r="BM25" s="26"/>
      <c r="BN25" s="26"/>
      <c r="BO25" s="26"/>
      <c r="BP25" s="26"/>
      <c r="BQ25" s="26">
        <v>296.16000000000003</v>
      </c>
      <c r="BR25" s="26"/>
      <c r="BS25" s="26">
        <f t="shared" si="133"/>
        <v>0</v>
      </c>
      <c r="BT25" s="26"/>
      <c r="BU25" s="26"/>
      <c r="BV25" s="26"/>
      <c r="BW25" s="26"/>
      <c r="BX25" s="184"/>
      <c r="BY25" s="184"/>
      <c r="BZ25" s="184"/>
      <c r="CA25" s="184"/>
      <c r="CB25" s="26"/>
      <c r="CC25" s="26"/>
      <c r="CD25" s="26"/>
      <c r="CE25" s="80"/>
      <c r="CF25" s="26"/>
      <c r="CG25" s="26"/>
      <c r="CH25" s="26"/>
      <c r="CI25" s="80"/>
      <c r="CJ25" s="26"/>
      <c r="CK25" s="26"/>
      <c r="CL25" s="26"/>
      <c r="CM25" s="80"/>
      <c r="CN25" s="26"/>
      <c r="CO25" s="26"/>
      <c r="CP25" s="26"/>
      <c r="CQ25" s="80"/>
      <c r="CR25" s="26"/>
      <c r="CS25" s="26"/>
      <c r="CT25" s="26"/>
      <c r="CU25" s="27"/>
      <c r="CV25" s="80"/>
      <c r="CW25" s="26"/>
      <c r="CX25" s="26"/>
      <c r="CY25" s="80"/>
      <c r="CZ25" s="26">
        <v>4416</v>
      </c>
      <c r="DA25" s="26">
        <v>4416</v>
      </c>
      <c r="DB25" s="26">
        <v>4416</v>
      </c>
      <c r="DC25" s="31">
        <f t="shared" si="134"/>
        <v>100</v>
      </c>
      <c r="DD25" s="26"/>
      <c r="DE25" s="26"/>
      <c r="DF25" s="26"/>
      <c r="DG25" s="80"/>
      <c r="DH25" s="80"/>
      <c r="DI25" s="26"/>
      <c r="DJ25" s="26"/>
      <c r="DK25" s="80"/>
      <c r="DL25" s="80"/>
      <c r="DM25" s="26">
        <v>728</v>
      </c>
      <c r="DN25" s="26">
        <v>728</v>
      </c>
      <c r="DO25" s="26">
        <f t="shared" si="154"/>
        <v>100</v>
      </c>
      <c r="DP25" s="26"/>
      <c r="DQ25" s="26"/>
      <c r="DR25" s="26"/>
      <c r="DS25" s="27"/>
      <c r="DT25" s="27"/>
      <c r="DU25" s="26"/>
      <c r="DV25" s="26"/>
      <c r="DW25" s="80"/>
      <c r="DX25" s="80"/>
      <c r="DY25" s="26"/>
      <c r="DZ25" s="26"/>
      <c r="EA25" s="80"/>
      <c r="EB25" s="26"/>
      <c r="EC25" s="26"/>
      <c r="ED25" s="26"/>
      <c r="EE25" s="80"/>
      <c r="EF25" s="26"/>
      <c r="EG25" s="26"/>
      <c r="EH25" s="26"/>
      <c r="EI25" s="26"/>
      <c r="EJ25" s="27"/>
      <c r="EK25" s="27"/>
      <c r="EL25" s="26"/>
      <c r="EM25" s="30"/>
      <c r="EN25" s="27"/>
      <c r="EO25" s="27"/>
      <c r="EP25" s="26"/>
      <c r="EQ25" s="80"/>
      <c r="ER25" s="26"/>
      <c r="ES25" s="26"/>
      <c r="ET25" s="26"/>
      <c r="EU25" s="80"/>
      <c r="EV25" s="26"/>
      <c r="EW25" s="26"/>
      <c r="EX25" s="26"/>
      <c r="EY25" s="26"/>
      <c r="EZ25" s="26"/>
      <c r="FA25" s="26"/>
      <c r="FB25" s="26"/>
      <c r="FC25" s="26"/>
      <c r="FD25" s="27"/>
      <c r="FE25" s="27"/>
      <c r="FF25" s="26"/>
      <c r="FG25" s="80"/>
      <c r="FH25" s="80"/>
      <c r="FI25" s="27"/>
      <c r="FJ25" s="26"/>
      <c r="FK25" s="80"/>
      <c r="FL25" s="80"/>
      <c r="FM25" s="27"/>
      <c r="FN25" s="26"/>
      <c r="FO25" s="80"/>
      <c r="FP25" s="26"/>
      <c r="FQ25" s="26"/>
      <c r="FR25" s="26"/>
      <c r="FS25" s="80"/>
      <c r="FT25" s="80"/>
      <c r="FU25" s="26"/>
      <c r="FV25" s="26"/>
      <c r="FW25" s="80"/>
      <c r="FX25" s="26"/>
      <c r="FY25" s="26"/>
      <c r="FZ25" s="26"/>
      <c r="GA25" s="80"/>
      <c r="GB25" s="26"/>
      <c r="GC25" s="26"/>
      <c r="GD25" s="26"/>
      <c r="GE25" s="80"/>
      <c r="GF25" s="26"/>
      <c r="GG25" s="26"/>
      <c r="GH25" s="26"/>
      <c r="GI25" s="80"/>
      <c r="GJ25" s="80"/>
      <c r="GK25" s="26"/>
      <c r="GL25" s="26"/>
      <c r="GM25" s="80"/>
      <c r="GN25" s="26"/>
      <c r="GO25" s="26"/>
      <c r="GP25" s="26"/>
      <c r="GQ25" s="80"/>
      <c r="GR25" s="80"/>
      <c r="GS25" s="26"/>
      <c r="GT25" s="26"/>
      <c r="GU25" s="26"/>
      <c r="GV25" s="26"/>
      <c r="GW25" s="26"/>
      <c r="GX25" s="26"/>
      <c r="GY25" s="26"/>
      <c r="GZ25" s="26"/>
      <c r="HA25" s="26"/>
      <c r="HB25" s="26"/>
      <c r="HC25" s="26"/>
      <c r="HD25" s="26"/>
      <c r="HE25" s="26"/>
      <c r="HF25" s="26"/>
      <c r="HG25" s="26"/>
      <c r="HH25" s="26"/>
      <c r="HI25" s="26"/>
      <c r="HJ25" s="26"/>
      <c r="HK25" s="26"/>
      <c r="HL25" s="26"/>
      <c r="HM25" s="26"/>
      <c r="HN25" s="26"/>
      <c r="HO25" s="26"/>
      <c r="HP25" s="26"/>
      <c r="HQ25" s="26"/>
      <c r="HR25" s="26"/>
      <c r="HS25" s="26"/>
      <c r="HT25" s="26"/>
      <c r="HU25" s="26"/>
      <c r="HV25" s="26"/>
      <c r="HW25" s="26"/>
      <c r="HX25" s="26"/>
      <c r="HY25" s="26"/>
      <c r="HZ25" s="26"/>
      <c r="IA25" s="26"/>
      <c r="IB25" s="26"/>
      <c r="IC25" s="26"/>
      <c r="ID25" s="26"/>
      <c r="IE25" s="26"/>
      <c r="IF25" s="26"/>
      <c r="IG25" s="26"/>
      <c r="IH25" s="26"/>
      <c r="II25" s="26"/>
      <c r="IJ25" s="26"/>
      <c r="IK25" s="26"/>
      <c r="IL25" s="26"/>
      <c r="IM25" s="26"/>
      <c r="IN25" s="26"/>
      <c r="IO25" s="26"/>
      <c r="IP25" s="26"/>
      <c r="IQ25" s="26"/>
      <c r="IR25" s="80"/>
      <c r="IS25" s="27"/>
      <c r="IT25" s="26"/>
      <c r="IU25" s="80"/>
      <c r="IV25" s="26"/>
      <c r="IW25" s="26"/>
      <c r="IX25" s="26"/>
      <c r="IY25" s="26"/>
      <c r="IZ25" s="26"/>
      <c r="JA25" s="26"/>
      <c r="JB25" s="26"/>
      <c r="JC25" s="26"/>
      <c r="JD25" s="26"/>
      <c r="JE25" s="26"/>
      <c r="JF25" s="26"/>
      <c r="JG25" s="26"/>
      <c r="JH25" s="26"/>
      <c r="JI25" s="26"/>
      <c r="JJ25" s="26"/>
      <c r="JK25" s="26"/>
      <c r="JL25" s="26"/>
      <c r="JM25" s="26"/>
      <c r="JN25" s="26"/>
      <c r="JO25" s="26"/>
      <c r="JP25" s="26"/>
      <c r="JQ25" s="26"/>
      <c r="JR25" s="26"/>
      <c r="JS25" s="26"/>
      <c r="JT25" s="26"/>
      <c r="JU25" s="26"/>
      <c r="JV25" s="26"/>
      <c r="JW25" s="26"/>
      <c r="JX25" s="30"/>
      <c r="JY25" s="30"/>
      <c r="JZ25" s="30"/>
      <c r="KA25" s="30"/>
      <c r="KB25" s="26"/>
      <c r="KC25" s="26"/>
      <c r="KD25" s="26"/>
      <c r="KE25" s="26"/>
      <c r="KF25" s="26"/>
      <c r="KG25" s="26"/>
      <c r="KH25" s="26"/>
      <c r="KI25" s="26"/>
      <c r="KJ25" s="26"/>
      <c r="KK25" s="26"/>
      <c r="KL25" s="26"/>
      <c r="KM25" s="26"/>
      <c r="KN25" s="26"/>
      <c r="KO25" s="26"/>
      <c r="KP25" s="26"/>
      <c r="KQ25" s="26"/>
      <c r="KR25" s="26"/>
      <c r="KS25" s="26"/>
      <c r="KT25" s="26"/>
      <c r="KU25" s="26"/>
      <c r="KV25" s="26"/>
      <c r="KW25" s="26"/>
      <c r="KX25" s="26"/>
      <c r="KY25" s="26"/>
      <c r="KZ25" s="26"/>
      <c r="LA25" s="26"/>
      <c r="LB25" s="26"/>
      <c r="LC25" s="26"/>
      <c r="LD25" s="26"/>
      <c r="LE25" s="26"/>
      <c r="LF25" s="26"/>
      <c r="LG25" s="26"/>
      <c r="LH25" s="26"/>
      <c r="LI25" s="26"/>
      <c r="LJ25" s="26"/>
      <c r="LK25" s="26"/>
      <c r="LL25" s="26"/>
      <c r="LM25" s="26"/>
      <c r="LN25" s="26"/>
      <c r="LO25" s="26"/>
      <c r="LP25" s="26"/>
      <c r="LQ25" s="26"/>
      <c r="LR25" s="26"/>
      <c r="LS25" s="26"/>
    </row>
    <row r="26" spans="1:331" s="154" customFormat="1" ht="31.5" x14ac:dyDescent="0.25">
      <c r="A26" s="20" t="s">
        <v>153</v>
      </c>
      <c r="B26" s="197">
        <f t="shared" si="80"/>
        <v>249671.30483000001</v>
      </c>
      <c r="C26" s="197">
        <f t="shared" si="81"/>
        <v>269980.45397999999</v>
      </c>
      <c r="D26" s="197">
        <f t="shared" si="82"/>
        <v>269980.45397999999</v>
      </c>
      <c r="E26" s="197"/>
      <c r="F26" s="197">
        <f t="shared" si="83"/>
        <v>227963.39908</v>
      </c>
      <c r="G26" s="28">
        <f t="shared" si="0"/>
        <v>84.437001167828029</v>
      </c>
      <c r="H26" s="29">
        <f>H27+H28+H29+H30+H31+H32+H33+H34+H35+H36+H37+H38+H39</f>
        <v>0</v>
      </c>
      <c r="I26" s="29">
        <f>I27+I28+I29+I30+I31+I32+I33+I34+I35+I36+I37+I38+I39</f>
        <v>0</v>
      </c>
      <c r="J26" s="29">
        <f>J27+J28+J29+J30+J31+J32+J33+J34+J35+J36+J37+J38+J39</f>
        <v>0</v>
      </c>
      <c r="K26" s="28"/>
      <c r="L26" s="28"/>
      <c r="M26" s="29">
        <f>M27+M28+M29+M30+M31+M32+M33+M34+M35+M36+M37+M38+M39</f>
        <v>0</v>
      </c>
      <c r="N26" s="29">
        <f>N27+N28+N29+N30+N31+N32+N33+N34+N35+N36+N37+N38+N39</f>
        <v>0</v>
      </c>
      <c r="O26" s="28"/>
      <c r="P26" s="28"/>
      <c r="Q26" s="29">
        <f>Q27+Q28+Q29+Q30+Q31+Q32+Q33+Q34+Q35+Q36+Q37+Q38+Q39</f>
        <v>0</v>
      </c>
      <c r="R26" s="29">
        <f>R27+R28+R29+R30+R31+R32+R33+R34+R35+R36+R37+R38+R39</f>
        <v>0</v>
      </c>
      <c r="S26" s="29">
        <f>S27+S28+S29+S30+S31+S32+S33+S34+S35+S36+S37+S38+S39</f>
        <v>0</v>
      </c>
      <c r="T26" s="28"/>
      <c r="U26" s="29">
        <f>U27+U28+U29+U30+U31+U32+U33+U34+U35+U36+U37+U38+U39</f>
        <v>0</v>
      </c>
      <c r="V26" s="29">
        <f>V27+V28+V29+V30+V31+V32+V33+V34+V35+V36+V37+V38+V39</f>
        <v>0</v>
      </c>
      <c r="W26" s="29">
        <f>W27+W28+W29+W30+W31+W32+W33+W34+W35+W36+W37+W38+W39</f>
        <v>0</v>
      </c>
      <c r="X26" s="29">
        <f t="shared" ref="X26:AA26" si="155">X27+X28+X29+X30+X31+X32+X33+X34+X35+X36+X37+X38+X39</f>
        <v>0</v>
      </c>
      <c r="Y26" s="29">
        <f t="shared" si="155"/>
        <v>0</v>
      </c>
      <c r="Z26" s="29">
        <f t="shared" si="155"/>
        <v>0</v>
      </c>
      <c r="AA26" s="29">
        <f t="shared" si="155"/>
        <v>0</v>
      </c>
      <c r="AB26" s="29">
        <f t="shared" ref="AB26:AE26" si="156">AB27+AB28+AB29+AB30+AB31+AB32+AB33+AB34+AB35+AB36+AB37+AB38+AB39</f>
        <v>0</v>
      </c>
      <c r="AC26" s="29">
        <f t="shared" si="156"/>
        <v>0</v>
      </c>
      <c r="AD26" s="29">
        <f t="shared" si="156"/>
        <v>0</v>
      </c>
      <c r="AE26" s="29">
        <f t="shared" si="156"/>
        <v>0</v>
      </c>
      <c r="AF26" s="29"/>
      <c r="AG26" s="29">
        <f>AG27+AG28+AG29+AG30+AG31+AG32+AG33+AG34+AG35+AG36+AG37+AG38+AG39</f>
        <v>0</v>
      </c>
      <c r="AH26" s="29">
        <f>AH27+AH28+AH29+AH30+AH31+AH32+AH33+AH34+AH35+AH36+AH37+AH38+AH39</f>
        <v>0</v>
      </c>
      <c r="AI26" s="29">
        <f>AI27+AI28+AI29+AI30+AI31+AI32+AI33+AI34+AI35+AI36+AI37+AI38+AI39</f>
        <v>0</v>
      </c>
      <c r="AJ26" s="29"/>
      <c r="AK26" s="29">
        <f t="shared" ref="AK26:AQ26" si="157">AK27+AK28+AK29+AK30+AK31+AK32+AK33+AK34+AK35+AK36+AK37+AK38+AK39</f>
        <v>0</v>
      </c>
      <c r="AL26" s="29">
        <f t="shared" si="157"/>
        <v>0</v>
      </c>
      <c r="AM26" s="29">
        <f t="shared" si="157"/>
        <v>0</v>
      </c>
      <c r="AN26" s="29">
        <f t="shared" ref="AN26" si="158">AN27+AN28+AN29+AN30+AN31+AN32+AN33+AN34+AN35+AN36+AN37+AN38+AN39</f>
        <v>0</v>
      </c>
      <c r="AO26" s="29">
        <f t="shared" si="157"/>
        <v>0</v>
      </c>
      <c r="AP26" s="29">
        <f t="shared" si="157"/>
        <v>0</v>
      </c>
      <c r="AQ26" s="29">
        <f t="shared" si="157"/>
        <v>0</v>
      </c>
      <c r="AR26" s="29">
        <f>SUM(AR27:AR39)</f>
        <v>102</v>
      </c>
      <c r="AS26" s="29">
        <f>SUM(AS27:AS39)</f>
        <v>102.04082000000001</v>
      </c>
      <c r="AT26" s="29">
        <f>SUM(AT27:AT39)</f>
        <v>102.04082000000001</v>
      </c>
      <c r="AU26" s="28">
        <f t="shared" ref="AU26:AU27" si="159">AT26/AS26*100</f>
        <v>100</v>
      </c>
      <c r="AV26" s="29">
        <f>AV27+AV28+AV29+AV30+AV31+AV32+AV33+AV34+AV35+AV36+AV37+AV38+AV39</f>
        <v>0</v>
      </c>
      <c r="AW26" s="29">
        <f>AW27+AW28+AW29+AW30+AW31+AW32+AW33+AW34+AW35+AW36+AW37+AW38+AW39</f>
        <v>0</v>
      </c>
      <c r="AX26" s="29">
        <f>AX27+AX28+AX29+AX30+AX31+AX32+AX33+AX34+AX35+AX36+AX37+AX38+AX39</f>
        <v>0</v>
      </c>
      <c r="AY26" s="28"/>
      <c r="AZ26" s="29">
        <f>AZ27+AZ28+AZ29+AZ30+AZ31+AZ32+AZ33+AZ34+AZ35+AZ36+AZ37+AZ38+AZ39</f>
        <v>130.07846000000001</v>
      </c>
      <c r="BA26" s="29">
        <f>BA27+BA28+BA29+BA30+BA31+BA32+BA33+BA34+BA35+BA36+BA37+BA38+BA39</f>
        <v>130.07846000000001</v>
      </c>
      <c r="BB26" s="29">
        <f>BB27+BB28+BB29+BB30+BB31+BB32+BB33+BB34+BB35+BB36+BB37+BB38+BB39</f>
        <v>130.07846000000001</v>
      </c>
      <c r="BC26" s="28">
        <f>BB26/BA26*100</f>
        <v>100</v>
      </c>
      <c r="BD26" s="29"/>
      <c r="BE26" s="29"/>
      <c r="BF26" s="29"/>
      <c r="BG26" s="28"/>
      <c r="BH26" s="29"/>
      <c r="BI26" s="29"/>
      <c r="BJ26" s="29"/>
      <c r="BK26" s="28"/>
      <c r="BL26" s="28"/>
      <c r="BM26" s="29">
        <f>BM27+BM28+BM29+BM30+BM31+BM32+BM33+BM34+BM35+BM36+BM37+BM38+BM39</f>
        <v>0</v>
      </c>
      <c r="BN26" s="29">
        <f>BN27+BN28+BN29+BN30+BN31+BN32+BN33+BN34+BN35+BN36+BN37+BN38+BN39</f>
        <v>0</v>
      </c>
      <c r="BO26" s="29">
        <f>BO27+BO28+BO29+BO30+BO31+BO32+BO33+BO34+BO35+BO36+BO37+BO38+BO39</f>
        <v>0</v>
      </c>
      <c r="BP26" s="29"/>
      <c r="BQ26" s="29">
        <f>BQ27+BQ28+BQ29+BQ30+BQ31+BQ32+BQ33+BQ34+BQ35+BQ36+BQ37+BQ38+BQ39</f>
        <v>3903.9739200000004</v>
      </c>
      <c r="BR26" s="29">
        <f>BR27+BR28+BR29+BR30+BR31+BR32+BR33+BR34+BR35+BR36+BR37+BR38+BR39</f>
        <v>0</v>
      </c>
      <c r="BS26" s="28">
        <f t="shared" si="133"/>
        <v>0</v>
      </c>
      <c r="BT26" s="29">
        <f>BT27+BT28+BT29+BT30+BT31+BT32+BT33+BT34+BT35+BT36+BT37+BT38+BT39</f>
        <v>12750</v>
      </c>
      <c r="BU26" s="29">
        <f>BU27+BU28+BU29+BU30+BU31+BU32+BU33+BU34+BU35+BU36+BU37+BU38+BU39</f>
        <v>12750</v>
      </c>
      <c r="BV26" s="29">
        <f>BV27+BV28+BV29+BV30+BV31+BV32+BV33+BV34+BV35+BV36+BV37+BV38+BV39</f>
        <v>12750</v>
      </c>
      <c r="BW26" s="28">
        <f>BV26/BU26*100</f>
        <v>100</v>
      </c>
      <c r="BX26" s="29">
        <f t="shared" ref="BX26:CE26" si="160">BX27+BX28+BX29+BX30+BX31+BX32+BX33+BX34+BX35+BX36+BX37+BX38+BX39</f>
        <v>29385.200000000001</v>
      </c>
      <c r="BY26" s="29">
        <f t="shared" si="160"/>
        <v>40381.1</v>
      </c>
      <c r="BZ26" s="29">
        <f t="shared" si="160"/>
        <v>25623.67452</v>
      </c>
      <c r="CA26" s="29">
        <f t="shared" si="160"/>
        <v>63.454622385224781</v>
      </c>
      <c r="CB26" s="29">
        <f t="shared" si="160"/>
        <v>0</v>
      </c>
      <c r="CC26" s="29">
        <f t="shared" si="160"/>
        <v>0</v>
      </c>
      <c r="CD26" s="29">
        <f t="shared" si="160"/>
        <v>0</v>
      </c>
      <c r="CE26" s="29">
        <f t="shared" si="160"/>
        <v>0</v>
      </c>
      <c r="CF26" s="29">
        <f t="shared" ref="CF26" si="161">CF27+CF28+CF29+CF30+CF31+CF32+CF33+CF34+CF35+CF36+CF37+CF38+CF39</f>
        <v>7037.4</v>
      </c>
      <c r="CG26" s="29">
        <f t="shared" ref="CG26:CL26" si="162">CG27+CG28+CG29+CG30+CG31+CG32+CG33+CG34+CG35+CG36+CG37+CG38+CG39</f>
        <v>8224.7000000000007</v>
      </c>
      <c r="CH26" s="29">
        <f t="shared" si="162"/>
        <v>5425.4355700000006</v>
      </c>
      <c r="CI26" s="29">
        <f t="shared" si="162"/>
        <v>65.965148516055294</v>
      </c>
      <c r="CJ26" s="29">
        <f t="shared" ref="CJ26" si="163">CJ27+CJ28+CJ29+CJ30+CJ31+CJ32+CJ33+CJ34+CJ35+CJ36+CJ37+CJ38+CJ39</f>
        <v>1120</v>
      </c>
      <c r="CK26" s="29">
        <f t="shared" si="162"/>
        <v>1120</v>
      </c>
      <c r="CL26" s="29">
        <f t="shared" si="162"/>
        <v>16</v>
      </c>
      <c r="CM26" s="29">
        <f>CL26/CK26*100</f>
        <v>1.4285714285714286</v>
      </c>
      <c r="CN26" s="29">
        <f t="shared" ref="CN26" si="164">CN27+CN28+CN29+CN30+CN31+CN32+CN33+CN34+CN35+CN36+CN37+CN38+CN39</f>
        <v>0</v>
      </c>
      <c r="CO26" s="29">
        <f t="shared" ref="CO26:CT26" si="165">CO27+CO28+CO29+CO30+CO31+CO32+CO33+CO34+CO35+CO36+CO37+CO38+CO39</f>
        <v>0</v>
      </c>
      <c r="CP26" s="29">
        <f t="shared" si="165"/>
        <v>0</v>
      </c>
      <c r="CQ26" s="29">
        <f t="shared" si="165"/>
        <v>0</v>
      </c>
      <c r="CR26" s="29">
        <f t="shared" ref="CR26" si="166">CR27+CR28+CR29+CR30+CR31+CR32+CR33+CR34+CR35+CR36+CR37+CR38+CR39</f>
        <v>386.36536999999998</v>
      </c>
      <c r="CS26" s="29">
        <f t="shared" si="165"/>
        <v>386.36536999999998</v>
      </c>
      <c r="CT26" s="29">
        <f t="shared" si="165"/>
        <v>386.36536999999998</v>
      </c>
      <c r="CU26" s="29">
        <f t="shared" si="147"/>
        <v>100</v>
      </c>
      <c r="CV26" s="29"/>
      <c r="CW26" s="29">
        <f>CW27+CW28+CW29+CW30+CW31+CW32+CW33+CW34+CW35+CW36+CW37+CW38+CW39</f>
        <v>0</v>
      </c>
      <c r="CX26" s="29">
        <f>CX27+CX28+CX29+CX30+CX31+CX32+CX33+CX34+CX35+CX36+CX37+CX38+CX39</f>
        <v>0</v>
      </c>
      <c r="CY26" s="29">
        <f>CY27+CY28+CY29+CY30+CY31+CY32+CY33+CY34+CY35+CY36+CY37+CY38+CY39</f>
        <v>0</v>
      </c>
      <c r="CZ26" s="29">
        <f t="shared" ref="CZ26" si="167">CZ27+CZ28+CZ29+CZ30+CZ31+CZ32+CZ33+CZ34+CZ35+CZ36+CZ37+CZ38+CZ39</f>
        <v>36117</v>
      </c>
      <c r="DA26" s="29">
        <f t="shared" ref="DA26:DG26" si="168">DA27+DA28+DA29+DA30+DA31+DA32+DA33+DA34+DA35+DA36+DA37+DA38+DA39</f>
        <v>36117</v>
      </c>
      <c r="DB26" s="29">
        <f t="shared" si="168"/>
        <v>36117</v>
      </c>
      <c r="DC26" s="82">
        <f t="shared" si="134"/>
        <v>100</v>
      </c>
      <c r="DD26" s="29">
        <f t="shared" si="168"/>
        <v>0</v>
      </c>
      <c r="DE26" s="29">
        <f t="shared" si="168"/>
        <v>0</v>
      </c>
      <c r="DF26" s="29">
        <f t="shared" si="168"/>
        <v>0</v>
      </c>
      <c r="DG26" s="29">
        <f t="shared" si="168"/>
        <v>0</v>
      </c>
      <c r="DH26" s="29"/>
      <c r="DI26" s="29">
        <f>DI27+DI28+DI29+DI30+DI31+DI32+DI33+DI34+DI35+DI36+DI37+DI38+DI39</f>
        <v>0</v>
      </c>
      <c r="DJ26" s="29">
        <f>DJ27+DJ28+DJ29+DJ30+DJ31+DJ32+DJ33+DJ34+DJ35+DJ36+DJ37+DJ38+DJ39</f>
        <v>0</v>
      </c>
      <c r="DK26" s="29">
        <f>DK27+DK28+DK29+DK30+DK31+DK32+DK33+DK34+DK35+DK36+DK37+DK38+DK39</f>
        <v>0</v>
      </c>
      <c r="DL26" s="29"/>
      <c r="DM26" s="29">
        <f>DM27+DM28+DM29+DM30+DM31+DM32+DM33+DM34+DM35+DM36+DM37+DM38+DM39</f>
        <v>2430.3344099999999</v>
      </c>
      <c r="DN26" s="29">
        <f>DN27+DN28+DN29+DN30+DN31+DN32+DN33+DN34+DN35+DN36+DN37+DN38+DN39</f>
        <v>2430.3344099999999</v>
      </c>
      <c r="DO26" s="28">
        <f>DN26/DM26*100</f>
        <v>100</v>
      </c>
      <c r="DP26" s="29">
        <f>DP27+DP28+DP29+DP30+DP31+DP32+DP33+DP34+DP35+DP36+DP37+DP38+DP39</f>
        <v>288.39999999999998</v>
      </c>
      <c r="DQ26" s="29">
        <f>DQ27+DQ28+DQ29+DQ30+DQ31+DQ32+DQ33+DQ34+DQ35+DQ36+DQ37+DQ38+DQ39</f>
        <v>288.39999999999998</v>
      </c>
      <c r="DR26" s="29">
        <f>DR27+DR28+DR29+DR30+DR31+DR32+DR33+DR34+DR35+DR36+DR37+DR38+DR39</f>
        <v>0</v>
      </c>
      <c r="DS26" s="29">
        <f>DR26/DQ26*100</f>
        <v>0</v>
      </c>
      <c r="DT26" s="29"/>
      <c r="DU26" s="29">
        <f>DU27+DU28+DU29+DU30+DU31+DU32+DU33+DU34+DU35+DU36+DU37+DU38+DU39</f>
        <v>0</v>
      </c>
      <c r="DV26" s="29">
        <f>DV27+DV28+DV29+DV30+DV31+DV32+DV33+DV34+DV35+DV36+DV37+DV38+DV39</f>
        <v>0</v>
      </c>
      <c r="DW26" s="29">
        <f>DW27+DW28+DW29+DW30+DW31+DW32+DW33+DW34+DW35+DW36+DW37+DW38+DW39</f>
        <v>0</v>
      </c>
      <c r="DX26" s="29"/>
      <c r="DY26" s="29">
        <f t="shared" ref="DY26:ED26" si="169">DY27+DY28+DY29+DY30+DY31+DY32+DY33+DY34+DY35+DY36+DY37+DY38+DY39</f>
        <v>0</v>
      </c>
      <c r="DZ26" s="29">
        <f t="shared" si="169"/>
        <v>0</v>
      </c>
      <c r="EA26" s="29">
        <f t="shared" si="169"/>
        <v>0</v>
      </c>
      <c r="EB26" s="29">
        <v>16259.5</v>
      </c>
      <c r="EC26" s="29">
        <f t="shared" si="169"/>
        <v>16259.5</v>
      </c>
      <c r="ED26" s="29">
        <f t="shared" si="169"/>
        <v>11726.633320000001</v>
      </c>
      <c r="EE26" s="29">
        <f>ED26/EC26*100</f>
        <v>72.121733878655562</v>
      </c>
      <c r="EF26" s="29"/>
      <c r="EG26" s="29"/>
      <c r="EH26" s="29"/>
      <c r="EI26" s="28"/>
      <c r="EJ26" s="29">
        <f>EJ27+EJ28+EJ29+EJ30+EJ31+EJ32+EJ33+EJ34+EJ35+EJ36+EJ37+EJ38+EJ39</f>
        <v>14661.2</v>
      </c>
      <c r="EK26" s="29">
        <f>EK27+EK28+EK29+EK30+EK31+EK32+EK33+EK34+EK35+EK36+EK37+EK38+EK39</f>
        <v>15952.8</v>
      </c>
      <c r="EL26" s="29">
        <f>EL27+EL28+EL29+EL30+EL31+EL32+EL33+EL34+EL35+EL36+EL37+EL38+EL39</f>
        <v>9351.2070100000001</v>
      </c>
      <c r="EM26" s="75">
        <f>EL26/EK26*100</f>
        <v>58.617966814603086</v>
      </c>
      <c r="EN26" s="29">
        <f>EN27+EN28+EN29+EN30+EN31+EN32+EN33+EN34+EN35+EN36+EN37+EN38+EN39</f>
        <v>2600.1</v>
      </c>
      <c r="EO26" s="29">
        <f>EO27+EO28+EO29+EO30+EO31+EO32+EO33+EO34+EO35+EO36+EO37+EO38+EO39</f>
        <v>2600.1</v>
      </c>
      <c r="EP26" s="29">
        <f>EP27+EP28+EP29+EP30+EP31+EP32+EP33+EP34+EP35+EP36+EP37+EP38+EP39</f>
        <v>16</v>
      </c>
      <c r="EQ26" s="29">
        <f>EP26/EO26*100</f>
        <v>0.61536094765585936</v>
      </c>
      <c r="ER26" s="29">
        <f t="shared" ref="ER26" si="170">ER27+ER28+ER29+ER30+ER31+ER32+ER33+ER34+ER35+ER36+ER37+ER38+ER39</f>
        <v>9234.5</v>
      </c>
      <c r="ES26" s="29">
        <f t="shared" ref="ES26:EZ26" si="171">ES27+ES28+ES29+ES30+ES31+ES32+ES33+ES34+ES35+ES36+ES37+ES38+ES39</f>
        <v>0</v>
      </c>
      <c r="ET26" s="29">
        <f t="shared" si="171"/>
        <v>0</v>
      </c>
      <c r="EU26" s="29">
        <f t="shared" si="171"/>
        <v>0</v>
      </c>
      <c r="EV26" s="29">
        <f t="shared" ref="EV26" si="172">EV27+EV28+EV29+EV30+EV31+EV32+EV33+EV34+EV35+EV36+EV37+EV38+EV39</f>
        <v>8000</v>
      </c>
      <c r="EW26" s="29">
        <f t="shared" si="171"/>
        <v>17234.5</v>
      </c>
      <c r="EX26" s="29">
        <f t="shared" si="171"/>
        <v>17234.5</v>
      </c>
      <c r="EY26" s="29">
        <f t="shared" si="171"/>
        <v>100</v>
      </c>
      <c r="EZ26" s="29">
        <f t="shared" si="171"/>
        <v>1400</v>
      </c>
      <c r="FA26" s="29">
        <f t="shared" ref="FA26:FC26" si="173">FA27+FA28+FA29+FA30+FA31+FA32+FA33+FA34+FA35+FA36+FA37+FA38+FA39</f>
        <v>1400</v>
      </c>
      <c r="FB26" s="29">
        <f t="shared" si="173"/>
        <v>1400</v>
      </c>
      <c r="FC26" s="29">
        <f t="shared" si="173"/>
        <v>100</v>
      </c>
      <c r="FD26" s="29">
        <f>FD27+FD28+FD29+FD30+FD31+FD32+FD33+FD34+FD35+FD36+FD37+FD38+FD39</f>
        <v>0</v>
      </c>
      <c r="FE26" s="29">
        <f>FE27+FE28+FE29+FE30+FE31+FE32+FE33+FE34+FE35+FE36+FE37+FE38+FE39</f>
        <v>0</v>
      </c>
      <c r="FF26" s="29">
        <f>FF27+FF28+FF29+FF30+FF31+FF32+FF33+FF34+FF35+FF36+FF37+FF38+FF39</f>
        <v>0</v>
      </c>
      <c r="FG26" s="29">
        <f>FG27+FG28+FG29+FG30+FG31+FG32+FG33+FG34+FG35+FG36+FG37+FG38+FG39</f>
        <v>0</v>
      </c>
      <c r="FH26" s="29"/>
      <c r="FI26" s="29">
        <f>FI27+FI28+FI29+FI30+FI31+FI32+FI33+FI34+FI35+FI36+FI37+FI38+FI39</f>
        <v>0</v>
      </c>
      <c r="FJ26" s="29">
        <f>FJ27+FJ28+FJ29+FJ30+FJ31+FJ32+FJ33+FJ34+FJ35+FJ36+FJ37+FJ38+FJ39</f>
        <v>0</v>
      </c>
      <c r="FK26" s="29">
        <f>FK27+FK28+FK29+FK30+FK31+FK32+FK33+FK34+FK35+FK36+FK37+FK38+FK39</f>
        <v>0</v>
      </c>
      <c r="FL26" s="29"/>
      <c r="FM26" s="29">
        <f t="shared" ref="FM26:FS26" si="174">FM27+FM28+FM29+FM30+FM31+FM32+FM33+FM34+FM35+FM36+FM37+FM38+FM39</f>
        <v>0</v>
      </c>
      <c r="FN26" s="29">
        <f t="shared" si="174"/>
        <v>0</v>
      </c>
      <c r="FO26" s="29">
        <f t="shared" si="174"/>
        <v>0</v>
      </c>
      <c r="FP26" s="29">
        <f t="shared" ref="FP26" si="175">FP27+FP28+FP29+FP30+FP31+FP32+FP33+FP34+FP35+FP36+FP37+FP38+FP39</f>
        <v>751.7</v>
      </c>
      <c r="FQ26" s="29">
        <f t="shared" si="174"/>
        <v>751.7</v>
      </c>
      <c r="FR26" s="29">
        <f t="shared" si="174"/>
        <v>0</v>
      </c>
      <c r="FS26" s="29">
        <f t="shared" si="174"/>
        <v>0</v>
      </c>
      <c r="FT26" s="29"/>
      <c r="FU26" s="29">
        <f t="shared" ref="FU26:GI26" si="176">FU27+FU28+FU29+FU30+FU31+FU32+FU33+FU34+FU35+FU36+FU37+FU38+FU39</f>
        <v>0</v>
      </c>
      <c r="FV26" s="29">
        <f t="shared" si="176"/>
        <v>0</v>
      </c>
      <c r="FW26" s="29">
        <f t="shared" si="176"/>
        <v>0</v>
      </c>
      <c r="FX26" s="29">
        <f t="shared" si="176"/>
        <v>0</v>
      </c>
      <c r="FY26" s="29">
        <f t="shared" si="176"/>
        <v>0</v>
      </c>
      <c r="FZ26" s="29">
        <f t="shared" si="176"/>
        <v>0</v>
      </c>
      <c r="GA26" s="29">
        <f t="shared" si="176"/>
        <v>0</v>
      </c>
      <c r="GB26" s="29">
        <f t="shared" si="176"/>
        <v>0</v>
      </c>
      <c r="GC26" s="29">
        <f t="shared" ref="GC26:GE26" si="177">GC27+GC28+GC29+GC30+GC31+GC32+GC33+GC34+GC35+GC36+GC37+GC38+GC39</f>
        <v>0</v>
      </c>
      <c r="GD26" s="29">
        <f t="shared" si="177"/>
        <v>0</v>
      </c>
      <c r="GE26" s="29">
        <f t="shared" si="177"/>
        <v>0</v>
      </c>
      <c r="GF26" s="29">
        <f t="shared" si="176"/>
        <v>0</v>
      </c>
      <c r="GG26" s="29">
        <f t="shared" si="176"/>
        <v>0</v>
      </c>
      <c r="GH26" s="29">
        <f t="shared" si="176"/>
        <v>0</v>
      </c>
      <c r="GI26" s="29">
        <f t="shared" si="176"/>
        <v>0</v>
      </c>
      <c r="GJ26" s="29"/>
      <c r="GK26" s="29">
        <f t="shared" ref="GK26:GQ26" si="178">GK27+GK28+GK29+GK30+GK31+GK32+GK33+GK34+GK35+GK36+GK37+GK38+GK39</f>
        <v>0</v>
      </c>
      <c r="GL26" s="29">
        <f t="shared" si="178"/>
        <v>0</v>
      </c>
      <c r="GM26" s="29">
        <f t="shared" si="178"/>
        <v>0</v>
      </c>
      <c r="GN26" s="29">
        <f t="shared" si="178"/>
        <v>0</v>
      </c>
      <c r="GO26" s="29">
        <f t="shared" si="178"/>
        <v>0</v>
      </c>
      <c r="GP26" s="29">
        <f t="shared" si="178"/>
        <v>0</v>
      </c>
      <c r="GQ26" s="29">
        <f t="shared" si="178"/>
        <v>0</v>
      </c>
      <c r="GR26" s="29"/>
      <c r="GS26" s="29">
        <f>GS27+GS28+GS29+GS30+GS31+GS32+GS33+GS34+GS35+GS36+GS37+GS38+GS39</f>
        <v>0</v>
      </c>
      <c r="GT26" s="29">
        <f>GT27+GT28+GT29+GT30+GT31+GT32+GT33+GT34+GT35+GT36+GT37+GT38+GT39</f>
        <v>0</v>
      </c>
      <c r="GU26" s="29">
        <f>GU27+GU28+GU29+GU30+GU31+GU32+GU33+GU34+GU35+GU36+GU37+GU38+GU39</f>
        <v>0</v>
      </c>
      <c r="GV26" s="29">
        <f>SUM(GV27:GV39)</f>
        <v>0</v>
      </c>
      <c r="GW26" s="29">
        <f>SUM(GW27:GW39)</f>
        <v>0</v>
      </c>
      <c r="GX26" s="29">
        <f>SUM(GX27:GX39)</f>
        <v>0</v>
      </c>
      <c r="GY26" s="28"/>
      <c r="GZ26" s="28"/>
      <c r="HA26" s="29">
        <f>HA27+HA28+HA29+HA30+HA31+HA32+HA33+HA34+HA35+HA36+HA37+HA38+HA39</f>
        <v>0</v>
      </c>
      <c r="HB26" s="29">
        <f>HB27+HB28+HB29+HB30+HB31+HB32+HB33+HB34+HB35+HB36+HB37+HB38+HB39</f>
        <v>0</v>
      </c>
      <c r="HC26" s="28"/>
      <c r="HD26" s="28"/>
      <c r="HE26" s="29">
        <f>HE27+HE28+HE29+HE30+HE31+HE32+HE33+HE34+HE35+HE36+HE37+HE38+HE39</f>
        <v>0</v>
      </c>
      <c r="HF26" s="29">
        <f>HF27+HF28+HF29+HF30+HF31+HF32+HF33+HF34+HF35+HF36+HF37+HF38+HF39</f>
        <v>0</v>
      </c>
      <c r="HG26" s="28"/>
      <c r="HH26" s="29">
        <f>HH27+HH28+HH29+HH30+HH31+HH32+HH33+HH34+HH35+HH36+HH37+HH38+HH39</f>
        <v>3000</v>
      </c>
      <c r="HI26" s="29">
        <f>HI27+HI28+HI29+HI30+HI31+HI32+HI33+HI34+HI35+HI36+HI37+HI38+HI39</f>
        <v>3000</v>
      </c>
      <c r="HJ26" s="29">
        <f>HJ27+HJ28+HJ29+HJ30+HJ31+HJ32+HJ33+HJ34+HJ35+HJ36+HJ37+HJ38+HJ39</f>
        <v>3000</v>
      </c>
      <c r="HK26" s="28">
        <f>HJ26/HI26*100</f>
        <v>100</v>
      </c>
      <c r="HL26" s="29">
        <f>HL27+HL28+HL29+HL30+HL31+HL32+HL33+HL34+HL35+HL36+HL37+HL38+HL39</f>
        <v>9913.6</v>
      </c>
      <c r="HM26" s="29">
        <f>HM27+HM28+HM29+HM30+HM31+HM32+HM33+HM34+HM35+HM36+HM37+HM38+HM39</f>
        <v>9913.6</v>
      </c>
      <c r="HN26" s="29">
        <f>HN27+HN28+HN29+HN30+HN31+HN32+HN33+HN34+HN35+HN36+HN37+HN38+HN39</f>
        <v>6608.8</v>
      </c>
      <c r="HO26" s="28">
        <f>HN26/HM26*100</f>
        <v>66.663976759199485</v>
      </c>
      <c r="HP26" s="29">
        <f>HP27+HP28+HP29+HP30+HP31+HP32+HP33+HP34+HP35+HP36+HP37+HP38+HP39</f>
        <v>0</v>
      </c>
      <c r="HQ26" s="29">
        <f>HQ27+HQ28+HQ29+HQ30+HQ31+HQ32+HQ33+HQ34+HQ35+HQ36+HQ37+HQ38+HQ39</f>
        <v>0</v>
      </c>
      <c r="HR26" s="29">
        <f>HR27+HR28+HR29+HR30+HR31+HR32+HR33+HR34+HR35+HR36+HR37+HR38+HR39</f>
        <v>0</v>
      </c>
      <c r="HS26" s="28"/>
      <c r="HT26" s="29">
        <f>HT27+HT28+HT29+HT30+HT31+HT32+HT33+HT34+HT35+HT36+HT37+HT38+HT39</f>
        <v>3478.6</v>
      </c>
      <c r="HU26" s="29">
        <f>HU27+HU28+HU29+HU30+HU31+HU32+HU33+HU34+HU35+HU36+HU37+HU38+HU39</f>
        <v>3478.6</v>
      </c>
      <c r="HV26" s="29">
        <f>HV27+HV28+HV29+HV30+HV31+HV32+HV33+HV34+HV35+HV36+HV37+HV38+HV39</f>
        <v>2212.5</v>
      </c>
      <c r="HW26" s="28">
        <f t="shared" ref="HW26:HW40" si="179">HV26/HU26*100</f>
        <v>63.603173690565171</v>
      </c>
      <c r="HX26" s="29"/>
      <c r="HY26" s="29"/>
      <c r="HZ26" s="29"/>
      <c r="IA26" s="28"/>
      <c r="IB26" s="29"/>
      <c r="IC26" s="29"/>
      <c r="ID26" s="29"/>
      <c r="IE26" s="28"/>
      <c r="IF26" s="29"/>
      <c r="IG26" s="29"/>
      <c r="IH26" s="29"/>
      <c r="II26" s="28"/>
      <c r="IJ26" s="28"/>
      <c r="IK26" s="29"/>
      <c r="IL26" s="29"/>
      <c r="IM26" s="28"/>
      <c r="IN26" s="28"/>
      <c r="IO26" s="29"/>
      <c r="IP26" s="29"/>
      <c r="IQ26" s="28"/>
      <c r="IR26" s="29"/>
      <c r="IS26" s="29">
        <f>IS27+IS28+IS29+IS30+IS31+IS32+IS33+IS34+IS35+IS36+IS37+IS38+IS39</f>
        <v>0</v>
      </c>
      <c r="IT26" s="29">
        <f>IT27+IT28+IT29+IT30+IT31+IT32+IT33+IT34+IT35+IT36+IT37+IT38+IT39</f>
        <v>0</v>
      </c>
      <c r="IU26" s="29">
        <f>IU27+IU28+IU29+IU30+IU31+IU32+IU33+IU34+IU35+IU36+IU37+IU38+IU39</f>
        <v>0</v>
      </c>
      <c r="IV26" s="29"/>
      <c r="IW26" s="29"/>
      <c r="IX26" s="29"/>
      <c r="IY26" s="28"/>
      <c r="IZ26" s="29"/>
      <c r="JA26" s="29"/>
      <c r="JB26" s="29"/>
      <c r="JC26" s="28"/>
      <c r="JD26" s="28"/>
      <c r="JE26" s="29">
        <f>SUM(JE27:JE39)</f>
        <v>0</v>
      </c>
      <c r="JF26" s="29">
        <f>SUM(JF27:JF39)</f>
        <v>0</v>
      </c>
      <c r="JG26" s="28"/>
      <c r="JH26" s="29">
        <f>SUM(JH27:JH39)</f>
        <v>0</v>
      </c>
      <c r="JI26" s="29">
        <f>SUM(JI27:JI39)</f>
        <v>0</v>
      </c>
      <c r="JJ26" s="29">
        <f>SUM(JJ27:JJ39)</f>
        <v>0</v>
      </c>
      <c r="JK26" s="28"/>
      <c r="JL26" s="28"/>
      <c r="JM26" s="29">
        <f>SUM(JM27:JM39)</f>
        <v>0</v>
      </c>
      <c r="JN26" s="29">
        <f>SUM(JN27:JN39)</f>
        <v>0</v>
      </c>
      <c r="JO26" s="28"/>
      <c r="JP26" s="29">
        <f>JP27+JP28+JP29+JP30+JP31+JP32+JP33+JP34+JP35+JP36+JP37+JP38+JP39</f>
        <v>93055.660999999993</v>
      </c>
      <c r="JQ26" s="29">
        <f>JQ27+JQ28+JQ29+JQ30+JQ31+JQ32+JQ33+JQ34+JQ35+JQ36+JQ37+JQ38+JQ39</f>
        <v>93055.660999999993</v>
      </c>
      <c r="JR26" s="29">
        <f>JR27+JR28+JR29+JR30+JR31+JR32+JR33+JR34+JR35+JR36+JR37+JR38+JR39</f>
        <v>93055.660999999993</v>
      </c>
      <c r="JS26" s="28">
        <f t="shared" ref="JS26" si="180">JR26/JQ26*100</f>
        <v>100</v>
      </c>
      <c r="JT26" s="28"/>
      <c r="JU26" s="28"/>
      <c r="JV26" s="28"/>
      <c r="JW26" s="28"/>
      <c r="JX26" s="75"/>
      <c r="JY26" s="75">
        <f>SUM(JY27:JY39)</f>
        <v>0</v>
      </c>
      <c r="JZ26" s="75">
        <f>SUM(JZ27:JZ39)</f>
        <v>0</v>
      </c>
      <c r="KA26" s="75"/>
      <c r="KB26" s="28"/>
      <c r="KC26" s="29">
        <f>SUM(KC27:KC39)</f>
        <v>0</v>
      </c>
      <c r="KD26" s="29">
        <f>SUM(KD27:KD39)</f>
        <v>0</v>
      </c>
      <c r="KE26" s="28"/>
      <c r="KF26" s="28"/>
      <c r="KG26" s="29">
        <f>SUM(KG27:KG39)</f>
        <v>0</v>
      </c>
      <c r="KH26" s="29">
        <f>SUM(KH27:KH39)</f>
        <v>0</v>
      </c>
      <c r="KI26" s="28"/>
      <c r="KJ26" s="28"/>
      <c r="KK26" s="29">
        <f>SUM(KK27:KK39)</f>
        <v>0</v>
      </c>
      <c r="KL26" s="29">
        <f>SUM(KL27:KL39)</f>
        <v>0</v>
      </c>
      <c r="KM26" s="28"/>
      <c r="KN26" s="28"/>
      <c r="KO26" s="29">
        <f>SUM(KO27:KO39)</f>
        <v>500</v>
      </c>
      <c r="KP26" s="29">
        <f>SUM(KP27:KP39)</f>
        <v>377.16859999999997</v>
      </c>
      <c r="KQ26" s="28">
        <f t="shared" si="153"/>
        <v>75.433719999999994</v>
      </c>
      <c r="KR26" s="28"/>
      <c r="KS26" s="29">
        <f>SUM(KS27:KS39)</f>
        <v>0</v>
      </c>
      <c r="KT26" s="29">
        <f>SUM(KT27:KT39)</f>
        <v>0</v>
      </c>
      <c r="KU26" s="28"/>
      <c r="KV26" s="28"/>
      <c r="KW26" s="29">
        <f>SUM(KW27:KW39)</f>
        <v>0</v>
      </c>
      <c r="KX26" s="29">
        <f>SUM(KX27:KX39)</f>
        <v>0</v>
      </c>
      <c r="KY26" s="28"/>
      <c r="KZ26" s="28"/>
      <c r="LA26" s="29">
        <f>SUM(LA27:LA39)</f>
        <v>0</v>
      </c>
      <c r="LB26" s="29">
        <f>SUM(LB27:LB39)</f>
        <v>0</v>
      </c>
      <c r="LC26" s="28"/>
      <c r="LD26" s="28"/>
      <c r="LE26" s="29">
        <f>SUM(LE27:LE39)</f>
        <v>0</v>
      </c>
      <c r="LF26" s="29">
        <f>SUM(LF27:LF39)</f>
        <v>0</v>
      </c>
      <c r="LG26" s="28"/>
      <c r="LH26" s="28"/>
      <c r="LI26" s="29">
        <f>SUM(LI27:LI39)</f>
        <v>0</v>
      </c>
      <c r="LJ26" s="29">
        <f>SUM(LJ27:LJ39)</f>
        <v>0</v>
      </c>
      <c r="LK26" s="28"/>
      <c r="LL26" s="28"/>
      <c r="LM26" s="29">
        <f>SUM(LM27:LM39)</f>
        <v>0</v>
      </c>
      <c r="LN26" s="29">
        <f>SUM(LN27:LN39)</f>
        <v>0</v>
      </c>
      <c r="LO26" s="28"/>
      <c r="LP26" s="28"/>
      <c r="LQ26" s="29">
        <f>SUM(LQ27:LQ39)</f>
        <v>0</v>
      </c>
      <c r="LR26" s="29">
        <f>SUM(LR27:LR39)</f>
        <v>0</v>
      </c>
      <c r="LS26" s="28"/>
    </row>
    <row r="27" spans="1:331" ht="24" customHeight="1" x14ac:dyDescent="0.25">
      <c r="A27" s="66" t="s">
        <v>152</v>
      </c>
      <c r="B27" s="198">
        <f t="shared" si="80"/>
        <v>107748.64383000002</v>
      </c>
      <c r="C27" s="198">
        <f t="shared" si="81"/>
        <v>121723.48465000003</v>
      </c>
      <c r="D27" s="198">
        <f t="shared" si="82"/>
        <v>121723.48465000003</v>
      </c>
      <c r="E27" s="198"/>
      <c r="F27" s="198">
        <f t="shared" si="83"/>
        <v>83610.403670000014</v>
      </c>
      <c r="G27" s="26">
        <f t="shared" si="0"/>
        <v>68.688802255711622</v>
      </c>
      <c r="H27" s="26"/>
      <c r="I27" s="26"/>
      <c r="J27" s="26"/>
      <c r="K27" s="26"/>
      <c r="L27" s="26"/>
      <c r="M27" s="27"/>
      <c r="N27" s="27"/>
      <c r="O27" s="26"/>
      <c r="P27" s="26"/>
      <c r="Q27" s="27"/>
      <c r="R27" s="27"/>
      <c r="S27" s="26"/>
      <c r="T27" s="26"/>
      <c r="U27" s="27"/>
      <c r="V27" s="27"/>
      <c r="W27" s="26"/>
      <c r="X27" s="27"/>
      <c r="Y27" s="27"/>
      <c r="Z27" s="27"/>
      <c r="AA27" s="26"/>
      <c r="AB27" s="26"/>
      <c r="AC27" s="26"/>
      <c r="AD27" s="26"/>
      <c r="AE27" s="27"/>
      <c r="AF27" s="27"/>
      <c r="AG27" s="27"/>
      <c r="AH27" s="27"/>
      <c r="AI27" s="27"/>
      <c r="AJ27" s="27"/>
      <c r="AK27" s="27">
        <v>0</v>
      </c>
      <c r="AL27" s="27">
        <v>0</v>
      </c>
      <c r="AM27" s="26"/>
      <c r="AN27" s="27"/>
      <c r="AO27" s="27"/>
      <c r="AP27" s="27"/>
      <c r="AQ27" s="26"/>
      <c r="AR27" s="27">
        <v>102</v>
      </c>
      <c r="AS27" s="27">
        <v>102.04082000000001</v>
      </c>
      <c r="AT27" s="27">
        <v>102.04082000000001</v>
      </c>
      <c r="AU27" s="26">
        <f t="shared" si="159"/>
        <v>100</v>
      </c>
      <c r="AV27" s="27"/>
      <c r="AW27" s="27"/>
      <c r="AX27" s="27"/>
      <c r="AY27" s="26"/>
      <c r="AZ27" s="27">
        <v>130.07846000000001</v>
      </c>
      <c r="BA27" s="27">
        <v>130.07846000000001</v>
      </c>
      <c r="BB27" s="27">
        <v>130.07846000000001</v>
      </c>
      <c r="BC27" s="26">
        <f>BB27/BA27*100</f>
        <v>100</v>
      </c>
      <c r="BD27" s="27"/>
      <c r="BE27" s="27"/>
      <c r="BF27" s="27"/>
      <c r="BG27" s="26"/>
      <c r="BH27" s="27"/>
      <c r="BI27" s="27"/>
      <c r="BJ27" s="27"/>
      <c r="BK27" s="26"/>
      <c r="BL27" s="26"/>
      <c r="BM27" s="27"/>
      <c r="BN27" s="27"/>
      <c r="BO27" s="26"/>
      <c r="BP27" s="26"/>
      <c r="BQ27" s="26"/>
      <c r="BR27" s="26"/>
      <c r="BS27" s="26"/>
      <c r="BT27" s="27">
        <v>0</v>
      </c>
      <c r="BU27" s="27">
        <v>0</v>
      </c>
      <c r="BV27" s="27"/>
      <c r="BW27" s="26"/>
      <c r="BX27" s="27">
        <v>29385.200000000001</v>
      </c>
      <c r="BY27" s="27">
        <v>40381.1</v>
      </c>
      <c r="BZ27" s="26">
        <v>25623.67452</v>
      </c>
      <c r="CA27" s="27">
        <f>BZ27/BY27*100</f>
        <v>63.454622385224781</v>
      </c>
      <c r="CB27" s="27"/>
      <c r="CC27" s="27"/>
      <c r="CD27" s="27"/>
      <c r="CE27" s="27"/>
      <c r="CF27" s="27">
        <v>7037.4</v>
      </c>
      <c r="CG27" s="27">
        <v>8224.7000000000007</v>
      </c>
      <c r="CH27" s="27">
        <v>5425.4355700000006</v>
      </c>
      <c r="CI27" s="27">
        <f>CH27/CG27*100</f>
        <v>65.965148516055294</v>
      </c>
      <c r="CJ27" s="27">
        <v>1120</v>
      </c>
      <c r="CK27" s="27">
        <v>1120</v>
      </c>
      <c r="CL27" s="27">
        <v>16</v>
      </c>
      <c r="CM27" s="27">
        <f>CL27/CK27*100</f>
        <v>1.4285714285714286</v>
      </c>
      <c r="CN27" s="27"/>
      <c r="CO27" s="27"/>
      <c r="CP27" s="27"/>
      <c r="CQ27" s="27"/>
      <c r="CR27" s="27">
        <v>386.36536999999998</v>
      </c>
      <c r="CS27" s="27">
        <v>386.36536999999998</v>
      </c>
      <c r="CT27" s="27">
        <v>386.36536999999998</v>
      </c>
      <c r="CU27" s="27">
        <f>CT27/CS27*100</f>
        <v>100</v>
      </c>
      <c r="CV27" s="27"/>
      <c r="CW27" s="27"/>
      <c r="CX27" s="79"/>
      <c r="CY27" s="79"/>
      <c r="CZ27" s="27"/>
      <c r="DA27" s="27"/>
      <c r="DB27" s="79"/>
      <c r="DC27" s="31"/>
      <c r="DD27" s="27"/>
      <c r="DE27" s="27"/>
      <c r="DF27" s="79"/>
      <c r="DG27" s="79"/>
      <c r="DH27" s="79"/>
      <c r="DI27" s="27"/>
      <c r="DJ27" s="79"/>
      <c r="DK27" s="79"/>
      <c r="DL27" s="79"/>
      <c r="DM27" s="27"/>
      <c r="DN27" s="79"/>
      <c r="DO27" s="26"/>
      <c r="DP27" s="27">
        <v>288.39999999999998</v>
      </c>
      <c r="DQ27" s="27">
        <v>288.39999999999998</v>
      </c>
      <c r="DR27" s="79"/>
      <c r="DS27" s="27">
        <f>DR27/DQ27*100</f>
        <v>0</v>
      </c>
      <c r="DT27" s="27"/>
      <c r="DU27" s="27"/>
      <c r="DV27" s="79"/>
      <c r="DW27" s="27"/>
      <c r="DX27" s="27"/>
      <c r="DY27" s="27"/>
      <c r="DZ27" s="79"/>
      <c r="EA27" s="27"/>
      <c r="EB27" s="27">
        <v>16259.5</v>
      </c>
      <c r="EC27" s="27">
        <v>16259.5</v>
      </c>
      <c r="ED27" s="27">
        <v>11726.633320000001</v>
      </c>
      <c r="EE27" s="27">
        <f>ED27/EC27*100</f>
        <v>72.121733878655562</v>
      </c>
      <c r="EF27" s="27"/>
      <c r="EG27" s="27"/>
      <c r="EH27" s="79"/>
      <c r="EI27" s="26"/>
      <c r="EJ27" s="27">
        <v>14661.2</v>
      </c>
      <c r="EK27" s="27">
        <v>15952.8</v>
      </c>
      <c r="EL27" s="27">
        <v>9351.2070100000001</v>
      </c>
      <c r="EM27" s="30">
        <f>EL27/EK27*100</f>
        <v>58.617966814603086</v>
      </c>
      <c r="EN27" s="27">
        <v>2600.1</v>
      </c>
      <c r="EO27" s="27">
        <v>2600.1</v>
      </c>
      <c r="EP27" s="27">
        <v>16</v>
      </c>
      <c r="EQ27" s="27">
        <f>EP27/EO27*100</f>
        <v>0.61536094765585936</v>
      </c>
      <c r="ER27" s="27">
        <v>9234.5</v>
      </c>
      <c r="ES27" s="27"/>
      <c r="ET27" s="27"/>
      <c r="EU27" s="27"/>
      <c r="EV27" s="27">
        <v>8000</v>
      </c>
      <c r="EW27" s="27">
        <v>17234.5</v>
      </c>
      <c r="EX27" s="27">
        <v>17234.5</v>
      </c>
      <c r="EY27" s="27">
        <f>EX27/EW27*100</f>
        <v>100</v>
      </c>
      <c r="EZ27" s="27">
        <v>1400</v>
      </c>
      <c r="FA27" s="27">
        <v>1400</v>
      </c>
      <c r="FB27" s="163">
        <v>1400</v>
      </c>
      <c r="FC27" s="27">
        <f>FB27/FA27*100</f>
        <v>100</v>
      </c>
      <c r="FD27" s="27"/>
      <c r="FE27" s="27"/>
      <c r="FF27" s="79"/>
      <c r="FG27" s="79"/>
      <c r="FH27" s="79"/>
      <c r="FI27" s="27"/>
      <c r="FJ27" s="79"/>
      <c r="FK27" s="79"/>
      <c r="FL27" s="79"/>
      <c r="FM27" s="27"/>
      <c r="FN27" s="79"/>
      <c r="FO27" s="79"/>
      <c r="FP27" s="27">
        <v>751.7</v>
      </c>
      <c r="FQ27" s="27">
        <v>751.7</v>
      </c>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v>0</v>
      </c>
      <c r="GT27" s="27">
        <v>0</v>
      </c>
      <c r="GU27" s="26"/>
      <c r="GV27" s="27"/>
      <c r="GW27" s="27"/>
      <c r="GX27" s="27"/>
      <c r="GY27" s="26"/>
      <c r="GZ27" s="26"/>
      <c r="HA27" s="27"/>
      <c r="HB27" s="27"/>
      <c r="HC27" s="26"/>
      <c r="HD27" s="26"/>
      <c r="HE27" s="27"/>
      <c r="HF27" s="27"/>
      <c r="HG27" s="26"/>
      <c r="HH27" s="27">
        <v>3000</v>
      </c>
      <c r="HI27" s="27">
        <v>3000</v>
      </c>
      <c r="HJ27" s="27">
        <v>3000</v>
      </c>
      <c r="HK27" s="26">
        <f>HJ27/HI27*100</f>
        <v>100</v>
      </c>
      <c r="HL27" s="27">
        <v>9913.6</v>
      </c>
      <c r="HM27" s="27">
        <v>9913.6</v>
      </c>
      <c r="HN27" s="27">
        <v>6608.8</v>
      </c>
      <c r="HO27" s="26">
        <f>HN27/HM27*100</f>
        <v>66.663976759199485</v>
      </c>
      <c r="HP27" s="27"/>
      <c r="HQ27" s="27"/>
      <c r="HR27" s="27"/>
      <c r="HS27" s="26"/>
      <c r="HT27" s="27">
        <v>3478.6</v>
      </c>
      <c r="HU27" s="27">
        <v>3478.6</v>
      </c>
      <c r="HV27" s="27">
        <v>2212.5</v>
      </c>
      <c r="HW27" s="26">
        <f t="shared" si="179"/>
        <v>63.603173690565171</v>
      </c>
      <c r="HX27" s="27"/>
      <c r="HY27" s="27"/>
      <c r="HZ27" s="27"/>
      <c r="IA27" s="26"/>
      <c r="IB27" s="27"/>
      <c r="IC27" s="27"/>
      <c r="ID27" s="27"/>
      <c r="IE27" s="26"/>
      <c r="IF27" s="27"/>
      <c r="IG27" s="27"/>
      <c r="IH27" s="27"/>
      <c r="II27" s="26"/>
      <c r="IJ27" s="26"/>
      <c r="IK27" s="27"/>
      <c r="IL27" s="27"/>
      <c r="IM27" s="26"/>
      <c r="IN27" s="26"/>
      <c r="IO27" s="27"/>
      <c r="IP27" s="27"/>
      <c r="IQ27" s="26"/>
      <c r="IR27" s="79"/>
      <c r="IS27" s="27"/>
      <c r="IT27" s="79"/>
      <c r="IU27" s="79"/>
      <c r="IV27" s="27"/>
      <c r="IW27" s="27"/>
      <c r="IX27" s="27"/>
      <c r="IY27" s="26"/>
      <c r="IZ27" s="27"/>
      <c r="JA27" s="27"/>
      <c r="JB27" s="27"/>
      <c r="JC27" s="26"/>
      <c r="JD27" s="26"/>
      <c r="JE27" s="27"/>
      <c r="JF27" s="27"/>
      <c r="JG27" s="26"/>
      <c r="JH27" s="27"/>
      <c r="JI27" s="27"/>
      <c r="JJ27" s="27"/>
      <c r="JK27" s="26"/>
      <c r="JL27" s="26"/>
      <c r="JM27" s="27"/>
      <c r="JN27" s="27"/>
      <c r="JO27" s="26"/>
      <c r="JP27" s="27"/>
      <c r="JQ27" s="27"/>
      <c r="JR27" s="27"/>
      <c r="JS27" s="26"/>
      <c r="JT27" s="26"/>
      <c r="JU27" s="26"/>
      <c r="JV27" s="26"/>
      <c r="JW27" s="26"/>
      <c r="JX27" s="30"/>
      <c r="JY27" s="30"/>
      <c r="JZ27" s="30"/>
      <c r="KA27" s="30"/>
      <c r="KB27" s="26"/>
      <c r="KC27" s="27"/>
      <c r="KD27" s="27"/>
      <c r="KE27" s="26"/>
      <c r="KF27" s="26"/>
      <c r="KG27" s="27"/>
      <c r="KH27" s="27"/>
      <c r="KI27" s="26"/>
      <c r="KJ27" s="26"/>
      <c r="KK27" s="27"/>
      <c r="KL27" s="27"/>
      <c r="KM27" s="26"/>
      <c r="KN27" s="26"/>
      <c r="KO27" s="27">
        <v>500</v>
      </c>
      <c r="KP27" s="27">
        <v>377.16859999999997</v>
      </c>
      <c r="KQ27" s="26">
        <f>KP27/KO27*100</f>
        <v>75.433719999999994</v>
      </c>
      <c r="KR27" s="26"/>
      <c r="KS27" s="27"/>
      <c r="KT27" s="27"/>
      <c r="KU27" s="26"/>
      <c r="KV27" s="26"/>
      <c r="KW27" s="27"/>
      <c r="KX27" s="27"/>
      <c r="KY27" s="26"/>
      <c r="KZ27" s="26"/>
      <c r="LA27" s="27"/>
      <c r="LB27" s="27"/>
      <c r="LC27" s="26"/>
      <c r="LD27" s="26"/>
      <c r="LE27" s="27"/>
      <c r="LF27" s="27"/>
      <c r="LG27" s="26"/>
      <c r="LH27" s="26"/>
      <c r="LI27" s="27"/>
      <c r="LJ27" s="27"/>
      <c r="LK27" s="26"/>
      <c r="LL27" s="26"/>
      <c r="LM27" s="27"/>
      <c r="LN27" s="27"/>
      <c r="LO27" s="26"/>
      <c r="LP27" s="26"/>
      <c r="LQ27" s="27"/>
      <c r="LR27" s="27"/>
      <c r="LS27" s="26"/>
    </row>
    <row r="28" spans="1:331" ht="15.75" x14ac:dyDescent="0.25">
      <c r="A28" s="66" t="s">
        <v>324</v>
      </c>
      <c r="B28" s="198">
        <f t="shared" si="80"/>
        <v>105805.66099999999</v>
      </c>
      <c r="C28" s="198">
        <f t="shared" si="81"/>
        <v>105805.66099999999</v>
      </c>
      <c r="D28" s="198">
        <f t="shared" si="82"/>
        <v>105805.66099999999</v>
      </c>
      <c r="E28" s="198"/>
      <c r="F28" s="198">
        <f t="shared" si="83"/>
        <v>105805.66099999999</v>
      </c>
      <c r="G28" s="26">
        <f t="shared" si="0"/>
        <v>100</v>
      </c>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8"/>
      <c r="AR28" s="28"/>
      <c r="AS28" s="28"/>
      <c r="AT28" s="28"/>
      <c r="AU28" s="26"/>
      <c r="AV28" s="28"/>
      <c r="AW28" s="28"/>
      <c r="AX28" s="28"/>
      <c r="AY28" s="26"/>
      <c r="AZ28" s="28"/>
      <c r="BA28" s="28"/>
      <c r="BB28" s="28"/>
      <c r="BC28" s="26"/>
      <c r="BD28" s="28"/>
      <c r="BE28" s="28"/>
      <c r="BF28" s="28"/>
      <c r="BG28" s="26"/>
      <c r="BH28" s="28"/>
      <c r="BI28" s="28"/>
      <c r="BJ28" s="28"/>
      <c r="BK28" s="26"/>
      <c r="BL28" s="26"/>
      <c r="BM28" s="26"/>
      <c r="BN28" s="26"/>
      <c r="BO28" s="26"/>
      <c r="BP28" s="26"/>
      <c r="BQ28" s="26"/>
      <c r="BR28" s="26"/>
      <c r="BS28" s="26"/>
      <c r="BT28" s="26">
        <v>12750</v>
      </c>
      <c r="BU28" s="26">
        <v>12750</v>
      </c>
      <c r="BV28" s="26">
        <v>12750</v>
      </c>
      <c r="BW28" s="26">
        <f>BV28/BU28*100</f>
        <v>100</v>
      </c>
      <c r="BX28" s="184"/>
      <c r="BY28" s="184"/>
      <c r="BZ28" s="184"/>
      <c r="CA28" s="184"/>
      <c r="CB28" s="26"/>
      <c r="CC28" s="26"/>
      <c r="CD28" s="26"/>
      <c r="CE28" s="80"/>
      <c r="CF28" s="26"/>
      <c r="CG28" s="26"/>
      <c r="CH28" s="26"/>
      <c r="CI28" s="80"/>
      <c r="CJ28" s="26"/>
      <c r="CK28" s="26"/>
      <c r="CL28" s="26"/>
      <c r="CM28" s="80"/>
      <c r="CN28" s="26"/>
      <c r="CO28" s="26"/>
      <c r="CP28" s="26"/>
      <c r="CQ28" s="80"/>
      <c r="CR28" s="26"/>
      <c r="CS28" s="26"/>
      <c r="CT28" s="26"/>
      <c r="CU28" s="80"/>
      <c r="CV28" s="80"/>
      <c r="CW28" s="26"/>
      <c r="CX28" s="26"/>
      <c r="CY28" s="80"/>
      <c r="CZ28" s="26"/>
      <c r="DA28" s="26"/>
      <c r="DB28" s="26"/>
      <c r="DC28" s="31"/>
      <c r="DD28" s="26"/>
      <c r="DE28" s="26"/>
      <c r="DF28" s="26"/>
      <c r="DG28" s="80"/>
      <c r="DH28" s="80"/>
      <c r="DI28" s="26"/>
      <c r="DJ28" s="26"/>
      <c r="DK28" s="80"/>
      <c r="DL28" s="80"/>
      <c r="DM28" s="26"/>
      <c r="DN28" s="26"/>
      <c r="DO28" s="26"/>
      <c r="DP28" s="26"/>
      <c r="DQ28" s="26"/>
      <c r="DR28" s="26"/>
      <c r="DS28" s="27"/>
      <c r="DT28" s="27"/>
      <c r="DU28" s="27"/>
      <c r="DV28" s="26"/>
      <c r="DW28" s="80"/>
      <c r="DX28" s="80"/>
      <c r="DY28" s="27"/>
      <c r="DZ28" s="26"/>
      <c r="EA28" s="80"/>
      <c r="EB28" s="27"/>
      <c r="EC28" s="27"/>
      <c r="ED28" s="26"/>
      <c r="EE28" s="80"/>
      <c r="EF28" s="27"/>
      <c r="EG28" s="27"/>
      <c r="EH28" s="26"/>
      <c r="EI28" s="26"/>
      <c r="EJ28" s="27"/>
      <c r="EK28" s="27"/>
      <c r="EL28" s="26"/>
      <c r="EM28" s="26"/>
      <c r="EN28" s="27"/>
      <c r="EO28" s="27"/>
      <c r="EP28" s="26"/>
      <c r="EQ28" s="26"/>
      <c r="ER28" s="26"/>
      <c r="ES28" s="26"/>
      <c r="ET28" s="26"/>
      <c r="EU28" s="80"/>
      <c r="EV28" s="26"/>
      <c r="EW28" s="26"/>
      <c r="EX28" s="26"/>
      <c r="EY28" s="26"/>
      <c r="EZ28" s="26"/>
      <c r="FA28" s="26"/>
      <c r="FB28" s="26"/>
      <c r="FC28" s="26"/>
      <c r="FD28" s="27"/>
      <c r="FE28" s="27"/>
      <c r="FF28" s="26"/>
      <c r="FG28" s="26"/>
      <c r="FH28" s="26"/>
      <c r="FI28" s="27"/>
      <c r="FJ28" s="26"/>
      <c r="FK28" s="26"/>
      <c r="FL28" s="26"/>
      <c r="FM28" s="27"/>
      <c r="FN28" s="26"/>
      <c r="FO28" s="26"/>
      <c r="FP28" s="26"/>
      <c r="FQ28" s="26"/>
      <c r="FR28" s="26"/>
      <c r="FS28" s="80"/>
      <c r="FT28" s="80"/>
      <c r="FU28" s="26"/>
      <c r="FV28" s="26"/>
      <c r="FW28" s="80"/>
      <c r="FX28" s="26"/>
      <c r="FY28" s="26"/>
      <c r="FZ28" s="26"/>
      <c r="GA28" s="80"/>
      <c r="GB28" s="26"/>
      <c r="GC28" s="26"/>
      <c r="GD28" s="26"/>
      <c r="GE28" s="80"/>
      <c r="GF28" s="26"/>
      <c r="GG28" s="26"/>
      <c r="GH28" s="26"/>
      <c r="GI28" s="80"/>
      <c r="GJ28" s="80"/>
      <c r="GK28" s="26"/>
      <c r="GL28" s="26"/>
      <c r="GM28" s="80"/>
      <c r="GN28" s="26"/>
      <c r="GO28" s="26"/>
      <c r="GP28" s="26"/>
      <c r="GQ28" s="80"/>
      <c r="GR28" s="80"/>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7"/>
      <c r="IT28" s="26"/>
      <c r="IU28" s="26"/>
      <c r="IV28" s="26"/>
      <c r="IW28" s="26"/>
      <c r="IX28" s="26"/>
      <c r="IY28" s="26"/>
      <c r="IZ28" s="26"/>
      <c r="JA28" s="26"/>
      <c r="JB28" s="26"/>
      <c r="JC28" s="26"/>
      <c r="JD28" s="26"/>
      <c r="JE28" s="26"/>
      <c r="JF28" s="26"/>
      <c r="JG28" s="26"/>
      <c r="JH28" s="26"/>
      <c r="JI28" s="26"/>
      <c r="JJ28" s="26"/>
      <c r="JK28" s="26"/>
      <c r="JL28" s="26"/>
      <c r="JM28" s="26"/>
      <c r="JN28" s="26"/>
      <c r="JO28" s="26"/>
      <c r="JP28" s="26">
        <v>93055.660999999993</v>
      </c>
      <c r="JQ28" s="26">
        <v>93055.660999999993</v>
      </c>
      <c r="JR28" s="26">
        <v>93055.660999999993</v>
      </c>
      <c r="JS28" s="26">
        <f>JR28/JQ28*100</f>
        <v>100</v>
      </c>
      <c r="JT28" s="26"/>
      <c r="JU28" s="26"/>
      <c r="JV28" s="26"/>
      <c r="JW28" s="26"/>
      <c r="JX28" s="30"/>
      <c r="JY28" s="30"/>
      <c r="JZ28" s="30"/>
      <c r="KA28" s="30"/>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c r="LP28" s="26"/>
      <c r="LQ28" s="26"/>
      <c r="LR28" s="26"/>
      <c r="LS28" s="26"/>
    </row>
    <row r="29" spans="1:331" ht="15.75" x14ac:dyDescent="0.25">
      <c r="A29" s="66" t="s">
        <v>155</v>
      </c>
      <c r="B29" s="198">
        <f t="shared" si="80"/>
        <v>5010</v>
      </c>
      <c r="C29" s="198">
        <f t="shared" si="81"/>
        <v>5010</v>
      </c>
      <c r="D29" s="198">
        <f t="shared" si="82"/>
        <v>5010</v>
      </c>
      <c r="E29" s="198"/>
      <c r="F29" s="198">
        <f t="shared" si="83"/>
        <v>5010</v>
      </c>
      <c r="G29" s="26">
        <f t="shared" si="0"/>
        <v>100</v>
      </c>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8"/>
      <c r="AR29" s="28"/>
      <c r="AS29" s="28"/>
      <c r="AT29" s="28"/>
      <c r="AU29" s="26"/>
      <c r="AV29" s="28"/>
      <c r="AW29" s="28"/>
      <c r="AX29" s="28"/>
      <c r="AY29" s="26"/>
      <c r="AZ29" s="28"/>
      <c r="BA29" s="28"/>
      <c r="BB29" s="28"/>
      <c r="BC29" s="26"/>
      <c r="BD29" s="28"/>
      <c r="BE29" s="28"/>
      <c r="BF29" s="28"/>
      <c r="BG29" s="26"/>
      <c r="BH29" s="28"/>
      <c r="BI29" s="28"/>
      <c r="BJ29" s="28"/>
      <c r="BK29" s="26"/>
      <c r="BL29" s="26"/>
      <c r="BM29" s="26"/>
      <c r="BN29" s="26"/>
      <c r="BO29" s="26"/>
      <c r="BP29" s="26"/>
      <c r="BQ29" s="26"/>
      <c r="BR29" s="26"/>
      <c r="BS29" s="26"/>
      <c r="BT29" s="26"/>
      <c r="BU29" s="26"/>
      <c r="BV29" s="26"/>
      <c r="BW29" s="26"/>
      <c r="BX29" s="184"/>
      <c r="BY29" s="184"/>
      <c r="BZ29" s="184"/>
      <c r="CA29" s="184"/>
      <c r="CB29" s="26"/>
      <c r="CC29" s="26"/>
      <c r="CD29" s="26"/>
      <c r="CE29" s="80"/>
      <c r="CF29" s="26"/>
      <c r="CG29" s="26"/>
      <c r="CH29" s="26"/>
      <c r="CI29" s="80"/>
      <c r="CJ29" s="26"/>
      <c r="CK29" s="26"/>
      <c r="CL29" s="26"/>
      <c r="CM29" s="80"/>
      <c r="CN29" s="26"/>
      <c r="CO29" s="26"/>
      <c r="CP29" s="26"/>
      <c r="CQ29" s="80"/>
      <c r="CR29" s="26"/>
      <c r="CS29" s="26"/>
      <c r="CT29" s="26"/>
      <c r="CU29" s="80"/>
      <c r="CV29" s="80"/>
      <c r="CW29" s="26"/>
      <c r="CX29" s="26"/>
      <c r="CY29" s="80"/>
      <c r="CZ29" s="26">
        <v>5010</v>
      </c>
      <c r="DA29" s="26">
        <v>5010</v>
      </c>
      <c r="DB29" s="26">
        <v>5010</v>
      </c>
      <c r="DC29" s="31">
        <f t="shared" si="134"/>
        <v>100</v>
      </c>
      <c r="DD29" s="26"/>
      <c r="DE29" s="26"/>
      <c r="DF29" s="26"/>
      <c r="DG29" s="80"/>
      <c r="DH29" s="80"/>
      <c r="DI29" s="26"/>
      <c r="DJ29" s="26"/>
      <c r="DK29" s="80"/>
      <c r="DL29" s="80"/>
      <c r="DM29" s="26"/>
      <c r="DN29" s="26"/>
      <c r="DO29" s="26"/>
      <c r="DP29" s="26"/>
      <c r="DQ29" s="26"/>
      <c r="DR29" s="26"/>
      <c r="DS29" s="27"/>
      <c r="DT29" s="27"/>
      <c r="DU29" s="27"/>
      <c r="DV29" s="26"/>
      <c r="DW29" s="80"/>
      <c r="DX29" s="80"/>
      <c r="DY29" s="27"/>
      <c r="DZ29" s="26"/>
      <c r="EA29" s="80"/>
      <c r="EB29" s="27"/>
      <c r="EC29" s="27"/>
      <c r="ED29" s="26"/>
      <c r="EE29" s="80"/>
      <c r="EF29" s="27"/>
      <c r="EG29" s="27"/>
      <c r="EH29" s="26"/>
      <c r="EI29" s="26"/>
      <c r="EJ29" s="27"/>
      <c r="EK29" s="27"/>
      <c r="EL29" s="26"/>
      <c r="EM29" s="80"/>
      <c r="EN29" s="27"/>
      <c r="EO29" s="27"/>
      <c r="EP29" s="26"/>
      <c r="EQ29" s="80"/>
      <c r="ER29" s="26"/>
      <c r="ES29" s="26"/>
      <c r="ET29" s="26"/>
      <c r="EU29" s="80"/>
      <c r="EV29" s="26"/>
      <c r="EW29" s="26"/>
      <c r="EX29" s="26"/>
      <c r="EY29" s="26"/>
      <c r="EZ29" s="26"/>
      <c r="FA29" s="26"/>
      <c r="FB29" s="26"/>
      <c r="FC29" s="26"/>
      <c r="FD29" s="27"/>
      <c r="FE29" s="27"/>
      <c r="FF29" s="26"/>
      <c r="FG29" s="80"/>
      <c r="FH29" s="80"/>
      <c r="FI29" s="27"/>
      <c r="FJ29" s="26"/>
      <c r="FK29" s="80"/>
      <c r="FL29" s="80"/>
      <c r="FM29" s="27"/>
      <c r="FN29" s="26"/>
      <c r="FO29" s="80"/>
      <c r="FP29" s="26"/>
      <c r="FQ29" s="26"/>
      <c r="FR29" s="26"/>
      <c r="FS29" s="80"/>
      <c r="FT29" s="80"/>
      <c r="FU29" s="26"/>
      <c r="FV29" s="26"/>
      <c r="FW29" s="80"/>
      <c r="FX29" s="26"/>
      <c r="FY29" s="26"/>
      <c r="FZ29" s="26"/>
      <c r="GA29" s="80"/>
      <c r="GB29" s="26"/>
      <c r="GC29" s="26"/>
      <c r="GD29" s="26"/>
      <c r="GE29" s="80"/>
      <c r="GF29" s="26"/>
      <c r="GG29" s="26"/>
      <c r="GH29" s="26"/>
      <c r="GI29" s="80"/>
      <c r="GJ29" s="80"/>
      <c r="GK29" s="26"/>
      <c r="GL29" s="26"/>
      <c r="GM29" s="80"/>
      <c r="GN29" s="26"/>
      <c r="GO29" s="26"/>
      <c r="GP29" s="26"/>
      <c r="GQ29" s="80"/>
      <c r="GR29" s="80"/>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c r="HU29" s="26"/>
      <c r="HV29" s="26"/>
      <c r="HW29" s="26"/>
      <c r="HX29" s="26"/>
      <c r="HY29" s="26"/>
      <c r="HZ29" s="26"/>
      <c r="IA29" s="26"/>
      <c r="IB29" s="26"/>
      <c r="IC29" s="26"/>
      <c r="ID29" s="26"/>
      <c r="IE29" s="26"/>
      <c r="IF29" s="26"/>
      <c r="IG29" s="26"/>
      <c r="IH29" s="26"/>
      <c r="II29" s="26"/>
      <c r="IJ29" s="26"/>
      <c r="IK29" s="26"/>
      <c r="IL29" s="26"/>
      <c r="IM29" s="26"/>
      <c r="IN29" s="26"/>
      <c r="IO29" s="26"/>
      <c r="IP29" s="26"/>
      <c r="IQ29" s="26"/>
      <c r="IR29" s="80"/>
      <c r="IS29" s="27"/>
      <c r="IT29" s="26"/>
      <c r="IU29" s="80"/>
      <c r="IV29" s="26"/>
      <c r="IW29" s="26"/>
      <c r="IX29" s="26"/>
      <c r="IY29" s="26"/>
      <c r="IZ29" s="26"/>
      <c r="JA29" s="26"/>
      <c r="JB29" s="26"/>
      <c r="JC29" s="26"/>
      <c r="JD29" s="26"/>
      <c r="JE29" s="26"/>
      <c r="JF29" s="26"/>
      <c r="JG29" s="26"/>
      <c r="JH29" s="26"/>
      <c r="JI29" s="26"/>
      <c r="JJ29" s="26"/>
      <c r="JK29" s="26"/>
      <c r="JL29" s="26"/>
      <c r="JM29" s="26"/>
      <c r="JN29" s="26"/>
      <c r="JO29" s="26"/>
      <c r="JP29" s="26"/>
      <c r="JQ29" s="26"/>
      <c r="JR29" s="26"/>
      <c r="JS29" s="26"/>
      <c r="JT29" s="26"/>
      <c r="JU29" s="26"/>
      <c r="JV29" s="26"/>
      <c r="JW29" s="26"/>
      <c r="JX29" s="30"/>
      <c r="JY29" s="30"/>
      <c r="JZ29" s="30"/>
      <c r="KA29" s="30"/>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row>
    <row r="30" spans="1:331" ht="15.75" x14ac:dyDescent="0.25">
      <c r="A30" s="66" t="s">
        <v>322</v>
      </c>
      <c r="B30" s="198">
        <f t="shared" si="80"/>
        <v>0</v>
      </c>
      <c r="C30" s="198">
        <f t="shared" si="81"/>
        <v>0</v>
      </c>
      <c r="D30" s="198">
        <f t="shared" si="82"/>
        <v>0</v>
      </c>
      <c r="E30" s="198"/>
      <c r="F30" s="198">
        <f t="shared" si="83"/>
        <v>0</v>
      </c>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8"/>
      <c r="AR30" s="28"/>
      <c r="AS30" s="28"/>
      <c r="AT30" s="28"/>
      <c r="AU30" s="26"/>
      <c r="AV30" s="28"/>
      <c r="AW30" s="28"/>
      <c r="AX30" s="28"/>
      <c r="AY30" s="26"/>
      <c r="AZ30" s="28"/>
      <c r="BA30" s="28"/>
      <c r="BB30" s="28"/>
      <c r="BC30" s="26"/>
      <c r="BD30" s="28"/>
      <c r="BE30" s="28"/>
      <c r="BF30" s="28"/>
      <c r="BG30" s="26"/>
      <c r="BH30" s="28"/>
      <c r="BI30" s="28"/>
      <c r="BJ30" s="28"/>
      <c r="BK30" s="26"/>
      <c r="BL30" s="26"/>
      <c r="BM30" s="26"/>
      <c r="BN30" s="26"/>
      <c r="BO30" s="26"/>
      <c r="BP30" s="26"/>
      <c r="BQ30" s="26"/>
      <c r="BR30" s="26"/>
      <c r="BS30" s="26"/>
      <c r="BT30" s="26"/>
      <c r="BU30" s="26"/>
      <c r="BV30" s="26"/>
      <c r="BW30" s="26"/>
      <c r="BX30" s="184"/>
      <c r="BY30" s="184"/>
      <c r="BZ30" s="184"/>
      <c r="CA30" s="184"/>
      <c r="CB30" s="26"/>
      <c r="CC30" s="26"/>
      <c r="CD30" s="26"/>
      <c r="CE30" s="80"/>
      <c r="CF30" s="26"/>
      <c r="CG30" s="26"/>
      <c r="CH30" s="26"/>
      <c r="CI30" s="80"/>
      <c r="CJ30" s="26"/>
      <c r="CK30" s="26"/>
      <c r="CL30" s="26"/>
      <c r="CM30" s="80"/>
      <c r="CN30" s="26"/>
      <c r="CO30" s="26"/>
      <c r="CP30" s="26"/>
      <c r="CQ30" s="80"/>
      <c r="CR30" s="26"/>
      <c r="CS30" s="26"/>
      <c r="CT30" s="26"/>
      <c r="CU30" s="80"/>
      <c r="CV30" s="80"/>
      <c r="CW30" s="26"/>
      <c r="CX30" s="26"/>
      <c r="CY30" s="80"/>
      <c r="CZ30" s="26"/>
      <c r="DA30" s="26"/>
      <c r="DB30" s="26"/>
      <c r="DC30" s="31"/>
      <c r="DD30" s="26"/>
      <c r="DE30" s="26"/>
      <c r="DF30" s="26"/>
      <c r="DG30" s="80"/>
      <c r="DH30" s="80"/>
      <c r="DI30" s="26"/>
      <c r="DJ30" s="26"/>
      <c r="DK30" s="80"/>
      <c r="DL30" s="80"/>
      <c r="DM30" s="26"/>
      <c r="DN30" s="26"/>
      <c r="DO30" s="26"/>
      <c r="DP30" s="26"/>
      <c r="DQ30" s="26"/>
      <c r="DR30" s="26"/>
      <c r="DS30" s="27"/>
      <c r="DT30" s="27"/>
      <c r="DU30" s="27"/>
      <c r="DV30" s="26"/>
      <c r="DW30" s="80"/>
      <c r="DX30" s="80"/>
      <c r="DY30" s="27"/>
      <c r="DZ30" s="26"/>
      <c r="EA30" s="80"/>
      <c r="EB30" s="27"/>
      <c r="EC30" s="27"/>
      <c r="ED30" s="26"/>
      <c r="EE30" s="80"/>
      <c r="EF30" s="27"/>
      <c r="EG30" s="27"/>
      <c r="EH30" s="26"/>
      <c r="EI30" s="26"/>
      <c r="EJ30" s="27"/>
      <c r="EK30" s="27"/>
      <c r="EL30" s="26"/>
      <c r="EM30" s="80"/>
      <c r="EN30" s="27"/>
      <c r="EO30" s="27"/>
      <c r="EP30" s="26"/>
      <c r="EQ30" s="80"/>
      <c r="ER30" s="26"/>
      <c r="ES30" s="26"/>
      <c r="ET30" s="26"/>
      <c r="EU30" s="80"/>
      <c r="EV30" s="26"/>
      <c r="EW30" s="26"/>
      <c r="EX30" s="26"/>
      <c r="EY30" s="26"/>
      <c r="EZ30" s="26"/>
      <c r="FA30" s="26"/>
      <c r="FB30" s="26"/>
      <c r="FC30" s="26"/>
      <c r="FD30" s="27"/>
      <c r="FE30" s="27"/>
      <c r="FF30" s="26"/>
      <c r="FG30" s="80"/>
      <c r="FH30" s="80"/>
      <c r="FI30" s="27"/>
      <c r="FJ30" s="26"/>
      <c r="FK30" s="80"/>
      <c r="FL30" s="80"/>
      <c r="FM30" s="27"/>
      <c r="FN30" s="26"/>
      <c r="FO30" s="80"/>
      <c r="FP30" s="26"/>
      <c r="FQ30" s="26"/>
      <c r="FR30" s="26"/>
      <c r="FS30" s="80"/>
      <c r="FT30" s="80"/>
      <c r="FU30" s="26"/>
      <c r="FV30" s="26"/>
      <c r="FW30" s="80"/>
      <c r="FX30" s="26"/>
      <c r="FY30" s="26"/>
      <c r="FZ30" s="26"/>
      <c r="GA30" s="80"/>
      <c r="GB30" s="26"/>
      <c r="GC30" s="26"/>
      <c r="GD30" s="26"/>
      <c r="GE30" s="80"/>
      <c r="GF30" s="26"/>
      <c r="GG30" s="26"/>
      <c r="GH30" s="26"/>
      <c r="GI30" s="80"/>
      <c r="GJ30" s="80"/>
      <c r="GK30" s="26"/>
      <c r="GL30" s="26"/>
      <c r="GM30" s="80"/>
      <c r="GN30" s="26"/>
      <c r="GO30" s="26"/>
      <c r="GP30" s="26"/>
      <c r="GQ30" s="80"/>
      <c r="GR30" s="80"/>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80"/>
      <c r="IS30" s="27"/>
      <c r="IT30" s="26"/>
      <c r="IU30" s="80"/>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30"/>
      <c r="JY30" s="30"/>
      <c r="JZ30" s="30"/>
      <c r="KA30" s="30"/>
      <c r="KB30" s="26"/>
      <c r="KC30" s="26"/>
      <c r="KD30" s="26"/>
      <c r="KE30" s="26"/>
      <c r="KF30" s="26"/>
      <c r="KG30" s="26"/>
      <c r="KH30" s="26"/>
      <c r="KI30" s="26"/>
      <c r="KJ30" s="26"/>
      <c r="KK30" s="26"/>
      <c r="KL30" s="26"/>
      <c r="KM30" s="26"/>
      <c r="KN30" s="26"/>
      <c r="KO30" s="26"/>
      <c r="KP30" s="26"/>
      <c r="KQ30" s="26"/>
      <c r="KR30" s="26"/>
      <c r="KS30" s="26"/>
      <c r="KT30" s="26"/>
      <c r="KU30" s="26"/>
      <c r="KV30" s="26"/>
      <c r="KW30" s="26"/>
      <c r="KX30" s="26"/>
      <c r="KY30" s="26"/>
      <c r="KZ30" s="26"/>
      <c r="LA30" s="26"/>
      <c r="LB30" s="26"/>
      <c r="LC30" s="26"/>
      <c r="LD30" s="26"/>
      <c r="LE30" s="26"/>
      <c r="LF30" s="26"/>
      <c r="LG30" s="26"/>
      <c r="LH30" s="26"/>
      <c r="LI30" s="26"/>
      <c r="LJ30" s="26"/>
      <c r="LK30" s="26"/>
      <c r="LL30" s="26"/>
      <c r="LM30" s="26"/>
      <c r="LN30" s="26"/>
      <c r="LO30" s="26"/>
      <c r="LP30" s="26"/>
      <c r="LQ30" s="26"/>
      <c r="LR30" s="26"/>
      <c r="LS30" s="26"/>
    </row>
    <row r="31" spans="1:331" ht="15.75" x14ac:dyDescent="0.25">
      <c r="A31" s="66" t="s">
        <v>156</v>
      </c>
      <c r="B31" s="198">
        <f t="shared" si="80"/>
        <v>7911</v>
      </c>
      <c r="C31" s="198">
        <f t="shared" si="81"/>
        <v>9253.7911100000001</v>
      </c>
      <c r="D31" s="198">
        <f t="shared" si="82"/>
        <v>9253.7911100000001</v>
      </c>
      <c r="E31" s="198"/>
      <c r="F31" s="198">
        <f t="shared" si="83"/>
        <v>7911</v>
      </c>
      <c r="G31" s="26">
        <f>F31/C31*100</f>
        <v>85.489286563331561</v>
      </c>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8"/>
      <c r="AR31" s="28"/>
      <c r="AS31" s="28"/>
      <c r="AT31" s="28"/>
      <c r="AU31" s="26"/>
      <c r="AV31" s="28"/>
      <c r="AW31" s="28"/>
      <c r="AX31" s="28"/>
      <c r="AY31" s="26"/>
      <c r="AZ31" s="28"/>
      <c r="BA31" s="28"/>
      <c r="BB31" s="28"/>
      <c r="BC31" s="26"/>
      <c r="BD31" s="28"/>
      <c r="BE31" s="28"/>
      <c r="BF31" s="28"/>
      <c r="BG31" s="26"/>
      <c r="BH31" s="28"/>
      <c r="BI31" s="28"/>
      <c r="BJ31" s="28"/>
      <c r="BK31" s="26"/>
      <c r="BL31" s="26"/>
      <c r="BM31" s="26"/>
      <c r="BN31" s="26"/>
      <c r="BO31" s="26"/>
      <c r="BP31" s="26"/>
      <c r="BQ31" s="26">
        <v>1342.7911100000001</v>
      </c>
      <c r="BR31" s="26"/>
      <c r="BS31" s="26">
        <f t="shared" si="133"/>
        <v>0</v>
      </c>
      <c r="BT31" s="26"/>
      <c r="BU31" s="26"/>
      <c r="BV31" s="26"/>
      <c r="BW31" s="26"/>
      <c r="BX31" s="184"/>
      <c r="BY31" s="184"/>
      <c r="BZ31" s="184"/>
      <c r="CA31" s="184"/>
      <c r="CB31" s="26"/>
      <c r="CC31" s="26"/>
      <c r="CD31" s="26"/>
      <c r="CE31" s="80"/>
      <c r="CF31" s="26"/>
      <c r="CG31" s="26"/>
      <c r="CH31" s="26"/>
      <c r="CI31" s="80"/>
      <c r="CJ31" s="26"/>
      <c r="CK31" s="26"/>
      <c r="CL31" s="26"/>
      <c r="CM31" s="80"/>
      <c r="CN31" s="26"/>
      <c r="CO31" s="26"/>
      <c r="CP31" s="26"/>
      <c r="CQ31" s="80"/>
      <c r="CR31" s="26"/>
      <c r="CS31" s="26"/>
      <c r="CT31" s="26"/>
      <c r="CU31" s="80"/>
      <c r="CV31" s="80"/>
      <c r="CW31" s="26"/>
      <c r="CX31" s="26"/>
      <c r="CY31" s="80"/>
      <c r="CZ31" s="26">
        <v>7911</v>
      </c>
      <c r="DA31" s="26">
        <v>7911</v>
      </c>
      <c r="DB31" s="26">
        <v>7911</v>
      </c>
      <c r="DC31" s="31">
        <f t="shared" si="134"/>
        <v>100</v>
      </c>
      <c r="DD31" s="26"/>
      <c r="DE31" s="26"/>
      <c r="DF31" s="26"/>
      <c r="DG31" s="80"/>
      <c r="DH31" s="80"/>
      <c r="DI31" s="26"/>
      <c r="DJ31" s="26"/>
      <c r="DK31" s="80"/>
      <c r="DL31" s="80"/>
      <c r="DM31" s="26"/>
      <c r="DN31" s="26"/>
      <c r="DO31" s="26"/>
      <c r="DP31" s="26"/>
      <c r="DQ31" s="26"/>
      <c r="DR31" s="26"/>
      <c r="DS31" s="27"/>
      <c r="DT31" s="27"/>
      <c r="DU31" s="27"/>
      <c r="DV31" s="26"/>
      <c r="DW31" s="80"/>
      <c r="DX31" s="80"/>
      <c r="DY31" s="27"/>
      <c r="DZ31" s="26"/>
      <c r="EA31" s="80"/>
      <c r="EB31" s="27"/>
      <c r="EC31" s="27"/>
      <c r="ED31" s="26"/>
      <c r="EE31" s="80"/>
      <c r="EF31" s="27"/>
      <c r="EG31" s="27"/>
      <c r="EH31" s="26"/>
      <c r="EI31" s="26"/>
      <c r="EJ31" s="27"/>
      <c r="EK31" s="27"/>
      <c r="EL31" s="26"/>
      <c r="EM31" s="80"/>
      <c r="EN31" s="27"/>
      <c r="EO31" s="27"/>
      <c r="EP31" s="26"/>
      <c r="EQ31" s="80"/>
      <c r="ER31" s="26"/>
      <c r="ES31" s="26"/>
      <c r="ET31" s="26"/>
      <c r="EU31" s="80"/>
      <c r="EV31" s="26"/>
      <c r="EW31" s="26"/>
      <c r="EX31" s="26"/>
      <c r="EY31" s="26"/>
      <c r="EZ31" s="26"/>
      <c r="FA31" s="26"/>
      <c r="FB31" s="26"/>
      <c r="FC31" s="26"/>
      <c r="FD31" s="27"/>
      <c r="FE31" s="27"/>
      <c r="FF31" s="26"/>
      <c r="FG31" s="80"/>
      <c r="FH31" s="80"/>
      <c r="FI31" s="27"/>
      <c r="FJ31" s="26"/>
      <c r="FK31" s="80"/>
      <c r="FL31" s="80"/>
      <c r="FM31" s="27"/>
      <c r="FN31" s="26"/>
      <c r="FO31" s="80"/>
      <c r="FP31" s="26"/>
      <c r="FQ31" s="26"/>
      <c r="FR31" s="26"/>
      <c r="FS31" s="80"/>
      <c r="FT31" s="80"/>
      <c r="FU31" s="26"/>
      <c r="FV31" s="26"/>
      <c r="FW31" s="80"/>
      <c r="FX31" s="26"/>
      <c r="FY31" s="26"/>
      <c r="FZ31" s="26"/>
      <c r="GA31" s="80"/>
      <c r="GB31" s="26"/>
      <c r="GC31" s="26"/>
      <c r="GD31" s="26"/>
      <c r="GE31" s="80"/>
      <c r="GF31" s="26"/>
      <c r="GG31" s="26"/>
      <c r="GH31" s="26"/>
      <c r="GI31" s="80"/>
      <c r="GJ31" s="80"/>
      <c r="GK31" s="26"/>
      <c r="GL31" s="26"/>
      <c r="GM31" s="80"/>
      <c r="GN31" s="26"/>
      <c r="GO31" s="26"/>
      <c r="GP31" s="26"/>
      <c r="GQ31" s="80"/>
      <c r="GR31" s="80"/>
      <c r="GS31" s="26"/>
      <c r="GT31" s="26"/>
      <c r="GU31" s="26"/>
      <c r="GV31" s="26"/>
      <c r="GW31" s="26"/>
      <c r="GX31" s="26"/>
      <c r="GY31" s="26"/>
      <c r="GZ31" s="26"/>
      <c r="HA31" s="26"/>
      <c r="HB31" s="26"/>
      <c r="HC31" s="26"/>
      <c r="HD31" s="26"/>
      <c r="HE31" s="26"/>
      <c r="HF31" s="26"/>
      <c r="HG31" s="26"/>
      <c r="HH31" s="26"/>
      <c r="HI31" s="26"/>
      <c r="HJ31" s="26"/>
      <c r="HK31" s="26"/>
      <c r="HL31" s="26"/>
      <c r="HM31" s="26"/>
      <c r="HN31" s="26"/>
      <c r="HO31" s="26"/>
      <c r="HP31" s="26"/>
      <c r="HQ31" s="26"/>
      <c r="HR31" s="26"/>
      <c r="HS31" s="26"/>
      <c r="HT31" s="26"/>
      <c r="HU31" s="26"/>
      <c r="HV31" s="26"/>
      <c r="HW31" s="26"/>
      <c r="HX31" s="26"/>
      <c r="HY31" s="26"/>
      <c r="HZ31" s="26"/>
      <c r="IA31" s="26"/>
      <c r="IB31" s="26"/>
      <c r="IC31" s="26"/>
      <c r="ID31" s="26"/>
      <c r="IE31" s="26"/>
      <c r="IF31" s="26"/>
      <c r="IG31" s="26"/>
      <c r="IH31" s="26"/>
      <c r="II31" s="26"/>
      <c r="IJ31" s="26"/>
      <c r="IK31" s="26"/>
      <c r="IL31" s="26"/>
      <c r="IM31" s="26"/>
      <c r="IN31" s="26"/>
      <c r="IO31" s="26"/>
      <c r="IP31" s="26"/>
      <c r="IQ31" s="26"/>
      <c r="IR31" s="80"/>
      <c r="IS31" s="27"/>
      <c r="IT31" s="26"/>
      <c r="IU31" s="80"/>
      <c r="IV31" s="26"/>
      <c r="IW31" s="26"/>
      <c r="IX31" s="26"/>
      <c r="IY31" s="26"/>
      <c r="IZ31" s="26"/>
      <c r="JA31" s="26"/>
      <c r="JB31" s="26"/>
      <c r="JC31" s="26"/>
      <c r="JD31" s="26"/>
      <c r="JE31" s="26"/>
      <c r="JF31" s="26"/>
      <c r="JG31" s="26"/>
      <c r="JH31" s="26"/>
      <c r="JI31" s="26"/>
      <c r="JJ31" s="26"/>
      <c r="JK31" s="26"/>
      <c r="JL31" s="26"/>
      <c r="JM31" s="26"/>
      <c r="JN31" s="26"/>
      <c r="JO31" s="26"/>
      <c r="JP31" s="26"/>
      <c r="JQ31" s="26"/>
      <c r="JR31" s="26"/>
      <c r="JS31" s="26"/>
      <c r="JT31" s="26"/>
      <c r="JU31" s="26"/>
      <c r="JV31" s="26"/>
      <c r="JW31" s="26"/>
      <c r="JX31" s="30"/>
      <c r="JY31" s="30"/>
      <c r="JZ31" s="30"/>
      <c r="KA31" s="30"/>
      <c r="KB31" s="26"/>
      <c r="KC31" s="26"/>
      <c r="KD31" s="26"/>
      <c r="KE31" s="26"/>
      <c r="KF31" s="26"/>
      <c r="KG31" s="26"/>
      <c r="KH31" s="26"/>
      <c r="KI31" s="26"/>
      <c r="KJ31" s="26"/>
      <c r="KK31" s="26"/>
      <c r="KL31" s="26"/>
      <c r="KM31" s="26"/>
      <c r="KN31" s="26"/>
      <c r="KO31" s="26"/>
      <c r="KP31" s="26"/>
      <c r="KQ31" s="26"/>
      <c r="KR31" s="26"/>
      <c r="KS31" s="26"/>
      <c r="KT31" s="26"/>
      <c r="KU31" s="26"/>
      <c r="KV31" s="26"/>
      <c r="KW31" s="26"/>
      <c r="KX31" s="26"/>
      <c r="KY31" s="26"/>
      <c r="KZ31" s="26"/>
      <c r="LA31" s="26"/>
      <c r="LB31" s="26"/>
      <c r="LC31" s="26"/>
      <c r="LD31" s="26"/>
      <c r="LE31" s="26"/>
      <c r="LF31" s="26"/>
      <c r="LG31" s="26"/>
      <c r="LH31" s="26"/>
      <c r="LI31" s="26"/>
      <c r="LJ31" s="26"/>
      <c r="LK31" s="26"/>
      <c r="LL31" s="26"/>
      <c r="LM31" s="26"/>
      <c r="LN31" s="26"/>
      <c r="LO31" s="26"/>
      <c r="LP31" s="26"/>
      <c r="LQ31" s="26"/>
      <c r="LR31" s="26"/>
      <c r="LS31" s="26"/>
    </row>
    <row r="32" spans="1:331" ht="15.75" x14ac:dyDescent="0.25">
      <c r="A32" s="66" t="s">
        <v>321</v>
      </c>
      <c r="B32" s="198">
        <f t="shared" si="80"/>
        <v>5166</v>
      </c>
      <c r="C32" s="198">
        <f t="shared" si="81"/>
        <v>6394.4400000000005</v>
      </c>
      <c r="D32" s="198">
        <f t="shared" si="82"/>
        <v>6394.4400000000005</v>
      </c>
      <c r="E32" s="198"/>
      <c r="F32" s="198">
        <f t="shared" si="83"/>
        <v>5166</v>
      </c>
      <c r="G32" s="26">
        <f>F32/C32*100</f>
        <v>80.788935387617983</v>
      </c>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8"/>
      <c r="AR32" s="28"/>
      <c r="AS32" s="28"/>
      <c r="AT32" s="28"/>
      <c r="AU32" s="26"/>
      <c r="AV32" s="28"/>
      <c r="AW32" s="28"/>
      <c r="AX32" s="28"/>
      <c r="AY32" s="26"/>
      <c r="AZ32" s="28"/>
      <c r="BA32" s="28"/>
      <c r="BB32" s="28"/>
      <c r="BC32" s="26"/>
      <c r="BD32" s="28"/>
      <c r="BE32" s="28"/>
      <c r="BF32" s="28"/>
      <c r="BG32" s="26"/>
      <c r="BH32" s="28"/>
      <c r="BI32" s="28"/>
      <c r="BJ32" s="28"/>
      <c r="BK32" s="26"/>
      <c r="BL32" s="26"/>
      <c r="BM32" s="26"/>
      <c r="BN32" s="26"/>
      <c r="BO32" s="26"/>
      <c r="BP32" s="26"/>
      <c r="BQ32" s="26">
        <v>1228.44</v>
      </c>
      <c r="BR32" s="26"/>
      <c r="BS32" s="26">
        <f t="shared" si="133"/>
        <v>0</v>
      </c>
      <c r="BT32" s="26"/>
      <c r="BU32" s="26"/>
      <c r="BV32" s="26"/>
      <c r="BW32" s="26"/>
      <c r="BX32" s="184"/>
      <c r="BY32" s="184"/>
      <c r="BZ32" s="184"/>
      <c r="CA32" s="184"/>
      <c r="CB32" s="26"/>
      <c r="CC32" s="26"/>
      <c r="CD32" s="26"/>
      <c r="CE32" s="80"/>
      <c r="CF32" s="26"/>
      <c r="CG32" s="26"/>
      <c r="CH32" s="26"/>
      <c r="CI32" s="80"/>
      <c r="CJ32" s="26"/>
      <c r="CK32" s="26"/>
      <c r="CL32" s="26"/>
      <c r="CM32" s="80"/>
      <c r="CN32" s="26"/>
      <c r="CO32" s="26"/>
      <c r="CP32" s="26"/>
      <c r="CQ32" s="80"/>
      <c r="CR32" s="26"/>
      <c r="CS32" s="26"/>
      <c r="CT32" s="26"/>
      <c r="CU32" s="80"/>
      <c r="CV32" s="80"/>
      <c r="CW32" s="26"/>
      <c r="CX32" s="26"/>
      <c r="CY32" s="80"/>
      <c r="CZ32" s="26">
        <v>5166</v>
      </c>
      <c r="DA32" s="26">
        <v>5166</v>
      </c>
      <c r="DB32" s="26">
        <v>5166</v>
      </c>
      <c r="DC32" s="31">
        <f t="shared" si="134"/>
        <v>100</v>
      </c>
      <c r="DD32" s="26"/>
      <c r="DE32" s="26"/>
      <c r="DF32" s="26"/>
      <c r="DG32" s="80"/>
      <c r="DH32" s="80"/>
      <c r="DI32" s="26"/>
      <c r="DJ32" s="26"/>
      <c r="DK32" s="80"/>
      <c r="DL32" s="80"/>
      <c r="DM32" s="26"/>
      <c r="DN32" s="26"/>
      <c r="DO32" s="26"/>
      <c r="DP32" s="26"/>
      <c r="DQ32" s="26"/>
      <c r="DR32" s="26"/>
      <c r="DS32" s="27"/>
      <c r="DT32" s="27"/>
      <c r="DU32" s="27"/>
      <c r="DV32" s="26"/>
      <c r="DW32" s="80"/>
      <c r="DX32" s="80"/>
      <c r="DY32" s="27"/>
      <c r="DZ32" s="26"/>
      <c r="EA32" s="80"/>
      <c r="EB32" s="27"/>
      <c r="EC32" s="27"/>
      <c r="ED32" s="26"/>
      <c r="EE32" s="80"/>
      <c r="EF32" s="27"/>
      <c r="EG32" s="27"/>
      <c r="EH32" s="26"/>
      <c r="EI32" s="26"/>
      <c r="EJ32" s="27"/>
      <c r="EK32" s="27"/>
      <c r="EL32" s="26"/>
      <c r="EM32" s="80"/>
      <c r="EN32" s="27"/>
      <c r="EO32" s="27"/>
      <c r="EP32" s="26"/>
      <c r="EQ32" s="80"/>
      <c r="ER32" s="26"/>
      <c r="ES32" s="26"/>
      <c r="ET32" s="26"/>
      <c r="EU32" s="80"/>
      <c r="EV32" s="26"/>
      <c r="EW32" s="26"/>
      <c r="EX32" s="26"/>
      <c r="EY32" s="26"/>
      <c r="EZ32" s="26"/>
      <c r="FA32" s="26"/>
      <c r="FB32" s="26"/>
      <c r="FC32" s="26"/>
      <c r="FD32" s="27"/>
      <c r="FE32" s="27"/>
      <c r="FF32" s="26"/>
      <c r="FG32" s="80"/>
      <c r="FH32" s="80"/>
      <c r="FI32" s="27"/>
      <c r="FJ32" s="26"/>
      <c r="FK32" s="80"/>
      <c r="FL32" s="80"/>
      <c r="FM32" s="27"/>
      <c r="FN32" s="26"/>
      <c r="FO32" s="80"/>
      <c r="FP32" s="26"/>
      <c r="FQ32" s="26"/>
      <c r="FR32" s="26"/>
      <c r="FS32" s="80"/>
      <c r="FT32" s="80"/>
      <c r="FU32" s="26"/>
      <c r="FV32" s="26"/>
      <c r="FW32" s="80"/>
      <c r="FX32" s="26"/>
      <c r="FY32" s="26"/>
      <c r="FZ32" s="26"/>
      <c r="GA32" s="80"/>
      <c r="GB32" s="26"/>
      <c r="GC32" s="26"/>
      <c r="GD32" s="26"/>
      <c r="GE32" s="80"/>
      <c r="GF32" s="26"/>
      <c r="GG32" s="26"/>
      <c r="GH32" s="26"/>
      <c r="GI32" s="80"/>
      <c r="GJ32" s="80"/>
      <c r="GK32" s="26"/>
      <c r="GL32" s="26"/>
      <c r="GM32" s="80"/>
      <c r="GN32" s="26"/>
      <c r="GO32" s="26"/>
      <c r="GP32" s="26"/>
      <c r="GQ32" s="80"/>
      <c r="GR32" s="80"/>
      <c r="GS32" s="26"/>
      <c r="GT32" s="26"/>
      <c r="GU32" s="26"/>
      <c r="GV32" s="26"/>
      <c r="GW32" s="26"/>
      <c r="GX32" s="26"/>
      <c r="GY32" s="26"/>
      <c r="GZ32" s="26"/>
      <c r="HA32" s="26"/>
      <c r="HB32" s="26"/>
      <c r="HC32" s="26"/>
      <c r="HD32" s="26"/>
      <c r="HE32" s="26"/>
      <c r="HF32" s="26"/>
      <c r="HG32" s="26"/>
      <c r="HH32" s="26"/>
      <c r="HI32" s="26"/>
      <c r="HJ32" s="26"/>
      <c r="HK32" s="26"/>
      <c r="HL32" s="26"/>
      <c r="HM32" s="26"/>
      <c r="HN32" s="26"/>
      <c r="HO32" s="26"/>
      <c r="HP32" s="26"/>
      <c r="HQ32" s="26"/>
      <c r="HR32" s="26"/>
      <c r="HS32" s="26"/>
      <c r="HT32" s="26"/>
      <c r="HU32" s="26"/>
      <c r="HV32" s="26"/>
      <c r="HW32" s="26"/>
      <c r="HX32" s="26"/>
      <c r="HY32" s="26"/>
      <c r="HZ32" s="26"/>
      <c r="IA32" s="26"/>
      <c r="IB32" s="26"/>
      <c r="IC32" s="26"/>
      <c r="ID32" s="26"/>
      <c r="IE32" s="26"/>
      <c r="IF32" s="26"/>
      <c r="IG32" s="26"/>
      <c r="IH32" s="26"/>
      <c r="II32" s="26"/>
      <c r="IJ32" s="26"/>
      <c r="IK32" s="26"/>
      <c r="IL32" s="26"/>
      <c r="IM32" s="26"/>
      <c r="IN32" s="26"/>
      <c r="IO32" s="26"/>
      <c r="IP32" s="26"/>
      <c r="IQ32" s="26"/>
      <c r="IR32" s="80"/>
      <c r="IS32" s="27"/>
      <c r="IT32" s="26"/>
      <c r="IU32" s="80"/>
      <c r="IV32" s="26"/>
      <c r="IW32" s="26"/>
      <c r="IX32" s="26"/>
      <c r="IY32" s="26"/>
      <c r="IZ32" s="26"/>
      <c r="JA32" s="26"/>
      <c r="JB32" s="26"/>
      <c r="JC32" s="26"/>
      <c r="JD32" s="26"/>
      <c r="JE32" s="26"/>
      <c r="JF32" s="26"/>
      <c r="JG32" s="26"/>
      <c r="JH32" s="26"/>
      <c r="JI32" s="26"/>
      <c r="JJ32" s="26"/>
      <c r="JK32" s="26"/>
      <c r="JL32" s="26"/>
      <c r="JM32" s="26"/>
      <c r="JN32" s="26"/>
      <c r="JO32" s="26"/>
      <c r="JP32" s="26"/>
      <c r="JQ32" s="26"/>
      <c r="JR32" s="26"/>
      <c r="JS32" s="26"/>
      <c r="JT32" s="26"/>
      <c r="JU32" s="26"/>
      <c r="JV32" s="26"/>
      <c r="JW32" s="26"/>
      <c r="JX32" s="30"/>
      <c r="JY32" s="30"/>
      <c r="JZ32" s="30"/>
      <c r="KA32" s="30"/>
      <c r="KB32" s="26"/>
      <c r="KC32" s="26"/>
      <c r="KD32" s="26"/>
      <c r="KE32" s="26"/>
      <c r="KF32" s="26"/>
      <c r="KG32" s="26"/>
      <c r="KH32" s="26"/>
      <c r="KI32" s="26"/>
      <c r="KJ32" s="26"/>
      <c r="KK32" s="26"/>
      <c r="KL32" s="26"/>
      <c r="KM32" s="26"/>
      <c r="KN32" s="26"/>
      <c r="KO32" s="26"/>
      <c r="KP32" s="26"/>
      <c r="KQ32" s="26"/>
      <c r="KR32" s="26"/>
      <c r="KS32" s="26"/>
      <c r="KT32" s="26"/>
      <c r="KU32" s="26"/>
      <c r="KV32" s="26"/>
      <c r="KW32" s="26"/>
      <c r="KX32" s="26"/>
      <c r="KY32" s="26"/>
      <c r="KZ32" s="26"/>
      <c r="LA32" s="26"/>
      <c r="LB32" s="26"/>
      <c r="LC32" s="26"/>
      <c r="LD32" s="26"/>
      <c r="LE32" s="26"/>
      <c r="LF32" s="26"/>
      <c r="LG32" s="26"/>
      <c r="LH32" s="26"/>
      <c r="LI32" s="26"/>
      <c r="LJ32" s="26"/>
      <c r="LK32" s="26"/>
      <c r="LL32" s="26"/>
      <c r="LM32" s="26"/>
      <c r="LN32" s="26"/>
      <c r="LO32" s="26"/>
      <c r="LP32" s="26"/>
      <c r="LQ32" s="26"/>
      <c r="LR32" s="26"/>
      <c r="LS32" s="26"/>
    </row>
    <row r="33" spans="1:331" ht="15.75" x14ac:dyDescent="0.25">
      <c r="A33" s="66" t="s">
        <v>320</v>
      </c>
      <c r="B33" s="198">
        <f t="shared" si="80"/>
        <v>5631</v>
      </c>
      <c r="C33" s="198">
        <f t="shared" si="81"/>
        <v>7272.8</v>
      </c>
      <c r="D33" s="198">
        <f t="shared" si="82"/>
        <v>7272.8</v>
      </c>
      <c r="E33" s="198"/>
      <c r="F33" s="198">
        <f t="shared" si="83"/>
        <v>7272.8</v>
      </c>
      <c r="G33" s="26">
        <f>F33/C33*100</f>
        <v>100</v>
      </c>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8"/>
      <c r="AR33" s="28"/>
      <c r="AS33" s="28"/>
      <c r="AT33" s="28"/>
      <c r="AU33" s="26"/>
      <c r="AV33" s="28"/>
      <c r="AW33" s="28"/>
      <c r="AX33" s="28"/>
      <c r="AY33" s="26"/>
      <c r="AZ33" s="28"/>
      <c r="BA33" s="28"/>
      <c r="BB33" s="28"/>
      <c r="BC33" s="26"/>
      <c r="BD33" s="28"/>
      <c r="BE33" s="28"/>
      <c r="BF33" s="28"/>
      <c r="BG33" s="26"/>
      <c r="BH33" s="28"/>
      <c r="BI33" s="28"/>
      <c r="BJ33" s="28"/>
      <c r="BK33" s="26"/>
      <c r="BL33" s="26"/>
      <c r="BM33" s="26"/>
      <c r="BN33" s="26"/>
      <c r="BO33" s="26"/>
      <c r="BP33" s="26"/>
      <c r="BQ33" s="26"/>
      <c r="BR33" s="26"/>
      <c r="BS33" s="26"/>
      <c r="BT33" s="26"/>
      <c r="BU33" s="26"/>
      <c r="BV33" s="26"/>
      <c r="BW33" s="26"/>
      <c r="BX33" s="184"/>
      <c r="BY33" s="184"/>
      <c r="BZ33" s="184"/>
      <c r="CA33" s="184"/>
      <c r="CB33" s="26"/>
      <c r="CC33" s="26"/>
      <c r="CD33" s="26"/>
      <c r="CE33" s="80"/>
      <c r="CF33" s="26"/>
      <c r="CG33" s="26"/>
      <c r="CH33" s="26"/>
      <c r="CI33" s="80"/>
      <c r="CJ33" s="26"/>
      <c r="CK33" s="26"/>
      <c r="CL33" s="26"/>
      <c r="CM33" s="80"/>
      <c r="CN33" s="26"/>
      <c r="CO33" s="26"/>
      <c r="CP33" s="26"/>
      <c r="CQ33" s="80"/>
      <c r="CR33" s="26"/>
      <c r="CS33" s="26"/>
      <c r="CT33" s="26"/>
      <c r="CU33" s="80"/>
      <c r="CV33" s="80"/>
      <c r="CW33" s="26"/>
      <c r="CX33" s="26"/>
      <c r="CY33" s="80"/>
      <c r="CZ33" s="26">
        <v>5631</v>
      </c>
      <c r="DA33" s="26">
        <v>5631</v>
      </c>
      <c r="DB33" s="26">
        <v>5631</v>
      </c>
      <c r="DC33" s="31">
        <f t="shared" si="134"/>
        <v>100</v>
      </c>
      <c r="DD33" s="26"/>
      <c r="DE33" s="26"/>
      <c r="DF33" s="26"/>
      <c r="DG33" s="80"/>
      <c r="DH33" s="80"/>
      <c r="DI33" s="26"/>
      <c r="DJ33" s="26"/>
      <c r="DK33" s="80"/>
      <c r="DL33" s="80"/>
      <c r="DM33" s="26">
        <v>1641.8</v>
      </c>
      <c r="DN33" s="26">
        <v>1641.8</v>
      </c>
      <c r="DO33" s="26">
        <f>DN33/DM33*100</f>
        <v>100</v>
      </c>
      <c r="DP33" s="26"/>
      <c r="DQ33" s="26"/>
      <c r="DR33" s="26"/>
      <c r="DS33" s="27"/>
      <c r="DT33" s="27"/>
      <c r="DU33" s="27"/>
      <c r="DV33" s="26"/>
      <c r="DW33" s="80"/>
      <c r="DX33" s="80"/>
      <c r="DY33" s="27"/>
      <c r="DZ33" s="26"/>
      <c r="EA33" s="80"/>
      <c r="EB33" s="27"/>
      <c r="EC33" s="27"/>
      <c r="ED33" s="26"/>
      <c r="EE33" s="80"/>
      <c r="EF33" s="27"/>
      <c r="EG33" s="27"/>
      <c r="EH33" s="26"/>
      <c r="EI33" s="26"/>
      <c r="EJ33" s="27"/>
      <c r="EK33" s="27"/>
      <c r="EL33" s="26"/>
      <c r="EM33" s="80"/>
      <c r="EN33" s="27"/>
      <c r="EO33" s="27"/>
      <c r="EP33" s="26"/>
      <c r="EQ33" s="80"/>
      <c r="ER33" s="26"/>
      <c r="ES33" s="26"/>
      <c r="ET33" s="26"/>
      <c r="EU33" s="80"/>
      <c r="EV33" s="26"/>
      <c r="EW33" s="26"/>
      <c r="EX33" s="26"/>
      <c r="EY33" s="26"/>
      <c r="EZ33" s="26"/>
      <c r="FA33" s="26"/>
      <c r="FB33" s="26"/>
      <c r="FC33" s="26"/>
      <c r="FD33" s="27"/>
      <c r="FE33" s="27"/>
      <c r="FF33" s="26"/>
      <c r="FG33" s="80"/>
      <c r="FH33" s="80"/>
      <c r="FI33" s="27"/>
      <c r="FJ33" s="26"/>
      <c r="FK33" s="80"/>
      <c r="FL33" s="80"/>
      <c r="FM33" s="27"/>
      <c r="FN33" s="26"/>
      <c r="FO33" s="80"/>
      <c r="FP33" s="26"/>
      <c r="FQ33" s="26"/>
      <c r="FR33" s="26"/>
      <c r="FS33" s="80"/>
      <c r="FT33" s="80"/>
      <c r="FU33" s="26"/>
      <c r="FV33" s="26"/>
      <c r="FW33" s="80"/>
      <c r="FX33" s="26"/>
      <c r="FY33" s="26"/>
      <c r="FZ33" s="26"/>
      <c r="GA33" s="80"/>
      <c r="GB33" s="26"/>
      <c r="GC33" s="26"/>
      <c r="GD33" s="26"/>
      <c r="GE33" s="80"/>
      <c r="GF33" s="26"/>
      <c r="GG33" s="26"/>
      <c r="GH33" s="26"/>
      <c r="GI33" s="80"/>
      <c r="GJ33" s="80"/>
      <c r="GK33" s="26"/>
      <c r="GL33" s="26"/>
      <c r="GM33" s="80"/>
      <c r="GN33" s="26"/>
      <c r="GO33" s="26"/>
      <c r="GP33" s="26"/>
      <c r="GQ33" s="80"/>
      <c r="GR33" s="80"/>
      <c r="GS33" s="26"/>
      <c r="GT33" s="26"/>
      <c r="GU33" s="26"/>
      <c r="GV33" s="26"/>
      <c r="GW33" s="26"/>
      <c r="GX33" s="26"/>
      <c r="GY33" s="26"/>
      <c r="GZ33" s="26"/>
      <c r="HA33" s="26"/>
      <c r="HB33" s="26"/>
      <c r="HC33" s="26"/>
      <c r="HD33" s="26"/>
      <c r="HE33" s="26"/>
      <c r="HF33" s="26"/>
      <c r="HG33" s="26"/>
      <c r="HH33" s="26"/>
      <c r="HI33" s="26"/>
      <c r="HJ33" s="26"/>
      <c r="HK33" s="26"/>
      <c r="HL33" s="26"/>
      <c r="HM33" s="26"/>
      <c r="HN33" s="26"/>
      <c r="HO33" s="26"/>
      <c r="HP33" s="26"/>
      <c r="HQ33" s="26"/>
      <c r="HR33" s="26"/>
      <c r="HS33" s="26"/>
      <c r="HT33" s="26"/>
      <c r="HU33" s="26"/>
      <c r="HV33" s="26"/>
      <c r="HW33" s="26"/>
      <c r="HX33" s="26"/>
      <c r="HY33" s="26"/>
      <c r="HZ33" s="26"/>
      <c r="IA33" s="26"/>
      <c r="IB33" s="26"/>
      <c r="IC33" s="26"/>
      <c r="ID33" s="26"/>
      <c r="IE33" s="26"/>
      <c r="IF33" s="26"/>
      <c r="IG33" s="26"/>
      <c r="IH33" s="26"/>
      <c r="II33" s="26"/>
      <c r="IJ33" s="26"/>
      <c r="IK33" s="26"/>
      <c r="IL33" s="26"/>
      <c r="IM33" s="26"/>
      <c r="IN33" s="26"/>
      <c r="IO33" s="26"/>
      <c r="IP33" s="26"/>
      <c r="IQ33" s="26"/>
      <c r="IR33" s="80"/>
      <c r="IS33" s="27"/>
      <c r="IT33" s="26"/>
      <c r="IU33" s="80"/>
      <c r="IV33" s="26"/>
      <c r="IW33" s="26"/>
      <c r="IX33" s="26"/>
      <c r="IY33" s="26"/>
      <c r="IZ33" s="26"/>
      <c r="JA33" s="26"/>
      <c r="JB33" s="26"/>
      <c r="JC33" s="26"/>
      <c r="JD33" s="26"/>
      <c r="JE33" s="26"/>
      <c r="JF33" s="26"/>
      <c r="JG33" s="26"/>
      <c r="JH33" s="26"/>
      <c r="JI33" s="26"/>
      <c r="JJ33" s="26"/>
      <c r="JK33" s="26"/>
      <c r="JL33" s="26"/>
      <c r="JM33" s="26"/>
      <c r="JN33" s="26"/>
      <c r="JO33" s="26"/>
      <c r="JP33" s="26"/>
      <c r="JQ33" s="26"/>
      <c r="JR33" s="26"/>
      <c r="JS33" s="26"/>
      <c r="JT33" s="26"/>
      <c r="JU33" s="26"/>
      <c r="JV33" s="26"/>
      <c r="JW33" s="26"/>
      <c r="JX33" s="30"/>
      <c r="JY33" s="30"/>
      <c r="JZ33" s="30"/>
      <c r="KA33" s="30"/>
      <c r="KB33" s="26"/>
      <c r="KC33" s="26"/>
      <c r="KD33" s="26"/>
      <c r="KE33" s="26"/>
      <c r="KF33" s="26"/>
      <c r="KG33" s="26"/>
      <c r="KH33" s="26"/>
      <c r="KI33" s="26"/>
      <c r="KJ33" s="26"/>
      <c r="KK33" s="26"/>
      <c r="KL33" s="26"/>
      <c r="KM33" s="26"/>
      <c r="KN33" s="26"/>
      <c r="KO33" s="26"/>
      <c r="KP33" s="26"/>
      <c r="KQ33" s="26"/>
      <c r="KR33" s="26"/>
      <c r="KS33" s="26"/>
      <c r="KT33" s="26"/>
      <c r="KU33" s="26"/>
      <c r="KV33" s="26"/>
      <c r="KW33" s="26"/>
      <c r="KX33" s="26"/>
      <c r="KY33" s="26"/>
      <c r="KZ33" s="26"/>
      <c r="LA33" s="26"/>
      <c r="LB33" s="26"/>
      <c r="LC33" s="26"/>
      <c r="LD33" s="26"/>
      <c r="LE33" s="26"/>
      <c r="LF33" s="26"/>
      <c r="LG33" s="26"/>
      <c r="LH33" s="26"/>
      <c r="LI33" s="26"/>
      <c r="LJ33" s="26"/>
      <c r="LK33" s="26"/>
      <c r="LL33" s="26"/>
      <c r="LM33" s="26"/>
      <c r="LN33" s="26"/>
      <c r="LO33" s="26"/>
      <c r="LP33" s="26"/>
      <c r="LQ33" s="26"/>
      <c r="LR33" s="26"/>
      <c r="LS33" s="26"/>
    </row>
    <row r="34" spans="1:331" ht="15.75" x14ac:dyDescent="0.25">
      <c r="A34" s="66" t="s">
        <v>323</v>
      </c>
      <c r="B34" s="198">
        <f t="shared" si="80"/>
        <v>6051</v>
      </c>
      <c r="C34" s="198">
        <f t="shared" si="81"/>
        <v>6051</v>
      </c>
      <c r="D34" s="198">
        <f t="shared" si="82"/>
        <v>6051</v>
      </c>
      <c r="E34" s="198"/>
      <c r="F34" s="198">
        <f t="shared" si="83"/>
        <v>6051</v>
      </c>
      <c r="G34" s="26">
        <f>F34/C34*100</f>
        <v>100</v>
      </c>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8"/>
      <c r="AR34" s="28"/>
      <c r="AS34" s="28"/>
      <c r="AT34" s="28"/>
      <c r="AU34" s="26"/>
      <c r="AV34" s="28"/>
      <c r="AW34" s="28"/>
      <c r="AX34" s="28"/>
      <c r="AY34" s="26"/>
      <c r="AZ34" s="28"/>
      <c r="BA34" s="28"/>
      <c r="BB34" s="28"/>
      <c r="BC34" s="26"/>
      <c r="BD34" s="28"/>
      <c r="BE34" s="28"/>
      <c r="BF34" s="28"/>
      <c r="BG34" s="26"/>
      <c r="BH34" s="28"/>
      <c r="BI34" s="28"/>
      <c r="BJ34" s="28"/>
      <c r="BK34" s="26"/>
      <c r="BL34" s="26"/>
      <c r="BM34" s="26"/>
      <c r="BN34" s="26"/>
      <c r="BO34" s="26"/>
      <c r="BP34" s="26"/>
      <c r="BQ34" s="26"/>
      <c r="BR34" s="26"/>
      <c r="BS34" s="26"/>
      <c r="BT34" s="26"/>
      <c r="BU34" s="26"/>
      <c r="BV34" s="26"/>
      <c r="BW34" s="26"/>
      <c r="BX34" s="184"/>
      <c r="BY34" s="184"/>
      <c r="BZ34" s="184"/>
      <c r="CA34" s="184"/>
      <c r="CB34" s="26"/>
      <c r="CC34" s="26"/>
      <c r="CD34" s="26"/>
      <c r="CE34" s="80"/>
      <c r="CF34" s="26"/>
      <c r="CG34" s="26"/>
      <c r="CH34" s="26"/>
      <c r="CI34" s="80"/>
      <c r="CJ34" s="26"/>
      <c r="CK34" s="26"/>
      <c r="CL34" s="26"/>
      <c r="CM34" s="80"/>
      <c r="CN34" s="26"/>
      <c r="CO34" s="26"/>
      <c r="CP34" s="26"/>
      <c r="CQ34" s="80"/>
      <c r="CR34" s="26"/>
      <c r="CS34" s="26"/>
      <c r="CT34" s="26"/>
      <c r="CU34" s="80"/>
      <c r="CV34" s="80"/>
      <c r="CW34" s="26"/>
      <c r="CX34" s="26"/>
      <c r="CY34" s="80"/>
      <c r="CZ34" s="26">
        <v>6051</v>
      </c>
      <c r="DA34" s="26">
        <v>6051</v>
      </c>
      <c r="DB34" s="26">
        <v>6051</v>
      </c>
      <c r="DC34" s="31">
        <f t="shared" si="134"/>
        <v>100</v>
      </c>
      <c r="DD34" s="26"/>
      <c r="DE34" s="26"/>
      <c r="DF34" s="26"/>
      <c r="DG34" s="80"/>
      <c r="DH34" s="80"/>
      <c r="DI34" s="26"/>
      <c r="DJ34" s="26"/>
      <c r="DK34" s="80"/>
      <c r="DL34" s="80"/>
      <c r="DM34" s="26"/>
      <c r="DN34" s="26"/>
      <c r="DO34" s="26"/>
      <c r="DP34" s="26"/>
      <c r="DQ34" s="26"/>
      <c r="DR34" s="26"/>
      <c r="DS34" s="27"/>
      <c r="DT34" s="27"/>
      <c r="DU34" s="27"/>
      <c r="DV34" s="26"/>
      <c r="DW34" s="80"/>
      <c r="DX34" s="80"/>
      <c r="DY34" s="27"/>
      <c r="DZ34" s="26"/>
      <c r="EA34" s="80"/>
      <c r="EB34" s="27"/>
      <c r="EC34" s="27"/>
      <c r="ED34" s="26"/>
      <c r="EE34" s="80"/>
      <c r="EF34" s="27"/>
      <c r="EG34" s="27"/>
      <c r="EH34" s="26"/>
      <c r="EI34" s="26"/>
      <c r="EJ34" s="27"/>
      <c r="EK34" s="27"/>
      <c r="EL34" s="26"/>
      <c r="EM34" s="80"/>
      <c r="EN34" s="27"/>
      <c r="EO34" s="27"/>
      <c r="EP34" s="26"/>
      <c r="EQ34" s="80"/>
      <c r="ER34" s="26"/>
      <c r="ES34" s="26"/>
      <c r="ET34" s="26"/>
      <c r="EU34" s="80"/>
      <c r="EV34" s="26"/>
      <c r="EW34" s="26"/>
      <c r="EX34" s="26"/>
      <c r="EY34" s="26"/>
      <c r="EZ34" s="26"/>
      <c r="FA34" s="26"/>
      <c r="FB34" s="26"/>
      <c r="FC34" s="26"/>
      <c r="FD34" s="27"/>
      <c r="FE34" s="27"/>
      <c r="FF34" s="26"/>
      <c r="FG34" s="80"/>
      <c r="FH34" s="80"/>
      <c r="FI34" s="27"/>
      <c r="FJ34" s="26"/>
      <c r="FK34" s="80"/>
      <c r="FL34" s="80"/>
      <c r="FM34" s="27"/>
      <c r="FN34" s="26"/>
      <c r="FO34" s="80"/>
      <c r="FP34" s="26"/>
      <c r="FQ34" s="26"/>
      <c r="FR34" s="26"/>
      <c r="FS34" s="80"/>
      <c r="FT34" s="80"/>
      <c r="FU34" s="26"/>
      <c r="FV34" s="26"/>
      <c r="FW34" s="80"/>
      <c r="FX34" s="26"/>
      <c r="FY34" s="26"/>
      <c r="FZ34" s="26"/>
      <c r="GA34" s="80"/>
      <c r="GB34" s="26"/>
      <c r="GC34" s="26"/>
      <c r="GD34" s="26"/>
      <c r="GE34" s="80"/>
      <c r="GF34" s="26"/>
      <c r="GG34" s="26"/>
      <c r="GH34" s="26"/>
      <c r="GI34" s="80"/>
      <c r="GJ34" s="80"/>
      <c r="GK34" s="26"/>
      <c r="GL34" s="26"/>
      <c r="GM34" s="80"/>
      <c r="GN34" s="26"/>
      <c r="GO34" s="26"/>
      <c r="GP34" s="26"/>
      <c r="GQ34" s="80"/>
      <c r="GR34" s="80"/>
      <c r="GS34" s="26"/>
      <c r="GT34" s="26"/>
      <c r="GU34" s="26"/>
      <c r="GV34" s="26"/>
      <c r="GW34" s="26"/>
      <c r="GX34" s="26"/>
      <c r="GY34" s="26"/>
      <c r="GZ34" s="26"/>
      <c r="HA34" s="26"/>
      <c r="HB34" s="26"/>
      <c r="HC34" s="26"/>
      <c r="HD34" s="26"/>
      <c r="HE34" s="26"/>
      <c r="HF34" s="26"/>
      <c r="HG34" s="26"/>
      <c r="HH34" s="26"/>
      <c r="HI34" s="26"/>
      <c r="HJ34" s="26"/>
      <c r="HK34" s="26"/>
      <c r="HL34" s="26"/>
      <c r="HM34" s="26"/>
      <c r="HN34" s="26"/>
      <c r="HO34" s="26"/>
      <c r="HP34" s="26"/>
      <c r="HQ34" s="26"/>
      <c r="HR34" s="26"/>
      <c r="HS34" s="26"/>
      <c r="HT34" s="26"/>
      <c r="HU34" s="26"/>
      <c r="HV34" s="26"/>
      <c r="HW34" s="26"/>
      <c r="HX34" s="26"/>
      <c r="HY34" s="26"/>
      <c r="HZ34" s="26"/>
      <c r="IA34" s="26"/>
      <c r="IB34" s="26"/>
      <c r="IC34" s="26"/>
      <c r="ID34" s="26"/>
      <c r="IE34" s="26"/>
      <c r="IF34" s="26"/>
      <c r="IG34" s="26"/>
      <c r="IH34" s="26"/>
      <c r="II34" s="26"/>
      <c r="IJ34" s="26"/>
      <c r="IK34" s="26"/>
      <c r="IL34" s="26"/>
      <c r="IM34" s="26"/>
      <c r="IN34" s="26"/>
      <c r="IO34" s="26"/>
      <c r="IP34" s="26"/>
      <c r="IQ34" s="26"/>
      <c r="IR34" s="80"/>
      <c r="IS34" s="27"/>
      <c r="IT34" s="26"/>
      <c r="IU34" s="80"/>
      <c r="IV34" s="26"/>
      <c r="IW34" s="26"/>
      <c r="IX34" s="26"/>
      <c r="IY34" s="26"/>
      <c r="IZ34" s="26"/>
      <c r="JA34" s="26"/>
      <c r="JB34" s="26"/>
      <c r="JC34" s="26"/>
      <c r="JD34" s="26"/>
      <c r="JE34" s="26"/>
      <c r="JF34" s="26"/>
      <c r="JG34" s="26"/>
      <c r="JH34" s="26"/>
      <c r="JI34" s="26"/>
      <c r="JJ34" s="26"/>
      <c r="JK34" s="26"/>
      <c r="JL34" s="26"/>
      <c r="JM34" s="26"/>
      <c r="JN34" s="26"/>
      <c r="JO34" s="26"/>
      <c r="JP34" s="26"/>
      <c r="JQ34" s="26"/>
      <c r="JR34" s="26"/>
      <c r="JS34" s="26"/>
      <c r="JT34" s="26"/>
      <c r="JU34" s="26"/>
      <c r="JV34" s="26"/>
      <c r="JW34" s="26"/>
      <c r="JX34" s="30"/>
      <c r="JY34" s="30"/>
      <c r="JZ34" s="30"/>
      <c r="KA34" s="30"/>
      <c r="KB34" s="26"/>
      <c r="KC34" s="26"/>
      <c r="KD34" s="26"/>
      <c r="KE34" s="26"/>
      <c r="KF34" s="26"/>
      <c r="KG34" s="26"/>
      <c r="KH34" s="26"/>
      <c r="KI34" s="26"/>
      <c r="KJ34" s="26"/>
      <c r="KK34" s="26"/>
      <c r="KL34" s="26"/>
      <c r="KM34" s="26"/>
      <c r="KN34" s="26"/>
      <c r="KO34" s="26"/>
      <c r="KP34" s="26"/>
      <c r="KQ34" s="26"/>
      <c r="KR34" s="26"/>
      <c r="KS34" s="26"/>
      <c r="KT34" s="26"/>
      <c r="KU34" s="26"/>
      <c r="KV34" s="26"/>
      <c r="KW34" s="26"/>
      <c r="KX34" s="26"/>
      <c r="KY34" s="26"/>
      <c r="KZ34" s="26"/>
      <c r="LA34" s="26"/>
      <c r="LB34" s="26"/>
      <c r="LC34" s="26"/>
      <c r="LD34" s="26"/>
      <c r="LE34" s="26"/>
      <c r="LF34" s="26"/>
      <c r="LG34" s="26"/>
      <c r="LH34" s="26"/>
      <c r="LI34" s="26"/>
      <c r="LJ34" s="26"/>
      <c r="LK34" s="26"/>
      <c r="LL34" s="26"/>
      <c r="LM34" s="26"/>
      <c r="LN34" s="26"/>
      <c r="LO34" s="26"/>
      <c r="LP34" s="26"/>
      <c r="LQ34" s="26"/>
      <c r="LR34" s="26"/>
      <c r="LS34" s="26"/>
    </row>
    <row r="35" spans="1:331" ht="15.75" x14ac:dyDescent="0.25">
      <c r="A35" s="66" t="s">
        <v>319</v>
      </c>
      <c r="B35" s="198">
        <f t="shared" si="80"/>
        <v>6348</v>
      </c>
      <c r="C35" s="198">
        <f t="shared" si="81"/>
        <v>8469.2772199999999</v>
      </c>
      <c r="D35" s="198">
        <f t="shared" si="82"/>
        <v>8469.2772199999999</v>
      </c>
      <c r="E35" s="198"/>
      <c r="F35" s="198">
        <f t="shared" si="83"/>
        <v>7136.5344100000002</v>
      </c>
      <c r="G35" s="26">
        <f>F35/C35*100</f>
        <v>84.263795181331901</v>
      </c>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8"/>
      <c r="AR35" s="28"/>
      <c r="AS35" s="28"/>
      <c r="AT35" s="28"/>
      <c r="AU35" s="26"/>
      <c r="AV35" s="28"/>
      <c r="AW35" s="28"/>
      <c r="AX35" s="28"/>
      <c r="AY35" s="26"/>
      <c r="AZ35" s="28"/>
      <c r="BA35" s="28"/>
      <c r="BB35" s="28"/>
      <c r="BC35" s="26"/>
      <c r="BD35" s="28"/>
      <c r="BE35" s="28"/>
      <c r="BF35" s="28"/>
      <c r="BG35" s="26"/>
      <c r="BH35" s="28"/>
      <c r="BI35" s="28"/>
      <c r="BJ35" s="28"/>
      <c r="BK35" s="26"/>
      <c r="BL35" s="26"/>
      <c r="BM35" s="26"/>
      <c r="BN35" s="26"/>
      <c r="BO35" s="26"/>
      <c r="BP35" s="26"/>
      <c r="BQ35" s="26">
        <v>1332.74281</v>
      </c>
      <c r="BR35" s="26"/>
      <c r="BS35" s="26">
        <f t="shared" si="133"/>
        <v>0</v>
      </c>
      <c r="BT35" s="26"/>
      <c r="BU35" s="26"/>
      <c r="BV35" s="26"/>
      <c r="BW35" s="26"/>
      <c r="BX35" s="184"/>
      <c r="BY35" s="184"/>
      <c r="BZ35" s="184"/>
      <c r="CA35" s="184"/>
      <c r="CB35" s="26"/>
      <c r="CC35" s="26"/>
      <c r="CD35" s="26"/>
      <c r="CE35" s="80"/>
      <c r="CF35" s="26"/>
      <c r="CG35" s="26"/>
      <c r="CH35" s="26"/>
      <c r="CI35" s="80"/>
      <c r="CJ35" s="26"/>
      <c r="CK35" s="26"/>
      <c r="CL35" s="26"/>
      <c r="CM35" s="80"/>
      <c r="CN35" s="26"/>
      <c r="CO35" s="26"/>
      <c r="CP35" s="26"/>
      <c r="CQ35" s="80"/>
      <c r="CR35" s="26"/>
      <c r="CS35" s="26"/>
      <c r="CT35" s="26"/>
      <c r="CU35" s="80"/>
      <c r="CV35" s="80"/>
      <c r="CW35" s="26"/>
      <c r="CX35" s="26"/>
      <c r="CY35" s="80"/>
      <c r="CZ35" s="26">
        <v>6348</v>
      </c>
      <c r="DA35" s="26">
        <v>6348</v>
      </c>
      <c r="DB35" s="26">
        <v>6348</v>
      </c>
      <c r="DC35" s="31">
        <f t="shared" si="134"/>
        <v>100</v>
      </c>
      <c r="DD35" s="26"/>
      <c r="DE35" s="26"/>
      <c r="DF35" s="26"/>
      <c r="DG35" s="80"/>
      <c r="DH35" s="80"/>
      <c r="DI35" s="26"/>
      <c r="DJ35" s="26"/>
      <c r="DK35" s="80"/>
      <c r="DL35" s="80"/>
      <c r="DM35" s="26">
        <v>788.53440999999998</v>
      </c>
      <c r="DN35" s="26">
        <v>788.53440999999998</v>
      </c>
      <c r="DO35" s="26">
        <f t="shared" ref="DO35" si="181">DN35/DM35*100</f>
        <v>100</v>
      </c>
      <c r="DP35" s="26"/>
      <c r="DQ35" s="26"/>
      <c r="DR35" s="26"/>
      <c r="DS35" s="27"/>
      <c r="DT35" s="27"/>
      <c r="DU35" s="27"/>
      <c r="DV35" s="26"/>
      <c r="DW35" s="80"/>
      <c r="DX35" s="80"/>
      <c r="DY35" s="27"/>
      <c r="DZ35" s="26"/>
      <c r="EA35" s="80"/>
      <c r="EB35" s="27"/>
      <c r="EC35" s="27"/>
      <c r="ED35" s="26"/>
      <c r="EE35" s="80"/>
      <c r="EF35" s="27"/>
      <c r="EG35" s="27"/>
      <c r="EH35" s="26"/>
      <c r="EI35" s="26"/>
      <c r="EJ35" s="27"/>
      <c r="EK35" s="27"/>
      <c r="EL35" s="26"/>
      <c r="EM35" s="80"/>
      <c r="EN35" s="27"/>
      <c r="EO35" s="27"/>
      <c r="EP35" s="26"/>
      <c r="EQ35" s="80"/>
      <c r="ER35" s="26"/>
      <c r="ES35" s="26"/>
      <c r="ET35" s="26"/>
      <c r="EU35" s="80"/>
      <c r="EV35" s="26"/>
      <c r="EW35" s="26"/>
      <c r="EX35" s="26"/>
      <c r="EY35" s="26"/>
      <c r="EZ35" s="26"/>
      <c r="FA35" s="26"/>
      <c r="FB35" s="26"/>
      <c r="FC35" s="26"/>
      <c r="FD35" s="27"/>
      <c r="FE35" s="27"/>
      <c r="FF35" s="26"/>
      <c r="FG35" s="80"/>
      <c r="FH35" s="80"/>
      <c r="FI35" s="27"/>
      <c r="FJ35" s="26"/>
      <c r="FK35" s="80"/>
      <c r="FL35" s="80"/>
      <c r="FM35" s="27"/>
      <c r="FN35" s="26"/>
      <c r="FO35" s="80"/>
      <c r="FP35" s="26"/>
      <c r="FQ35" s="26"/>
      <c r="FR35" s="26"/>
      <c r="FS35" s="80"/>
      <c r="FT35" s="80"/>
      <c r="FU35" s="26"/>
      <c r="FV35" s="26"/>
      <c r="FW35" s="80"/>
      <c r="FX35" s="26"/>
      <c r="FY35" s="26"/>
      <c r="FZ35" s="26"/>
      <c r="GA35" s="80"/>
      <c r="GB35" s="26"/>
      <c r="GC35" s="26"/>
      <c r="GD35" s="26"/>
      <c r="GE35" s="80"/>
      <c r="GF35" s="26"/>
      <c r="GG35" s="26"/>
      <c r="GH35" s="26"/>
      <c r="GI35" s="80"/>
      <c r="GJ35" s="80"/>
      <c r="GK35" s="26"/>
      <c r="GL35" s="26"/>
      <c r="GM35" s="80"/>
      <c r="GN35" s="26"/>
      <c r="GO35" s="26"/>
      <c r="GP35" s="26"/>
      <c r="GQ35" s="80"/>
      <c r="GR35" s="80"/>
      <c r="GS35" s="26"/>
      <c r="GT35" s="26"/>
      <c r="GU35" s="26"/>
      <c r="GV35" s="26"/>
      <c r="GW35" s="26"/>
      <c r="GX35" s="26"/>
      <c r="GY35" s="26"/>
      <c r="GZ35" s="26"/>
      <c r="HA35" s="26"/>
      <c r="HB35" s="26"/>
      <c r="HC35" s="26"/>
      <c r="HD35" s="26"/>
      <c r="HE35" s="26"/>
      <c r="HF35" s="26"/>
      <c r="HG35" s="26"/>
      <c r="HH35" s="26"/>
      <c r="HI35" s="26"/>
      <c r="HJ35" s="26"/>
      <c r="HK35" s="26"/>
      <c r="HL35" s="26"/>
      <c r="HM35" s="26"/>
      <c r="HN35" s="26"/>
      <c r="HO35" s="26"/>
      <c r="HP35" s="26"/>
      <c r="HQ35" s="26"/>
      <c r="HR35" s="26"/>
      <c r="HS35" s="26"/>
      <c r="HT35" s="26"/>
      <c r="HU35" s="26"/>
      <c r="HV35" s="26"/>
      <c r="HW35" s="26"/>
      <c r="HX35" s="26"/>
      <c r="HY35" s="26"/>
      <c r="HZ35" s="26"/>
      <c r="IA35" s="26"/>
      <c r="IB35" s="26"/>
      <c r="IC35" s="26"/>
      <c r="ID35" s="26"/>
      <c r="IE35" s="26"/>
      <c r="IF35" s="26"/>
      <c r="IG35" s="26"/>
      <c r="IH35" s="26"/>
      <c r="II35" s="26"/>
      <c r="IJ35" s="26"/>
      <c r="IK35" s="26"/>
      <c r="IL35" s="26"/>
      <c r="IM35" s="26"/>
      <c r="IN35" s="26"/>
      <c r="IO35" s="26"/>
      <c r="IP35" s="26"/>
      <c r="IQ35" s="26"/>
      <c r="IR35" s="80"/>
      <c r="IS35" s="27"/>
      <c r="IT35" s="26"/>
      <c r="IU35" s="80"/>
      <c r="IV35" s="26"/>
      <c r="IW35" s="26"/>
      <c r="IX35" s="26"/>
      <c r="IY35" s="26"/>
      <c r="IZ35" s="26"/>
      <c r="JA35" s="26"/>
      <c r="JB35" s="26"/>
      <c r="JC35" s="26"/>
      <c r="JD35" s="26"/>
      <c r="JE35" s="26"/>
      <c r="JF35" s="26"/>
      <c r="JG35" s="26"/>
      <c r="JH35" s="26"/>
      <c r="JI35" s="26"/>
      <c r="JJ35" s="26"/>
      <c r="JK35" s="26"/>
      <c r="JL35" s="26"/>
      <c r="JM35" s="26"/>
      <c r="JN35" s="26"/>
      <c r="JO35" s="26"/>
      <c r="JP35" s="26"/>
      <c r="JQ35" s="26"/>
      <c r="JR35" s="26"/>
      <c r="JS35" s="26"/>
      <c r="JT35" s="26"/>
      <c r="JU35" s="26"/>
      <c r="JV35" s="26"/>
      <c r="JW35" s="26"/>
      <c r="JX35" s="30"/>
      <c r="JY35" s="30"/>
      <c r="JZ35" s="30"/>
      <c r="KA35" s="30"/>
      <c r="KB35" s="26"/>
      <c r="KC35" s="26"/>
      <c r="KD35" s="26"/>
      <c r="KE35" s="26"/>
      <c r="KF35" s="26"/>
      <c r="KG35" s="26"/>
      <c r="KH35" s="26"/>
      <c r="KI35" s="26"/>
      <c r="KJ35" s="26"/>
      <c r="KK35" s="26"/>
      <c r="KL35" s="26"/>
      <c r="KM35" s="26"/>
      <c r="KN35" s="26"/>
      <c r="KO35" s="26"/>
      <c r="KP35" s="26"/>
      <c r="KQ35" s="26"/>
      <c r="KR35" s="26"/>
      <c r="KS35" s="26"/>
      <c r="KT35" s="26"/>
      <c r="KU35" s="26"/>
      <c r="KV35" s="26"/>
      <c r="KW35" s="26"/>
      <c r="KX35" s="26"/>
      <c r="KY35" s="26"/>
      <c r="KZ35" s="26"/>
      <c r="LA35" s="26"/>
      <c r="LB35" s="26"/>
      <c r="LC35" s="26"/>
      <c r="LD35" s="26"/>
      <c r="LE35" s="26"/>
      <c r="LF35" s="26"/>
      <c r="LG35" s="26"/>
      <c r="LH35" s="26"/>
      <c r="LI35" s="26"/>
      <c r="LJ35" s="26"/>
      <c r="LK35" s="26"/>
      <c r="LL35" s="26"/>
      <c r="LM35" s="26"/>
      <c r="LN35" s="26"/>
      <c r="LO35" s="26"/>
      <c r="LP35" s="26"/>
      <c r="LQ35" s="26"/>
      <c r="LR35" s="26"/>
      <c r="LS35" s="26"/>
    </row>
    <row r="36" spans="1:331" ht="15.75" x14ac:dyDescent="0.25">
      <c r="A36" s="66" t="s">
        <v>318</v>
      </c>
      <c r="B36" s="198">
        <f t="shared" si="80"/>
        <v>0</v>
      </c>
      <c r="C36" s="198">
        <f t="shared" si="81"/>
        <v>0</v>
      </c>
      <c r="D36" s="198">
        <f t="shared" si="82"/>
        <v>0</v>
      </c>
      <c r="E36" s="198"/>
      <c r="F36" s="198">
        <f t="shared" si="83"/>
        <v>0</v>
      </c>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8"/>
      <c r="AR36" s="28"/>
      <c r="AS36" s="28"/>
      <c r="AT36" s="28"/>
      <c r="AU36" s="26"/>
      <c r="AV36" s="28"/>
      <c r="AW36" s="28"/>
      <c r="AX36" s="28"/>
      <c r="AY36" s="26"/>
      <c r="AZ36" s="28"/>
      <c r="BA36" s="28"/>
      <c r="BB36" s="28"/>
      <c r="BC36" s="26"/>
      <c r="BD36" s="28"/>
      <c r="BE36" s="28"/>
      <c r="BF36" s="28"/>
      <c r="BG36" s="26"/>
      <c r="BH36" s="28"/>
      <c r="BI36" s="28"/>
      <c r="BJ36" s="28"/>
      <c r="BK36" s="26"/>
      <c r="BL36" s="26"/>
      <c r="BM36" s="26"/>
      <c r="BN36" s="26"/>
      <c r="BO36" s="26"/>
      <c r="BP36" s="26"/>
      <c r="BQ36" s="26"/>
      <c r="BR36" s="26"/>
      <c r="BS36" s="26"/>
      <c r="BT36" s="26"/>
      <c r="BU36" s="26"/>
      <c r="BV36" s="26"/>
      <c r="BW36" s="26"/>
      <c r="BX36" s="184"/>
      <c r="BY36" s="184"/>
      <c r="BZ36" s="184"/>
      <c r="CA36" s="184"/>
      <c r="CB36" s="26"/>
      <c r="CC36" s="26"/>
      <c r="CD36" s="26"/>
      <c r="CE36" s="80"/>
      <c r="CF36" s="26"/>
      <c r="CG36" s="26"/>
      <c r="CH36" s="26"/>
      <c r="CI36" s="80"/>
      <c r="CJ36" s="26"/>
      <c r="CK36" s="26"/>
      <c r="CL36" s="26"/>
      <c r="CM36" s="80"/>
      <c r="CN36" s="26"/>
      <c r="CO36" s="26"/>
      <c r="CP36" s="26"/>
      <c r="CQ36" s="80"/>
      <c r="CR36" s="26"/>
      <c r="CS36" s="26"/>
      <c r="CT36" s="26"/>
      <c r="CU36" s="80"/>
      <c r="CV36" s="80"/>
      <c r="CW36" s="26"/>
      <c r="CX36" s="26"/>
      <c r="CY36" s="80"/>
      <c r="CZ36" s="26"/>
      <c r="DA36" s="26"/>
      <c r="DB36" s="26"/>
      <c r="DC36" s="31"/>
      <c r="DD36" s="26"/>
      <c r="DE36" s="26"/>
      <c r="DF36" s="26"/>
      <c r="DG36" s="80"/>
      <c r="DH36" s="80"/>
      <c r="DI36" s="26"/>
      <c r="DJ36" s="26"/>
      <c r="DK36" s="80"/>
      <c r="DL36" s="80"/>
      <c r="DM36" s="26"/>
      <c r="DN36" s="26"/>
      <c r="DO36" s="26"/>
      <c r="DP36" s="26"/>
      <c r="DQ36" s="26"/>
      <c r="DR36" s="26"/>
      <c r="DS36" s="27"/>
      <c r="DT36" s="27"/>
      <c r="DU36" s="27"/>
      <c r="DV36" s="26"/>
      <c r="DW36" s="80"/>
      <c r="DX36" s="80"/>
      <c r="DY36" s="27"/>
      <c r="DZ36" s="26"/>
      <c r="EA36" s="80"/>
      <c r="EB36" s="27"/>
      <c r="EC36" s="27"/>
      <c r="ED36" s="26"/>
      <c r="EE36" s="80"/>
      <c r="EF36" s="27"/>
      <c r="EG36" s="27"/>
      <c r="EH36" s="26"/>
      <c r="EI36" s="26"/>
      <c r="EJ36" s="27"/>
      <c r="EK36" s="27"/>
      <c r="EL36" s="26"/>
      <c r="EM36" s="80"/>
      <c r="EN36" s="27"/>
      <c r="EO36" s="27"/>
      <c r="EP36" s="26"/>
      <c r="EQ36" s="80"/>
      <c r="ER36" s="26"/>
      <c r="ES36" s="26"/>
      <c r="ET36" s="26"/>
      <c r="EU36" s="80"/>
      <c r="EV36" s="26"/>
      <c r="EW36" s="26"/>
      <c r="EX36" s="26"/>
      <c r="EY36" s="26"/>
      <c r="EZ36" s="26"/>
      <c r="FA36" s="26"/>
      <c r="FB36" s="26"/>
      <c r="FC36" s="26"/>
      <c r="FD36" s="27"/>
      <c r="FE36" s="27"/>
      <c r="FF36" s="26"/>
      <c r="FG36" s="80"/>
      <c r="FH36" s="80"/>
      <c r="FI36" s="27"/>
      <c r="FJ36" s="26"/>
      <c r="FK36" s="80"/>
      <c r="FL36" s="80"/>
      <c r="FM36" s="27"/>
      <c r="FN36" s="26"/>
      <c r="FO36" s="80"/>
      <c r="FP36" s="26"/>
      <c r="FQ36" s="26"/>
      <c r="FR36" s="26"/>
      <c r="FS36" s="80"/>
      <c r="FT36" s="80"/>
      <c r="FU36" s="26"/>
      <c r="FV36" s="26"/>
      <c r="FW36" s="80"/>
      <c r="FX36" s="26"/>
      <c r="FY36" s="26"/>
      <c r="FZ36" s="26"/>
      <c r="GA36" s="80"/>
      <c r="GB36" s="26"/>
      <c r="GC36" s="26"/>
      <c r="GD36" s="26"/>
      <c r="GE36" s="80"/>
      <c r="GF36" s="26"/>
      <c r="GG36" s="26"/>
      <c r="GH36" s="26"/>
      <c r="GI36" s="80"/>
      <c r="GJ36" s="80"/>
      <c r="GK36" s="26"/>
      <c r="GL36" s="26"/>
      <c r="GM36" s="80"/>
      <c r="GN36" s="26"/>
      <c r="GO36" s="26"/>
      <c r="GP36" s="26"/>
      <c r="GQ36" s="80"/>
      <c r="GR36" s="80"/>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80"/>
      <c r="IS36" s="27"/>
      <c r="IT36" s="26"/>
      <c r="IU36" s="80"/>
      <c r="IV36" s="26"/>
      <c r="IW36" s="26"/>
      <c r="IX36" s="26"/>
      <c r="IY36" s="26"/>
      <c r="IZ36" s="26"/>
      <c r="JA36" s="26"/>
      <c r="JB36" s="26"/>
      <c r="JC36" s="26"/>
      <c r="JD36" s="26"/>
      <c r="JE36" s="26"/>
      <c r="JF36" s="26"/>
      <c r="JG36" s="26"/>
      <c r="JH36" s="26"/>
      <c r="JI36" s="26"/>
      <c r="JJ36" s="26"/>
      <c r="JK36" s="26"/>
      <c r="JL36" s="26"/>
      <c r="JM36" s="26"/>
      <c r="JN36" s="26"/>
      <c r="JO36" s="26"/>
      <c r="JP36" s="26"/>
      <c r="JQ36" s="26"/>
      <c r="JR36" s="26"/>
      <c r="JS36" s="26"/>
      <c r="JT36" s="26"/>
      <c r="JU36" s="26"/>
      <c r="JV36" s="26"/>
      <c r="JW36" s="26"/>
      <c r="JX36" s="30"/>
      <c r="JY36" s="30"/>
      <c r="JZ36" s="30"/>
      <c r="KA36" s="30"/>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row>
    <row r="37" spans="1:331" ht="15.75" x14ac:dyDescent="0.25">
      <c r="A37" s="66" t="s">
        <v>317</v>
      </c>
      <c r="B37" s="198">
        <f t="shared" si="80"/>
        <v>0</v>
      </c>
      <c r="C37" s="198">
        <f t="shared" si="81"/>
        <v>0</v>
      </c>
      <c r="D37" s="198">
        <f t="shared" si="82"/>
        <v>0</v>
      </c>
      <c r="E37" s="198"/>
      <c r="F37" s="198">
        <f t="shared" si="83"/>
        <v>0</v>
      </c>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8"/>
      <c r="AR37" s="28"/>
      <c r="AS37" s="28"/>
      <c r="AT37" s="28"/>
      <c r="AU37" s="26"/>
      <c r="AV37" s="28"/>
      <c r="AW37" s="28"/>
      <c r="AX37" s="28"/>
      <c r="AY37" s="26"/>
      <c r="AZ37" s="28"/>
      <c r="BA37" s="28"/>
      <c r="BB37" s="28"/>
      <c r="BC37" s="26"/>
      <c r="BD37" s="28"/>
      <c r="BE37" s="28"/>
      <c r="BF37" s="28"/>
      <c r="BG37" s="26"/>
      <c r="BH37" s="28"/>
      <c r="BI37" s="28"/>
      <c r="BJ37" s="28"/>
      <c r="BK37" s="26"/>
      <c r="BL37" s="26"/>
      <c r="BM37" s="26"/>
      <c r="BN37" s="26"/>
      <c r="BO37" s="26"/>
      <c r="BP37" s="26"/>
      <c r="BQ37" s="26"/>
      <c r="BR37" s="26"/>
      <c r="BS37" s="26"/>
      <c r="BT37" s="26"/>
      <c r="BU37" s="26"/>
      <c r="BV37" s="26"/>
      <c r="BW37" s="26"/>
      <c r="BX37" s="184"/>
      <c r="BY37" s="184"/>
      <c r="BZ37" s="184"/>
      <c r="CA37" s="184"/>
      <c r="CB37" s="26"/>
      <c r="CC37" s="26"/>
      <c r="CD37" s="26"/>
      <c r="CE37" s="80"/>
      <c r="CF37" s="26"/>
      <c r="CG37" s="26"/>
      <c r="CH37" s="26"/>
      <c r="CI37" s="80"/>
      <c r="CJ37" s="26"/>
      <c r="CK37" s="26"/>
      <c r="CL37" s="26"/>
      <c r="CM37" s="80"/>
      <c r="CN37" s="26"/>
      <c r="CO37" s="26"/>
      <c r="CP37" s="26"/>
      <c r="CQ37" s="80"/>
      <c r="CR37" s="26"/>
      <c r="CS37" s="26"/>
      <c r="CT37" s="26"/>
      <c r="CU37" s="80"/>
      <c r="CV37" s="80"/>
      <c r="CW37" s="26"/>
      <c r="CX37" s="26"/>
      <c r="CY37" s="80"/>
      <c r="CZ37" s="26"/>
      <c r="DA37" s="26"/>
      <c r="DB37" s="26"/>
      <c r="DC37" s="31"/>
      <c r="DD37" s="26"/>
      <c r="DE37" s="26"/>
      <c r="DF37" s="26"/>
      <c r="DG37" s="80"/>
      <c r="DH37" s="80"/>
      <c r="DI37" s="26"/>
      <c r="DJ37" s="26"/>
      <c r="DK37" s="80"/>
      <c r="DL37" s="80"/>
      <c r="DM37" s="26"/>
      <c r="DN37" s="26"/>
      <c r="DO37" s="26"/>
      <c r="DP37" s="26"/>
      <c r="DQ37" s="26"/>
      <c r="DR37" s="26"/>
      <c r="DS37" s="27"/>
      <c r="DT37" s="27"/>
      <c r="DU37" s="27"/>
      <c r="DV37" s="26"/>
      <c r="DW37" s="80"/>
      <c r="DX37" s="80"/>
      <c r="DY37" s="27"/>
      <c r="DZ37" s="26"/>
      <c r="EA37" s="80"/>
      <c r="EB37" s="27"/>
      <c r="EC37" s="27"/>
      <c r="ED37" s="26"/>
      <c r="EE37" s="80"/>
      <c r="EF37" s="27"/>
      <c r="EG37" s="27"/>
      <c r="EH37" s="26"/>
      <c r="EI37" s="26"/>
      <c r="EJ37" s="27"/>
      <c r="EK37" s="27"/>
      <c r="EL37" s="26"/>
      <c r="EM37" s="80"/>
      <c r="EN37" s="27"/>
      <c r="EO37" s="27"/>
      <c r="EP37" s="26"/>
      <c r="EQ37" s="80"/>
      <c r="ER37" s="26"/>
      <c r="ES37" s="26"/>
      <c r="ET37" s="26"/>
      <c r="EU37" s="80"/>
      <c r="EV37" s="26"/>
      <c r="EW37" s="26"/>
      <c r="EX37" s="26"/>
      <c r="EY37" s="26"/>
      <c r="EZ37" s="26"/>
      <c r="FA37" s="26"/>
      <c r="FB37" s="26"/>
      <c r="FC37" s="26"/>
      <c r="FD37" s="27"/>
      <c r="FE37" s="27"/>
      <c r="FF37" s="26"/>
      <c r="FG37" s="80"/>
      <c r="FH37" s="80"/>
      <c r="FI37" s="27"/>
      <c r="FJ37" s="26"/>
      <c r="FK37" s="80"/>
      <c r="FL37" s="80"/>
      <c r="FM37" s="27"/>
      <c r="FN37" s="26"/>
      <c r="FO37" s="80"/>
      <c r="FP37" s="26"/>
      <c r="FQ37" s="26"/>
      <c r="FR37" s="26"/>
      <c r="FS37" s="80"/>
      <c r="FT37" s="80"/>
      <c r="FU37" s="26"/>
      <c r="FV37" s="26"/>
      <c r="FW37" s="80"/>
      <c r="FX37" s="26"/>
      <c r="FY37" s="26"/>
      <c r="FZ37" s="26"/>
      <c r="GA37" s="80"/>
      <c r="GB37" s="26"/>
      <c r="GC37" s="26"/>
      <c r="GD37" s="26"/>
      <c r="GE37" s="80"/>
      <c r="GF37" s="26"/>
      <c r="GG37" s="26"/>
      <c r="GH37" s="26"/>
      <c r="GI37" s="80"/>
      <c r="GJ37" s="80"/>
      <c r="GK37" s="26"/>
      <c r="GL37" s="26"/>
      <c r="GM37" s="80"/>
      <c r="GN37" s="26"/>
      <c r="GO37" s="26"/>
      <c r="GP37" s="26"/>
      <c r="GQ37" s="80"/>
      <c r="GR37" s="80"/>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80"/>
      <c r="IS37" s="27"/>
      <c r="IT37" s="26"/>
      <c r="IU37" s="80"/>
      <c r="IV37" s="26"/>
      <c r="IW37" s="26"/>
      <c r="IX37" s="26"/>
      <c r="IY37" s="26"/>
      <c r="IZ37" s="26"/>
      <c r="JA37" s="26"/>
      <c r="JB37" s="26"/>
      <c r="JC37" s="26"/>
      <c r="JD37" s="26"/>
      <c r="JE37" s="26"/>
      <c r="JF37" s="26"/>
      <c r="JG37" s="26"/>
      <c r="JH37" s="26"/>
      <c r="JI37" s="26"/>
      <c r="JJ37" s="26"/>
      <c r="JK37" s="26"/>
      <c r="JL37" s="26"/>
      <c r="JM37" s="26"/>
      <c r="JN37" s="26"/>
      <c r="JO37" s="26"/>
      <c r="JP37" s="26"/>
      <c r="JQ37" s="26"/>
      <c r="JR37" s="26"/>
      <c r="JS37" s="26"/>
      <c r="JT37" s="26"/>
      <c r="JU37" s="26"/>
      <c r="JV37" s="26"/>
      <c r="JW37" s="26"/>
      <c r="JX37" s="30"/>
      <c r="JY37" s="30"/>
      <c r="JZ37" s="30"/>
      <c r="KA37" s="30"/>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row>
    <row r="38" spans="1:331" ht="15.75" x14ac:dyDescent="0.25">
      <c r="A38" s="66" t="s">
        <v>316</v>
      </c>
      <c r="B38" s="198">
        <f t="shared" si="80"/>
        <v>0</v>
      </c>
      <c r="C38" s="198">
        <f t="shared" si="81"/>
        <v>0</v>
      </c>
      <c r="D38" s="198">
        <f t="shared" si="82"/>
        <v>0</v>
      </c>
      <c r="E38" s="198"/>
      <c r="F38" s="198">
        <f t="shared" si="83"/>
        <v>0</v>
      </c>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7"/>
      <c r="AJ38" s="27"/>
      <c r="AK38" s="26"/>
      <c r="AL38" s="26"/>
      <c r="AM38" s="26"/>
      <c r="AN38" s="26"/>
      <c r="AO38" s="26"/>
      <c r="AP38" s="26"/>
      <c r="AQ38" s="28"/>
      <c r="AR38" s="28"/>
      <c r="AS38" s="28"/>
      <c r="AT38" s="28"/>
      <c r="AU38" s="26"/>
      <c r="AV38" s="28"/>
      <c r="AW38" s="28"/>
      <c r="AX38" s="28"/>
      <c r="AY38" s="26"/>
      <c r="AZ38" s="28"/>
      <c r="BA38" s="28"/>
      <c r="BB38" s="28"/>
      <c r="BC38" s="26"/>
      <c r="BD38" s="28"/>
      <c r="BE38" s="28"/>
      <c r="BF38" s="28"/>
      <c r="BG38" s="26"/>
      <c r="BH38" s="28"/>
      <c r="BI38" s="28"/>
      <c r="BJ38" s="28"/>
      <c r="BK38" s="26"/>
      <c r="BL38" s="26"/>
      <c r="BM38" s="26"/>
      <c r="BN38" s="26"/>
      <c r="BO38" s="26"/>
      <c r="BP38" s="26"/>
      <c r="BQ38" s="26"/>
      <c r="BR38" s="26"/>
      <c r="BS38" s="26"/>
      <c r="BT38" s="26"/>
      <c r="BU38" s="26"/>
      <c r="BV38" s="26"/>
      <c r="BW38" s="26"/>
      <c r="BX38" s="184"/>
      <c r="BY38" s="184"/>
      <c r="BZ38" s="184"/>
      <c r="CA38" s="184"/>
      <c r="CB38" s="26"/>
      <c r="CC38" s="26"/>
      <c r="CD38" s="26"/>
      <c r="CE38" s="80"/>
      <c r="CF38" s="26"/>
      <c r="CG38" s="26"/>
      <c r="CH38" s="26"/>
      <c r="CI38" s="80"/>
      <c r="CJ38" s="26"/>
      <c r="CK38" s="26"/>
      <c r="CL38" s="26"/>
      <c r="CM38" s="80"/>
      <c r="CN38" s="26"/>
      <c r="CO38" s="26"/>
      <c r="CP38" s="26"/>
      <c r="CQ38" s="80"/>
      <c r="CR38" s="26"/>
      <c r="CS38" s="26"/>
      <c r="CT38" s="26"/>
      <c r="CU38" s="80"/>
      <c r="CV38" s="80"/>
      <c r="CW38" s="26"/>
      <c r="CX38" s="26"/>
      <c r="CY38" s="80"/>
      <c r="CZ38" s="26"/>
      <c r="DA38" s="26"/>
      <c r="DB38" s="26"/>
      <c r="DC38" s="31"/>
      <c r="DD38" s="26"/>
      <c r="DE38" s="26"/>
      <c r="DF38" s="26"/>
      <c r="DG38" s="80"/>
      <c r="DH38" s="80"/>
      <c r="DI38" s="26"/>
      <c r="DJ38" s="26"/>
      <c r="DK38" s="80"/>
      <c r="DL38" s="80"/>
      <c r="DM38" s="26"/>
      <c r="DN38" s="26"/>
      <c r="DO38" s="26"/>
      <c r="DP38" s="26"/>
      <c r="DQ38" s="26"/>
      <c r="DR38" s="26"/>
      <c r="DS38" s="27"/>
      <c r="DT38" s="27"/>
      <c r="DU38" s="27"/>
      <c r="DV38" s="26"/>
      <c r="DW38" s="80"/>
      <c r="DX38" s="80"/>
      <c r="DY38" s="27"/>
      <c r="DZ38" s="26"/>
      <c r="EA38" s="80"/>
      <c r="EB38" s="27"/>
      <c r="EC38" s="27"/>
      <c r="ED38" s="26"/>
      <c r="EE38" s="80"/>
      <c r="EF38" s="27"/>
      <c r="EG38" s="27"/>
      <c r="EH38" s="26"/>
      <c r="EI38" s="26"/>
      <c r="EJ38" s="27"/>
      <c r="EK38" s="27"/>
      <c r="EL38" s="26"/>
      <c r="EM38" s="80"/>
      <c r="EN38" s="27"/>
      <c r="EO38" s="27"/>
      <c r="EP38" s="26"/>
      <c r="EQ38" s="80"/>
      <c r="ER38" s="26"/>
      <c r="ES38" s="26"/>
      <c r="ET38" s="26"/>
      <c r="EU38" s="80"/>
      <c r="EV38" s="26"/>
      <c r="EW38" s="26"/>
      <c r="EX38" s="26"/>
      <c r="EY38" s="26"/>
      <c r="EZ38" s="26"/>
      <c r="FA38" s="26"/>
      <c r="FB38" s="26"/>
      <c r="FC38" s="26"/>
      <c r="FD38" s="27"/>
      <c r="FE38" s="27"/>
      <c r="FF38" s="26"/>
      <c r="FG38" s="80"/>
      <c r="FH38" s="80"/>
      <c r="FI38" s="27"/>
      <c r="FJ38" s="26"/>
      <c r="FK38" s="80"/>
      <c r="FL38" s="80"/>
      <c r="FM38" s="27"/>
      <c r="FN38" s="26"/>
      <c r="FO38" s="80"/>
      <c r="FP38" s="26"/>
      <c r="FQ38" s="26"/>
      <c r="FR38" s="26"/>
      <c r="FS38" s="80"/>
      <c r="FT38" s="80"/>
      <c r="FU38" s="26"/>
      <c r="FV38" s="26"/>
      <c r="FW38" s="80"/>
      <c r="FX38" s="26"/>
      <c r="FY38" s="26"/>
      <c r="FZ38" s="26"/>
      <c r="GA38" s="80"/>
      <c r="GB38" s="26"/>
      <c r="GC38" s="26"/>
      <c r="GD38" s="26"/>
      <c r="GE38" s="80"/>
      <c r="GF38" s="26"/>
      <c r="GG38" s="26"/>
      <c r="GH38" s="26"/>
      <c r="GI38" s="80"/>
      <c r="GJ38" s="80"/>
      <c r="GK38" s="26"/>
      <c r="GL38" s="26"/>
      <c r="GM38" s="80"/>
      <c r="GN38" s="26"/>
      <c r="GO38" s="26"/>
      <c r="GP38" s="26"/>
      <c r="GQ38" s="80"/>
      <c r="GR38" s="80"/>
      <c r="GS38" s="26"/>
      <c r="GT38" s="26"/>
      <c r="GU38" s="26"/>
      <c r="GV38" s="26"/>
      <c r="GW38" s="26"/>
      <c r="GX38" s="26"/>
      <c r="GY38" s="26"/>
      <c r="GZ38" s="26"/>
      <c r="HA38" s="26"/>
      <c r="HB38" s="26"/>
      <c r="HC38" s="26"/>
      <c r="HD38" s="26"/>
      <c r="HE38" s="26"/>
      <c r="HF38" s="26"/>
      <c r="HG38" s="26"/>
      <c r="HH38" s="26"/>
      <c r="HI38" s="26"/>
      <c r="HJ38" s="26"/>
      <c r="HK38" s="26"/>
      <c r="HL38" s="26"/>
      <c r="HM38" s="26"/>
      <c r="HN38" s="26"/>
      <c r="HO38" s="26"/>
      <c r="HP38" s="26"/>
      <c r="HQ38" s="26"/>
      <c r="HR38" s="26"/>
      <c r="HS38" s="26"/>
      <c r="HT38" s="26"/>
      <c r="HU38" s="26"/>
      <c r="HV38" s="26"/>
      <c r="HW38" s="26"/>
      <c r="HX38" s="26"/>
      <c r="HY38" s="26"/>
      <c r="HZ38" s="26"/>
      <c r="IA38" s="26"/>
      <c r="IB38" s="26"/>
      <c r="IC38" s="26"/>
      <c r="ID38" s="26"/>
      <c r="IE38" s="26"/>
      <c r="IF38" s="26"/>
      <c r="IG38" s="26"/>
      <c r="IH38" s="26"/>
      <c r="II38" s="26"/>
      <c r="IJ38" s="26"/>
      <c r="IK38" s="26"/>
      <c r="IL38" s="26"/>
      <c r="IM38" s="26"/>
      <c r="IN38" s="26"/>
      <c r="IO38" s="26"/>
      <c r="IP38" s="26"/>
      <c r="IQ38" s="26"/>
      <c r="IR38" s="80"/>
      <c r="IS38" s="27"/>
      <c r="IT38" s="26"/>
      <c r="IU38" s="80"/>
      <c r="IV38" s="26"/>
      <c r="IW38" s="26"/>
      <c r="IX38" s="26"/>
      <c r="IY38" s="26"/>
      <c r="IZ38" s="26"/>
      <c r="JA38" s="26"/>
      <c r="JB38" s="26"/>
      <c r="JC38" s="26"/>
      <c r="JD38" s="26"/>
      <c r="JE38" s="26"/>
      <c r="JF38" s="26"/>
      <c r="JG38" s="26"/>
      <c r="JH38" s="26"/>
      <c r="JI38" s="26"/>
      <c r="JJ38" s="26"/>
      <c r="JK38" s="26"/>
      <c r="JL38" s="26"/>
      <c r="JM38" s="26"/>
      <c r="JN38" s="26"/>
      <c r="JO38" s="26"/>
      <c r="JP38" s="26"/>
      <c r="JQ38" s="26"/>
      <c r="JR38" s="26"/>
      <c r="JS38" s="26"/>
      <c r="JT38" s="26"/>
      <c r="JU38" s="26"/>
      <c r="JV38" s="26"/>
      <c r="JW38" s="26"/>
      <c r="JX38" s="30"/>
      <c r="JY38" s="30"/>
      <c r="JZ38" s="30"/>
      <c r="KA38" s="30"/>
      <c r="KB38" s="26"/>
      <c r="KC38" s="26"/>
      <c r="KD38" s="26"/>
      <c r="KE38" s="26"/>
      <c r="KF38" s="26"/>
      <c r="KG38" s="26"/>
      <c r="KH38" s="26"/>
      <c r="KI38" s="26"/>
      <c r="KJ38" s="26"/>
      <c r="KK38" s="26"/>
      <c r="KL38" s="26"/>
      <c r="KM38" s="26"/>
      <c r="KN38" s="26"/>
      <c r="KO38" s="26"/>
      <c r="KP38" s="26"/>
      <c r="KQ38" s="26"/>
      <c r="KR38" s="26"/>
      <c r="KS38" s="26"/>
      <c r="KT38" s="26"/>
      <c r="KU38" s="26"/>
      <c r="KV38" s="26"/>
      <c r="KW38" s="26"/>
      <c r="KX38" s="26"/>
      <c r="KY38" s="26"/>
      <c r="KZ38" s="26"/>
      <c r="LA38" s="26"/>
      <c r="LB38" s="26"/>
      <c r="LC38" s="26"/>
      <c r="LD38" s="26"/>
      <c r="LE38" s="26"/>
      <c r="LF38" s="26"/>
      <c r="LG38" s="26"/>
      <c r="LH38" s="26"/>
      <c r="LI38" s="26"/>
      <c r="LJ38" s="26"/>
      <c r="LK38" s="26"/>
      <c r="LL38" s="26"/>
      <c r="LM38" s="26"/>
      <c r="LN38" s="26"/>
      <c r="LO38" s="26"/>
      <c r="LP38" s="26"/>
      <c r="LQ38" s="26"/>
      <c r="LR38" s="26"/>
      <c r="LS38" s="26"/>
    </row>
    <row r="39" spans="1:331" ht="15.75" x14ac:dyDescent="0.25">
      <c r="A39" s="66" t="s">
        <v>315</v>
      </c>
      <c r="B39" s="198">
        <f t="shared" si="80"/>
        <v>0</v>
      </c>
      <c r="C39" s="198">
        <f t="shared" si="81"/>
        <v>0</v>
      </c>
      <c r="D39" s="198">
        <f t="shared" si="82"/>
        <v>0</v>
      </c>
      <c r="E39" s="198"/>
      <c r="F39" s="198">
        <f t="shared" si="83"/>
        <v>0</v>
      </c>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7"/>
      <c r="AJ39" s="27"/>
      <c r="AK39" s="26"/>
      <c r="AL39" s="26"/>
      <c r="AM39" s="26"/>
      <c r="AN39" s="26"/>
      <c r="AO39" s="26"/>
      <c r="AP39" s="26"/>
      <c r="AQ39" s="28"/>
      <c r="AR39" s="28"/>
      <c r="AS39" s="28"/>
      <c r="AT39" s="28"/>
      <c r="AU39" s="26"/>
      <c r="AV39" s="28"/>
      <c r="AW39" s="28"/>
      <c r="AX39" s="28"/>
      <c r="AY39" s="26"/>
      <c r="AZ39" s="28"/>
      <c r="BA39" s="28"/>
      <c r="BB39" s="28"/>
      <c r="BC39" s="26"/>
      <c r="BD39" s="28"/>
      <c r="BE39" s="28"/>
      <c r="BF39" s="28"/>
      <c r="BG39" s="26"/>
      <c r="BH39" s="28"/>
      <c r="BI39" s="28"/>
      <c r="BJ39" s="28"/>
      <c r="BK39" s="26"/>
      <c r="BL39" s="26"/>
      <c r="BM39" s="26"/>
      <c r="BN39" s="26"/>
      <c r="BO39" s="26"/>
      <c r="BP39" s="26"/>
      <c r="BQ39" s="26"/>
      <c r="BR39" s="26"/>
      <c r="BS39" s="26"/>
      <c r="BT39" s="26"/>
      <c r="BU39" s="26"/>
      <c r="BV39" s="26"/>
      <c r="BW39" s="26"/>
      <c r="BX39" s="184"/>
      <c r="BY39" s="184"/>
      <c r="BZ39" s="184"/>
      <c r="CA39" s="184"/>
      <c r="CB39" s="26"/>
      <c r="CC39" s="26"/>
      <c r="CD39" s="26"/>
      <c r="CE39" s="80"/>
      <c r="CF39" s="26"/>
      <c r="CG39" s="26"/>
      <c r="CH39" s="26"/>
      <c r="CI39" s="80"/>
      <c r="CJ39" s="26"/>
      <c r="CK39" s="26"/>
      <c r="CL39" s="26"/>
      <c r="CM39" s="80"/>
      <c r="CN39" s="26"/>
      <c r="CO39" s="26"/>
      <c r="CP39" s="26"/>
      <c r="CQ39" s="80"/>
      <c r="CR39" s="26"/>
      <c r="CS39" s="26"/>
      <c r="CT39" s="26"/>
      <c r="CU39" s="80"/>
      <c r="CV39" s="80"/>
      <c r="CW39" s="26"/>
      <c r="CX39" s="26"/>
      <c r="CY39" s="80"/>
      <c r="CZ39" s="26"/>
      <c r="DA39" s="26"/>
      <c r="DB39" s="26"/>
      <c r="DC39" s="31"/>
      <c r="DD39" s="26"/>
      <c r="DE39" s="26"/>
      <c r="DF39" s="26"/>
      <c r="DG39" s="80"/>
      <c r="DH39" s="80"/>
      <c r="DI39" s="26"/>
      <c r="DJ39" s="26"/>
      <c r="DK39" s="80"/>
      <c r="DL39" s="80"/>
      <c r="DM39" s="26"/>
      <c r="DN39" s="26"/>
      <c r="DO39" s="26"/>
      <c r="DP39" s="26"/>
      <c r="DQ39" s="26"/>
      <c r="DR39" s="26"/>
      <c r="DS39" s="27"/>
      <c r="DT39" s="27"/>
      <c r="DU39" s="27"/>
      <c r="DV39" s="26"/>
      <c r="DW39" s="80"/>
      <c r="DX39" s="80"/>
      <c r="DY39" s="27"/>
      <c r="DZ39" s="26"/>
      <c r="EA39" s="80"/>
      <c r="EB39" s="27"/>
      <c r="EC39" s="27"/>
      <c r="ED39" s="26"/>
      <c r="EE39" s="80"/>
      <c r="EF39" s="27"/>
      <c r="EG39" s="27"/>
      <c r="EH39" s="26"/>
      <c r="EI39" s="26"/>
      <c r="EJ39" s="27"/>
      <c r="EK39" s="27"/>
      <c r="EL39" s="26"/>
      <c r="EM39" s="80"/>
      <c r="EN39" s="27"/>
      <c r="EO39" s="27"/>
      <c r="EP39" s="26"/>
      <c r="EQ39" s="80"/>
      <c r="ER39" s="26"/>
      <c r="ES39" s="26"/>
      <c r="ET39" s="26"/>
      <c r="EU39" s="80"/>
      <c r="EV39" s="26"/>
      <c r="EW39" s="26"/>
      <c r="EX39" s="26"/>
      <c r="EY39" s="26"/>
      <c r="EZ39" s="26"/>
      <c r="FA39" s="26"/>
      <c r="FB39" s="26"/>
      <c r="FC39" s="26"/>
      <c r="FD39" s="27"/>
      <c r="FE39" s="27"/>
      <c r="FF39" s="26"/>
      <c r="FG39" s="80"/>
      <c r="FH39" s="80"/>
      <c r="FI39" s="27"/>
      <c r="FJ39" s="26"/>
      <c r="FK39" s="80"/>
      <c r="FL39" s="80"/>
      <c r="FM39" s="27"/>
      <c r="FN39" s="26"/>
      <c r="FO39" s="80"/>
      <c r="FP39" s="26"/>
      <c r="FQ39" s="26"/>
      <c r="FR39" s="26"/>
      <c r="FS39" s="80"/>
      <c r="FT39" s="80"/>
      <c r="FU39" s="26"/>
      <c r="FV39" s="26"/>
      <c r="FW39" s="80"/>
      <c r="FX39" s="26"/>
      <c r="FY39" s="26"/>
      <c r="FZ39" s="26"/>
      <c r="GA39" s="80"/>
      <c r="GB39" s="26"/>
      <c r="GC39" s="26"/>
      <c r="GD39" s="26"/>
      <c r="GE39" s="80"/>
      <c r="GF39" s="26"/>
      <c r="GG39" s="26"/>
      <c r="GH39" s="26"/>
      <c r="GI39" s="80"/>
      <c r="GJ39" s="80"/>
      <c r="GK39" s="26"/>
      <c r="GL39" s="26"/>
      <c r="GM39" s="80"/>
      <c r="GN39" s="26"/>
      <c r="GO39" s="26"/>
      <c r="GP39" s="26"/>
      <c r="GQ39" s="80"/>
      <c r="GR39" s="80"/>
      <c r="GS39" s="26"/>
      <c r="GT39" s="26"/>
      <c r="GU39" s="26"/>
      <c r="GV39" s="26"/>
      <c r="GW39" s="26"/>
      <c r="GX39" s="26"/>
      <c r="GY39" s="26"/>
      <c r="GZ39" s="26"/>
      <c r="HA39" s="26"/>
      <c r="HB39" s="26"/>
      <c r="HC39" s="26"/>
      <c r="HD39" s="26"/>
      <c r="HE39" s="26"/>
      <c r="HF39" s="26"/>
      <c r="HG39" s="26"/>
      <c r="HH39" s="26"/>
      <c r="HI39" s="26"/>
      <c r="HJ39" s="26"/>
      <c r="HK39" s="26"/>
      <c r="HL39" s="26"/>
      <c r="HM39" s="26"/>
      <c r="HN39" s="26"/>
      <c r="HO39" s="26"/>
      <c r="HP39" s="26"/>
      <c r="HQ39" s="26"/>
      <c r="HR39" s="26"/>
      <c r="HS39" s="26"/>
      <c r="HT39" s="26"/>
      <c r="HU39" s="26"/>
      <c r="HV39" s="26"/>
      <c r="HW39" s="26"/>
      <c r="HX39" s="26"/>
      <c r="HY39" s="26"/>
      <c r="HZ39" s="26"/>
      <c r="IA39" s="26"/>
      <c r="IB39" s="26"/>
      <c r="IC39" s="26"/>
      <c r="ID39" s="26"/>
      <c r="IE39" s="26"/>
      <c r="IF39" s="26"/>
      <c r="IG39" s="26"/>
      <c r="IH39" s="26"/>
      <c r="II39" s="26"/>
      <c r="IJ39" s="26"/>
      <c r="IK39" s="26"/>
      <c r="IL39" s="26"/>
      <c r="IM39" s="26"/>
      <c r="IN39" s="26"/>
      <c r="IO39" s="26"/>
      <c r="IP39" s="26"/>
      <c r="IQ39" s="26"/>
      <c r="IR39" s="80"/>
      <c r="IS39" s="27"/>
      <c r="IT39" s="26"/>
      <c r="IU39" s="80"/>
      <c r="IV39" s="26"/>
      <c r="IW39" s="26"/>
      <c r="IX39" s="26"/>
      <c r="IY39" s="26"/>
      <c r="IZ39" s="26"/>
      <c r="JA39" s="26"/>
      <c r="JB39" s="26"/>
      <c r="JC39" s="26"/>
      <c r="JD39" s="26"/>
      <c r="JE39" s="26"/>
      <c r="JF39" s="26"/>
      <c r="JG39" s="26"/>
      <c r="JH39" s="26"/>
      <c r="JI39" s="26"/>
      <c r="JJ39" s="26"/>
      <c r="JK39" s="26"/>
      <c r="JL39" s="26"/>
      <c r="JM39" s="26"/>
      <c r="JN39" s="26"/>
      <c r="JO39" s="26"/>
      <c r="JP39" s="26"/>
      <c r="JQ39" s="26"/>
      <c r="JR39" s="26"/>
      <c r="JS39" s="26"/>
      <c r="JT39" s="26"/>
      <c r="JU39" s="26"/>
      <c r="JV39" s="26"/>
      <c r="JW39" s="26"/>
      <c r="JX39" s="30"/>
      <c r="JY39" s="30"/>
      <c r="JZ39" s="30"/>
      <c r="KA39" s="30"/>
      <c r="KB39" s="26"/>
      <c r="KC39" s="26"/>
      <c r="KD39" s="26"/>
      <c r="KE39" s="26"/>
      <c r="KF39" s="26"/>
      <c r="KG39" s="26"/>
      <c r="KH39" s="26"/>
      <c r="KI39" s="26"/>
      <c r="KJ39" s="26"/>
      <c r="KK39" s="26"/>
      <c r="KL39" s="26"/>
      <c r="KM39" s="26"/>
      <c r="KN39" s="26"/>
      <c r="KO39" s="26"/>
      <c r="KP39" s="26"/>
      <c r="KQ39" s="26"/>
      <c r="KR39" s="26"/>
      <c r="KS39" s="26"/>
      <c r="KT39" s="26"/>
      <c r="KU39" s="26"/>
      <c r="KV39" s="26"/>
      <c r="KW39" s="26"/>
      <c r="KX39" s="26"/>
      <c r="KY39" s="26"/>
      <c r="KZ39" s="26"/>
      <c r="LA39" s="26"/>
      <c r="LB39" s="26"/>
      <c r="LC39" s="26"/>
      <c r="LD39" s="26"/>
      <c r="LE39" s="26"/>
      <c r="LF39" s="26"/>
      <c r="LG39" s="26"/>
      <c r="LH39" s="26"/>
      <c r="LI39" s="26"/>
      <c r="LJ39" s="26"/>
      <c r="LK39" s="26"/>
      <c r="LL39" s="26"/>
      <c r="LM39" s="26"/>
      <c r="LN39" s="26"/>
      <c r="LO39" s="26"/>
      <c r="LP39" s="26"/>
      <c r="LQ39" s="26"/>
      <c r="LR39" s="26"/>
      <c r="LS39" s="26"/>
    </row>
    <row r="40" spans="1:331" s="154" customFormat="1" ht="31.5" x14ac:dyDescent="0.25">
      <c r="A40" s="20" t="s">
        <v>161</v>
      </c>
      <c r="B40" s="197">
        <f t="shared" si="80"/>
        <v>125774.74682999999</v>
      </c>
      <c r="C40" s="197">
        <f t="shared" si="81"/>
        <v>141089.60751</v>
      </c>
      <c r="D40" s="197">
        <f t="shared" si="82"/>
        <v>141089.60751</v>
      </c>
      <c r="E40" s="197"/>
      <c r="F40" s="197">
        <f t="shared" si="83"/>
        <v>101077.2706</v>
      </c>
      <c r="G40" s="28">
        <f t="shared" ref="G40:G71" si="182">F40/C40*100</f>
        <v>71.640478972085845</v>
      </c>
      <c r="H40" s="29">
        <f>SUM(H41:H51)</f>
        <v>0</v>
      </c>
      <c r="I40" s="29">
        <f>SUM(I41:I51)</f>
        <v>0</v>
      </c>
      <c r="J40" s="29">
        <f>SUM(J41:J51)</f>
        <v>0</v>
      </c>
      <c r="K40" s="28"/>
      <c r="L40" s="28"/>
      <c r="M40" s="29">
        <f>SUM(M41:M51)</f>
        <v>888.88</v>
      </c>
      <c r="N40" s="29">
        <f>SUM(N41:N51)</f>
        <v>0</v>
      </c>
      <c r="O40" s="29"/>
      <c r="P40" s="29"/>
      <c r="Q40" s="29">
        <f>SUM(Q41:Q51)</f>
        <v>0</v>
      </c>
      <c r="R40" s="29">
        <f>SUM(R41:R51)</f>
        <v>0</v>
      </c>
      <c r="S40" s="29"/>
      <c r="T40" s="29"/>
      <c r="U40" s="29">
        <f>SUM(U41:U51)</f>
        <v>0</v>
      </c>
      <c r="V40" s="29">
        <f>SUM(V41:V51)</f>
        <v>0</v>
      </c>
      <c r="W40" s="29"/>
      <c r="X40" s="29">
        <f>SUM(X41:X51)</f>
        <v>0</v>
      </c>
      <c r="Y40" s="29">
        <f>SUM(Y41:Y51)</f>
        <v>0</v>
      </c>
      <c r="Z40" s="29">
        <f>SUM(Z41:Z51)</f>
        <v>0</v>
      </c>
      <c r="AA40" s="29"/>
      <c r="AB40" s="29">
        <f>SUM(AB41:AB51)</f>
        <v>800</v>
      </c>
      <c r="AC40" s="29">
        <f>SUM(AC41:AC51)</f>
        <v>804.66750000000002</v>
      </c>
      <c r="AD40" s="29">
        <f>SUM(AD41:AD51)</f>
        <v>804.66750000000002</v>
      </c>
      <c r="AE40" s="29">
        <f>AD40/AC40*100</f>
        <v>100</v>
      </c>
      <c r="AF40" s="29"/>
      <c r="AG40" s="29">
        <f>SUM(AG41:AG51)</f>
        <v>0</v>
      </c>
      <c r="AH40" s="29">
        <f>SUM(AH41:AH51)</f>
        <v>0</v>
      </c>
      <c r="AI40" s="29"/>
      <c r="AJ40" s="29"/>
      <c r="AK40" s="29">
        <f>SUM(AK41:AK51)</f>
        <v>0</v>
      </c>
      <c r="AL40" s="29">
        <f>SUM(AL41:AL51)</f>
        <v>0</v>
      </c>
      <c r="AM40" s="29"/>
      <c r="AN40" s="29">
        <f>SUM(AN41:AN51)</f>
        <v>3455.6</v>
      </c>
      <c r="AO40" s="29">
        <f>SUM(AO41:AO51)</f>
        <v>3455.6</v>
      </c>
      <c r="AP40" s="29">
        <f>SUM(AP41:AP51)</f>
        <v>3455.6</v>
      </c>
      <c r="AQ40" s="28">
        <f t="shared" ref="AQ40:AQ46" si="183">AP40/AO40*100</f>
        <v>100</v>
      </c>
      <c r="AR40" s="29">
        <f>SUM(AR41:AR51)</f>
        <v>102</v>
      </c>
      <c r="AS40" s="29">
        <f>SUM(AS41:AS51)</f>
        <v>102.04082000000001</v>
      </c>
      <c r="AT40" s="29">
        <f>SUM(AT41:AT51)</f>
        <v>102.04082000000001</v>
      </c>
      <c r="AU40" s="28">
        <f>AT40/AS40*100</f>
        <v>100</v>
      </c>
      <c r="AV40" s="29">
        <f>SUM(AV41:AV51)</f>
        <v>0</v>
      </c>
      <c r="AW40" s="29">
        <f>SUM(AW41:AW51)</f>
        <v>0</v>
      </c>
      <c r="AX40" s="29">
        <f>SUM(AX41:AX51)</f>
        <v>0</v>
      </c>
      <c r="AY40" s="28"/>
      <c r="AZ40" s="29">
        <f>SUM(AZ41:AZ51)</f>
        <v>97.946830000000006</v>
      </c>
      <c r="BA40" s="29">
        <f>SUM(BA41:BA51)</f>
        <v>97.946830000000006</v>
      </c>
      <c r="BB40" s="29">
        <f>SUM(BB41:BB51)</f>
        <v>97.946830000000006</v>
      </c>
      <c r="BC40" s="28">
        <f>BB40/BA40*100</f>
        <v>100</v>
      </c>
      <c r="BD40" s="29"/>
      <c r="BE40" s="29"/>
      <c r="BF40" s="29"/>
      <c r="BG40" s="28"/>
      <c r="BH40" s="29"/>
      <c r="BI40" s="29"/>
      <c r="BJ40" s="29"/>
      <c r="BK40" s="28"/>
      <c r="BL40" s="28"/>
      <c r="BM40" s="29">
        <f>SUM(BM41:BM51)</f>
        <v>0</v>
      </c>
      <c r="BN40" s="29">
        <f>SUM(BN41:BN51)</f>
        <v>0</v>
      </c>
      <c r="BO40" s="29"/>
      <c r="BP40" s="29"/>
      <c r="BQ40" s="29">
        <f>SUM(BQ41:BQ51)</f>
        <v>4998.6339800000005</v>
      </c>
      <c r="BR40" s="29">
        <f>SUM(BR41:BR51)</f>
        <v>2081.6229699999999</v>
      </c>
      <c r="BS40" s="28">
        <f t="shared" si="133"/>
        <v>41.643836662751603</v>
      </c>
      <c r="BT40" s="29">
        <f>SUM(BT41:BT51)</f>
        <v>8500</v>
      </c>
      <c r="BU40" s="29">
        <f>SUM(BU41:BU51)</f>
        <v>8500</v>
      </c>
      <c r="BV40" s="29">
        <f>SUM(BV41:BV51)</f>
        <v>8204.4929100000008</v>
      </c>
      <c r="BW40" s="28">
        <f>BV40/BU40*100</f>
        <v>96.523446000000007</v>
      </c>
      <c r="BX40" s="29">
        <f>SUM(BX41:BX51)</f>
        <v>19878.2</v>
      </c>
      <c r="BY40" s="29">
        <f>SUM(BY41:BY51)</f>
        <v>26339.9</v>
      </c>
      <c r="BZ40" s="29">
        <f>SUM(BZ41:BZ51)</f>
        <v>16353.721710000002</v>
      </c>
      <c r="CA40" s="29">
        <f>BZ40/BY40*100</f>
        <v>62.08725815208107</v>
      </c>
      <c r="CB40" s="29">
        <f>SUM(CB41:CB51)</f>
        <v>0</v>
      </c>
      <c r="CC40" s="29">
        <f>SUM(CC41:CC51)</f>
        <v>0</v>
      </c>
      <c r="CD40" s="29">
        <f>SUM(CD41:CD51)</f>
        <v>0</v>
      </c>
      <c r="CE40" s="29"/>
      <c r="CF40" s="29">
        <f>SUM(CF41:CF51)</f>
        <v>5278</v>
      </c>
      <c r="CG40" s="29">
        <f>SUM(CG41:CG51)</f>
        <v>6276.7</v>
      </c>
      <c r="CH40" s="29">
        <f>SUM(CH41:CH51)</f>
        <v>4062.7458999999999</v>
      </c>
      <c r="CI40" s="29">
        <f>CH40/CG40*100</f>
        <v>64.72741886660188</v>
      </c>
      <c r="CJ40" s="29">
        <f>SUM(CJ41:CJ51)</f>
        <v>840</v>
      </c>
      <c r="CK40" s="29">
        <f>SUM(CK41:CK51)</f>
        <v>840</v>
      </c>
      <c r="CL40" s="29">
        <f>SUM(CL41:CL51)</f>
        <v>154.35170000000002</v>
      </c>
      <c r="CM40" s="29">
        <f>CL40/CK40*100</f>
        <v>18.375202380952381</v>
      </c>
      <c r="CN40" s="29">
        <f t="shared" ref="CN40" si="184">SUM(CN41:CN51)</f>
        <v>0</v>
      </c>
      <c r="CO40" s="29">
        <f t="shared" ref="CO40:CT40" si="185">SUM(CO41:CO51)</f>
        <v>0</v>
      </c>
      <c r="CP40" s="29">
        <f t="shared" si="185"/>
        <v>0</v>
      </c>
      <c r="CQ40" s="29">
        <f t="shared" si="185"/>
        <v>0</v>
      </c>
      <c r="CR40" s="29">
        <f t="shared" ref="CR40" si="186">SUM(CR41:CR51)</f>
        <v>0</v>
      </c>
      <c r="CS40" s="29">
        <f t="shared" si="185"/>
        <v>0</v>
      </c>
      <c r="CT40" s="29">
        <f t="shared" si="185"/>
        <v>0</v>
      </c>
      <c r="CU40" s="29"/>
      <c r="CV40" s="29"/>
      <c r="CW40" s="29">
        <f>SUM(CW41:CW51)</f>
        <v>0</v>
      </c>
      <c r="CX40" s="29">
        <f>SUM(CX41:CX51)</f>
        <v>0</v>
      </c>
      <c r="CY40" s="29"/>
      <c r="CZ40" s="29">
        <f>SUM(CZ41:CZ51)</f>
        <v>36480</v>
      </c>
      <c r="DA40" s="29">
        <f>SUM(DA41:DA51)</f>
        <v>36480</v>
      </c>
      <c r="DB40" s="29">
        <f>SUM(DB41:DB51)</f>
        <v>30738</v>
      </c>
      <c r="DC40" s="82">
        <f t="shared" si="134"/>
        <v>84.25986842105263</v>
      </c>
      <c r="DD40" s="29">
        <f>SUM(DD41:DD51)</f>
        <v>0</v>
      </c>
      <c r="DE40" s="29">
        <f>SUM(DE41:DE51)</f>
        <v>0</v>
      </c>
      <c r="DF40" s="29">
        <f>SUM(DF41:DF51)</f>
        <v>0</v>
      </c>
      <c r="DG40" s="29"/>
      <c r="DH40" s="29"/>
      <c r="DI40" s="29">
        <f>SUM(DI41:DI51)</f>
        <v>0</v>
      </c>
      <c r="DJ40" s="29">
        <f>SUM(DJ41:DJ51)</f>
        <v>0</v>
      </c>
      <c r="DK40" s="29"/>
      <c r="DL40" s="29"/>
      <c r="DM40" s="29">
        <f>SUM(DM41:DM51)</f>
        <v>917.43838000000005</v>
      </c>
      <c r="DN40" s="29">
        <f>SUM(DN41:DN51)</f>
        <v>520.71912999999995</v>
      </c>
      <c r="DO40" s="28">
        <f>DN40/DM40*100</f>
        <v>56.757940516942398</v>
      </c>
      <c r="DP40" s="29">
        <f>SUM(DP41:DP51)</f>
        <v>289.7</v>
      </c>
      <c r="DQ40" s="29">
        <f>SUM(DQ41:DQ51)</f>
        <v>289.7</v>
      </c>
      <c r="DR40" s="29">
        <f>SUM(DR41:DR51)</f>
        <v>70.703199999999995</v>
      </c>
      <c r="DS40" s="29">
        <f>DR40/DQ40*100</f>
        <v>24.405661028650329</v>
      </c>
      <c r="DT40" s="29"/>
      <c r="DU40" s="29">
        <f>SUM(DU41:DU51)</f>
        <v>0</v>
      </c>
      <c r="DV40" s="29">
        <f>SUM(DV41:DV51)</f>
        <v>0</v>
      </c>
      <c r="DW40" s="29"/>
      <c r="DX40" s="29"/>
      <c r="DY40" s="29">
        <f>SUM(DY41:DY51)</f>
        <v>0</v>
      </c>
      <c r="DZ40" s="29">
        <f>SUM(DZ41:DZ51)</f>
        <v>0</v>
      </c>
      <c r="EA40" s="29"/>
      <c r="EB40" s="29">
        <v>11646.7</v>
      </c>
      <c r="EC40" s="29">
        <f>SUM(EC41:EC51)</f>
        <v>11646.7</v>
      </c>
      <c r="ED40" s="29">
        <f>SUM(ED41:ED51)</f>
        <v>7673.7853299999997</v>
      </c>
      <c r="EE40" s="29">
        <f>ED40/EC40*100</f>
        <v>65.888065546463807</v>
      </c>
      <c r="EF40" s="29"/>
      <c r="EG40" s="29"/>
      <c r="EH40" s="29"/>
      <c r="EI40" s="28"/>
      <c r="EJ40" s="29">
        <f>SUM(EJ41:EJ51)</f>
        <v>11142.4</v>
      </c>
      <c r="EK40" s="29">
        <f>SUM(EK41:EK51)</f>
        <v>12187.2</v>
      </c>
      <c r="EL40" s="29">
        <f>SUM(EL41:EL51)</f>
        <v>8391.7634399999988</v>
      </c>
      <c r="EM40" s="29">
        <f>EL40/EK40*100</f>
        <v>68.857189838519091</v>
      </c>
      <c r="EN40" s="29">
        <f>SUM(EN41:EN51)</f>
        <v>1840</v>
      </c>
      <c r="EO40" s="29">
        <f>SUM(EO41:EO51)</f>
        <v>1840</v>
      </c>
      <c r="EP40" s="29">
        <f>SUM(EP41:EP51)</f>
        <v>177.80950000000001</v>
      </c>
      <c r="EQ40" s="29">
        <f>EP40/EO40*100</f>
        <v>9.6635597826086972</v>
      </c>
      <c r="ER40" s="29">
        <f>SUM(ER41:ER51)</f>
        <v>9234.5</v>
      </c>
      <c r="ES40" s="29">
        <f>SUM(ES41:ES51)</f>
        <v>9234.5</v>
      </c>
      <c r="ET40" s="29">
        <f>SUM(ET41:ET51)</f>
        <v>5613.8</v>
      </c>
      <c r="EU40" s="29">
        <f>ET40/ES40*100</f>
        <v>60.791596729655097</v>
      </c>
      <c r="EV40" s="29">
        <f>SUM(EV41:EV51)</f>
        <v>3000</v>
      </c>
      <c r="EW40" s="29">
        <f>SUM(EW41:EW51)</f>
        <v>4000</v>
      </c>
      <c r="EX40" s="29">
        <f>SUM(EX41:EX51)</f>
        <v>4000</v>
      </c>
      <c r="EY40" s="29">
        <f>EX40/EW40*100</f>
        <v>100</v>
      </c>
      <c r="EZ40" s="29">
        <f>SUM(EZ41:EZ51)</f>
        <v>1400</v>
      </c>
      <c r="FA40" s="29">
        <f>SUM(FA41:FA51)</f>
        <v>1400</v>
      </c>
      <c r="FB40" s="29">
        <f>SUM(FB41:FB51)</f>
        <v>1400</v>
      </c>
      <c r="FC40" s="29">
        <f>FB40/FA40*100</f>
        <v>100</v>
      </c>
      <c r="FD40" s="29">
        <f>SUM(FD41:FD51)</f>
        <v>0</v>
      </c>
      <c r="FE40" s="29">
        <f>SUM(FE41:FE51)</f>
        <v>0</v>
      </c>
      <c r="FF40" s="29">
        <f>SUM(FF41:FF51)</f>
        <v>0</v>
      </c>
      <c r="FG40" s="29"/>
      <c r="FH40" s="29"/>
      <c r="FI40" s="29">
        <f>SUM(FI41:FI51)</f>
        <v>0</v>
      </c>
      <c r="FJ40" s="29">
        <f>SUM(FJ41:FJ51)</f>
        <v>0</v>
      </c>
      <c r="FK40" s="29"/>
      <c r="FL40" s="29"/>
      <c r="FM40" s="29">
        <f>SUM(FM41:FM51)</f>
        <v>0</v>
      </c>
      <c r="FN40" s="29">
        <f>SUM(FN41:FN51)</f>
        <v>0</v>
      </c>
      <c r="FO40" s="29"/>
      <c r="FP40" s="29">
        <f>SUM(FP41:FP51)</f>
        <v>0</v>
      </c>
      <c r="FQ40" s="29">
        <f>SUM(FQ41:FQ51)</f>
        <v>0</v>
      </c>
      <c r="FR40" s="29">
        <f>SUM(FR41:FR51)</f>
        <v>0</v>
      </c>
      <c r="FS40" s="29"/>
      <c r="FT40" s="29"/>
      <c r="FU40" s="29">
        <f>SUM(FU41:FU51)</f>
        <v>0</v>
      </c>
      <c r="FV40" s="29">
        <f>SUM(FV41:FV51)</f>
        <v>0</v>
      </c>
      <c r="FW40" s="29"/>
      <c r="FX40" s="29">
        <f>SUM(FX41:FX51)</f>
        <v>0</v>
      </c>
      <c r="FY40" s="29">
        <f>SUM(FY41:FY51)</f>
        <v>0</v>
      </c>
      <c r="FZ40" s="29">
        <f>SUM(FZ41:FZ51)</f>
        <v>0</v>
      </c>
      <c r="GA40" s="29"/>
      <c r="GB40" s="29">
        <f>SUM(GB41:GB51)</f>
        <v>0</v>
      </c>
      <c r="GC40" s="29">
        <f>SUM(GC41:GC51)</f>
        <v>0</v>
      </c>
      <c r="GD40" s="29">
        <f>SUM(GD41:GD51)</f>
        <v>0</v>
      </c>
      <c r="GE40" s="29"/>
      <c r="GF40" s="29">
        <f>SUM(GF41:GF51)</f>
        <v>0</v>
      </c>
      <c r="GG40" s="29">
        <f>SUM(GG41:GG51)</f>
        <v>0</v>
      </c>
      <c r="GH40" s="29">
        <f>SUM(GH41:GH51)</f>
        <v>0</v>
      </c>
      <c r="GI40" s="29"/>
      <c r="GJ40" s="29"/>
      <c r="GK40" s="29">
        <f>SUM(GK41:GK51)</f>
        <v>0</v>
      </c>
      <c r="GL40" s="29">
        <f>SUM(GL41:GL51)</f>
        <v>0</v>
      </c>
      <c r="GM40" s="29"/>
      <c r="GN40" s="29">
        <f>SUM(GN41:GN51)</f>
        <v>0</v>
      </c>
      <c r="GO40" s="29">
        <f>SUM(GO41:GO51)</f>
        <v>0</v>
      </c>
      <c r="GP40" s="29">
        <f>SUM(GP41:GP51)</f>
        <v>0</v>
      </c>
      <c r="GQ40" s="29"/>
      <c r="GR40" s="29"/>
      <c r="GS40" s="29">
        <f>SUM(GS41:GS51)</f>
        <v>0</v>
      </c>
      <c r="GT40" s="29">
        <f>SUM(GT41:GT51)</f>
        <v>0</v>
      </c>
      <c r="GU40" s="29"/>
      <c r="GV40" s="29"/>
      <c r="GW40" s="29"/>
      <c r="GX40" s="29"/>
      <c r="GY40" s="28"/>
      <c r="GZ40" s="28"/>
      <c r="HA40" s="29">
        <f>SUM(HA41:HA51)</f>
        <v>0</v>
      </c>
      <c r="HB40" s="29">
        <f>SUM(HB41:HB51)</f>
        <v>0</v>
      </c>
      <c r="HC40" s="28"/>
      <c r="HD40" s="28"/>
      <c r="HE40" s="29">
        <f>SUM(HE41:HE51)</f>
        <v>0</v>
      </c>
      <c r="HF40" s="29">
        <f>SUM(HF41:HF51)</f>
        <v>0</v>
      </c>
      <c r="HG40" s="28"/>
      <c r="HH40" s="29">
        <f>SUM(HH41:HH51)</f>
        <v>3000</v>
      </c>
      <c r="HI40" s="29">
        <f>SUM(HI41:HI51)</f>
        <v>2000</v>
      </c>
      <c r="HJ40" s="29">
        <f>SUM(HJ41:HJ51)</f>
        <v>2000</v>
      </c>
      <c r="HK40" s="28">
        <f>HJ40/HI40*100</f>
        <v>100</v>
      </c>
      <c r="HL40" s="29">
        <f>SUM(HL41:HL51)</f>
        <v>1832.5</v>
      </c>
      <c r="HM40" s="29">
        <f>SUM(HM41:HM51)</f>
        <v>1832.5</v>
      </c>
      <c r="HN40" s="29">
        <f>SUM(HN41:HN51)</f>
        <v>1329.855</v>
      </c>
      <c r="HO40" s="28">
        <f>HN40/HM40*100</f>
        <v>72.570532060027276</v>
      </c>
      <c r="HP40" s="29">
        <f>SUM(HP41:HP51)</f>
        <v>0</v>
      </c>
      <c r="HQ40" s="29">
        <f>SUM(HQ41:HQ51)</f>
        <v>0</v>
      </c>
      <c r="HR40" s="29">
        <f>SUM(HR41:HR51)</f>
        <v>0</v>
      </c>
      <c r="HS40" s="28"/>
      <c r="HT40" s="29">
        <f>SUM(HT41:HT51)</f>
        <v>6957.2</v>
      </c>
      <c r="HU40" s="29">
        <f>SUM(HU41:HU51)</f>
        <v>6957.2</v>
      </c>
      <c r="HV40" s="29">
        <f>SUM(HV41:HV51)</f>
        <v>3843.6446599999999</v>
      </c>
      <c r="HW40" s="28">
        <f t="shared" si="179"/>
        <v>55.247005404473057</v>
      </c>
      <c r="HX40" s="29"/>
      <c r="HY40" s="29"/>
      <c r="HZ40" s="29"/>
      <c r="IA40" s="28"/>
      <c r="IB40" s="29"/>
      <c r="IC40" s="29"/>
      <c r="ID40" s="29"/>
      <c r="IE40" s="28"/>
      <c r="IF40" s="29"/>
      <c r="IG40" s="29"/>
      <c r="IH40" s="29"/>
      <c r="II40" s="28"/>
      <c r="IJ40" s="28"/>
      <c r="IK40" s="29"/>
      <c r="IL40" s="29"/>
      <c r="IM40" s="28"/>
      <c r="IN40" s="28"/>
      <c r="IO40" s="29"/>
      <c r="IP40" s="29"/>
      <c r="IQ40" s="28"/>
      <c r="IR40" s="29"/>
      <c r="IS40" s="29">
        <f>SUM(IS41:IS51)</f>
        <v>0</v>
      </c>
      <c r="IT40" s="29">
        <f>SUM(IT41:IT51)</f>
        <v>0</v>
      </c>
      <c r="IU40" s="29"/>
      <c r="IV40" s="29"/>
      <c r="IW40" s="29"/>
      <c r="IX40" s="29"/>
      <c r="IY40" s="28"/>
      <c r="IZ40" s="29"/>
      <c r="JA40" s="29"/>
      <c r="JB40" s="29"/>
      <c r="JC40" s="28"/>
      <c r="JD40" s="28"/>
      <c r="JE40" s="29"/>
      <c r="JF40" s="29"/>
      <c r="JG40" s="28"/>
      <c r="JH40" s="29"/>
      <c r="JI40" s="29"/>
      <c r="JJ40" s="29"/>
      <c r="JK40" s="28"/>
      <c r="JL40" s="28"/>
      <c r="JM40" s="29"/>
      <c r="JN40" s="29"/>
      <c r="JO40" s="28"/>
      <c r="JP40" s="29">
        <f>SUM(JP41:JP51)</f>
        <v>0</v>
      </c>
      <c r="JQ40" s="29">
        <f>SUM(JQ41:JQ51)</f>
        <v>0</v>
      </c>
      <c r="JR40" s="29">
        <f>SUM(JR41:JR51)</f>
        <v>0</v>
      </c>
      <c r="JS40" s="28"/>
      <c r="JT40" s="28"/>
      <c r="JU40" s="28"/>
      <c r="JV40" s="28"/>
      <c r="JW40" s="28"/>
      <c r="JX40" s="75"/>
      <c r="JY40" s="75"/>
      <c r="JZ40" s="75"/>
      <c r="KA40" s="75"/>
      <c r="KB40" s="28"/>
      <c r="KC40" s="29"/>
      <c r="KD40" s="29"/>
      <c r="KE40" s="28"/>
      <c r="KF40" s="28"/>
      <c r="KG40" s="29"/>
      <c r="KH40" s="29"/>
      <c r="KI40" s="28"/>
      <c r="KJ40" s="28"/>
      <c r="KK40" s="29"/>
      <c r="KL40" s="29"/>
      <c r="KM40" s="28"/>
      <c r="KN40" s="28"/>
      <c r="KO40" s="29"/>
      <c r="KP40" s="29"/>
      <c r="KQ40" s="28"/>
      <c r="KR40" s="28"/>
      <c r="KS40" s="29"/>
      <c r="KT40" s="29"/>
      <c r="KU40" s="28"/>
      <c r="KV40" s="28"/>
      <c r="KW40" s="29"/>
      <c r="KX40" s="29"/>
      <c r="KY40" s="28"/>
      <c r="KZ40" s="28"/>
      <c r="LA40" s="29"/>
      <c r="LB40" s="29"/>
      <c r="LC40" s="28"/>
      <c r="LD40" s="28"/>
      <c r="LE40" s="29"/>
      <c r="LF40" s="29"/>
      <c r="LG40" s="28"/>
      <c r="LH40" s="28"/>
      <c r="LI40" s="29"/>
      <c r="LJ40" s="29"/>
      <c r="LK40" s="28"/>
      <c r="LL40" s="28"/>
      <c r="LM40" s="29"/>
      <c r="LN40" s="29"/>
      <c r="LO40" s="28"/>
      <c r="LP40" s="28"/>
      <c r="LQ40" s="29"/>
      <c r="LR40" s="29"/>
      <c r="LS40" s="28"/>
    </row>
    <row r="41" spans="1:331" ht="31.5" x14ac:dyDescent="0.25">
      <c r="A41" s="66" t="s">
        <v>160</v>
      </c>
      <c r="B41" s="198">
        <f t="shared" si="80"/>
        <v>77237.146829999998</v>
      </c>
      <c r="C41" s="198">
        <f t="shared" si="81"/>
        <v>85747.014329999991</v>
      </c>
      <c r="D41" s="198">
        <f t="shared" si="82"/>
        <v>85747.014329999991</v>
      </c>
      <c r="E41" s="198"/>
      <c r="F41" s="198">
        <f t="shared" si="83"/>
        <v>55974.794770000008</v>
      </c>
      <c r="G41" s="26">
        <f t="shared" si="182"/>
        <v>65.279001499200078</v>
      </c>
      <c r="H41" s="26"/>
      <c r="I41" s="26"/>
      <c r="J41" s="26"/>
      <c r="K41" s="26"/>
      <c r="L41" s="26"/>
      <c r="M41" s="27"/>
      <c r="N41" s="27"/>
      <c r="O41" s="26"/>
      <c r="P41" s="26"/>
      <c r="Q41" s="27"/>
      <c r="R41" s="27"/>
      <c r="S41" s="26"/>
      <c r="T41" s="26"/>
      <c r="U41" s="27"/>
      <c r="V41" s="27"/>
      <c r="W41" s="26"/>
      <c r="X41" s="27"/>
      <c r="Y41" s="27"/>
      <c r="Z41" s="27"/>
      <c r="AA41" s="26"/>
      <c r="AB41" s="26">
        <v>800</v>
      </c>
      <c r="AC41" s="26">
        <v>804.66750000000002</v>
      </c>
      <c r="AD41" s="26">
        <v>804.66750000000002</v>
      </c>
      <c r="AE41" s="27">
        <f>AD41/AC41*100</f>
        <v>100</v>
      </c>
      <c r="AF41" s="27"/>
      <c r="AG41" s="27"/>
      <c r="AH41" s="26"/>
      <c r="AI41" s="27"/>
      <c r="AJ41" s="27"/>
      <c r="AK41" s="27">
        <v>0</v>
      </c>
      <c r="AL41" s="27">
        <v>0</v>
      </c>
      <c r="AM41" s="26"/>
      <c r="AN41" s="27"/>
      <c r="AO41" s="27"/>
      <c r="AP41" s="27"/>
      <c r="AQ41" s="26"/>
      <c r="AR41" s="27"/>
      <c r="AS41" s="27"/>
      <c r="AT41" s="27"/>
      <c r="AU41" s="26"/>
      <c r="AV41" s="27"/>
      <c r="AW41" s="27"/>
      <c r="AX41" s="27"/>
      <c r="AY41" s="26"/>
      <c r="AZ41" s="27">
        <v>97.946830000000006</v>
      </c>
      <c r="BA41" s="27">
        <v>97.946830000000006</v>
      </c>
      <c r="BB41" s="27">
        <v>97.946830000000006</v>
      </c>
      <c r="BC41" s="26">
        <f>BB41/BA41*100</f>
        <v>100</v>
      </c>
      <c r="BD41" s="27"/>
      <c r="BE41" s="27"/>
      <c r="BF41" s="27"/>
      <c r="BG41" s="26"/>
      <c r="BH41" s="27"/>
      <c r="BI41" s="27"/>
      <c r="BJ41" s="27"/>
      <c r="BK41" s="26"/>
      <c r="BL41" s="26"/>
      <c r="BM41" s="27"/>
      <c r="BN41" s="27"/>
      <c r="BO41" s="26"/>
      <c r="BP41" s="26"/>
      <c r="BQ41" s="26"/>
      <c r="BR41" s="26"/>
      <c r="BS41" s="26"/>
      <c r="BT41" s="27">
        <v>0</v>
      </c>
      <c r="BU41" s="27">
        <v>0</v>
      </c>
      <c r="BV41" s="27"/>
      <c r="BW41" s="26"/>
      <c r="BX41" s="27">
        <v>19878.2</v>
      </c>
      <c r="BY41" s="27">
        <v>26339.9</v>
      </c>
      <c r="BZ41" s="26">
        <v>16353.721710000002</v>
      </c>
      <c r="CA41" s="27">
        <f>BZ41/BY41*100</f>
        <v>62.08725815208107</v>
      </c>
      <c r="CB41" s="27"/>
      <c r="CC41" s="27"/>
      <c r="CD41" s="27"/>
      <c r="CE41" s="27"/>
      <c r="CF41" s="27">
        <v>5278</v>
      </c>
      <c r="CG41" s="27">
        <v>6276.7</v>
      </c>
      <c r="CH41" s="27">
        <v>4062.7458999999999</v>
      </c>
      <c r="CI41" s="27">
        <f>CH41/CG41*100</f>
        <v>64.72741886660188</v>
      </c>
      <c r="CJ41" s="27">
        <v>840</v>
      </c>
      <c r="CK41" s="27">
        <v>840</v>
      </c>
      <c r="CL41" s="27">
        <v>154.35170000000002</v>
      </c>
      <c r="CM41" s="27">
        <f>CL41/CK41*100</f>
        <v>18.375202380952381</v>
      </c>
      <c r="CN41" s="27"/>
      <c r="CO41" s="27"/>
      <c r="CP41" s="79"/>
      <c r="CQ41" s="79"/>
      <c r="CR41" s="27"/>
      <c r="CS41" s="27"/>
      <c r="CT41" s="79"/>
      <c r="CU41" s="79"/>
      <c r="CV41" s="79"/>
      <c r="CW41" s="27"/>
      <c r="CX41" s="79"/>
      <c r="CY41" s="79"/>
      <c r="CZ41" s="27"/>
      <c r="DA41" s="27"/>
      <c r="DB41" s="79"/>
      <c r="DC41" s="31"/>
      <c r="DD41" s="27"/>
      <c r="DE41" s="27"/>
      <c r="DF41" s="79"/>
      <c r="DG41" s="79"/>
      <c r="DH41" s="79"/>
      <c r="DI41" s="27"/>
      <c r="DJ41" s="79"/>
      <c r="DK41" s="79"/>
      <c r="DL41" s="79"/>
      <c r="DM41" s="27"/>
      <c r="DN41" s="79"/>
      <c r="DO41" s="26"/>
      <c r="DP41" s="27">
        <v>289.7</v>
      </c>
      <c r="DQ41" s="27">
        <v>289.7</v>
      </c>
      <c r="DR41" s="27">
        <v>70.703199999999995</v>
      </c>
      <c r="DS41" s="27">
        <f>DR41/DQ41*100</f>
        <v>24.405661028650329</v>
      </c>
      <c r="DT41" s="27"/>
      <c r="DU41" s="27"/>
      <c r="DV41" s="79"/>
      <c r="DW41" s="27"/>
      <c r="DX41" s="27"/>
      <c r="DY41" s="27"/>
      <c r="DZ41" s="79"/>
      <c r="EA41" s="27"/>
      <c r="EB41" s="27">
        <v>11646.7</v>
      </c>
      <c r="EC41" s="27">
        <v>11646.7</v>
      </c>
      <c r="ED41" s="27">
        <v>7673.7853299999997</v>
      </c>
      <c r="EE41" s="27">
        <f>ED41/EC41*100</f>
        <v>65.888065546463807</v>
      </c>
      <c r="EF41" s="27"/>
      <c r="EG41" s="27"/>
      <c r="EH41" s="79"/>
      <c r="EI41" s="26"/>
      <c r="EJ41" s="27">
        <v>11142.4</v>
      </c>
      <c r="EK41" s="27">
        <v>12187.2</v>
      </c>
      <c r="EL41" s="27">
        <v>8391.7634399999988</v>
      </c>
      <c r="EM41" s="27">
        <f>EL41/EK41*100</f>
        <v>68.857189838519091</v>
      </c>
      <c r="EN41" s="27">
        <v>1840</v>
      </c>
      <c r="EO41" s="27">
        <v>1840</v>
      </c>
      <c r="EP41" s="27">
        <v>177.80950000000001</v>
      </c>
      <c r="EQ41" s="27">
        <f>EP41/EO41*100</f>
        <v>9.6635597826086972</v>
      </c>
      <c r="ER41" s="27">
        <v>9234.5</v>
      </c>
      <c r="ES41" s="27">
        <v>9234.5</v>
      </c>
      <c r="ET41" s="27">
        <v>5613.8</v>
      </c>
      <c r="EU41" s="27">
        <f>ET41/ES41*100</f>
        <v>60.791596729655097</v>
      </c>
      <c r="EV41" s="27">
        <v>3000</v>
      </c>
      <c r="EW41" s="27">
        <v>4000</v>
      </c>
      <c r="EX41" s="27">
        <v>4000</v>
      </c>
      <c r="EY41" s="27">
        <f>EX41/EW41*100</f>
        <v>100</v>
      </c>
      <c r="EZ41" s="27">
        <v>1400</v>
      </c>
      <c r="FA41" s="27">
        <v>1400</v>
      </c>
      <c r="FB41" s="163">
        <v>1400</v>
      </c>
      <c r="FC41" s="27">
        <f>FB41/FA41*100</f>
        <v>100</v>
      </c>
      <c r="FD41" s="27"/>
      <c r="FE41" s="27"/>
      <c r="FF41" s="79"/>
      <c r="FG41" s="79"/>
      <c r="FH41" s="79"/>
      <c r="FI41" s="27"/>
      <c r="FJ41" s="79"/>
      <c r="FK41" s="79"/>
      <c r="FL41" s="79"/>
      <c r="FM41" s="27"/>
      <c r="FN41" s="79"/>
      <c r="FO41" s="79"/>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27"/>
      <c r="GQ41" s="27"/>
      <c r="GR41" s="27"/>
      <c r="GS41" s="27">
        <v>0</v>
      </c>
      <c r="GT41" s="27">
        <v>0</v>
      </c>
      <c r="GU41" s="26"/>
      <c r="GV41" s="27"/>
      <c r="GW41" s="27"/>
      <c r="GX41" s="27"/>
      <c r="GY41" s="26"/>
      <c r="GZ41" s="26"/>
      <c r="HA41" s="27"/>
      <c r="HB41" s="27"/>
      <c r="HC41" s="26"/>
      <c r="HD41" s="26"/>
      <c r="HE41" s="27"/>
      <c r="HF41" s="27"/>
      <c r="HG41" s="26"/>
      <c r="HH41" s="27">
        <v>3000</v>
      </c>
      <c r="HI41" s="27">
        <v>2000</v>
      </c>
      <c r="HJ41" s="27">
        <v>2000</v>
      </c>
      <c r="HK41" s="26">
        <f>HJ41/HI41*100</f>
        <v>100</v>
      </c>
      <c r="HL41" s="27">
        <v>1832.5</v>
      </c>
      <c r="HM41" s="27">
        <v>1832.5</v>
      </c>
      <c r="HN41" s="27">
        <v>1329.855</v>
      </c>
      <c r="HO41" s="26">
        <f>HN41/HM41*100</f>
        <v>72.570532060027276</v>
      </c>
      <c r="HP41" s="27"/>
      <c r="HQ41" s="27"/>
      <c r="HR41" s="27"/>
      <c r="HS41" s="26"/>
      <c r="HT41" s="27">
        <v>6957.2</v>
      </c>
      <c r="HU41" s="27">
        <v>6957.2</v>
      </c>
      <c r="HV41" s="27">
        <v>3843.6446599999999</v>
      </c>
      <c r="HW41" s="26">
        <f>HV41/HU41*100</f>
        <v>55.247005404473057</v>
      </c>
      <c r="HX41" s="27"/>
      <c r="HY41" s="27"/>
      <c r="HZ41" s="27"/>
      <c r="IA41" s="26"/>
      <c r="IB41" s="27"/>
      <c r="IC41" s="27"/>
      <c r="ID41" s="27"/>
      <c r="IE41" s="26"/>
      <c r="IF41" s="27"/>
      <c r="IG41" s="27"/>
      <c r="IH41" s="27"/>
      <c r="II41" s="26"/>
      <c r="IJ41" s="26"/>
      <c r="IK41" s="27"/>
      <c r="IL41" s="27"/>
      <c r="IM41" s="26"/>
      <c r="IN41" s="26"/>
      <c r="IO41" s="27"/>
      <c r="IP41" s="27"/>
      <c r="IQ41" s="26"/>
      <c r="IR41" s="79"/>
      <c r="IS41" s="27"/>
      <c r="IT41" s="79"/>
      <c r="IU41" s="79"/>
      <c r="IV41" s="27"/>
      <c r="IW41" s="27"/>
      <c r="IX41" s="27"/>
      <c r="IY41" s="26"/>
      <c r="IZ41" s="27"/>
      <c r="JA41" s="27"/>
      <c r="JB41" s="27"/>
      <c r="JC41" s="26"/>
      <c r="JD41" s="26"/>
      <c r="JE41" s="27"/>
      <c r="JF41" s="27"/>
      <c r="JG41" s="26"/>
      <c r="JH41" s="27"/>
      <c r="JI41" s="27"/>
      <c r="JJ41" s="27"/>
      <c r="JK41" s="26"/>
      <c r="JL41" s="26"/>
      <c r="JM41" s="27"/>
      <c r="JN41" s="27"/>
      <c r="JO41" s="26"/>
      <c r="JP41" s="27"/>
      <c r="JQ41" s="27"/>
      <c r="JR41" s="27"/>
      <c r="JS41" s="26"/>
      <c r="JT41" s="26"/>
      <c r="JU41" s="26"/>
      <c r="JV41" s="26"/>
      <c r="JW41" s="26"/>
      <c r="JX41" s="30"/>
      <c r="JY41" s="30"/>
      <c r="JZ41" s="30"/>
      <c r="KA41" s="30"/>
      <c r="KB41" s="26"/>
      <c r="KC41" s="27"/>
      <c r="KD41" s="27"/>
      <c r="KE41" s="26"/>
      <c r="KF41" s="26"/>
      <c r="KG41" s="27"/>
      <c r="KH41" s="27"/>
      <c r="KI41" s="26"/>
      <c r="KJ41" s="26"/>
      <c r="KK41" s="27"/>
      <c r="KL41" s="27"/>
      <c r="KM41" s="26"/>
      <c r="KN41" s="26"/>
      <c r="KO41" s="27"/>
      <c r="KP41" s="27"/>
      <c r="KQ41" s="26"/>
      <c r="KR41" s="26"/>
      <c r="KS41" s="27"/>
      <c r="KT41" s="27"/>
      <c r="KU41" s="26"/>
      <c r="KV41" s="26"/>
      <c r="KW41" s="27"/>
      <c r="KX41" s="27"/>
      <c r="KY41" s="26"/>
      <c r="KZ41" s="26"/>
      <c r="LA41" s="27"/>
      <c r="LB41" s="27"/>
      <c r="LC41" s="26"/>
      <c r="LD41" s="26"/>
      <c r="LE41" s="27"/>
      <c r="LF41" s="27"/>
      <c r="LG41" s="26"/>
      <c r="LH41" s="26"/>
      <c r="LI41" s="27"/>
      <c r="LJ41" s="27"/>
      <c r="LK41" s="26"/>
      <c r="LL41" s="26"/>
      <c r="LM41" s="27"/>
      <c r="LN41" s="27"/>
      <c r="LO41" s="26"/>
      <c r="LP41" s="26"/>
      <c r="LQ41" s="27"/>
      <c r="LR41" s="27"/>
      <c r="LS41" s="26"/>
    </row>
    <row r="42" spans="1:331" ht="15.75" x14ac:dyDescent="0.25">
      <c r="A42" s="66" t="s">
        <v>325</v>
      </c>
      <c r="B42" s="198">
        <f t="shared" si="80"/>
        <v>7332</v>
      </c>
      <c r="C42" s="198">
        <f t="shared" si="81"/>
        <v>8545.9061999999994</v>
      </c>
      <c r="D42" s="198">
        <f t="shared" si="82"/>
        <v>8545.9061999999994</v>
      </c>
      <c r="E42" s="198"/>
      <c r="F42" s="198">
        <f t="shared" si="83"/>
        <v>8149.1869499999993</v>
      </c>
      <c r="G42" s="26">
        <f t="shared" si="182"/>
        <v>95.357786047312331</v>
      </c>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7"/>
      <c r="AS42" s="27"/>
      <c r="AT42" s="27"/>
      <c r="AU42" s="26"/>
      <c r="AV42" s="26"/>
      <c r="AW42" s="26"/>
      <c r="AX42" s="26"/>
      <c r="AY42" s="26"/>
      <c r="AZ42" s="26"/>
      <c r="BA42" s="26"/>
      <c r="BB42" s="26"/>
      <c r="BC42" s="26"/>
      <c r="BD42" s="26"/>
      <c r="BE42" s="26"/>
      <c r="BF42" s="26"/>
      <c r="BG42" s="26"/>
      <c r="BH42" s="26"/>
      <c r="BI42" s="26"/>
      <c r="BJ42" s="26"/>
      <c r="BK42" s="26"/>
      <c r="BL42" s="26"/>
      <c r="BM42" s="26"/>
      <c r="BN42" s="26"/>
      <c r="BO42" s="26"/>
      <c r="BP42" s="26"/>
      <c r="BQ42" s="26">
        <v>296.46782000000002</v>
      </c>
      <c r="BR42" s="26">
        <v>296.46782000000002</v>
      </c>
      <c r="BS42" s="26">
        <f t="shared" si="133"/>
        <v>100</v>
      </c>
      <c r="BT42" s="26"/>
      <c r="BU42" s="26"/>
      <c r="BV42" s="26"/>
      <c r="BW42" s="26"/>
      <c r="BX42" s="184"/>
      <c r="BY42" s="184"/>
      <c r="BZ42" s="184"/>
      <c r="CA42" s="184"/>
      <c r="CB42" s="26"/>
      <c r="CC42" s="26"/>
      <c r="CD42" s="26"/>
      <c r="CE42" s="80"/>
      <c r="CF42" s="26"/>
      <c r="CG42" s="26"/>
      <c r="CH42" s="26"/>
      <c r="CI42" s="80"/>
      <c r="CJ42" s="26"/>
      <c r="CK42" s="26"/>
      <c r="CL42" s="26"/>
      <c r="CM42" s="80"/>
      <c r="CN42" s="26"/>
      <c r="CO42" s="26"/>
      <c r="CP42" s="26"/>
      <c r="CQ42" s="80"/>
      <c r="CR42" s="26"/>
      <c r="CS42" s="26"/>
      <c r="CT42" s="26"/>
      <c r="CU42" s="80"/>
      <c r="CV42" s="80"/>
      <c r="CW42" s="26"/>
      <c r="CX42" s="26"/>
      <c r="CY42" s="80"/>
      <c r="CZ42" s="26">
        <v>7332</v>
      </c>
      <c r="DA42" s="26">
        <v>7332</v>
      </c>
      <c r="DB42" s="26">
        <v>7332</v>
      </c>
      <c r="DC42" s="31">
        <f t="shared" si="134"/>
        <v>100</v>
      </c>
      <c r="DD42" s="26"/>
      <c r="DE42" s="26"/>
      <c r="DF42" s="26"/>
      <c r="DG42" s="80"/>
      <c r="DH42" s="80"/>
      <c r="DI42" s="26"/>
      <c r="DJ42" s="26"/>
      <c r="DK42" s="80"/>
      <c r="DL42" s="80"/>
      <c r="DM42" s="26">
        <v>917.43838000000005</v>
      </c>
      <c r="DN42" s="26">
        <v>520.71912999999995</v>
      </c>
      <c r="DO42" s="26">
        <f t="shared" ref="DO42" si="187">DN42/DM42*100</f>
        <v>56.757940516942398</v>
      </c>
      <c r="DP42" s="26"/>
      <c r="DQ42" s="26"/>
      <c r="DR42" s="26"/>
      <c r="DS42" s="27"/>
      <c r="DT42" s="27"/>
      <c r="DU42" s="27"/>
      <c r="DV42" s="26"/>
      <c r="DW42" s="80"/>
      <c r="DX42" s="80"/>
      <c r="DY42" s="27"/>
      <c r="DZ42" s="26"/>
      <c r="EA42" s="80"/>
      <c r="EB42" s="27"/>
      <c r="EC42" s="27"/>
      <c r="ED42" s="26"/>
      <c r="EE42" s="80"/>
      <c r="EF42" s="27"/>
      <c r="EG42" s="27"/>
      <c r="EH42" s="26"/>
      <c r="EI42" s="26"/>
      <c r="EJ42" s="27"/>
      <c r="EK42" s="27"/>
      <c r="EL42" s="26"/>
      <c r="EM42" s="27"/>
      <c r="EN42" s="27"/>
      <c r="EO42" s="27"/>
      <c r="EP42" s="26"/>
      <c r="EQ42" s="27"/>
      <c r="ER42" s="26"/>
      <c r="ES42" s="26"/>
      <c r="ET42" s="26"/>
      <c r="EU42" s="80"/>
      <c r="EV42" s="26"/>
      <c r="EW42" s="26"/>
      <c r="EX42" s="26"/>
      <c r="EY42" s="26"/>
      <c r="EZ42" s="26"/>
      <c r="FA42" s="26"/>
      <c r="FB42" s="26"/>
      <c r="FC42" s="26"/>
      <c r="FD42" s="27"/>
      <c r="FE42" s="27"/>
      <c r="FF42" s="26"/>
      <c r="FG42" s="80"/>
      <c r="FH42" s="80"/>
      <c r="FI42" s="27"/>
      <c r="FJ42" s="26"/>
      <c r="FK42" s="80"/>
      <c r="FL42" s="80"/>
      <c r="FM42" s="27"/>
      <c r="FN42" s="26"/>
      <c r="FO42" s="80"/>
      <c r="FP42" s="26"/>
      <c r="FQ42" s="26"/>
      <c r="FR42" s="26"/>
      <c r="FS42" s="80"/>
      <c r="FT42" s="80"/>
      <c r="FU42" s="26"/>
      <c r="FV42" s="26"/>
      <c r="FW42" s="80"/>
      <c r="FX42" s="26"/>
      <c r="FY42" s="26"/>
      <c r="FZ42" s="26"/>
      <c r="GA42" s="80"/>
      <c r="GB42" s="26"/>
      <c r="GC42" s="26"/>
      <c r="GD42" s="26"/>
      <c r="GE42" s="80"/>
      <c r="GF42" s="26"/>
      <c r="GG42" s="26"/>
      <c r="GH42" s="26"/>
      <c r="GI42" s="80"/>
      <c r="GJ42" s="80"/>
      <c r="GK42" s="26"/>
      <c r="GL42" s="26"/>
      <c r="GM42" s="80"/>
      <c r="GN42" s="26"/>
      <c r="GO42" s="26"/>
      <c r="GP42" s="26"/>
      <c r="GQ42" s="80"/>
      <c r="GR42" s="80"/>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80"/>
      <c r="IS42" s="27"/>
      <c r="IT42" s="26"/>
      <c r="IU42" s="80"/>
      <c r="IV42" s="26"/>
      <c r="IW42" s="26"/>
      <c r="IX42" s="26"/>
      <c r="IY42" s="26"/>
      <c r="IZ42" s="26"/>
      <c r="JA42" s="26"/>
      <c r="JB42" s="26"/>
      <c r="JC42" s="26"/>
      <c r="JD42" s="26"/>
      <c r="JE42" s="26"/>
      <c r="JF42" s="26"/>
      <c r="JG42" s="26"/>
      <c r="JH42" s="26"/>
      <c r="JI42" s="26"/>
      <c r="JJ42" s="26"/>
      <c r="JK42" s="26"/>
      <c r="JL42" s="26"/>
      <c r="JM42" s="26"/>
      <c r="JN42" s="26"/>
      <c r="JO42" s="26"/>
      <c r="JP42" s="26"/>
      <c r="JQ42" s="26"/>
      <c r="JR42" s="26"/>
      <c r="JS42" s="26"/>
      <c r="JT42" s="26"/>
      <c r="JU42" s="26"/>
      <c r="JV42" s="26"/>
      <c r="JW42" s="26"/>
      <c r="JX42" s="30"/>
      <c r="JY42" s="30"/>
      <c r="JZ42" s="30"/>
      <c r="KA42" s="30"/>
      <c r="KB42" s="26"/>
      <c r="KC42" s="26"/>
      <c r="KD42" s="26"/>
      <c r="KE42" s="26"/>
      <c r="KF42" s="26"/>
      <c r="KG42" s="26"/>
      <c r="KH42" s="26"/>
      <c r="KI42" s="26"/>
      <c r="KJ42" s="26"/>
      <c r="KK42" s="26"/>
      <c r="KL42" s="26"/>
      <c r="KM42" s="26"/>
      <c r="KN42" s="26"/>
      <c r="KO42" s="26"/>
      <c r="KP42" s="26"/>
      <c r="KQ42" s="26"/>
      <c r="KR42" s="26"/>
      <c r="KS42" s="26"/>
      <c r="KT42" s="26"/>
      <c r="KU42" s="26"/>
      <c r="KV42" s="26"/>
      <c r="KW42" s="26"/>
      <c r="KX42" s="26"/>
      <c r="KY42" s="26"/>
      <c r="KZ42" s="26"/>
      <c r="LA42" s="26"/>
      <c r="LB42" s="26"/>
      <c r="LC42" s="26"/>
      <c r="LD42" s="26"/>
      <c r="LE42" s="26"/>
      <c r="LF42" s="26"/>
      <c r="LG42" s="26"/>
      <c r="LH42" s="26"/>
      <c r="LI42" s="26"/>
      <c r="LJ42" s="26"/>
      <c r="LK42" s="26"/>
      <c r="LL42" s="26"/>
      <c r="LM42" s="26"/>
      <c r="LN42" s="26"/>
      <c r="LO42" s="26"/>
      <c r="LP42" s="26"/>
      <c r="LQ42" s="26"/>
      <c r="LR42" s="26"/>
      <c r="LS42" s="26"/>
    </row>
    <row r="43" spans="1:331" ht="15.75" x14ac:dyDescent="0.25">
      <c r="A43" s="66" t="s">
        <v>159</v>
      </c>
      <c r="B43" s="198">
        <f t="shared" si="80"/>
        <v>8500</v>
      </c>
      <c r="C43" s="198">
        <f t="shared" si="81"/>
        <v>9650.0424500000008</v>
      </c>
      <c r="D43" s="198">
        <f t="shared" si="82"/>
        <v>9650.0424500000008</v>
      </c>
      <c r="E43" s="198"/>
      <c r="F43" s="198">
        <f t="shared" si="83"/>
        <v>9354.5353600000017</v>
      </c>
      <c r="G43" s="26">
        <f t="shared" si="182"/>
        <v>96.937763833360151</v>
      </c>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7"/>
      <c r="AO43" s="27">
        <v>222.22499999999999</v>
      </c>
      <c r="AP43" s="27">
        <v>222.22499999999999</v>
      </c>
      <c r="AQ43" s="26">
        <f t="shared" si="183"/>
        <v>100</v>
      </c>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v>927.81745000000001</v>
      </c>
      <c r="BR43" s="26">
        <v>927.81745000000001</v>
      </c>
      <c r="BS43" s="26">
        <f t="shared" si="133"/>
        <v>100</v>
      </c>
      <c r="BT43" s="26">
        <v>8500</v>
      </c>
      <c r="BU43" s="26">
        <v>8500</v>
      </c>
      <c r="BV43" s="26">
        <v>8204.4929100000008</v>
      </c>
      <c r="BW43" s="26">
        <f>BV43/BU43*100</f>
        <v>96.523446000000007</v>
      </c>
      <c r="BX43" s="184"/>
      <c r="BY43" s="184"/>
      <c r="BZ43" s="184"/>
      <c r="CA43" s="184"/>
      <c r="CB43" s="26"/>
      <c r="CC43" s="26"/>
      <c r="CD43" s="26"/>
      <c r="CE43" s="80"/>
      <c r="CF43" s="26"/>
      <c r="CG43" s="26"/>
      <c r="CH43" s="26"/>
      <c r="CI43" s="80"/>
      <c r="CJ43" s="26"/>
      <c r="CK43" s="26"/>
      <c r="CL43" s="26"/>
      <c r="CM43" s="80"/>
      <c r="CN43" s="26"/>
      <c r="CO43" s="26"/>
      <c r="CP43" s="26"/>
      <c r="CQ43" s="26"/>
      <c r="CR43" s="26"/>
      <c r="CS43" s="26"/>
      <c r="CT43" s="26"/>
      <c r="CU43" s="80"/>
      <c r="CV43" s="80"/>
      <c r="CW43" s="26"/>
      <c r="CX43" s="26"/>
      <c r="CY43" s="80"/>
      <c r="CZ43" s="26"/>
      <c r="DA43" s="26"/>
      <c r="DB43" s="26"/>
      <c r="DC43" s="31"/>
      <c r="DD43" s="26"/>
      <c r="DE43" s="26"/>
      <c r="DF43" s="26"/>
      <c r="DG43" s="80"/>
      <c r="DH43" s="80"/>
      <c r="DI43" s="26"/>
      <c r="DJ43" s="26"/>
      <c r="DK43" s="80"/>
      <c r="DL43" s="80"/>
      <c r="DM43" s="26"/>
      <c r="DN43" s="26"/>
      <c r="DO43" s="26"/>
      <c r="DP43" s="26"/>
      <c r="DQ43" s="26"/>
      <c r="DR43" s="26"/>
      <c r="DS43" s="27"/>
      <c r="DT43" s="27"/>
      <c r="DU43" s="27"/>
      <c r="DV43" s="26"/>
      <c r="DW43" s="80"/>
      <c r="DX43" s="80"/>
      <c r="DY43" s="27"/>
      <c r="DZ43" s="26"/>
      <c r="EA43" s="80"/>
      <c r="EB43" s="27"/>
      <c r="EC43" s="27"/>
      <c r="ED43" s="26"/>
      <c r="EE43" s="80"/>
      <c r="EF43" s="27"/>
      <c r="EG43" s="27"/>
      <c r="EH43" s="26"/>
      <c r="EI43" s="26"/>
      <c r="EJ43" s="27"/>
      <c r="EK43" s="27"/>
      <c r="EL43" s="26"/>
      <c r="EM43" s="27"/>
      <c r="EN43" s="27"/>
      <c r="EO43" s="27"/>
      <c r="EP43" s="26"/>
      <c r="EQ43" s="27"/>
      <c r="ER43" s="26"/>
      <c r="ES43" s="26"/>
      <c r="ET43" s="26"/>
      <c r="EU43" s="80"/>
      <c r="EV43" s="26"/>
      <c r="EW43" s="26"/>
      <c r="EX43" s="26"/>
      <c r="EY43" s="26"/>
      <c r="EZ43" s="26"/>
      <c r="FA43" s="26"/>
      <c r="FB43" s="26"/>
      <c r="FC43" s="26"/>
      <c r="FD43" s="27"/>
      <c r="FE43" s="27"/>
      <c r="FF43" s="26"/>
      <c r="FG43" s="80"/>
      <c r="FH43" s="80"/>
      <c r="FI43" s="27"/>
      <c r="FJ43" s="26"/>
      <c r="FK43" s="80"/>
      <c r="FL43" s="80"/>
      <c r="FM43" s="27"/>
      <c r="FN43" s="26"/>
      <c r="FO43" s="80"/>
      <c r="FP43" s="26"/>
      <c r="FQ43" s="26"/>
      <c r="FR43" s="26"/>
      <c r="FS43" s="80"/>
      <c r="FT43" s="80"/>
      <c r="FU43" s="26"/>
      <c r="FV43" s="26"/>
      <c r="FW43" s="80"/>
      <c r="FX43" s="26"/>
      <c r="FY43" s="26"/>
      <c r="FZ43" s="26"/>
      <c r="GA43" s="80"/>
      <c r="GB43" s="26"/>
      <c r="GC43" s="26"/>
      <c r="GD43" s="26"/>
      <c r="GE43" s="80"/>
      <c r="GF43" s="26"/>
      <c r="GG43" s="26"/>
      <c r="GH43" s="26"/>
      <c r="GI43" s="80"/>
      <c r="GJ43" s="80"/>
      <c r="GK43" s="26"/>
      <c r="GL43" s="26"/>
      <c r="GM43" s="80"/>
      <c r="GN43" s="26"/>
      <c r="GO43" s="26"/>
      <c r="GP43" s="26"/>
      <c r="GQ43" s="80"/>
      <c r="GR43" s="80"/>
      <c r="GS43" s="26"/>
      <c r="GT43" s="26"/>
      <c r="GU43" s="26"/>
      <c r="GV43" s="26"/>
      <c r="GW43" s="26"/>
      <c r="GX43" s="26"/>
      <c r="GY43" s="26"/>
      <c r="GZ43" s="26"/>
      <c r="HA43" s="26"/>
      <c r="HB43" s="26"/>
      <c r="HC43" s="26"/>
      <c r="HD43" s="26"/>
      <c r="HE43" s="26"/>
      <c r="HF43" s="26"/>
      <c r="HG43" s="26"/>
      <c r="HH43" s="26"/>
      <c r="HI43" s="26"/>
      <c r="HJ43" s="26"/>
      <c r="HK43" s="26"/>
      <c r="HL43" s="26"/>
      <c r="HM43" s="26"/>
      <c r="HN43" s="26"/>
      <c r="HO43" s="26"/>
      <c r="HP43" s="26"/>
      <c r="HQ43" s="26"/>
      <c r="HR43" s="26"/>
      <c r="HS43" s="26"/>
      <c r="HT43" s="26"/>
      <c r="HU43" s="26"/>
      <c r="HV43" s="26"/>
      <c r="HW43" s="26"/>
      <c r="HX43" s="26"/>
      <c r="HY43" s="26"/>
      <c r="HZ43" s="26"/>
      <c r="IA43" s="26"/>
      <c r="IB43" s="26"/>
      <c r="IC43" s="26"/>
      <c r="ID43" s="26"/>
      <c r="IE43" s="26"/>
      <c r="IF43" s="26"/>
      <c r="IG43" s="26"/>
      <c r="IH43" s="26"/>
      <c r="II43" s="26"/>
      <c r="IJ43" s="26"/>
      <c r="IK43" s="26"/>
      <c r="IL43" s="26"/>
      <c r="IM43" s="26"/>
      <c r="IN43" s="26"/>
      <c r="IO43" s="26"/>
      <c r="IP43" s="26"/>
      <c r="IQ43" s="26"/>
      <c r="IR43" s="80"/>
      <c r="IS43" s="27"/>
      <c r="IT43" s="26"/>
      <c r="IU43" s="80"/>
      <c r="IV43" s="26"/>
      <c r="IW43" s="26"/>
      <c r="IX43" s="26"/>
      <c r="IY43" s="26"/>
      <c r="IZ43" s="26"/>
      <c r="JA43" s="26"/>
      <c r="JB43" s="26"/>
      <c r="JC43" s="26"/>
      <c r="JD43" s="26"/>
      <c r="JE43" s="26"/>
      <c r="JF43" s="26"/>
      <c r="JG43" s="26"/>
      <c r="JH43" s="26"/>
      <c r="JI43" s="26"/>
      <c r="JJ43" s="26"/>
      <c r="JK43" s="26"/>
      <c r="JL43" s="26"/>
      <c r="JM43" s="26"/>
      <c r="JN43" s="26"/>
      <c r="JO43" s="26"/>
      <c r="JP43" s="26"/>
      <c r="JQ43" s="26"/>
      <c r="JR43" s="26"/>
      <c r="JS43" s="26"/>
      <c r="JT43" s="26"/>
      <c r="JU43" s="26"/>
      <c r="JV43" s="26"/>
      <c r="JW43" s="26"/>
      <c r="JX43" s="30"/>
      <c r="JY43" s="30"/>
      <c r="JZ43" s="30"/>
      <c r="KA43" s="30"/>
      <c r="KB43" s="26"/>
      <c r="KC43" s="26"/>
      <c r="KD43" s="26"/>
      <c r="KE43" s="26"/>
      <c r="KF43" s="26"/>
      <c r="KG43" s="26"/>
      <c r="KH43" s="26"/>
      <c r="KI43" s="26"/>
      <c r="KJ43" s="26"/>
      <c r="KK43" s="26"/>
      <c r="KL43" s="26"/>
      <c r="KM43" s="26"/>
      <c r="KN43" s="26"/>
      <c r="KO43" s="26"/>
      <c r="KP43" s="26"/>
      <c r="KQ43" s="26"/>
      <c r="KR43" s="26"/>
      <c r="KS43" s="26"/>
      <c r="KT43" s="26"/>
      <c r="KU43" s="26"/>
      <c r="KV43" s="26"/>
      <c r="KW43" s="26"/>
      <c r="KX43" s="26"/>
      <c r="KY43" s="26"/>
      <c r="KZ43" s="26"/>
      <c r="LA43" s="26"/>
      <c r="LB43" s="26"/>
      <c r="LC43" s="26"/>
      <c r="LD43" s="26"/>
      <c r="LE43" s="26"/>
      <c r="LF43" s="26"/>
      <c r="LG43" s="26"/>
      <c r="LH43" s="26"/>
      <c r="LI43" s="26"/>
      <c r="LJ43" s="26"/>
      <c r="LK43" s="26"/>
      <c r="LL43" s="26"/>
      <c r="LM43" s="26"/>
      <c r="LN43" s="26"/>
      <c r="LO43" s="26"/>
      <c r="LP43" s="26"/>
      <c r="LQ43" s="26"/>
      <c r="LR43" s="26"/>
      <c r="LS43" s="26"/>
    </row>
    <row r="44" spans="1:331" ht="15.75" x14ac:dyDescent="0.25">
      <c r="A44" s="66" t="s">
        <v>326</v>
      </c>
      <c r="B44" s="198">
        <f t="shared" si="80"/>
        <v>2067</v>
      </c>
      <c r="C44" s="198">
        <f t="shared" si="81"/>
        <v>2367</v>
      </c>
      <c r="D44" s="198">
        <f t="shared" si="82"/>
        <v>2367</v>
      </c>
      <c r="E44" s="198"/>
      <c r="F44" s="198">
        <f t="shared" si="83"/>
        <v>2067</v>
      </c>
      <c r="G44" s="26">
        <f t="shared" si="182"/>
        <v>87.325728770595688</v>
      </c>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7"/>
      <c r="AO44" s="27"/>
      <c r="AP44" s="27"/>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v>300</v>
      </c>
      <c r="BR44" s="26"/>
      <c r="BS44" s="26">
        <f t="shared" si="133"/>
        <v>0</v>
      </c>
      <c r="BT44" s="26"/>
      <c r="BU44" s="26"/>
      <c r="BV44" s="26"/>
      <c r="BW44" s="26"/>
      <c r="BX44" s="184"/>
      <c r="BY44" s="184"/>
      <c r="BZ44" s="184"/>
      <c r="CA44" s="184"/>
      <c r="CB44" s="26"/>
      <c r="CC44" s="26"/>
      <c r="CD44" s="26"/>
      <c r="CE44" s="80"/>
      <c r="CF44" s="26"/>
      <c r="CG44" s="26"/>
      <c r="CH44" s="26"/>
      <c r="CI44" s="80"/>
      <c r="CJ44" s="26"/>
      <c r="CK44" s="26"/>
      <c r="CL44" s="26"/>
      <c r="CM44" s="80"/>
      <c r="CN44" s="26"/>
      <c r="CO44" s="26"/>
      <c r="CP44" s="26"/>
      <c r="CQ44" s="80"/>
      <c r="CR44" s="26"/>
      <c r="CS44" s="26"/>
      <c r="CT44" s="26"/>
      <c r="CU44" s="80"/>
      <c r="CV44" s="80"/>
      <c r="CW44" s="26"/>
      <c r="CX44" s="26"/>
      <c r="CY44" s="80"/>
      <c r="CZ44" s="26">
        <v>2067</v>
      </c>
      <c r="DA44" s="26">
        <v>2067</v>
      </c>
      <c r="DB44" s="26">
        <v>2067</v>
      </c>
      <c r="DC44" s="31">
        <f t="shared" si="134"/>
        <v>100</v>
      </c>
      <c r="DD44" s="26"/>
      <c r="DE44" s="26"/>
      <c r="DF44" s="26"/>
      <c r="DG44" s="80"/>
      <c r="DH44" s="80"/>
      <c r="DI44" s="26"/>
      <c r="DJ44" s="26"/>
      <c r="DK44" s="80"/>
      <c r="DL44" s="80"/>
      <c r="DM44" s="26"/>
      <c r="DN44" s="26"/>
      <c r="DO44" s="26"/>
      <c r="DP44" s="26"/>
      <c r="DQ44" s="26"/>
      <c r="DR44" s="26"/>
      <c r="DS44" s="27"/>
      <c r="DT44" s="27"/>
      <c r="DU44" s="27"/>
      <c r="DV44" s="26"/>
      <c r="DW44" s="80"/>
      <c r="DX44" s="80"/>
      <c r="DY44" s="27"/>
      <c r="DZ44" s="26"/>
      <c r="EA44" s="80"/>
      <c r="EB44" s="27"/>
      <c r="EC44" s="27"/>
      <c r="ED44" s="26"/>
      <c r="EE44" s="80"/>
      <c r="EF44" s="27"/>
      <c r="EG44" s="27"/>
      <c r="EH44" s="26"/>
      <c r="EI44" s="26"/>
      <c r="EJ44" s="27"/>
      <c r="EK44" s="27"/>
      <c r="EL44" s="26"/>
      <c r="EM44" s="27"/>
      <c r="EN44" s="27"/>
      <c r="EO44" s="27"/>
      <c r="EP44" s="26"/>
      <c r="EQ44" s="27"/>
      <c r="ER44" s="26"/>
      <c r="ES44" s="26"/>
      <c r="ET44" s="26"/>
      <c r="EU44" s="80"/>
      <c r="EV44" s="26"/>
      <c r="EW44" s="26"/>
      <c r="EX44" s="26"/>
      <c r="EY44" s="26"/>
      <c r="EZ44" s="26"/>
      <c r="FA44" s="26"/>
      <c r="FB44" s="26"/>
      <c r="FC44" s="26"/>
      <c r="FD44" s="27"/>
      <c r="FE44" s="27"/>
      <c r="FF44" s="26"/>
      <c r="FG44" s="80"/>
      <c r="FH44" s="80"/>
      <c r="FI44" s="27"/>
      <c r="FJ44" s="26"/>
      <c r="FK44" s="80"/>
      <c r="FL44" s="80"/>
      <c r="FM44" s="27"/>
      <c r="FN44" s="26"/>
      <c r="FO44" s="80"/>
      <c r="FP44" s="26"/>
      <c r="FQ44" s="26"/>
      <c r="FR44" s="26"/>
      <c r="FS44" s="80"/>
      <c r="FT44" s="80"/>
      <c r="FU44" s="26"/>
      <c r="FV44" s="26"/>
      <c r="FW44" s="80"/>
      <c r="FX44" s="26"/>
      <c r="FY44" s="26"/>
      <c r="FZ44" s="26"/>
      <c r="GA44" s="80"/>
      <c r="GB44" s="26"/>
      <c r="GC44" s="26"/>
      <c r="GD44" s="26"/>
      <c r="GE44" s="80"/>
      <c r="GF44" s="26"/>
      <c r="GG44" s="26"/>
      <c r="GH44" s="26"/>
      <c r="GI44" s="80"/>
      <c r="GJ44" s="80"/>
      <c r="GK44" s="26"/>
      <c r="GL44" s="26"/>
      <c r="GM44" s="80"/>
      <c r="GN44" s="26"/>
      <c r="GO44" s="26"/>
      <c r="GP44" s="26"/>
      <c r="GQ44" s="80"/>
      <c r="GR44" s="80"/>
      <c r="GS44" s="26"/>
      <c r="GT44" s="26"/>
      <c r="GU44" s="26"/>
      <c r="GV44" s="26"/>
      <c r="GW44" s="26"/>
      <c r="GX44" s="26"/>
      <c r="GY44" s="26"/>
      <c r="GZ44" s="26"/>
      <c r="HA44" s="26"/>
      <c r="HB44" s="26"/>
      <c r="HC44" s="26"/>
      <c r="HD44" s="26"/>
      <c r="HE44" s="26"/>
      <c r="HF44" s="26"/>
      <c r="HG44" s="26"/>
      <c r="HH44" s="26"/>
      <c r="HI44" s="26"/>
      <c r="HJ44" s="26"/>
      <c r="HK44" s="26"/>
      <c r="HL44" s="26"/>
      <c r="HM44" s="26"/>
      <c r="HN44" s="26"/>
      <c r="HO44" s="26"/>
      <c r="HP44" s="26"/>
      <c r="HQ44" s="26"/>
      <c r="HR44" s="26"/>
      <c r="HS44" s="26"/>
      <c r="HT44" s="26"/>
      <c r="HU44" s="26"/>
      <c r="HV44" s="26"/>
      <c r="HW44" s="26"/>
      <c r="HX44" s="26"/>
      <c r="HY44" s="26"/>
      <c r="HZ44" s="26"/>
      <c r="IA44" s="26"/>
      <c r="IB44" s="26"/>
      <c r="IC44" s="26"/>
      <c r="ID44" s="26"/>
      <c r="IE44" s="26"/>
      <c r="IF44" s="26"/>
      <c r="IG44" s="26"/>
      <c r="IH44" s="26"/>
      <c r="II44" s="26"/>
      <c r="IJ44" s="26"/>
      <c r="IK44" s="26"/>
      <c r="IL44" s="26"/>
      <c r="IM44" s="26"/>
      <c r="IN44" s="26"/>
      <c r="IO44" s="26"/>
      <c r="IP44" s="26"/>
      <c r="IQ44" s="26"/>
      <c r="IR44" s="80"/>
      <c r="IS44" s="27"/>
      <c r="IT44" s="26"/>
      <c r="IU44" s="80"/>
      <c r="IV44" s="26"/>
      <c r="IW44" s="26"/>
      <c r="IX44" s="26"/>
      <c r="IY44" s="26"/>
      <c r="IZ44" s="26"/>
      <c r="JA44" s="26"/>
      <c r="JB44" s="26"/>
      <c r="JC44" s="26"/>
      <c r="JD44" s="26"/>
      <c r="JE44" s="26"/>
      <c r="JF44" s="26"/>
      <c r="JG44" s="26"/>
      <c r="JH44" s="26"/>
      <c r="JI44" s="26"/>
      <c r="JJ44" s="26"/>
      <c r="JK44" s="26"/>
      <c r="JL44" s="26"/>
      <c r="JM44" s="26"/>
      <c r="JN44" s="26"/>
      <c r="JO44" s="26"/>
      <c r="JP44" s="26"/>
      <c r="JQ44" s="26"/>
      <c r="JR44" s="26"/>
      <c r="JS44" s="26"/>
      <c r="JT44" s="26"/>
      <c r="JU44" s="26"/>
      <c r="JV44" s="26"/>
      <c r="JW44" s="26"/>
      <c r="JX44" s="30"/>
      <c r="JY44" s="30"/>
      <c r="JZ44" s="30"/>
      <c r="KA44" s="30"/>
      <c r="KB44" s="26"/>
      <c r="KC44" s="26"/>
      <c r="KD44" s="26"/>
      <c r="KE44" s="26"/>
      <c r="KF44" s="26"/>
      <c r="KG44" s="26"/>
      <c r="KH44" s="26"/>
      <c r="KI44" s="26"/>
      <c r="KJ44" s="26"/>
      <c r="KK44" s="26"/>
      <c r="KL44" s="26"/>
      <c r="KM44" s="26"/>
      <c r="KN44" s="26"/>
      <c r="KO44" s="26"/>
      <c r="KP44" s="26"/>
      <c r="KQ44" s="26"/>
      <c r="KR44" s="26"/>
      <c r="KS44" s="26"/>
      <c r="KT44" s="26"/>
      <c r="KU44" s="26"/>
      <c r="KV44" s="26"/>
      <c r="KW44" s="26"/>
      <c r="KX44" s="26"/>
      <c r="KY44" s="26"/>
      <c r="KZ44" s="26"/>
      <c r="LA44" s="26"/>
      <c r="LB44" s="26"/>
      <c r="LC44" s="26"/>
      <c r="LD44" s="26"/>
      <c r="LE44" s="26"/>
      <c r="LF44" s="26"/>
      <c r="LG44" s="26"/>
      <c r="LH44" s="26"/>
      <c r="LI44" s="26"/>
      <c r="LJ44" s="26"/>
      <c r="LK44" s="26"/>
      <c r="LL44" s="26"/>
      <c r="LM44" s="26"/>
      <c r="LN44" s="26"/>
      <c r="LO44" s="26"/>
      <c r="LP44" s="26"/>
      <c r="LQ44" s="26"/>
      <c r="LR44" s="26"/>
      <c r="LS44" s="26"/>
    </row>
    <row r="45" spans="1:331" s="86" customFormat="1" ht="15.75" x14ac:dyDescent="0.25">
      <c r="A45" s="22" t="s">
        <v>251</v>
      </c>
      <c r="B45" s="198">
        <f t="shared" si="80"/>
        <v>6066.2250000000004</v>
      </c>
      <c r="C45" s="198">
        <f t="shared" si="81"/>
        <v>7333.8249799999994</v>
      </c>
      <c r="D45" s="198">
        <f t="shared" si="82"/>
        <v>7333.8249799999994</v>
      </c>
      <c r="E45" s="198"/>
      <c r="F45" s="198">
        <f t="shared" si="83"/>
        <v>437.81397000000004</v>
      </c>
      <c r="G45" s="26">
        <f t="shared" si="182"/>
        <v>5.9697902689791231</v>
      </c>
      <c r="H45" s="30"/>
      <c r="I45" s="30"/>
      <c r="J45" s="30"/>
      <c r="K45" s="26"/>
      <c r="L45" s="26"/>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27">
        <v>222.22499999999999</v>
      </c>
      <c r="AO45" s="30"/>
      <c r="AP45" s="30"/>
      <c r="AQ45" s="26"/>
      <c r="AR45" s="27">
        <v>102</v>
      </c>
      <c r="AS45" s="27">
        <v>102.04082000000001</v>
      </c>
      <c r="AT45" s="27">
        <v>102.04082000000001</v>
      </c>
      <c r="AU45" s="26">
        <f t="shared" ref="AU45" si="188">AT45/AS45*100</f>
        <v>100</v>
      </c>
      <c r="AV45" s="30"/>
      <c r="AW45" s="30"/>
      <c r="AX45" s="30"/>
      <c r="AY45" s="30"/>
      <c r="AZ45" s="30"/>
      <c r="BA45" s="30"/>
      <c r="BB45" s="30"/>
      <c r="BC45" s="30"/>
      <c r="BD45" s="30"/>
      <c r="BE45" s="30"/>
      <c r="BF45" s="30"/>
      <c r="BG45" s="30"/>
      <c r="BH45" s="30"/>
      <c r="BI45" s="30"/>
      <c r="BJ45" s="30"/>
      <c r="BK45" s="30"/>
      <c r="BL45" s="30"/>
      <c r="BM45" s="30"/>
      <c r="BN45" s="30"/>
      <c r="BO45" s="30"/>
      <c r="BP45" s="30"/>
      <c r="BQ45" s="30">
        <v>1489.7841599999999</v>
      </c>
      <c r="BR45" s="30">
        <v>335.77315000000004</v>
      </c>
      <c r="BS45" s="26">
        <f t="shared" si="133"/>
        <v>22.538375626171248</v>
      </c>
      <c r="BT45" s="30"/>
      <c r="BU45" s="30"/>
      <c r="BV45" s="30"/>
      <c r="BW45" s="30"/>
      <c r="BX45" s="111"/>
      <c r="BY45" s="111"/>
      <c r="BZ45" s="111"/>
      <c r="CA45" s="111"/>
      <c r="CB45" s="30"/>
      <c r="CC45" s="30"/>
      <c r="CD45" s="30"/>
      <c r="CE45" s="81"/>
      <c r="CF45" s="30"/>
      <c r="CG45" s="30"/>
      <c r="CH45" s="30"/>
      <c r="CI45" s="81"/>
      <c r="CJ45" s="30"/>
      <c r="CK45" s="30"/>
      <c r="CL45" s="30"/>
      <c r="CM45" s="81"/>
      <c r="CN45" s="30"/>
      <c r="CO45" s="30"/>
      <c r="CP45" s="30"/>
      <c r="CQ45" s="81"/>
      <c r="CR45" s="30"/>
      <c r="CS45" s="30"/>
      <c r="CT45" s="30"/>
      <c r="CU45" s="81"/>
      <c r="CV45" s="81"/>
      <c r="CW45" s="30"/>
      <c r="CX45" s="30"/>
      <c r="CY45" s="81"/>
      <c r="CZ45" s="30">
        <v>5742</v>
      </c>
      <c r="DA45" s="30">
        <v>5742</v>
      </c>
      <c r="DB45" s="30">
        <v>0</v>
      </c>
      <c r="DC45" s="31">
        <f t="shared" si="134"/>
        <v>0</v>
      </c>
      <c r="DD45" s="30"/>
      <c r="DE45" s="30"/>
      <c r="DF45" s="30"/>
      <c r="DG45" s="81"/>
      <c r="DH45" s="81"/>
      <c r="DI45" s="30"/>
      <c r="DJ45" s="30"/>
      <c r="DK45" s="81"/>
      <c r="DL45" s="81"/>
      <c r="DM45" s="30"/>
      <c r="DN45" s="30"/>
      <c r="DO45" s="26"/>
      <c r="DP45" s="30"/>
      <c r="DQ45" s="30"/>
      <c r="DR45" s="30"/>
      <c r="DS45" s="27"/>
      <c r="DT45" s="27"/>
      <c r="DU45" s="30"/>
      <c r="DV45" s="30"/>
      <c r="DW45" s="81"/>
      <c r="DX45" s="81"/>
      <c r="DY45" s="30"/>
      <c r="DZ45" s="30"/>
      <c r="EA45" s="81"/>
      <c r="EB45" s="30"/>
      <c r="EC45" s="30"/>
      <c r="ED45" s="30"/>
      <c r="EE45" s="81"/>
      <c r="EF45" s="30"/>
      <c r="EG45" s="30"/>
      <c r="EH45" s="30"/>
      <c r="EI45" s="26"/>
      <c r="EJ45" s="30"/>
      <c r="EK45" s="30"/>
      <c r="EL45" s="30"/>
      <c r="EM45" s="27"/>
      <c r="EN45" s="30"/>
      <c r="EO45" s="30"/>
      <c r="EP45" s="30"/>
      <c r="EQ45" s="27"/>
      <c r="ER45" s="30"/>
      <c r="ES45" s="30"/>
      <c r="ET45" s="30"/>
      <c r="EU45" s="81"/>
      <c r="EV45" s="30"/>
      <c r="EW45" s="30"/>
      <c r="EX45" s="30"/>
      <c r="EY45" s="30"/>
      <c r="EZ45" s="30"/>
      <c r="FA45" s="30"/>
      <c r="FB45" s="30"/>
      <c r="FC45" s="30"/>
      <c r="FD45" s="30"/>
      <c r="FE45" s="30"/>
      <c r="FF45" s="30"/>
      <c r="FG45" s="81"/>
      <c r="FH45" s="81"/>
      <c r="FI45" s="30"/>
      <c r="FJ45" s="30"/>
      <c r="FK45" s="81"/>
      <c r="FL45" s="81"/>
      <c r="FM45" s="30"/>
      <c r="FN45" s="30"/>
      <c r="FO45" s="81"/>
      <c r="FP45" s="30"/>
      <c r="FQ45" s="30"/>
      <c r="FR45" s="30"/>
      <c r="FS45" s="81"/>
      <c r="FT45" s="81"/>
      <c r="FU45" s="30"/>
      <c r="FV45" s="30"/>
      <c r="FW45" s="81"/>
      <c r="FX45" s="30"/>
      <c r="FY45" s="30"/>
      <c r="FZ45" s="30"/>
      <c r="GA45" s="81"/>
      <c r="GB45" s="30"/>
      <c r="GC45" s="30"/>
      <c r="GD45" s="30"/>
      <c r="GE45" s="81"/>
      <c r="GF45" s="30"/>
      <c r="GG45" s="30"/>
      <c r="GH45" s="30"/>
      <c r="GI45" s="81"/>
      <c r="GJ45" s="81"/>
      <c r="GK45" s="30"/>
      <c r="GL45" s="30"/>
      <c r="GM45" s="81"/>
      <c r="GN45" s="30"/>
      <c r="GO45" s="30"/>
      <c r="GP45" s="30"/>
      <c r="GQ45" s="81"/>
      <c r="GR45" s="81"/>
      <c r="GS45" s="30"/>
      <c r="GT45" s="30"/>
      <c r="GU45" s="30"/>
      <c r="GV45" s="30"/>
      <c r="GW45" s="30"/>
      <c r="GX45" s="30"/>
      <c r="GY45" s="30"/>
      <c r="GZ45" s="30"/>
      <c r="HA45" s="30"/>
      <c r="HB45" s="30"/>
      <c r="HC45" s="30"/>
      <c r="HD45" s="30"/>
      <c r="HE45" s="30"/>
      <c r="HF45" s="30"/>
      <c r="HG45" s="30"/>
      <c r="HH45" s="30"/>
      <c r="HI45" s="30"/>
      <c r="HJ45" s="30"/>
      <c r="HK45" s="30"/>
      <c r="HL45" s="30"/>
      <c r="HM45" s="30"/>
      <c r="HN45" s="30"/>
      <c r="HO45" s="30"/>
      <c r="HP45" s="30"/>
      <c r="HQ45" s="30"/>
      <c r="HR45" s="30"/>
      <c r="HS45" s="30"/>
      <c r="HT45" s="30"/>
      <c r="HU45" s="30"/>
      <c r="HV45" s="30"/>
      <c r="HW45" s="30"/>
      <c r="HX45" s="30"/>
      <c r="HY45" s="30"/>
      <c r="HZ45" s="30"/>
      <c r="IA45" s="30"/>
      <c r="IB45" s="30"/>
      <c r="IC45" s="30"/>
      <c r="ID45" s="30"/>
      <c r="IE45" s="30"/>
      <c r="IF45" s="30"/>
      <c r="IG45" s="30"/>
      <c r="IH45" s="30"/>
      <c r="II45" s="30"/>
      <c r="IJ45" s="30"/>
      <c r="IK45" s="30"/>
      <c r="IL45" s="30"/>
      <c r="IM45" s="30"/>
      <c r="IN45" s="30"/>
      <c r="IO45" s="30"/>
      <c r="IP45" s="30"/>
      <c r="IQ45" s="30"/>
      <c r="IR45" s="81"/>
      <c r="IS45" s="30"/>
      <c r="IT45" s="30"/>
      <c r="IU45" s="81"/>
      <c r="IV45" s="30"/>
      <c r="IW45" s="30"/>
      <c r="IX45" s="30"/>
      <c r="IY45" s="30"/>
      <c r="IZ45" s="30"/>
      <c r="JA45" s="30"/>
      <c r="JB45" s="30"/>
      <c r="JC45" s="30"/>
      <c r="JD45" s="30"/>
      <c r="JE45" s="30"/>
      <c r="JF45" s="30"/>
      <c r="JG45" s="30"/>
      <c r="JH45" s="30"/>
      <c r="JI45" s="30"/>
      <c r="JJ45" s="30"/>
      <c r="JK45" s="30"/>
      <c r="JL45" s="30"/>
      <c r="JM45" s="30"/>
      <c r="JN45" s="30"/>
      <c r="JO45" s="30"/>
      <c r="JP45" s="30"/>
      <c r="JQ45" s="30"/>
      <c r="JR45" s="30"/>
      <c r="JS45" s="30"/>
      <c r="JT45" s="30"/>
      <c r="JU45" s="30"/>
      <c r="JV45" s="30"/>
      <c r="JW45" s="30"/>
      <c r="JX45" s="30"/>
      <c r="JY45" s="30"/>
      <c r="JZ45" s="30"/>
      <c r="KA45" s="30"/>
      <c r="KB45" s="30"/>
      <c r="KC45" s="30"/>
      <c r="KD45" s="30"/>
      <c r="KE45" s="30"/>
      <c r="KF45" s="30"/>
      <c r="KG45" s="30"/>
      <c r="KH45" s="30"/>
      <c r="KI45" s="30"/>
      <c r="KJ45" s="30"/>
      <c r="KK45" s="30"/>
      <c r="KL45" s="30"/>
      <c r="KM45" s="30"/>
      <c r="KN45" s="30"/>
      <c r="KO45" s="30"/>
      <c r="KP45" s="30"/>
      <c r="KQ45" s="30"/>
      <c r="KR45" s="30"/>
      <c r="KS45" s="30"/>
      <c r="KT45" s="30"/>
      <c r="KU45" s="30"/>
      <c r="KV45" s="30"/>
      <c r="KW45" s="30"/>
      <c r="KX45" s="30"/>
      <c r="KY45" s="30"/>
      <c r="KZ45" s="30"/>
      <c r="LA45" s="30"/>
      <c r="LB45" s="30"/>
      <c r="LC45" s="30"/>
      <c r="LD45" s="30"/>
      <c r="LE45" s="30"/>
      <c r="LF45" s="30"/>
      <c r="LG45" s="30"/>
      <c r="LH45" s="30"/>
      <c r="LI45" s="30"/>
      <c r="LJ45" s="30"/>
      <c r="LK45" s="30"/>
      <c r="LL45" s="30"/>
      <c r="LM45" s="30"/>
      <c r="LN45" s="30"/>
      <c r="LO45" s="30"/>
      <c r="LP45" s="30"/>
      <c r="LQ45" s="30"/>
      <c r="LR45" s="30"/>
      <c r="LS45" s="30"/>
    </row>
    <row r="46" spans="1:331" ht="15.75" x14ac:dyDescent="0.25">
      <c r="A46" s="66" t="s">
        <v>327</v>
      </c>
      <c r="B46" s="198">
        <f t="shared" si="80"/>
        <v>5373.2250000000004</v>
      </c>
      <c r="C46" s="198">
        <f t="shared" si="81"/>
        <v>5373.2250000000004</v>
      </c>
      <c r="D46" s="198">
        <f t="shared" si="82"/>
        <v>5373.2250000000004</v>
      </c>
      <c r="E46" s="198"/>
      <c r="F46" s="198">
        <f t="shared" si="83"/>
        <v>5373.2250000000004</v>
      </c>
      <c r="G46" s="26">
        <f t="shared" si="182"/>
        <v>100</v>
      </c>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7">
        <v>222.22499999999999</v>
      </c>
      <c r="AO46" s="27">
        <v>222.22499999999999</v>
      </c>
      <c r="AP46" s="26">
        <v>222.22499999999999</v>
      </c>
      <c r="AQ46" s="26">
        <f t="shared" si="183"/>
        <v>100</v>
      </c>
      <c r="AR46" s="27"/>
      <c r="AS46" s="27"/>
      <c r="AT46" s="27"/>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184"/>
      <c r="BY46" s="184"/>
      <c r="BZ46" s="184"/>
      <c r="CA46" s="184"/>
      <c r="CB46" s="26"/>
      <c r="CC46" s="26"/>
      <c r="CD46" s="26"/>
      <c r="CE46" s="80"/>
      <c r="CF46" s="26"/>
      <c r="CG46" s="26"/>
      <c r="CH46" s="26"/>
      <c r="CI46" s="80"/>
      <c r="CJ46" s="26"/>
      <c r="CK46" s="26"/>
      <c r="CL46" s="26"/>
      <c r="CM46" s="80"/>
      <c r="CN46" s="26"/>
      <c r="CO46" s="26"/>
      <c r="CP46" s="26"/>
      <c r="CQ46" s="80"/>
      <c r="CR46" s="26"/>
      <c r="CS46" s="26"/>
      <c r="CT46" s="26"/>
      <c r="CU46" s="80"/>
      <c r="CV46" s="80"/>
      <c r="CW46" s="26"/>
      <c r="CX46" s="26"/>
      <c r="CY46" s="80"/>
      <c r="CZ46" s="26">
        <v>5151</v>
      </c>
      <c r="DA46" s="26">
        <v>5151</v>
      </c>
      <c r="DB46" s="26">
        <v>5151</v>
      </c>
      <c r="DC46" s="31">
        <f t="shared" si="134"/>
        <v>100</v>
      </c>
      <c r="DD46" s="26"/>
      <c r="DE46" s="26"/>
      <c r="DF46" s="26"/>
      <c r="DG46" s="80"/>
      <c r="DH46" s="80"/>
      <c r="DI46" s="26"/>
      <c r="DJ46" s="26"/>
      <c r="DK46" s="80"/>
      <c r="DL46" s="80"/>
      <c r="DM46" s="26"/>
      <c r="DN46" s="26"/>
      <c r="DO46" s="26"/>
      <c r="DP46" s="26"/>
      <c r="DQ46" s="26"/>
      <c r="DR46" s="26"/>
      <c r="DS46" s="27"/>
      <c r="DT46" s="27"/>
      <c r="DU46" s="27"/>
      <c r="DV46" s="26"/>
      <c r="DW46" s="80"/>
      <c r="DX46" s="80"/>
      <c r="DY46" s="27"/>
      <c r="DZ46" s="26"/>
      <c r="EA46" s="80"/>
      <c r="EB46" s="27"/>
      <c r="EC46" s="27"/>
      <c r="ED46" s="26"/>
      <c r="EE46" s="80"/>
      <c r="EF46" s="27"/>
      <c r="EG46" s="27"/>
      <c r="EH46" s="26"/>
      <c r="EI46" s="26"/>
      <c r="EJ46" s="27"/>
      <c r="EK46" s="27"/>
      <c r="EL46" s="26"/>
      <c r="EM46" s="27"/>
      <c r="EN46" s="27"/>
      <c r="EO46" s="27"/>
      <c r="EP46" s="26"/>
      <c r="EQ46" s="27"/>
      <c r="ER46" s="26"/>
      <c r="ES46" s="26"/>
      <c r="ET46" s="26"/>
      <c r="EU46" s="80"/>
      <c r="EV46" s="26"/>
      <c r="EW46" s="26"/>
      <c r="EX46" s="26"/>
      <c r="EY46" s="26"/>
      <c r="EZ46" s="26"/>
      <c r="FA46" s="26"/>
      <c r="FB46" s="26"/>
      <c r="FC46" s="26"/>
      <c r="FD46" s="27"/>
      <c r="FE46" s="27"/>
      <c r="FF46" s="26"/>
      <c r="FG46" s="80"/>
      <c r="FH46" s="80"/>
      <c r="FI46" s="27"/>
      <c r="FJ46" s="26"/>
      <c r="FK46" s="80"/>
      <c r="FL46" s="80"/>
      <c r="FM46" s="27"/>
      <c r="FN46" s="26"/>
      <c r="FO46" s="80"/>
      <c r="FP46" s="26"/>
      <c r="FQ46" s="26"/>
      <c r="FR46" s="26"/>
      <c r="FS46" s="80"/>
      <c r="FT46" s="80"/>
      <c r="FU46" s="26"/>
      <c r="FV46" s="26"/>
      <c r="FW46" s="80"/>
      <c r="FX46" s="26"/>
      <c r="FY46" s="26"/>
      <c r="FZ46" s="26"/>
      <c r="GA46" s="80"/>
      <c r="GB46" s="26"/>
      <c r="GC46" s="26"/>
      <c r="GD46" s="26"/>
      <c r="GE46" s="80"/>
      <c r="GF46" s="26"/>
      <c r="GG46" s="26"/>
      <c r="GH46" s="26"/>
      <c r="GI46" s="80"/>
      <c r="GJ46" s="80"/>
      <c r="GK46" s="26"/>
      <c r="GL46" s="26"/>
      <c r="GM46" s="80"/>
      <c r="GN46" s="26"/>
      <c r="GO46" s="26"/>
      <c r="GP46" s="26"/>
      <c r="GQ46" s="80"/>
      <c r="GR46" s="80"/>
      <c r="GS46" s="26"/>
      <c r="GT46" s="26"/>
      <c r="GU46" s="26"/>
      <c r="GV46" s="26"/>
      <c r="GW46" s="26"/>
      <c r="GX46" s="26"/>
      <c r="GY46" s="26"/>
      <c r="GZ46" s="26"/>
      <c r="HA46" s="26"/>
      <c r="HB46" s="26"/>
      <c r="HC46" s="26"/>
      <c r="HD46" s="26"/>
      <c r="HE46" s="26"/>
      <c r="HF46" s="26"/>
      <c r="HG46" s="26"/>
      <c r="HH46" s="26"/>
      <c r="HI46" s="26"/>
      <c r="HJ46" s="26"/>
      <c r="HK46" s="26"/>
      <c r="HL46" s="26"/>
      <c r="HM46" s="26"/>
      <c r="HN46" s="26"/>
      <c r="HO46" s="26"/>
      <c r="HP46" s="26"/>
      <c r="HQ46" s="26"/>
      <c r="HR46" s="26"/>
      <c r="HS46" s="26"/>
      <c r="HT46" s="26"/>
      <c r="HU46" s="26"/>
      <c r="HV46" s="26"/>
      <c r="HW46" s="26"/>
      <c r="HX46" s="26"/>
      <c r="HY46" s="26"/>
      <c r="HZ46" s="26"/>
      <c r="IA46" s="26"/>
      <c r="IB46" s="26"/>
      <c r="IC46" s="26"/>
      <c r="ID46" s="26"/>
      <c r="IE46" s="26"/>
      <c r="IF46" s="26"/>
      <c r="IG46" s="26"/>
      <c r="IH46" s="26"/>
      <c r="II46" s="26"/>
      <c r="IJ46" s="26"/>
      <c r="IK46" s="26"/>
      <c r="IL46" s="26"/>
      <c r="IM46" s="26"/>
      <c r="IN46" s="26"/>
      <c r="IO46" s="26"/>
      <c r="IP46" s="26"/>
      <c r="IQ46" s="26"/>
      <c r="IR46" s="80"/>
      <c r="IS46" s="27"/>
      <c r="IT46" s="26"/>
      <c r="IU46" s="80"/>
      <c r="IV46" s="26"/>
      <c r="IW46" s="26"/>
      <c r="IX46" s="26"/>
      <c r="IY46" s="26"/>
      <c r="IZ46" s="26"/>
      <c r="JA46" s="26"/>
      <c r="JB46" s="26"/>
      <c r="JC46" s="26"/>
      <c r="JD46" s="26"/>
      <c r="JE46" s="26"/>
      <c r="JF46" s="26"/>
      <c r="JG46" s="26"/>
      <c r="JH46" s="26"/>
      <c r="JI46" s="26"/>
      <c r="JJ46" s="26"/>
      <c r="JK46" s="26"/>
      <c r="JL46" s="26"/>
      <c r="JM46" s="26"/>
      <c r="JN46" s="26"/>
      <c r="JO46" s="26"/>
      <c r="JP46" s="26"/>
      <c r="JQ46" s="26"/>
      <c r="JR46" s="26"/>
      <c r="JS46" s="26"/>
      <c r="JT46" s="26"/>
      <c r="JU46" s="26"/>
      <c r="JV46" s="26"/>
      <c r="JW46" s="26"/>
      <c r="JX46" s="30"/>
      <c r="JY46" s="30"/>
      <c r="JZ46" s="30"/>
      <c r="KA46" s="30"/>
      <c r="KB46" s="26"/>
      <c r="KC46" s="26"/>
      <c r="KD46" s="26"/>
      <c r="KE46" s="26"/>
      <c r="KF46" s="26"/>
      <c r="KG46" s="26"/>
      <c r="KH46" s="26"/>
      <c r="KI46" s="26"/>
      <c r="KJ46" s="26"/>
      <c r="KK46" s="26"/>
      <c r="KL46" s="26"/>
      <c r="KM46" s="26"/>
      <c r="KN46" s="26"/>
      <c r="KO46" s="26"/>
      <c r="KP46" s="26"/>
      <c r="KQ46" s="26"/>
      <c r="KR46" s="26"/>
      <c r="KS46" s="26"/>
      <c r="KT46" s="26"/>
      <c r="KU46" s="26"/>
      <c r="KV46" s="26"/>
      <c r="KW46" s="26"/>
      <c r="KX46" s="26"/>
      <c r="KY46" s="26"/>
      <c r="KZ46" s="26"/>
      <c r="LA46" s="26"/>
      <c r="LB46" s="26"/>
      <c r="LC46" s="26"/>
      <c r="LD46" s="26"/>
      <c r="LE46" s="26"/>
      <c r="LF46" s="26"/>
      <c r="LG46" s="26"/>
      <c r="LH46" s="26"/>
      <c r="LI46" s="26"/>
      <c r="LJ46" s="26"/>
      <c r="LK46" s="26"/>
      <c r="LL46" s="26"/>
      <c r="LM46" s="26"/>
      <c r="LN46" s="26"/>
      <c r="LO46" s="26"/>
      <c r="LP46" s="26"/>
      <c r="LQ46" s="26"/>
      <c r="LR46" s="26"/>
      <c r="LS46" s="26"/>
    </row>
    <row r="47" spans="1:331" ht="15.75" x14ac:dyDescent="0.25">
      <c r="A47" s="66" t="s">
        <v>166</v>
      </c>
      <c r="B47" s="198">
        <f t="shared" si="80"/>
        <v>2788.9250000000002</v>
      </c>
      <c r="C47" s="198">
        <f t="shared" si="81"/>
        <v>4199.3695500000003</v>
      </c>
      <c r="D47" s="198">
        <f t="shared" si="82"/>
        <v>4199.3695500000003</v>
      </c>
      <c r="E47" s="198"/>
      <c r="F47" s="198">
        <f t="shared" si="83"/>
        <v>3310.4895500000002</v>
      </c>
      <c r="G47" s="26">
        <f t="shared" si="182"/>
        <v>78.833013160273069</v>
      </c>
      <c r="H47" s="26"/>
      <c r="I47" s="26"/>
      <c r="J47" s="26"/>
      <c r="K47" s="26"/>
      <c r="L47" s="26"/>
      <c r="M47" s="26">
        <v>888.88</v>
      </c>
      <c r="N47" s="26">
        <v>0</v>
      </c>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7">
        <v>2788.9250000000002</v>
      </c>
      <c r="AO47" s="27">
        <v>2788.9250000000002</v>
      </c>
      <c r="AP47" s="26">
        <v>2788.9250000000002</v>
      </c>
      <c r="AQ47" s="26">
        <f>AP47/AO47*100</f>
        <v>100</v>
      </c>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v>521.56454999999994</v>
      </c>
      <c r="BR47" s="26">
        <v>521.56454999999994</v>
      </c>
      <c r="BS47" s="26">
        <f t="shared" si="133"/>
        <v>100</v>
      </c>
      <c r="BT47" s="26"/>
      <c r="BU47" s="26"/>
      <c r="BV47" s="26"/>
      <c r="BW47" s="26"/>
      <c r="BX47" s="184"/>
      <c r="BY47" s="184"/>
      <c r="BZ47" s="184"/>
      <c r="CA47" s="184"/>
      <c r="CB47" s="26"/>
      <c r="CC47" s="26"/>
      <c r="CD47" s="26"/>
      <c r="CE47" s="80"/>
      <c r="CF47" s="26"/>
      <c r="CG47" s="26"/>
      <c r="CH47" s="26"/>
      <c r="CI47" s="80"/>
      <c r="CJ47" s="26"/>
      <c r="CK47" s="26"/>
      <c r="CL47" s="26"/>
      <c r="CM47" s="80"/>
      <c r="CN47" s="26"/>
      <c r="CO47" s="26"/>
      <c r="CP47" s="26"/>
      <c r="CQ47" s="80"/>
      <c r="CR47" s="26"/>
      <c r="CS47" s="26"/>
      <c r="CT47" s="26"/>
      <c r="CU47" s="80"/>
      <c r="CV47" s="80"/>
      <c r="CW47" s="26"/>
      <c r="CX47" s="26"/>
      <c r="CY47" s="80"/>
      <c r="CZ47" s="26"/>
      <c r="DA47" s="26"/>
      <c r="DB47" s="26"/>
      <c r="DC47" s="31"/>
      <c r="DD47" s="26"/>
      <c r="DE47" s="26"/>
      <c r="DF47" s="26"/>
      <c r="DG47" s="80"/>
      <c r="DH47" s="80"/>
      <c r="DI47" s="26"/>
      <c r="DJ47" s="26"/>
      <c r="DK47" s="80"/>
      <c r="DL47" s="80"/>
      <c r="DM47" s="26"/>
      <c r="DN47" s="26"/>
      <c r="DO47" s="26"/>
      <c r="DP47" s="26"/>
      <c r="DQ47" s="26"/>
      <c r="DR47" s="26"/>
      <c r="DS47" s="27"/>
      <c r="DT47" s="27"/>
      <c r="DU47" s="27"/>
      <c r="DV47" s="26"/>
      <c r="DW47" s="80"/>
      <c r="DX47" s="80"/>
      <c r="DY47" s="27"/>
      <c r="DZ47" s="26"/>
      <c r="EA47" s="80"/>
      <c r="EB47" s="27"/>
      <c r="EC47" s="27"/>
      <c r="ED47" s="26"/>
      <c r="EE47" s="80"/>
      <c r="EF47" s="27"/>
      <c r="EG47" s="27"/>
      <c r="EH47" s="26"/>
      <c r="EI47" s="26"/>
      <c r="EJ47" s="27"/>
      <c r="EK47" s="27"/>
      <c r="EL47" s="26"/>
      <c r="EM47" s="27"/>
      <c r="EN47" s="27"/>
      <c r="EO47" s="27"/>
      <c r="EP47" s="26"/>
      <c r="EQ47" s="27"/>
      <c r="ER47" s="26"/>
      <c r="ES47" s="26"/>
      <c r="ET47" s="26"/>
      <c r="EU47" s="80"/>
      <c r="EV47" s="26"/>
      <c r="EW47" s="26"/>
      <c r="EX47" s="26"/>
      <c r="EY47" s="26"/>
      <c r="EZ47" s="26"/>
      <c r="FA47" s="26"/>
      <c r="FB47" s="26"/>
      <c r="FC47" s="26"/>
      <c r="FD47" s="27"/>
      <c r="FE47" s="27"/>
      <c r="FF47" s="26"/>
      <c r="FG47" s="80"/>
      <c r="FH47" s="80"/>
      <c r="FI47" s="27"/>
      <c r="FJ47" s="26"/>
      <c r="FK47" s="80"/>
      <c r="FL47" s="80"/>
      <c r="FM47" s="27"/>
      <c r="FN47" s="26"/>
      <c r="FO47" s="80"/>
      <c r="FP47" s="26"/>
      <c r="FQ47" s="26"/>
      <c r="FR47" s="26"/>
      <c r="FS47" s="80"/>
      <c r="FT47" s="80"/>
      <c r="FU47" s="26"/>
      <c r="FV47" s="26"/>
      <c r="FW47" s="80"/>
      <c r="FX47" s="26"/>
      <c r="FY47" s="26"/>
      <c r="FZ47" s="26"/>
      <c r="GA47" s="80"/>
      <c r="GB47" s="26"/>
      <c r="GC47" s="26"/>
      <c r="GD47" s="26"/>
      <c r="GE47" s="80"/>
      <c r="GF47" s="26"/>
      <c r="GG47" s="26"/>
      <c r="GH47" s="26"/>
      <c r="GI47" s="80"/>
      <c r="GJ47" s="80"/>
      <c r="GK47" s="26"/>
      <c r="GL47" s="26"/>
      <c r="GM47" s="80"/>
      <c r="GN47" s="26"/>
      <c r="GO47" s="26"/>
      <c r="GP47" s="26"/>
      <c r="GQ47" s="80"/>
      <c r="GR47" s="80"/>
      <c r="GS47" s="26"/>
      <c r="GT47" s="26"/>
      <c r="GU47" s="26"/>
      <c r="GV47" s="26"/>
      <c r="GW47" s="26"/>
      <c r="GX47" s="26"/>
      <c r="GY47" s="26"/>
      <c r="GZ47" s="26"/>
      <c r="HA47" s="26"/>
      <c r="HB47" s="26"/>
      <c r="HC47" s="26"/>
      <c r="HD47" s="26"/>
      <c r="HE47" s="26"/>
      <c r="HF47" s="26"/>
      <c r="HG47" s="26"/>
      <c r="HH47" s="26"/>
      <c r="HI47" s="26"/>
      <c r="HJ47" s="26"/>
      <c r="HK47" s="26"/>
      <c r="HL47" s="26"/>
      <c r="HM47" s="26"/>
      <c r="HN47" s="26"/>
      <c r="HO47" s="26"/>
      <c r="HP47" s="26"/>
      <c r="HQ47" s="26"/>
      <c r="HR47" s="26"/>
      <c r="HS47" s="26"/>
      <c r="HT47" s="26"/>
      <c r="HU47" s="26"/>
      <c r="HV47" s="26"/>
      <c r="HW47" s="26"/>
      <c r="HX47" s="26"/>
      <c r="HY47" s="26"/>
      <c r="HZ47" s="26"/>
      <c r="IA47" s="26"/>
      <c r="IB47" s="26"/>
      <c r="IC47" s="26"/>
      <c r="ID47" s="26"/>
      <c r="IE47" s="26"/>
      <c r="IF47" s="26"/>
      <c r="IG47" s="26"/>
      <c r="IH47" s="26"/>
      <c r="II47" s="26"/>
      <c r="IJ47" s="26"/>
      <c r="IK47" s="26"/>
      <c r="IL47" s="26"/>
      <c r="IM47" s="26"/>
      <c r="IN47" s="26"/>
      <c r="IO47" s="26"/>
      <c r="IP47" s="26"/>
      <c r="IQ47" s="26"/>
      <c r="IR47" s="80"/>
      <c r="IS47" s="27"/>
      <c r="IT47" s="26"/>
      <c r="IU47" s="80"/>
      <c r="IV47" s="26"/>
      <c r="IW47" s="26"/>
      <c r="IX47" s="26"/>
      <c r="IY47" s="26"/>
      <c r="IZ47" s="26"/>
      <c r="JA47" s="26"/>
      <c r="JB47" s="26"/>
      <c r="JC47" s="26"/>
      <c r="JD47" s="26"/>
      <c r="JE47" s="26"/>
      <c r="JF47" s="26"/>
      <c r="JG47" s="26"/>
      <c r="JH47" s="26"/>
      <c r="JI47" s="26"/>
      <c r="JJ47" s="26"/>
      <c r="JK47" s="26"/>
      <c r="JL47" s="26"/>
      <c r="JM47" s="26"/>
      <c r="JN47" s="26"/>
      <c r="JO47" s="26"/>
      <c r="JP47" s="26"/>
      <c r="JQ47" s="26"/>
      <c r="JR47" s="26"/>
      <c r="JS47" s="26"/>
      <c r="JT47" s="26"/>
      <c r="JU47" s="26"/>
      <c r="JV47" s="26"/>
      <c r="JW47" s="26"/>
      <c r="JX47" s="30"/>
      <c r="JY47" s="30"/>
      <c r="JZ47" s="30"/>
      <c r="KA47" s="30"/>
      <c r="KB47" s="26"/>
      <c r="KC47" s="26"/>
      <c r="KD47" s="26"/>
      <c r="KE47" s="26"/>
      <c r="KF47" s="26"/>
      <c r="KG47" s="26"/>
      <c r="KH47" s="26"/>
      <c r="KI47" s="26"/>
      <c r="KJ47" s="26"/>
      <c r="KK47" s="26"/>
      <c r="KL47" s="26"/>
      <c r="KM47" s="26"/>
      <c r="KN47" s="26"/>
      <c r="KO47" s="26"/>
      <c r="KP47" s="26"/>
      <c r="KQ47" s="26"/>
      <c r="KR47" s="26"/>
      <c r="KS47" s="26"/>
      <c r="KT47" s="26"/>
      <c r="KU47" s="26"/>
      <c r="KV47" s="26"/>
      <c r="KW47" s="26"/>
      <c r="KX47" s="26"/>
      <c r="KY47" s="26"/>
      <c r="KZ47" s="26"/>
      <c r="LA47" s="26"/>
      <c r="LB47" s="26"/>
      <c r="LC47" s="26"/>
      <c r="LD47" s="26"/>
      <c r="LE47" s="26"/>
      <c r="LF47" s="26"/>
      <c r="LG47" s="26"/>
      <c r="LH47" s="26"/>
      <c r="LI47" s="26"/>
      <c r="LJ47" s="26"/>
      <c r="LK47" s="26"/>
      <c r="LL47" s="26"/>
      <c r="LM47" s="26"/>
      <c r="LN47" s="26"/>
      <c r="LO47" s="26"/>
      <c r="LP47" s="26"/>
      <c r="LQ47" s="26"/>
      <c r="LR47" s="26"/>
      <c r="LS47" s="26"/>
    </row>
    <row r="48" spans="1:331" ht="15.75" x14ac:dyDescent="0.25">
      <c r="A48" s="66" t="s">
        <v>328</v>
      </c>
      <c r="B48" s="198">
        <f t="shared" si="80"/>
        <v>2529</v>
      </c>
      <c r="C48" s="198">
        <f t="shared" si="81"/>
        <v>2529</v>
      </c>
      <c r="D48" s="198">
        <f t="shared" si="82"/>
        <v>2529</v>
      </c>
      <c r="E48" s="198"/>
      <c r="F48" s="198">
        <f t="shared" si="83"/>
        <v>2529</v>
      </c>
      <c r="G48" s="26">
        <f t="shared" si="182"/>
        <v>100</v>
      </c>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7"/>
      <c r="AO48" s="27"/>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184"/>
      <c r="BY48" s="184"/>
      <c r="BZ48" s="184"/>
      <c r="CA48" s="184"/>
      <c r="CB48" s="26"/>
      <c r="CC48" s="26"/>
      <c r="CD48" s="26"/>
      <c r="CE48" s="80"/>
      <c r="CF48" s="26"/>
      <c r="CG48" s="26"/>
      <c r="CH48" s="26"/>
      <c r="CI48" s="80"/>
      <c r="CJ48" s="26"/>
      <c r="CK48" s="26"/>
      <c r="CL48" s="26"/>
      <c r="CM48" s="80"/>
      <c r="CN48" s="26"/>
      <c r="CO48" s="26"/>
      <c r="CP48" s="26"/>
      <c r="CQ48" s="80"/>
      <c r="CR48" s="26"/>
      <c r="CS48" s="26"/>
      <c r="CT48" s="26"/>
      <c r="CU48" s="80"/>
      <c r="CV48" s="80"/>
      <c r="CW48" s="26"/>
      <c r="CX48" s="26"/>
      <c r="CY48" s="80"/>
      <c r="CZ48" s="26">
        <v>2529</v>
      </c>
      <c r="DA48" s="26">
        <v>2529</v>
      </c>
      <c r="DB48" s="26">
        <v>2529</v>
      </c>
      <c r="DC48" s="31">
        <f t="shared" si="134"/>
        <v>100</v>
      </c>
      <c r="DD48" s="26"/>
      <c r="DE48" s="26"/>
      <c r="DF48" s="26"/>
      <c r="DG48" s="80"/>
      <c r="DH48" s="80"/>
      <c r="DI48" s="26"/>
      <c r="DJ48" s="26"/>
      <c r="DK48" s="80"/>
      <c r="DL48" s="80"/>
      <c r="DM48" s="26"/>
      <c r="DN48" s="26"/>
      <c r="DO48" s="26"/>
      <c r="DP48" s="26"/>
      <c r="DQ48" s="26"/>
      <c r="DR48" s="26"/>
      <c r="DS48" s="27"/>
      <c r="DT48" s="27"/>
      <c r="DU48" s="27"/>
      <c r="DV48" s="26"/>
      <c r="DW48" s="80"/>
      <c r="DX48" s="80"/>
      <c r="DY48" s="27"/>
      <c r="DZ48" s="26"/>
      <c r="EA48" s="80"/>
      <c r="EB48" s="27"/>
      <c r="EC48" s="27"/>
      <c r="ED48" s="26"/>
      <c r="EE48" s="80"/>
      <c r="EF48" s="27"/>
      <c r="EG48" s="27"/>
      <c r="EH48" s="26"/>
      <c r="EI48" s="26"/>
      <c r="EJ48" s="27"/>
      <c r="EK48" s="27"/>
      <c r="EL48" s="26"/>
      <c r="EM48" s="27"/>
      <c r="EN48" s="27"/>
      <c r="EO48" s="27"/>
      <c r="EP48" s="26"/>
      <c r="EQ48" s="27"/>
      <c r="ER48" s="26"/>
      <c r="ES48" s="26"/>
      <c r="ET48" s="26"/>
      <c r="EU48" s="80"/>
      <c r="EV48" s="26"/>
      <c r="EW48" s="26"/>
      <c r="EX48" s="26"/>
      <c r="EY48" s="26"/>
      <c r="EZ48" s="26"/>
      <c r="FA48" s="26"/>
      <c r="FB48" s="26"/>
      <c r="FC48" s="26"/>
      <c r="FD48" s="27"/>
      <c r="FE48" s="27"/>
      <c r="FF48" s="26"/>
      <c r="FG48" s="80"/>
      <c r="FH48" s="80"/>
      <c r="FI48" s="27"/>
      <c r="FJ48" s="26"/>
      <c r="FK48" s="80"/>
      <c r="FL48" s="80"/>
      <c r="FM48" s="27"/>
      <c r="FN48" s="26"/>
      <c r="FO48" s="80"/>
      <c r="FP48" s="26"/>
      <c r="FQ48" s="26"/>
      <c r="FR48" s="26"/>
      <c r="FS48" s="80"/>
      <c r="FT48" s="80"/>
      <c r="FU48" s="26"/>
      <c r="FV48" s="26"/>
      <c r="FW48" s="80"/>
      <c r="FX48" s="26"/>
      <c r="FY48" s="26"/>
      <c r="FZ48" s="26"/>
      <c r="GA48" s="80"/>
      <c r="GB48" s="26"/>
      <c r="GC48" s="26"/>
      <c r="GD48" s="26"/>
      <c r="GE48" s="80"/>
      <c r="GF48" s="26"/>
      <c r="GG48" s="26"/>
      <c r="GH48" s="26"/>
      <c r="GI48" s="80"/>
      <c r="GJ48" s="80"/>
      <c r="GK48" s="26"/>
      <c r="GL48" s="26"/>
      <c r="GM48" s="80"/>
      <c r="GN48" s="26"/>
      <c r="GO48" s="26"/>
      <c r="GP48" s="26"/>
      <c r="GQ48" s="80"/>
      <c r="GR48" s="80"/>
      <c r="GS48" s="26"/>
      <c r="GT48" s="26"/>
      <c r="GU48" s="26"/>
      <c r="GV48" s="26"/>
      <c r="GW48" s="26"/>
      <c r="GX48" s="26"/>
      <c r="GY48" s="26"/>
      <c r="GZ48" s="26"/>
      <c r="HA48" s="26"/>
      <c r="HB48" s="26"/>
      <c r="HC48" s="26"/>
      <c r="HD48" s="26"/>
      <c r="HE48" s="26"/>
      <c r="HF48" s="26"/>
      <c r="HG48" s="26"/>
      <c r="HH48" s="26"/>
      <c r="HI48" s="26"/>
      <c r="HJ48" s="26"/>
      <c r="HK48" s="26"/>
      <c r="HL48" s="26"/>
      <c r="HM48" s="26"/>
      <c r="HN48" s="26"/>
      <c r="HO48" s="26"/>
      <c r="HP48" s="26"/>
      <c r="HQ48" s="26"/>
      <c r="HR48" s="26"/>
      <c r="HS48" s="26"/>
      <c r="HT48" s="26"/>
      <c r="HU48" s="26"/>
      <c r="HV48" s="26"/>
      <c r="HW48" s="26"/>
      <c r="HX48" s="26"/>
      <c r="HY48" s="26"/>
      <c r="HZ48" s="26"/>
      <c r="IA48" s="26"/>
      <c r="IB48" s="26"/>
      <c r="IC48" s="26"/>
      <c r="ID48" s="26"/>
      <c r="IE48" s="26"/>
      <c r="IF48" s="26"/>
      <c r="IG48" s="26"/>
      <c r="IH48" s="26"/>
      <c r="II48" s="26"/>
      <c r="IJ48" s="26"/>
      <c r="IK48" s="26"/>
      <c r="IL48" s="26"/>
      <c r="IM48" s="26"/>
      <c r="IN48" s="26"/>
      <c r="IO48" s="26"/>
      <c r="IP48" s="26"/>
      <c r="IQ48" s="26"/>
      <c r="IR48" s="80"/>
      <c r="IS48" s="27"/>
      <c r="IT48" s="26"/>
      <c r="IU48" s="80"/>
      <c r="IV48" s="26"/>
      <c r="IW48" s="26"/>
      <c r="IX48" s="26"/>
      <c r="IY48" s="26"/>
      <c r="IZ48" s="26"/>
      <c r="JA48" s="26"/>
      <c r="JB48" s="26"/>
      <c r="JC48" s="26"/>
      <c r="JD48" s="26"/>
      <c r="JE48" s="26"/>
      <c r="JF48" s="26"/>
      <c r="JG48" s="26"/>
      <c r="JH48" s="26"/>
      <c r="JI48" s="26"/>
      <c r="JJ48" s="26"/>
      <c r="JK48" s="26"/>
      <c r="JL48" s="26"/>
      <c r="JM48" s="26"/>
      <c r="JN48" s="26"/>
      <c r="JO48" s="26"/>
      <c r="JP48" s="26"/>
      <c r="JQ48" s="26"/>
      <c r="JR48" s="26"/>
      <c r="JS48" s="26"/>
      <c r="JT48" s="26"/>
      <c r="JU48" s="26"/>
      <c r="JV48" s="26"/>
      <c r="JW48" s="26"/>
      <c r="JX48" s="30"/>
      <c r="JY48" s="30"/>
      <c r="JZ48" s="30"/>
      <c r="KA48" s="30"/>
      <c r="KB48" s="26"/>
      <c r="KC48" s="26"/>
      <c r="KD48" s="26"/>
      <c r="KE48" s="26"/>
      <c r="KF48" s="26"/>
      <c r="KG48" s="26"/>
      <c r="KH48" s="26"/>
      <c r="KI48" s="26"/>
      <c r="KJ48" s="26"/>
      <c r="KK48" s="26"/>
      <c r="KL48" s="26"/>
      <c r="KM48" s="26"/>
      <c r="KN48" s="26"/>
      <c r="KO48" s="26"/>
      <c r="KP48" s="26"/>
      <c r="KQ48" s="26"/>
      <c r="KR48" s="26"/>
      <c r="KS48" s="26"/>
      <c r="KT48" s="26"/>
      <c r="KU48" s="26"/>
      <c r="KV48" s="26"/>
      <c r="KW48" s="26"/>
      <c r="KX48" s="26"/>
      <c r="KY48" s="26"/>
      <c r="KZ48" s="26"/>
      <c r="LA48" s="26"/>
      <c r="LB48" s="26"/>
      <c r="LC48" s="26"/>
      <c r="LD48" s="26"/>
      <c r="LE48" s="26"/>
      <c r="LF48" s="26"/>
      <c r="LG48" s="26"/>
      <c r="LH48" s="26"/>
      <c r="LI48" s="26"/>
      <c r="LJ48" s="26"/>
      <c r="LK48" s="26"/>
      <c r="LL48" s="26"/>
      <c r="LM48" s="26"/>
      <c r="LN48" s="26"/>
      <c r="LO48" s="26"/>
      <c r="LP48" s="26"/>
      <c r="LQ48" s="26"/>
      <c r="LR48" s="26"/>
      <c r="LS48" s="26"/>
    </row>
    <row r="49" spans="1:331" ht="15.75" x14ac:dyDescent="0.25">
      <c r="A49" s="66" t="s">
        <v>329</v>
      </c>
      <c r="B49" s="198">
        <f t="shared" si="80"/>
        <v>6072.2250000000004</v>
      </c>
      <c r="C49" s="198">
        <f t="shared" si="81"/>
        <v>6072.2250000000004</v>
      </c>
      <c r="D49" s="198">
        <f t="shared" si="82"/>
        <v>6072.2250000000004</v>
      </c>
      <c r="E49" s="198"/>
      <c r="F49" s="198">
        <f t="shared" si="83"/>
        <v>6072.2250000000004</v>
      </c>
      <c r="G49" s="26">
        <f t="shared" si="182"/>
        <v>100</v>
      </c>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7">
        <v>222.22499999999999</v>
      </c>
      <c r="AO49" s="27">
        <v>222.22499999999999</v>
      </c>
      <c r="AP49" s="26">
        <v>222.22499999999999</v>
      </c>
      <c r="AQ49" s="26">
        <f t="shared" ref="AQ49" si="189">AP49/AO49*100</f>
        <v>100</v>
      </c>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184"/>
      <c r="BY49" s="184"/>
      <c r="BZ49" s="184"/>
      <c r="CA49" s="184"/>
      <c r="CB49" s="26"/>
      <c r="CC49" s="26"/>
      <c r="CD49" s="26"/>
      <c r="CE49" s="80"/>
      <c r="CF49" s="26"/>
      <c r="CG49" s="26"/>
      <c r="CH49" s="26"/>
      <c r="CI49" s="80"/>
      <c r="CJ49" s="26"/>
      <c r="CK49" s="26"/>
      <c r="CL49" s="26"/>
      <c r="CM49" s="80"/>
      <c r="CN49" s="26"/>
      <c r="CO49" s="26"/>
      <c r="CP49" s="26"/>
      <c r="CQ49" s="80"/>
      <c r="CR49" s="26"/>
      <c r="CS49" s="26"/>
      <c r="CT49" s="26"/>
      <c r="CU49" s="80"/>
      <c r="CV49" s="80"/>
      <c r="CW49" s="26"/>
      <c r="CX49" s="26"/>
      <c r="CY49" s="80"/>
      <c r="CZ49" s="26">
        <v>5850</v>
      </c>
      <c r="DA49" s="26">
        <v>5850</v>
      </c>
      <c r="DB49" s="26">
        <v>5850</v>
      </c>
      <c r="DC49" s="31">
        <f t="shared" si="134"/>
        <v>100</v>
      </c>
      <c r="DD49" s="26"/>
      <c r="DE49" s="26"/>
      <c r="DF49" s="26"/>
      <c r="DG49" s="80"/>
      <c r="DH49" s="80"/>
      <c r="DI49" s="26"/>
      <c r="DJ49" s="26"/>
      <c r="DK49" s="80"/>
      <c r="DL49" s="80"/>
      <c r="DM49" s="26"/>
      <c r="DN49" s="26"/>
      <c r="DO49" s="26"/>
      <c r="DP49" s="26"/>
      <c r="DQ49" s="26"/>
      <c r="DR49" s="26"/>
      <c r="DS49" s="27"/>
      <c r="DT49" s="27"/>
      <c r="DU49" s="27"/>
      <c r="DV49" s="26"/>
      <c r="DW49" s="80"/>
      <c r="DX49" s="80"/>
      <c r="DY49" s="27"/>
      <c r="DZ49" s="26"/>
      <c r="EA49" s="80"/>
      <c r="EB49" s="27"/>
      <c r="EC49" s="27"/>
      <c r="ED49" s="26"/>
      <c r="EE49" s="80"/>
      <c r="EF49" s="27"/>
      <c r="EG49" s="27"/>
      <c r="EH49" s="26"/>
      <c r="EI49" s="26"/>
      <c r="EJ49" s="27"/>
      <c r="EK49" s="27"/>
      <c r="EL49" s="26"/>
      <c r="EM49" s="27"/>
      <c r="EN49" s="27"/>
      <c r="EO49" s="27"/>
      <c r="EP49" s="26"/>
      <c r="EQ49" s="27"/>
      <c r="ER49" s="26"/>
      <c r="ES49" s="26"/>
      <c r="ET49" s="26"/>
      <c r="EU49" s="80"/>
      <c r="EV49" s="26"/>
      <c r="EW49" s="26"/>
      <c r="EX49" s="26"/>
      <c r="EY49" s="26"/>
      <c r="EZ49" s="26"/>
      <c r="FA49" s="26"/>
      <c r="FB49" s="26"/>
      <c r="FC49" s="26"/>
      <c r="FD49" s="27"/>
      <c r="FE49" s="27"/>
      <c r="FF49" s="26"/>
      <c r="FG49" s="80"/>
      <c r="FH49" s="80"/>
      <c r="FI49" s="27"/>
      <c r="FJ49" s="26"/>
      <c r="FK49" s="80"/>
      <c r="FL49" s="80"/>
      <c r="FM49" s="27"/>
      <c r="FN49" s="26"/>
      <c r="FO49" s="80"/>
      <c r="FP49" s="26"/>
      <c r="FQ49" s="26"/>
      <c r="FR49" s="26"/>
      <c r="FS49" s="80"/>
      <c r="FT49" s="80"/>
      <c r="FU49" s="26"/>
      <c r="FV49" s="26"/>
      <c r="FW49" s="80"/>
      <c r="FX49" s="26"/>
      <c r="FY49" s="26"/>
      <c r="FZ49" s="26"/>
      <c r="GA49" s="80"/>
      <c r="GB49" s="26"/>
      <c r="GC49" s="26"/>
      <c r="GD49" s="26"/>
      <c r="GE49" s="80"/>
      <c r="GF49" s="26"/>
      <c r="GG49" s="26"/>
      <c r="GH49" s="26"/>
      <c r="GI49" s="80"/>
      <c r="GJ49" s="80"/>
      <c r="GK49" s="26"/>
      <c r="GL49" s="26"/>
      <c r="GM49" s="80"/>
      <c r="GN49" s="26"/>
      <c r="GO49" s="26"/>
      <c r="GP49" s="26"/>
      <c r="GQ49" s="80"/>
      <c r="GR49" s="80"/>
      <c r="GS49" s="26"/>
      <c r="GT49" s="26"/>
      <c r="GU49" s="26"/>
      <c r="GV49" s="26"/>
      <c r="GW49" s="26"/>
      <c r="GX49" s="26"/>
      <c r="GY49" s="26"/>
      <c r="GZ49" s="26"/>
      <c r="HA49" s="26"/>
      <c r="HB49" s="26"/>
      <c r="HC49" s="26"/>
      <c r="HD49" s="26"/>
      <c r="HE49" s="26"/>
      <c r="HF49" s="26"/>
      <c r="HG49" s="26"/>
      <c r="HH49" s="26"/>
      <c r="HI49" s="26"/>
      <c r="HJ49" s="26"/>
      <c r="HK49" s="26"/>
      <c r="HL49" s="26"/>
      <c r="HM49" s="26"/>
      <c r="HN49" s="26"/>
      <c r="HO49" s="26"/>
      <c r="HP49" s="26"/>
      <c r="HQ49" s="26"/>
      <c r="HR49" s="26"/>
      <c r="HS49" s="26"/>
      <c r="HT49" s="26"/>
      <c r="HU49" s="26"/>
      <c r="HV49" s="26"/>
      <c r="HW49" s="26"/>
      <c r="HX49" s="26"/>
      <c r="HY49" s="26"/>
      <c r="HZ49" s="26"/>
      <c r="IA49" s="26"/>
      <c r="IB49" s="26"/>
      <c r="IC49" s="26"/>
      <c r="ID49" s="26"/>
      <c r="IE49" s="26"/>
      <c r="IF49" s="26"/>
      <c r="IG49" s="26"/>
      <c r="IH49" s="26"/>
      <c r="II49" s="26"/>
      <c r="IJ49" s="26"/>
      <c r="IK49" s="26"/>
      <c r="IL49" s="26"/>
      <c r="IM49" s="26"/>
      <c r="IN49" s="26"/>
      <c r="IO49" s="26"/>
      <c r="IP49" s="26"/>
      <c r="IQ49" s="26"/>
      <c r="IR49" s="80"/>
      <c r="IS49" s="27"/>
      <c r="IT49" s="26"/>
      <c r="IU49" s="80"/>
      <c r="IV49" s="26"/>
      <c r="IW49" s="26"/>
      <c r="IX49" s="26"/>
      <c r="IY49" s="26"/>
      <c r="IZ49" s="26"/>
      <c r="JA49" s="26"/>
      <c r="JB49" s="26"/>
      <c r="JC49" s="26"/>
      <c r="JD49" s="26"/>
      <c r="JE49" s="26"/>
      <c r="JF49" s="26"/>
      <c r="JG49" s="26"/>
      <c r="JH49" s="26"/>
      <c r="JI49" s="26"/>
      <c r="JJ49" s="26"/>
      <c r="JK49" s="26"/>
      <c r="JL49" s="26"/>
      <c r="JM49" s="26"/>
      <c r="JN49" s="26"/>
      <c r="JO49" s="26"/>
      <c r="JP49" s="26"/>
      <c r="JQ49" s="26"/>
      <c r="JR49" s="26"/>
      <c r="JS49" s="26"/>
      <c r="JT49" s="26"/>
      <c r="JU49" s="26"/>
      <c r="JV49" s="26"/>
      <c r="JW49" s="26"/>
      <c r="JX49" s="30"/>
      <c r="JY49" s="30"/>
      <c r="JZ49" s="30"/>
      <c r="KA49" s="30"/>
      <c r="KB49" s="26"/>
      <c r="KC49" s="26"/>
      <c r="KD49" s="26"/>
      <c r="KE49" s="26"/>
      <c r="KF49" s="26"/>
      <c r="KG49" s="26"/>
      <c r="KH49" s="26"/>
      <c r="KI49" s="26"/>
      <c r="KJ49" s="26"/>
      <c r="KK49" s="26"/>
      <c r="KL49" s="26"/>
      <c r="KM49" s="26"/>
      <c r="KN49" s="26"/>
      <c r="KO49" s="26"/>
      <c r="KP49" s="26"/>
      <c r="KQ49" s="26"/>
      <c r="KR49" s="26"/>
      <c r="KS49" s="26"/>
      <c r="KT49" s="26"/>
      <c r="KU49" s="26"/>
      <c r="KV49" s="26"/>
      <c r="KW49" s="26"/>
      <c r="KX49" s="26"/>
      <c r="KY49" s="26"/>
      <c r="KZ49" s="26"/>
      <c r="LA49" s="26"/>
      <c r="LB49" s="26"/>
      <c r="LC49" s="26"/>
      <c r="LD49" s="26"/>
      <c r="LE49" s="26"/>
      <c r="LF49" s="26"/>
      <c r="LG49" s="26"/>
      <c r="LH49" s="26"/>
      <c r="LI49" s="26"/>
      <c r="LJ49" s="26"/>
      <c r="LK49" s="26"/>
      <c r="LL49" s="26"/>
      <c r="LM49" s="26"/>
      <c r="LN49" s="26"/>
      <c r="LO49" s="26"/>
      <c r="LP49" s="26"/>
      <c r="LQ49" s="26"/>
      <c r="LR49" s="26"/>
      <c r="LS49" s="26"/>
    </row>
    <row r="50" spans="1:331" ht="15.75" x14ac:dyDescent="0.25">
      <c r="A50" s="66" t="s">
        <v>553</v>
      </c>
      <c r="B50" s="198">
        <f t="shared" si="80"/>
        <v>2034</v>
      </c>
      <c r="C50" s="198">
        <f t="shared" si="81"/>
        <v>3497</v>
      </c>
      <c r="D50" s="198">
        <f t="shared" si="82"/>
        <v>3497</v>
      </c>
      <c r="E50" s="198"/>
      <c r="F50" s="198">
        <f t="shared" si="83"/>
        <v>2034</v>
      </c>
      <c r="G50" s="26">
        <f t="shared" si="182"/>
        <v>58.164140692021739</v>
      </c>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7"/>
      <c r="AO50" s="27"/>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v>1463</v>
      </c>
      <c r="BR50" s="26"/>
      <c r="BS50" s="26">
        <f t="shared" si="133"/>
        <v>0</v>
      </c>
      <c r="BT50" s="26"/>
      <c r="BU50" s="26"/>
      <c r="BV50" s="26"/>
      <c r="BW50" s="26"/>
      <c r="BX50" s="184"/>
      <c r="BY50" s="184"/>
      <c r="BZ50" s="184"/>
      <c r="CA50" s="184"/>
      <c r="CB50" s="26"/>
      <c r="CC50" s="26"/>
      <c r="CD50" s="26"/>
      <c r="CE50" s="80"/>
      <c r="CF50" s="26"/>
      <c r="CG50" s="26"/>
      <c r="CH50" s="26"/>
      <c r="CI50" s="80"/>
      <c r="CJ50" s="26"/>
      <c r="CK50" s="26"/>
      <c r="CL50" s="26"/>
      <c r="CM50" s="80"/>
      <c r="CN50" s="26"/>
      <c r="CO50" s="26"/>
      <c r="CP50" s="26"/>
      <c r="CQ50" s="80"/>
      <c r="CR50" s="26"/>
      <c r="CS50" s="26"/>
      <c r="CT50" s="26"/>
      <c r="CU50" s="80"/>
      <c r="CV50" s="80"/>
      <c r="CW50" s="26"/>
      <c r="CX50" s="26"/>
      <c r="CY50" s="80"/>
      <c r="CZ50" s="26">
        <v>2034</v>
      </c>
      <c r="DA50" s="26">
        <v>2034</v>
      </c>
      <c r="DB50" s="26">
        <v>2034</v>
      </c>
      <c r="DC50" s="31">
        <f t="shared" si="134"/>
        <v>100</v>
      </c>
      <c r="DD50" s="26"/>
      <c r="DE50" s="26"/>
      <c r="DF50" s="26"/>
      <c r="DG50" s="80"/>
      <c r="DH50" s="80"/>
      <c r="DI50" s="26"/>
      <c r="DJ50" s="26"/>
      <c r="DK50" s="80"/>
      <c r="DL50" s="80"/>
      <c r="DM50" s="26"/>
      <c r="DN50" s="26"/>
      <c r="DO50" s="26"/>
      <c r="DP50" s="26"/>
      <c r="DQ50" s="26"/>
      <c r="DR50" s="26"/>
      <c r="DS50" s="27"/>
      <c r="DT50" s="27"/>
      <c r="DU50" s="27"/>
      <c r="DV50" s="26"/>
      <c r="DW50" s="80"/>
      <c r="DX50" s="80"/>
      <c r="DY50" s="27"/>
      <c r="DZ50" s="26"/>
      <c r="EA50" s="80"/>
      <c r="EB50" s="27"/>
      <c r="EC50" s="27"/>
      <c r="ED50" s="26"/>
      <c r="EE50" s="80"/>
      <c r="EF50" s="27"/>
      <c r="EG50" s="27"/>
      <c r="EH50" s="26"/>
      <c r="EI50" s="26"/>
      <c r="EJ50" s="27"/>
      <c r="EK50" s="27"/>
      <c r="EL50" s="26"/>
      <c r="EM50" s="27"/>
      <c r="EN50" s="27"/>
      <c r="EO50" s="27"/>
      <c r="EP50" s="26"/>
      <c r="EQ50" s="27"/>
      <c r="ER50" s="26"/>
      <c r="ES50" s="26"/>
      <c r="ET50" s="26"/>
      <c r="EU50" s="80"/>
      <c r="EV50" s="26"/>
      <c r="EW50" s="26"/>
      <c r="EX50" s="26"/>
      <c r="EY50" s="26"/>
      <c r="EZ50" s="26"/>
      <c r="FA50" s="26"/>
      <c r="FB50" s="26"/>
      <c r="FC50" s="26"/>
      <c r="FD50" s="27"/>
      <c r="FE50" s="27"/>
      <c r="FF50" s="26"/>
      <c r="FG50" s="80"/>
      <c r="FH50" s="80"/>
      <c r="FI50" s="27"/>
      <c r="FJ50" s="26"/>
      <c r="FK50" s="80"/>
      <c r="FL50" s="80"/>
      <c r="FM50" s="27"/>
      <c r="FN50" s="26"/>
      <c r="FO50" s="80"/>
      <c r="FP50" s="26"/>
      <c r="FQ50" s="26"/>
      <c r="FR50" s="26"/>
      <c r="FS50" s="80"/>
      <c r="FT50" s="80"/>
      <c r="FU50" s="26"/>
      <c r="FV50" s="26"/>
      <c r="FW50" s="80"/>
      <c r="FX50" s="26"/>
      <c r="FY50" s="26"/>
      <c r="FZ50" s="26"/>
      <c r="GA50" s="80"/>
      <c r="GB50" s="26"/>
      <c r="GC50" s="26"/>
      <c r="GD50" s="26"/>
      <c r="GE50" s="80"/>
      <c r="GF50" s="26"/>
      <c r="GG50" s="26"/>
      <c r="GH50" s="26"/>
      <c r="GI50" s="80"/>
      <c r="GJ50" s="80"/>
      <c r="GK50" s="26"/>
      <c r="GL50" s="26"/>
      <c r="GM50" s="80"/>
      <c r="GN50" s="26"/>
      <c r="GO50" s="26"/>
      <c r="GP50" s="26"/>
      <c r="GQ50" s="80"/>
      <c r="GR50" s="80"/>
      <c r="GS50" s="26"/>
      <c r="GT50" s="26"/>
      <c r="GU50" s="26"/>
      <c r="GV50" s="26"/>
      <c r="GW50" s="26"/>
      <c r="GX50" s="26"/>
      <c r="GY50" s="26"/>
      <c r="GZ50" s="26"/>
      <c r="HA50" s="26"/>
      <c r="HB50" s="26"/>
      <c r="HC50" s="26"/>
      <c r="HD50" s="26"/>
      <c r="HE50" s="26"/>
      <c r="HF50" s="26"/>
      <c r="HG50" s="26"/>
      <c r="HH50" s="26"/>
      <c r="HI50" s="26"/>
      <c r="HJ50" s="26"/>
      <c r="HK50" s="26"/>
      <c r="HL50" s="26"/>
      <c r="HM50" s="26"/>
      <c r="HN50" s="26"/>
      <c r="HO50" s="26"/>
      <c r="HP50" s="26"/>
      <c r="HQ50" s="26"/>
      <c r="HR50" s="26"/>
      <c r="HS50" s="26"/>
      <c r="HT50" s="26"/>
      <c r="HU50" s="26"/>
      <c r="HV50" s="26"/>
      <c r="HW50" s="26"/>
      <c r="HX50" s="26"/>
      <c r="HY50" s="26"/>
      <c r="HZ50" s="26"/>
      <c r="IA50" s="26"/>
      <c r="IB50" s="26"/>
      <c r="IC50" s="26"/>
      <c r="ID50" s="26"/>
      <c r="IE50" s="26"/>
      <c r="IF50" s="26"/>
      <c r="IG50" s="26"/>
      <c r="IH50" s="26"/>
      <c r="II50" s="26"/>
      <c r="IJ50" s="26"/>
      <c r="IK50" s="26"/>
      <c r="IL50" s="26"/>
      <c r="IM50" s="26"/>
      <c r="IN50" s="26"/>
      <c r="IO50" s="26"/>
      <c r="IP50" s="26"/>
      <c r="IQ50" s="26"/>
      <c r="IR50" s="80"/>
      <c r="IS50" s="27"/>
      <c r="IT50" s="26"/>
      <c r="IU50" s="80"/>
      <c r="IV50" s="26"/>
      <c r="IW50" s="26"/>
      <c r="IX50" s="26"/>
      <c r="IY50" s="26"/>
      <c r="IZ50" s="26"/>
      <c r="JA50" s="26"/>
      <c r="JB50" s="26"/>
      <c r="JC50" s="26"/>
      <c r="JD50" s="26"/>
      <c r="JE50" s="26"/>
      <c r="JF50" s="26"/>
      <c r="JG50" s="26"/>
      <c r="JH50" s="26"/>
      <c r="JI50" s="26"/>
      <c r="JJ50" s="26"/>
      <c r="JK50" s="26"/>
      <c r="JL50" s="26"/>
      <c r="JM50" s="26"/>
      <c r="JN50" s="26"/>
      <c r="JO50" s="26"/>
      <c r="JP50" s="26"/>
      <c r="JQ50" s="26"/>
      <c r="JR50" s="26"/>
      <c r="JS50" s="26"/>
      <c r="JT50" s="26"/>
      <c r="JU50" s="26"/>
      <c r="JV50" s="26"/>
      <c r="JW50" s="26"/>
      <c r="JX50" s="30"/>
      <c r="JY50" s="30"/>
      <c r="JZ50" s="30"/>
      <c r="KA50" s="30"/>
      <c r="KB50" s="26"/>
      <c r="KC50" s="26"/>
      <c r="KD50" s="26"/>
      <c r="KE50" s="26"/>
      <c r="KF50" s="26"/>
      <c r="KG50" s="26"/>
      <c r="KH50" s="26"/>
      <c r="KI50" s="26"/>
      <c r="KJ50" s="26"/>
      <c r="KK50" s="26"/>
      <c r="KL50" s="26"/>
      <c r="KM50" s="26"/>
      <c r="KN50" s="26"/>
      <c r="KO50" s="26"/>
      <c r="KP50" s="26"/>
      <c r="KQ50" s="26"/>
      <c r="KR50" s="26"/>
      <c r="KS50" s="26"/>
      <c r="KT50" s="26"/>
      <c r="KU50" s="26"/>
      <c r="KV50" s="26"/>
      <c r="KW50" s="26"/>
      <c r="KX50" s="26"/>
      <c r="KY50" s="26"/>
      <c r="KZ50" s="26"/>
      <c r="LA50" s="26"/>
      <c r="LB50" s="26"/>
      <c r="LC50" s="26"/>
      <c r="LD50" s="26"/>
      <c r="LE50" s="26"/>
      <c r="LF50" s="26"/>
      <c r="LG50" s="26"/>
      <c r="LH50" s="26"/>
      <c r="LI50" s="26"/>
      <c r="LJ50" s="26"/>
      <c r="LK50" s="26"/>
      <c r="LL50" s="26"/>
      <c r="LM50" s="26"/>
      <c r="LN50" s="26"/>
      <c r="LO50" s="26"/>
      <c r="LP50" s="26"/>
      <c r="LQ50" s="26"/>
      <c r="LR50" s="26"/>
      <c r="LS50" s="26"/>
    </row>
    <row r="51" spans="1:331" ht="15.75" x14ac:dyDescent="0.25">
      <c r="A51" s="66" t="s">
        <v>330</v>
      </c>
      <c r="B51" s="198">
        <f t="shared" si="80"/>
        <v>5775</v>
      </c>
      <c r="C51" s="198">
        <f t="shared" si="81"/>
        <v>5775</v>
      </c>
      <c r="D51" s="198">
        <f t="shared" si="82"/>
        <v>5775</v>
      </c>
      <c r="E51" s="198"/>
      <c r="F51" s="198">
        <f t="shared" si="83"/>
        <v>5775</v>
      </c>
      <c r="G51" s="26">
        <f t="shared" si="182"/>
        <v>100</v>
      </c>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7"/>
      <c r="AO51" s="27"/>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184"/>
      <c r="BY51" s="184"/>
      <c r="BZ51" s="184"/>
      <c r="CA51" s="184"/>
      <c r="CB51" s="26"/>
      <c r="CC51" s="26"/>
      <c r="CD51" s="26"/>
      <c r="CE51" s="80"/>
      <c r="CF51" s="26"/>
      <c r="CG51" s="26"/>
      <c r="CH51" s="26"/>
      <c r="CI51" s="80"/>
      <c r="CJ51" s="26"/>
      <c r="CK51" s="26"/>
      <c r="CL51" s="26"/>
      <c r="CM51" s="80"/>
      <c r="CN51" s="26"/>
      <c r="CO51" s="26"/>
      <c r="CP51" s="26"/>
      <c r="CQ51" s="80"/>
      <c r="CR51" s="26"/>
      <c r="CS51" s="26"/>
      <c r="CT51" s="26"/>
      <c r="CU51" s="80"/>
      <c r="CV51" s="80"/>
      <c r="CW51" s="26"/>
      <c r="CX51" s="26"/>
      <c r="CY51" s="80"/>
      <c r="CZ51" s="26">
        <v>5775</v>
      </c>
      <c r="DA51" s="26">
        <v>5775</v>
      </c>
      <c r="DB51" s="26">
        <v>5775</v>
      </c>
      <c r="DC51" s="31">
        <f t="shared" si="134"/>
        <v>100</v>
      </c>
      <c r="DD51" s="26"/>
      <c r="DE51" s="26"/>
      <c r="DF51" s="26"/>
      <c r="DG51" s="80"/>
      <c r="DH51" s="80"/>
      <c r="DI51" s="26"/>
      <c r="DJ51" s="26"/>
      <c r="DK51" s="80"/>
      <c r="DL51" s="80"/>
      <c r="DM51" s="26"/>
      <c r="DN51" s="26"/>
      <c r="DO51" s="26"/>
      <c r="DP51" s="26"/>
      <c r="DQ51" s="26"/>
      <c r="DR51" s="26"/>
      <c r="DS51" s="27"/>
      <c r="DT51" s="27"/>
      <c r="DU51" s="27"/>
      <c r="DV51" s="26"/>
      <c r="DW51" s="80"/>
      <c r="DX51" s="80"/>
      <c r="DY51" s="27"/>
      <c r="DZ51" s="26"/>
      <c r="EA51" s="80"/>
      <c r="EB51" s="27"/>
      <c r="EC51" s="27"/>
      <c r="ED51" s="26"/>
      <c r="EE51" s="80"/>
      <c r="EF51" s="27"/>
      <c r="EG51" s="27"/>
      <c r="EH51" s="26"/>
      <c r="EI51" s="26"/>
      <c r="EJ51" s="27"/>
      <c r="EK51" s="27"/>
      <c r="EL51" s="26"/>
      <c r="EM51" s="27"/>
      <c r="EN51" s="27"/>
      <c r="EO51" s="27"/>
      <c r="EP51" s="26"/>
      <c r="EQ51" s="27"/>
      <c r="ER51" s="26"/>
      <c r="ES51" s="26"/>
      <c r="ET51" s="26"/>
      <c r="EU51" s="80"/>
      <c r="EV51" s="26"/>
      <c r="EW51" s="26"/>
      <c r="EX51" s="26"/>
      <c r="EY51" s="26"/>
      <c r="EZ51" s="26"/>
      <c r="FA51" s="26"/>
      <c r="FB51" s="26"/>
      <c r="FC51" s="26"/>
      <c r="FD51" s="27"/>
      <c r="FE51" s="27"/>
      <c r="FF51" s="26"/>
      <c r="FG51" s="80"/>
      <c r="FH51" s="80"/>
      <c r="FI51" s="27"/>
      <c r="FJ51" s="26"/>
      <c r="FK51" s="80"/>
      <c r="FL51" s="80"/>
      <c r="FM51" s="27"/>
      <c r="FN51" s="26"/>
      <c r="FO51" s="80"/>
      <c r="FP51" s="26"/>
      <c r="FQ51" s="26"/>
      <c r="FR51" s="26"/>
      <c r="FS51" s="80"/>
      <c r="FT51" s="80"/>
      <c r="FU51" s="26"/>
      <c r="FV51" s="26"/>
      <c r="FW51" s="80"/>
      <c r="FX51" s="26"/>
      <c r="FY51" s="26"/>
      <c r="FZ51" s="26"/>
      <c r="GA51" s="80"/>
      <c r="GB51" s="26"/>
      <c r="GC51" s="26"/>
      <c r="GD51" s="26"/>
      <c r="GE51" s="80"/>
      <c r="GF51" s="26"/>
      <c r="GG51" s="26"/>
      <c r="GH51" s="26"/>
      <c r="GI51" s="80"/>
      <c r="GJ51" s="80"/>
      <c r="GK51" s="26"/>
      <c r="GL51" s="26"/>
      <c r="GM51" s="80"/>
      <c r="GN51" s="26"/>
      <c r="GO51" s="26"/>
      <c r="GP51" s="26"/>
      <c r="GQ51" s="80"/>
      <c r="GR51" s="80"/>
      <c r="GS51" s="26"/>
      <c r="GT51" s="26"/>
      <c r="GU51" s="26"/>
      <c r="GV51" s="26"/>
      <c r="GW51" s="26"/>
      <c r="GX51" s="26"/>
      <c r="GY51" s="26"/>
      <c r="GZ51" s="26"/>
      <c r="HA51" s="26"/>
      <c r="HB51" s="26"/>
      <c r="HC51" s="26"/>
      <c r="HD51" s="26"/>
      <c r="HE51" s="26"/>
      <c r="HF51" s="26"/>
      <c r="HG51" s="26"/>
      <c r="HH51" s="26"/>
      <c r="HI51" s="26"/>
      <c r="HJ51" s="26"/>
      <c r="HK51" s="26"/>
      <c r="HL51" s="26"/>
      <c r="HM51" s="26"/>
      <c r="HN51" s="26"/>
      <c r="HO51" s="26"/>
      <c r="HP51" s="26"/>
      <c r="HQ51" s="26"/>
      <c r="HR51" s="26"/>
      <c r="HS51" s="26"/>
      <c r="HT51" s="26"/>
      <c r="HU51" s="26"/>
      <c r="HV51" s="26"/>
      <c r="HW51" s="26"/>
      <c r="HX51" s="26"/>
      <c r="HY51" s="26"/>
      <c r="HZ51" s="26"/>
      <c r="IA51" s="26"/>
      <c r="IB51" s="26"/>
      <c r="IC51" s="26"/>
      <c r="ID51" s="26"/>
      <c r="IE51" s="26"/>
      <c r="IF51" s="26"/>
      <c r="IG51" s="26"/>
      <c r="IH51" s="26"/>
      <c r="II51" s="26"/>
      <c r="IJ51" s="26"/>
      <c r="IK51" s="26"/>
      <c r="IL51" s="26"/>
      <c r="IM51" s="26"/>
      <c r="IN51" s="26"/>
      <c r="IO51" s="26"/>
      <c r="IP51" s="26"/>
      <c r="IQ51" s="26"/>
      <c r="IR51" s="80"/>
      <c r="IS51" s="27"/>
      <c r="IT51" s="26"/>
      <c r="IU51" s="80"/>
      <c r="IV51" s="26"/>
      <c r="IW51" s="26"/>
      <c r="IX51" s="26"/>
      <c r="IY51" s="26"/>
      <c r="IZ51" s="26"/>
      <c r="JA51" s="26"/>
      <c r="JB51" s="26"/>
      <c r="JC51" s="26"/>
      <c r="JD51" s="26"/>
      <c r="JE51" s="26"/>
      <c r="JF51" s="26"/>
      <c r="JG51" s="26"/>
      <c r="JH51" s="26"/>
      <c r="JI51" s="26"/>
      <c r="JJ51" s="26"/>
      <c r="JK51" s="26"/>
      <c r="JL51" s="26"/>
      <c r="JM51" s="26"/>
      <c r="JN51" s="26"/>
      <c r="JO51" s="26"/>
      <c r="JP51" s="26"/>
      <c r="JQ51" s="26"/>
      <c r="JR51" s="26"/>
      <c r="JS51" s="26"/>
      <c r="JT51" s="26"/>
      <c r="JU51" s="26"/>
      <c r="JV51" s="26"/>
      <c r="JW51" s="26"/>
      <c r="JX51" s="30"/>
      <c r="JY51" s="30"/>
      <c r="JZ51" s="30"/>
      <c r="KA51" s="30"/>
      <c r="KB51" s="26"/>
      <c r="KC51" s="26"/>
      <c r="KD51" s="26"/>
      <c r="KE51" s="26"/>
      <c r="KF51" s="26"/>
      <c r="KG51" s="26"/>
      <c r="KH51" s="26"/>
      <c r="KI51" s="26"/>
      <c r="KJ51" s="26"/>
      <c r="KK51" s="26"/>
      <c r="KL51" s="26"/>
      <c r="KM51" s="26"/>
      <c r="KN51" s="26"/>
      <c r="KO51" s="26"/>
      <c r="KP51" s="26"/>
      <c r="KQ51" s="26"/>
      <c r="KR51" s="26"/>
      <c r="KS51" s="26"/>
      <c r="KT51" s="26"/>
      <c r="KU51" s="26"/>
      <c r="KV51" s="26"/>
      <c r="KW51" s="26"/>
      <c r="KX51" s="26"/>
      <c r="KY51" s="26"/>
      <c r="KZ51" s="26"/>
      <c r="LA51" s="26"/>
      <c r="LB51" s="26"/>
      <c r="LC51" s="26"/>
      <c r="LD51" s="26"/>
      <c r="LE51" s="26"/>
      <c r="LF51" s="26"/>
      <c r="LG51" s="26"/>
      <c r="LH51" s="26"/>
      <c r="LI51" s="26"/>
      <c r="LJ51" s="26"/>
      <c r="LK51" s="26"/>
      <c r="LL51" s="26"/>
      <c r="LM51" s="26"/>
      <c r="LN51" s="26"/>
      <c r="LO51" s="26"/>
      <c r="LP51" s="26"/>
      <c r="LQ51" s="26"/>
      <c r="LR51" s="26"/>
      <c r="LS51" s="26"/>
    </row>
    <row r="52" spans="1:331" s="154" customFormat="1" ht="31.5" x14ac:dyDescent="0.25">
      <c r="A52" s="20" t="s">
        <v>333</v>
      </c>
      <c r="B52" s="197">
        <f t="shared" si="80"/>
        <v>877125.29142000014</v>
      </c>
      <c r="C52" s="197">
        <f t="shared" si="81"/>
        <v>1330369.1385900001</v>
      </c>
      <c r="D52" s="197">
        <f t="shared" si="82"/>
        <v>1330369.1385900001</v>
      </c>
      <c r="E52" s="197"/>
      <c r="F52" s="197">
        <f t="shared" si="83"/>
        <v>1119502.9662100002</v>
      </c>
      <c r="G52" s="28">
        <f t="shared" si="182"/>
        <v>84.149799761328822</v>
      </c>
      <c r="H52" s="29"/>
      <c r="I52" s="29"/>
      <c r="J52" s="29"/>
      <c r="K52" s="28"/>
      <c r="L52" s="28"/>
      <c r="M52" s="29">
        <f>M53+M54+M55+M56</f>
        <v>0</v>
      </c>
      <c r="N52" s="29">
        <f>N53+N54+N55+N56</f>
        <v>0</v>
      </c>
      <c r="O52" s="28"/>
      <c r="P52" s="28"/>
      <c r="Q52" s="29">
        <f>Q53+Q54+Q55+Q56</f>
        <v>0</v>
      </c>
      <c r="R52" s="29">
        <f>R53+R54+R55+R56</f>
        <v>0</v>
      </c>
      <c r="S52" s="29">
        <f>S53+S54+S55+S56</f>
        <v>0</v>
      </c>
      <c r="T52" s="28"/>
      <c r="U52" s="29">
        <f>U53+U54+U55+U56</f>
        <v>0</v>
      </c>
      <c r="V52" s="29">
        <f>V53+V54+V55+V56</f>
        <v>0</v>
      </c>
      <c r="W52" s="29">
        <f>W53+W54+W55+W56</f>
        <v>0</v>
      </c>
      <c r="X52" s="29">
        <f t="shared" ref="X52:AA52" si="190">X53+X54+X55+X56</f>
        <v>0</v>
      </c>
      <c r="Y52" s="29">
        <f t="shared" si="190"/>
        <v>0</v>
      </c>
      <c r="Z52" s="29">
        <f t="shared" si="190"/>
        <v>0</v>
      </c>
      <c r="AA52" s="29">
        <f t="shared" si="190"/>
        <v>0</v>
      </c>
      <c r="AB52" s="29">
        <f t="shared" ref="AB52:AD52" si="191">AB53+AB54+AB55+AB56</f>
        <v>2406.5</v>
      </c>
      <c r="AC52" s="29">
        <f t="shared" si="191"/>
        <v>2420.4767999999999</v>
      </c>
      <c r="AD52" s="29">
        <f t="shared" si="191"/>
        <v>2420.4767999999999</v>
      </c>
      <c r="AE52" s="29">
        <f>AD52/AC52*100</f>
        <v>100</v>
      </c>
      <c r="AF52" s="29"/>
      <c r="AG52" s="29">
        <f t="shared" ref="AG52:AL52" si="192">AG53+AG54+AG55+AG56</f>
        <v>0</v>
      </c>
      <c r="AH52" s="29">
        <f t="shared" si="192"/>
        <v>0</v>
      </c>
      <c r="AI52" s="29">
        <f t="shared" si="192"/>
        <v>0</v>
      </c>
      <c r="AJ52" s="29">
        <f t="shared" si="192"/>
        <v>0</v>
      </c>
      <c r="AK52" s="29">
        <f t="shared" si="192"/>
        <v>0</v>
      </c>
      <c r="AL52" s="29">
        <f t="shared" si="192"/>
        <v>0</v>
      </c>
      <c r="AM52" s="28"/>
      <c r="AN52" s="29"/>
      <c r="AO52" s="29"/>
      <c r="AP52" s="29"/>
      <c r="AQ52" s="28"/>
      <c r="AR52" s="29">
        <f t="shared" ref="AR52" si="193">AR53+AR54+AR55+AR56</f>
        <v>0</v>
      </c>
      <c r="AS52" s="29">
        <f t="shared" ref="AS52:AX52" si="194">AS53+AS54+AS55+AS56</f>
        <v>0</v>
      </c>
      <c r="AT52" s="29">
        <f t="shared" ref="AT52" si="195">AT53+AT54+AT55+AT56</f>
        <v>0</v>
      </c>
      <c r="AU52" s="29">
        <f t="shared" si="194"/>
        <v>0</v>
      </c>
      <c r="AV52" s="29">
        <f t="shared" ref="AV52" si="196">AV53+AV54+AV55+AV56</f>
        <v>51.020410000000005</v>
      </c>
      <c r="AW52" s="29">
        <f t="shared" si="194"/>
        <v>51.020410000000005</v>
      </c>
      <c r="AX52" s="29">
        <f t="shared" si="194"/>
        <v>51.020410000000005</v>
      </c>
      <c r="AY52" s="28">
        <f>AX52/AW52*100</f>
        <v>100</v>
      </c>
      <c r="AZ52" s="29">
        <f>AZ53+AZ54+AZ55+AZ56</f>
        <v>771.52515000000005</v>
      </c>
      <c r="BA52" s="29">
        <f>BA53+BA54+BA55+BA56</f>
        <v>771.52515000000005</v>
      </c>
      <c r="BB52" s="29">
        <f>BB53+BB54+BB55+BB56</f>
        <v>771.52515000000005</v>
      </c>
      <c r="BC52" s="28">
        <f>BB52/BA52*100</f>
        <v>100</v>
      </c>
      <c r="BD52" s="29"/>
      <c r="BE52" s="29"/>
      <c r="BF52" s="29"/>
      <c r="BG52" s="28"/>
      <c r="BH52" s="29">
        <f t="shared" ref="BH52:BJ52" si="197">BH53+BH54+BH55+BH56</f>
        <v>7500</v>
      </c>
      <c r="BI52" s="29">
        <f t="shared" si="197"/>
        <v>6811.2244900000005</v>
      </c>
      <c r="BJ52" s="29">
        <f t="shared" si="197"/>
        <v>6811.2244900000005</v>
      </c>
      <c r="BK52" s="28">
        <f>BJ52/BI52*100</f>
        <v>100</v>
      </c>
      <c r="BL52" s="29">
        <f>BL53+BL54+BL55+BL56</f>
        <v>6200</v>
      </c>
      <c r="BM52" s="29">
        <f>BM53+BM54+BM55+BM56</f>
        <v>7113.5</v>
      </c>
      <c r="BN52" s="29">
        <f>BN53+BN54+BN55+BN56</f>
        <v>5335.125</v>
      </c>
      <c r="BO52" s="29">
        <f>BO53+BO54+BO55+BO56</f>
        <v>75</v>
      </c>
      <c r="BP52" s="29"/>
      <c r="BQ52" s="29">
        <f>BQ53+BQ54+BQ55+BQ56</f>
        <v>5545.7650700000004</v>
      </c>
      <c r="BR52" s="29">
        <f>BR53+BR54+BR55+BR56</f>
        <v>1125.0463300000001</v>
      </c>
      <c r="BS52" s="28">
        <f t="shared" si="133"/>
        <v>20.286584732663407</v>
      </c>
      <c r="BT52" s="29">
        <f>BT53+BT54+BT55+BT56</f>
        <v>40000</v>
      </c>
      <c r="BU52" s="29">
        <f>BU53+BU54+BU55+BU56</f>
        <v>40000</v>
      </c>
      <c r="BV52" s="29">
        <f>BV53+BV54+BV55+BV56</f>
        <v>25875.70523</v>
      </c>
      <c r="BW52" s="28">
        <f>BV52/BU52*100</f>
        <v>64.689263075</v>
      </c>
      <c r="BX52" s="29">
        <f t="shared" ref="BX52:CD52" si="198">BX53+BX54+BX55+BX56</f>
        <v>119206.5</v>
      </c>
      <c r="BY52" s="29">
        <f t="shared" si="198"/>
        <v>170920.1</v>
      </c>
      <c r="BZ52" s="29">
        <f t="shared" si="198"/>
        <v>113946.73336</v>
      </c>
      <c r="CA52" s="29">
        <f t="shared" si="198"/>
        <v>66.666666682268499</v>
      </c>
      <c r="CB52" s="29">
        <f t="shared" si="198"/>
        <v>0</v>
      </c>
      <c r="CC52" s="29">
        <f t="shared" si="198"/>
        <v>0</v>
      </c>
      <c r="CD52" s="29">
        <f t="shared" si="198"/>
        <v>0</v>
      </c>
      <c r="CE52" s="29"/>
      <c r="CF52" s="29">
        <f>CF53+CF54+CF55+CF56</f>
        <v>7037.4</v>
      </c>
      <c r="CG52" s="29">
        <f>CG53+CG54+CG55+CG56</f>
        <v>8258</v>
      </c>
      <c r="CH52" s="29">
        <f>CH53+CH54+CH55+CH56</f>
        <v>4937.6732300000003</v>
      </c>
      <c r="CI52" s="29">
        <f>CH52/CG52*100</f>
        <v>59.792603899249222</v>
      </c>
      <c r="CJ52" s="29">
        <f>CJ53+CJ54+CJ55+CJ56</f>
        <v>1120</v>
      </c>
      <c r="CK52" s="29">
        <f>CK53+CK54+CK55+CK56</f>
        <v>1120</v>
      </c>
      <c r="CL52" s="29">
        <f>CL53+CL54+CL55+CL56</f>
        <v>240</v>
      </c>
      <c r="CM52" s="29">
        <f>CL52/CK52*100</f>
        <v>21.428571428571427</v>
      </c>
      <c r="CN52" s="29">
        <f>CN53+CN54+CN55+CN56</f>
        <v>0</v>
      </c>
      <c r="CO52" s="29">
        <f>CO53+CO54+CO55+CO56</f>
        <v>0</v>
      </c>
      <c r="CP52" s="29">
        <f>CP53+CP54+CP55+CP56</f>
        <v>0</v>
      </c>
      <c r="CQ52" s="28"/>
      <c r="CR52" s="29">
        <f>CR53+CR54+CR55+CR56</f>
        <v>0</v>
      </c>
      <c r="CS52" s="29">
        <f>CS53+CS54+CS55+CS56</f>
        <v>0</v>
      </c>
      <c r="CT52" s="29">
        <f>CT53+CT54+CT55+CT56</f>
        <v>0</v>
      </c>
      <c r="CU52" s="29">
        <f>CU53+CU54+CU55+CU56</f>
        <v>0</v>
      </c>
      <c r="CV52" s="29"/>
      <c r="CW52" s="29">
        <f>CW53+CW54+CW55+CW56</f>
        <v>0</v>
      </c>
      <c r="CX52" s="29">
        <f>CX53+CX54+CX55+CX56</f>
        <v>0</v>
      </c>
      <c r="CY52" s="29">
        <f>CY53+CY54+CY55+CY56</f>
        <v>0</v>
      </c>
      <c r="CZ52" s="29">
        <f t="shared" ref="CZ52" si="199">CZ53+CZ54+CZ55+CZ56</f>
        <v>56436</v>
      </c>
      <c r="DA52" s="29">
        <f t="shared" ref="DA52:DF52" si="200">DA53+DA54+DA55+DA56</f>
        <v>56436</v>
      </c>
      <c r="DB52" s="29">
        <f t="shared" si="200"/>
        <v>56436</v>
      </c>
      <c r="DC52" s="82">
        <f t="shared" si="134"/>
        <v>100</v>
      </c>
      <c r="DD52" s="29">
        <f t="shared" si="200"/>
        <v>0</v>
      </c>
      <c r="DE52" s="29">
        <f t="shared" si="200"/>
        <v>0</v>
      </c>
      <c r="DF52" s="29">
        <f t="shared" si="200"/>
        <v>0</v>
      </c>
      <c r="DG52" s="29"/>
      <c r="DH52" s="29">
        <f>DH53+DH54+DH55+DH56</f>
        <v>65117</v>
      </c>
      <c r="DI52" s="29">
        <f>DI53+DI54+DI55+DI56</f>
        <v>65117</v>
      </c>
      <c r="DJ52" s="29">
        <f>DJ53+DJ54+DJ55+DJ56</f>
        <v>65117</v>
      </c>
      <c r="DK52" s="28">
        <f>DJ52/DI52*100</f>
        <v>100</v>
      </c>
      <c r="DL52" s="28"/>
      <c r="DM52" s="29">
        <f>DM53+DM54+DM55+DM56</f>
        <v>1198.3499999999999</v>
      </c>
      <c r="DN52" s="29">
        <f>DN53+DN54+DN55+DN56</f>
        <v>1198.3499999999999</v>
      </c>
      <c r="DO52" s="28">
        <f>DN52/DM52*100</f>
        <v>100</v>
      </c>
      <c r="DP52" s="29">
        <f>DP53+DP54+DP55+DP56</f>
        <v>704.7</v>
      </c>
      <c r="DQ52" s="29">
        <f>DQ53+DQ54+DQ55+DQ56</f>
        <v>704.7</v>
      </c>
      <c r="DR52" s="29">
        <f>DR53+DR54+DR55+DR56</f>
        <v>156.19999999999999</v>
      </c>
      <c r="DS52" s="29">
        <f>DR52/DQ52*100</f>
        <v>22.165460479636721</v>
      </c>
      <c r="DT52" s="29"/>
      <c r="DU52" s="29">
        <f>DU53+DU54+DU55+DU56</f>
        <v>0</v>
      </c>
      <c r="DV52" s="29">
        <f>DV53+DV54+DV55+DV56</f>
        <v>0</v>
      </c>
      <c r="DW52" s="29">
        <f>DW53+DW54+DW55+DW56</f>
        <v>0</v>
      </c>
      <c r="DX52" s="29"/>
      <c r="DY52" s="29">
        <f t="shared" ref="DY52:ED52" si="201">DY53+DY54+DY55+DY56</f>
        <v>0</v>
      </c>
      <c r="DZ52" s="29">
        <f t="shared" si="201"/>
        <v>0</v>
      </c>
      <c r="EA52" s="29">
        <f t="shared" si="201"/>
        <v>0</v>
      </c>
      <c r="EB52" s="29">
        <v>97488.2</v>
      </c>
      <c r="EC52" s="29">
        <f t="shared" si="201"/>
        <v>97488.2</v>
      </c>
      <c r="ED52" s="29">
        <f t="shared" si="201"/>
        <v>52220.358540000001</v>
      </c>
      <c r="EE52" s="29">
        <f>ED52/EC52*100</f>
        <v>53.565824930606986</v>
      </c>
      <c r="EF52" s="29"/>
      <c r="EG52" s="29"/>
      <c r="EH52" s="29"/>
      <c r="EI52" s="28"/>
      <c r="EJ52" s="29">
        <f>EJ53+EJ54+EJ55+EJ56</f>
        <v>11142.4</v>
      </c>
      <c r="EK52" s="29">
        <f>EK53+EK54+EK55+EK56</f>
        <v>12020.7</v>
      </c>
      <c r="EL52" s="29">
        <f>EL53+EL54+EL55+EL56</f>
        <v>6113.8852699999998</v>
      </c>
      <c r="EM52" s="29">
        <f>EL52/EK52*100</f>
        <v>50.861308160090502</v>
      </c>
      <c r="EN52" s="29">
        <f>EN53+EN54+EN55+EN56</f>
        <v>1840</v>
      </c>
      <c r="EO52" s="29">
        <f>EO53+EO54+EO55+EO56</f>
        <v>1840</v>
      </c>
      <c r="EP52" s="29">
        <f>EP53+EP54+EP55+EP56</f>
        <v>490.82453999999996</v>
      </c>
      <c r="EQ52" s="29">
        <f>EP52/EO52*100</f>
        <v>26.675246739130433</v>
      </c>
      <c r="ER52" s="29">
        <f>ER53+ER54+ER55+ER56</f>
        <v>29550.9</v>
      </c>
      <c r="ES52" s="29">
        <f>ES53+ES54+ES55+ES56</f>
        <v>29550.9</v>
      </c>
      <c r="ET52" s="29">
        <f>ET53+ET54+ET55+ET56</f>
        <v>29550.9</v>
      </c>
      <c r="EU52" s="29">
        <f>ET52/ES52*100</f>
        <v>100</v>
      </c>
      <c r="EV52" s="29">
        <f t="shared" ref="EV52" si="202">EV53+EV54+EV55+EV56</f>
        <v>16000</v>
      </c>
      <c r="EW52" s="29">
        <f t="shared" ref="EW52:FF52" si="203">EW53+EW54+EW55+EW56</f>
        <v>14000</v>
      </c>
      <c r="EX52" s="29">
        <f t="shared" si="203"/>
        <v>14000</v>
      </c>
      <c r="EY52" s="29">
        <f t="shared" si="203"/>
        <v>100</v>
      </c>
      <c r="EZ52" s="29">
        <f t="shared" si="203"/>
        <v>1400</v>
      </c>
      <c r="FA52" s="29">
        <f t="shared" ref="FA52:FD52" si="204">FA53+FA54+FA55+FA56</f>
        <v>2800</v>
      </c>
      <c r="FB52" s="29">
        <f t="shared" si="204"/>
        <v>2800</v>
      </c>
      <c r="FC52" s="29">
        <f t="shared" si="204"/>
        <v>100</v>
      </c>
      <c r="FD52" s="29">
        <f t="shared" si="204"/>
        <v>14178.7</v>
      </c>
      <c r="FE52" s="29">
        <f t="shared" si="203"/>
        <v>14197.8</v>
      </c>
      <c r="FF52" s="29">
        <f t="shared" si="203"/>
        <v>8400</v>
      </c>
      <c r="FG52" s="29">
        <f>FF52/FE52*100</f>
        <v>59.164095845835277</v>
      </c>
      <c r="FH52" s="29">
        <f>FH53+FH54+FH55+FH56</f>
        <v>9535.1</v>
      </c>
      <c r="FI52" s="29">
        <f>FI53+FI54+FI55+FI56</f>
        <v>9535.1</v>
      </c>
      <c r="FJ52" s="29">
        <f>FJ53+FJ54+FJ55+FJ56</f>
        <v>7151.3249999999998</v>
      </c>
      <c r="FK52" s="29">
        <f>FJ52/FI52*100</f>
        <v>75</v>
      </c>
      <c r="FL52" s="29">
        <f t="shared" ref="FL52:FN52" si="205">FL53+FL54+FL55+FL56</f>
        <v>1700</v>
      </c>
      <c r="FM52" s="29">
        <f t="shared" si="205"/>
        <v>1700</v>
      </c>
      <c r="FN52" s="29">
        <f t="shared" si="205"/>
        <v>1700</v>
      </c>
      <c r="FO52" s="82">
        <f t="shared" ref="FO52" si="206">FN52/FM52*100</f>
        <v>100</v>
      </c>
      <c r="FP52" s="29"/>
      <c r="FQ52" s="29"/>
      <c r="FR52" s="29">
        <f>FR53+FR54+FR55+FR56</f>
        <v>0</v>
      </c>
      <c r="FS52" s="29"/>
      <c r="FT52" s="29"/>
      <c r="FU52" s="29">
        <f t="shared" ref="FU52:GH52" si="207">FU53+FU54+FU55+FU56</f>
        <v>0</v>
      </c>
      <c r="FV52" s="29">
        <f t="shared" si="207"/>
        <v>0</v>
      </c>
      <c r="FW52" s="29">
        <f t="shared" si="207"/>
        <v>0</v>
      </c>
      <c r="FX52" s="29">
        <f t="shared" si="207"/>
        <v>0</v>
      </c>
      <c r="FY52" s="29">
        <f t="shared" si="207"/>
        <v>74459.782500000001</v>
      </c>
      <c r="FZ52" s="29">
        <f t="shared" si="207"/>
        <v>20837.447680000001</v>
      </c>
      <c r="GA52" s="29">
        <f>FZ52/FY52*100</f>
        <v>27.984835545282451</v>
      </c>
      <c r="GB52" s="29">
        <f t="shared" si="207"/>
        <v>0</v>
      </c>
      <c r="GC52" s="29">
        <f t="shared" ref="GC52:GE52" si="208">GC53+GC54+GC55+GC56</f>
        <v>0</v>
      </c>
      <c r="GD52" s="29">
        <f t="shared" si="208"/>
        <v>0</v>
      </c>
      <c r="GE52" s="29">
        <f t="shared" si="208"/>
        <v>0</v>
      </c>
      <c r="GF52" s="29">
        <f t="shared" si="207"/>
        <v>0</v>
      </c>
      <c r="GG52" s="29">
        <f t="shared" si="207"/>
        <v>7446</v>
      </c>
      <c r="GH52" s="29">
        <f t="shared" si="207"/>
        <v>401.43599999999998</v>
      </c>
      <c r="GI52" s="29">
        <f>GH52/GG52*100</f>
        <v>5.3912973408541491</v>
      </c>
      <c r="GJ52" s="29"/>
      <c r="GK52" s="29">
        <f>GK53+GK54+GK55+GK56</f>
        <v>0</v>
      </c>
      <c r="GL52" s="29">
        <f>GL53+GL54+GL55+GL56</f>
        <v>0</v>
      </c>
      <c r="GM52" s="28"/>
      <c r="GN52" s="29">
        <f>GN53+GN54+GN55+GN56</f>
        <v>275193.14686000004</v>
      </c>
      <c r="GO52" s="29">
        <f>GO53+GO54+GO55+GO56</f>
        <v>269494.49517000001</v>
      </c>
      <c r="GP52" s="29">
        <f>GP53+GP54+GP55+GP56</f>
        <v>269494.49517000001</v>
      </c>
      <c r="GQ52" s="28">
        <f>GP52/GO52*100</f>
        <v>100</v>
      </c>
      <c r="GR52" s="28"/>
      <c r="GS52" s="29">
        <f>GS53+GS54+GS55+GS56</f>
        <v>270000</v>
      </c>
      <c r="GT52" s="29">
        <f>GT53+GT54+GT55+GT56</f>
        <v>264393.71296000003</v>
      </c>
      <c r="GU52" s="28">
        <f>GT52/GS52*100</f>
        <v>97.923597392592612</v>
      </c>
      <c r="GV52" s="29"/>
      <c r="GW52" s="29"/>
      <c r="GX52" s="29"/>
      <c r="GY52" s="28"/>
      <c r="GZ52" s="28"/>
      <c r="HA52" s="29">
        <f>HA53+HA54+HA55+HA56</f>
        <v>0</v>
      </c>
      <c r="HB52" s="29">
        <f>HB53+HB54+HB55+HB56</f>
        <v>0</v>
      </c>
      <c r="HC52" s="28"/>
      <c r="HD52" s="28"/>
      <c r="HE52" s="29">
        <f>HE53+HE54+HE55+HE56</f>
        <v>0</v>
      </c>
      <c r="HF52" s="29">
        <f>HF53+HF54+HF55+HF56</f>
        <v>0</v>
      </c>
      <c r="HG52" s="28"/>
      <c r="HH52" s="29">
        <f>HH53+HH54+HH55+HH56</f>
        <v>3000</v>
      </c>
      <c r="HI52" s="29">
        <f>HI53+HI54+HI55+HI56</f>
        <v>5000</v>
      </c>
      <c r="HJ52" s="29">
        <f>HJ53+HJ54+HJ55+HJ56</f>
        <v>5000</v>
      </c>
      <c r="HK52" s="28">
        <f>HJ52/HI52*100</f>
        <v>100</v>
      </c>
      <c r="HL52" s="29">
        <f>HL53+HL54+HL55+HL56</f>
        <v>3124.3</v>
      </c>
      <c r="HM52" s="29">
        <f>HM53+HM54+HM55+HM56</f>
        <v>3124.3</v>
      </c>
      <c r="HN52" s="29">
        <f>HN53+HN54+HN55+HN56</f>
        <v>1707.3685700000001</v>
      </c>
      <c r="HO52" s="28">
        <f>HN52/HM52*100</f>
        <v>54.648035399929583</v>
      </c>
      <c r="HP52" s="29">
        <f>HP53+HP54+HP55+HP56</f>
        <v>72.5</v>
      </c>
      <c r="HQ52" s="29">
        <f>HQ53+HQ54+HQ55+HQ56</f>
        <v>485.3</v>
      </c>
      <c r="HR52" s="29">
        <f>HR53+HR54+HR55+HR56</f>
        <v>369.37531999999999</v>
      </c>
      <c r="HS52" s="28">
        <f>HR52/HQ52*100</f>
        <v>76.112779723882127</v>
      </c>
      <c r="HT52" s="29">
        <f>HT53+HT54+HT55+HT56</f>
        <v>0</v>
      </c>
      <c r="HU52" s="29">
        <f>HU53+HU54+HU55+HU56</f>
        <v>0</v>
      </c>
      <c r="HV52" s="29">
        <f>HV53+HV54+HV55+HV56</f>
        <v>0</v>
      </c>
      <c r="HW52" s="28"/>
      <c r="HX52" s="29"/>
      <c r="HY52" s="29"/>
      <c r="HZ52" s="29"/>
      <c r="IA52" s="28"/>
      <c r="IB52" s="29"/>
      <c r="IC52" s="29"/>
      <c r="ID52" s="29"/>
      <c r="IE52" s="28"/>
      <c r="IF52" s="29"/>
      <c r="IG52" s="29"/>
      <c r="IH52" s="29"/>
      <c r="II52" s="28"/>
      <c r="IJ52" s="28"/>
      <c r="IK52" s="29"/>
      <c r="IL52" s="29"/>
      <c r="IM52" s="28"/>
      <c r="IN52" s="28"/>
      <c r="IO52" s="29"/>
      <c r="IP52" s="29"/>
      <c r="IQ52" s="28"/>
      <c r="IR52" s="29"/>
      <c r="IS52" s="29">
        <f>IS53+IS54+IS55+IS56</f>
        <v>0</v>
      </c>
      <c r="IT52" s="29">
        <f>IT53+IT54+IT55+IT56</f>
        <v>0</v>
      </c>
      <c r="IU52" s="29">
        <f>IU53+IU54+IU55+IU56</f>
        <v>0</v>
      </c>
      <c r="IV52" s="29"/>
      <c r="IW52" s="29"/>
      <c r="IX52" s="29"/>
      <c r="IY52" s="28"/>
      <c r="IZ52" s="29"/>
      <c r="JA52" s="29"/>
      <c r="JB52" s="29"/>
      <c r="JC52" s="28"/>
      <c r="JD52" s="28"/>
      <c r="JE52" s="29">
        <f>JE53+JE54+JE55+JE56</f>
        <v>0</v>
      </c>
      <c r="JF52" s="29">
        <f>JF53+JF54+JF55+JF56</f>
        <v>0</v>
      </c>
      <c r="JG52" s="28"/>
      <c r="JH52" s="29">
        <f>JH53+JH54+JH55+JH56</f>
        <v>0</v>
      </c>
      <c r="JI52" s="29">
        <f>JI53+JI54+JI55+JI56</f>
        <v>0</v>
      </c>
      <c r="JJ52" s="29">
        <f>JJ53+JJ54+JJ55+JJ56</f>
        <v>0</v>
      </c>
      <c r="JK52" s="28"/>
      <c r="JL52" s="28"/>
      <c r="JM52" s="29">
        <f>JM53+JM54+JM55+JM56</f>
        <v>0</v>
      </c>
      <c r="JN52" s="29">
        <f>JN53+JN54+JN55+JN56</f>
        <v>0</v>
      </c>
      <c r="JO52" s="28"/>
      <c r="JP52" s="29">
        <f>SUM(JP53:JP56)</f>
        <v>106349.399</v>
      </c>
      <c r="JQ52" s="29">
        <f>SUM(JQ53:JQ56)</f>
        <v>106349.399</v>
      </c>
      <c r="JR52" s="29">
        <f>SUM(JR53:JR56)</f>
        <v>106349.399</v>
      </c>
      <c r="JS52" s="28">
        <f t="shared" ref="JS52" si="209">JR52/JQ52*100</f>
        <v>100</v>
      </c>
      <c r="JT52" s="28"/>
      <c r="JU52" s="28"/>
      <c r="JV52" s="28"/>
      <c r="JW52" s="28"/>
      <c r="JX52" s="75"/>
      <c r="JY52" s="75">
        <f>JY53+JY54+JY55+JY56</f>
        <v>0</v>
      </c>
      <c r="JZ52" s="75">
        <f>JZ53+JZ54+JZ55+JZ56</f>
        <v>0</v>
      </c>
      <c r="KA52" s="75"/>
      <c r="KB52" s="28"/>
      <c r="KC52" s="29">
        <f>KC53+KC54+KC55+KC56</f>
        <v>0</v>
      </c>
      <c r="KD52" s="29">
        <f>KD53+KD54+KD55+KD56</f>
        <v>0</v>
      </c>
      <c r="KE52" s="28"/>
      <c r="KF52" s="28"/>
      <c r="KG52" s="29">
        <f>KG53+KG54+KG55+KG56</f>
        <v>0</v>
      </c>
      <c r="KH52" s="29">
        <f>KH53+KH54+KH55+KH56</f>
        <v>0</v>
      </c>
      <c r="KI52" s="28"/>
      <c r="KJ52" s="28"/>
      <c r="KK52" s="29">
        <f>KK53+KK54+KK55+KK56</f>
        <v>0</v>
      </c>
      <c r="KL52" s="29">
        <f>KL53+KL54+KL55+KL56</f>
        <v>0</v>
      </c>
      <c r="KM52" s="28"/>
      <c r="KN52" s="28"/>
      <c r="KO52" s="29">
        <f>KO53+KO54+KO55+KO56</f>
        <v>500</v>
      </c>
      <c r="KP52" s="29">
        <f>KP53+KP54+KP55+KP56</f>
        <v>500</v>
      </c>
      <c r="KQ52" s="28">
        <f>KP52/KO52*100</f>
        <v>100</v>
      </c>
      <c r="KR52" s="28"/>
      <c r="KS52" s="29">
        <f>KS53+KS54+KS55+KS56</f>
        <v>42715.5</v>
      </c>
      <c r="KT52" s="29">
        <f>KT53+KT54+KT55+KT56</f>
        <v>42406.358159999996</v>
      </c>
      <c r="KU52" s="28">
        <f t="shared" ref="KU52" si="210">KT52/KS52*100</f>
        <v>99.276277135934251</v>
      </c>
      <c r="KV52" s="28"/>
      <c r="KW52" s="29">
        <f>KW53+KW54+KW55+KW56</f>
        <v>1194</v>
      </c>
      <c r="KX52" s="29">
        <f>KX53+KX54+KX55+KX56</f>
        <v>1194</v>
      </c>
      <c r="KY52" s="28">
        <f t="shared" ref="KY52" si="211">KX52/KW52*100</f>
        <v>100</v>
      </c>
      <c r="KZ52" s="28"/>
      <c r="LA52" s="29">
        <f>LA53+LA54+LA55+LA56</f>
        <v>0</v>
      </c>
      <c r="LB52" s="29">
        <f>LB53+LB54+LB55+LB56</f>
        <v>0</v>
      </c>
      <c r="LC52" s="28"/>
      <c r="LD52" s="28"/>
      <c r="LE52" s="29">
        <f>LE53+LE54+LE55+LE56</f>
        <v>0</v>
      </c>
      <c r="LF52" s="29">
        <f>LF53+LF54+LF55+LF56</f>
        <v>0</v>
      </c>
      <c r="LG52" s="28"/>
      <c r="LH52" s="28"/>
      <c r="LI52" s="29">
        <f>LI53+LI54+LI55+LI56</f>
        <v>0</v>
      </c>
      <c r="LJ52" s="29">
        <f>LJ53+LJ54+LJ55+LJ56</f>
        <v>0</v>
      </c>
      <c r="LK52" s="28"/>
      <c r="LL52" s="28"/>
      <c r="LM52" s="29">
        <f>LM53+LM54+LM55+LM56</f>
        <v>0</v>
      </c>
      <c r="LN52" s="29">
        <f>LN53+LN54+LN55+LN56</f>
        <v>0</v>
      </c>
      <c r="LO52" s="28"/>
      <c r="LP52" s="28"/>
      <c r="LQ52" s="29">
        <f>LQ53+LQ54+LQ55+LQ56</f>
        <v>0</v>
      </c>
      <c r="LR52" s="29">
        <f>LR53+LR54+LR55+LR56</f>
        <v>0</v>
      </c>
      <c r="LS52" s="28"/>
    </row>
    <row r="53" spans="1:331" ht="21.75" customHeight="1" x14ac:dyDescent="0.25">
      <c r="A53" s="24" t="s">
        <v>164</v>
      </c>
      <c r="B53" s="198">
        <f t="shared" si="80"/>
        <v>332329.74555999995</v>
      </c>
      <c r="C53" s="198">
        <f t="shared" si="81"/>
        <v>470618.62934999994</v>
      </c>
      <c r="D53" s="198">
        <f t="shared" si="82"/>
        <v>470618.62934999994</v>
      </c>
      <c r="E53" s="198"/>
      <c r="F53" s="198">
        <f t="shared" si="83"/>
        <v>284212.89935999998</v>
      </c>
      <c r="G53" s="26">
        <f t="shared" si="182"/>
        <v>60.391340596215606</v>
      </c>
      <c r="H53" s="26"/>
      <c r="I53" s="26"/>
      <c r="J53" s="26"/>
      <c r="K53" s="26"/>
      <c r="L53" s="26"/>
      <c r="M53" s="27"/>
      <c r="N53" s="27"/>
      <c r="O53" s="26"/>
      <c r="P53" s="26"/>
      <c r="Q53" s="27"/>
      <c r="R53" s="27"/>
      <c r="S53" s="26"/>
      <c r="T53" s="26"/>
      <c r="U53" s="27"/>
      <c r="V53" s="27"/>
      <c r="W53" s="26"/>
      <c r="X53" s="27"/>
      <c r="Y53" s="27"/>
      <c r="Z53" s="27"/>
      <c r="AA53" s="26"/>
      <c r="AB53" s="26">
        <v>2406.5</v>
      </c>
      <c r="AC53" s="26">
        <v>2420.4767999999999</v>
      </c>
      <c r="AD53" s="26">
        <v>2420.4767999999999</v>
      </c>
      <c r="AE53" s="27">
        <f>AD53/AC53*100</f>
        <v>100</v>
      </c>
      <c r="AF53" s="27"/>
      <c r="AG53" s="27"/>
      <c r="AH53" s="26"/>
      <c r="AI53" s="27"/>
      <c r="AJ53" s="27"/>
      <c r="AK53" s="27"/>
      <c r="AL53" s="27"/>
      <c r="AM53" s="26"/>
      <c r="AN53" s="27"/>
      <c r="AO53" s="27"/>
      <c r="AP53" s="27"/>
      <c r="AQ53" s="26"/>
      <c r="AR53" s="27"/>
      <c r="AS53" s="27"/>
      <c r="AT53" s="27"/>
      <c r="AU53" s="26"/>
      <c r="AV53" s="26">
        <v>51.020410000000005</v>
      </c>
      <c r="AW53" s="26">
        <v>51.020410000000005</v>
      </c>
      <c r="AX53" s="27">
        <v>51.020410000000005</v>
      </c>
      <c r="AY53" s="26">
        <f>AX53/AW53*100</f>
        <v>100</v>
      </c>
      <c r="AZ53" s="26">
        <v>771.52515000000005</v>
      </c>
      <c r="BA53" s="26">
        <v>771.52515000000005</v>
      </c>
      <c r="BB53" s="26">
        <v>771.52515000000005</v>
      </c>
      <c r="BC53" s="26">
        <f>BB53/BA53*100</f>
        <v>100</v>
      </c>
      <c r="BD53" s="26"/>
      <c r="BE53" s="26"/>
      <c r="BF53" s="26"/>
      <c r="BG53" s="26"/>
      <c r="BH53" s="26">
        <v>7500</v>
      </c>
      <c r="BI53" s="26">
        <v>6811.2244900000005</v>
      </c>
      <c r="BJ53" s="26">
        <v>6811.2244900000005</v>
      </c>
      <c r="BK53" s="26">
        <f>BJ53/BI53*100</f>
        <v>100</v>
      </c>
      <c r="BL53" s="27">
        <v>6200</v>
      </c>
      <c r="BM53" s="27">
        <v>7113.5</v>
      </c>
      <c r="BN53" s="27">
        <v>5335.125</v>
      </c>
      <c r="BO53" s="26">
        <f>BN53/BM53*100</f>
        <v>75</v>
      </c>
      <c r="BP53" s="26"/>
      <c r="BQ53" s="26"/>
      <c r="BR53" s="26"/>
      <c r="BS53" s="26"/>
      <c r="BT53" s="27">
        <v>0</v>
      </c>
      <c r="BU53" s="27">
        <v>0</v>
      </c>
      <c r="BV53" s="27"/>
      <c r="BW53" s="26"/>
      <c r="BX53" s="27">
        <v>119206.5</v>
      </c>
      <c r="BY53" s="27">
        <v>170920.1</v>
      </c>
      <c r="BZ53" s="26">
        <v>113946.73336</v>
      </c>
      <c r="CA53" s="27">
        <f>BZ53/BY53*100</f>
        <v>66.666666682268499</v>
      </c>
      <c r="CB53" s="27"/>
      <c r="CC53" s="27"/>
      <c r="CD53" s="27"/>
      <c r="CE53" s="27"/>
      <c r="CF53" s="27">
        <v>7037.4</v>
      </c>
      <c r="CG53" s="27">
        <v>8258</v>
      </c>
      <c r="CH53" s="27">
        <v>4937.6732300000003</v>
      </c>
      <c r="CI53" s="27">
        <f>CH53/CG53*100</f>
        <v>59.792603899249222</v>
      </c>
      <c r="CJ53" s="27">
        <v>1120</v>
      </c>
      <c r="CK53" s="27">
        <v>1120</v>
      </c>
      <c r="CL53" s="27">
        <v>240</v>
      </c>
      <c r="CM53" s="27">
        <f>CL53/CK53*100</f>
        <v>21.428571428571427</v>
      </c>
      <c r="CN53" s="27"/>
      <c r="CO53" s="27"/>
      <c r="CP53" s="79"/>
      <c r="CQ53" s="26"/>
      <c r="CR53" s="27"/>
      <c r="CS53" s="27"/>
      <c r="CT53" s="79"/>
      <c r="CU53" s="79"/>
      <c r="CV53" s="79"/>
      <c r="CW53" s="27"/>
      <c r="CX53" s="79"/>
      <c r="CY53" s="79"/>
      <c r="CZ53" s="27"/>
      <c r="DA53" s="27"/>
      <c r="DB53" s="79"/>
      <c r="DC53" s="31"/>
      <c r="DD53" s="27"/>
      <c r="DE53" s="27"/>
      <c r="DF53" s="79"/>
      <c r="DG53" s="79"/>
      <c r="DH53" s="79"/>
      <c r="DI53" s="27"/>
      <c r="DJ53" s="79"/>
      <c r="DK53" s="26"/>
      <c r="DL53" s="26"/>
      <c r="DM53" s="27"/>
      <c r="DN53" s="79"/>
      <c r="DO53" s="26"/>
      <c r="DP53" s="27">
        <v>704.7</v>
      </c>
      <c r="DQ53" s="27">
        <v>704.7</v>
      </c>
      <c r="DR53" s="27">
        <v>156.19999999999999</v>
      </c>
      <c r="DS53" s="27">
        <f>DR53/DQ53*100</f>
        <v>22.165460479636721</v>
      </c>
      <c r="DT53" s="27"/>
      <c r="DU53" s="27"/>
      <c r="DV53" s="79"/>
      <c r="DW53" s="27"/>
      <c r="DX53" s="27"/>
      <c r="DY53" s="27"/>
      <c r="DZ53" s="79"/>
      <c r="EA53" s="27"/>
      <c r="EB53" s="27">
        <v>97488.2</v>
      </c>
      <c r="EC53" s="27">
        <v>97488.2</v>
      </c>
      <c r="ED53" s="27">
        <v>52220.358540000001</v>
      </c>
      <c r="EE53" s="27">
        <f>ED53/EC53*100</f>
        <v>53.565824930606986</v>
      </c>
      <c r="EF53" s="27"/>
      <c r="EG53" s="27"/>
      <c r="EH53" s="79"/>
      <c r="EI53" s="26"/>
      <c r="EJ53" s="27">
        <v>11142.4</v>
      </c>
      <c r="EK53" s="27">
        <v>12020.7</v>
      </c>
      <c r="EL53" s="27">
        <v>6113.8852699999998</v>
      </c>
      <c r="EM53" s="27">
        <f>EL53/EK53*100</f>
        <v>50.861308160090502</v>
      </c>
      <c r="EN53" s="27">
        <v>1840</v>
      </c>
      <c r="EO53" s="27">
        <v>1840</v>
      </c>
      <c r="EP53" s="27">
        <v>490.82453999999996</v>
      </c>
      <c r="EQ53" s="27">
        <f>EP53/EO53*100</f>
        <v>26.675246739130433</v>
      </c>
      <c r="ER53" s="27">
        <v>29550.9</v>
      </c>
      <c r="ES53" s="27">
        <v>29550.9</v>
      </c>
      <c r="ET53" s="27">
        <v>29550.9</v>
      </c>
      <c r="EU53" s="27">
        <f>ET53/ES53*100</f>
        <v>100</v>
      </c>
      <c r="EV53" s="27">
        <v>16000</v>
      </c>
      <c r="EW53" s="27">
        <v>14000</v>
      </c>
      <c r="EX53" s="27">
        <v>14000</v>
      </c>
      <c r="EY53" s="27">
        <f>EX53/EW53*100</f>
        <v>100</v>
      </c>
      <c r="EZ53" s="27">
        <v>1400</v>
      </c>
      <c r="FA53" s="27">
        <v>2800</v>
      </c>
      <c r="FB53" s="163">
        <v>2800</v>
      </c>
      <c r="FC53" s="27">
        <f>FB53/FA53*100</f>
        <v>100</v>
      </c>
      <c r="FD53" s="27">
        <v>14178.7</v>
      </c>
      <c r="FE53" s="27">
        <v>14197.8</v>
      </c>
      <c r="FF53" s="27">
        <v>8400</v>
      </c>
      <c r="FG53" s="27">
        <f>FF53/FE53*100</f>
        <v>59.164095845835277</v>
      </c>
      <c r="FH53" s="27">
        <v>9535.1</v>
      </c>
      <c r="FI53" s="27">
        <v>9535.1</v>
      </c>
      <c r="FJ53" s="27">
        <v>7151.3249999999998</v>
      </c>
      <c r="FK53" s="27">
        <f>FJ53/FI53*100</f>
        <v>75</v>
      </c>
      <c r="FL53" s="79"/>
      <c r="FM53" s="27"/>
      <c r="FN53" s="79"/>
      <c r="FO53" s="31"/>
      <c r="FP53" s="27"/>
      <c r="FQ53" s="27"/>
      <c r="FR53" s="27"/>
      <c r="FS53" s="27"/>
      <c r="FT53" s="27"/>
      <c r="FU53" s="27"/>
      <c r="FV53" s="27"/>
      <c r="FW53" s="27"/>
      <c r="FX53" s="27"/>
      <c r="FY53" s="27">
        <v>74459.782500000001</v>
      </c>
      <c r="FZ53" s="27">
        <v>20837.447680000001</v>
      </c>
      <c r="GA53" s="27">
        <f>FZ53/FY53*100</f>
        <v>27.984835545282451</v>
      </c>
      <c r="GB53" s="27"/>
      <c r="GC53" s="27"/>
      <c r="GD53" s="27"/>
      <c r="GE53" s="27"/>
      <c r="GF53" s="27"/>
      <c r="GG53" s="27">
        <v>7446</v>
      </c>
      <c r="GH53" s="27">
        <v>401.43599999999998</v>
      </c>
      <c r="GI53" s="27">
        <f>GH53/GG53*100</f>
        <v>5.3912973408541491</v>
      </c>
      <c r="GJ53" s="27"/>
      <c r="GK53" s="27"/>
      <c r="GL53" s="27"/>
      <c r="GM53" s="26"/>
      <c r="GN53" s="27"/>
      <c r="GO53" s="27"/>
      <c r="GP53" s="27"/>
      <c r="GQ53" s="26"/>
      <c r="GR53" s="26"/>
      <c r="GS53" s="27">
        <v>0</v>
      </c>
      <c r="GT53" s="27">
        <v>0</v>
      </c>
      <c r="GU53" s="26"/>
      <c r="GV53" s="27"/>
      <c r="GW53" s="27"/>
      <c r="GX53" s="27"/>
      <c r="GY53" s="26"/>
      <c r="GZ53" s="26"/>
      <c r="HA53" s="27"/>
      <c r="HB53" s="27"/>
      <c r="HC53" s="26"/>
      <c r="HD53" s="26"/>
      <c r="HE53" s="27"/>
      <c r="HF53" s="27"/>
      <c r="HG53" s="26"/>
      <c r="HH53" s="27">
        <v>3000</v>
      </c>
      <c r="HI53" s="27">
        <v>5000</v>
      </c>
      <c r="HJ53" s="27">
        <v>5000</v>
      </c>
      <c r="HK53" s="26">
        <f>HJ53/HI53*100</f>
        <v>100</v>
      </c>
      <c r="HL53" s="27">
        <v>3124.3</v>
      </c>
      <c r="HM53" s="27">
        <v>3124.3</v>
      </c>
      <c r="HN53" s="27">
        <v>1707.3685700000001</v>
      </c>
      <c r="HO53" s="26">
        <f>HN53/HM53*100</f>
        <v>54.648035399929583</v>
      </c>
      <c r="HP53" s="27">
        <v>72.5</v>
      </c>
      <c r="HQ53" s="27">
        <v>485.3</v>
      </c>
      <c r="HR53" s="27">
        <v>369.37531999999999</v>
      </c>
      <c r="HS53" s="26">
        <f>HR53/HQ53*100</f>
        <v>76.112779723882127</v>
      </c>
      <c r="HT53" s="27"/>
      <c r="HU53" s="27"/>
      <c r="HV53" s="27"/>
      <c r="HW53" s="26"/>
      <c r="HX53" s="27"/>
      <c r="HY53" s="27"/>
      <c r="HZ53" s="27"/>
      <c r="IA53" s="26"/>
      <c r="IB53" s="27"/>
      <c r="IC53" s="27"/>
      <c r="ID53" s="27"/>
      <c r="IE53" s="26"/>
      <c r="IF53" s="27"/>
      <c r="IG53" s="27"/>
      <c r="IH53" s="27"/>
      <c r="II53" s="26"/>
      <c r="IJ53" s="26"/>
      <c r="IK53" s="27"/>
      <c r="IL53" s="27"/>
      <c r="IM53" s="26"/>
      <c r="IN53" s="26"/>
      <c r="IO53" s="27"/>
      <c r="IP53" s="27"/>
      <c r="IQ53" s="26"/>
      <c r="IR53" s="79"/>
      <c r="IS53" s="27"/>
      <c r="IT53" s="79"/>
      <c r="IU53" s="79"/>
      <c r="IV53" s="27"/>
      <c r="IW53" s="27"/>
      <c r="IX53" s="27"/>
      <c r="IY53" s="26"/>
      <c r="IZ53" s="27"/>
      <c r="JA53" s="27"/>
      <c r="JB53" s="27"/>
      <c r="JC53" s="26"/>
      <c r="JD53" s="26"/>
      <c r="JE53" s="27"/>
      <c r="JF53" s="27"/>
      <c r="JG53" s="26"/>
      <c r="JH53" s="27"/>
      <c r="JI53" s="27"/>
      <c r="JJ53" s="27"/>
      <c r="JK53" s="26"/>
      <c r="JL53" s="26"/>
      <c r="JM53" s="27"/>
      <c r="JN53" s="27"/>
      <c r="JO53" s="26"/>
      <c r="JP53" s="27"/>
      <c r="JQ53" s="27"/>
      <c r="JR53" s="27"/>
      <c r="JS53" s="26"/>
      <c r="JT53" s="26"/>
      <c r="JU53" s="26"/>
      <c r="JV53" s="26"/>
      <c r="JW53" s="26"/>
      <c r="JX53" s="30"/>
      <c r="JY53" s="30"/>
      <c r="JZ53" s="30"/>
      <c r="KA53" s="30"/>
      <c r="KB53" s="26"/>
      <c r="KC53" s="27"/>
      <c r="KD53" s="27"/>
      <c r="KE53" s="26"/>
      <c r="KF53" s="26"/>
      <c r="KG53" s="27"/>
      <c r="KH53" s="27"/>
      <c r="KI53" s="26"/>
      <c r="KJ53" s="26"/>
      <c r="KK53" s="27"/>
      <c r="KL53" s="27"/>
      <c r="KM53" s="26"/>
      <c r="KN53" s="26"/>
      <c r="KO53" s="27">
        <v>500</v>
      </c>
      <c r="KP53" s="27">
        <v>500</v>
      </c>
      <c r="KQ53" s="26">
        <f>KP53/KO53*100</f>
        <v>100</v>
      </c>
      <c r="KR53" s="26"/>
      <c r="KS53" s="27"/>
      <c r="KT53" s="27"/>
      <c r="KU53" s="26"/>
      <c r="KV53" s="26"/>
      <c r="KW53" s="27"/>
      <c r="KX53" s="27"/>
      <c r="KY53" s="26"/>
      <c r="KZ53" s="26"/>
      <c r="LA53" s="27"/>
      <c r="LB53" s="27"/>
      <c r="LC53" s="26"/>
      <c r="LD53" s="26"/>
      <c r="LE53" s="27"/>
      <c r="LF53" s="27"/>
      <c r="LG53" s="26"/>
      <c r="LH53" s="26"/>
      <c r="LI53" s="27"/>
      <c r="LJ53" s="27"/>
      <c r="LK53" s="26"/>
      <c r="LL53" s="26"/>
      <c r="LM53" s="27"/>
      <c r="LN53" s="27"/>
      <c r="LO53" s="26"/>
      <c r="LP53" s="26"/>
      <c r="LQ53" s="27"/>
      <c r="LR53" s="27"/>
      <c r="LS53" s="26"/>
    </row>
    <row r="54" spans="1:331" ht="15.75" x14ac:dyDescent="0.25">
      <c r="A54" s="66" t="s">
        <v>332</v>
      </c>
      <c r="B54" s="198">
        <f t="shared" si="80"/>
        <v>423242.54586000007</v>
      </c>
      <c r="C54" s="198">
        <f t="shared" si="81"/>
        <v>734453.39416999999</v>
      </c>
      <c r="D54" s="198">
        <f t="shared" si="82"/>
        <v>734453.39416999999</v>
      </c>
      <c r="E54" s="198"/>
      <c r="F54" s="198">
        <f t="shared" si="83"/>
        <v>711413.67052000004</v>
      </c>
      <c r="G54" s="26">
        <f t="shared" si="182"/>
        <v>96.863010800564552</v>
      </c>
      <c r="H54" s="26"/>
      <c r="I54" s="26"/>
      <c r="J54" s="26"/>
      <c r="K54" s="26"/>
      <c r="L54" s="26"/>
      <c r="M54" s="26"/>
      <c r="N54" s="26"/>
      <c r="O54" s="26"/>
      <c r="P54" s="26"/>
      <c r="Q54" s="26"/>
      <c r="R54" s="26"/>
      <c r="S54" s="26"/>
      <c r="T54" s="26"/>
      <c r="U54" s="26"/>
      <c r="V54" s="26"/>
      <c r="W54" s="26"/>
      <c r="X54" s="26"/>
      <c r="Y54" s="26"/>
      <c r="Z54" s="26"/>
      <c r="AA54" s="26"/>
      <c r="AB54" s="26"/>
      <c r="AC54" s="26"/>
      <c r="AD54" s="26"/>
      <c r="AE54" s="27"/>
      <c r="AF54" s="27"/>
      <c r="AG54" s="26"/>
      <c r="AH54" s="26"/>
      <c r="AI54" s="26"/>
      <c r="AJ54" s="26"/>
      <c r="AK54" s="27"/>
      <c r="AL54" s="27"/>
      <c r="AM54" s="26"/>
      <c r="AN54" s="27"/>
      <c r="AO54" s="27"/>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v>3000</v>
      </c>
      <c r="BR54" s="26"/>
      <c r="BS54" s="26">
        <f t="shared" si="133"/>
        <v>0</v>
      </c>
      <c r="BT54" s="26">
        <v>40000</v>
      </c>
      <c r="BU54" s="26">
        <v>40000</v>
      </c>
      <c r="BV54" s="26">
        <v>25875.70523</v>
      </c>
      <c r="BW54" s="26">
        <f>BV54/BU54*100</f>
        <v>64.689263075</v>
      </c>
      <c r="BX54" s="184"/>
      <c r="BY54" s="184"/>
      <c r="BZ54" s="184"/>
      <c r="CA54" s="184"/>
      <c r="CB54" s="26"/>
      <c r="CC54" s="26"/>
      <c r="CD54" s="26"/>
      <c r="CE54" s="27"/>
      <c r="CF54" s="26"/>
      <c r="CG54" s="26"/>
      <c r="CH54" s="26"/>
      <c r="CI54" s="80"/>
      <c r="CJ54" s="26"/>
      <c r="CK54" s="26"/>
      <c r="CL54" s="26"/>
      <c r="CM54" s="80"/>
      <c r="CN54" s="26"/>
      <c r="CO54" s="26"/>
      <c r="CP54" s="26"/>
      <c r="CQ54" s="26"/>
      <c r="CR54" s="26"/>
      <c r="CS54" s="26"/>
      <c r="CT54" s="26"/>
      <c r="CU54" s="80"/>
      <c r="CV54" s="80"/>
      <c r="CW54" s="26"/>
      <c r="CX54" s="26"/>
      <c r="CY54" s="80"/>
      <c r="CZ54" s="26"/>
      <c r="DA54" s="26"/>
      <c r="DB54" s="26"/>
      <c r="DC54" s="31"/>
      <c r="DD54" s="26"/>
      <c r="DE54" s="26"/>
      <c r="DF54" s="26"/>
      <c r="DG54" s="80"/>
      <c r="DH54" s="80"/>
      <c r="DI54" s="26"/>
      <c r="DJ54" s="26"/>
      <c r="DK54" s="26"/>
      <c r="DL54" s="26"/>
      <c r="DM54" s="26"/>
      <c r="DN54" s="26"/>
      <c r="DO54" s="26"/>
      <c r="DP54" s="26"/>
      <c r="DQ54" s="26"/>
      <c r="DR54" s="26"/>
      <c r="DS54" s="27"/>
      <c r="DT54" s="27"/>
      <c r="DU54" s="27"/>
      <c r="DV54" s="26"/>
      <c r="DW54" s="80"/>
      <c r="DX54" s="80"/>
      <c r="DY54" s="27"/>
      <c r="DZ54" s="26"/>
      <c r="EA54" s="80"/>
      <c r="EB54" s="27"/>
      <c r="EC54" s="27"/>
      <c r="ED54" s="26"/>
      <c r="EE54" s="80"/>
      <c r="EF54" s="27"/>
      <c r="EG54" s="27"/>
      <c r="EH54" s="26"/>
      <c r="EI54" s="26"/>
      <c r="EJ54" s="27"/>
      <c r="EK54" s="27"/>
      <c r="EL54" s="26"/>
      <c r="EM54" s="80"/>
      <c r="EN54" s="27"/>
      <c r="EO54" s="27"/>
      <c r="EP54" s="26"/>
      <c r="EQ54" s="80"/>
      <c r="ER54" s="26"/>
      <c r="ES54" s="26"/>
      <c r="ET54" s="26"/>
      <c r="EU54" s="27"/>
      <c r="EV54" s="26"/>
      <c r="EW54" s="26"/>
      <c r="EX54" s="26"/>
      <c r="EY54" s="26"/>
      <c r="EZ54" s="26"/>
      <c r="FA54" s="26"/>
      <c r="FB54" s="26"/>
      <c r="FC54" s="26"/>
      <c r="FD54" s="27"/>
      <c r="FE54" s="27"/>
      <c r="FF54" s="26"/>
      <c r="FG54" s="80"/>
      <c r="FH54" s="80"/>
      <c r="FI54" s="27"/>
      <c r="FJ54" s="26"/>
      <c r="FK54" s="80"/>
      <c r="FL54" s="27">
        <v>1700</v>
      </c>
      <c r="FM54" s="27">
        <v>1700</v>
      </c>
      <c r="FN54" s="26">
        <v>1700</v>
      </c>
      <c r="FO54" s="31">
        <f>FN54/FM54*100</f>
        <v>100</v>
      </c>
      <c r="FP54" s="26"/>
      <c r="FQ54" s="26"/>
      <c r="FR54" s="26"/>
      <c r="FS54" s="80"/>
      <c r="FT54" s="80"/>
      <c r="FU54" s="26"/>
      <c r="FV54" s="26"/>
      <c r="FW54" s="80"/>
      <c r="FX54" s="26"/>
      <c r="FY54" s="26"/>
      <c r="FZ54" s="26"/>
      <c r="GA54" s="80"/>
      <c r="GB54" s="26"/>
      <c r="GC54" s="26"/>
      <c r="GD54" s="26"/>
      <c r="GE54" s="80"/>
      <c r="GF54" s="26"/>
      <c r="GG54" s="26"/>
      <c r="GH54" s="26"/>
      <c r="GI54" s="80"/>
      <c r="GJ54" s="80"/>
      <c r="GK54" s="26"/>
      <c r="GL54" s="26"/>
      <c r="GM54" s="26"/>
      <c r="GN54" s="26">
        <v>275193.14686000004</v>
      </c>
      <c r="GO54" s="26">
        <v>269494.49517000001</v>
      </c>
      <c r="GP54" s="26">
        <v>269494.49517000001</v>
      </c>
      <c r="GQ54" s="26">
        <f>GP54/GO54*100</f>
        <v>100</v>
      </c>
      <c r="GR54" s="26"/>
      <c r="GS54" s="27">
        <v>270000</v>
      </c>
      <c r="GT54" s="27">
        <v>264393.71296000003</v>
      </c>
      <c r="GU54" s="26">
        <f>GT54/GS54*100</f>
        <v>97.923597392592612</v>
      </c>
      <c r="GV54" s="26"/>
      <c r="GW54" s="26"/>
      <c r="GX54" s="26"/>
      <c r="GY54" s="26"/>
      <c r="GZ54" s="26"/>
      <c r="HA54" s="26"/>
      <c r="HB54" s="26"/>
      <c r="HC54" s="26"/>
      <c r="HD54" s="26"/>
      <c r="HE54" s="26"/>
      <c r="HF54" s="26"/>
      <c r="HG54" s="26"/>
      <c r="HH54" s="26"/>
      <c r="HI54" s="26"/>
      <c r="HJ54" s="26"/>
      <c r="HK54" s="26"/>
      <c r="HL54" s="26"/>
      <c r="HM54" s="26"/>
      <c r="HN54" s="26"/>
      <c r="HO54" s="26"/>
      <c r="HP54" s="26"/>
      <c r="HQ54" s="26"/>
      <c r="HR54" s="26"/>
      <c r="HS54" s="26"/>
      <c r="HT54" s="26"/>
      <c r="HU54" s="26"/>
      <c r="HV54" s="26"/>
      <c r="HW54" s="26"/>
      <c r="HX54" s="26"/>
      <c r="HY54" s="26"/>
      <c r="HZ54" s="26"/>
      <c r="IA54" s="26"/>
      <c r="IB54" s="26"/>
      <c r="IC54" s="26"/>
      <c r="ID54" s="26"/>
      <c r="IE54" s="26"/>
      <c r="IF54" s="26"/>
      <c r="IG54" s="26"/>
      <c r="IH54" s="26"/>
      <c r="II54" s="26"/>
      <c r="IJ54" s="26"/>
      <c r="IK54" s="26"/>
      <c r="IL54" s="26"/>
      <c r="IM54" s="26"/>
      <c r="IN54" s="26"/>
      <c r="IO54" s="26"/>
      <c r="IP54" s="26"/>
      <c r="IQ54" s="26"/>
      <c r="IR54" s="80"/>
      <c r="IS54" s="27"/>
      <c r="IT54" s="26"/>
      <c r="IU54" s="80"/>
      <c r="IV54" s="26"/>
      <c r="IW54" s="26"/>
      <c r="IX54" s="26"/>
      <c r="IY54" s="26"/>
      <c r="IZ54" s="26"/>
      <c r="JA54" s="26"/>
      <c r="JB54" s="26"/>
      <c r="JC54" s="26"/>
      <c r="JD54" s="26"/>
      <c r="JE54" s="26"/>
      <c r="JF54" s="26"/>
      <c r="JG54" s="26"/>
      <c r="JH54" s="26"/>
      <c r="JI54" s="26"/>
      <c r="JJ54" s="26"/>
      <c r="JK54" s="26"/>
      <c r="JL54" s="26"/>
      <c r="JM54" s="26"/>
      <c r="JN54" s="26"/>
      <c r="JO54" s="26"/>
      <c r="JP54" s="26">
        <v>106349.399</v>
      </c>
      <c r="JQ54" s="26">
        <v>106349.399</v>
      </c>
      <c r="JR54" s="26">
        <v>106349.399</v>
      </c>
      <c r="JS54" s="26">
        <f>JR54/JQ54*100</f>
        <v>100</v>
      </c>
      <c r="JT54" s="26"/>
      <c r="JU54" s="26"/>
      <c r="JV54" s="26"/>
      <c r="JW54" s="26"/>
      <c r="JX54" s="30"/>
      <c r="JY54" s="30"/>
      <c r="JZ54" s="30"/>
      <c r="KA54" s="30"/>
      <c r="KB54" s="26"/>
      <c r="KC54" s="26"/>
      <c r="KD54" s="26"/>
      <c r="KE54" s="26"/>
      <c r="KF54" s="26"/>
      <c r="KG54" s="26"/>
      <c r="KH54" s="26"/>
      <c r="KI54" s="26"/>
      <c r="KJ54" s="26"/>
      <c r="KK54" s="26"/>
      <c r="KL54" s="26"/>
      <c r="KM54" s="26"/>
      <c r="KN54" s="26"/>
      <c r="KO54" s="26"/>
      <c r="KP54" s="26"/>
      <c r="KQ54" s="26"/>
      <c r="KR54" s="26"/>
      <c r="KS54" s="26">
        <v>42715.5</v>
      </c>
      <c r="KT54" s="26">
        <v>42406.358159999996</v>
      </c>
      <c r="KU54" s="26">
        <f>KT54/KS54*100</f>
        <v>99.276277135934251</v>
      </c>
      <c r="KV54" s="26"/>
      <c r="KW54" s="26">
        <v>1194</v>
      </c>
      <c r="KX54" s="26">
        <v>1194</v>
      </c>
      <c r="KY54" s="26">
        <f>KX54/KW54*100</f>
        <v>100</v>
      </c>
      <c r="KZ54" s="26"/>
      <c r="LA54" s="26"/>
      <c r="LB54" s="26"/>
      <c r="LC54" s="26"/>
      <c r="LD54" s="26"/>
      <c r="LE54" s="26"/>
      <c r="LF54" s="26"/>
      <c r="LG54" s="26"/>
      <c r="LH54" s="26"/>
      <c r="LI54" s="26"/>
      <c r="LJ54" s="26"/>
      <c r="LK54" s="26"/>
      <c r="LL54" s="26"/>
      <c r="LM54" s="26"/>
      <c r="LN54" s="26"/>
      <c r="LO54" s="26"/>
      <c r="LP54" s="26"/>
      <c r="LQ54" s="26"/>
      <c r="LR54" s="26"/>
      <c r="LS54" s="26"/>
    </row>
    <row r="55" spans="1:331" ht="15.75" x14ac:dyDescent="0.25">
      <c r="A55" s="66" t="s">
        <v>163</v>
      </c>
      <c r="B55" s="198">
        <f t="shared" si="80"/>
        <v>86072</v>
      </c>
      <c r="C55" s="198">
        <f t="shared" si="81"/>
        <v>87527.046329999997</v>
      </c>
      <c r="D55" s="198">
        <f t="shared" si="82"/>
        <v>87527.046329999997</v>
      </c>
      <c r="E55" s="198"/>
      <c r="F55" s="198">
        <f t="shared" si="83"/>
        <v>87197.046329999997</v>
      </c>
      <c r="G55" s="26">
        <f t="shared" si="182"/>
        <v>99.622973682036729</v>
      </c>
      <c r="H55" s="26"/>
      <c r="I55" s="26"/>
      <c r="J55" s="26"/>
      <c r="K55" s="26"/>
      <c r="L55" s="26"/>
      <c r="M55" s="26"/>
      <c r="N55" s="26"/>
      <c r="O55" s="26"/>
      <c r="P55" s="26"/>
      <c r="Q55" s="26"/>
      <c r="R55" s="26"/>
      <c r="S55" s="26"/>
      <c r="T55" s="26"/>
      <c r="U55" s="26"/>
      <c r="V55" s="26"/>
      <c r="W55" s="26"/>
      <c r="X55" s="26"/>
      <c r="Y55" s="26"/>
      <c r="Z55" s="26"/>
      <c r="AA55" s="26"/>
      <c r="AB55" s="26"/>
      <c r="AC55" s="26"/>
      <c r="AD55" s="26"/>
      <c r="AE55" s="27"/>
      <c r="AF55" s="27"/>
      <c r="AG55" s="26"/>
      <c r="AH55" s="26"/>
      <c r="AI55" s="26"/>
      <c r="AJ55" s="26"/>
      <c r="AK55" s="26"/>
      <c r="AL55" s="26"/>
      <c r="AM55" s="26"/>
      <c r="AN55" s="27"/>
      <c r="AO55" s="27"/>
      <c r="AP55" s="27"/>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v>1455.0463300000001</v>
      </c>
      <c r="BR55" s="26">
        <v>1125.0463300000001</v>
      </c>
      <c r="BS55" s="26">
        <f t="shared" si="133"/>
        <v>77.320309793846903</v>
      </c>
      <c r="BT55" s="26"/>
      <c r="BU55" s="26"/>
      <c r="BV55" s="26"/>
      <c r="BW55" s="26"/>
      <c r="BX55" s="184"/>
      <c r="BY55" s="184"/>
      <c r="BZ55" s="184"/>
      <c r="CA55" s="184"/>
      <c r="CB55" s="27"/>
      <c r="CC55" s="27"/>
      <c r="CD55" s="27"/>
      <c r="CE55" s="27"/>
      <c r="CF55" s="26"/>
      <c r="CG55" s="26"/>
      <c r="CH55" s="26"/>
      <c r="CI55" s="80"/>
      <c r="CJ55" s="26"/>
      <c r="CK55" s="26"/>
      <c r="CL55" s="26"/>
      <c r="CM55" s="80"/>
      <c r="CN55" s="26"/>
      <c r="CO55" s="26"/>
      <c r="CP55" s="26"/>
      <c r="CQ55" s="26"/>
      <c r="CR55" s="26"/>
      <c r="CS55" s="26"/>
      <c r="CT55" s="26"/>
      <c r="CU55" s="80"/>
      <c r="CV55" s="80"/>
      <c r="CW55" s="26"/>
      <c r="CX55" s="26"/>
      <c r="CY55" s="80"/>
      <c r="CZ55" s="26">
        <v>20955</v>
      </c>
      <c r="DA55" s="26">
        <v>20955</v>
      </c>
      <c r="DB55" s="26">
        <v>20955</v>
      </c>
      <c r="DC55" s="31">
        <f t="shared" si="134"/>
        <v>100</v>
      </c>
      <c r="DD55" s="26"/>
      <c r="DE55" s="26"/>
      <c r="DF55" s="26"/>
      <c r="DG55" s="26"/>
      <c r="DH55" s="26">
        <v>65117</v>
      </c>
      <c r="DI55" s="26">
        <v>65117</v>
      </c>
      <c r="DJ55" s="26">
        <v>65117</v>
      </c>
      <c r="DK55" s="26">
        <f>DJ55/DI55*100</f>
        <v>100</v>
      </c>
      <c r="DL55" s="26"/>
      <c r="DM55" s="26"/>
      <c r="DN55" s="26"/>
      <c r="DO55" s="26"/>
      <c r="DP55" s="26"/>
      <c r="DQ55" s="26"/>
      <c r="DR55" s="26"/>
      <c r="DS55" s="27"/>
      <c r="DT55" s="27"/>
      <c r="DU55" s="27"/>
      <c r="DV55" s="26"/>
      <c r="DW55" s="80"/>
      <c r="DX55" s="80"/>
      <c r="DY55" s="27"/>
      <c r="DZ55" s="26"/>
      <c r="EA55" s="80"/>
      <c r="EB55" s="27"/>
      <c r="EC55" s="27"/>
      <c r="ED55" s="26"/>
      <c r="EE55" s="80"/>
      <c r="EF55" s="27"/>
      <c r="EG55" s="27"/>
      <c r="EH55" s="26"/>
      <c r="EI55" s="26"/>
      <c r="EJ55" s="27"/>
      <c r="EK55" s="27"/>
      <c r="EL55" s="26"/>
      <c r="EM55" s="80"/>
      <c r="EN55" s="27"/>
      <c r="EO55" s="27"/>
      <c r="EP55" s="26"/>
      <c r="EQ55" s="80"/>
      <c r="ER55" s="26"/>
      <c r="ES55" s="26"/>
      <c r="ET55" s="26"/>
      <c r="EU55" s="27"/>
      <c r="EV55" s="26"/>
      <c r="EW55" s="26"/>
      <c r="EX55" s="26"/>
      <c r="EY55" s="26"/>
      <c r="EZ55" s="26"/>
      <c r="FA55" s="26"/>
      <c r="FB55" s="26"/>
      <c r="FC55" s="26"/>
      <c r="FD55" s="27"/>
      <c r="FE55" s="27"/>
      <c r="FF55" s="26"/>
      <c r="FG55" s="80"/>
      <c r="FH55" s="80"/>
      <c r="FI55" s="27"/>
      <c r="FJ55" s="26"/>
      <c r="FK55" s="80"/>
      <c r="FL55" s="80"/>
      <c r="FM55" s="27"/>
      <c r="FN55" s="26"/>
      <c r="FO55" s="80"/>
      <c r="FP55" s="26"/>
      <c r="FQ55" s="26"/>
      <c r="FR55" s="26"/>
      <c r="FS55" s="80"/>
      <c r="FT55" s="80"/>
      <c r="FU55" s="26"/>
      <c r="FV55" s="26"/>
      <c r="FW55" s="80"/>
      <c r="FX55" s="26"/>
      <c r="FY55" s="26"/>
      <c r="FZ55" s="26"/>
      <c r="GA55" s="80"/>
      <c r="GB55" s="26"/>
      <c r="GC55" s="26"/>
      <c r="GD55" s="26"/>
      <c r="GE55" s="80"/>
      <c r="GF55" s="26"/>
      <c r="GG55" s="26"/>
      <c r="GH55" s="26"/>
      <c r="GI55" s="80"/>
      <c r="GJ55" s="80"/>
      <c r="GK55" s="26"/>
      <c r="GL55" s="26"/>
      <c r="GM55" s="26"/>
      <c r="GN55" s="26"/>
      <c r="GO55" s="26"/>
      <c r="GP55" s="26"/>
      <c r="GQ55" s="26"/>
      <c r="GR55" s="26"/>
      <c r="GS55" s="26"/>
      <c r="GT55" s="26"/>
      <c r="GU55" s="26"/>
      <c r="GV55" s="26"/>
      <c r="GW55" s="26"/>
      <c r="GX55" s="26"/>
      <c r="GY55" s="26"/>
      <c r="GZ55" s="26"/>
      <c r="HA55" s="26"/>
      <c r="HB55" s="26"/>
      <c r="HC55" s="26"/>
      <c r="HD55" s="26"/>
      <c r="HE55" s="26"/>
      <c r="HF55" s="26"/>
      <c r="HG55" s="26"/>
      <c r="HH55" s="26"/>
      <c r="HI55" s="26"/>
      <c r="HJ55" s="26"/>
      <c r="HK55" s="26"/>
      <c r="HL55" s="26"/>
      <c r="HM55" s="26"/>
      <c r="HN55" s="26"/>
      <c r="HO55" s="26"/>
      <c r="HP55" s="26"/>
      <c r="HQ55" s="26"/>
      <c r="HR55" s="26"/>
      <c r="HS55" s="26"/>
      <c r="HT55" s="26"/>
      <c r="HU55" s="26"/>
      <c r="HV55" s="26"/>
      <c r="HW55" s="26"/>
      <c r="HX55" s="26"/>
      <c r="HY55" s="26"/>
      <c r="HZ55" s="26"/>
      <c r="IA55" s="26"/>
      <c r="IB55" s="26"/>
      <c r="IC55" s="26"/>
      <c r="ID55" s="26"/>
      <c r="IE55" s="26"/>
      <c r="IF55" s="26"/>
      <c r="IG55" s="26"/>
      <c r="IH55" s="26"/>
      <c r="II55" s="26"/>
      <c r="IJ55" s="26"/>
      <c r="IK55" s="26"/>
      <c r="IL55" s="26"/>
      <c r="IM55" s="26"/>
      <c r="IN55" s="26"/>
      <c r="IO55" s="26"/>
      <c r="IP55" s="26"/>
      <c r="IQ55" s="26"/>
      <c r="IR55" s="80"/>
      <c r="IS55" s="27"/>
      <c r="IT55" s="26"/>
      <c r="IU55" s="80"/>
      <c r="IV55" s="26"/>
      <c r="IW55" s="26"/>
      <c r="IX55" s="26"/>
      <c r="IY55" s="26"/>
      <c r="IZ55" s="26"/>
      <c r="JA55" s="26"/>
      <c r="JB55" s="26"/>
      <c r="JC55" s="26"/>
      <c r="JD55" s="26"/>
      <c r="JE55" s="26"/>
      <c r="JF55" s="26"/>
      <c r="JG55" s="26"/>
      <c r="JH55" s="26"/>
      <c r="JI55" s="26"/>
      <c r="JJ55" s="26"/>
      <c r="JK55" s="26"/>
      <c r="JL55" s="26"/>
      <c r="JM55" s="26"/>
      <c r="JN55" s="26"/>
      <c r="JO55" s="26"/>
      <c r="JP55" s="26"/>
      <c r="JQ55" s="26"/>
      <c r="JR55" s="26"/>
      <c r="JS55" s="26"/>
      <c r="JT55" s="26"/>
      <c r="JU55" s="26"/>
      <c r="JV55" s="26"/>
      <c r="JW55" s="26"/>
      <c r="JX55" s="30"/>
      <c r="JY55" s="30"/>
      <c r="JZ55" s="30"/>
      <c r="KA55" s="30"/>
      <c r="KB55" s="26"/>
      <c r="KC55" s="26"/>
      <c r="KD55" s="26"/>
      <c r="KE55" s="26"/>
      <c r="KF55" s="26"/>
      <c r="KG55" s="26"/>
      <c r="KH55" s="26"/>
      <c r="KI55" s="26"/>
      <c r="KJ55" s="26"/>
      <c r="KK55" s="26"/>
      <c r="KL55" s="26"/>
      <c r="KM55" s="26"/>
      <c r="KN55" s="26"/>
      <c r="KO55" s="26"/>
      <c r="KP55" s="26"/>
      <c r="KQ55" s="26"/>
      <c r="KR55" s="26"/>
      <c r="KS55" s="26"/>
      <c r="KT55" s="26"/>
      <c r="KU55" s="26"/>
      <c r="KV55" s="26"/>
      <c r="KW55" s="26"/>
      <c r="KX55" s="26"/>
      <c r="KY55" s="26"/>
      <c r="KZ55" s="26"/>
      <c r="LA55" s="26"/>
      <c r="LB55" s="26"/>
      <c r="LC55" s="26"/>
      <c r="LD55" s="26"/>
      <c r="LE55" s="26"/>
      <c r="LF55" s="26"/>
      <c r="LG55" s="26"/>
      <c r="LH55" s="26"/>
      <c r="LI55" s="26"/>
      <c r="LJ55" s="26"/>
      <c r="LK55" s="26"/>
      <c r="LL55" s="26"/>
      <c r="LM55" s="26"/>
      <c r="LN55" s="26"/>
      <c r="LO55" s="26"/>
      <c r="LP55" s="26"/>
      <c r="LQ55" s="26"/>
      <c r="LR55" s="26"/>
      <c r="LS55" s="26"/>
    </row>
    <row r="56" spans="1:331" ht="15.75" x14ac:dyDescent="0.25">
      <c r="A56" s="66" t="s">
        <v>331</v>
      </c>
      <c r="B56" s="198">
        <f t="shared" si="80"/>
        <v>35481</v>
      </c>
      <c r="C56" s="198">
        <f t="shared" si="81"/>
        <v>37770.068739999995</v>
      </c>
      <c r="D56" s="198">
        <f t="shared" si="82"/>
        <v>37770.068739999995</v>
      </c>
      <c r="E56" s="198"/>
      <c r="F56" s="198">
        <f t="shared" si="83"/>
        <v>36679.35</v>
      </c>
      <c r="G56" s="26">
        <f t="shared" si="182"/>
        <v>97.112214045708413</v>
      </c>
      <c r="H56" s="26"/>
      <c r="I56" s="26"/>
      <c r="J56" s="26"/>
      <c r="K56" s="26"/>
      <c r="L56" s="26"/>
      <c r="M56" s="26"/>
      <c r="N56" s="26"/>
      <c r="O56" s="26"/>
      <c r="P56" s="26"/>
      <c r="Q56" s="26"/>
      <c r="R56" s="26"/>
      <c r="S56" s="26"/>
      <c r="T56" s="26"/>
      <c r="U56" s="26"/>
      <c r="V56" s="26"/>
      <c r="W56" s="26"/>
      <c r="X56" s="26"/>
      <c r="Y56" s="26"/>
      <c r="Z56" s="26"/>
      <c r="AA56" s="26"/>
      <c r="AB56" s="26"/>
      <c r="AC56" s="26"/>
      <c r="AD56" s="26"/>
      <c r="AE56" s="27"/>
      <c r="AF56" s="27"/>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v>1090.71874</v>
      </c>
      <c r="BR56" s="26"/>
      <c r="BS56" s="26">
        <f t="shared" si="133"/>
        <v>0</v>
      </c>
      <c r="BT56" s="26"/>
      <c r="BU56" s="26"/>
      <c r="BV56" s="26"/>
      <c r="BW56" s="26"/>
      <c r="BX56" s="184"/>
      <c r="BY56" s="184"/>
      <c r="BZ56" s="184"/>
      <c r="CA56" s="184"/>
      <c r="CB56" s="26"/>
      <c r="CC56" s="26"/>
      <c r="CD56" s="26"/>
      <c r="CE56" s="27"/>
      <c r="CF56" s="26"/>
      <c r="CG56" s="26"/>
      <c r="CH56" s="26"/>
      <c r="CI56" s="80"/>
      <c r="CJ56" s="26"/>
      <c r="CK56" s="26"/>
      <c r="CL56" s="26"/>
      <c r="CM56" s="80"/>
      <c r="CN56" s="26"/>
      <c r="CO56" s="26"/>
      <c r="CP56" s="26"/>
      <c r="CQ56" s="80"/>
      <c r="CR56" s="26"/>
      <c r="CS56" s="26"/>
      <c r="CT56" s="26"/>
      <c r="CU56" s="80"/>
      <c r="CV56" s="80"/>
      <c r="CW56" s="26"/>
      <c r="CX56" s="26"/>
      <c r="CY56" s="80"/>
      <c r="CZ56" s="26">
        <v>35481</v>
      </c>
      <c r="DA56" s="26">
        <v>35481</v>
      </c>
      <c r="DB56" s="26">
        <v>35481</v>
      </c>
      <c r="DC56" s="31">
        <f t="shared" si="134"/>
        <v>100</v>
      </c>
      <c r="DD56" s="26"/>
      <c r="DE56" s="26"/>
      <c r="DF56" s="26"/>
      <c r="DG56" s="26"/>
      <c r="DH56" s="26"/>
      <c r="DI56" s="26"/>
      <c r="DJ56" s="26"/>
      <c r="DK56" s="80"/>
      <c r="DL56" s="80"/>
      <c r="DM56" s="26">
        <v>1198.3499999999999</v>
      </c>
      <c r="DN56" s="26">
        <v>1198.3499999999999</v>
      </c>
      <c r="DO56" s="26">
        <f>DN56/DM56*100</f>
        <v>100</v>
      </c>
      <c r="DP56" s="26"/>
      <c r="DQ56" s="26"/>
      <c r="DR56" s="26"/>
      <c r="DS56" s="27"/>
      <c r="DT56" s="27"/>
      <c r="DU56" s="27"/>
      <c r="DV56" s="26"/>
      <c r="DW56" s="80"/>
      <c r="DX56" s="80"/>
      <c r="DY56" s="27"/>
      <c r="DZ56" s="26"/>
      <c r="EA56" s="80"/>
      <c r="EB56" s="27"/>
      <c r="EC56" s="27"/>
      <c r="ED56" s="26"/>
      <c r="EE56" s="80"/>
      <c r="EF56" s="27"/>
      <c r="EG56" s="27"/>
      <c r="EH56" s="26"/>
      <c r="EI56" s="26"/>
      <c r="EJ56" s="27"/>
      <c r="EK56" s="27"/>
      <c r="EL56" s="26"/>
      <c r="EM56" s="80"/>
      <c r="EN56" s="27"/>
      <c r="EO56" s="27"/>
      <c r="EP56" s="26"/>
      <c r="EQ56" s="80"/>
      <c r="ER56" s="26"/>
      <c r="ES56" s="26"/>
      <c r="ET56" s="26"/>
      <c r="EU56" s="27"/>
      <c r="EV56" s="26"/>
      <c r="EW56" s="26"/>
      <c r="EX56" s="26"/>
      <c r="EY56" s="26"/>
      <c r="EZ56" s="26"/>
      <c r="FA56" s="26"/>
      <c r="FB56" s="26"/>
      <c r="FC56" s="26"/>
      <c r="FD56" s="27"/>
      <c r="FE56" s="27"/>
      <c r="FF56" s="26"/>
      <c r="FG56" s="80"/>
      <c r="FH56" s="80"/>
      <c r="FI56" s="27"/>
      <c r="FJ56" s="26"/>
      <c r="FK56" s="80"/>
      <c r="FL56" s="80"/>
      <c r="FM56" s="27"/>
      <c r="FN56" s="26"/>
      <c r="FO56" s="80"/>
      <c r="FP56" s="26"/>
      <c r="FQ56" s="26"/>
      <c r="FR56" s="26"/>
      <c r="FS56" s="80"/>
      <c r="FT56" s="80"/>
      <c r="FU56" s="26"/>
      <c r="FV56" s="26"/>
      <c r="FW56" s="80"/>
      <c r="FX56" s="26"/>
      <c r="FY56" s="26"/>
      <c r="FZ56" s="26"/>
      <c r="GA56" s="80"/>
      <c r="GB56" s="26"/>
      <c r="GC56" s="26"/>
      <c r="GD56" s="26"/>
      <c r="GE56" s="80"/>
      <c r="GF56" s="26"/>
      <c r="GG56" s="26"/>
      <c r="GH56" s="26"/>
      <c r="GI56" s="80"/>
      <c r="GJ56" s="80"/>
      <c r="GK56" s="26"/>
      <c r="GL56" s="26"/>
      <c r="GM56" s="26"/>
      <c r="GN56" s="26"/>
      <c r="GO56" s="26"/>
      <c r="GP56" s="26"/>
      <c r="GQ56" s="26"/>
      <c r="GR56" s="26"/>
      <c r="GS56" s="26"/>
      <c r="GT56" s="26"/>
      <c r="GU56" s="26"/>
      <c r="GV56" s="26"/>
      <c r="GW56" s="26"/>
      <c r="GX56" s="26"/>
      <c r="GY56" s="26"/>
      <c r="GZ56" s="26"/>
      <c r="HA56" s="26"/>
      <c r="HB56" s="26"/>
      <c r="HC56" s="26"/>
      <c r="HD56" s="26"/>
      <c r="HE56" s="26"/>
      <c r="HF56" s="26"/>
      <c r="HG56" s="26"/>
      <c r="HH56" s="26"/>
      <c r="HI56" s="26"/>
      <c r="HJ56" s="26"/>
      <c r="HK56" s="26"/>
      <c r="HL56" s="26"/>
      <c r="HM56" s="26"/>
      <c r="HN56" s="26"/>
      <c r="HO56" s="26"/>
      <c r="HP56" s="26"/>
      <c r="HQ56" s="26"/>
      <c r="HR56" s="26"/>
      <c r="HS56" s="26"/>
      <c r="HT56" s="26"/>
      <c r="HU56" s="26"/>
      <c r="HV56" s="26"/>
      <c r="HW56" s="26"/>
      <c r="HX56" s="26"/>
      <c r="HY56" s="26"/>
      <c r="HZ56" s="26"/>
      <c r="IA56" s="26"/>
      <c r="IB56" s="26"/>
      <c r="IC56" s="26"/>
      <c r="ID56" s="26"/>
      <c r="IE56" s="26"/>
      <c r="IF56" s="26"/>
      <c r="IG56" s="26"/>
      <c r="IH56" s="26"/>
      <c r="II56" s="26"/>
      <c r="IJ56" s="26"/>
      <c r="IK56" s="26"/>
      <c r="IL56" s="26"/>
      <c r="IM56" s="26"/>
      <c r="IN56" s="26"/>
      <c r="IO56" s="26"/>
      <c r="IP56" s="26"/>
      <c r="IQ56" s="26"/>
      <c r="IR56" s="80"/>
      <c r="IS56" s="27"/>
      <c r="IT56" s="26"/>
      <c r="IU56" s="80"/>
      <c r="IV56" s="26"/>
      <c r="IW56" s="26"/>
      <c r="IX56" s="26"/>
      <c r="IY56" s="26"/>
      <c r="IZ56" s="26"/>
      <c r="JA56" s="26"/>
      <c r="JB56" s="26"/>
      <c r="JC56" s="26"/>
      <c r="JD56" s="26"/>
      <c r="JE56" s="26"/>
      <c r="JF56" s="26"/>
      <c r="JG56" s="26"/>
      <c r="JH56" s="26"/>
      <c r="JI56" s="26"/>
      <c r="JJ56" s="26"/>
      <c r="JK56" s="26"/>
      <c r="JL56" s="26"/>
      <c r="JM56" s="26"/>
      <c r="JN56" s="26"/>
      <c r="JO56" s="26"/>
      <c r="JP56" s="26"/>
      <c r="JQ56" s="26"/>
      <c r="JR56" s="26"/>
      <c r="JS56" s="26"/>
      <c r="JT56" s="26"/>
      <c r="JU56" s="26"/>
      <c r="JV56" s="26"/>
      <c r="JW56" s="26"/>
      <c r="JX56" s="30"/>
      <c r="JY56" s="30"/>
      <c r="JZ56" s="30"/>
      <c r="KA56" s="30"/>
      <c r="KB56" s="26"/>
      <c r="KC56" s="26"/>
      <c r="KD56" s="26"/>
      <c r="KE56" s="26"/>
      <c r="KF56" s="26"/>
      <c r="KG56" s="26"/>
      <c r="KH56" s="26"/>
      <c r="KI56" s="26"/>
      <c r="KJ56" s="26"/>
      <c r="KK56" s="26"/>
      <c r="KL56" s="26"/>
      <c r="KM56" s="26"/>
      <c r="KN56" s="26"/>
      <c r="KO56" s="26"/>
      <c r="KP56" s="26"/>
      <c r="KQ56" s="26"/>
      <c r="KR56" s="26"/>
      <c r="KS56" s="26"/>
      <c r="KT56" s="26"/>
      <c r="KU56" s="26"/>
      <c r="KV56" s="26"/>
      <c r="KW56" s="26"/>
      <c r="KX56" s="26"/>
      <c r="KY56" s="26"/>
      <c r="KZ56" s="26"/>
      <c r="LA56" s="26"/>
      <c r="LB56" s="26"/>
      <c r="LC56" s="26"/>
      <c r="LD56" s="26"/>
      <c r="LE56" s="26"/>
      <c r="LF56" s="26"/>
      <c r="LG56" s="26"/>
      <c r="LH56" s="26"/>
      <c r="LI56" s="26"/>
      <c r="LJ56" s="26"/>
      <c r="LK56" s="26"/>
      <c r="LL56" s="26"/>
      <c r="LM56" s="26"/>
      <c r="LN56" s="26"/>
      <c r="LO56" s="26"/>
      <c r="LP56" s="26"/>
      <c r="LQ56" s="26"/>
      <c r="LR56" s="26"/>
      <c r="LS56" s="26"/>
    </row>
    <row r="57" spans="1:331" s="154" customFormat="1" ht="31.5" x14ac:dyDescent="0.25">
      <c r="A57" s="20" t="s">
        <v>174</v>
      </c>
      <c r="B57" s="197">
        <f t="shared" si="80"/>
        <v>469090.80069999996</v>
      </c>
      <c r="C57" s="197">
        <f t="shared" si="81"/>
        <v>771192.83931000007</v>
      </c>
      <c r="D57" s="197">
        <f t="shared" si="82"/>
        <v>771192.83931000007</v>
      </c>
      <c r="E57" s="197"/>
      <c r="F57" s="197">
        <f t="shared" si="83"/>
        <v>532841.00639</v>
      </c>
      <c r="G57" s="28">
        <f t="shared" si="182"/>
        <v>69.09309568625433</v>
      </c>
      <c r="H57" s="29">
        <f>H58+H59+H60+H61+H62+H64+H65+H66+H67+H68+H69+H70+H71+H72+H73+H74</f>
        <v>0</v>
      </c>
      <c r="I57" s="29">
        <f>I58+I59+I60+I61+I62+I64+I65+I66+I67+I68+I69+I70+I71+I72+I73+I74</f>
        <v>0</v>
      </c>
      <c r="J57" s="29">
        <f>J58+J59+J60+J61+J62+J64+J65+J66+J67+J68+J69+J70+J71+J72+J73+J74</f>
        <v>0</v>
      </c>
      <c r="K57" s="28"/>
      <c r="L57" s="28"/>
      <c r="M57" s="29">
        <f>M58+M59+M60+M61+M62+M64+M65+M66+M67+M68+M69+M70+M71+M72+M73+M74</f>
        <v>0</v>
      </c>
      <c r="N57" s="29">
        <f>N58+N59+N60+N61+N62+N64+N65+N66+N67+N68+N69+N70+N71+N72+N73+N74</f>
        <v>0</v>
      </c>
      <c r="O57" s="28"/>
      <c r="P57" s="28"/>
      <c r="Q57" s="29">
        <f>Q58+Q59+Q60+Q61+Q62+Q64+Q65+Q66+Q67+Q68+Q69+Q70+Q71+Q72+Q73+Q74</f>
        <v>0</v>
      </c>
      <c r="R57" s="29">
        <f>R58+R59+R60+R61+R62+R64+R65+R66+R67+R68+R69+R70+R71+R72+R73+R74</f>
        <v>0</v>
      </c>
      <c r="S57" s="29">
        <f>S58+S59+S60+S61+S62+S64+S65+S66+S67+S68+S69+S70+S71+S72+S73+S74</f>
        <v>0</v>
      </c>
      <c r="T57" s="28"/>
      <c r="U57" s="29">
        <f>U58+U59+U60+U61+U62+U64+U65+U66+U67+U68+U69+U70+U71+U72+U73+U74</f>
        <v>0</v>
      </c>
      <c r="V57" s="29">
        <f>V58+V59+V60+V61+V62+V64+V65+V66+V67+V68+V69+V70+V71+V72+V73+V74</f>
        <v>0</v>
      </c>
      <c r="W57" s="29">
        <f>W58+W59+W60+W61+W62+W64+W65+W66+W67+W68+W69+W70+W71+W72+W73+W74</f>
        <v>0</v>
      </c>
      <c r="X57" s="29">
        <f t="shared" ref="X57:AA57" si="212">X58+X59+X60+X61+X62+X64+X65+X66+X67+X68+X69+X70+X71+X72+X73+X74</f>
        <v>0</v>
      </c>
      <c r="Y57" s="29">
        <f t="shared" si="212"/>
        <v>0</v>
      </c>
      <c r="Z57" s="29">
        <f t="shared" si="212"/>
        <v>0</v>
      </c>
      <c r="AA57" s="29">
        <f t="shared" si="212"/>
        <v>0</v>
      </c>
      <c r="AB57" s="29">
        <f t="shared" ref="AB57:AD57" si="213">AB58+AB59+AB60+AB61+AB62+AB64+AB65+AB66+AB67+AB68+AB69+AB70+AB71+AB72+AB73+AB74</f>
        <v>15341.4</v>
      </c>
      <c r="AC57" s="29">
        <f t="shared" si="213"/>
        <v>15430.5396</v>
      </c>
      <c r="AD57" s="29">
        <f t="shared" si="213"/>
        <v>15430.5396</v>
      </c>
      <c r="AE57" s="29">
        <f>AD57/AC57*100</f>
        <v>100</v>
      </c>
      <c r="AF57" s="29"/>
      <c r="AG57" s="29">
        <f t="shared" ref="AG57:AM57" si="214">AG58+AG59+AG60+AG61+AG62+AG64+AG65+AG66+AG67+AG68+AG69+AG70+AG71+AG72+AG73+AG74</f>
        <v>0</v>
      </c>
      <c r="AH57" s="29">
        <f t="shared" si="214"/>
        <v>0</v>
      </c>
      <c r="AI57" s="29">
        <f t="shared" si="214"/>
        <v>0</v>
      </c>
      <c r="AJ57" s="29">
        <f t="shared" si="214"/>
        <v>4240</v>
      </c>
      <c r="AK57" s="29">
        <f t="shared" si="214"/>
        <v>4240</v>
      </c>
      <c r="AL57" s="29">
        <f t="shared" si="214"/>
        <v>4240</v>
      </c>
      <c r="AM57" s="29">
        <f t="shared" si="214"/>
        <v>100</v>
      </c>
      <c r="AN57" s="29"/>
      <c r="AO57" s="29"/>
      <c r="AP57" s="29"/>
      <c r="AQ57" s="28"/>
      <c r="AR57" s="29">
        <f>AR58+AR59+AR60+AR61+AR62+AR64+AR65+AR66+AR67+AR68+AR69+AR70+AR71+AR72+AR73+AR74</f>
        <v>204.1</v>
      </c>
      <c r="AS57" s="29">
        <f>AS58+AS59+AS60+AS61+AS62+AS64+AS65+AS66+AS67+AS68+AS69+AS70+AS71+AS72+AS73+AS74</f>
        <v>204.08164000000002</v>
      </c>
      <c r="AT57" s="29">
        <f>AT58+AT59+AT60+AT61+AT62+AT64+AT65+AT66+AT67+AT68+AT69+AT70+AT71+AT72+AT73+AT74</f>
        <v>204.08164000000002</v>
      </c>
      <c r="AU57" s="28">
        <f>AT57/AS57*100</f>
        <v>100</v>
      </c>
      <c r="AV57" s="29">
        <f>AV58+AV59+AV60+AV61+AV62+AV64+AV65+AV66+AV67+AV68+AV69+AV70+AV71+AV72+AV73+AV74</f>
        <v>0</v>
      </c>
      <c r="AW57" s="29">
        <f>AW58+AW59+AW60+AW61+AW62+AW64+AW65+AW66+AW67+AW68+AW69+AW70+AW71+AW72+AW73+AW74</f>
        <v>0</v>
      </c>
      <c r="AX57" s="29">
        <f>AX58+AX59+AX60+AX61+AX62+AX64+AX65+AX66+AX67+AX68+AX69+AX70+AX71+AX72+AX73+AX74</f>
        <v>0</v>
      </c>
      <c r="AY57" s="28"/>
      <c r="AZ57" s="29">
        <f>AZ58+AZ59+AZ60+AZ61+AZ62+AZ64+AZ65+AZ66+AZ67+AZ68+AZ69+AZ70+AZ71+AZ72+AZ73+AZ74</f>
        <v>384.84974999999997</v>
      </c>
      <c r="BA57" s="29">
        <f>BA58+BA59+BA60+BA61+BA62+BA64+BA65+BA66+BA67+BA68+BA69+BA70+BA71+BA72+BA73+BA74</f>
        <v>384.84974999999997</v>
      </c>
      <c r="BB57" s="29">
        <f>BB58+BB59+BB60+BB61+BB62+BB64+BB65+BB66+BB67+BB68+BB69+BB70+BB71+BB72+BB73+BB74</f>
        <v>384.84974999999997</v>
      </c>
      <c r="BC57" s="28">
        <f>BB57/BA57*100</f>
        <v>100</v>
      </c>
      <c r="BD57" s="29"/>
      <c r="BE57" s="29"/>
      <c r="BF57" s="29"/>
      <c r="BG57" s="28"/>
      <c r="BH57" s="29"/>
      <c r="BI57" s="29"/>
      <c r="BJ57" s="29"/>
      <c r="BK57" s="28"/>
      <c r="BL57" s="28"/>
      <c r="BM57" s="29">
        <f>BM58+BM59+BM60+BM61+BM62+BM64+BM65+BM66+BM67+BM68+BM69+BM70+BM71+BM72+BM73+BM74</f>
        <v>0</v>
      </c>
      <c r="BN57" s="29">
        <f>BN58+BN59+BN60+BN61+BN62+BN64+BN65+BN66+BN67+BN68+BN69+BN70+BN71+BN72+BN73+BN74</f>
        <v>0</v>
      </c>
      <c r="BO57" s="29">
        <f>BO58+BO59+BO60+BO61+BO62+BO64+BO65+BO66+BO67+BO68+BO69+BO70+BO71+BO72+BO73+BO74</f>
        <v>0</v>
      </c>
      <c r="BP57" s="29"/>
      <c r="BQ57" s="29">
        <f>BQ58+BQ59+BQ60+BQ61+BQ62+BQ64+BQ65+BQ66+BQ67+BQ68+BQ69+BQ70+BQ71+BQ72+BQ73+BQ74</f>
        <v>5470.0921200000003</v>
      </c>
      <c r="BR57" s="29">
        <f>BR58+BR59+BR60+BR61+BR62+BR64+BR65+BR66+BR67+BR68+BR69+BR70+BR71+BR72+BR73+BR74</f>
        <v>1206.3413399999999</v>
      </c>
      <c r="BS57" s="28">
        <f t="shared" si="133"/>
        <v>22.053400811831299</v>
      </c>
      <c r="BT57" s="29">
        <f>BT58+BT59+BT60+BT61+BT62+BT64+BT65+BT66+BT67+BT68+BT69+BT70+BT71+BT72+BT73+BT74</f>
        <v>21250</v>
      </c>
      <c r="BU57" s="29">
        <f>BU58+BU59+BU60+BU61+BU62+BU64+BU65+BU66+BU67+BU68+BU69+BU70+BU71+BU72+BU73+BU74</f>
        <v>21250</v>
      </c>
      <c r="BV57" s="29">
        <f>BV58+BV59+BV60+BV61+BV62+BV64+BV65+BV66+BV67+BV68+BV69+BV70+BV71+BV72+BV73+BV74</f>
        <v>21250</v>
      </c>
      <c r="BW57" s="28">
        <f>BV57/BU57*100</f>
        <v>100</v>
      </c>
      <c r="BX57" s="29">
        <f t="shared" ref="BX57:CD57" si="215">BX58+BX59+BX60+BX61+BX62+BX64+BX65+BX66+BX67+BX68+BX69+BX70+BX71+BX72+BX73+BX74</f>
        <v>98892.5</v>
      </c>
      <c r="BY57" s="29">
        <f t="shared" si="215"/>
        <v>133573.9</v>
      </c>
      <c r="BZ57" s="29">
        <f t="shared" si="215"/>
        <v>84646.840110000005</v>
      </c>
      <c r="CA57" s="29">
        <f t="shared" si="215"/>
        <v>63.370793328636807</v>
      </c>
      <c r="CB57" s="29">
        <f t="shared" si="215"/>
        <v>16671.235949999998</v>
      </c>
      <c r="CC57" s="29">
        <f t="shared" si="215"/>
        <v>16671.235949999998</v>
      </c>
      <c r="CD57" s="29">
        <f t="shared" si="215"/>
        <v>16671.235949999998</v>
      </c>
      <c r="CE57" s="29">
        <f t="shared" ref="CE57:CE58" si="216">CD57/CC57*100</f>
        <v>100</v>
      </c>
      <c r="CF57" s="29">
        <f t="shared" ref="CF57" si="217">CF58+CF59+CF60+CF61+CF62+CF64+CF65+CF66+CF67+CF68+CF69+CF70+CF71+CF72+CF73+CF74</f>
        <v>5278</v>
      </c>
      <c r="CG57" s="29">
        <f t="shared" ref="CG57:CL57" si="218">CG58+CG59+CG60+CG61+CG62+CG64+CG65+CG66+CG67+CG68+CG69+CG70+CG71+CG72+CG73+CG74</f>
        <v>6076.9</v>
      </c>
      <c r="CH57" s="29">
        <f t="shared" si="218"/>
        <v>4174.7968000000001</v>
      </c>
      <c r="CI57" s="29">
        <f t="shared" si="218"/>
        <v>68.699448732083795</v>
      </c>
      <c r="CJ57" s="29">
        <f t="shared" ref="CJ57" si="219">CJ58+CJ59+CJ60+CJ61+CJ62+CJ64+CJ65+CJ66+CJ67+CJ68+CJ69+CJ70+CJ71+CJ72+CJ73+CJ74</f>
        <v>840</v>
      </c>
      <c r="CK57" s="29">
        <f t="shared" si="218"/>
        <v>840</v>
      </c>
      <c r="CL57" s="29">
        <f t="shared" si="218"/>
        <v>71.105999999999995</v>
      </c>
      <c r="CM57" s="29">
        <f>CL57/CK57*100</f>
        <v>8.4649999999999981</v>
      </c>
      <c r="CN57" s="29">
        <f t="shared" ref="CN57" si="220">CN58+CN59+CN60+CN61+CN62+CN64+CN65+CN66+CN67+CN68+CN69+CN70+CN71+CN72+CN73+CN74</f>
        <v>0</v>
      </c>
      <c r="CO57" s="29">
        <f t="shared" ref="CO57:CT57" si="221">CO58+CO59+CO60+CO61+CO62+CO64+CO65+CO66+CO67+CO68+CO69+CO70+CO71+CO72+CO73+CO74</f>
        <v>0</v>
      </c>
      <c r="CP57" s="29">
        <f t="shared" si="221"/>
        <v>0</v>
      </c>
      <c r="CQ57" s="29">
        <f t="shared" si="221"/>
        <v>0</v>
      </c>
      <c r="CR57" s="29">
        <f t="shared" ref="CR57" si="222">CR58+CR59+CR60+CR61+CR62+CR64+CR65+CR66+CR67+CR68+CR69+CR70+CR71+CR72+CR73+CR74</f>
        <v>0</v>
      </c>
      <c r="CS57" s="29">
        <f t="shared" si="221"/>
        <v>0</v>
      </c>
      <c r="CT57" s="29">
        <f t="shared" si="221"/>
        <v>0</v>
      </c>
      <c r="CU57" s="28"/>
      <c r="CV57" s="28"/>
      <c r="CW57" s="29">
        <f>CW58+CW59+CW60+CW61+CW62+CW64+CW65+CW66+CW67+CW68+CW69+CW70+CW71+CW72+CW73+CW74</f>
        <v>0</v>
      </c>
      <c r="CX57" s="29">
        <f>CX58+CX59+CX60+CX61+CX62+CX64+CX65+CX66+CX67+CX68+CX69+CX70+CX71+CX72+CX73+CX74</f>
        <v>0</v>
      </c>
      <c r="CY57" s="29">
        <f>CY58+CY59+CY60+CY61+CY62+CY64+CY65+CY66+CY67+CY68+CY69+CY70+CY71+CY72+CY73+CY74</f>
        <v>0</v>
      </c>
      <c r="CZ57" s="29">
        <f>CZ58+CZ59+CZ60+CZ61+CZ62+CZ64+CZ65+CZ66+CZ67+CZ68+CZ69+CZ70+CZ71+CZ72+CZ73+CZ74+CZ63</f>
        <v>71628</v>
      </c>
      <c r="DA57" s="29">
        <f>DA58+DA59+DA60+DA61+DA62+DA64+DA65+DA66+DA67+DA68+DA69+DA70+DA71+DA72+DA73+DA74+DA63</f>
        <v>71628</v>
      </c>
      <c r="DB57" s="29">
        <f>DB58+DB59+DB60+DB61+DB62+DB64+DB65+DB66+DB67+DB68+DB69+DB70+DB71+DB72+DB73+DB74+DB63</f>
        <v>71628</v>
      </c>
      <c r="DC57" s="82">
        <f t="shared" si="134"/>
        <v>100</v>
      </c>
      <c r="DD57" s="29">
        <f t="shared" ref="DD57:DG57" si="223">DD58+DD59+DD60+DD61+DD62+DD64+DD65+DD66+DD67+DD68+DD69+DD70+DD71+DD72+DD73+DD74</f>
        <v>89946.815000000002</v>
      </c>
      <c r="DE57" s="29">
        <f t="shared" si="223"/>
        <v>89946.815000000002</v>
      </c>
      <c r="DF57" s="29">
        <f t="shared" si="223"/>
        <v>89946.815000000002</v>
      </c>
      <c r="DG57" s="29">
        <f t="shared" si="223"/>
        <v>100</v>
      </c>
      <c r="DH57" s="29"/>
      <c r="DI57" s="29">
        <f>DI58+DI59+DI60+DI61+DI62+DI64+DI65+DI66+DI67+DI68+DI69+DI70+DI71+DI72+DI73+DI74</f>
        <v>0</v>
      </c>
      <c r="DJ57" s="29">
        <f>DJ58+DJ59+DJ60+DJ61+DJ62+DJ64+DJ65+DJ66+DJ67+DJ68+DJ69+DJ70+DJ71+DJ72+DJ73+DJ74</f>
        <v>0</v>
      </c>
      <c r="DK57" s="29">
        <f>DK58+DK59+DK60+DK61+DK62+DK64+DK65+DK66+DK67+DK68+DK69+DK70+DK71+DK72+DK73+DK74</f>
        <v>0</v>
      </c>
      <c r="DL57" s="29"/>
      <c r="DM57" s="29">
        <f t="shared" ref="DM57:DR57" si="224">DM58+DM59+DM60+DM61+DM62+DM64+DM65+DM66+DM67+DM68+DM69+DM70+DM71+DM72+DM73+DM74</f>
        <v>479.50533000000001</v>
      </c>
      <c r="DN57" s="29">
        <f t="shared" si="224"/>
        <v>0</v>
      </c>
      <c r="DO57" s="29">
        <f t="shared" si="224"/>
        <v>0</v>
      </c>
      <c r="DP57" s="29">
        <f t="shared" ref="DP57" si="225">DP58+DP59+DP60+DP61+DP62+DP64+DP65+DP66+DP67+DP68+DP69+DP70+DP71+DP72+DP73+DP74</f>
        <v>574.20000000000005</v>
      </c>
      <c r="DQ57" s="29">
        <f t="shared" si="224"/>
        <v>574.20000000000005</v>
      </c>
      <c r="DR57" s="29">
        <f t="shared" si="224"/>
        <v>22.754999999999999</v>
      </c>
      <c r="DS57" s="29">
        <f>DR57/DQ57*100</f>
        <v>3.962904911180773</v>
      </c>
      <c r="DT57" s="29">
        <f t="shared" ref="DT57:ED57" si="226">DT58+DT59+DT60+DT61+DT62+DT64+DT65+DT66+DT67+DT68+DT69+DT70+DT71+DT72+DT73+DT74</f>
        <v>12262.8</v>
      </c>
      <c r="DU57" s="29">
        <f t="shared" si="226"/>
        <v>12262.8</v>
      </c>
      <c r="DV57" s="29">
        <f t="shared" si="226"/>
        <v>6985.7247100000004</v>
      </c>
      <c r="DW57" s="29">
        <f t="shared" si="226"/>
        <v>56.966799670548326</v>
      </c>
      <c r="DX57" s="29">
        <f t="shared" si="226"/>
        <v>3650</v>
      </c>
      <c r="DY57" s="29">
        <f t="shared" si="226"/>
        <v>3650</v>
      </c>
      <c r="DZ57" s="29">
        <f t="shared" si="226"/>
        <v>826.71854000000008</v>
      </c>
      <c r="EA57" s="29">
        <f t="shared" si="226"/>
        <v>22.649823013698633</v>
      </c>
      <c r="EB57" s="29">
        <v>42294.7</v>
      </c>
      <c r="EC57" s="29">
        <f t="shared" si="226"/>
        <v>42294.7</v>
      </c>
      <c r="ED57" s="29">
        <f t="shared" si="226"/>
        <v>21667.40611</v>
      </c>
      <c r="EE57" s="29">
        <f>ED57/EC57*100</f>
        <v>51.229601132056736</v>
      </c>
      <c r="EF57" s="29"/>
      <c r="EG57" s="29"/>
      <c r="EH57" s="29"/>
      <c r="EI57" s="28"/>
      <c r="EJ57" s="29">
        <f>EJ58+EJ59+EJ60+EJ61+EJ62+EJ64+EJ65+EJ66+EJ67+EJ68+EJ69+EJ70+EJ71+EJ72+EJ73+EJ74</f>
        <v>11728.9</v>
      </c>
      <c r="EK57" s="29">
        <f>EK58+EK59+EK60+EK61+EK62+EK64+EK65+EK66+EK67+EK68+EK69+EK70+EK71+EK72+EK73+EK74</f>
        <v>12676.1</v>
      </c>
      <c r="EL57" s="29">
        <f>EL58+EL59+EL60+EL61+EL62+EL64+EL65+EL66+EL67+EL68+EL69+EL70+EL71+EL72+EL73+EL74</f>
        <v>8478.5996999999988</v>
      </c>
      <c r="EM57" s="29">
        <f>EL57/EK57*100</f>
        <v>66.886500579831321</v>
      </c>
      <c r="EN57" s="29">
        <f>EN58+EN59+EN60+EN61+EN62+EN64+EN65+EN66+EN67+EN68+EN69+EN70+EN71+EN72+EN73+EN74</f>
        <v>2000.1</v>
      </c>
      <c r="EO57" s="29">
        <f>EO58+EO59+EO60+EO61+EO62+EO64+EO65+EO66+EO67+EO68+EO69+EO70+EO71+EO72+EO73+EO74</f>
        <v>2000.1</v>
      </c>
      <c r="EP57" s="29">
        <f>EP58+EP59+EP60+EP61+EP62+EP64+EP65+EP66+EP67+EP68+EP69+EP70+EP71+EP72+EP73+EP74</f>
        <v>381.62700000000001</v>
      </c>
      <c r="EQ57" s="29">
        <f>EP57/EO57*100</f>
        <v>19.080395980200993</v>
      </c>
      <c r="ER57" s="29">
        <f>ER58+ER59+ER60+ER61+ER62+ER64+ER65+ER66+ER67+ER68+ER69+ER70+ER71+ER72+ER73+ER74</f>
        <v>14775</v>
      </c>
      <c r="ES57" s="29">
        <f>ES58+ES59+ES60+ES61+ES62+ES64+ES65+ES66+ES67+ES68+ES69+ES70+ES71+ES72+ES73+ES74</f>
        <v>12375</v>
      </c>
      <c r="ET57" s="29">
        <f>ET58+ET59+ET60+ET61+ET62+ET64+ET65+ET66+ET67+ET68+ET69+ET70+ET71+ET72+ET73+ET74</f>
        <v>12374.9</v>
      </c>
      <c r="EU57" s="29">
        <f>ET57/ES57*100</f>
        <v>99.999191919191915</v>
      </c>
      <c r="EV57" s="29">
        <f t="shared" ref="EV57:FC57" si="227">EV58+EV59+EV60+EV61+EV62+EV64+EV65+EV66+EV67+EV68+EV69+EV70+EV71+EV72+EV73+EV74</f>
        <v>12000</v>
      </c>
      <c r="EW57" s="29">
        <f t="shared" si="227"/>
        <v>14399.3</v>
      </c>
      <c r="EX57" s="29">
        <f t="shared" si="227"/>
        <v>13128.6</v>
      </c>
      <c r="EY57" s="29">
        <f t="shared" si="227"/>
        <v>91.175265464293403</v>
      </c>
      <c r="EZ57" s="29">
        <f t="shared" si="227"/>
        <v>1400</v>
      </c>
      <c r="FA57" s="29">
        <f t="shared" si="227"/>
        <v>1399.8554999999999</v>
      </c>
      <c r="FB57" s="29">
        <f t="shared" si="227"/>
        <v>1399.8554999999999</v>
      </c>
      <c r="FC57" s="29">
        <f t="shared" si="227"/>
        <v>100</v>
      </c>
      <c r="FD57" s="29">
        <f>FD58+FD59+FD60+FD61+FD62+FD64+FD65+FD66+FD67+FD68+FD69+FD70+FD71+FD72+FD73+FD74</f>
        <v>0</v>
      </c>
      <c r="FE57" s="29">
        <f>FE58+FE59+FE60+FE61+FE62+FE64+FE65+FE66+FE67+FE68+FE69+FE70+FE71+FE72+FE73+FE74</f>
        <v>0</v>
      </c>
      <c r="FF57" s="29">
        <f>FF58+FF59+FF60+FF61+FF62+FF64+FF65+FF66+FF67+FF68+FF69+FF70+FF71+FF72+FF73+FF74</f>
        <v>0</v>
      </c>
      <c r="FG57" s="29">
        <f>FG58+FG59+FG60+FG61+FG62+FG64+FG65+FG66+FG67+FG68+FG69+FG70+FG71+FG72+FG73+FG74</f>
        <v>0</v>
      </c>
      <c r="FH57" s="29"/>
      <c r="FI57" s="29">
        <f>FI58+FI59+FI60+FI61+FI62+FI64+FI65+FI66+FI67+FI68+FI69+FI70+FI71+FI72+FI73+FI74</f>
        <v>0</v>
      </c>
      <c r="FJ57" s="29">
        <f>FJ58+FJ59+FJ60+FJ61+FJ62+FJ64+FJ65+FJ66+FJ67+FJ68+FJ69+FJ70+FJ71+FJ72+FJ73+FJ74</f>
        <v>0</v>
      </c>
      <c r="FK57" s="29">
        <f>FK58+FK59+FK60+FK61+FK62+FK64+FK65+FK66+FK67+FK68+FK69+FK70+FK71+FK72+FK73+FK74</f>
        <v>0</v>
      </c>
      <c r="FL57" s="82"/>
      <c r="FM57" s="29">
        <f>FM58+FM59+FM60+FM61+FM62+FM64+FM65+FM66+FM67+FM68+FM69+FM70+FM71+FM72+FM73+FM74</f>
        <v>0</v>
      </c>
      <c r="FN57" s="29">
        <f>FN58+FN59+FN60+FN61+FN62+FN64+FN65+FN66+FN67+FN68+FN69+FN70+FN71+FN72+FN73+FN74</f>
        <v>0</v>
      </c>
      <c r="FO57" s="29">
        <f>FO58+FO59+FO60+FO61+FO62+FO64+FO65+FO66+FO67+FO68+FO69+FO70+FO71+FO72+FO73+FO74</f>
        <v>0</v>
      </c>
      <c r="FP57" s="29"/>
      <c r="FQ57" s="29"/>
      <c r="FR57" s="29">
        <f>FR58+FR59+FR60+FR61+FR62+FR64+FR65+FR66+FR67+FR68+FR69+FR70+FR71+FR72+FR73+FR74</f>
        <v>0</v>
      </c>
      <c r="FS57" s="29"/>
      <c r="FT57" s="28"/>
      <c r="FU57" s="29">
        <f t="shared" ref="FU57:FZ57" si="228">FU58+FU59+FU60+FU61+FU62+FU64+FU65+FU66+FU67+FU68+FU69+FU70+FU71+FU72+FU73+FU74</f>
        <v>0</v>
      </c>
      <c r="FV57" s="29">
        <f t="shared" si="228"/>
        <v>0</v>
      </c>
      <c r="FW57" s="29">
        <f t="shared" si="228"/>
        <v>0</v>
      </c>
      <c r="FX57" s="29">
        <f t="shared" si="228"/>
        <v>0</v>
      </c>
      <c r="FY57" s="29">
        <f t="shared" si="228"/>
        <v>0</v>
      </c>
      <c r="FZ57" s="29">
        <f t="shared" si="228"/>
        <v>0</v>
      </c>
      <c r="GA57" s="29"/>
      <c r="GB57" s="29">
        <f t="shared" ref="GB57" si="229">GB58+GB59+GB60+GB61+GB62+GB64+GB65+GB66+GB67+GB68+GB69+GB70+GB71+GB72+GB73+GB74</f>
        <v>0</v>
      </c>
      <c r="GC57" s="29">
        <f t="shared" ref="GC57:GD57" si="230">GC58+GC59+GC60+GC61+GC62+GC64+GC65+GC66+GC67+GC68+GC69+GC70+GC71+GC72+GC73+GC74</f>
        <v>0</v>
      </c>
      <c r="GD57" s="29">
        <f t="shared" si="230"/>
        <v>0</v>
      </c>
      <c r="GE57" s="29"/>
      <c r="GF57" s="29">
        <f>GF58+GF59+GF60+GF61+GF62+GF64+GF65+GF66+GF67+GF68+GF69+GF70+GF71+GF72+GF73+GF74</f>
        <v>0</v>
      </c>
      <c r="GG57" s="29">
        <f>GG58+GG59+GG60+GG61+GG62+GG64+GG65+GG66+GG67+GG68+GG69+GG70+GG71+GG72+GG73+GG74</f>
        <v>0</v>
      </c>
      <c r="GH57" s="29">
        <f>GH58+GH59+GH60+GH61+GH62+GH64+GH65+GH66+GH67+GH68+GH69+GH70+GH71+GH72+GH73+GH74</f>
        <v>0</v>
      </c>
      <c r="GI57" s="29"/>
      <c r="GJ57" s="29"/>
      <c r="GK57" s="29">
        <f>GK58+GK59+GK60+GK61+GK62+GK63+GK64+GK65+GK66+GK67+GK68+GK69+GK70+GK71+GK72+GK73+GK74</f>
        <v>20551.339930000002</v>
      </c>
      <c r="GL57" s="29">
        <f>GL58+GL59+GL60+GL61+GL62+GL63+GL64+GL65+GL66+GL67+GL68+GL69+GL70+GL71+GL72+GL73+GL74</f>
        <v>17397.526140000002</v>
      </c>
      <c r="GM57" s="28">
        <f>GL57/GK57*100</f>
        <v>84.653974871019528</v>
      </c>
      <c r="GN57" s="29">
        <f>GN58+GN59+GN60+GN61+GN62+GN63+GN64+GN65+GN66+GN67+GN68+GN69+GN70+GN71+GN72+GN73+GN74</f>
        <v>34479.599999999999</v>
      </c>
      <c r="GO57" s="29">
        <f>GO58+GO59+GO60+GO61+GO62+GO63+GO64+GO65+GO66+GO67+GO68+GO69+GO70+GO71+GO72+GO73+GO74</f>
        <v>38631.034489999998</v>
      </c>
      <c r="GP57" s="29">
        <f>GP58+GP59+GP60+GP61+GP62+GP63+GP64+GP65+GP66+GP67+GP68+GP69+GP70+GP71+GP72+GP73+GP74</f>
        <v>37284.955889999997</v>
      </c>
      <c r="GQ57" s="28">
        <f>GP57/GO57*100</f>
        <v>96.515551245855335</v>
      </c>
      <c r="GR57" s="28"/>
      <c r="GS57" s="29">
        <f>GS58+GS59+GS60+GS61+GS62+GS64+GS65+GS66+GS67+GS68+GS69+GS70+GS71+GS72+GS73+GS74</f>
        <v>0</v>
      </c>
      <c r="GT57" s="29">
        <f>GT58+GT59+GT60+GT61+GT62+GT64+GT65+GT66+GT67+GT68+GT69+GT70+GT71+GT72+GT73+GT74</f>
        <v>0</v>
      </c>
      <c r="GU57" s="29"/>
      <c r="GV57" s="29"/>
      <c r="GW57" s="29"/>
      <c r="GX57" s="29"/>
      <c r="GY57" s="28"/>
      <c r="GZ57" s="28"/>
      <c r="HA57" s="29">
        <f>HA58+HA59+HA60+HA61+HA62+HA64+HA65+HA66+HA67+HA68+HA69+HA70+HA71+HA72+HA73+HA74</f>
        <v>196893.19</v>
      </c>
      <c r="HB57" s="29">
        <f>HB58+HB59+HB60+HB61+HB62+HB64+HB65+HB66+HB67+HB68+HB69+HB70+HB71+HB72+HB73+HB74</f>
        <v>63828.779780000004</v>
      </c>
      <c r="HC57" s="28">
        <f>HB57/HA57*100</f>
        <v>32.417972292490163</v>
      </c>
      <c r="HD57" s="28"/>
      <c r="HE57" s="29">
        <f>HE58+HE59+HE60+HE61+HE62+HE64+HE65+HE66+HE67+HE68+HE69+HE70+HE71+HE72+HE73+HE74</f>
        <v>0</v>
      </c>
      <c r="HF57" s="29">
        <f>HF58+HF59+HF60+HF61+HF62+HF64+HF65+HF66+HF67+HF68+HF69+HF70+HF71+HF72+HF73+HF74</f>
        <v>0</v>
      </c>
      <c r="HG57" s="28"/>
      <c r="HH57" s="29">
        <f>HH58+HH59+HH60+HH61+HH62+HH64+HH65+HH66+HH67+HH68+HH69+HH70+HH71+HH72+HH73+HH74</f>
        <v>3000</v>
      </c>
      <c r="HI57" s="29">
        <f>HI58+HI59+HI60+HI61+HI62+HI64+HI65+HI66+HI67+HI68+HI69+HI70+HI71+HI72+HI73+HI74</f>
        <v>4000</v>
      </c>
      <c r="HJ57" s="29">
        <f>HJ58+HJ59+HJ60+HJ61+HJ62+HJ64+HJ65+HJ66+HJ67+HJ68+HJ69+HJ70+HJ71+HJ72+HJ73+HJ74</f>
        <v>4000</v>
      </c>
      <c r="HK57" s="28">
        <f>HJ57/HI57*100</f>
        <v>100</v>
      </c>
      <c r="HL57" s="29">
        <f>HL58+HL59+HL60+HL61+HL62+HL64+HL65+HL66+HL67+HL68+HL69+HL70+HL71+HL72+HL73+HL74</f>
        <v>6248.6</v>
      </c>
      <c r="HM57" s="29">
        <f>HM58+HM59+HM60+HM61+HM62+HM64+HM65+HM66+HM67+HM68+HM69+HM70+HM71+HM72+HM73+HM74</f>
        <v>6248.6</v>
      </c>
      <c r="HN57" s="29">
        <f>HN58+HN59+HN60+HN61+HN62+HN64+HN65+HN66+HN67+HN68+HN69+HN70+HN71+HN72+HN73+HN74</f>
        <v>3960.16246</v>
      </c>
      <c r="HO57" s="28">
        <f>HN57/HM57*100</f>
        <v>63.376795762250737</v>
      </c>
      <c r="HP57" s="29">
        <f>HP58+HP59+HP60+HP61+HP62+HP64+HP65+HP66+HP67+HP68+HP69+HP70+HP71+HP72+HP73+HP74</f>
        <v>0</v>
      </c>
      <c r="HQ57" s="29">
        <f>HQ58+HQ59+HQ60+HQ61+HQ62+HQ64+HQ65+HQ66+HQ67+HQ68+HQ69+HQ70+HQ71+HQ72+HQ73+HQ74</f>
        <v>176.5</v>
      </c>
      <c r="HR57" s="29">
        <f>HR58+HR59+HR60+HR61+HR62+HR64+HR65+HR66+HR67+HR68+HR69+HR70+HR71+HR72+HR73+HR74</f>
        <v>176.5</v>
      </c>
      <c r="HS57" s="28">
        <f>HR57/HQ57*100</f>
        <v>100</v>
      </c>
      <c r="HT57" s="29">
        <f>HT58+HT59+HT60+HT61+HT62+HT64+HT65+HT66+HT67+HT68+HT69+HT70+HT71+HT72+HT73+HT74</f>
        <v>0</v>
      </c>
      <c r="HU57" s="29">
        <f>HU58+HU59+HU60+HU61+HU62+HU64+HU65+HU66+HU67+HU68+HU69+HU70+HU71+HU72+HU73+HU74</f>
        <v>0</v>
      </c>
      <c r="HV57" s="29">
        <f>HV58+HV59+HV60+HV61+HV62+HV64+HV65+HV66+HV67+HV68+HV69+HV70+HV71+HV72+HV73+HV74</f>
        <v>0</v>
      </c>
      <c r="HW57" s="28"/>
      <c r="HX57" s="29"/>
      <c r="HY57" s="29"/>
      <c r="HZ57" s="29"/>
      <c r="IA57" s="28"/>
      <c r="IB57" s="29">
        <f>SUM(IB58:IB74)</f>
        <v>0</v>
      </c>
      <c r="IC57" s="29">
        <f>SUM(IC58:IC74)</f>
        <v>0</v>
      </c>
      <c r="ID57" s="29">
        <f>SUM(ID58:ID74)</f>
        <v>0</v>
      </c>
      <c r="IE57" s="28"/>
      <c r="IF57" s="29">
        <f>SUM(IF58:IF74)</f>
        <v>0</v>
      </c>
      <c r="IG57" s="29">
        <f>SUM(IG58:IG74)</f>
        <v>0</v>
      </c>
      <c r="IH57" s="29">
        <f>SUM(IH58:IH74)</f>
        <v>0</v>
      </c>
      <c r="II57" s="28"/>
      <c r="IJ57" s="28"/>
      <c r="IK57" s="29">
        <f>SUM(IK58:IK74)</f>
        <v>0</v>
      </c>
      <c r="IL57" s="29">
        <f>SUM(IL58:IL74)</f>
        <v>0</v>
      </c>
      <c r="IM57" s="28"/>
      <c r="IN57" s="28"/>
      <c r="IO57" s="29">
        <f>SUM(IO58:IO74)</f>
        <v>0</v>
      </c>
      <c r="IP57" s="29">
        <f>SUM(IP58:IP74)</f>
        <v>0</v>
      </c>
      <c r="IQ57" s="28"/>
      <c r="IR57" s="82"/>
      <c r="IS57" s="29">
        <f>IS58+IS59+IS60+IS61+IS62+IS64+IS65+IS66+IS67+IS68+IS69+IS70+IS71+IS72+IS73+IS74</f>
        <v>0</v>
      </c>
      <c r="IT57" s="29">
        <f>IT58+IT59+IT60+IT61+IT62+IT64+IT65+IT66+IT67+IT68+IT69+IT70+IT71+IT72+IT73+IT74</f>
        <v>0</v>
      </c>
      <c r="IU57" s="82"/>
      <c r="IV57" s="29">
        <f>SUM(IV58:IV74)</f>
        <v>0</v>
      </c>
      <c r="IW57" s="29">
        <f>SUM(IW58:IW74)</f>
        <v>0</v>
      </c>
      <c r="IX57" s="29">
        <f>SUM(IX58:IX74)</f>
        <v>0</v>
      </c>
      <c r="IY57" s="28"/>
      <c r="IZ57" s="29">
        <f>SUM(IZ58:IZ74)</f>
        <v>0</v>
      </c>
      <c r="JA57" s="29">
        <f>SUM(JA58:JA74)</f>
        <v>0</v>
      </c>
      <c r="JB57" s="29">
        <f>SUM(JB58:JB74)</f>
        <v>0</v>
      </c>
      <c r="JC57" s="28"/>
      <c r="JD57" s="28"/>
      <c r="JE57" s="29"/>
      <c r="JF57" s="29"/>
      <c r="JG57" s="28"/>
      <c r="JH57" s="29"/>
      <c r="JI57" s="29"/>
      <c r="JJ57" s="29"/>
      <c r="JK57" s="28"/>
      <c r="JL57" s="28"/>
      <c r="JM57" s="29"/>
      <c r="JN57" s="29"/>
      <c r="JO57" s="28"/>
      <c r="JP57" s="29"/>
      <c r="JQ57" s="29"/>
      <c r="JR57" s="29"/>
      <c r="JS57" s="28"/>
      <c r="JT57" s="28"/>
      <c r="JU57" s="28"/>
      <c r="JV57" s="28"/>
      <c r="JW57" s="28"/>
      <c r="JX57" s="75"/>
      <c r="JY57" s="75"/>
      <c r="JZ57" s="75"/>
      <c r="KA57" s="75"/>
      <c r="KB57" s="28"/>
      <c r="KC57" s="29"/>
      <c r="KD57" s="29"/>
      <c r="KE57" s="28"/>
      <c r="KF57" s="28"/>
      <c r="KG57" s="29"/>
      <c r="KH57" s="29"/>
      <c r="KI57" s="28"/>
      <c r="KJ57" s="28"/>
      <c r="KK57" s="29"/>
      <c r="KL57" s="29"/>
      <c r="KM57" s="28"/>
      <c r="KN57" s="28"/>
      <c r="KO57" s="29"/>
      <c r="KP57" s="29"/>
      <c r="KQ57" s="28"/>
      <c r="KR57" s="28"/>
      <c r="KS57" s="29">
        <f>SUM(KS58:KS74)</f>
        <v>36864.199999999997</v>
      </c>
      <c r="KT57" s="29">
        <f>SUM(KT58:KT74)</f>
        <v>31072.289370000002</v>
      </c>
      <c r="KU57" s="28">
        <f t="shared" ref="KU57:KU59" si="231">KT57/KS57*100</f>
        <v>84.288522116307973</v>
      </c>
      <c r="KV57" s="28"/>
      <c r="KW57" s="29">
        <f>SUM(KW58:KW74)</f>
        <v>0</v>
      </c>
      <c r="KX57" s="29">
        <f>SUM(KX58:KX74)</f>
        <v>0</v>
      </c>
      <c r="KY57" s="28"/>
      <c r="KZ57" s="28"/>
      <c r="LA57" s="29">
        <f>SUM(LA58:LA74)</f>
        <v>0</v>
      </c>
      <c r="LB57" s="29">
        <f>SUM(LB58:LB74)</f>
        <v>0</v>
      </c>
      <c r="LC57" s="28"/>
      <c r="LD57" s="28"/>
      <c r="LE57" s="29">
        <f>SUM(LE58:LE74)</f>
        <v>0</v>
      </c>
      <c r="LF57" s="29">
        <f>SUM(LF58:LF74)</f>
        <v>0</v>
      </c>
      <c r="LG57" s="28"/>
      <c r="LH57" s="28"/>
      <c r="LI57" s="29">
        <f>SUM(LI58:LI74)</f>
        <v>0</v>
      </c>
      <c r="LJ57" s="29">
        <f>SUM(LJ58:LJ74)</f>
        <v>0</v>
      </c>
      <c r="LK57" s="28"/>
      <c r="LL57" s="28"/>
      <c r="LM57" s="29">
        <f>SUM(LM58:LM74)</f>
        <v>0</v>
      </c>
      <c r="LN57" s="29">
        <f>SUM(LN58:LN74)</f>
        <v>0</v>
      </c>
      <c r="LO57" s="28"/>
      <c r="LP57" s="28"/>
      <c r="LQ57" s="29">
        <f>SUM(LQ58:LQ74)</f>
        <v>0</v>
      </c>
      <c r="LR57" s="29">
        <f>SUM(LR58:LR74)</f>
        <v>0</v>
      </c>
      <c r="LS57" s="28"/>
    </row>
    <row r="58" spans="1:331" ht="24" customHeight="1" x14ac:dyDescent="0.25">
      <c r="A58" s="24" t="s">
        <v>173</v>
      </c>
      <c r="B58" s="198">
        <f t="shared" si="80"/>
        <v>251593.96083000003</v>
      </c>
      <c r="C58" s="198">
        <f t="shared" si="81"/>
        <v>486179.42756999994</v>
      </c>
      <c r="D58" s="198">
        <f t="shared" si="82"/>
        <v>486179.42756999994</v>
      </c>
      <c r="E58" s="198"/>
      <c r="F58" s="198">
        <f t="shared" si="83"/>
        <v>262862.65378000005</v>
      </c>
      <c r="G58" s="26">
        <f t="shared" si="182"/>
        <v>54.067004664065756</v>
      </c>
      <c r="H58" s="27"/>
      <c r="I58" s="27"/>
      <c r="J58" s="26"/>
      <c r="K58" s="26"/>
      <c r="L58" s="26"/>
      <c r="M58" s="27"/>
      <c r="N58" s="27"/>
      <c r="O58" s="26"/>
      <c r="P58" s="26"/>
      <c r="Q58" s="27"/>
      <c r="R58" s="27"/>
      <c r="S58" s="26"/>
      <c r="T58" s="26"/>
      <c r="U58" s="27"/>
      <c r="V58" s="27"/>
      <c r="W58" s="26"/>
      <c r="X58" s="27"/>
      <c r="Y58" s="27"/>
      <c r="Z58" s="27"/>
      <c r="AA58" s="26"/>
      <c r="AB58" s="26">
        <v>15341.4</v>
      </c>
      <c r="AC58" s="26">
        <v>15430.5396</v>
      </c>
      <c r="AD58" s="26">
        <v>15430.5396</v>
      </c>
      <c r="AE58" s="27">
        <f>AD58/AC58*100</f>
        <v>100</v>
      </c>
      <c r="AF58" s="27"/>
      <c r="AG58" s="27"/>
      <c r="AH58" s="26"/>
      <c r="AI58" s="27"/>
      <c r="AJ58" s="27">
        <v>4240</v>
      </c>
      <c r="AK58" s="27">
        <v>4240</v>
      </c>
      <c r="AL58" s="27">
        <v>4240</v>
      </c>
      <c r="AM58" s="27">
        <f>AL58/AK58*100</f>
        <v>100</v>
      </c>
      <c r="AN58" s="27"/>
      <c r="AO58" s="27"/>
      <c r="AP58" s="27"/>
      <c r="AQ58" s="26"/>
      <c r="AR58" s="27">
        <v>204.1</v>
      </c>
      <c r="AS58" s="27">
        <v>204.08164000000002</v>
      </c>
      <c r="AT58" s="27">
        <v>204.08164000000002</v>
      </c>
      <c r="AU58" s="26">
        <f>AT58/AS58*100</f>
        <v>100</v>
      </c>
      <c r="AV58" s="26"/>
      <c r="AW58" s="26"/>
      <c r="AX58" s="26"/>
      <c r="AY58" s="26"/>
      <c r="AZ58" s="26">
        <v>192.42488</v>
      </c>
      <c r="BA58" s="26">
        <v>192.42488</v>
      </c>
      <c r="BB58" s="26">
        <v>192.42488</v>
      </c>
      <c r="BC58" s="26">
        <f>BB58/BA58*100</f>
        <v>100</v>
      </c>
      <c r="BD58" s="26"/>
      <c r="BE58" s="26"/>
      <c r="BF58" s="26"/>
      <c r="BG58" s="26"/>
      <c r="BH58" s="26"/>
      <c r="BI58" s="26"/>
      <c r="BJ58" s="26"/>
      <c r="BK58" s="26"/>
      <c r="BL58" s="26"/>
      <c r="BM58" s="27"/>
      <c r="BN58" s="27"/>
      <c r="BO58" s="26"/>
      <c r="BP58" s="26"/>
      <c r="BQ58" s="26"/>
      <c r="BR58" s="26"/>
      <c r="BS58" s="26"/>
      <c r="BT58" s="27">
        <v>0</v>
      </c>
      <c r="BU58" s="27">
        <v>0</v>
      </c>
      <c r="BV58" s="27"/>
      <c r="BW58" s="26"/>
      <c r="BX58" s="27">
        <v>98892.5</v>
      </c>
      <c r="BY58" s="27">
        <v>133573.9</v>
      </c>
      <c r="BZ58" s="26">
        <v>84646.840110000005</v>
      </c>
      <c r="CA58" s="27">
        <f>BZ58/BY58*100</f>
        <v>63.370793328636807</v>
      </c>
      <c r="CB58" s="27">
        <v>16671.235949999998</v>
      </c>
      <c r="CC58" s="27">
        <v>16671.235949999998</v>
      </c>
      <c r="CD58" s="27">
        <v>16671.235949999998</v>
      </c>
      <c r="CE58" s="27">
        <f t="shared" si="216"/>
        <v>100</v>
      </c>
      <c r="CF58" s="27">
        <v>5278</v>
      </c>
      <c r="CG58" s="27">
        <v>6076.9</v>
      </c>
      <c r="CH58" s="27">
        <v>4174.7968000000001</v>
      </c>
      <c r="CI58" s="27">
        <f>CH58/CG58*100</f>
        <v>68.699448732083795</v>
      </c>
      <c r="CJ58" s="27">
        <v>840</v>
      </c>
      <c r="CK58" s="27">
        <v>840</v>
      </c>
      <c r="CL58" s="27">
        <v>71.105999999999995</v>
      </c>
      <c r="CM58" s="27">
        <f>CL58/CK58*100</f>
        <v>8.4649999999999981</v>
      </c>
      <c r="CN58" s="27"/>
      <c r="CO58" s="27"/>
      <c r="CP58" s="79"/>
      <c r="CQ58" s="79"/>
      <c r="CR58" s="27"/>
      <c r="CS58" s="27"/>
      <c r="CT58" s="79"/>
      <c r="CU58" s="26"/>
      <c r="CV58" s="26"/>
      <c r="CW58" s="27"/>
      <c r="CX58" s="79"/>
      <c r="CY58" s="79"/>
      <c r="CZ58" s="27"/>
      <c r="DA58" s="27"/>
      <c r="DB58" s="79"/>
      <c r="DC58" s="31"/>
      <c r="DD58" s="27"/>
      <c r="DE58" s="27"/>
      <c r="DF58" s="79"/>
      <c r="DG58" s="79"/>
      <c r="DH58" s="79"/>
      <c r="DI58" s="27"/>
      <c r="DJ58" s="79"/>
      <c r="DK58" s="79"/>
      <c r="DL58" s="79"/>
      <c r="DM58" s="27"/>
      <c r="DN58" s="79"/>
      <c r="DO58" s="79"/>
      <c r="DP58" s="27">
        <v>574.20000000000005</v>
      </c>
      <c r="DQ58" s="27">
        <v>574.20000000000005</v>
      </c>
      <c r="DR58" s="79">
        <v>22.754999999999999</v>
      </c>
      <c r="DS58" s="27">
        <f>DR58/DQ58*100</f>
        <v>3.962904911180773</v>
      </c>
      <c r="DT58" s="27">
        <v>12262.8</v>
      </c>
      <c r="DU58" s="27">
        <v>12262.8</v>
      </c>
      <c r="DV58" s="27">
        <v>6985.7247100000004</v>
      </c>
      <c r="DW58" s="27">
        <f>DV58/DU58*100</f>
        <v>56.966799670548326</v>
      </c>
      <c r="DX58" s="27">
        <v>3650</v>
      </c>
      <c r="DY58" s="27">
        <v>3650</v>
      </c>
      <c r="DZ58" s="27">
        <v>826.71854000000008</v>
      </c>
      <c r="EA58" s="27">
        <f>DZ58/DY58*100</f>
        <v>22.649823013698633</v>
      </c>
      <c r="EB58" s="27">
        <v>42294.7</v>
      </c>
      <c r="EC58" s="27">
        <v>42294.7</v>
      </c>
      <c r="ED58" s="27">
        <v>21667.40611</v>
      </c>
      <c r="EE58" s="27">
        <f>ED58/EC58*100</f>
        <v>51.229601132056736</v>
      </c>
      <c r="EF58" s="27"/>
      <c r="EG58" s="27"/>
      <c r="EH58" s="79"/>
      <c r="EI58" s="26"/>
      <c r="EJ58" s="27">
        <v>11728.9</v>
      </c>
      <c r="EK58" s="27">
        <v>12676.1</v>
      </c>
      <c r="EL58" s="27">
        <v>8478.5996999999988</v>
      </c>
      <c r="EM58" s="27">
        <f>EL58/EK58*100</f>
        <v>66.886500579831321</v>
      </c>
      <c r="EN58" s="27">
        <v>2000.1</v>
      </c>
      <c r="EO58" s="27">
        <v>2000.1</v>
      </c>
      <c r="EP58" s="27">
        <v>381.62700000000001</v>
      </c>
      <c r="EQ58" s="27">
        <f>EP58/EO58*100</f>
        <v>19.080395980200993</v>
      </c>
      <c r="ER58" s="27">
        <v>14775</v>
      </c>
      <c r="ES58" s="27">
        <v>12375</v>
      </c>
      <c r="ET58" s="27">
        <v>12374.9</v>
      </c>
      <c r="EU58" s="27">
        <f>ET58/ES58*100</f>
        <v>99.999191919191915</v>
      </c>
      <c r="EV58" s="27">
        <v>12000</v>
      </c>
      <c r="EW58" s="27">
        <v>14399.3</v>
      </c>
      <c r="EX58" s="27">
        <v>13128.6</v>
      </c>
      <c r="EY58" s="27">
        <f>EX58/EW58*100</f>
        <v>91.175265464293403</v>
      </c>
      <c r="EZ58" s="27">
        <v>1400</v>
      </c>
      <c r="FA58" s="163">
        <v>1399.8554999999999</v>
      </c>
      <c r="FB58" s="163">
        <v>1399.8554999999999</v>
      </c>
      <c r="FC58" s="27">
        <f>FB58/FA58*100</f>
        <v>100</v>
      </c>
      <c r="FD58" s="27"/>
      <c r="FE58" s="27"/>
      <c r="FF58" s="79"/>
      <c r="FG58" s="79"/>
      <c r="FH58" s="79"/>
      <c r="FI58" s="27"/>
      <c r="FJ58" s="79"/>
      <c r="FK58" s="79"/>
      <c r="FL58" s="31"/>
      <c r="FM58" s="27"/>
      <c r="FN58" s="79"/>
      <c r="FO58" s="79"/>
      <c r="FP58" s="27"/>
      <c r="FQ58" s="27"/>
      <c r="FR58" s="27"/>
      <c r="FS58" s="27"/>
      <c r="FT58" s="26"/>
      <c r="FU58" s="27"/>
      <c r="FV58" s="27"/>
      <c r="FW58" s="27"/>
      <c r="FX58" s="27"/>
      <c r="FY58" s="27"/>
      <c r="FZ58" s="27"/>
      <c r="GA58" s="27"/>
      <c r="GB58" s="27"/>
      <c r="GC58" s="27"/>
      <c r="GD58" s="27"/>
      <c r="GE58" s="27"/>
      <c r="GF58" s="27"/>
      <c r="GG58" s="27"/>
      <c r="GH58" s="27"/>
      <c r="GI58" s="27"/>
      <c r="GJ58" s="27"/>
      <c r="GK58" s="27"/>
      <c r="GL58" s="27"/>
      <c r="GM58" s="26"/>
      <c r="GN58" s="27"/>
      <c r="GO58" s="27"/>
      <c r="GP58" s="27"/>
      <c r="GQ58" s="26"/>
      <c r="GR58" s="26"/>
      <c r="GS58" s="27"/>
      <c r="GT58" s="27"/>
      <c r="GU58" s="27"/>
      <c r="GV58" s="27"/>
      <c r="GW58" s="27"/>
      <c r="GX58" s="27"/>
      <c r="GY58" s="26"/>
      <c r="GZ58" s="26"/>
      <c r="HA58" s="27">
        <v>196893.19</v>
      </c>
      <c r="HB58" s="27">
        <v>63828.779780000004</v>
      </c>
      <c r="HC58" s="26">
        <f>HB58/HA58*100</f>
        <v>32.417972292490163</v>
      </c>
      <c r="HD58" s="26"/>
      <c r="HE58" s="27"/>
      <c r="HF58" s="27"/>
      <c r="HG58" s="26"/>
      <c r="HH58" s="27">
        <v>3000</v>
      </c>
      <c r="HI58" s="27">
        <v>4000</v>
      </c>
      <c r="HJ58" s="27">
        <v>4000</v>
      </c>
      <c r="HK58" s="26">
        <f>HJ58/HI58*100</f>
        <v>100</v>
      </c>
      <c r="HL58" s="27">
        <v>6248.6</v>
      </c>
      <c r="HM58" s="27">
        <v>6248.6</v>
      </c>
      <c r="HN58" s="27">
        <v>3960.16246</v>
      </c>
      <c r="HO58" s="26">
        <f>HN58/HM58*100</f>
        <v>63.376795762250737</v>
      </c>
      <c r="HP58" s="27"/>
      <c r="HQ58" s="27">
        <v>176.5</v>
      </c>
      <c r="HR58" s="27">
        <v>176.5</v>
      </c>
      <c r="HS58" s="26">
        <f>HR58/HQ58*100</f>
        <v>100</v>
      </c>
      <c r="HT58" s="27"/>
      <c r="HU58" s="27"/>
      <c r="HV58" s="27"/>
      <c r="HW58" s="26"/>
      <c r="HX58" s="27"/>
      <c r="HY58" s="27"/>
      <c r="HZ58" s="27"/>
      <c r="IA58" s="26"/>
      <c r="IB58" s="27"/>
      <c r="IC58" s="27"/>
      <c r="ID58" s="27"/>
      <c r="IE58" s="26"/>
      <c r="IF58" s="27"/>
      <c r="IG58" s="27"/>
      <c r="IH58" s="27"/>
      <c r="II58" s="26"/>
      <c r="IJ58" s="26"/>
      <c r="IK58" s="27"/>
      <c r="IL58" s="27"/>
      <c r="IM58" s="26"/>
      <c r="IN58" s="26"/>
      <c r="IO58" s="27"/>
      <c r="IP58" s="27"/>
      <c r="IQ58" s="26"/>
      <c r="IR58" s="31"/>
      <c r="IS58" s="27"/>
      <c r="IT58" s="79"/>
      <c r="IU58" s="31"/>
      <c r="IV58" s="27"/>
      <c r="IW58" s="27"/>
      <c r="IX58" s="27"/>
      <c r="IY58" s="26"/>
      <c r="IZ58" s="27"/>
      <c r="JA58" s="27"/>
      <c r="JB58" s="27"/>
      <c r="JC58" s="26"/>
      <c r="JD58" s="26"/>
      <c r="JE58" s="27"/>
      <c r="JF58" s="27"/>
      <c r="JG58" s="26"/>
      <c r="JH58" s="27"/>
      <c r="JI58" s="27"/>
      <c r="JJ58" s="27"/>
      <c r="JK58" s="26"/>
      <c r="JL58" s="26"/>
      <c r="JM58" s="27"/>
      <c r="JN58" s="27"/>
      <c r="JO58" s="26"/>
      <c r="JP58" s="27"/>
      <c r="JQ58" s="27"/>
      <c r="JR58" s="27"/>
      <c r="JS58" s="26"/>
      <c r="JT58" s="26"/>
      <c r="JU58" s="26"/>
      <c r="JV58" s="26"/>
      <c r="JW58" s="26"/>
      <c r="JX58" s="30"/>
      <c r="JY58" s="30"/>
      <c r="JZ58" s="30"/>
      <c r="KA58" s="30"/>
      <c r="KB58" s="26"/>
      <c r="KC58" s="27"/>
      <c r="KD58" s="27"/>
      <c r="KE58" s="26"/>
      <c r="KF58" s="26"/>
      <c r="KG58" s="27"/>
      <c r="KH58" s="27"/>
      <c r="KI58" s="26"/>
      <c r="KJ58" s="26"/>
      <c r="KK58" s="27"/>
      <c r="KL58" s="27"/>
      <c r="KM58" s="26"/>
      <c r="KN58" s="26"/>
      <c r="KO58" s="27"/>
      <c r="KP58" s="27"/>
      <c r="KQ58" s="26"/>
      <c r="KR58" s="26"/>
      <c r="KS58" s="27"/>
      <c r="KT58" s="27"/>
      <c r="KU58" s="26"/>
      <c r="KV58" s="26"/>
      <c r="KW58" s="27"/>
      <c r="KX58" s="27"/>
      <c r="KY58" s="26"/>
      <c r="KZ58" s="26"/>
      <c r="LA58" s="27"/>
      <c r="LB58" s="27"/>
      <c r="LC58" s="26"/>
      <c r="LD58" s="26"/>
      <c r="LE58" s="27"/>
      <c r="LF58" s="27"/>
      <c r="LG58" s="26"/>
      <c r="LH58" s="26"/>
      <c r="LI58" s="27"/>
      <c r="LJ58" s="27"/>
      <c r="LK58" s="26"/>
      <c r="LL58" s="26"/>
      <c r="LM58" s="27"/>
      <c r="LN58" s="27"/>
      <c r="LO58" s="26"/>
      <c r="LP58" s="26"/>
      <c r="LQ58" s="27"/>
      <c r="LR58" s="27"/>
      <c r="LS58" s="26"/>
    </row>
    <row r="59" spans="1:331" ht="15.75" x14ac:dyDescent="0.25">
      <c r="A59" s="66" t="s">
        <v>342</v>
      </c>
      <c r="B59" s="198">
        <f t="shared" si="80"/>
        <v>55922.024869999994</v>
      </c>
      <c r="C59" s="198">
        <f t="shared" si="81"/>
        <v>88653.893289999993</v>
      </c>
      <c r="D59" s="198">
        <f t="shared" si="82"/>
        <v>88653.893289999993</v>
      </c>
      <c r="E59" s="198"/>
      <c r="F59" s="198">
        <f t="shared" si="83"/>
        <v>79733.482660000009</v>
      </c>
      <c r="G59" s="26">
        <f t="shared" si="182"/>
        <v>89.937936960286663</v>
      </c>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v>192.42487</v>
      </c>
      <c r="BA59" s="26">
        <v>192.42487</v>
      </c>
      <c r="BB59" s="26">
        <v>192.42487</v>
      </c>
      <c r="BC59" s="26">
        <f>BB59/BA59*100</f>
        <v>100</v>
      </c>
      <c r="BD59" s="26"/>
      <c r="BE59" s="26"/>
      <c r="BF59" s="26"/>
      <c r="BG59" s="26"/>
      <c r="BH59" s="26"/>
      <c r="BI59" s="26"/>
      <c r="BJ59" s="26"/>
      <c r="BK59" s="26"/>
      <c r="BL59" s="26"/>
      <c r="BM59" s="26"/>
      <c r="BN59" s="26"/>
      <c r="BO59" s="26"/>
      <c r="BP59" s="26"/>
      <c r="BQ59" s="26">
        <v>3000</v>
      </c>
      <c r="BR59" s="26">
        <v>900</v>
      </c>
      <c r="BS59" s="26">
        <f t="shared" si="133"/>
        <v>30</v>
      </c>
      <c r="BT59" s="26">
        <v>21250</v>
      </c>
      <c r="BU59" s="26">
        <v>21250</v>
      </c>
      <c r="BV59" s="26">
        <v>21250</v>
      </c>
      <c r="BW59" s="26">
        <f>BV59/BU59*100</f>
        <v>100</v>
      </c>
      <c r="BX59" s="184"/>
      <c r="BY59" s="184"/>
      <c r="BZ59" s="184"/>
      <c r="CA59" s="184"/>
      <c r="CB59" s="26"/>
      <c r="CC59" s="26"/>
      <c r="CD59" s="26"/>
      <c r="CE59" s="80"/>
      <c r="CF59" s="26"/>
      <c r="CG59" s="26"/>
      <c r="CH59" s="26"/>
      <c r="CI59" s="80"/>
      <c r="CJ59" s="26"/>
      <c r="CK59" s="26"/>
      <c r="CL59" s="26"/>
      <c r="CM59" s="80"/>
      <c r="CN59" s="26"/>
      <c r="CO59" s="26"/>
      <c r="CP59" s="26"/>
      <c r="CQ59" s="80"/>
      <c r="CR59" s="26"/>
      <c r="CS59" s="26"/>
      <c r="CT59" s="26"/>
      <c r="CU59" s="26"/>
      <c r="CV59" s="26"/>
      <c r="CW59" s="26"/>
      <c r="CX59" s="26"/>
      <c r="CY59" s="80"/>
      <c r="CZ59" s="26"/>
      <c r="DA59" s="26"/>
      <c r="DB59" s="26"/>
      <c r="DC59" s="31"/>
      <c r="DD59" s="26"/>
      <c r="DE59" s="26"/>
      <c r="DF59" s="26"/>
      <c r="DG59" s="80"/>
      <c r="DH59" s="80"/>
      <c r="DI59" s="26"/>
      <c r="DJ59" s="26"/>
      <c r="DK59" s="80"/>
      <c r="DL59" s="80"/>
      <c r="DM59" s="26"/>
      <c r="DN59" s="26"/>
      <c r="DO59" s="26"/>
      <c r="DP59" s="26"/>
      <c r="DQ59" s="26"/>
      <c r="DR59" s="26"/>
      <c r="DS59" s="80"/>
      <c r="DT59" s="80"/>
      <c r="DU59" s="27"/>
      <c r="DV59" s="26"/>
      <c r="DW59" s="80"/>
      <c r="DX59" s="80"/>
      <c r="DY59" s="27"/>
      <c r="DZ59" s="26"/>
      <c r="EA59" s="80"/>
      <c r="EB59" s="27"/>
      <c r="EC59" s="27"/>
      <c r="ED59" s="26"/>
      <c r="EE59" s="80"/>
      <c r="EF59" s="27"/>
      <c r="EG59" s="27"/>
      <c r="EH59" s="26"/>
      <c r="EI59" s="26"/>
      <c r="EJ59" s="27"/>
      <c r="EK59" s="27"/>
      <c r="EL59" s="26"/>
      <c r="EM59" s="80"/>
      <c r="EN59" s="27"/>
      <c r="EO59" s="27"/>
      <c r="EP59" s="26"/>
      <c r="EQ59" s="80"/>
      <c r="ER59" s="26"/>
      <c r="ES59" s="26"/>
      <c r="ET59" s="26"/>
      <c r="EU59" s="80"/>
      <c r="EV59" s="26"/>
      <c r="EW59" s="26"/>
      <c r="EX59" s="26"/>
      <c r="EY59" s="26"/>
      <c r="EZ59" s="26"/>
      <c r="FA59" s="26"/>
      <c r="FB59" s="26"/>
      <c r="FC59" s="26"/>
      <c r="FD59" s="27"/>
      <c r="FE59" s="27"/>
      <c r="FF59" s="26"/>
      <c r="FG59" s="80"/>
      <c r="FH59" s="80"/>
      <c r="FI59" s="27"/>
      <c r="FJ59" s="26"/>
      <c r="FK59" s="80"/>
      <c r="FL59" s="31"/>
      <c r="FM59" s="27"/>
      <c r="FN59" s="26"/>
      <c r="FO59" s="80"/>
      <c r="FP59" s="26"/>
      <c r="FQ59" s="26"/>
      <c r="FR59" s="26"/>
      <c r="FS59" s="80"/>
      <c r="FT59" s="26"/>
      <c r="FU59" s="26"/>
      <c r="FV59" s="26"/>
      <c r="FW59" s="80"/>
      <c r="FX59" s="26"/>
      <c r="FY59" s="26"/>
      <c r="FZ59" s="26"/>
      <c r="GA59" s="80"/>
      <c r="GB59" s="26"/>
      <c r="GC59" s="26"/>
      <c r="GD59" s="26"/>
      <c r="GE59" s="80"/>
      <c r="GF59" s="26"/>
      <c r="GG59" s="26"/>
      <c r="GH59" s="26"/>
      <c r="GI59" s="80"/>
      <c r="GJ59" s="80"/>
      <c r="GK59" s="26">
        <v>6668.4213799999998</v>
      </c>
      <c r="GL59" s="26">
        <v>5870.3747800000001</v>
      </c>
      <c r="GM59" s="26">
        <f>GL59/GK59*100</f>
        <v>88.032450942684733</v>
      </c>
      <c r="GN59" s="26">
        <v>34479.599999999999</v>
      </c>
      <c r="GO59" s="26">
        <v>20678.847040000001</v>
      </c>
      <c r="GP59" s="26">
        <v>20448.393640000002</v>
      </c>
      <c r="GQ59" s="26">
        <f>GP59/GO59*100</f>
        <v>98.885559724126679</v>
      </c>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31"/>
      <c r="IS59" s="27"/>
      <c r="IT59" s="26"/>
      <c r="IU59" s="31"/>
      <c r="IV59" s="26"/>
      <c r="IW59" s="26"/>
      <c r="IX59" s="26"/>
      <c r="IY59" s="26"/>
      <c r="IZ59" s="26"/>
      <c r="JA59" s="26"/>
      <c r="JB59" s="26"/>
      <c r="JC59" s="26"/>
      <c r="JD59" s="26"/>
      <c r="JE59" s="26"/>
      <c r="JF59" s="26"/>
      <c r="JG59" s="26"/>
      <c r="JH59" s="26"/>
      <c r="JI59" s="26"/>
      <c r="JJ59" s="26"/>
      <c r="JK59" s="26"/>
      <c r="JL59" s="26"/>
      <c r="JM59" s="26"/>
      <c r="JN59" s="26"/>
      <c r="JO59" s="26"/>
      <c r="JP59" s="26"/>
      <c r="JQ59" s="26"/>
      <c r="JR59" s="26"/>
      <c r="JS59" s="26"/>
      <c r="JT59" s="26"/>
      <c r="JU59" s="26"/>
      <c r="JV59" s="26"/>
      <c r="JW59" s="26"/>
      <c r="JX59" s="30"/>
      <c r="JY59" s="30"/>
      <c r="JZ59" s="30"/>
      <c r="KA59" s="30"/>
      <c r="KB59" s="26"/>
      <c r="KC59" s="26"/>
      <c r="KD59" s="26"/>
      <c r="KE59" s="26"/>
      <c r="KF59" s="26"/>
      <c r="KG59" s="26"/>
      <c r="KH59" s="26"/>
      <c r="KI59" s="26"/>
      <c r="KJ59" s="26"/>
      <c r="KK59" s="26"/>
      <c r="KL59" s="26"/>
      <c r="KM59" s="26"/>
      <c r="KN59" s="26"/>
      <c r="KO59" s="26"/>
      <c r="KP59" s="26"/>
      <c r="KQ59" s="26"/>
      <c r="KR59" s="26"/>
      <c r="KS59" s="26">
        <v>36864.199999999997</v>
      </c>
      <c r="KT59" s="26">
        <v>31072.289370000002</v>
      </c>
      <c r="KU59" s="26">
        <f t="shared" si="231"/>
        <v>84.288522116307973</v>
      </c>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row>
    <row r="60" spans="1:331" ht="15.75" x14ac:dyDescent="0.25">
      <c r="A60" s="66" t="s">
        <v>334</v>
      </c>
      <c r="B60" s="198">
        <f t="shared" si="80"/>
        <v>5757</v>
      </c>
      <c r="C60" s="198">
        <f t="shared" si="81"/>
        <v>5757</v>
      </c>
      <c r="D60" s="198">
        <f t="shared" si="82"/>
        <v>5757</v>
      </c>
      <c r="E60" s="198"/>
      <c r="F60" s="198">
        <f t="shared" si="83"/>
        <v>5757</v>
      </c>
      <c r="G60" s="26">
        <f t="shared" si="182"/>
        <v>100</v>
      </c>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184"/>
      <c r="BY60" s="184"/>
      <c r="BZ60" s="184"/>
      <c r="CA60" s="184"/>
      <c r="CB60" s="26"/>
      <c r="CC60" s="26"/>
      <c r="CD60" s="26"/>
      <c r="CE60" s="80"/>
      <c r="CF60" s="26"/>
      <c r="CG60" s="26"/>
      <c r="CH60" s="26"/>
      <c r="CI60" s="80"/>
      <c r="CJ60" s="26"/>
      <c r="CK60" s="26"/>
      <c r="CL60" s="26"/>
      <c r="CM60" s="80"/>
      <c r="CN60" s="26"/>
      <c r="CO60" s="26"/>
      <c r="CP60" s="26"/>
      <c r="CQ60" s="80"/>
      <c r="CR60" s="26"/>
      <c r="CS60" s="26"/>
      <c r="CT60" s="26"/>
      <c r="CU60" s="80"/>
      <c r="CV60" s="80"/>
      <c r="CW60" s="26"/>
      <c r="CX60" s="26"/>
      <c r="CY60" s="80"/>
      <c r="CZ60" s="26">
        <v>5757</v>
      </c>
      <c r="DA60" s="26">
        <v>5757</v>
      </c>
      <c r="DB60" s="26">
        <v>5757</v>
      </c>
      <c r="DC60" s="31">
        <f t="shared" si="134"/>
        <v>100</v>
      </c>
      <c r="DD60" s="26"/>
      <c r="DE60" s="26"/>
      <c r="DF60" s="26"/>
      <c r="DG60" s="26"/>
      <c r="DH60" s="80"/>
      <c r="DI60" s="26"/>
      <c r="DJ60" s="26"/>
      <c r="DK60" s="80"/>
      <c r="DL60" s="80"/>
      <c r="DM60" s="26"/>
      <c r="DN60" s="26"/>
      <c r="DO60" s="26"/>
      <c r="DP60" s="26"/>
      <c r="DQ60" s="26"/>
      <c r="DR60" s="26"/>
      <c r="DS60" s="80"/>
      <c r="DT60" s="80"/>
      <c r="DU60" s="27"/>
      <c r="DV60" s="26"/>
      <c r="DW60" s="80"/>
      <c r="DX60" s="80"/>
      <c r="DY60" s="27"/>
      <c r="DZ60" s="26"/>
      <c r="EA60" s="80"/>
      <c r="EB60" s="27"/>
      <c r="EC60" s="27"/>
      <c r="ED60" s="26"/>
      <c r="EE60" s="80"/>
      <c r="EF60" s="27"/>
      <c r="EG60" s="27"/>
      <c r="EH60" s="26"/>
      <c r="EI60" s="26"/>
      <c r="EJ60" s="27"/>
      <c r="EK60" s="27"/>
      <c r="EL60" s="26"/>
      <c r="EM60" s="80"/>
      <c r="EN60" s="27"/>
      <c r="EO60" s="27"/>
      <c r="EP60" s="26"/>
      <c r="EQ60" s="80"/>
      <c r="ER60" s="26"/>
      <c r="ES60" s="26"/>
      <c r="ET60" s="26"/>
      <c r="EU60" s="80"/>
      <c r="EV60" s="26"/>
      <c r="EW60" s="26"/>
      <c r="EX60" s="26"/>
      <c r="EY60" s="26"/>
      <c r="EZ60" s="26"/>
      <c r="FA60" s="26"/>
      <c r="FB60" s="26"/>
      <c r="FC60" s="26"/>
      <c r="FD60" s="27"/>
      <c r="FE60" s="27"/>
      <c r="FF60" s="26"/>
      <c r="FG60" s="80"/>
      <c r="FH60" s="80"/>
      <c r="FI60" s="27"/>
      <c r="FJ60" s="26"/>
      <c r="FK60" s="80"/>
      <c r="FL60" s="80"/>
      <c r="FM60" s="27"/>
      <c r="FN60" s="26"/>
      <c r="FO60" s="80"/>
      <c r="FP60" s="26"/>
      <c r="FQ60" s="26"/>
      <c r="FR60" s="26"/>
      <c r="FS60" s="80"/>
      <c r="FT60" s="26"/>
      <c r="FU60" s="26"/>
      <c r="FV60" s="26"/>
      <c r="FW60" s="80"/>
      <c r="FX60" s="26"/>
      <c r="FY60" s="26"/>
      <c r="FZ60" s="26"/>
      <c r="GA60" s="80"/>
      <c r="GB60" s="26"/>
      <c r="GC60" s="26"/>
      <c r="GD60" s="26"/>
      <c r="GE60" s="80"/>
      <c r="GF60" s="26"/>
      <c r="GG60" s="26"/>
      <c r="GH60" s="26"/>
      <c r="GI60" s="80"/>
      <c r="GJ60" s="80"/>
      <c r="GK60" s="26"/>
      <c r="GL60" s="26"/>
      <c r="GM60" s="26"/>
      <c r="GN60" s="26"/>
      <c r="GO60" s="26"/>
      <c r="GP60" s="26"/>
      <c r="GQ60" s="26"/>
      <c r="GR60" s="80"/>
      <c r="GS60" s="26"/>
      <c r="GT60" s="26"/>
      <c r="GU60" s="26"/>
      <c r="GV60" s="26"/>
      <c r="GW60" s="26"/>
      <c r="GX60" s="26"/>
      <c r="GY60" s="26"/>
      <c r="GZ60" s="26"/>
      <c r="HA60" s="26"/>
      <c r="HB60" s="26"/>
      <c r="HC60" s="26"/>
      <c r="HD60" s="26"/>
      <c r="HE60" s="26"/>
      <c r="HF60" s="26"/>
      <c r="HG60" s="26"/>
      <c r="HH60" s="26"/>
      <c r="HI60" s="26"/>
      <c r="HJ60" s="26"/>
      <c r="HK60" s="26"/>
      <c r="HL60" s="26"/>
      <c r="HM60" s="26"/>
      <c r="HN60" s="26"/>
      <c r="HO60" s="26"/>
      <c r="HP60" s="26"/>
      <c r="HQ60" s="26"/>
      <c r="HR60" s="26"/>
      <c r="HS60" s="26"/>
      <c r="HT60" s="26"/>
      <c r="HU60" s="26"/>
      <c r="HV60" s="26"/>
      <c r="HW60" s="26"/>
      <c r="HX60" s="26"/>
      <c r="HY60" s="26"/>
      <c r="HZ60" s="26"/>
      <c r="IA60" s="26"/>
      <c r="IB60" s="26"/>
      <c r="IC60" s="26"/>
      <c r="ID60" s="26"/>
      <c r="IE60" s="26"/>
      <c r="IF60" s="26"/>
      <c r="IG60" s="26"/>
      <c r="IH60" s="26"/>
      <c r="II60" s="26"/>
      <c r="IJ60" s="26"/>
      <c r="IK60" s="26"/>
      <c r="IL60" s="26"/>
      <c r="IM60" s="26"/>
      <c r="IN60" s="26"/>
      <c r="IO60" s="26"/>
      <c r="IP60" s="26"/>
      <c r="IQ60" s="26"/>
      <c r="IR60" s="80"/>
      <c r="IS60" s="27"/>
      <c r="IT60" s="26"/>
      <c r="IU60" s="80"/>
      <c r="IV60" s="26"/>
      <c r="IW60" s="26"/>
      <c r="IX60" s="26"/>
      <c r="IY60" s="26"/>
      <c r="IZ60" s="26"/>
      <c r="JA60" s="26"/>
      <c r="JB60" s="26"/>
      <c r="JC60" s="26"/>
      <c r="JD60" s="26"/>
      <c r="JE60" s="26"/>
      <c r="JF60" s="26"/>
      <c r="JG60" s="26"/>
      <c r="JH60" s="26"/>
      <c r="JI60" s="26"/>
      <c r="JJ60" s="26"/>
      <c r="JK60" s="26"/>
      <c r="JL60" s="26"/>
      <c r="JM60" s="26"/>
      <c r="JN60" s="26"/>
      <c r="JO60" s="26"/>
      <c r="JP60" s="26"/>
      <c r="JQ60" s="26"/>
      <c r="JR60" s="26"/>
      <c r="JS60" s="26"/>
      <c r="JT60" s="26"/>
      <c r="JU60" s="26"/>
      <c r="JV60" s="26"/>
      <c r="JW60" s="26"/>
      <c r="JX60" s="30"/>
      <c r="JY60" s="30"/>
      <c r="JZ60" s="30"/>
      <c r="KA60" s="30"/>
      <c r="KB60" s="26"/>
      <c r="KC60" s="26"/>
      <c r="KD60" s="26"/>
      <c r="KE60" s="26"/>
      <c r="KF60" s="26"/>
      <c r="KG60" s="26"/>
      <c r="KH60" s="26"/>
      <c r="KI60" s="26"/>
      <c r="KJ60" s="26"/>
      <c r="KK60" s="26"/>
      <c r="KL60" s="26"/>
      <c r="KM60" s="26"/>
      <c r="KN60" s="26"/>
      <c r="KO60" s="26"/>
      <c r="KP60" s="26"/>
      <c r="KQ60" s="26"/>
      <c r="KR60" s="26"/>
      <c r="KS60" s="26"/>
      <c r="KT60" s="26"/>
      <c r="KU60" s="26"/>
      <c r="KV60" s="26"/>
      <c r="KW60" s="26"/>
      <c r="KX60" s="26"/>
      <c r="KY60" s="26"/>
      <c r="KZ60" s="26"/>
      <c r="LA60" s="26"/>
      <c r="LB60" s="26"/>
      <c r="LC60" s="26"/>
      <c r="LD60" s="26"/>
      <c r="LE60" s="26"/>
      <c r="LF60" s="26"/>
      <c r="LG60" s="26"/>
      <c r="LH60" s="26"/>
      <c r="LI60" s="26"/>
      <c r="LJ60" s="26"/>
      <c r="LK60" s="26"/>
      <c r="LL60" s="26"/>
      <c r="LM60" s="26"/>
      <c r="LN60" s="26"/>
      <c r="LO60" s="26"/>
      <c r="LP60" s="26"/>
      <c r="LQ60" s="26"/>
      <c r="LR60" s="26"/>
      <c r="LS60" s="26"/>
    </row>
    <row r="61" spans="1:331" ht="15.75" x14ac:dyDescent="0.25">
      <c r="A61" s="66" t="s">
        <v>335</v>
      </c>
      <c r="B61" s="198">
        <f t="shared" si="80"/>
        <v>96984.815000000002</v>
      </c>
      <c r="C61" s="198">
        <f t="shared" si="81"/>
        <v>96984.815000000002</v>
      </c>
      <c r="D61" s="198">
        <f t="shared" si="82"/>
        <v>96984.815000000002</v>
      </c>
      <c r="E61" s="198"/>
      <c r="F61" s="198">
        <f t="shared" si="83"/>
        <v>96984.815000000002</v>
      </c>
      <c r="G61" s="26">
        <f t="shared" si="182"/>
        <v>100</v>
      </c>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184"/>
      <c r="BY61" s="184"/>
      <c r="BZ61" s="184"/>
      <c r="CA61" s="184"/>
      <c r="CB61" s="26"/>
      <c r="CC61" s="26"/>
      <c r="CD61" s="26"/>
      <c r="CE61" s="80"/>
      <c r="CF61" s="26"/>
      <c r="CG61" s="26"/>
      <c r="CH61" s="26"/>
      <c r="CI61" s="80"/>
      <c r="CJ61" s="26"/>
      <c r="CK61" s="26"/>
      <c r="CL61" s="26"/>
      <c r="CM61" s="80"/>
      <c r="CN61" s="26"/>
      <c r="CO61" s="26"/>
      <c r="CP61" s="26"/>
      <c r="CQ61" s="80"/>
      <c r="CR61" s="26"/>
      <c r="CS61" s="26"/>
      <c r="CT61" s="26"/>
      <c r="CU61" s="80"/>
      <c r="CV61" s="80"/>
      <c r="CW61" s="26"/>
      <c r="CX61" s="26"/>
      <c r="CY61" s="80"/>
      <c r="CZ61" s="26">
        <v>7038</v>
      </c>
      <c r="DA61" s="26">
        <v>7038</v>
      </c>
      <c r="DB61" s="26">
        <v>7038</v>
      </c>
      <c r="DC61" s="31">
        <f t="shared" si="134"/>
        <v>100</v>
      </c>
      <c r="DD61" s="26">
        <v>89946.815000000002</v>
      </c>
      <c r="DE61" s="26">
        <v>89946.815000000002</v>
      </c>
      <c r="DF61" s="26">
        <v>89946.815000000002</v>
      </c>
      <c r="DG61" s="26">
        <f t="shared" ref="DG61" si="232">DF61/DE61*100</f>
        <v>100</v>
      </c>
      <c r="DH61" s="80"/>
      <c r="DI61" s="26"/>
      <c r="DJ61" s="26"/>
      <c r="DK61" s="80"/>
      <c r="DL61" s="80"/>
      <c r="DM61" s="26"/>
      <c r="DN61" s="26"/>
      <c r="DO61" s="26"/>
      <c r="DP61" s="26"/>
      <c r="DQ61" s="26"/>
      <c r="DR61" s="26"/>
      <c r="DS61" s="80"/>
      <c r="DT61" s="80"/>
      <c r="DU61" s="27"/>
      <c r="DV61" s="26"/>
      <c r="DW61" s="80"/>
      <c r="DX61" s="80"/>
      <c r="DY61" s="27"/>
      <c r="DZ61" s="26"/>
      <c r="EA61" s="80"/>
      <c r="EB61" s="27"/>
      <c r="EC61" s="27"/>
      <c r="ED61" s="26"/>
      <c r="EE61" s="80"/>
      <c r="EF61" s="27"/>
      <c r="EG61" s="27"/>
      <c r="EH61" s="26"/>
      <c r="EI61" s="26"/>
      <c r="EJ61" s="27"/>
      <c r="EK61" s="27"/>
      <c r="EL61" s="26"/>
      <c r="EM61" s="80"/>
      <c r="EN61" s="27"/>
      <c r="EO61" s="27"/>
      <c r="EP61" s="26"/>
      <c r="EQ61" s="80"/>
      <c r="ER61" s="26"/>
      <c r="ES61" s="26"/>
      <c r="ET61" s="26"/>
      <c r="EU61" s="80"/>
      <c r="EV61" s="26"/>
      <c r="EW61" s="26"/>
      <c r="EX61" s="26"/>
      <c r="EY61" s="26"/>
      <c r="EZ61" s="26"/>
      <c r="FA61" s="26"/>
      <c r="FB61" s="26"/>
      <c r="FC61" s="26"/>
      <c r="FD61" s="27"/>
      <c r="FE61" s="27"/>
      <c r="FF61" s="26"/>
      <c r="FG61" s="80"/>
      <c r="FH61" s="80"/>
      <c r="FI61" s="27"/>
      <c r="FJ61" s="26"/>
      <c r="FK61" s="80"/>
      <c r="FL61" s="80"/>
      <c r="FM61" s="27"/>
      <c r="FN61" s="26"/>
      <c r="FO61" s="80"/>
      <c r="FP61" s="26"/>
      <c r="FQ61" s="26"/>
      <c r="FR61" s="26"/>
      <c r="FS61" s="80"/>
      <c r="FT61" s="26"/>
      <c r="FU61" s="26"/>
      <c r="FV61" s="26"/>
      <c r="FW61" s="80"/>
      <c r="FX61" s="26"/>
      <c r="FY61" s="26"/>
      <c r="FZ61" s="26"/>
      <c r="GA61" s="80"/>
      <c r="GB61" s="26"/>
      <c r="GC61" s="26"/>
      <c r="GD61" s="26"/>
      <c r="GE61" s="80"/>
      <c r="GF61" s="26"/>
      <c r="GG61" s="26"/>
      <c r="GH61" s="26"/>
      <c r="GI61" s="80"/>
      <c r="GJ61" s="80"/>
      <c r="GK61" s="26"/>
      <c r="GL61" s="26"/>
      <c r="GM61" s="26"/>
      <c r="GN61" s="26"/>
      <c r="GO61" s="26"/>
      <c r="GP61" s="26"/>
      <c r="GQ61" s="26"/>
      <c r="GR61" s="80"/>
      <c r="GS61" s="26"/>
      <c r="GT61" s="26"/>
      <c r="GU61" s="26"/>
      <c r="GV61" s="26"/>
      <c r="GW61" s="26"/>
      <c r="GX61" s="26"/>
      <c r="GY61" s="26"/>
      <c r="GZ61" s="26"/>
      <c r="HA61" s="26"/>
      <c r="HB61" s="26"/>
      <c r="HC61" s="26"/>
      <c r="HD61" s="26"/>
      <c r="HE61" s="26"/>
      <c r="HF61" s="26"/>
      <c r="HG61" s="26"/>
      <c r="HH61" s="26"/>
      <c r="HI61" s="26"/>
      <c r="HJ61" s="26"/>
      <c r="HK61" s="26"/>
      <c r="HL61" s="26"/>
      <c r="HM61" s="26"/>
      <c r="HN61" s="26"/>
      <c r="HO61" s="26"/>
      <c r="HP61" s="26"/>
      <c r="HQ61" s="26"/>
      <c r="HR61" s="26"/>
      <c r="HS61" s="26"/>
      <c r="HT61" s="26"/>
      <c r="HU61" s="26"/>
      <c r="HV61" s="26"/>
      <c r="HW61" s="26"/>
      <c r="HX61" s="26"/>
      <c r="HY61" s="26"/>
      <c r="HZ61" s="26"/>
      <c r="IA61" s="26"/>
      <c r="IB61" s="26"/>
      <c r="IC61" s="26"/>
      <c r="ID61" s="26"/>
      <c r="IE61" s="26"/>
      <c r="IF61" s="26"/>
      <c r="IG61" s="26"/>
      <c r="IH61" s="26"/>
      <c r="II61" s="26"/>
      <c r="IJ61" s="26"/>
      <c r="IK61" s="26"/>
      <c r="IL61" s="26"/>
      <c r="IM61" s="26"/>
      <c r="IN61" s="26"/>
      <c r="IO61" s="26"/>
      <c r="IP61" s="26"/>
      <c r="IQ61" s="26"/>
      <c r="IR61" s="80"/>
      <c r="IS61" s="27"/>
      <c r="IT61" s="26"/>
      <c r="IU61" s="80"/>
      <c r="IV61" s="26"/>
      <c r="IW61" s="26"/>
      <c r="IX61" s="26"/>
      <c r="IY61" s="26"/>
      <c r="IZ61" s="26"/>
      <c r="JA61" s="26"/>
      <c r="JB61" s="26"/>
      <c r="JC61" s="26"/>
      <c r="JD61" s="26"/>
      <c r="JE61" s="26"/>
      <c r="JF61" s="26"/>
      <c r="JG61" s="26"/>
      <c r="JH61" s="26"/>
      <c r="JI61" s="26"/>
      <c r="JJ61" s="26"/>
      <c r="JK61" s="26"/>
      <c r="JL61" s="26"/>
      <c r="JM61" s="26"/>
      <c r="JN61" s="26"/>
      <c r="JO61" s="26"/>
      <c r="JP61" s="26"/>
      <c r="JQ61" s="26"/>
      <c r="JR61" s="26"/>
      <c r="JS61" s="26"/>
      <c r="JT61" s="26"/>
      <c r="JU61" s="26"/>
      <c r="JV61" s="26"/>
      <c r="JW61" s="26"/>
      <c r="JX61" s="30"/>
      <c r="JY61" s="30"/>
      <c r="JZ61" s="30"/>
      <c r="KA61" s="30"/>
      <c r="KB61" s="26"/>
      <c r="KC61" s="26"/>
      <c r="KD61" s="26"/>
      <c r="KE61" s="26"/>
      <c r="KF61" s="26"/>
      <c r="KG61" s="26"/>
      <c r="KH61" s="26"/>
      <c r="KI61" s="26"/>
      <c r="KJ61" s="26"/>
      <c r="KK61" s="26"/>
      <c r="KL61" s="26"/>
      <c r="KM61" s="26"/>
      <c r="KN61" s="26"/>
      <c r="KO61" s="26"/>
      <c r="KP61" s="26"/>
      <c r="KQ61" s="26"/>
      <c r="KR61" s="26"/>
      <c r="KS61" s="26"/>
      <c r="KT61" s="26"/>
      <c r="KU61" s="26"/>
      <c r="KV61" s="26"/>
      <c r="KW61" s="26"/>
      <c r="KX61" s="26"/>
      <c r="KY61" s="26"/>
      <c r="KZ61" s="26"/>
      <c r="LA61" s="26"/>
      <c r="LB61" s="26"/>
      <c r="LC61" s="26"/>
      <c r="LD61" s="26"/>
      <c r="LE61" s="26"/>
      <c r="LF61" s="26"/>
      <c r="LG61" s="26"/>
      <c r="LH61" s="26"/>
      <c r="LI61" s="26"/>
      <c r="LJ61" s="26"/>
      <c r="LK61" s="26"/>
      <c r="LL61" s="26"/>
      <c r="LM61" s="26"/>
      <c r="LN61" s="26"/>
      <c r="LO61" s="26"/>
      <c r="LP61" s="26"/>
      <c r="LQ61" s="26"/>
      <c r="LR61" s="26"/>
      <c r="LS61" s="26"/>
    </row>
    <row r="62" spans="1:331" ht="15.75" x14ac:dyDescent="0.25">
      <c r="A62" s="66" t="s">
        <v>336</v>
      </c>
      <c r="B62" s="198">
        <f t="shared" si="80"/>
        <v>2400</v>
      </c>
      <c r="C62" s="198">
        <f t="shared" si="81"/>
        <v>3070.0921200000003</v>
      </c>
      <c r="D62" s="198">
        <f t="shared" si="82"/>
        <v>3070.0921200000003</v>
      </c>
      <c r="E62" s="198"/>
      <c r="F62" s="198">
        <f t="shared" si="83"/>
        <v>2706.3413399999999</v>
      </c>
      <c r="G62" s="26">
        <f t="shared" si="182"/>
        <v>88.151795914189051</v>
      </c>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v>670.09212000000002</v>
      </c>
      <c r="BR62" s="26">
        <v>306.34134</v>
      </c>
      <c r="BS62" s="26">
        <f t="shared" si="133"/>
        <v>45.716302409286655</v>
      </c>
      <c r="BT62" s="26"/>
      <c r="BU62" s="26"/>
      <c r="BV62" s="26"/>
      <c r="BW62" s="26"/>
      <c r="BX62" s="184"/>
      <c r="BY62" s="184"/>
      <c r="BZ62" s="184"/>
      <c r="CA62" s="184"/>
      <c r="CB62" s="26"/>
      <c r="CC62" s="26"/>
      <c r="CD62" s="26"/>
      <c r="CE62" s="80"/>
      <c r="CF62" s="26"/>
      <c r="CG62" s="26"/>
      <c r="CH62" s="26"/>
      <c r="CI62" s="80"/>
      <c r="CJ62" s="26"/>
      <c r="CK62" s="26"/>
      <c r="CL62" s="26"/>
      <c r="CM62" s="80"/>
      <c r="CN62" s="26"/>
      <c r="CO62" s="26"/>
      <c r="CP62" s="26"/>
      <c r="CQ62" s="80"/>
      <c r="CR62" s="26"/>
      <c r="CS62" s="26"/>
      <c r="CT62" s="26"/>
      <c r="CU62" s="80"/>
      <c r="CV62" s="80"/>
      <c r="CW62" s="26"/>
      <c r="CX62" s="26"/>
      <c r="CY62" s="80"/>
      <c r="CZ62" s="26">
        <v>2400</v>
      </c>
      <c r="DA62" s="26">
        <v>2400</v>
      </c>
      <c r="DB62" s="26">
        <v>2400</v>
      </c>
      <c r="DC62" s="31">
        <f t="shared" si="134"/>
        <v>100</v>
      </c>
      <c r="DD62" s="26"/>
      <c r="DE62" s="26"/>
      <c r="DF62" s="26"/>
      <c r="DG62" s="26"/>
      <c r="DH62" s="80"/>
      <c r="DI62" s="26"/>
      <c r="DJ62" s="26"/>
      <c r="DK62" s="80"/>
      <c r="DL62" s="80"/>
      <c r="DM62" s="26"/>
      <c r="DN62" s="26"/>
      <c r="DO62" s="26"/>
      <c r="DP62" s="26"/>
      <c r="DQ62" s="26"/>
      <c r="DR62" s="26"/>
      <c r="DS62" s="80"/>
      <c r="DT62" s="80"/>
      <c r="DU62" s="27"/>
      <c r="DV62" s="26"/>
      <c r="DW62" s="80"/>
      <c r="DX62" s="80"/>
      <c r="DY62" s="27"/>
      <c r="DZ62" s="26"/>
      <c r="EA62" s="80"/>
      <c r="EB62" s="27"/>
      <c r="EC62" s="27"/>
      <c r="ED62" s="26"/>
      <c r="EE62" s="80"/>
      <c r="EF62" s="27"/>
      <c r="EG62" s="27"/>
      <c r="EH62" s="26"/>
      <c r="EI62" s="26"/>
      <c r="EJ62" s="27"/>
      <c r="EK62" s="27"/>
      <c r="EL62" s="26"/>
      <c r="EM62" s="80"/>
      <c r="EN62" s="27"/>
      <c r="EO62" s="27"/>
      <c r="EP62" s="26"/>
      <c r="EQ62" s="80"/>
      <c r="ER62" s="26"/>
      <c r="ES62" s="26"/>
      <c r="ET62" s="26"/>
      <c r="EU62" s="80"/>
      <c r="EV62" s="26"/>
      <c r="EW62" s="26"/>
      <c r="EX62" s="26"/>
      <c r="EY62" s="26"/>
      <c r="EZ62" s="26"/>
      <c r="FA62" s="26"/>
      <c r="FB62" s="26"/>
      <c r="FC62" s="26"/>
      <c r="FD62" s="27"/>
      <c r="FE62" s="27"/>
      <c r="FF62" s="26"/>
      <c r="FG62" s="80"/>
      <c r="FH62" s="80"/>
      <c r="FI62" s="27"/>
      <c r="FJ62" s="26"/>
      <c r="FK62" s="80"/>
      <c r="FL62" s="80"/>
      <c r="FM62" s="27"/>
      <c r="FN62" s="26"/>
      <c r="FO62" s="80"/>
      <c r="FP62" s="26"/>
      <c r="FQ62" s="26"/>
      <c r="FR62" s="26"/>
      <c r="FS62" s="80"/>
      <c r="FT62" s="26"/>
      <c r="FU62" s="26"/>
      <c r="FV62" s="26"/>
      <c r="FW62" s="80"/>
      <c r="FX62" s="26"/>
      <c r="FY62" s="26"/>
      <c r="FZ62" s="26"/>
      <c r="GA62" s="80"/>
      <c r="GB62" s="26"/>
      <c r="GC62" s="26"/>
      <c r="GD62" s="26"/>
      <c r="GE62" s="80"/>
      <c r="GF62" s="26"/>
      <c r="GG62" s="26"/>
      <c r="GH62" s="26"/>
      <c r="GI62" s="80"/>
      <c r="GJ62" s="80"/>
      <c r="GK62" s="26"/>
      <c r="GL62" s="26"/>
      <c r="GM62" s="26"/>
      <c r="GN62" s="26"/>
      <c r="GO62" s="26"/>
      <c r="GP62" s="26"/>
      <c r="GQ62" s="26"/>
      <c r="GR62" s="80"/>
      <c r="GS62" s="26"/>
      <c r="GT62" s="26"/>
      <c r="GU62" s="26"/>
      <c r="GV62" s="26"/>
      <c r="GW62" s="26"/>
      <c r="GX62" s="26"/>
      <c r="GY62" s="26"/>
      <c r="GZ62" s="26"/>
      <c r="HA62" s="26"/>
      <c r="HB62" s="26"/>
      <c r="HC62" s="26"/>
      <c r="HD62" s="26"/>
      <c r="HE62" s="26"/>
      <c r="HF62" s="26"/>
      <c r="HG62" s="26"/>
      <c r="HH62" s="26"/>
      <c r="HI62" s="26"/>
      <c r="HJ62" s="26"/>
      <c r="HK62" s="26"/>
      <c r="HL62" s="26"/>
      <c r="HM62" s="26"/>
      <c r="HN62" s="26"/>
      <c r="HO62" s="26"/>
      <c r="HP62" s="26"/>
      <c r="HQ62" s="26"/>
      <c r="HR62" s="26"/>
      <c r="HS62" s="26"/>
      <c r="HT62" s="26"/>
      <c r="HU62" s="26"/>
      <c r="HV62" s="26"/>
      <c r="HW62" s="26"/>
      <c r="HX62" s="26"/>
      <c r="HY62" s="26"/>
      <c r="HZ62" s="26"/>
      <c r="IA62" s="26"/>
      <c r="IB62" s="26"/>
      <c r="IC62" s="26"/>
      <c r="ID62" s="26"/>
      <c r="IE62" s="26"/>
      <c r="IF62" s="26"/>
      <c r="IG62" s="26"/>
      <c r="IH62" s="26"/>
      <c r="II62" s="26"/>
      <c r="IJ62" s="26"/>
      <c r="IK62" s="26"/>
      <c r="IL62" s="26"/>
      <c r="IM62" s="26"/>
      <c r="IN62" s="26"/>
      <c r="IO62" s="26"/>
      <c r="IP62" s="26"/>
      <c r="IQ62" s="26"/>
      <c r="IR62" s="80"/>
      <c r="IS62" s="27"/>
      <c r="IT62" s="26"/>
      <c r="IU62" s="80"/>
      <c r="IV62" s="26"/>
      <c r="IW62" s="26"/>
      <c r="IX62" s="26"/>
      <c r="IY62" s="26"/>
      <c r="IZ62" s="26"/>
      <c r="JA62" s="26"/>
      <c r="JB62" s="26"/>
      <c r="JC62" s="26"/>
      <c r="JD62" s="26"/>
      <c r="JE62" s="26"/>
      <c r="JF62" s="26"/>
      <c r="JG62" s="26"/>
      <c r="JH62" s="26"/>
      <c r="JI62" s="26"/>
      <c r="JJ62" s="26"/>
      <c r="JK62" s="26"/>
      <c r="JL62" s="26"/>
      <c r="JM62" s="26"/>
      <c r="JN62" s="26"/>
      <c r="JO62" s="26"/>
      <c r="JP62" s="26"/>
      <c r="JQ62" s="26"/>
      <c r="JR62" s="26"/>
      <c r="JS62" s="26"/>
      <c r="JT62" s="26"/>
      <c r="JU62" s="26"/>
      <c r="JV62" s="26"/>
      <c r="JW62" s="26"/>
      <c r="JX62" s="30"/>
      <c r="JY62" s="30"/>
      <c r="JZ62" s="30"/>
      <c r="KA62" s="30"/>
      <c r="KB62" s="26"/>
      <c r="KC62" s="26"/>
      <c r="KD62" s="26"/>
      <c r="KE62" s="26"/>
      <c r="KF62" s="26"/>
      <c r="KG62" s="26"/>
      <c r="KH62" s="26"/>
      <c r="KI62" s="26"/>
      <c r="KJ62" s="26"/>
      <c r="KK62" s="26"/>
      <c r="KL62" s="26"/>
      <c r="KM62" s="26"/>
      <c r="KN62" s="26"/>
      <c r="KO62" s="26"/>
      <c r="KP62" s="26"/>
      <c r="KQ62" s="26"/>
      <c r="KR62" s="26"/>
      <c r="KS62" s="26"/>
      <c r="KT62" s="26"/>
      <c r="KU62" s="26"/>
      <c r="KV62" s="26"/>
      <c r="KW62" s="26"/>
      <c r="KX62" s="26"/>
      <c r="KY62" s="26"/>
      <c r="KZ62" s="26"/>
      <c r="LA62" s="26"/>
      <c r="LB62" s="26"/>
      <c r="LC62" s="26"/>
      <c r="LD62" s="26"/>
      <c r="LE62" s="26"/>
      <c r="LF62" s="26"/>
      <c r="LG62" s="26"/>
      <c r="LH62" s="26"/>
      <c r="LI62" s="26"/>
      <c r="LJ62" s="26"/>
      <c r="LK62" s="26"/>
      <c r="LL62" s="26"/>
      <c r="LM62" s="26"/>
      <c r="LN62" s="26"/>
      <c r="LO62" s="26"/>
      <c r="LP62" s="26"/>
      <c r="LQ62" s="26"/>
      <c r="LR62" s="26"/>
      <c r="LS62" s="26"/>
    </row>
    <row r="63" spans="1:331" ht="15.75" x14ac:dyDescent="0.25">
      <c r="A63" s="66" t="s">
        <v>512</v>
      </c>
      <c r="B63" s="198">
        <f t="shared" si="80"/>
        <v>2991</v>
      </c>
      <c r="C63" s="198">
        <f t="shared" si="81"/>
        <v>34826.106</v>
      </c>
      <c r="D63" s="198">
        <f t="shared" si="82"/>
        <v>34826.106</v>
      </c>
      <c r="E63" s="198"/>
      <c r="F63" s="198">
        <f t="shared" si="83"/>
        <v>31354.713609999999</v>
      </c>
      <c r="G63" s="26">
        <f t="shared" si="182"/>
        <v>90.032212071025114</v>
      </c>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184"/>
      <c r="BY63" s="184"/>
      <c r="BZ63" s="184"/>
      <c r="CA63" s="184"/>
      <c r="CB63" s="26"/>
      <c r="CC63" s="26"/>
      <c r="CD63" s="26"/>
      <c r="CE63" s="80"/>
      <c r="CF63" s="26"/>
      <c r="CG63" s="26"/>
      <c r="CH63" s="26"/>
      <c r="CI63" s="80"/>
      <c r="CJ63" s="26"/>
      <c r="CK63" s="26"/>
      <c r="CL63" s="26"/>
      <c r="CM63" s="80"/>
      <c r="CN63" s="26"/>
      <c r="CO63" s="26"/>
      <c r="CP63" s="26"/>
      <c r="CQ63" s="80"/>
      <c r="CR63" s="26"/>
      <c r="CS63" s="26"/>
      <c r="CT63" s="26"/>
      <c r="CU63" s="80"/>
      <c r="CV63" s="80"/>
      <c r="CW63" s="26"/>
      <c r="CX63" s="26"/>
      <c r="CY63" s="80"/>
      <c r="CZ63" s="26">
        <v>2991</v>
      </c>
      <c r="DA63" s="26">
        <v>2991</v>
      </c>
      <c r="DB63" s="26">
        <v>2991</v>
      </c>
      <c r="DC63" s="31">
        <f t="shared" si="134"/>
        <v>100</v>
      </c>
      <c r="DD63" s="26"/>
      <c r="DE63" s="26"/>
      <c r="DF63" s="26"/>
      <c r="DG63" s="26"/>
      <c r="DH63" s="80"/>
      <c r="DI63" s="26"/>
      <c r="DJ63" s="26"/>
      <c r="DK63" s="80"/>
      <c r="DL63" s="80"/>
      <c r="DM63" s="26"/>
      <c r="DN63" s="26"/>
      <c r="DO63" s="26"/>
      <c r="DP63" s="26"/>
      <c r="DQ63" s="26"/>
      <c r="DR63" s="26"/>
      <c r="DS63" s="80"/>
      <c r="DT63" s="80"/>
      <c r="DU63" s="27"/>
      <c r="DV63" s="26"/>
      <c r="DW63" s="80"/>
      <c r="DX63" s="80"/>
      <c r="DY63" s="27"/>
      <c r="DZ63" s="26"/>
      <c r="EA63" s="80"/>
      <c r="EB63" s="27"/>
      <c r="EC63" s="27"/>
      <c r="ED63" s="26"/>
      <c r="EE63" s="80"/>
      <c r="EF63" s="27"/>
      <c r="EG63" s="27"/>
      <c r="EH63" s="26"/>
      <c r="EI63" s="26"/>
      <c r="EJ63" s="27"/>
      <c r="EK63" s="27"/>
      <c r="EL63" s="26"/>
      <c r="EM63" s="80"/>
      <c r="EN63" s="27"/>
      <c r="EO63" s="27"/>
      <c r="EP63" s="26"/>
      <c r="EQ63" s="80"/>
      <c r="ER63" s="26"/>
      <c r="ES63" s="26"/>
      <c r="ET63" s="26"/>
      <c r="EU63" s="80"/>
      <c r="EV63" s="26"/>
      <c r="EW63" s="26"/>
      <c r="EX63" s="26"/>
      <c r="EY63" s="26"/>
      <c r="EZ63" s="26"/>
      <c r="FA63" s="26"/>
      <c r="FB63" s="26"/>
      <c r="FC63" s="26"/>
      <c r="FD63" s="27"/>
      <c r="FE63" s="27"/>
      <c r="FF63" s="26"/>
      <c r="FG63" s="80"/>
      <c r="FH63" s="80"/>
      <c r="FI63" s="27"/>
      <c r="FJ63" s="26"/>
      <c r="FK63" s="80"/>
      <c r="FL63" s="80"/>
      <c r="FM63" s="27"/>
      <c r="FN63" s="26"/>
      <c r="FO63" s="80"/>
      <c r="FP63" s="26"/>
      <c r="FQ63" s="26"/>
      <c r="FR63" s="26"/>
      <c r="FS63" s="80"/>
      <c r="FT63" s="26"/>
      <c r="FU63" s="26"/>
      <c r="FV63" s="26"/>
      <c r="FW63" s="80"/>
      <c r="FX63" s="26"/>
      <c r="FY63" s="26"/>
      <c r="FZ63" s="26"/>
      <c r="GA63" s="80"/>
      <c r="GB63" s="26"/>
      <c r="GC63" s="26"/>
      <c r="GD63" s="26"/>
      <c r="GE63" s="80"/>
      <c r="GF63" s="26"/>
      <c r="GG63" s="26"/>
      <c r="GH63" s="26"/>
      <c r="GI63" s="80"/>
      <c r="GJ63" s="80"/>
      <c r="GK63" s="26">
        <v>13882.91855</v>
      </c>
      <c r="GL63" s="26">
        <v>11527.15136</v>
      </c>
      <c r="GM63" s="26">
        <f>GL63/GK63*100</f>
        <v>83.031181941206441</v>
      </c>
      <c r="GN63" s="26"/>
      <c r="GO63" s="26">
        <v>17952.187449999998</v>
      </c>
      <c r="GP63" s="26">
        <v>16836.562249999999</v>
      </c>
      <c r="GQ63" s="26">
        <f>GP63/GO63*100</f>
        <v>93.785575138922709</v>
      </c>
      <c r="GR63" s="80"/>
      <c r="GS63" s="26"/>
      <c r="GT63" s="26"/>
      <c r="GU63" s="26"/>
      <c r="GV63" s="26"/>
      <c r="GW63" s="26"/>
      <c r="GX63" s="26"/>
      <c r="GY63" s="26"/>
      <c r="GZ63" s="26"/>
      <c r="HA63" s="26"/>
      <c r="HB63" s="26"/>
      <c r="HC63" s="26"/>
      <c r="HD63" s="26"/>
      <c r="HE63" s="26"/>
      <c r="HF63" s="26"/>
      <c r="HG63" s="26"/>
      <c r="HH63" s="26"/>
      <c r="HI63" s="26"/>
      <c r="HJ63" s="26"/>
      <c r="HK63" s="26"/>
      <c r="HL63" s="26"/>
      <c r="HM63" s="26"/>
      <c r="HN63" s="26"/>
      <c r="HO63" s="26"/>
      <c r="HP63" s="26"/>
      <c r="HQ63" s="26"/>
      <c r="HR63" s="26"/>
      <c r="HS63" s="26"/>
      <c r="HT63" s="26"/>
      <c r="HU63" s="26"/>
      <c r="HV63" s="26"/>
      <c r="HW63" s="26"/>
      <c r="HX63" s="26"/>
      <c r="HY63" s="26"/>
      <c r="HZ63" s="26"/>
      <c r="IA63" s="26"/>
      <c r="IB63" s="26"/>
      <c r="IC63" s="26"/>
      <c r="ID63" s="26"/>
      <c r="IE63" s="26"/>
      <c r="IF63" s="26"/>
      <c r="IG63" s="26"/>
      <c r="IH63" s="26"/>
      <c r="II63" s="26"/>
      <c r="IJ63" s="26"/>
      <c r="IK63" s="26"/>
      <c r="IL63" s="26"/>
      <c r="IM63" s="26"/>
      <c r="IN63" s="26"/>
      <c r="IO63" s="26"/>
      <c r="IP63" s="26"/>
      <c r="IQ63" s="26"/>
      <c r="IR63" s="80"/>
      <c r="IS63" s="27"/>
      <c r="IT63" s="26"/>
      <c r="IU63" s="80"/>
      <c r="IV63" s="26"/>
      <c r="IW63" s="26"/>
      <c r="IX63" s="26"/>
      <c r="IY63" s="26"/>
      <c r="IZ63" s="26"/>
      <c r="JA63" s="26"/>
      <c r="JB63" s="26"/>
      <c r="JC63" s="26"/>
      <c r="JD63" s="26"/>
      <c r="JE63" s="26"/>
      <c r="JF63" s="26"/>
      <c r="JG63" s="26"/>
      <c r="JH63" s="26"/>
      <c r="JI63" s="26"/>
      <c r="JJ63" s="26"/>
      <c r="JK63" s="26"/>
      <c r="JL63" s="26"/>
      <c r="JM63" s="26"/>
      <c r="JN63" s="26"/>
      <c r="JO63" s="26"/>
      <c r="JP63" s="26"/>
      <c r="JQ63" s="26"/>
      <c r="JR63" s="26"/>
      <c r="JS63" s="26"/>
      <c r="JT63" s="26"/>
      <c r="JU63" s="26"/>
      <c r="JV63" s="26"/>
      <c r="JW63" s="26"/>
      <c r="JX63" s="30"/>
      <c r="JY63" s="30"/>
      <c r="JZ63" s="30"/>
      <c r="KA63" s="30"/>
      <c r="KB63" s="26"/>
      <c r="KC63" s="26"/>
      <c r="KD63" s="26"/>
      <c r="KE63" s="26"/>
      <c r="KF63" s="26"/>
      <c r="KG63" s="26"/>
      <c r="KH63" s="26"/>
      <c r="KI63" s="26"/>
      <c r="KJ63" s="26"/>
      <c r="KK63" s="26"/>
      <c r="KL63" s="26"/>
      <c r="KM63" s="26"/>
      <c r="KN63" s="26"/>
      <c r="KO63" s="26"/>
      <c r="KP63" s="26"/>
      <c r="KQ63" s="26"/>
      <c r="KR63" s="26"/>
      <c r="KS63" s="26"/>
      <c r="KT63" s="26"/>
      <c r="KU63" s="26"/>
      <c r="KV63" s="26"/>
      <c r="KW63" s="26"/>
      <c r="KX63" s="26"/>
      <c r="KY63" s="26"/>
      <c r="KZ63" s="26"/>
      <c r="LA63" s="26"/>
      <c r="LB63" s="26"/>
      <c r="LC63" s="26"/>
      <c r="LD63" s="26"/>
      <c r="LE63" s="26"/>
      <c r="LF63" s="26"/>
      <c r="LG63" s="26"/>
      <c r="LH63" s="26"/>
      <c r="LI63" s="26"/>
      <c r="LJ63" s="26"/>
      <c r="LK63" s="26"/>
      <c r="LL63" s="26"/>
      <c r="LM63" s="26"/>
      <c r="LN63" s="26"/>
      <c r="LO63" s="26"/>
      <c r="LP63" s="26"/>
      <c r="LQ63" s="26"/>
      <c r="LR63" s="26"/>
      <c r="LS63" s="26"/>
    </row>
    <row r="64" spans="1:331" ht="15.75" x14ac:dyDescent="0.25">
      <c r="A64" s="66" t="s">
        <v>337</v>
      </c>
      <c r="B64" s="198">
        <f t="shared" si="80"/>
        <v>3579</v>
      </c>
      <c r="C64" s="198">
        <f t="shared" si="81"/>
        <v>3579</v>
      </c>
      <c r="D64" s="198">
        <f t="shared" si="82"/>
        <v>3579</v>
      </c>
      <c r="E64" s="198"/>
      <c r="F64" s="198">
        <f t="shared" si="83"/>
        <v>3579</v>
      </c>
      <c r="G64" s="26">
        <f t="shared" si="182"/>
        <v>100</v>
      </c>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184"/>
      <c r="BY64" s="184"/>
      <c r="BZ64" s="184"/>
      <c r="CA64" s="184"/>
      <c r="CB64" s="26"/>
      <c r="CC64" s="26"/>
      <c r="CD64" s="26"/>
      <c r="CE64" s="80"/>
      <c r="CF64" s="26"/>
      <c r="CG64" s="26"/>
      <c r="CH64" s="26"/>
      <c r="CI64" s="80"/>
      <c r="CJ64" s="26"/>
      <c r="CK64" s="26"/>
      <c r="CL64" s="26"/>
      <c r="CM64" s="80"/>
      <c r="CN64" s="26"/>
      <c r="CO64" s="26"/>
      <c r="CP64" s="26"/>
      <c r="CQ64" s="80"/>
      <c r="CR64" s="26"/>
      <c r="CS64" s="26"/>
      <c r="CT64" s="26"/>
      <c r="CU64" s="80"/>
      <c r="CV64" s="80"/>
      <c r="CW64" s="26"/>
      <c r="CX64" s="26"/>
      <c r="CY64" s="80"/>
      <c r="CZ64" s="26">
        <v>3579</v>
      </c>
      <c r="DA64" s="26">
        <v>3579</v>
      </c>
      <c r="DB64" s="26">
        <v>3579</v>
      </c>
      <c r="DC64" s="31">
        <f t="shared" si="134"/>
        <v>100</v>
      </c>
      <c r="DD64" s="26"/>
      <c r="DE64" s="26"/>
      <c r="DF64" s="26"/>
      <c r="DG64" s="26"/>
      <c r="DH64" s="80"/>
      <c r="DI64" s="26"/>
      <c r="DJ64" s="26"/>
      <c r="DK64" s="80"/>
      <c r="DL64" s="80"/>
      <c r="DM64" s="26"/>
      <c r="DN64" s="26"/>
      <c r="DO64" s="26"/>
      <c r="DP64" s="26"/>
      <c r="DQ64" s="26"/>
      <c r="DR64" s="26"/>
      <c r="DS64" s="80"/>
      <c r="DT64" s="80"/>
      <c r="DU64" s="27"/>
      <c r="DV64" s="26"/>
      <c r="DW64" s="80"/>
      <c r="DX64" s="80"/>
      <c r="DY64" s="27"/>
      <c r="DZ64" s="26"/>
      <c r="EA64" s="80"/>
      <c r="EB64" s="27"/>
      <c r="EC64" s="27"/>
      <c r="ED64" s="26"/>
      <c r="EE64" s="80"/>
      <c r="EF64" s="27"/>
      <c r="EG64" s="27"/>
      <c r="EH64" s="26"/>
      <c r="EI64" s="26"/>
      <c r="EJ64" s="27"/>
      <c r="EK64" s="27"/>
      <c r="EL64" s="26"/>
      <c r="EM64" s="80"/>
      <c r="EN64" s="27"/>
      <c r="EO64" s="27"/>
      <c r="EP64" s="26"/>
      <c r="EQ64" s="80"/>
      <c r="ER64" s="26"/>
      <c r="ES64" s="26"/>
      <c r="ET64" s="26"/>
      <c r="EU64" s="80"/>
      <c r="EV64" s="26"/>
      <c r="EW64" s="26"/>
      <c r="EX64" s="26"/>
      <c r="EY64" s="26"/>
      <c r="EZ64" s="26"/>
      <c r="FA64" s="26"/>
      <c r="FB64" s="26"/>
      <c r="FC64" s="26"/>
      <c r="FD64" s="27"/>
      <c r="FE64" s="27"/>
      <c r="FF64" s="26"/>
      <c r="FG64" s="80"/>
      <c r="FH64" s="80"/>
      <c r="FI64" s="27"/>
      <c r="FJ64" s="26"/>
      <c r="FK64" s="80"/>
      <c r="FL64" s="80"/>
      <c r="FM64" s="27"/>
      <c r="FN64" s="26"/>
      <c r="FO64" s="80"/>
      <c r="FP64" s="26"/>
      <c r="FQ64" s="26"/>
      <c r="FR64" s="26"/>
      <c r="FS64" s="80"/>
      <c r="FT64" s="26"/>
      <c r="FU64" s="26"/>
      <c r="FV64" s="26"/>
      <c r="FW64" s="80"/>
      <c r="FX64" s="26"/>
      <c r="FY64" s="26"/>
      <c r="FZ64" s="26"/>
      <c r="GA64" s="80"/>
      <c r="GB64" s="26"/>
      <c r="GC64" s="26"/>
      <c r="GD64" s="26"/>
      <c r="GE64" s="80"/>
      <c r="GF64" s="26"/>
      <c r="GG64" s="26"/>
      <c r="GH64" s="26"/>
      <c r="GI64" s="80"/>
      <c r="GJ64" s="80"/>
      <c r="GK64" s="26"/>
      <c r="GL64" s="26"/>
      <c r="GM64" s="80"/>
      <c r="GN64" s="26"/>
      <c r="GO64" s="26"/>
      <c r="GP64" s="26"/>
      <c r="GQ64" s="26"/>
      <c r="GR64" s="80"/>
      <c r="GS64" s="26"/>
      <c r="GT64" s="26"/>
      <c r="GU64" s="26"/>
      <c r="GV64" s="26"/>
      <c r="GW64" s="26"/>
      <c r="GX64" s="26"/>
      <c r="GY64" s="26"/>
      <c r="GZ64" s="26"/>
      <c r="HA64" s="26"/>
      <c r="HB64" s="26"/>
      <c r="HC64" s="26"/>
      <c r="HD64" s="26"/>
      <c r="HE64" s="26"/>
      <c r="HF64" s="26"/>
      <c r="HG64" s="26"/>
      <c r="HH64" s="26"/>
      <c r="HI64" s="26"/>
      <c r="HJ64" s="26"/>
      <c r="HK64" s="26"/>
      <c r="HL64" s="26"/>
      <c r="HM64" s="26"/>
      <c r="HN64" s="26"/>
      <c r="HO64" s="26"/>
      <c r="HP64" s="26"/>
      <c r="HQ64" s="26"/>
      <c r="HR64" s="26"/>
      <c r="HS64" s="26"/>
      <c r="HT64" s="26"/>
      <c r="HU64" s="26"/>
      <c r="HV64" s="26"/>
      <c r="HW64" s="26"/>
      <c r="HX64" s="26"/>
      <c r="HY64" s="26"/>
      <c r="HZ64" s="26"/>
      <c r="IA64" s="26"/>
      <c r="IB64" s="26"/>
      <c r="IC64" s="26"/>
      <c r="ID64" s="26"/>
      <c r="IE64" s="26"/>
      <c r="IF64" s="26"/>
      <c r="IG64" s="26"/>
      <c r="IH64" s="26"/>
      <c r="II64" s="26"/>
      <c r="IJ64" s="26"/>
      <c r="IK64" s="26"/>
      <c r="IL64" s="26"/>
      <c r="IM64" s="26"/>
      <c r="IN64" s="26"/>
      <c r="IO64" s="26"/>
      <c r="IP64" s="26"/>
      <c r="IQ64" s="26"/>
      <c r="IR64" s="80"/>
      <c r="IS64" s="27"/>
      <c r="IT64" s="26"/>
      <c r="IU64" s="80"/>
      <c r="IV64" s="26"/>
      <c r="IW64" s="26"/>
      <c r="IX64" s="26"/>
      <c r="IY64" s="26"/>
      <c r="IZ64" s="26"/>
      <c r="JA64" s="26"/>
      <c r="JB64" s="26"/>
      <c r="JC64" s="26"/>
      <c r="JD64" s="26"/>
      <c r="JE64" s="26"/>
      <c r="JF64" s="26"/>
      <c r="JG64" s="26"/>
      <c r="JH64" s="26"/>
      <c r="JI64" s="26"/>
      <c r="JJ64" s="26"/>
      <c r="JK64" s="26"/>
      <c r="JL64" s="26"/>
      <c r="JM64" s="26"/>
      <c r="JN64" s="26"/>
      <c r="JO64" s="26"/>
      <c r="JP64" s="26"/>
      <c r="JQ64" s="26"/>
      <c r="JR64" s="26"/>
      <c r="JS64" s="26"/>
      <c r="JT64" s="26"/>
      <c r="JU64" s="26"/>
      <c r="JV64" s="26"/>
      <c r="JW64" s="26"/>
      <c r="JX64" s="30"/>
      <c r="JY64" s="30"/>
      <c r="JZ64" s="30"/>
      <c r="KA64" s="30"/>
      <c r="KB64" s="26"/>
      <c r="KC64" s="26"/>
      <c r="KD64" s="26"/>
      <c r="KE64" s="26"/>
      <c r="KF64" s="26"/>
      <c r="KG64" s="26"/>
      <c r="KH64" s="26"/>
      <c r="KI64" s="26"/>
      <c r="KJ64" s="26"/>
      <c r="KK64" s="26"/>
      <c r="KL64" s="26"/>
      <c r="KM64" s="26"/>
      <c r="KN64" s="26"/>
      <c r="KO64" s="26"/>
      <c r="KP64" s="26"/>
      <c r="KQ64" s="26"/>
      <c r="KR64" s="26"/>
      <c r="KS64" s="26"/>
      <c r="KT64" s="26"/>
      <c r="KU64" s="26"/>
      <c r="KV64" s="26"/>
      <c r="KW64" s="26"/>
      <c r="KX64" s="26"/>
      <c r="KY64" s="26"/>
      <c r="KZ64" s="26"/>
      <c r="LA64" s="26"/>
      <c r="LB64" s="26"/>
      <c r="LC64" s="26"/>
      <c r="LD64" s="26"/>
      <c r="LE64" s="26"/>
      <c r="LF64" s="26"/>
      <c r="LG64" s="26"/>
      <c r="LH64" s="26"/>
      <c r="LI64" s="26"/>
      <c r="LJ64" s="26"/>
      <c r="LK64" s="26"/>
      <c r="LL64" s="26"/>
      <c r="LM64" s="26"/>
      <c r="LN64" s="26"/>
      <c r="LO64" s="26"/>
      <c r="LP64" s="26"/>
      <c r="LQ64" s="26"/>
      <c r="LR64" s="26"/>
      <c r="LS64" s="26"/>
    </row>
    <row r="65" spans="1:331" ht="15.75" x14ac:dyDescent="0.25">
      <c r="A65" s="66" t="s">
        <v>172</v>
      </c>
      <c r="B65" s="198">
        <f t="shared" si="80"/>
        <v>5124</v>
      </c>
      <c r="C65" s="198">
        <f t="shared" si="81"/>
        <v>5124</v>
      </c>
      <c r="D65" s="198">
        <f t="shared" si="82"/>
        <v>5124</v>
      </c>
      <c r="E65" s="198"/>
      <c r="F65" s="198">
        <f t="shared" si="83"/>
        <v>5124</v>
      </c>
      <c r="G65" s="26">
        <f t="shared" si="182"/>
        <v>100</v>
      </c>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184"/>
      <c r="BY65" s="184"/>
      <c r="BZ65" s="184"/>
      <c r="CA65" s="184"/>
      <c r="CB65" s="26"/>
      <c r="CC65" s="26"/>
      <c r="CD65" s="26"/>
      <c r="CE65" s="80"/>
      <c r="CF65" s="26"/>
      <c r="CG65" s="26"/>
      <c r="CH65" s="26"/>
      <c r="CI65" s="80"/>
      <c r="CJ65" s="26"/>
      <c r="CK65" s="26"/>
      <c r="CL65" s="26"/>
      <c r="CM65" s="80"/>
      <c r="CN65" s="26"/>
      <c r="CO65" s="26"/>
      <c r="CP65" s="26"/>
      <c r="CQ65" s="80"/>
      <c r="CR65" s="26"/>
      <c r="CS65" s="26"/>
      <c r="CT65" s="26"/>
      <c r="CU65" s="80"/>
      <c r="CV65" s="80"/>
      <c r="CW65" s="26"/>
      <c r="CX65" s="26"/>
      <c r="CY65" s="80"/>
      <c r="CZ65" s="26">
        <v>5124</v>
      </c>
      <c r="DA65" s="26">
        <v>5124</v>
      </c>
      <c r="DB65" s="26">
        <v>5124</v>
      </c>
      <c r="DC65" s="31">
        <f t="shared" si="134"/>
        <v>100</v>
      </c>
      <c r="DD65" s="26"/>
      <c r="DE65" s="26"/>
      <c r="DF65" s="26"/>
      <c r="DG65" s="26"/>
      <c r="DH65" s="80"/>
      <c r="DI65" s="26"/>
      <c r="DJ65" s="26"/>
      <c r="DK65" s="80"/>
      <c r="DL65" s="80"/>
      <c r="DM65" s="26"/>
      <c r="DN65" s="26"/>
      <c r="DO65" s="26"/>
      <c r="DP65" s="26"/>
      <c r="DQ65" s="26"/>
      <c r="DR65" s="26"/>
      <c r="DS65" s="80"/>
      <c r="DT65" s="80"/>
      <c r="DU65" s="27"/>
      <c r="DV65" s="26"/>
      <c r="DW65" s="80"/>
      <c r="DX65" s="80"/>
      <c r="DY65" s="27"/>
      <c r="DZ65" s="26"/>
      <c r="EA65" s="80"/>
      <c r="EB65" s="27"/>
      <c r="EC65" s="27"/>
      <c r="ED65" s="26"/>
      <c r="EE65" s="80"/>
      <c r="EF65" s="27"/>
      <c r="EG65" s="27"/>
      <c r="EH65" s="26"/>
      <c r="EI65" s="26"/>
      <c r="EJ65" s="27"/>
      <c r="EK65" s="27"/>
      <c r="EL65" s="26"/>
      <c r="EM65" s="80"/>
      <c r="EN65" s="27"/>
      <c r="EO65" s="27"/>
      <c r="EP65" s="26"/>
      <c r="EQ65" s="80"/>
      <c r="ER65" s="26"/>
      <c r="ES65" s="26"/>
      <c r="ET65" s="26"/>
      <c r="EU65" s="80"/>
      <c r="EV65" s="26"/>
      <c r="EW65" s="26"/>
      <c r="EX65" s="26"/>
      <c r="EY65" s="26"/>
      <c r="EZ65" s="26"/>
      <c r="FA65" s="26"/>
      <c r="FB65" s="26"/>
      <c r="FC65" s="26"/>
      <c r="FD65" s="27"/>
      <c r="FE65" s="27"/>
      <c r="FF65" s="26"/>
      <c r="FG65" s="80"/>
      <c r="FH65" s="80"/>
      <c r="FI65" s="27"/>
      <c r="FJ65" s="26"/>
      <c r="FK65" s="80"/>
      <c r="FL65" s="80"/>
      <c r="FM65" s="27"/>
      <c r="FN65" s="26"/>
      <c r="FO65" s="80"/>
      <c r="FP65" s="26"/>
      <c r="FQ65" s="26"/>
      <c r="FR65" s="26"/>
      <c r="FS65" s="80"/>
      <c r="FT65" s="26"/>
      <c r="FU65" s="26"/>
      <c r="FV65" s="26"/>
      <c r="FW65" s="80"/>
      <c r="FX65" s="26"/>
      <c r="FY65" s="26"/>
      <c r="FZ65" s="26"/>
      <c r="GA65" s="80"/>
      <c r="GB65" s="26"/>
      <c r="GC65" s="26"/>
      <c r="GD65" s="26"/>
      <c r="GE65" s="80"/>
      <c r="GF65" s="26"/>
      <c r="GG65" s="26"/>
      <c r="GH65" s="26"/>
      <c r="GI65" s="80"/>
      <c r="GJ65" s="80"/>
      <c r="GK65" s="26"/>
      <c r="GL65" s="26"/>
      <c r="GM65" s="80"/>
      <c r="GN65" s="26"/>
      <c r="GO65" s="26"/>
      <c r="GP65" s="26"/>
      <c r="GQ65" s="80"/>
      <c r="GR65" s="80"/>
      <c r="GS65" s="26"/>
      <c r="GT65" s="26"/>
      <c r="GU65" s="26"/>
      <c r="GV65" s="26"/>
      <c r="GW65" s="26"/>
      <c r="GX65" s="26"/>
      <c r="GY65" s="26"/>
      <c r="GZ65" s="26"/>
      <c r="HA65" s="26"/>
      <c r="HB65" s="26"/>
      <c r="HC65" s="26"/>
      <c r="HD65" s="26"/>
      <c r="HE65" s="26"/>
      <c r="HF65" s="26"/>
      <c r="HG65" s="26"/>
      <c r="HH65" s="26"/>
      <c r="HI65" s="26"/>
      <c r="HJ65" s="26"/>
      <c r="HK65" s="26"/>
      <c r="HL65" s="26"/>
      <c r="HM65" s="26"/>
      <c r="HN65" s="26"/>
      <c r="HO65" s="26"/>
      <c r="HP65" s="26"/>
      <c r="HQ65" s="26"/>
      <c r="HR65" s="26"/>
      <c r="HS65" s="26"/>
      <c r="HT65" s="26"/>
      <c r="HU65" s="26"/>
      <c r="HV65" s="26"/>
      <c r="HW65" s="26"/>
      <c r="HX65" s="26"/>
      <c r="HY65" s="26"/>
      <c r="HZ65" s="26"/>
      <c r="IA65" s="26"/>
      <c r="IB65" s="26"/>
      <c r="IC65" s="26"/>
      <c r="ID65" s="26"/>
      <c r="IE65" s="26"/>
      <c r="IF65" s="26"/>
      <c r="IG65" s="26"/>
      <c r="IH65" s="26"/>
      <c r="II65" s="26"/>
      <c r="IJ65" s="26"/>
      <c r="IK65" s="26"/>
      <c r="IL65" s="26"/>
      <c r="IM65" s="26"/>
      <c r="IN65" s="26"/>
      <c r="IO65" s="26"/>
      <c r="IP65" s="26"/>
      <c r="IQ65" s="26"/>
      <c r="IR65" s="80"/>
      <c r="IS65" s="27"/>
      <c r="IT65" s="26"/>
      <c r="IU65" s="80"/>
      <c r="IV65" s="26"/>
      <c r="IW65" s="26"/>
      <c r="IX65" s="26"/>
      <c r="IY65" s="26"/>
      <c r="IZ65" s="26"/>
      <c r="JA65" s="26"/>
      <c r="JB65" s="26"/>
      <c r="JC65" s="26"/>
      <c r="JD65" s="26"/>
      <c r="JE65" s="26"/>
      <c r="JF65" s="26"/>
      <c r="JG65" s="26"/>
      <c r="JH65" s="26"/>
      <c r="JI65" s="26"/>
      <c r="JJ65" s="26"/>
      <c r="JK65" s="26"/>
      <c r="JL65" s="26"/>
      <c r="JM65" s="26"/>
      <c r="JN65" s="26"/>
      <c r="JO65" s="26"/>
      <c r="JP65" s="26"/>
      <c r="JQ65" s="26"/>
      <c r="JR65" s="26"/>
      <c r="JS65" s="26"/>
      <c r="JT65" s="26"/>
      <c r="JU65" s="26"/>
      <c r="JV65" s="26"/>
      <c r="JW65" s="26"/>
      <c r="JX65" s="30"/>
      <c r="JY65" s="30"/>
      <c r="JZ65" s="30"/>
      <c r="KA65" s="30"/>
      <c r="KB65" s="26"/>
      <c r="KC65" s="26"/>
      <c r="KD65" s="26"/>
      <c r="KE65" s="26"/>
      <c r="KF65" s="26"/>
      <c r="KG65" s="26"/>
      <c r="KH65" s="26"/>
      <c r="KI65" s="26"/>
      <c r="KJ65" s="26"/>
      <c r="KK65" s="26"/>
      <c r="KL65" s="26"/>
      <c r="KM65" s="26"/>
      <c r="KN65" s="26"/>
      <c r="KO65" s="26"/>
      <c r="KP65" s="26"/>
      <c r="KQ65" s="26"/>
      <c r="KR65" s="26"/>
      <c r="KS65" s="26"/>
      <c r="KT65" s="26"/>
      <c r="KU65" s="26"/>
      <c r="KV65" s="26"/>
      <c r="KW65" s="26"/>
      <c r="KX65" s="26"/>
      <c r="KY65" s="26"/>
      <c r="KZ65" s="26"/>
      <c r="LA65" s="26"/>
      <c r="LB65" s="26"/>
      <c r="LC65" s="26"/>
      <c r="LD65" s="26"/>
      <c r="LE65" s="26"/>
      <c r="LF65" s="26"/>
      <c r="LG65" s="26"/>
      <c r="LH65" s="26"/>
      <c r="LI65" s="26"/>
      <c r="LJ65" s="26"/>
      <c r="LK65" s="26"/>
      <c r="LL65" s="26"/>
      <c r="LM65" s="26"/>
      <c r="LN65" s="26"/>
      <c r="LO65" s="26"/>
      <c r="LP65" s="26"/>
      <c r="LQ65" s="26"/>
      <c r="LR65" s="26"/>
      <c r="LS65" s="26"/>
    </row>
    <row r="66" spans="1:331" ht="15.75" x14ac:dyDescent="0.25">
      <c r="A66" s="66" t="s">
        <v>269</v>
      </c>
      <c r="B66" s="198">
        <f t="shared" si="80"/>
        <v>3465</v>
      </c>
      <c r="C66" s="198">
        <f t="shared" si="81"/>
        <v>3465</v>
      </c>
      <c r="D66" s="198">
        <f t="shared" si="82"/>
        <v>3465</v>
      </c>
      <c r="E66" s="198"/>
      <c r="F66" s="198">
        <f t="shared" si="83"/>
        <v>3465</v>
      </c>
      <c r="G66" s="26">
        <f t="shared" si="182"/>
        <v>100</v>
      </c>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184"/>
      <c r="BY66" s="184"/>
      <c r="BZ66" s="184"/>
      <c r="CA66" s="184"/>
      <c r="CB66" s="26"/>
      <c r="CC66" s="26"/>
      <c r="CD66" s="26"/>
      <c r="CE66" s="80"/>
      <c r="CF66" s="26"/>
      <c r="CG66" s="26"/>
      <c r="CH66" s="26"/>
      <c r="CI66" s="80"/>
      <c r="CJ66" s="26"/>
      <c r="CK66" s="26"/>
      <c r="CL66" s="26"/>
      <c r="CM66" s="80"/>
      <c r="CN66" s="26"/>
      <c r="CO66" s="26"/>
      <c r="CP66" s="26"/>
      <c r="CQ66" s="80"/>
      <c r="CR66" s="26"/>
      <c r="CS66" s="26"/>
      <c r="CT66" s="26"/>
      <c r="CU66" s="80"/>
      <c r="CV66" s="80"/>
      <c r="CW66" s="26"/>
      <c r="CX66" s="26"/>
      <c r="CY66" s="80"/>
      <c r="CZ66" s="26">
        <v>3465</v>
      </c>
      <c r="DA66" s="26">
        <v>3465</v>
      </c>
      <c r="DB66" s="26">
        <v>3465</v>
      </c>
      <c r="DC66" s="31">
        <f t="shared" si="134"/>
        <v>100</v>
      </c>
      <c r="DD66" s="26"/>
      <c r="DE66" s="26"/>
      <c r="DF66" s="26"/>
      <c r="DG66" s="26"/>
      <c r="DH66" s="80"/>
      <c r="DI66" s="26"/>
      <c r="DJ66" s="26"/>
      <c r="DK66" s="80"/>
      <c r="DL66" s="80"/>
      <c r="DM66" s="26"/>
      <c r="DN66" s="26"/>
      <c r="DO66" s="26"/>
      <c r="DP66" s="26"/>
      <c r="DQ66" s="26"/>
      <c r="DR66" s="26"/>
      <c r="DS66" s="80"/>
      <c r="DT66" s="80"/>
      <c r="DU66" s="27"/>
      <c r="DV66" s="26"/>
      <c r="DW66" s="80"/>
      <c r="DX66" s="80"/>
      <c r="DY66" s="27"/>
      <c r="DZ66" s="26"/>
      <c r="EA66" s="80"/>
      <c r="EB66" s="27"/>
      <c r="EC66" s="27"/>
      <c r="ED66" s="26"/>
      <c r="EE66" s="80"/>
      <c r="EF66" s="27"/>
      <c r="EG66" s="27"/>
      <c r="EH66" s="26"/>
      <c r="EI66" s="26"/>
      <c r="EJ66" s="27"/>
      <c r="EK66" s="27"/>
      <c r="EL66" s="26"/>
      <c r="EM66" s="80"/>
      <c r="EN66" s="27"/>
      <c r="EO66" s="27"/>
      <c r="EP66" s="26"/>
      <c r="EQ66" s="80"/>
      <c r="ER66" s="26"/>
      <c r="ES66" s="26"/>
      <c r="ET66" s="26"/>
      <c r="EU66" s="80"/>
      <c r="EV66" s="26"/>
      <c r="EW66" s="26"/>
      <c r="EX66" s="26"/>
      <c r="EY66" s="26"/>
      <c r="EZ66" s="26"/>
      <c r="FA66" s="26"/>
      <c r="FB66" s="26"/>
      <c r="FC66" s="26"/>
      <c r="FD66" s="27"/>
      <c r="FE66" s="27"/>
      <c r="FF66" s="26"/>
      <c r="FG66" s="80"/>
      <c r="FH66" s="80"/>
      <c r="FI66" s="27"/>
      <c r="FJ66" s="26"/>
      <c r="FK66" s="80"/>
      <c r="FL66" s="80"/>
      <c r="FM66" s="27"/>
      <c r="FN66" s="26"/>
      <c r="FO66" s="80"/>
      <c r="FP66" s="26"/>
      <c r="FQ66" s="26"/>
      <c r="FR66" s="26"/>
      <c r="FS66" s="80"/>
      <c r="FT66" s="26"/>
      <c r="FU66" s="26"/>
      <c r="FV66" s="26"/>
      <c r="FW66" s="80"/>
      <c r="FX66" s="26"/>
      <c r="FY66" s="26"/>
      <c r="FZ66" s="26"/>
      <c r="GA66" s="80"/>
      <c r="GB66" s="26"/>
      <c r="GC66" s="26"/>
      <c r="GD66" s="26"/>
      <c r="GE66" s="80"/>
      <c r="GF66" s="26"/>
      <c r="GG66" s="26"/>
      <c r="GH66" s="26"/>
      <c r="GI66" s="80"/>
      <c r="GJ66" s="80"/>
      <c r="GK66" s="26"/>
      <c r="GL66" s="26"/>
      <c r="GM66" s="80"/>
      <c r="GN66" s="26"/>
      <c r="GO66" s="26"/>
      <c r="GP66" s="26"/>
      <c r="GQ66" s="80"/>
      <c r="GR66" s="80"/>
      <c r="GS66" s="26"/>
      <c r="GT66" s="26"/>
      <c r="GU66" s="26"/>
      <c r="GV66" s="26"/>
      <c r="GW66" s="26"/>
      <c r="GX66" s="26"/>
      <c r="GY66" s="26"/>
      <c r="GZ66" s="26"/>
      <c r="HA66" s="26"/>
      <c r="HB66" s="26"/>
      <c r="HC66" s="26"/>
      <c r="HD66" s="26"/>
      <c r="HE66" s="26"/>
      <c r="HF66" s="26"/>
      <c r="HG66" s="26"/>
      <c r="HH66" s="26"/>
      <c r="HI66" s="26"/>
      <c r="HJ66" s="26"/>
      <c r="HK66" s="26"/>
      <c r="HL66" s="26"/>
      <c r="HM66" s="26"/>
      <c r="HN66" s="26"/>
      <c r="HO66" s="26"/>
      <c r="HP66" s="26"/>
      <c r="HQ66" s="26"/>
      <c r="HR66" s="26"/>
      <c r="HS66" s="26"/>
      <c r="HT66" s="26"/>
      <c r="HU66" s="26"/>
      <c r="HV66" s="26"/>
      <c r="HW66" s="26"/>
      <c r="HX66" s="26"/>
      <c r="HY66" s="26"/>
      <c r="HZ66" s="26"/>
      <c r="IA66" s="26"/>
      <c r="IB66" s="26"/>
      <c r="IC66" s="26"/>
      <c r="ID66" s="26"/>
      <c r="IE66" s="26"/>
      <c r="IF66" s="26"/>
      <c r="IG66" s="26"/>
      <c r="IH66" s="26"/>
      <c r="II66" s="26"/>
      <c r="IJ66" s="26"/>
      <c r="IK66" s="26"/>
      <c r="IL66" s="26"/>
      <c r="IM66" s="26"/>
      <c r="IN66" s="26"/>
      <c r="IO66" s="26"/>
      <c r="IP66" s="26"/>
      <c r="IQ66" s="26"/>
      <c r="IR66" s="80"/>
      <c r="IS66" s="27"/>
      <c r="IT66" s="26"/>
      <c r="IU66" s="80"/>
      <c r="IV66" s="26"/>
      <c r="IW66" s="26"/>
      <c r="IX66" s="26"/>
      <c r="IY66" s="26"/>
      <c r="IZ66" s="26"/>
      <c r="JA66" s="26"/>
      <c r="JB66" s="26"/>
      <c r="JC66" s="26"/>
      <c r="JD66" s="26"/>
      <c r="JE66" s="26"/>
      <c r="JF66" s="26"/>
      <c r="JG66" s="26"/>
      <c r="JH66" s="26"/>
      <c r="JI66" s="26"/>
      <c r="JJ66" s="26"/>
      <c r="JK66" s="26"/>
      <c r="JL66" s="26"/>
      <c r="JM66" s="26"/>
      <c r="JN66" s="26"/>
      <c r="JO66" s="26"/>
      <c r="JP66" s="26"/>
      <c r="JQ66" s="26"/>
      <c r="JR66" s="26"/>
      <c r="JS66" s="26"/>
      <c r="JT66" s="26"/>
      <c r="JU66" s="26"/>
      <c r="JV66" s="26"/>
      <c r="JW66" s="26"/>
      <c r="JX66" s="30"/>
      <c r="JY66" s="30"/>
      <c r="JZ66" s="30"/>
      <c r="KA66" s="30"/>
      <c r="KB66" s="26"/>
      <c r="KC66" s="26"/>
      <c r="KD66" s="26"/>
      <c r="KE66" s="26"/>
      <c r="KF66" s="26"/>
      <c r="KG66" s="26"/>
      <c r="KH66" s="26"/>
      <c r="KI66" s="26"/>
      <c r="KJ66" s="26"/>
      <c r="KK66" s="26"/>
      <c r="KL66" s="26"/>
      <c r="KM66" s="26"/>
      <c r="KN66" s="26"/>
      <c r="KO66" s="26"/>
      <c r="KP66" s="26"/>
      <c r="KQ66" s="26"/>
      <c r="KR66" s="26"/>
      <c r="KS66" s="26"/>
      <c r="KT66" s="26"/>
      <c r="KU66" s="26"/>
      <c r="KV66" s="26"/>
      <c r="KW66" s="26"/>
      <c r="KX66" s="26"/>
      <c r="KY66" s="26"/>
      <c r="KZ66" s="26"/>
      <c r="LA66" s="26"/>
      <c r="LB66" s="26"/>
      <c r="LC66" s="26"/>
      <c r="LD66" s="26"/>
      <c r="LE66" s="26"/>
      <c r="LF66" s="26"/>
      <c r="LG66" s="26"/>
      <c r="LH66" s="26"/>
      <c r="LI66" s="26"/>
      <c r="LJ66" s="26"/>
      <c r="LK66" s="26"/>
      <c r="LL66" s="26"/>
      <c r="LM66" s="26"/>
      <c r="LN66" s="26"/>
      <c r="LO66" s="26"/>
      <c r="LP66" s="26"/>
      <c r="LQ66" s="26"/>
      <c r="LR66" s="26"/>
      <c r="LS66" s="26"/>
    </row>
    <row r="67" spans="1:331" ht="15.75" x14ac:dyDescent="0.25">
      <c r="A67" s="66" t="s">
        <v>169</v>
      </c>
      <c r="B67" s="198">
        <f t="shared" si="80"/>
        <v>0</v>
      </c>
      <c r="C67" s="198">
        <f t="shared" si="81"/>
        <v>0</v>
      </c>
      <c r="D67" s="198">
        <f t="shared" si="82"/>
        <v>0</v>
      </c>
      <c r="E67" s="198"/>
      <c r="F67" s="198">
        <f t="shared" si="83"/>
        <v>0</v>
      </c>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184"/>
      <c r="BY67" s="184"/>
      <c r="BZ67" s="184"/>
      <c r="CA67" s="184"/>
      <c r="CB67" s="26"/>
      <c r="CC67" s="26"/>
      <c r="CD67" s="26"/>
      <c r="CE67" s="80"/>
      <c r="CF67" s="26"/>
      <c r="CG67" s="26"/>
      <c r="CH67" s="26"/>
      <c r="CI67" s="80"/>
      <c r="CJ67" s="26"/>
      <c r="CK67" s="26"/>
      <c r="CL67" s="26"/>
      <c r="CM67" s="80"/>
      <c r="CN67" s="26"/>
      <c r="CO67" s="26"/>
      <c r="CP67" s="26"/>
      <c r="CQ67" s="80"/>
      <c r="CR67" s="26"/>
      <c r="CS67" s="26"/>
      <c r="CT67" s="26"/>
      <c r="CU67" s="80"/>
      <c r="CV67" s="80"/>
      <c r="CW67" s="26"/>
      <c r="CX67" s="26"/>
      <c r="CY67" s="80"/>
      <c r="CZ67" s="26"/>
      <c r="DA67" s="26"/>
      <c r="DB67" s="26"/>
      <c r="DC67" s="31"/>
      <c r="DD67" s="26"/>
      <c r="DE67" s="26"/>
      <c r="DF67" s="26"/>
      <c r="DG67" s="26"/>
      <c r="DH67" s="80"/>
      <c r="DI67" s="26"/>
      <c r="DJ67" s="26"/>
      <c r="DK67" s="80"/>
      <c r="DL67" s="80"/>
      <c r="DM67" s="26"/>
      <c r="DN67" s="26"/>
      <c r="DO67" s="26"/>
      <c r="DP67" s="26"/>
      <c r="DQ67" s="26"/>
      <c r="DR67" s="26"/>
      <c r="DS67" s="80"/>
      <c r="DT67" s="80"/>
      <c r="DU67" s="27"/>
      <c r="DV67" s="26"/>
      <c r="DW67" s="80"/>
      <c r="DX67" s="80"/>
      <c r="DY67" s="27"/>
      <c r="DZ67" s="26"/>
      <c r="EA67" s="80"/>
      <c r="EB67" s="27"/>
      <c r="EC67" s="27"/>
      <c r="ED67" s="26"/>
      <c r="EE67" s="80"/>
      <c r="EF67" s="27"/>
      <c r="EG67" s="27"/>
      <c r="EH67" s="26"/>
      <c r="EI67" s="26"/>
      <c r="EJ67" s="27"/>
      <c r="EK67" s="27"/>
      <c r="EL67" s="26"/>
      <c r="EM67" s="80"/>
      <c r="EN67" s="27"/>
      <c r="EO67" s="27"/>
      <c r="EP67" s="26"/>
      <c r="EQ67" s="80"/>
      <c r="ER67" s="26"/>
      <c r="ES67" s="26"/>
      <c r="ET67" s="26"/>
      <c r="EU67" s="80"/>
      <c r="EV67" s="26"/>
      <c r="EW67" s="26"/>
      <c r="EX67" s="26"/>
      <c r="EY67" s="26"/>
      <c r="EZ67" s="26"/>
      <c r="FA67" s="26"/>
      <c r="FB67" s="26"/>
      <c r="FC67" s="26"/>
      <c r="FD67" s="27"/>
      <c r="FE67" s="27"/>
      <c r="FF67" s="26"/>
      <c r="FG67" s="80"/>
      <c r="FH67" s="80"/>
      <c r="FI67" s="27"/>
      <c r="FJ67" s="26"/>
      <c r="FK67" s="80"/>
      <c r="FL67" s="80"/>
      <c r="FM67" s="27"/>
      <c r="FN67" s="26"/>
      <c r="FO67" s="80"/>
      <c r="FP67" s="26"/>
      <c r="FQ67" s="26"/>
      <c r="FR67" s="26"/>
      <c r="FS67" s="80"/>
      <c r="FT67" s="26"/>
      <c r="FU67" s="26"/>
      <c r="FV67" s="26"/>
      <c r="FW67" s="80"/>
      <c r="FX67" s="26"/>
      <c r="FY67" s="26"/>
      <c r="FZ67" s="26"/>
      <c r="GA67" s="80"/>
      <c r="GB67" s="26"/>
      <c r="GC67" s="26"/>
      <c r="GD67" s="26"/>
      <c r="GE67" s="80"/>
      <c r="GF67" s="26"/>
      <c r="GG67" s="26"/>
      <c r="GH67" s="26"/>
      <c r="GI67" s="80"/>
      <c r="GJ67" s="80"/>
      <c r="GK67" s="26"/>
      <c r="GL67" s="26"/>
      <c r="GM67" s="80"/>
      <c r="GN67" s="26"/>
      <c r="GO67" s="26"/>
      <c r="GP67" s="26"/>
      <c r="GQ67" s="80"/>
      <c r="GR67" s="80"/>
      <c r="GS67" s="26"/>
      <c r="GT67" s="26"/>
      <c r="GU67" s="26"/>
      <c r="GV67" s="26"/>
      <c r="GW67" s="26"/>
      <c r="GX67" s="26"/>
      <c r="GY67" s="26"/>
      <c r="GZ67" s="26"/>
      <c r="HA67" s="26"/>
      <c r="HB67" s="26"/>
      <c r="HC67" s="26"/>
      <c r="HD67" s="26"/>
      <c r="HE67" s="26"/>
      <c r="HF67" s="26"/>
      <c r="HG67" s="26"/>
      <c r="HH67" s="26"/>
      <c r="HI67" s="26"/>
      <c r="HJ67" s="26"/>
      <c r="HK67" s="26"/>
      <c r="HL67" s="26"/>
      <c r="HM67" s="26"/>
      <c r="HN67" s="26"/>
      <c r="HO67" s="26"/>
      <c r="HP67" s="26"/>
      <c r="HQ67" s="26"/>
      <c r="HR67" s="26"/>
      <c r="HS67" s="26"/>
      <c r="HT67" s="26"/>
      <c r="HU67" s="26"/>
      <c r="HV67" s="26"/>
      <c r="HW67" s="26"/>
      <c r="HX67" s="26"/>
      <c r="HY67" s="26"/>
      <c r="HZ67" s="26"/>
      <c r="IA67" s="26"/>
      <c r="IB67" s="26"/>
      <c r="IC67" s="26"/>
      <c r="ID67" s="26"/>
      <c r="IE67" s="26"/>
      <c r="IF67" s="26"/>
      <c r="IG67" s="26"/>
      <c r="IH67" s="26"/>
      <c r="II67" s="26"/>
      <c r="IJ67" s="26"/>
      <c r="IK67" s="26"/>
      <c r="IL67" s="26"/>
      <c r="IM67" s="26"/>
      <c r="IN67" s="26"/>
      <c r="IO67" s="26"/>
      <c r="IP67" s="26"/>
      <c r="IQ67" s="26"/>
      <c r="IR67" s="80"/>
      <c r="IS67" s="27"/>
      <c r="IT67" s="26"/>
      <c r="IU67" s="80"/>
      <c r="IV67" s="26"/>
      <c r="IW67" s="26"/>
      <c r="IX67" s="26"/>
      <c r="IY67" s="26"/>
      <c r="IZ67" s="26"/>
      <c r="JA67" s="26"/>
      <c r="JB67" s="26"/>
      <c r="JC67" s="26"/>
      <c r="JD67" s="26"/>
      <c r="JE67" s="26"/>
      <c r="JF67" s="26"/>
      <c r="JG67" s="26"/>
      <c r="JH67" s="26"/>
      <c r="JI67" s="26"/>
      <c r="JJ67" s="26"/>
      <c r="JK67" s="26"/>
      <c r="JL67" s="26"/>
      <c r="JM67" s="26"/>
      <c r="JN67" s="26"/>
      <c r="JO67" s="26"/>
      <c r="JP67" s="26"/>
      <c r="JQ67" s="26"/>
      <c r="JR67" s="26"/>
      <c r="JS67" s="26"/>
      <c r="JT67" s="26"/>
      <c r="JU67" s="26"/>
      <c r="JV67" s="26"/>
      <c r="JW67" s="26"/>
      <c r="JX67" s="30"/>
      <c r="JY67" s="30"/>
      <c r="JZ67" s="30"/>
      <c r="KA67" s="30"/>
      <c r="KB67" s="26"/>
      <c r="KC67" s="26"/>
      <c r="KD67" s="26"/>
      <c r="KE67" s="26"/>
      <c r="KF67" s="26"/>
      <c r="KG67" s="26"/>
      <c r="KH67" s="26"/>
      <c r="KI67" s="26"/>
      <c r="KJ67" s="26"/>
      <c r="KK67" s="26"/>
      <c r="KL67" s="26"/>
      <c r="KM67" s="26"/>
      <c r="KN67" s="26"/>
      <c r="KO67" s="26"/>
      <c r="KP67" s="26"/>
      <c r="KQ67" s="26"/>
      <c r="KR67" s="26"/>
      <c r="KS67" s="26"/>
      <c r="KT67" s="26"/>
      <c r="KU67" s="26"/>
      <c r="KV67" s="26"/>
      <c r="KW67" s="26"/>
      <c r="KX67" s="26"/>
      <c r="KY67" s="26"/>
      <c r="KZ67" s="26"/>
      <c r="LA67" s="26"/>
      <c r="LB67" s="26"/>
      <c r="LC67" s="26"/>
      <c r="LD67" s="26"/>
      <c r="LE67" s="26"/>
      <c r="LF67" s="26"/>
      <c r="LG67" s="26"/>
      <c r="LH67" s="26"/>
      <c r="LI67" s="26"/>
      <c r="LJ67" s="26"/>
      <c r="LK67" s="26"/>
      <c r="LL67" s="26"/>
      <c r="LM67" s="26"/>
      <c r="LN67" s="26"/>
      <c r="LO67" s="26"/>
      <c r="LP67" s="26"/>
      <c r="LQ67" s="26"/>
      <c r="LR67" s="26"/>
      <c r="LS67" s="26"/>
    </row>
    <row r="68" spans="1:331" ht="15.75" x14ac:dyDescent="0.25">
      <c r="A68" s="66" t="s">
        <v>168</v>
      </c>
      <c r="B68" s="198">
        <f t="shared" si="80"/>
        <v>10002</v>
      </c>
      <c r="C68" s="198">
        <f t="shared" si="81"/>
        <v>10002</v>
      </c>
      <c r="D68" s="198">
        <f t="shared" si="82"/>
        <v>10002</v>
      </c>
      <c r="E68" s="198"/>
      <c r="F68" s="198">
        <f t="shared" si="83"/>
        <v>10002</v>
      </c>
      <c r="G68" s="26">
        <f t="shared" si="182"/>
        <v>100</v>
      </c>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184"/>
      <c r="BY68" s="184"/>
      <c r="BZ68" s="184"/>
      <c r="CA68" s="184"/>
      <c r="CB68" s="26"/>
      <c r="CC68" s="26"/>
      <c r="CD68" s="26"/>
      <c r="CE68" s="80"/>
      <c r="CF68" s="26"/>
      <c r="CG68" s="26"/>
      <c r="CH68" s="26"/>
      <c r="CI68" s="80"/>
      <c r="CJ68" s="26"/>
      <c r="CK68" s="26"/>
      <c r="CL68" s="26"/>
      <c r="CM68" s="80"/>
      <c r="CN68" s="26"/>
      <c r="CO68" s="26"/>
      <c r="CP68" s="26"/>
      <c r="CQ68" s="26"/>
      <c r="CR68" s="26"/>
      <c r="CS68" s="26"/>
      <c r="CT68" s="26"/>
      <c r="CU68" s="26"/>
      <c r="CV68" s="26"/>
      <c r="CW68" s="26"/>
      <c r="CX68" s="26"/>
      <c r="CY68" s="80"/>
      <c r="CZ68" s="26">
        <v>10002</v>
      </c>
      <c r="DA68" s="26">
        <v>10002</v>
      </c>
      <c r="DB68" s="26">
        <v>10002</v>
      </c>
      <c r="DC68" s="31">
        <f t="shared" si="134"/>
        <v>100</v>
      </c>
      <c r="DD68" s="26"/>
      <c r="DE68" s="26"/>
      <c r="DF68" s="26"/>
      <c r="DG68" s="26"/>
      <c r="DH68" s="26"/>
      <c r="DI68" s="26"/>
      <c r="DJ68" s="26"/>
      <c r="DK68" s="80"/>
      <c r="DL68" s="80"/>
      <c r="DM68" s="26"/>
      <c r="DN68" s="26"/>
      <c r="DO68" s="80"/>
      <c r="DP68" s="26"/>
      <c r="DQ68" s="26"/>
      <c r="DR68" s="26"/>
      <c r="DS68" s="80"/>
      <c r="DT68" s="80"/>
      <c r="DU68" s="27"/>
      <c r="DV68" s="26"/>
      <c r="DW68" s="80"/>
      <c r="DX68" s="80"/>
      <c r="DY68" s="27"/>
      <c r="DZ68" s="26"/>
      <c r="EA68" s="80"/>
      <c r="EB68" s="27"/>
      <c r="EC68" s="27"/>
      <c r="ED68" s="26"/>
      <c r="EE68" s="80"/>
      <c r="EF68" s="27"/>
      <c r="EG68" s="27"/>
      <c r="EH68" s="26"/>
      <c r="EI68" s="26"/>
      <c r="EJ68" s="27"/>
      <c r="EK68" s="27"/>
      <c r="EL68" s="26"/>
      <c r="EM68" s="80"/>
      <c r="EN68" s="27"/>
      <c r="EO68" s="27"/>
      <c r="EP68" s="26"/>
      <c r="EQ68" s="80"/>
      <c r="ER68" s="26"/>
      <c r="ES68" s="26"/>
      <c r="ET68" s="26"/>
      <c r="EU68" s="80"/>
      <c r="EV68" s="26"/>
      <c r="EW68" s="26"/>
      <c r="EX68" s="26"/>
      <c r="EY68" s="26"/>
      <c r="EZ68" s="26"/>
      <c r="FA68" s="26"/>
      <c r="FB68" s="26"/>
      <c r="FC68" s="26"/>
      <c r="FD68" s="27"/>
      <c r="FE68" s="27"/>
      <c r="FF68" s="26"/>
      <c r="FG68" s="80"/>
      <c r="FH68" s="80"/>
      <c r="FI68" s="27"/>
      <c r="FJ68" s="26"/>
      <c r="FK68" s="80"/>
      <c r="FL68" s="80"/>
      <c r="FM68" s="27"/>
      <c r="FN68" s="26"/>
      <c r="FO68" s="80"/>
      <c r="FP68" s="26"/>
      <c r="FQ68" s="26"/>
      <c r="FR68" s="26"/>
      <c r="FS68" s="80"/>
      <c r="FT68" s="26"/>
      <c r="FU68" s="26"/>
      <c r="FV68" s="26"/>
      <c r="FW68" s="80"/>
      <c r="FX68" s="26"/>
      <c r="FY68" s="26"/>
      <c r="FZ68" s="26"/>
      <c r="GA68" s="80"/>
      <c r="GB68" s="26"/>
      <c r="GC68" s="26"/>
      <c r="GD68" s="26"/>
      <c r="GE68" s="80"/>
      <c r="GF68" s="26"/>
      <c r="GG68" s="26"/>
      <c r="GH68" s="26"/>
      <c r="GI68" s="80"/>
      <c r="GJ68" s="80"/>
      <c r="GK68" s="26"/>
      <c r="GL68" s="26"/>
      <c r="GM68" s="80"/>
      <c r="GN68" s="26"/>
      <c r="GO68" s="26"/>
      <c r="GP68" s="26"/>
      <c r="GQ68" s="80"/>
      <c r="GR68" s="80"/>
      <c r="GS68" s="26"/>
      <c r="GT68" s="26"/>
      <c r="GU68" s="26"/>
      <c r="GV68" s="26"/>
      <c r="GW68" s="26"/>
      <c r="GX68" s="26"/>
      <c r="GY68" s="26"/>
      <c r="GZ68" s="26"/>
      <c r="HA68" s="26"/>
      <c r="HB68" s="26"/>
      <c r="HC68" s="26"/>
      <c r="HD68" s="26"/>
      <c r="HE68" s="26"/>
      <c r="HF68" s="26"/>
      <c r="HG68" s="26"/>
      <c r="HH68" s="26"/>
      <c r="HI68" s="26"/>
      <c r="HJ68" s="26"/>
      <c r="HK68" s="26"/>
      <c r="HL68" s="26"/>
      <c r="HM68" s="26"/>
      <c r="HN68" s="26"/>
      <c r="HO68" s="26"/>
      <c r="HP68" s="26"/>
      <c r="HQ68" s="26"/>
      <c r="HR68" s="26"/>
      <c r="HS68" s="26"/>
      <c r="HT68" s="26"/>
      <c r="HU68" s="26"/>
      <c r="HV68" s="26"/>
      <c r="HW68" s="26"/>
      <c r="HX68" s="26"/>
      <c r="HY68" s="26"/>
      <c r="HZ68" s="26"/>
      <c r="IA68" s="26"/>
      <c r="IB68" s="26"/>
      <c r="IC68" s="26"/>
      <c r="ID68" s="26"/>
      <c r="IE68" s="26"/>
      <c r="IF68" s="26"/>
      <c r="IG68" s="26"/>
      <c r="IH68" s="26"/>
      <c r="II68" s="26"/>
      <c r="IJ68" s="26"/>
      <c r="IK68" s="26"/>
      <c r="IL68" s="26"/>
      <c r="IM68" s="26"/>
      <c r="IN68" s="26"/>
      <c r="IO68" s="26"/>
      <c r="IP68" s="26"/>
      <c r="IQ68" s="26"/>
      <c r="IR68" s="80"/>
      <c r="IS68" s="27"/>
      <c r="IT68" s="26"/>
      <c r="IU68" s="80"/>
      <c r="IV68" s="26"/>
      <c r="IW68" s="26"/>
      <c r="IX68" s="26"/>
      <c r="IY68" s="26"/>
      <c r="IZ68" s="26"/>
      <c r="JA68" s="26"/>
      <c r="JB68" s="26"/>
      <c r="JC68" s="26"/>
      <c r="JD68" s="26"/>
      <c r="JE68" s="26"/>
      <c r="JF68" s="26"/>
      <c r="JG68" s="26"/>
      <c r="JH68" s="26"/>
      <c r="JI68" s="26"/>
      <c r="JJ68" s="26"/>
      <c r="JK68" s="26"/>
      <c r="JL68" s="26"/>
      <c r="JM68" s="26"/>
      <c r="JN68" s="26"/>
      <c r="JO68" s="26"/>
      <c r="JP68" s="26"/>
      <c r="JQ68" s="26"/>
      <c r="JR68" s="26"/>
      <c r="JS68" s="26"/>
      <c r="JT68" s="26"/>
      <c r="JU68" s="26"/>
      <c r="JV68" s="26"/>
      <c r="JW68" s="26"/>
      <c r="JX68" s="30"/>
      <c r="JY68" s="30"/>
      <c r="JZ68" s="30"/>
      <c r="KA68" s="30"/>
      <c r="KB68" s="26"/>
      <c r="KC68" s="26"/>
      <c r="KD68" s="26"/>
      <c r="KE68" s="26"/>
      <c r="KF68" s="26"/>
      <c r="KG68" s="26"/>
      <c r="KH68" s="26"/>
      <c r="KI68" s="26"/>
      <c r="KJ68" s="26"/>
      <c r="KK68" s="26"/>
      <c r="KL68" s="26"/>
      <c r="KM68" s="26"/>
      <c r="KN68" s="26"/>
      <c r="KO68" s="26"/>
      <c r="KP68" s="26"/>
      <c r="KQ68" s="26"/>
      <c r="KR68" s="26"/>
      <c r="KS68" s="26"/>
      <c r="KT68" s="26"/>
      <c r="KU68" s="26"/>
      <c r="KV68" s="26"/>
      <c r="KW68" s="26"/>
      <c r="KX68" s="26"/>
      <c r="KY68" s="26"/>
      <c r="KZ68" s="26"/>
      <c r="LA68" s="26"/>
      <c r="LB68" s="26"/>
      <c r="LC68" s="26"/>
      <c r="LD68" s="26"/>
      <c r="LE68" s="26"/>
      <c r="LF68" s="26"/>
      <c r="LG68" s="26"/>
      <c r="LH68" s="26"/>
      <c r="LI68" s="26"/>
      <c r="LJ68" s="26"/>
      <c r="LK68" s="26"/>
      <c r="LL68" s="26"/>
      <c r="LM68" s="26"/>
      <c r="LN68" s="26"/>
      <c r="LO68" s="26"/>
      <c r="LP68" s="26"/>
      <c r="LQ68" s="26"/>
      <c r="LR68" s="26"/>
      <c r="LS68" s="26"/>
    </row>
    <row r="69" spans="1:331" ht="15.75" x14ac:dyDescent="0.25">
      <c r="A69" s="66" t="s">
        <v>170</v>
      </c>
      <c r="B69" s="198">
        <f t="shared" si="80"/>
        <v>4746</v>
      </c>
      <c r="C69" s="198">
        <f t="shared" si="81"/>
        <v>5225.50533</v>
      </c>
      <c r="D69" s="198">
        <f t="shared" si="82"/>
        <v>5225.50533</v>
      </c>
      <c r="E69" s="198"/>
      <c r="F69" s="198">
        <f t="shared" si="83"/>
        <v>4746</v>
      </c>
      <c r="G69" s="26">
        <f t="shared" si="182"/>
        <v>90.823751968118273</v>
      </c>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184"/>
      <c r="BY69" s="184"/>
      <c r="BZ69" s="184"/>
      <c r="CA69" s="184"/>
      <c r="CB69" s="26"/>
      <c r="CC69" s="26"/>
      <c r="CD69" s="26"/>
      <c r="CE69" s="80"/>
      <c r="CF69" s="26"/>
      <c r="CG69" s="26"/>
      <c r="CH69" s="26"/>
      <c r="CI69" s="80"/>
      <c r="CJ69" s="26"/>
      <c r="CK69" s="26"/>
      <c r="CL69" s="26"/>
      <c r="CM69" s="80"/>
      <c r="CN69" s="26"/>
      <c r="CO69" s="26"/>
      <c r="CP69" s="26"/>
      <c r="CQ69" s="80"/>
      <c r="CR69" s="26"/>
      <c r="CS69" s="26"/>
      <c r="CT69" s="26"/>
      <c r="CU69" s="80"/>
      <c r="CV69" s="80"/>
      <c r="CW69" s="26"/>
      <c r="CX69" s="26"/>
      <c r="CY69" s="80"/>
      <c r="CZ69" s="26">
        <v>4746</v>
      </c>
      <c r="DA69" s="26">
        <v>4746</v>
      </c>
      <c r="DB69" s="26">
        <v>4746</v>
      </c>
      <c r="DC69" s="31">
        <f t="shared" si="134"/>
        <v>100</v>
      </c>
      <c r="DD69" s="26"/>
      <c r="DE69" s="26"/>
      <c r="DF69" s="26"/>
      <c r="DG69" s="80"/>
      <c r="DH69" s="80"/>
      <c r="DI69" s="26"/>
      <c r="DJ69" s="26"/>
      <c r="DK69" s="80"/>
      <c r="DL69" s="80"/>
      <c r="DM69" s="26">
        <v>479.50533000000001</v>
      </c>
      <c r="DN69" s="26"/>
      <c r="DO69" s="80"/>
      <c r="DP69" s="26"/>
      <c r="DQ69" s="26"/>
      <c r="DR69" s="26"/>
      <c r="DS69" s="80"/>
      <c r="DT69" s="80"/>
      <c r="DU69" s="27"/>
      <c r="DV69" s="26"/>
      <c r="DW69" s="80"/>
      <c r="DX69" s="80"/>
      <c r="DY69" s="27"/>
      <c r="DZ69" s="26"/>
      <c r="EA69" s="80"/>
      <c r="EB69" s="27"/>
      <c r="EC69" s="27"/>
      <c r="ED69" s="26"/>
      <c r="EE69" s="80"/>
      <c r="EF69" s="27"/>
      <c r="EG69" s="27"/>
      <c r="EH69" s="26"/>
      <c r="EI69" s="26"/>
      <c r="EJ69" s="27"/>
      <c r="EK69" s="27"/>
      <c r="EL69" s="26"/>
      <c r="EM69" s="80"/>
      <c r="EN69" s="27"/>
      <c r="EO69" s="27"/>
      <c r="EP69" s="26"/>
      <c r="EQ69" s="80"/>
      <c r="ER69" s="26"/>
      <c r="ES69" s="26"/>
      <c r="ET69" s="26"/>
      <c r="EU69" s="80"/>
      <c r="EV69" s="26"/>
      <c r="EW69" s="26"/>
      <c r="EX69" s="26"/>
      <c r="EY69" s="26"/>
      <c r="EZ69" s="26"/>
      <c r="FA69" s="26"/>
      <c r="FB69" s="26"/>
      <c r="FC69" s="26"/>
      <c r="FD69" s="27"/>
      <c r="FE69" s="27"/>
      <c r="FF69" s="26"/>
      <c r="FG69" s="80"/>
      <c r="FH69" s="80"/>
      <c r="FI69" s="27"/>
      <c r="FJ69" s="26"/>
      <c r="FK69" s="80"/>
      <c r="FL69" s="80"/>
      <c r="FM69" s="27"/>
      <c r="FN69" s="26"/>
      <c r="FO69" s="80"/>
      <c r="FP69" s="26"/>
      <c r="FQ69" s="26"/>
      <c r="FR69" s="26"/>
      <c r="FS69" s="80"/>
      <c r="FT69" s="26"/>
      <c r="FU69" s="26"/>
      <c r="FV69" s="26"/>
      <c r="FW69" s="80"/>
      <c r="FX69" s="26"/>
      <c r="FY69" s="26"/>
      <c r="FZ69" s="26"/>
      <c r="GA69" s="80"/>
      <c r="GB69" s="26"/>
      <c r="GC69" s="26"/>
      <c r="GD69" s="26"/>
      <c r="GE69" s="80"/>
      <c r="GF69" s="26"/>
      <c r="GG69" s="26"/>
      <c r="GH69" s="26"/>
      <c r="GI69" s="80"/>
      <c r="GJ69" s="80"/>
      <c r="GK69" s="26"/>
      <c r="GL69" s="26"/>
      <c r="GM69" s="80"/>
      <c r="GN69" s="26"/>
      <c r="GO69" s="26"/>
      <c r="GP69" s="26"/>
      <c r="GQ69" s="80"/>
      <c r="GR69" s="80"/>
      <c r="GS69" s="26"/>
      <c r="GT69" s="26"/>
      <c r="GU69" s="26"/>
      <c r="GV69" s="26"/>
      <c r="GW69" s="26"/>
      <c r="GX69" s="26"/>
      <c r="GY69" s="26"/>
      <c r="GZ69" s="26"/>
      <c r="HA69" s="26"/>
      <c r="HB69" s="26"/>
      <c r="HC69" s="26"/>
      <c r="HD69" s="26"/>
      <c r="HE69" s="26"/>
      <c r="HF69" s="26"/>
      <c r="HG69" s="26"/>
      <c r="HH69" s="26"/>
      <c r="HI69" s="26"/>
      <c r="HJ69" s="26"/>
      <c r="HK69" s="26"/>
      <c r="HL69" s="26"/>
      <c r="HM69" s="26"/>
      <c r="HN69" s="26"/>
      <c r="HO69" s="26"/>
      <c r="HP69" s="26"/>
      <c r="HQ69" s="26"/>
      <c r="HR69" s="26"/>
      <c r="HS69" s="26"/>
      <c r="HT69" s="26"/>
      <c r="HU69" s="26"/>
      <c r="HV69" s="26"/>
      <c r="HW69" s="26"/>
      <c r="HX69" s="26"/>
      <c r="HY69" s="26"/>
      <c r="HZ69" s="26"/>
      <c r="IA69" s="26"/>
      <c r="IB69" s="26"/>
      <c r="IC69" s="26"/>
      <c r="ID69" s="26"/>
      <c r="IE69" s="26"/>
      <c r="IF69" s="26"/>
      <c r="IG69" s="26"/>
      <c r="IH69" s="26"/>
      <c r="II69" s="26"/>
      <c r="IJ69" s="26"/>
      <c r="IK69" s="26"/>
      <c r="IL69" s="26"/>
      <c r="IM69" s="26"/>
      <c r="IN69" s="26"/>
      <c r="IO69" s="26"/>
      <c r="IP69" s="26"/>
      <c r="IQ69" s="26"/>
      <c r="IR69" s="80"/>
      <c r="IS69" s="27"/>
      <c r="IT69" s="26"/>
      <c r="IU69" s="80"/>
      <c r="IV69" s="26"/>
      <c r="IW69" s="26"/>
      <c r="IX69" s="26"/>
      <c r="IY69" s="26"/>
      <c r="IZ69" s="26"/>
      <c r="JA69" s="26"/>
      <c r="JB69" s="26"/>
      <c r="JC69" s="26"/>
      <c r="JD69" s="26"/>
      <c r="JE69" s="26"/>
      <c r="JF69" s="26"/>
      <c r="JG69" s="26"/>
      <c r="JH69" s="26"/>
      <c r="JI69" s="26"/>
      <c r="JJ69" s="26"/>
      <c r="JK69" s="26"/>
      <c r="JL69" s="26"/>
      <c r="JM69" s="26"/>
      <c r="JN69" s="26"/>
      <c r="JO69" s="26"/>
      <c r="JP69" s="26"/>
      <c r="JQ69" s="26"/>
      <c r="JR69" s="26"/>
      <c r="JS69" s="26"/>
      <c r="JT69" s="26"/>
      <c r="JU69" s="26"/>
      <c r="JV69" s="26"/>
      <c r="JW69" s="26"/>
      <c r="JX69" s="30"/>
      <c r="JY69" s="30"/>
      <c r="JZ69" s="30"/>
      <c r="KA69" s="30"/>
      <c r="KB69" s="26"/>
      <c r="KC69" s="26"/>
      <c r="KD69" s="26"/>
      <c r="KE69" s="26"/>
      <c r="KF69" s="26"/>
      <c r="KG69" s="26"/>
      <c r="KH69" s="26"/>
      <c r="KI69" s="26"/>
      <c r="KJ69" s="26"/>
      <c r="KK69" s="26"/>
      <c r="KL69" s="26"/>
      <c r="KM69" s="26"/>
      <c r="KN69" s="26"/>
      <c r="KO69" s="26"/>
      <c r="KP69" s="26"/>
      <c r="KQ69" s="26"/>
      <c r="KR69" s="26"/>
      <c r="KS69" s="26"/>
      <c r="KT69" s="26"/>
      <c r="KU69" s="26"/>
      <c r="KV69" s="26"/>
      <c r="KW69" s="26"/>
      <c r="KX69" s="26"/>
      <c r="KY69" s="26"/>
      <c r="KZ69" s="26"/>
      <c r="LA69" s="26"/>
      <c r="LB69" s="26"/>
      <c r="LC69" s="26"/>
      <c r="LD69" s="26"/>
      <c r="LE69" s="26"/>
      <c r="LF69" s="26"/>
      <c r="LG69" s="26"/>
      <c r="LH69" s="26"/>
      <c r="LI69" s="26"/>
      <c r="LJ69" s="26"/>
      <c r="LK69" s="26"/>
      <c r="LL69" s="26"/>
      <c r="LM69" s="26"/>
      <c r="LN69" s="26"/>
      <c r="LO69" s="26"/>
      <c r="LP69" s="26"/>
      <c r="LQ69" s="26"/>
      <c r="LR69" s="26"/>
      <c r="LS69" s="26"/>
    </row>
    <row r="70" spans="1:331" ht="15.75" x14ac:dyDescent="0.25">
      <c r="A70" s="66" t="s">
        <v>338</v>
      </c>
      <c r="B70" s="198">
        <f t="shared" si="80"/>
        <v>3354</v>
      </c>
      <c r="C70" s="198">
        <f t="shared" si="81"/>
        <v>3354</v>
      </c>
      <c r="D70" s="198">
        <f t="shared" si="82"/>
        <v>3354</v>
      </c>
      <c r="E70" s="198"/>
      <c r="F70" s="198">
        <f t="shared" si="83"/>
        <v>3354</v>
      </c>
      <c r="G70" s="26">
        <f t="shared" si="182"/>
        <v>100</v>
      </c>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184"/>
      <c r="BY70" s="184"/>
      <c r="BZ70" s="184"/>
      <c r="CA70" s="184"/>
      <c r="CB70" s="26"/>
      <c r="CC70" s="26"/>
      <c r="CD70" s="26"/>
      <c r="CE70" s="80"/>
      <c r="CF70" s="26"/>
      <c r="CG70" s="26"/>
      <c r="CH70" s="26"/>
      <c r="CI70" s="80"/>
      <c r="CJ70" s="26"/>
      <c r="CK70" s="26"/>
      <c r="CL70" s="26"/>
      <c r="CM70" s="80"/>
      <c r="CN70" s="26"/>
      <c r="CO70" s="26"/>
      <c r="CP70" s="26"/>
      <c r="CQ70" s="80"/>
      <c r="CR70" s="26"/>
      <c r="CS70" s="26"/>
      <c r="CT70" s="26"/>
      <c r="CU70" s="80"/>
      <c r="CV70" s="80"/>
      <c r="CW70" s="26"/>
      <c r="CX70" s="26"/>
      <c r="CY70" s="80"/>
      <c r="CZ70" s="26">
        <v>3354</v>
      </c>
      <c r="DA70" s="26">
        <v>3354</v>
      </c>
      <c r="DB70" s="26">
        <v>3354</v>
      </c>
      <c r="DC70" s="31">
        <f t="shared" si="134"/>
        <v>100</v>
      </c>
      <c r="DD70" s="26"/>
      <c r="DE70" s="26"/>
      <c r="DF70" s="26"/>
      <c r="DG70" s="80"/>
      <c r="DH70" s="80"/>
      <c r="DI70" s="26"/>
      <c r="DJ70" s="26"/>
      <c r="DK70" s="80"/>
      <c r="DL70" s="80"/>
      <c r="DM70" s="26"/>
      <c r="DN70" s="26"/>
      <c r="DO70" s="80"/>
      <c r="DP70" s="26"/>
      <c r="DQ70" s="26"/>
      <c r="DR70" s="26"/>
      <c r="DS70" s="80"/>
      <c r="DT70" s="80"/>
      <c r="DU70" s="27"/>
      <c r="DV70" s="26"/>
      <c r="DW70" s="80"/>
      <c r="DX70" s="80"/>
      <c r="DY70" s="27"/>
      <c r="DZ70" s="26"/>
      <c r="EA70" s="80"/>
      <c r="EB70" s="27"/>
      <c r="EC70" s="27"/>
      <c r="ED70" s="26"/>
      <c r="EE70" s="80"/>
      <c r="EF70" s="27"/>
      <c r="EG70" s="27"/>
      <c r="EH70" s="26"/>
      <c r="EI70" s="26"/>
      <c r="EJ70" s="27"/>
      <c r="EK70" s="27"/>
      <c r="EL70" s="26"/>
      <c r="EM70" s="80"/>
      <c r="EN70" s="27"/>
      <c r="EO70" s="27"/>
      <c r="EP70" s="26"/>
      <c r="EQ70" s="80"/>
      <c r="ER70" s="26"/>
      <c r="ES70" s="26"/>
      <c r="ET70" s="26"/>
      <c r="EU70" s="80"/>
      <c r="EV70" s="26"/>
      <c r="EW70" s="26"/>
      <c r="EX70" s="26"/>
      <c r="EY70" s="26"/>
      <c r="EZ70" s="26"/>
      <c r="FA70" s="26"/>
      <c r="FB70" s="26"/>
      <c r="FC70" s="26"/>
      <c r="FD70" s="27"/>
      <c r="FE70" s="27"/>
      <c r="FF70" s="26"/>
      <c r="FG70" s="80"/>
      <c r="FH70" s="80"/>
      <c r="FI70" s="27"/>
      <c r="FJ70" s="26"/>
      <c r="FK70" s="80"/>
      <c r="FL70" s="80"/>
      <c r="FM70" s="27"/>
      <c r="FN70" s="26"/>
      <c r="FO70" s="80"/>
      <c r="FP70" s="26"/>
      <c r="FQ70" s="26"/>
      <c r="FR70" s="26"/>
      <c r="FS70" s="80"/>
      <c r="FT70" s="26"/>
      <c r="FU70" s="26"/>
      <c r="FV70" s="26"/>
      <c r="FW70" s="80"/>
      <c r="FX70" s="26"/>
      <c r="FY70" s="26"/>
      <c r="FZ70" s="26"/>
      <c r="GA70" s="80"/>
      <c r="GB70" s="26"/>
      <c r="GC70" s="26"/>
      <c r="GD70" s="26"/>
      <c r="GE70" s="80"/>
      <c r="GF70" s="26"/>
      <c r="GG70" s="26"/>
      <c r="GH70" s="26"/>
      <c r="GI70" s="80"/>
      <c r="GJ70" s="80"/>
      <c r="GK70" s="26"/>
      <c r="GL70" s="26"/>
      <c r="GM70" s="80"/>
      <c r="GN70" s="26"/>
      <c r="GO70" s="26"/>
      <c r="GP70" s="26"/>
      <c r="GQ70" s="80"/>
      <c r="GR70" s="80"/>
      <c r="GS70" s="26"/>
      <c r="GT70" s="26"/>
      <c r="GU70" s="26"/>
      <c r="GV70" s="26"/>
      <c r="GW70" s="26"/>
      <c r="GX70" s="26"/>
      <c r="GY70" s="26"/>
      <c r="GZ70" s="26"/>
      <c r="HA70" s="26"/>
      <c r="HB70" s="26"/>
      <c r="HC70" s="26"/>
      <c r="HD70" s="26"/>
      <c r="HE70" s="26"/>
      <c r="HF70" s="26"/>
      <c r="HG70" s="26"/>
      <c r="HH70" s="26"/>
      <c r="HI70" s="26"/>
      <c r="HJ70" s="26"/>
      <c r="HK70" s="26"/>
      <c r="HL70" s="26"/>
      <c r="HM70" s="26"/>
      <c r="HN70" s="26"/>
      <c r="HO70" s="26"/>
      <c r="HP70" s="26"/>
      <c r="HQ70" s="26"/>
      <c r="HR70" s="26"/>
      <c r="HS70" s="26"/>
      <c r="HT70" s="26"/>
      <c r="HU70" s="26"/>
      <c r="HV70" s="26"/>
      <c r="HW70" s="26"/>
      <c r="HX70" s="26"/>
      <c r="HY70" s="26"/>
      <c r="HZ70" s="26"/>
      <c r="IA70" s="26"/>
      <c r="IB70" s="26"/>
      <c r="IC70" s="26"/>
      <c r="ID70" s="26"/>
      <c r="IE70" s="26"/>
      <c r="IF70" s="26"/>
      <c r="IG70" s="26"/>
      <c r="IH70" s="26"/>
      <c r="II70" s="26"/>
      <c r="IJ70" s="26"/>
      <c r="IK70" s="26"/>
      <c r="IL70" s="26"/>
      <c r="IM70" s="26"/>
      <c r="IN70" s="26"/>
      <c r="IO70" s="26"/>
      <c r="IP70" s="26"/>
      <c r="IQ70" s="26"/>
      <c r="IR70" s="80"/>
      <c r="IS70" s="27"/>
      <c r="IT70" s="26"/>
      <c r="IU70" s="80"/>
      <c r="IV70" s="26"/>
      <c r="IW70" s="26"/>
      <c r="IX70" s="26"/>
      <c r="IY70" s="26"/>
      <c r="IZ70" s="26"/>
      <c r="JA70" s="26"/>
      <c r="JB70" s="26"/>
      <c r="JC70" s="26"/>
      <c r="JD70" s="26"/>
      <c r="JE70" s="26"/>
      <c r="JF70" s="26"/>
      <c r="JG70" s="26"/>
      <c r="JH70" s="26"/>
      <c r="JI70" s="26"/>
      <c r="JJ70" s="26"/>
      <c r="JK70" s="26"/>
      <c r="JL70" s="26"/>
      <c r="JM70" s="26"/>
      <c r="JN70" s="26"/>
      <c r="JO70" s="26"/>
      <c r="JP70" s="26"/>
      <c r="JQ70" s="26"/>
      <c r="JR70" s="26"/>
      <c r="JS70" s="26"/>
      <c r="JT70" s="26"/>
      <c r="JU70" s="26"/>
      <c r="JV70" s="26"/>
      <c r="JW70" s="26"/>
      <c r="JX70" s="30"/>
      <c r="JY70" s="30"/>
      <c r="JZ70" s="30"/>
      <c r="KA70" s="30"/>
      <c r="KB70" s="26"/>
      <c r="KC70" s="26"/>
      <c r="KD70" s="26"/>
      <c r="KE70" s="26"/>
      <c r="KF70" s="26"/>
      <c r="KG70" s="26"/>
      <c r="KH70" s="26"/>
      <c r="KI70" s="26"/>
      <c r="KJ70" s="26"/>
      <c r="KK70" s="26"/>
      <c r="KL70" s="26"/>
      <c r="KM70" s="26"/>
      <c r="KN70" s="26"/>
      <c r="KO70" s="26"/>
      <c r="KP70" s="26"/>
      <c r="KQ70" s="26"/>
      <c r="KR70" s="26"/>
      <c r="KS70" s="26"/>
      <c r="KT70" s="26"/>
      <c r="KU70" s="26"/>
      <c r="KV70" s="26"/>
      <c r="KW70" s="26"/>
      <c r="KX70" s="26"/>
      <c r="KY70" s="26"/>
      <c r="KZ70" s="26"/>
      <c r="LA70" s="26"/>
      <c r="LB70" s="26"/>
      <c r="LC70" s="26"/>
      <c r="LD70" s="26"/>
      <c r="LE70" s="26"/>
      <c r="LF70" s="26"/>
      <c r="LG70" s="26"/>
      <c r="LH70" s="26"/>
      <c r="LI70" s="26"/>
      <c r="LJ70" s="26"/>
      <c r="LK70" s="26"/>
      <c r="LL70" s="26"/>
      <c r="LM70" s="26"/>
      <c r="LN70" s="26"/>
      <c r="LO70" s="26"/>
      <c r="LP70" s="26"/>
      <c r="LQ70" s="26"/>
      <c r="LR70" s="26"/>
      <c r="LS70" s="26"/>
    </row>
    <row r="71" spans="1:331" ht="15.75" x14ac:dyDescent="0.25">
      <c r="A71" s="66" t="s">
        <v>341</v>
      </c>
      <c r="B71" s="198">
        <f t="shared" si="80"/>
        <v>2592</v>
      </c>
      <c r="C71" s="198">
        <f t="shared" si="81"/>
        <v>2592</v>
      </c>
      <c r="D71" s="198">
        <f t="shared" si="82"/>
        <v>2592</v>
      </c>
      <c r="E71" s="198"/>
      <c r="F71" s="198">
        <f t="shared" si="83"/>
        <v>2592</v>
      </c>
      <c r="G71" s="26">
        <f t="shared" si="182"/>
        <v>100</v>
      </c>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184"/>
      <c r="BY71" s="184"/>
      <c r="BZ71" s="184"/>
      <c r="CA71" s="184"/>
      <c r="CB71" s="26"/>
      <c r="CC71" s="26"/>
      <c r="CD71" s="26"/>
      <c r="CE71" s="80"/>
      <c r="CF71" s="26"/>
      <c r="CG71" s="26"/>
      <c r="CH71" s="26"/>
      <c r="CI71" s="80"/>
      <c r="CJ71" s="26"/>
      <c r="CK71" s="26"/>
      <c r="CL71" s="26"/>
      <c r="CM71" s="80"/>
      <c r="CN71" s="26"/>
      <c r="CO71" s="26"/>
      <c r="CP71" s="26"/>
      <c r="CQ71" s="80"/>
      <c r="CR71" s="26"/>
      <c r="CS71" s="26"/>
      <c r="CT71" s="26"/>
      <c r="CU71" s="80"/>
      <c r="CV71" s="80"/>
      <c r="CW71" s="26"/>
      <c r="CX71" s="26"/>
      <c r="CY71" s="80"/>
      <c r="CZ71" s="26">
        <v>2592</v>
      </c>
      <c r="DA71" s="26">
        <v>2592</v>
      </c>
      <c r="DB71" s="26">
        <v>2592</v>
      </c>
      <c r="DC71" s="31">
        <f t="shared" si="134"/>
        <v>100</v>
      </c>
      <c r="DD71" s="26"/>
      <c r="DE71" s="26"/>
      <c r="DF71" s="26"/>
      <c r="DG71" s="80"/>
      <c r="DH71" s="80"/>
      <c r="DI71" s="26"/>
      <c r="DJ71" s="26"/>
      <c r="DK71" s="80"/>
      <c r="DL71" s="80"/>
      <c r="DM71" s="26"/>
      <c r="DN71" s="26"/>
      <c r="DO71" s="80"/>
      <c r="DP71" s="26"/>
      <c r="DQ71" s="26"/>
      <c r="DR71" s="26"/>
      <c r="DS71" s="80"/>
      <c r="DT71" s="80"/>
      <c r="DU71" s="27"/>
      <c r="DV71" s="26"/>
      <c r="DW71" s="80"/>
      <c r="DX71" s="80"/>
      <c r="DY71" s="27"/>
      <c r="DZ71" s="26"/>
      <c r="EA71" s="80"/>
      <c r="EB71" s="27"/>
      <c r="EC71" s="27"/>
      <c r="ED71" s="26"/>
      <c r="EE71" s="80"/>
      <c r="EF71" s="27"/>
      <c r="EG71" s="27"/>
      <c r="EH71" s="26"/>
      <c r="EI71" s="26"/>
      <c r="EJ71" s="27"/>
      <c r="EK71" s="27"/>
      <c r="EL71" s="26"/>
      <c r="EM71" s="80"/>
      <c r="EN71" s="27"/>
      <c r="EO71" s="27"/>
      <c r="EP71" s="26"/>
      <c r="EQ71" s="80"/>
      <c r="ER71" s="26"/>
      <c r="ES71" s="26"/>
      <c r="ET71" s="26"/>
      <c r="EU71" s="80"/>
      <c r="EV71" s="26"/>
      <c r="EW71" s="26"/>
      <c r="EX71" s="26"/>
      <c r="EY71" s="26"/>
      <c r="EZ71" s="26"/>
      <c r="FA71" s="26"/>
      <c r="FB71" s="26"/>
      <c r="FC71" s="26"/>
      <c r="FD71" s="27"/>
      <c r="FE71" s="27"/>
      <c r="FF71" s="26"/>
      <c r="FG71" s="80"/>
      <c r="FH71" s="80"/>
      <c r="FI71" s="27"/>
      <c r="FJ71" s="26"/>
      <c r="FK71" s="80"/>
      <c r="FL71" s="80"/>
      <c r="FM71" s="27"/>
      <c r="FN71" s="26"/>
      <c r="FO71" s="80"/>
      <c r="FP71" s="26"/>
      <c r="FQ71" s="26"/>
      <c r="FR71" s="26"/>
      <c r="FS71" s="80"/>
      <c r="FT71" s="26"/>
      <c r="FU71" s="26"/>
      <c r="FV71" s="26"/>
      <c r="FW71" s="80"/>
      <c r="FX71" s="26"/>
      <c r="FY71" s="26"/>
      <c r="FZ71" s="26"/>
      <c r="GA71" s="80"/>
      <c r="GB71" s="26"/>
      <c r="GC71" s="26"/>
      <c r="GD71" s="26"/>
      <c r="GE71" s="80"/>
      <c r="GF71" s="26"/>
      <c r="GG71" s="26"/>
      <c r="GH71" s="26"/>
      <c r="GI71" s="80"/>
      <c r="GJ71" s="80"/>
      <c r="GK71" s="26"/>
      <c r="GL71" s="26"/>
      <c r="GM71" s="80"/>
      <c r="GN71" s="26"/>
      <c r="GO71" s="26"/>
      <c r="GP71" s="26"/>
      <c r="GQ71" s="80"/>
      <c r="GR71" s="80"/>
      <c r="GS71" s="26"/>
      <c r="GT71" s="26"/>
      <c r="GU71" s="26"/>
      <c r="GV71" s="26"/>
      <c r="GW71" s="26"/>
      <c r="GX71" s="26"/>
      <c r="GY71" s="26"/>
      <c r="GZ71" s="26"/>
      <c r="HA71" s="26"/>
      <c r="HB71" s="26"/>
      <c r="HC71" s="26"/>
      <c r="HD71" s="26"/>
      <c r="HE71" s="26"/>
      <c r="HF71" s="26"/>
      <c r="HG71" s="26"/>
      <c r="HH71" s="26"/>
      <c r="HI71" s="26"/>
      <c r="HJ71" s="26"/>
      <c r="HK71" s="26"/>
      <c r="HL71" s="26"/>
      <c r="HM71" s="26"/>
      <c r="HN71" s="26"/>
      <c r="HO71" s="26"/>
      <c r="HP71" s="26"/>
      <c r="HQ71" s="26"/>
      <c r="HR71" s="26"/>
      <c r="HS71" s="26"/>
      <c r="HT71" s="26"/>
      <c r="HU71" s="26"/>
      <c r="HV71" s="26"/>
      <c r="HW71" s="26"/>
      <c r="HX71" s="26"/>
      <c r="HY71" s="26"/>
      <c r="HZ71" s="26"/>
      <c r="IA71" s="26"/>
      <c r="IB71" s="26"/>
      <c r="IC71" s="26"/>
      <c r="ID71" s="26"/>
      <c r="IE71" s="26"/>
      <c r="IF71" s="26"/>
      <c r="IG71" s="26"/>
      <c r="IH71" s="26"/>
      <c r="II71" s="26"/>
      <c r="IJ71" s="26"/>
      <c r="IK71" s="26"/>
      <c r="IL71" s="26"/>
      <c r="IM71" s="26"/>
      <c r="IN71" s="26"/>
      <c r="IO71" s="26"/>
      <c r="IP71" s="26"/>
      <c r="IQ71" s="26"/>
      <c r="IR71" s="80"/>
      <c r="IS71" s="27"/>
      <c r="IT71" s="26"/>
      <c r="IU71" s="80"/>
      <c r="IV71" s="26"/>
      <c r="IW71" s="26"/>
      <c r="IX71" s="26"/>
      <c r="IY71" s="26"/>
      <c r="IZ71" s="26"/>
      <c r="JA71" s="26"/>
      <c r="JB71" s="26"/>
      <c r="JC71" s="26"/>
      <c r="JD71" s="26"/>
      <c r="JE71" s="26"/>
      <c r="JF71" s="26"/>
      <c r="JG71" s="26"/>
      <c r="JH71" s="26"/>
      <c r="JI71" s="26"/>
      <c r="JJ71" s="26"/>
      <c r="JK71" s="26"/>
      <c r="JL71" s="26"/>
      <c r="JM71" s="26"/>
      <c r="JN71" s="26"/>
      <c r="JO71" s="26"/>
      <c r="JP71" s="26"/>
      <c r="JQ71" s="26"/>
      <c r="JR71" s="26"/>
      <c r="JS71" s="26"/>
      <c r="JT71" s="26"/>
      <c r="JU71" s="26"/>
      <c r="JV71" s="26"/>
      <c r="JW71" s="26"/>
      <c r="JX71" s="30"/>
      <c r="JY71" s="30"/>
      <c r="JZ71" s="30"/>
      <c r="KA71" s="30"/>
      <c r="KB71" s="26"/>
      <c r="KC71" s="26"/>
      <c r="KD71" s="26"/>
      <c r="KE71" s="26"/>
      <c r="KF71" s="26"/>
      <c r="KG71" s="26"/>
      <c r="KH71" s="26"/>
      <c r="KI71" s="26"/>
      <c r="KJ71" s="26"/>
      <c r="KK71" s="26"/>
      <c r="KL71" s="26"/>
      <c r="KM71" s="26"/>
      <c r="KN71" s="26"/>
      <c r="KO71" s="26"/>
      <c r="KP71" s="26"/>
      <c r="KQ71" s="26"/>
      <c r="KR71" s="26"/>
      <c r="KS71" s="26"/>
      <c r="KT71" s="26"/>
      <c r="KU71" s="26"/>
      <c r="KV71" s="26"/>
      <c r="KW71" s="26"/>
      <c r="KX71" s="26"/>
      <c r="KY71" s="26"/>
      <c r="KZ71" s="26"/>
      <c r="LA71" s="26"/>
      <c r="LB71" s="26"/>
      <c r="LC71" s="26"/>
      <c r="LD71" s="26"/>
      <c r="LE71" s="26"/>
      <c r="LF71" s="26"/>
      <c r="LG71" s="26"/>
      <c r="LH71" s="26"/>
      <c r="LI71" s="26"/>
      <c r="LJ71" s="26"/>
      <c r="LK71" s="26"/>
      <c r="LL71" s="26"/>
      <c r="LM71" s="26"/>
      <c r="LN71" s="26"/>
      <c r="LO71" s="26"/>
      <c r="LP71" s="26"/>
      <c r="LQ71" s="26"/>
      <c r="LR71" s="26"/>
      <c r="LS71" s="26"/>
    </row>
    <row r="72" spans="1:331" ht="15.75" x14ac:dyDescent="0.25">
      <c r="A72" s="66" t="s">
        <v>171</v>
      </c>
      <c r="B72" s="198">
        <f t="shared" si="80"/>
        <v>5919</v>
      </c>
      <c r="C72" s="198">
        <f t="shared" si="81"/>
        <v>5919</v>
      </c>
      <c r="D72" s="198">
        <f t="shared" si="82"/>
        <v>5919</v>
      </c>
      <c r="E72" s="198"/>
      <c r="F72" s="198">
        <f t="shared" si="83"/>
        <v>5919</v>
      </c>
      <c r="G72" s="26">
        <f t="shared" ref="G72:G97" si="233">F72/C72*100</f>
        <v>100</v>
      </c>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184"/>
      <c r="BY72" s="184"/>
      <c r="BZ72" s="184"/>
      <c r="CA72" s="184"/>
      <c r="CB72" s="26"/>
      <c r="CC72" s="26"/>
      <c r="CD72" s="26"/>
      <c r="CE72" s="80"/>
      <c r="CF72" s="26"/>
      <c r="CG72" s="26"/>
      <c r="CH72" s="26"/>
      <c r="CI72" s="80"/>
      <c r="CJ72" s="26"/>
      <c r="CK72" s="26"/>
      <c r="CL72" s="26"/>
      <c r="CM72" s="80"/>
      <c r="CN72" s="26"/>
      <c r="CO72" s="26"/>
      <c r="CP72" s="26"/>
      <c r="CQ72" s="80"/>
      <c r="CR72" s="26"/>
      <c r="CS72" s="26"/>
      <c r="CT72" s="26"/>
      <c r="CU72" s="80"/>
      <c r="CV72" s="80"/>
      <c r="CW72" s="26"/>
      <c r="CX72" s="26"/>
      <c r="CY72" s="80"/>
      <c r="CZ72" s="26">
        <v>5919</v>
      </c>
      <c r="DA72" s="26">
        <v>5919</v>
      </c>
      <c r="DB72" s="26">
        <v>5919</v>
      </c>
      <c r="DC72" s="31">
        <f t="shared" si="134"/>
        <v>100</v>
      </c>
      <c r="DD72" s="26"/>
      <c r="DE72" s="26"/>
      <c r="DF72" s="26"/>
      <c r="DG72" s="80"/>
      <c r="DH72" s="80"/>
      <c r="DI72" s="26"/>
      <c r="DJ72" s="26"/>
      <c r="DK72" s="80"/>
      <c r="DL72" s="80"/>
      <c r="DM72" s="26"/>
      <c r="DN72" s="26"/>
      <c r="DO72" s="80"/>
      <c r="DP72" s="26"/>
      <c r="DQ72" s="26"/>
      <c r="DR72" s="26"/>
      <c r="DS72" s="80"/>
      <c r="DT72" s="80"/>
      <c r="DU72" s="27"/>
      <c r="DV72" s="26"/>
      <c r="DW72" s="80"/>
      <c r="DX72" s="80"/>
      <c r="DY72" s="27"/>
      <c r="DZ72" s="26"/>
      <c r="EA72" s="80"/>
      <c r="EB72" s="27"/>
      <c r="EC72" s="27"/>
      <c r="ED72" s="26"/>
      <c r="EE72" s="80"/>
      <c r="EF72" s="27"/>
      <c r="EG72" s="27"/>
      <c r="EH72" s="26"/>
      <c r="EI72" s="26"/>
      <c r="EJ72" s="27"/>
      <c r="EK72" s="27"/>
      <c r="EL72" s="26"/>
      <c r="EM72" s="80"/>
      <c r="EN72" s="27"/>
      <c r="EO72" s="27"/>
      <c r="EP72" s="26"/>
      <c r="EQ72" s="80"/>
      <c r="ER72" s="26"/>
      <c r="ES72" s="26"/>
      <c r="ET72" s="26"/>
      <c r="EU72" s="80"/>
      <c r="EV72" s="26"/>
      <c r="EW72" s="26"/>
      <c r="EX72" s="26"/>
      <c r="EY72" s="26"/>
      <c r="EZ72" s="26"/>
      <c r="FA72" s="26"/>
      <c r="FB72" s="26"/>
      <c r="FC72" s="26"/>
      <c r="FD72" s="27"/>
      <c r="FE72" s="27"/>
      <c r="FF72" s="26"/>
      <c r="FG72" s="80"/>
      <c r="FH72" s="80"/>
      <c r="FI72" s="27"/>
      <c r="FJ72" s="26"/>
      <c r="FK72" s="80"/>
      <c r="FL72" s="80"/>
      <c r="FM72" s="27"/>
      <c r="FN72" s="26"/>
      <c r="FO72" s="80"/>
      <c r="FP72" s="26"/>
      <c r="FQ72" s="26"/>
      <c r="FR72" s="26"/>
      <c r="FS72" s="80"/>
      <c r="FT72" s="26"/>
      <c r="FU72" s="26"/>
      <c r="FV72" s="26"/>
      <c r="FW72" s="80"/>
      <c r="FX72" s="26"/>
      <c r="FY72" s="26"/>
      <c r="FZ72" s="26"/>
      <c r="GA72" s="80"/>
      <c r="GB72" s="26"/>
      <c r="GC72" s="26"/>
      <c r="GD72" s="26"/>
      <c r="GE72" s="80"/>
      <c r="GF72" s="26"/>
      <c r="GG72" s="26"/>
      <c r="GH72" s="26"/>
      <c r="GI72" s="80"/>
      <c r="GJ72" s="80"/>
      <c r="GK72" s="26"/>
      <c r="GL72" s="26"/>
      <c r="GM72" s="80"/>
      <c r="GN72" s="26"/>
      <c r="GO72" s="26"/>
      <c r="GP72" s="26"/>
      <c r="GQ72" s="80"/>
      <c r="GR72" s="80"/>
      <c r="GS72" s="26"/>
      <c r="GT72" s="26"/>
      <c r="GU72" s="26"/>
      <c r="GV72" s="26"/>
      <c r="GW72" s="26"/>
      <c r="GX72" s="26"/>
      <c r="GY72" s="26"/>
      <c r="GZ72" s="26"/>
      <c r="HA72" s="26"/>
      <c r="HB72" s="26"/>
      <c r="HC72" s="26"/>
      <c r="HD72" s="26"/>
      <c r="HE72" s="26"/>
      <c r="HF72" s="26"/>
      <c r="HG72" s="26"/>
      <c r="HH72" s="26"/>
      <c r="HI72" s="26"/>
      <c r="HJ72" s="26"/>
      <c r="HK72" s="26"/>
      <c r="HL72" s="26"/>
      <c r="HM72" s="26"/>
      <c r="HN72" s="26"/>
      <c r="HO72" s="26"/>
      <c r="HP72" s="26"/>
      <c r="HQ72" s="26"/>
      <c r="HR72" s="26"/>
      <c r="HS72" s="26"/>
      <c r="HT72" s="26"/>
      <c r="HU72" s="26"/>
      <c r="HV72" s="26"/>
      <c r="HW72" s="26"/>
      <c r="HX72" s="26"/>
      <c r="HY72" s="26"/>
      <c r="HZ72" s="26"/>
      <c r="IA72" s="26"/>
      <c r="IB72" s="26"/>
      <c r="IC72" s="26"/>
      <c r="ID72" s="26"/>
      <c r="IE72" s="26"/>
      <c r="IF72" s="26"/>
      <c r="IG72" s="26"/>
      <c r="IH72" s="26"/>
      <c r="II72" s="26"/>
      <c r="IJ72" s="26"/>
      <c r="IK72" s="26"/>
      <c r="IL72" s="26"/>
      <c r="IM72" s="26"/>
      <c r="IN72" s="26"/>
      <c r="IO72" s="26"/>
      <c r="IP72" s="26"/>
      <c r="IQ72" s="26"/>
      <c r="IR72" s="80"/>
      <c r="IS72" s="27"/>
      <c r="IT72" s="26"/>
      <c r="IU72" s="80"/>
      <c r="IV72" s="26"/>
      <c r="IW72" s="26"/>
      <c r="IX72" s="26"/>
      <c r="IY72" s="26"/>
      <c r="IZ72" s="26"/>
      <c r="JA72" s="26"/>
      <c r="JB72" s="26"/>
      <c r="JC72" s="26"/>
      <c r="JD72" s="26"/>
      <c r="JE72" s="26"/>
      <c r="JF72" s="26"/>
      <c r="JG72" s="26"/>
      <c r="JH72" s="26"/>
      <c r="JI72" s="26"/>
      <c r="JJ72" s="26"/>
      <c r="JK72" s="26"/>
      <c r="JL72" s="26"/>
      <c r="JM72" s="26"/>
      <c r="JN72" s="26"/>
      <c r="JO72" s="26"/>
      <c r="JP72" s="26"/>
      <c r="JQ72" s="26"/>
      <c r="JR72" s="26"/>
      <c r="JS72" s="26"/>
      <c r="JT72" s="26"/>
      <c r="JU72" s="26"/>
      <c r="JV72" s="26"/>
      <c r="JW72" s="26"/>
      <c r="JX72" s="30"/>
      <c r="JY72" s="30"/>
      <c r="JZ72" s="30"/>
      <c r="KA72" s="30"/>
      <c r="KB72" s="26"/>
      <c r="KC72" s="26"/>
      <c r="KD72" s="26"/>
      <c r="KE72" s="26"/>
      <c r="KF72" s="26"/>
      <c r="KG72" s="26"/>
      <c r="KH72" s="26"/>
      <c r="KI72" s="26"/>
      <c r="KJ72" s="26"/>
      <c r="KK72" s="26"/>
      <c r="KL72" s="26"/>
      <c r="KM72" s="26"/>
      <c r="KN72" s="26"/>
      <c r="KO72" s="26"/>
      <c r="KP72" s="26"/>
      <c r="KQ72" s="26"/>
      <c r="KR72" s="26"/>
      <c r="KS72" s="26"/>
      <c r="KT72" s="26"/>
      <c r="KU72" s="26"/>
      <c r="KV72" s="26"/>
      <c r="KW72" s="26"/>
      <c r="KX72" s="26"/>
      <c r="KY72" s="26"/>
      <c r="KZ72" s="26"/>
      <c r="LA72" s="26"/>
      <c r="LB72" s="26"/>
      <c r="LC72" s="26"/>
      <c r="LD72" s="26"/>
      <c r="LE72" s="26"/>
      <c r="LF72" s="26"/>
      <c r="LG72" s="26"/>
      <c r="LH72" s="26"/>
      <c r="LI72" s="26"/>
      <c r="LJ72" s="26"/>
      <c r="LK72" s="26"/>
      <c r="LL72" s="26"/>
      <c r="LM72" s="26"/>
      <c r="LN72" s="26"/>
      <c r="LO72" s="26"/>
      <c r="LP72" s="26"/>
      <c r="LQ72" s="26"/>
      <c r="LR72" s="26"/>
      <c r="LS72" s="26"/>
    </row>
    <row r="73" spans="1:331" ht="15.75" x14ac:dyDescent="0.25">
      <c r="A73" s="66" t="s">
        <v>340</v>
      </c>
      <c r="B73" s="198">
        <f t="shared" si="80"/>
        <v>7053</v>
      </c>
      <c r="C73" s="198">
        <f t="shared" si="81"/>
        <v>7353</v>
      </c>
      <c r="D73" s="198">
        <f t="shared" si="82"/>
        <v>7353</v>
      </c>
      <c r="E73" s="198"/>
      <c r="F73" s="198">
        <f t="shared" si="83"/>
        <v>7053</v>
      </c>
      <c r="G73" s="26">
        <f t="shared" si="233"/>
        <v>95.920032639738878</v>
      </c>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v>300</v>
      </c>
      <c r="BR73" s="26"/>
      <c r="BS73" s="26">
        <f t="shared" si="133"/>
        <v>0</v>
      </c>
      <c r="BT73" s="26"/>
      <c r="BU73" s="26"/>
      <c r="BV73" s="26"/>
      <c r="BW73" s="26"/>
      <c r="BX73" s="184"/>
      <c r="BY73" s="184"/>
      <c r="BZ73" s="184"/>
      <c r="CA73" s="184"/>
      <c r="CB73" s="26"/>
      <c r="CC73" s="26"/>
      <c r="CD73" s="26"/>
      <c r="CE73" s="80"/>
      <c r="CF73" s="26"/>
      <c r="CG73" s="26"/>
      <c r="CH73" s="26"/>
      <c r="CI73" s="80"/>
      <c r="CJ73" s="26"/>
      <c r="CK73" s="26"/>
      <c r="CL73" s="26"/>
      <c r="CM73" s="80"/>
      <c r="CN73" s="26"/>
      <c r="CO73" s="26"/>
      <c r="CP73" s="26"/>
      <c r="CQ73" s="80"/>
      <c r="CR73" s="26"/>
      <c r="CS73" s="26"/>
      <c r="CT73" s="26"/>
      <c r="CU73" s="80"/>
      <c r="CV73" s="80"/>
      <c r="CW73" s="26"/>
      <c r="CX73" s="26"/>
      <c r="CY73" s="80"/>
      <c r="CZ73" s="26">
        <v>7053</v>
      </c>
      <c r="DA73" s="26">
        <v>7053</v>
      </c>
      <c r="DB73" s="26">
        <v>7053</v>
      </c>
      <c r="DC73" s="31">
        <f t="shared" si="134"/>
        <v>100</v>
      </c>
      <c r="DD73" s="26"/>
      <c r="DE73" s="26"/>
      <c r="DF73" s="26"/>
      <c r="DG73" s="80"/>
      <c r="DH73" s="80"/>
      <c r="DI73" s="26"/>
      <c r="DJ73" s="26"/>
      <c r="DK73" s="80"/>
      <c r="DL73" s="80"/>
      <c r="DM73" s="26"/>
      <c r="DN73" s="26"/>
      <c r="DO73" s="80"/>
      <c r="DP73" s="26"/>
      <c r="DQ73" s="26"/>
      <c r="DR73" s="26"/>
      <c r="DS73" s="80"/>
      <c r="DT73" s="80"/>
      <c r="DU73" s="27"/>
      <c r="DV73" s="26"/>
      <c r="DW73" s="80"/>
      <c r="DX73" s="80"/>
      <c r="DY73" s="27"/>
      <c r="DZ73" s="26"/>
      <c r="EA73" s="80"/>
      <c r="EB73" s="27"/>
      <c r="EC73" s="27"/>
      <c r="ED73" s="26"/>
      <c r="EE73" s="80"/>
      <c r="EF73" s="27"/>
      <c r="EG73" s="27"/>
      <c r="EH73" s="26"/>
      <c r="EI73" s="26"/>
      <c r="EJ73" s="27"/>
      <c r="EK73" s="27"/>
      <c r="EL73" s="26"/>
      <c r="EM73" s="80"/>
      <c r="EN73" s="27"/>
      <c r="EO73" s="27"/>
      <c r="EP73" s="26"/>
      <c r="EQ73" s="80"/>
      <c r="ER73" s="26"/>
      <c r="ES73" s="26"/>
      <c r="ET73" s="26"/>
      <c r="EU73" s="80"/>
      <c r="EV73" s="26"/>
      <c r="EW73" s="26"/>
      <c r="EX73" s="26"/>
      <c r="EY73" s="26"/>
      <c r="EZ73" s="26"/>
      <c r="FA73" s="26"/>
      <c r="FB73" s="26"/>
      <c r="FC73" s="26"/>
      <c r="FD73" s="27"/>
      <c r="FE73" s="27"/>
      <c r="FF73" s="26"/>
      <c r="FG73" s="80"/>
      <c r="FH73" s="80"/>
      <c r="FI73" s="27"/>
      <c r="FJ73" s="26"/>
      <c r="FK73" s="80"/>
      <c r="FL73" s="80"/>
      <c r="FM73" s="27"/>
      <c r="FN73" s="26"/>
      <c r="FO73" s="80"/>
      <c r="FP73" s="26"/>
      <c r="FQ73" s="26"/>
      <c r="FR73" s="26"/>
      <c r="FS73" s="80"/>
      <c r="FT73" s="26"/>
      <c r="FU73" s="26"/>
      <c r="FV73" s="26"/>
      <c r="FW73" s="80"/>
      <c r="FX73" s="26"/>
      <c r="FY73" s="26"/>
      <c r="FZ73" s="26"/>
      <c r="GA73" s="80"/>
      <c r="GB73" s="26"/>
      <c r="GC73" s="26"/>
      <c r="GD73" s="26"/>
      <c r="GE73" s="80"/>
      <c r="GF73" s="26"/>
      <c r="GG73" s="26"/>
      <c r="GH73" s="26"/>
      <c r="GI73" s="80"/>
      <c r="GJ73" s="80"/>
      <c r="GK73" s="26"/>
      <c r="GL73" s="26"/>
      <c r="GM73" s="80"/>
      <c r="GN73" s="26"/>
      <c r="GO73" s="26"/>
      <c r="GP73" s="26"/>
      <c r="GQ73" s="80"/>
      <c r="GR73" s="80"/>
      <c r="GS73" s="26"/>
      <c r="GT73" s="26"/>
      <c r="GU73" s="26"/>
      <c r="GV73" s="26"/>
      <c r="GW73" s="26"/>
      <c r="GX73" s="26"/>
      <c r="GY73" s="26"/>
      <c r="GZ73" s="26"/>
      <c r="HA73" s="26"/>
      <c r="HB73" s="26"/>
      <c r="HC73" s="26"/>
      <c r="HD73" s="26"/>
      <c r="HE73" s="26"/>
      <c r="HF73" s="26"/>
      <c r="HG73" s="26"/>
      <c r="HH73" s="26"/>
      <c r="HI73" s="26"/>
      <c r="HJ73" s="26"/>
      <c r="HK73" s="26"/>
      <c r="HL73" s="26"/>
      <c r="HM73" s="26"/>
      <c r="HN73" s="26"/>
      <c r="HO73" s="26"/>
      <c r="HP73" s="26"/>
      <c r="HQ73" s="26"/>
      <c r="HR73" s="26"/>
      <c r="HS73" s="26"/>
      <c r="HT73" s="26"/>
      <c r="HU73" s="26"/>
      <c r="HV73" s="26"/>
      <c r="HW73" s="26"/>
      <c r="HX73" s="26"/>
      <c r="HY73" s="26"/>
      <c r="HZ73" s="26"/>
      <c r="IA73" s="26"/>
      <c r="IB73" s="26"/>
      <c r="IC73" s="26"/>
      <c r="ID73" s="26"/>
      <c r="IE73" s="26"/>
      <c r="IF73" s="26"/>
      <c r="IG73" s="26"/>
      <c r="IH73" s="26"/>
      <c r="II73" s="26"/>
      <c r="IJ73" s="26"/>
      <c r="IK73" s="26"/>
      <c r="IL73" s="26"/>
      <c r="IM73" s="26"/>
      <c r="IN73" s="26"/>
      <c r="IO73" s="26"/>
      <c r="IP73" s="26"/>
      <c r="IQ73" s="26"/>
      <c r="IR73" s="80"/>
      <c r="IS73" s="27"/>
      <c r="IT73" s="26"/>
      <c r="IU73" s="80"/>
      <c r="IV73" s="26"/>
      <c r="IW73" s="26"/>
      <c r="IX73" s="26"/>
      <c r="IY73" s="26"/>
      <c r="IZ73" s="26"/>
      <c r="JA73" s="26"/>
      <c r="JB73" s="26"/>
      <c r="JC73" s="26"/>
      <c r="JD73" s="26"/>
      <c r="JE73" s="26"/>
      <c r="JF73" s="26"/>
      <c r="JG73" s="26"/>
      <c r="JH73" s="26"/>
      <c r="JI73" s="26"/>
      <c r="JJ73" s="26"/>
      <c r="JK73" s="26"/>
      <c r="JL73" s="26"/>
      <c r="JM73" s="26"/>
      <c r="JN73" s="26"/>
      <c r="JO73" s="26"/>
      <c r="JP73" s="26"/>
      <c r="JQ73" s="26"/>
      <c r="JR73" s="26"/>
      <c r="JS73" s="26"/>
      <c r="JT73" s="26"/>
      <c r="JU73" s="26"/>
      <c r="JV73" s="26"/>
      <c r="JW73" s="26"/>
      <c r="JX73" s="30"/>
      <c r="JY73" s="30"/>
      <c r="JZ73" s="30"/>
      <c r="KA73" s="30"/>
      <c r="KB73" s="26"/>
      <c r="KC73" s="26"/>
      <c r="KD73" s="26"/>
      <c r="KE73" s="26"/>
      <c r="KF73" s="26"/>
      <c r="KG73" s="26"/>
      <c r="KH73" s="26"/>
      <c r="KI73" s="26"/>
      <c r="KJ73" s="26"/>
      <c r="KK73" s="26"/>
      <c r="KL73" s="26"/>
      <c r="KM73" s="26"/>
      <c r="KN73" s="26"/>
      <c r="KO73" s="26"/>
      <c r="KP73" s="26"/>
      <c r="KQ73" s="26"/>
      <c r="KR73" s="26"/>
      <c r="KS73" s="26"/>
      <c r="KT73" s="26"/>
      <c r="KU73" s="26"/>
      <c r="KV73" s="26"/>
      <c r="KW73" s="26"/>
      <c r="KX73" s="26"/>
      <c r="KY73" s="26"/>
      <c r="KZ73" s="26"/>
      <c r="LA73" s="26"/>
      <c r="LB73" s="26"/>
      <c r="LC73" s="26"/>
      <c r="LD73" s="26"/>
      <c r="LE73" s="26"/>
      <c r="LF73" s="26"/>
      <c r="LG73" s="26"/>
      <c r="LH73" s="26"/>
      <c r="LI73" s="26"/>
      <c r="LJ73" s="26"/>
      <c r="LK73" s="26"/>
      <c r="LL73" s="26"/>
      <c r="LM73" s="26"/>
      <c r="LN73" s="26"/>
      <c r="LO73" s="26"/>
      <c r="LP73" s="26"/>
      <c r="LQ73" s="26"/>
      <c r="LR73" s="26"/>
      <c r="LS73" s="26"/>
    </row>
    <row r="74" spans="1:331" ht="15.75" x14ac:dyDescent="0.25">
      <c r="A74" s="66" t="s">
        <v>339</v>
      </c>
      <c r="B74" s="198">
        <f t="shared" si="80"/>
        <v>7608</v>
      </c>
      <c r="C74" s="198">
        <f t="shared" si="81"/>
        <v>9108</v>
      </c>
      <c r="D74" s="198">
        <f t="shared" si="82"/>
        <v>9108</v>
      </c>
      <c r="E74" s="198"/>
      <c r="F74" s="198">
        <f t="shared" si="83"/>
        <v>7608</v>
      </c>
      <c r="G74" s="26">
        <f t="shared" si="233"/>
        <v>83.530961791831359</v>
      </c>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v>1500</v>
      </c>
      <c r="BR74" s="26"/>
      <c r="BS74" s="26">
        <f t="shared" si="133"/>
        <v>0</v>
      </c>
      <c r="BT74" s="26"/>
      <c r="BU74" s="26"/>
      <c r="BV74" s="26"/>
      <c r="BW74" s="26"/>
      <c r="BX74" s="184"/>
      <c r="BY74" s="184"/>
      <c r="BZ74" s="184"/>
      <c r="CA74" s="184"/>
      <c r="CB74" s="26"/>
      <c r="CC74" s="26"/>
      <c r="CD74" s="26"/>
      <c r="CE74" s="80"/>
      <c r="CF74" s="26"/>
      <c r="CG74" s="26"/>
      <c r="CH74" s="26"/>
      <c r="CI74" s="80"/>
      <c r="CJ74" s="26"/>
      <c r="CK74" s="26"/>
      <c r="CL74" s="26"/>
      <c r="CM74" s="80"/>
      <c r="CN74" s="26"/>
      <c r="CO74" s="26"/>
      <c r="CP74" s="26"/>
      <c r="CQ74" s="80"/>
      <c r="CR74" s="26"/>
      <c r="CS74" s="26"/>
      <c r="CT74" s="26"/>
      <c r="CU74" s="80"/>
      <c r="CV74" s="80"/>
      <c r="CW74" s="26"/>
      <c r="CX74" s="26"/>
      <c r="CY74" s="80"/>
      <c r="CZ74" s="26">
        <v>7608</v>
      </c>
      <c r="DA74" s="26">
        <v>7608</v>
      </c>
      <c r="DB74" s="26">
        <v>7608</v>
      </c>
      <c r="DC74" s="31">
        <f t="shared" si="134"/>
        <v>100</v>
      </c>
      <c r="DD74" s="26"/>
      <c r="DE74" s="26"/>
      <c r="DF74" s="26"/>
      <c r="DG74" s="80"/>
      <c r="DH74" s="80"/>
      <c r="DI74" s="26"/>
      <c r="DJ74" s="26"/>
      <c r="DK74" s="80"/>
      <c r="DL74" s="80"/>
      <c r="DM74" s="26"/>
      <c r="DN74" s="26"/>
      <c r="DO74" s="80"/>
      <c r="DP74" s="26"/>
      <c r="DQ74" s="26"/>
      <c r="DR74" s="26"/>
      <c r="DS74" s="80"/>
      <c r="DT74" s="80"/>
      <c r="DU74" s="27"/>
      <c r="DV74" s="26"/>
      <c r="DW74" s="80"/>
      <c r="DX74" s="80"/>
      <c r="DY74" s="27"/>
      <c r="DZ74" s="26"/>
      <c r="EA74" s="80"/>
      <c r="EB74" s="27"/>
      <c r="EC74" s="27"/>
      <c r="ED74" s="26"/>
      <c r="EE74" s="80"/>
      <c r="EF74" s="27"/>
      <c r="EG74" s="27"/>
      <c r="EH74" s="26"/>
      <c r="EI74" s="26"/>
      <c r="EJ74" s="27"/>
      <c r="EK74" s="27"/>
      <c r="EL74" s="26"/>
      <c r="EM74" s="80"/>
      <c r="EN74" s="27"/>
      <c r="EO74" s="27"/>
      <c r="EP74" s="26"/>
      <c r="EQ74" s="80"/>
      <c r="ER74" s="26"/>
      <c r="ES74" s="26"/>
      <c r="ET74" s="26"/>
      <c r="EU74" s="80"/>
      <c r="EV74" s="26"/>
      <c r="EW74" s="26"/>
      <c r="EX74" s="26"/>
      <c r="EY74" s="26"/>
      <c r="EZ74" s="26"/>
      <c r="FA74" s="26"/>
      <c r="FB74" s="26"/>
      <c r="FC74" s="26"/>
      <c r="FD74" s="27"/>
      <c r="FE74" s="27"/>
      <c r="FF74" s="26"/>
      <c r="FG74" s="80"/>
      <c r="FH74" s="80"/>
      <c r="FI74" s="27"/>
      <c r="FJ74" s="26"/>
      <c r="FK74" s="80"/>
      <c r="FL74" s="80"/>
      <c r="FM74" s="27"/>
      <c r="FN74" s="26"/>
      <c r="FO74" s="80"/>
      <c r="FP74" s="26"/>
      <c r="FQ74" s="26"/>
      <c r="FR74" s="26"/>
      <c r="FS74" s="80"/>
      <c r="FT74" s="80"/>
      <c r="FU74" s="26"/>
      <c r="FV74" s="26"/>
      <c r="FW74" s="80"/>
      <c r="FX74" s="26"/>
      <c r="FY74" s="26"/>
      <c r="FZ74" s="26"/>
      <c r="GA74" s="80"/>
      <c r="GB74" s="26"/>
      <c r="GC74" s="26"/>
      <c r="GD74" s="26"/>
      <c r="GE74" s="80"/>
      <c r="GF74" s="26"/>
      <c r="GG74" s="26"/>
      <c r="GH74" s="26"/>
      <c r="GI74" s="80"/>
      <c r="GJ74" s="80"/>
      <c r="GK74" s="26"/>
      <c r="GL74" s="26"/>
      <c r="GM74" s="80"/>
      <c r="GN74" s="26"/>
      <c r="GO74" s="26"/>
      <c r="GP74" s="26"/>
      <c r="GQ74" s="80"/>
      <c r="GR74" s="80"/>
      <c r="GS74" s="26"/>
      <c r="GT74" s="26"/>
      <c r="GU74" s="26"/>
      <c r="GV74" s="26"/>
      <c r="GW74" s="26"/>
      <c r="GX74" s="26"/>
      <c r="GY74" s="26"/>
      <c r="GZ74" s="26"/>
      <c r="HA74" s="26"/>
      <c r="HB74" s="26"/>
      <c r="HC74" s="26"/>
      <c r="HD74" s="26"/>
      <c r="HE74" s="26"/>
      <c r="HF74" s="26"/>
      <c r="HG74" s="26"/>
      <c r="HH74" s="26"/>
      <c r="HI74" s="26"/>
      <c r="HJ74" s="26"/>
      <c r="HK74" s="26"/>
      <c r="HL74" s="26"/>
      <c r="HM74" s="26"/>
      <c r="HN74" s="26"/>
      <c r="HO74" s="26"/>
      <c r="HP74" s="26"/>
      <c r="HQ74" s="26"/>
      <c r="HR74" s="26"/>
      <c r="HS74" s="26"/>
      <c r="HT74" s="26"/>
      <c r="HU74" s="26"/>
      <c r="HV74" s="26"/>
      <c r="HW74" s="26"/>
      <c r="HX74" s="26"/>
      <c r="HY74" s="26"/>
      <c r="HZ74" s="26"/>
      <c r="IA74" s="26"/>
      <c r="IB74" s="26"/>
      <c r="IC74" s="26"/>
      <c r="ID74" s="26"/>
      <c r="IE74" s="26"/>
      <c r="IF74" s="26"/>
      <c r="IG74" s="26"/>
      <c r="IH74" s="26"/>
      <c r="II74" s="26"/>
      <c r="IJ74" s="26"/>
      <c r="IK74" s="26"/>
      <c r="IL74" s="26"/>
      <c r="IM74" s="26"/>
      <c r="IN74" s="26"/>
      <c r="IO74" s="26"/>
      <c r="IP74" s="26"/>
      <c r="IQ74" s="26"/>
      <c r="IR74" s="80"/>
      <c r="IS74" s="27"/>
      <c r="IT74" s="26"/>
      <c r="IU74" s="80"/>
      <c r="IV74" s="26"/>
      <c r="IW74" s="26"/>
      <c r="IX74" s="26"/>
      <c r="IY74" s="26"/>
      <c r="IZ74" s="26"/>
      <c r="JA74" s="26"/>
      <c r="JB74" s="26"/>
      <c r="JC74" s="26"/>
      <c r="JD74" s="26"/>
      <c r="JE74" s="26"/>
      <c r="JF74" s="26"/>
      <c r="JG74" s="26"/>
      <c r="JH74" s="26"/>
      <c r="JI74" s="26"/>
      <c r="JJ74" s="26"/>
      <c r="JK74" s="26"/>
      <c r="JL74" s="26"/>
      <c r="JM74" s="26"/>
      <c r="JN74" s="26"/>
      <c r="JO74" s="26"/>
      <c r="JP74" s="26"/>
      <c r="JQ74" s="26"/>
      <c r="JR74" s="26"/>
      <c r="JS74" s="26"/>
      <c r="JT74" s="26"/>
      <c r="JU74" s="26"/>
      <c r="JV74" s="26"/>
      <c r="JW74" s="26"/>
      <c r="JX74" s="30"/>
      <c r="JY74" s="30"/>
      <c r="JZ74" s="30"/>
      <c r="KA74" s="30"/>
      <c r="KB74" s="26"/>
      <c r="KC74" s="26"/>
      <c r="KD74" s="26"/>
      <c r="KE74" s="26"/>
      <c r="KF74" s="26"/>
      <c r="KG74" s="26"/>
      <c r="KH74" s="26"/>
      <c r="KI74" s="26"/>
      <c r="KJ74" s="26"/>
      <c r="KK74" s="26"/>
      <c r="KL74" s="26"/>
      <c r="KM74" s="26"/>
      <c r="KN74" s="26"/>
      <c r="KO74" s="26"/>
      <c r="KP74" s="26"/>
      <c r="KQ74" s="26"/>
      <c r="KR74" s="26"/>
      <c r="KS74" s="26"/>
      <c r="KT74" s="26"/>
      <c r="KU74" s="26"/>
      <c r="KV74" s="26"/>
      <c r="KW74" s="26"/>
      <c r="KX74" s="26"/>
      <c r="KY74" s="26"/>
      <c r="KZ74" s="26"/>
      <c r="LA74" s="26"/>
      <c r="LB74" s="26"/>
      <c r="LC74" s="26"/>
      <c r="LD74" s="26"/>
      <c r="LE74" s="26"/>
      <c r="LF74" s="26"/>
      <c r="LG74" s="26"/>
      <c r="LH74" s="26"/>
      <c r="LI74" s="26"/>
      <c r="LJ74" s="26"/>
      <c r="LK74" s="26"/>
      <c r="LL74" s="26"/>
      <c r="LM74" s="26"/>
      <c r="LN74" s="26"/>
      <c r="LO74" s="26"/>
      <c r="LP74" s="26"/>
      <c r="LQ74" s="26"/>
      <c r="LR74" s="26"/>
      <c r="LS74" s="26"/>
    </row>
    <row r="75" spans="1:331" s="154" customFormat="1" ht="31.5" x14ac:dyDescent="0.25">
      <c r="A75" s="20" t="s">
        <v>178</v>
      </c>
      <c r="B75" s="197">
        <f t="shared" ref="B75:B138" si="234">H75+L75+P75+T75+X75+AB75+AF75+AJ75+AN75+AR75+AV75+AZ75+BD75+BH75+BL75+BP75+BT75+BX75+CB75+CF75+CJ75+CN75+CR75+CV75+CZ75+DD75+DH75+DL75+DP75+DT75+DX75+EB75+EF75+EJ75+EN75+ER75+EV75+EZ75+FD75+FH75+FL75+FP75+FT75+FX75+GB75+GF75+GJ75+GN75+GR75+GV75+GZ75+HD75+HH75+HL75+HP75+HT75+HX75+IB75+IF75+IJ75+IN75+IR75+IV75+IZ75+JD75+JH75+JL75+JP75+JT75+JX75+KB75+KF75+KJ75+KN75+KR75+KV75+KZ75+LD75+LH75+LL75+LP75</f>
        <v>83354.156359999994</v>
      </c>
      <c r="C75" s="197">
        <f t="shared" ref="C75:C138" si="235">I75+M75+Q75+U75+Y75+AC75+AG75+AK75+AO75+AS75+AW75+BA75+BE75+BI75+BM75+BQ75+BU75+BY75+CC75+CG75+CK75+CO75+CS75+CW75+DA75+DE75+DI75+DM75+DQ75+DU75+DY75+EC75+EG75+EK75+EO75+ES75+EW75+FA75+FE75+FI75+FM75+FQ75+FU75+FY75+GC75+GG75+GK75+GO75+GS75+GW75+HA75+HE75+HI75+HM75+HQ75+HU75+HY75+IC75+IG75+IK75+IO75+IS75+IW75+JA75+JE75+JI75+JM75+JQ75+JY75+KC75+KG75+KK75+KO75+KS75+KW75+LA75+LE75+LI75+LM75+LQ75</f>
        <v>94030.55667999998</v>
      </c>
      <c r="D75" s="197">
        <f t="shared" ref="D75:D138" si="236">I75+M75+Q75+U75+Y75+AC75+AG75+AK75+AO75+AS75+AW75+BA75+BE75+BI75+BM75+BQ75+BU75+BY75+CC75+CG75+CK75+CO75+CS75+CW75+DA75+DE75+DI75+DM75+DQ75+DU75+DY75+EC75+EG75+EK75+EO75+ES75+EW75+FA75+FE75+FI75+FM75+FQ75+FU75+FY75+GC75+GG75+GK75+GO75+GS75+GW75+HA75+HE75+HI75+HM75+HQ75+HU75+HY75+IC75+IG75+IK75+IO75+IS75+IW75+JA75+JE75+JI75+JM75+JQ75+JY75+KC75+KG75+KK75+KO75+KS75+KW75+LA75+LE75+LI75+LM75+LQ75</f>
        <v>94030.55667999998</v>
      </c>
      <c r="E75" s="197"/>
      <c r="F75" s="197">
        <f t="shared" ref="F75:F138" si="237">J75+N75+R75+V75+Z75+AD75+AH75+AL75+AP75+AT75+AX75+BB75+BF75+BJ75+BN75+BR75+BV75+BZ75+CD75+CH75+CL75+CP75+CT75+CX75+DB75+DF75+DJ75+DN75+DR75+DV75+DZ75+ED75+EH75+EL75+EP75+ET75+EX75+FB75+FF75+FJ75+FN75+FR75+FV75+FZ75+GD75+GH75+GL75+GP75+GT75+GX75+HB75+HF75+HJ75+HN75+HR75+HV75+HZ75+ID75+IH75+IL75+IP75+IT75+IX75+JB75+JF75+JJ75+JN75+JR75+JZ75+KD75+KH75+KL75+KP75+KT75+KX75+LB75+LF75+LJ75+LN75+LR75</f>
        <v>73305.132570000002</v>
      </c>
      <c r="G75" s="28">
        <f t="shared" si="233"/>
        <v>77.958841421590549</v>
      </c>
      <c r="H75" s="29">
        <f>H76+H77+H78+H79+H80</f>
        <v>0</v>
      </c>
      <c r="I75" s="29">
        <f>I76+I77+I78+I79+I80</f>
        <v>0</v>
      </c>
      <c r="J75" s="29">
        <f>J76+J77+J78+J79+J80</f>
        <v>0</v>
      </c>
      <c r="K75" s="28"/>
      <c r="L75" s="28"/>
      <c r="M75" s="29">
        <f>M76+M77+M78+M79+M80</f>
        <v>0</v>
      </c>
      <c r="N75" s="29">
        <f>N76+N77+N78+N79+N80</f>
        <v>0</v>
      </c>
      <c r="O75" s="29">
        <f>O76+O77+O78+O79+O80</f>
        <v>0</v>
      </c>
      <c r="P75" s="29"/>
      <c r="Q75" s="29">
        <f>Q76+Q77+Q78+Q79+Q80</f>
        <v>0</v>
      </c>
      <c r="R75" s="29">
        <f>R76+R77+R78+R79+R80</f>
        <v>0</v>
      </c>
      <c r="S75" s="29">
        <f>S76+S77+S78+S79+S80</f>
        <v>0</v>
      </c>
      <c r="T75" s="29"/>
      <c r="U75" s="29">
        <f>U76+U77+U78+U79+U80</f>
        <v>0</v>
      </c>
      <c r="V75" s="29">
        <f>V76+V77+V78+V79+V80</f>
        <v>0</v>
      </c>
      <c r="W75" s="29">
        <f>W76+W77+W78+W79+W80</f>
        <v>0</v>
      </c>
      <c r="X75" s="29">
        <f t="shared" ref="X75:AA75" si="238">X76+X77+X78+X79+X80</f>
        <v>0</v>
      </c>
      <c r="Y75" s="29">
        <f t="shared" si="238"/>
        <v>0</v>
      </c>
      <c r="Z75" s="29">
        <f t="shared" si="238"/>
        <v>0</v>
      </c>
      <c r="AA75" s="29">
        <f t="shared" si="238"/>
        <v>0</v>
      </c>
      <c r="AB75" s="29">
        <f t="shared" ref="AB75:AD75" si="239">AB76+AB77+AB78+AB79+AB80</f>
        <v>0</v>
      </c>
      <c r="AC75" s="29">
        <f t="shared" si="239"/>
        <v>0</v>
      </c>
      <c r="AD75" s="29">
        <f t="shared" si="239"/>
        <v>0</v>
      </c>
      <c r="AE75" s="29"/>
      <c r="AF75" s="29"/>
      <c r="AG75" s="29">
        <f>AG76+AG77+AG78+AG79+AG80</f>
        <v>0</v>
      </c>
      <c r="AH75" s="29">
        <f>AH76+AH77+AH78+AH79+AH80</f>
        <v>0</v>
      </c>
      <c r="AI75" s="29">
        <f>AI76+AI77+AI78+AI79+AI80</f>
        <v>0</v>
      </c>
      <c r="AJ75" s="29"/>
      <c r="AK75" s="29">
        <f t="shared" ref="AK75:AQ75" si="240">AK76+AK77+AK78+AK79+AK80</f>
        <v>0</v>
      </c>
      <c r="AL75" s="29">
        <f t="shared" si="240"/>
        <v>0</v>
      </c>
      <c r="AM75" s="29">
        <f t="shared" si="240"/>
        <v>0</v>
      </c>
      <c r="AN75" s="29">
        <f t="shared" ref="AN75" si="241">AN76+AN77+AN78+AN79+AN80</f>
        <v>0</v>
      </c>
      <c r="AO75" s="29">
        <f t="shared" si="240"/>
        <v>0</v>
      </c>
      <c r="AP75" s="29">
        <f t="shared" si="240"/>
        <v>0</v>
      </c>
      <c r="AQ75" s="29">
        <f t="shared" si="240"/>
        <v>0</v>
      </c>
      <c r="AR75" s="29"/>
      <c r="AS75" s="29"/>
      <c r="AT75" s="29"/>
      <c r="AU75" s="28"/>
      <c r="AV75" s="29">
        <f>AV76+AV77+AV78+AV79+AV80</f>
        <v>0</v>
      </c>
      <c r="AW75" s="29">
        <f>AW76+AW77+AW78+AW79+AW80</f>
        <v>0</v>
      </c>
      <c r="AX75" s="29">
        <f>AX76+AX77+AX78+AX79+AX80</f>
        <v>0</v>
      </c>
      <c r="AY75" s="28"/>
      <c r="AZ75" s="29">
        <f>AZ76+AZ77+AZ78+AZ79+AZ80</f>
        <v>38.156359999999999</v>
      </c>
      <c r="BA75" s="29">
        <f>BA76+BA77+BA78+BA79+BA80</f>
        <v>38.156359999999999</v>
      </c>
      <c r="BB75" s="29">
        <f>BB76+BB77+BB78+BB79+BB80</f>
        <v>38.156359999999999</v>
      </c>
      <c r="BC75" s="28">
        <f>BB75/BA75*100</f>
        <v>100</v>
      </c>
      <c r="BD75" s="29"/>
      <c r="BE75" s="29"/>
      <c r="BF75" s="29"/>
      <c r="BG75" s="28"/>
      <c r="BH75" s="29"/>
      <c r="BI75" s="29"/>
      <c r="BJ75" s="29"/>
      <c r="BK75" s="28"/>
      <c r="BL75" s="28"/>
      <c r="BM75" s="29">
        <f>BM76+BM77+BM78+BM79+BM80</f>
        <v>0</v>
      </c>
      <c r="BN75" s="29">
        <f>BN76+BN77+BN78+BN79+BN80</f>
        <v>0</v>
      </c>
      <c r="BO75" s="29">
        <f>BO76+BO77+BO78+BO79+BO80</f>
        <v>0</v>
      </c>
      <c r="BP75" s="29"/>
      <c r="BQ75" s="29">
        <f>BQ76+BQ77+BQ78+BQ79+BQ80</f>
        <v>2552.8899200000001</v>
      </c>
      <c r="BR75" s="29">
        <f>BR76+BR77+BR78+BR79+BR80</f>
        <v>482.84391999999997</v>
      </c>
      <c r="BS75" s="28">
        <f t="shared" si="133"/>
        <v>18.913620842687958</v>
      </c>
      <c r="BT75" s="29">
        <f>BT76+BT77+BT78+BT79+BT80</f>
        <v>8500</v>
      </c>
      <c r="BU75" s="29">
        <f>BU76+BU77+BU78+BU79+BU80</f>
        <v>8500</v>
      </c>
      <c r="BV75" s="29">
        <f>BV76+BV77+BV78+BV79+BV80</f>
        <v>8500</v>
      </c>
      <c r="BW75" s="28">
        <f>BV75/BU75*100</f>
        <v>100</v>
      </c>
      <c r="BX75" s="29">
        <f t="shared" ref="BX75:CE75" si="242">BX76+BX77+BX78+BX79+BX80</f>
        <v>15586</v>
      </c>
      <c r="BY75" s="29">
        <f t="shared" si="242"/>
        <v>20829.8</v>
      </c>
      <c r="BZ75" s="29">
        <f t="shared" si="242"/>
        <v>12892.01223</v>
      </c>
      <c r="CA75" s="29">
        <f t="shared" si="242"/>
        <v>61.892155613592067</v>
      </c>
      <c r="CB75" s="29">
        <f t="shared" si="242"/>
        <v>0</v>
      </c>
      <c r="CC75" s="29">
        <f t="shared" si="242"/>
        <v>0</v>
      </c>
      <c r="CD75" s="29">
        <f t="shared" si="242"/>
        <v>0</v>
      </c>
      <c r="CE75" s="29">
        <f t="shared" si="242"/>
        <v>0</v>
      </c>
      <c r="CF75" s="29">
        <f t="shared" ref="CF75" si="243">CF76+CF77+CF78+CF79+CF80</f>
        <v>3518.7</v>
      </c>
      <c r="CG75" s="29">
        <f t="shared" ref="CG75:CL75" si="244">CG76+CG77+CG78+CG79+CG80</f>
        <v>4184.3999999999996</v>
      </c>
      <c r="CH75" s="29">
        <f t="shared" si="244"/>
        <v>2220</v>
      </c>
      <c r="CI75" s="29">
        <f t="shared" si="244"/>
        <v>53.054201319185545</v>
      </c>
      <c r="CJ75" s="29">
        <f t="shared" ref="CJ75" si="245">CJ76+CJ77+CJ78+CJ79+CJ80</f>
        <v>560</v>
      </c>
      <c r="CK75" s="29">
        <f t="shared" si="244"/>
        <v>560</v>
      </c>
      <c r="CL75" s="29">
        <f t="shared" si="244"/>
        <v>160</v>
      </c>
      <c r="CM75" s="29">
        <f>CL75/CK75*100</f>
        <v>28.571428571428569</v>
      </c>
      <c r="CN75" s="29">
        <f t="shared" ref="CN75" si="246">CN76+CN77+CN78+CN79+CN80</f>
        <v>0</v>
      </c>
      <c r="CO75" s="29">
        <f t="shared" ref="CO75:CU75" si="247">CO76+CO77+CO78+CO79+CO80</f>
        <v>0</v>
      </c>
      <c r="CP75" s="29">
        <f t="shared" si="247"/>
        <v>0</v>
      </c>
      <c r="CQ75" s="29">
        <f t="shared" si="247"/>
        <v>0</v>
      </c>
      <c r="CR75" s="29">
        <f t="shared" ref="CR75" si="248">CR76+CR77+CR78+CR79+CR80</f>
        <v>0</v>
      </c>
      <c r="CS75" s="29">
        <f t="shared" si="247"/>
        <v>0</v>
      </c>
      <c r="CT75" s="29">
        <f t="shared" si="247"/>
        <v>0</v>
      </c>
      <c r="CU75" s="29">
        <f t="shared" si="247"/>
        <v>0</v>
      </c>
      <c r="CV75" s="29"/>
      <c r="CW75" s="29">
        <f>CW76+CW77+CW78+CW79+CW80</f>
        <v>0</v>
      </c>
      <c r="CX75" s="29">
        <f>CX76+CX77+CX78+CX79+CX80</f>
        <v>0</v>
      </c>
      <c r="CY75" s="29">
        <f>CY76+CY77+CY78+CY79+CY80</f>
        <v>0</v>
      </c>
      <c r="CZ75" s="29">
        <f t="shared" ref="CZ75" si="249">CZ76+CZ77+CZ78+CZ79+CZ80</f>
        <v>29892</v>
      </c>
      <c r="DA75" s="29">
        <f t="shared" ref="DA75:DG75" si="250">DA76+DA77+DA78+DA79+DA80</f>
        <v>29892</v>
      </c>
      <c r="DB75" s="29">
        <f t="shared" si="250"/>
        <v>29892</v>
      </c>
      <c r="DC75" s="82">
        <f t="shared" si="134"/>
        <v>100</v>
      </c>
      <c r="DD75" s="29">
        <f t="shared" si="250"/>
        <v>0</v>
      </c>
      <c r="DE75" s="29">
        <f t="shared" si="250"/>
        <v>0</v>
      </c>
      <c r="DF75" s="29">
        <f t="shared" si="250"/>
        <v>0</v>
      </c>
      <c r="DG75" s="29">
        <f t="shared" si="250"/>
        <v>0</v>
      </c>
      <c r="DH75" s="29"/>
      <c r="DI75" s="29">
        <f>DI76+DI77+DI78+DI79+DI80</f>
        <v>0</v>
      </c>
      <c r="DJ75" s="29">
        <f>DJ76+DJ77+DJ78+DJ79+DJ80</f>
        <v>0</v>
      </c>
      <c r="DK75" s="29">
        <f>DK76+DK77+DK78+DK79+DK80</f>
        <v>0</v>
      </c>
      <c r="DL75" s="29"/>
      <c r="DM75" s="29">
        <f t="shared" ref="DM75:DR75" si="251">DM76+DM77+DM78+DM79+DM80</f>
        <v>1657.1103999999998</v>
      </c>
      <c r="DN75" s="29">
        <f t="shared" si="251"/>
        <v>1657.1103999999998</v>
      </c>
      <c r="DO75" s="82">
        <f t="shared" ref="DO75:DO77" si="252">DN75/DM75*100</f>
        <v>100</v>
      </c>
      <c r="DP75" s="29">
        <f t="shared" ref="DP75" si="253">DP76+DP77+DP78+DP79+DP80</f>
        <v>104.4</v>
      </c>
      <c r="DQ75" s="29">
        <f t="shared" si="251"/>
        <v>104.4</v>
      </c>
      <c r="DR75" s="29">
        <f t="shared" si="251"/>
        <v>0</v>
      </c>
      <c r="DS75" s="29">
        <f>DR75/DQ75*100</f>
        <v>0</v>
      </c>
      <c r="DT75" s="29"/>
      <c r="DU75" s="29">
        <f>DU76+DU77+DU78+DU79+DU80</f>
        <v>0</v>
      </c>
      <c r="DV75" s="29">
        <f>DV76+DV77+DV78+DV79+DV80</f>
        <v>0</v>
      </c>
      <c r="DW75" s="29">
        <f>DW76+DW77+DW78+DW79+DW80</f>
        <v>0</v>
      </c>
      <c r="DX75" s="29"/>
      <c r="DY75" s="29">
        <f t="shared" ref="DY75:ED75" si="254">DY76+DY77+DY78+DY79+DY80</f>
        <v>0</v>
      </c>
      <c r="DZ75" s="29">
        <f t="shared" si="254"/>
        <v>0</v>
      </c>
      <c r="EA75" s="29">
        <f t="shared" si="254"/>
        <v>0</v>
      </c>
      <c r="EB75" s="29">
        <v>4171.7</v>
      </c>
      <c r="EC75" s="29">
        <f t="shared" si="254"/>
        <v>4171.7</v>
      </c>
      <c r="ED75" s="29">
        <f t="shared" si="254"/>
        <v>2636.0596600000003</v>
      </c>
      <c r="EE75" s="29">
        <f>ED75/EC75*100</f>
        <v>63.189099407915251</v>
      </c>
      <c r="EF75" s="29"/>
      <c r="EG75" s="29"/>
      <c r="EH75" s="29"/>
      <c r="EI75" s="28"/>
      <c r="EJ75" s="29">
        <f>EJ76+EJ77+EJ78+EJ79+EJ80</f>
        <v>7623.8</v>
      </c>
      <c r="EK75" s="29">
        <f>EK76+EK77+EK78+EK79+EK80</f>
        <v>8180.7</v>
      </c>
      <c r="EL75" s="29">
        <f>EL76+EL77+EL78+EL79+EL80</f>
        <v>3146.5</v>
      </c>
      <c r="EM75" s="29">
        <f>EL75/EK75*100</f>
        <v>38.462478760986222</v>
      </c>
      <c r="EN75" s="29">
        <f>EN76+EN77+EN78+EN79+EN80</f>
        <v>1280</v>
      </c>
      <c r="EO75" s="29">
        <f>EO76+EO77+EO78+EO79+EO80</f>
        <v>1280</v>
      </c>
      <c r="EP75" s="29">
        <f>EP76+EP77+EP78+EP79+EP80</f>
        <v>320</v>
      </c>
      <c r="EQ75" s="29">
        <f>EP75/EO75*100</f>
        <v>25</v>
      </c>
      <c r="ER75" s="29">
        <f>ER76+ER77+ER78+ER79+ER80</f>
        <v>1846.9</v>
      </c>
      <c r="ES75" s="29">
        <f>ES76+ES77+ES78+ES79+ES80</f>
        <v>1846.9</v>
      </c>
      <c r="ET75" s="29">
        <f>ET76+ET77+ET78+ET79+ET80</f>
        <v>1846.9</v>
      </c>
      <c r="EU75" s="29">
        <f>ET75/ES75*100</f>
        <v>100</v>
      </c>
      <c r="EV75" s="29">
        <f t="shared" ref="EV75:FC75" si="255">EV76+EV77+EV78+EV79+EV80</f>
        <v>5500</v>
      </c>
      <c r="EW75" s="29">
        <f t="shared" si="255"/>
        <v>6000</v>
      </c>
      <c r="EX75" s="29">
        <f t="shared" si="255"/>
        <v>6000</v>
      </c>
      <c r="EY75" s="29">
        <f t="shared" si="255"/>
        <v>100</v>
      </c>
      <c r="EZ75" s="29">
        <f t="shared" si="255"/>
        <v>1400</v>
      </c>
      <c r="FA75" s="29">
        <f t="shared" si="255"/>
        <v>1400</v>
      </c>
      <c r="FB75" s="29">
        <f t="shared" si="255"/>
        <v>1400</v>
      </c>
      <c r="FC75" s="29">
        <f t="shared" si="255"/>
        <v>100</v>
      </c>
      <c r="FD75" s="29">
        <f>FD76+FD77+FD78+FD79+FD80</f>
        <v>0</v>
      </c>
      <c r="FE75" s="29">
        <f>FE76+FE77+FE78+FE79+FE80</f>
        <v>0</v>
      </c>
      <c r="FF75" s="29">
        <f>FF76+FF77+FF78+FF79+FF80</f>
        <v>0</v>
      </c>
      <c r="FG75" s="29">
        <f>FG76+FG77+FG78+FG79+FG80</f>
        <v>0</v>
      </c>
      <c r="FH75" s="29"/>
      <c r="FI75" s="29">
        <f>FI76+FI77+FI78+FI79+FI80</f>
        <v>0</v>
      </c>
      <c r="FJ75" s="29">
        <f>FJ76+FJ77+FJ78+FJ79+FJ80</f>
        <v>0</v>
      </c>
      <c r="FK75" s="29">
        <f>FK76+FK77+FK78+FK79+FK80</f>
        <v>0</v>
      </c>
      <c r="FL75" s="29"/>
      <c r="FM75" s="29">
        <f>FM76+FM77+FM78+FM79+FM80</f>
        <v>0</v>
      </c>
      <c r="FN75" s="29">
        <f>FN76+FN77+FN78+FN79+FN80</f>
        <v>0</v>
      </c>
      <c r="FO75" s="29">
        <f>FO76+FO77+FO78+FO79+FO80</f>
        <v>0</v>
      </c>
      <c r="FP75" s="29"/>
      <c r="FQ75" s="29"/>
      <c r="FR75" s="29"/>
      <c r="FS75" s="29"/>
      <c r="FT75" s="29"/>
      <c r="FU75" s="29">
        <f t="shared" ref="FU75:FZ75" si="256">FU76+FU77+FU78+FU79+FU80</f>
        <v>0</v>
      </c>
      <c r="FV75" s="29">
        <f t="shared" si="256"/>
        <v>0</v>
      </c>
      <c r="FW75" s="29">
        <f t="shared" si="256"/>
        <v>0</v>
      </c>
      <c r="FX75" s="29">
        <f t="shared" si="256"/>
        <v>0</v>
      </c>
      <c r="FY75" s="29">
        <f t="shared" si="256"/>
        <v>0</v>
      </c>
      <c r="FZ75" s="29">
        <f t="shared" si="256"/>
        <v>0</v>
      </c>
      <c r="GA75" s="29"/>
      <c r="GB75" s="29">
        <f t="shared" ref="GB75" si="257">GB76+GB77+GB78+GB79+GB80</f>
        <v>0</v>
      </c>
      <c r="GC75" s="29">
        <f t="shared" ref="GC75:GD75" si="258">GC76+GC77+GC78+GC79+GC80</f>
        <v>0</v>
      </c>
      <c r="GD75" s="29">
        <f t="shared" si="258"/>
        <v>0</v>
      </c>
      <c r="GE75" s="29"/>
      <c r="GF75" s="29">
        <f>GF76+GF77+GF78+GF79+GF80</f>
        <v>0</v>
      </c>
      <c r="GG75" s="29">
        <f>GG76+GG77+GG78+GG79+GG80</f>
        <v>0</v>
      </c>
      <c r="GH75" s="29">
        <f>GH76+GH77+GH78+GH79+GH80</f>
        <v>0</v>
      </c>
      <c r="GI75" s="29"/>
      <c r="GJ75" s="29"/>
      <c r="GK75" s="29">
        <f t="shared" ref="GK75:GQ75" si="259">GK76+GK77+GK78+GK79+GK80</f>
        <v>0</v>
      </c>
      <c r="GL75" s="29">
        <f t="shared" si="259"/>
        <v>0</v>
      </c>
      <c r="GM75" s="29">
        <f t="shared" si="259"/>
        <v>0</v>
      </c>
      <c r="GN75" s="29">
        <f t="shared" si="259"/>
        <v>0</v>
      </c>
      <c r="GO75" s="29">
        <f t="shared" si="259"/>
        <v>0</v>
      </c>
      <c r="GP75" s="29">
        <f t="shared" si="259"/>
        <v>0</v>
      </c>
      <c r="GQ75" s="29">
        <f t="shared" si="259"/>
        <v>0</v>
      </c>
      <c r="GR75" s="29"/>
      <c r="GS75" s="29">
        <f>GS76+GS77+GS78+GS79+GS80</f>
        <v>0</v>
      </c>
      <c r="GT75" s="29">
        <f>GT76+GT77+GT78+GT79+GT80</f>
        <v>0</v>
      </c>
      <c r="GU75" s="29">
        <f>GU76+GU77+GU78+GU79+GU80</f>
        <v>0</v>
      </c>
      <c r="GV75" s="29"/>
      <c r="GW75" s="29"/>
      <c r="GX75" s="29"/>
      <c r="GY75" s="28"/>
      <c r="GZ75" s="28"/>
      <c r="HA75" s="29">
        <f>HA76+HA77+HA78+HA79+HA80</f>
        <v>0</v>
      </c>
      <c r="HB75" s="29">
        <f>HB76+HB77+HB78+HB79+HB80</f>
        <v>0</v>
      </c>
      <c r="HC75" s="28"/>
      <c r="HD75" s="28"/>
      <c r="HE75" s="29">
        <f>HE76+HE77+HE78+HE79+HE80</f>
        <v>0</v>
      </c>
      <c r="HF75" s="29">
        <f>HF76+HF77+HF78+HF79+HF80</f>
        <v>0</v>
      </c>
      <c r="HG75" s="28"/>
      <c r="HH75" s="29">
        <f>HH76+HH77+HH78+HH79+HH80</f>
        <v>1500</v>
      </c>
      <c r="HI75" s="29">
        <f>HI76+HI77+HI78+HI79+HI80</f>
        <v>1000</v>
      </c>
      <c r="HJ75" s="29">
        <f>HJ76+HJ77+HJ78+HJ79+HJ80</f>
        <v>1000</v>
      </c>
      <c r="HK75" s="28">
        <f>HJ75/HI75*100</f>
        <v>100</v>
      </c>
      <c r="HL75" s="29">
        <f>HL76+HL77+HL78+HL79+HL80</f>
        <v>1832.5</v>
      </c>
      <c r="HM75" s="29">
        <f>HM76+HM77+HM78+HM79+HM80</f>
        <v>1832.5</v>
      </c>
      <c r="HN75" s="29">
        <f>HN76+HN77+HN78+HN79+HN80</f>
        <v>1113.55</v>
      </c>
      <c r="HO75" s="28">
        <f>HN75/HM75*100</f>
        <v>60.766712141882671</v>
      </c>
      <c r="HP75" s="29">
        <f>HP76+HP77+HP78+HP79+HP80</f>
        <v>0</v>
      </c>
      <c r="HQ75" s="29">
        <f>HQ76+HQ77+HQ78+HQ79+HQ80</f>
        <v>0</v>
      </c>
      <c r="HR75" s="29">
        <f>HR76+HR77+HR78+HR79+HR80</f>
        <v>0</v>
      </c>
      <c r="HS75" s="28"/>
      <c r="HT75" s="29">
        <f>HT76+HT77+HT78+HT79+HT80</f>
        <v>0</v>
      </c>
      <c r="HU75" s="29">
        <f>HU76+HU77+HU78+HU79+HU80</f>
        <v>0</v>
      </c>
      <c r="HV75" s="29">
        <f>HV76+HV77+HV78+HV79+HV80</f>
        <v>0</v>
      </c>
      <c r="HW75" s="28"/>
      <c r="HX75" s="29"/>
      <c r="HY75" s="29"/>
      <c r="HZ75" s="29"/>
      <c r="IA75" s="28"/>
      <c r="IB75" s="29"/>
      <c r="IC75" s="29"/>
      <c r="ID75" s="29"/>
      <c r="IE75" s="28"/>
      <c r="IF75" s="29"/>
      <c r="IG75" s="29"/>
      <c r="IH75" s="29"/>
      <c r="II75" s="28"/>
      <c r="IJ75" s="28"/>
      <c r="IK75" s="29"/>
      <c r="IL75" s="29"/>
      <c r="IM75" s="28"/>
      <c r="IN75" s="28"/>
      <c r="IO75" s="29"/>
      <c r="IP75" s="29"/>
      <c r="IQ75" s="28"/>
      <c r="IR75" s="29"/>
      <c r="IS75" s="29">
        <f>IS76+IS77+IS78+IS79+IS80</f>
        <v>0</v>
      </c>
      <c r="IT75" s="29">
        <f>IT76+IT77+IT78+IT79+IT80</f>
        <v>0</v>
      </c>
      <c r="IU75" s="29">
        <f>IU76+IU77+IU78+IU79+IU80</f>
        <v>0</v>
      </c>
      <c r="IV75" s="29"/>
      <c r="IW75" s="29"/>
      <c r="IX75" s="29"/>
      <c r="IY75" s="28"/>
      <c r="IZ75" s="29"/>
      <c r="JA75" s="29"/>
      <c r="JB75" s="29"/>
      <c r="JC75" s="28"/>
      <c r="JD75" s="28"/>
      <c r="JE75" s="29"/>
      <c r="JF75" s="29"/>
      <c r="JG75" s="28"/>
      <c r="JH75" s="29"/>
      <c r="JI75" s="29"/>
      <c r="JJ75" s="29"/>
      <c r="JK75" s="28"/>
      <c r="JL75" s="28"/>
      <c r="JM75" s="29"/>
      <c r="JN75" s="29"/>
      <c r="JO75" s="28"/>
      <c r="JP75" s="29">
        <f>JP76+JP77+JP78+JP79+JP80</f>
        <v>0</v>
      </c>
      <c r="JQ75" s="29">
        <f>JQ76+JQ77+JQ78+JQ79+JQ80</f>
        <v>0</v>
      </c>
      <c r="JR75" s="29">
        <f>JR76+JR77+JR78+JR79+JR80</f>
        <v>0</v>
      </c>
      <c r="JS75" s="28"/>
      <c r="JT75" s="28"/>
      <c r="JU75" s="28"/>
      <c r="JV75" s="28"/>
      <c r="JW75" s="28"/>
      <c r="JX75" s="75"/>
      <c r="JY75" s="75"/>
      <c r="JZ75" s="75"/>
      <c r="KA75" s="75"/>
      <c r="KB75" s="28"/>
      <c r="KC75" s="29"/>
      <c r="KD75" s="29"/>
      <c r="KE75" s="28"/>
      <c r="KF75" s="28"/>
      <c r="KG75" s="29"/>
      <c r="KH75" s="29"/>
      <c r="KI75" s="28"/>
      <c r="KJ75" s="28"/>
      <c r="KK75" s="29"/>
      <c r="KL75" s="29"/>
      <c r="KM75" s="28"/>
      <c r="KN75" s="28"/>
      <c r="KO75" s="29"/>
      <c r="KP75" s="29"/>
      <c r="KQ75" s="28"/>
      <c r="KR75" s="28"/>
      <c r="KS75" s="29"/>
      <c r="KT75" s="29"/>
      <c r="KU75" s="28"/>
      <c r="KV75" s="28"/>
      <c r="KW75" s="29"/>
      <c r="KX75" s="29"/>
      <c r="KY75" s="28"/>
      <c r="KZ75" s="28"/>
      <c r="LA75" s="29"/>
      <c r="LB75" s="29"/>
      <c r="LC75" s="28"/>
      <c r="LD75" s="28"/>
      <c r="LE75" s="29"/>
      <c r="LF75" s="29"/>
      <c r="LG75" s="28"/>
      <c r="LH75" s="28"/>
      <c r="LI75" s="29"/>
      <c r="LJ75" s="29"/>
      <c r="LK75" s="28"/>
      <c r="LL75" s="28"/>
      <c r="LM75" s="29"/>
      <c r="LN75" s="29"/>
      <c r="LO75" s="28"/>
      <c r="LP75" s="28"/>
      <c r="LQ75" s="29"/>
      <c r="LR75" s="29"/>
      <c r="LS75" s="28"/>
    </row>
    <row r="76" spans="1:331" ht="31.5" x14ac:dyDescent="0.25">
      <c r="A76" s="66" t="s">
        <v>177</v>
      </c>
      <c r="B76" s="198">
        <f t="shared" si="234"/>
        <v>44962.156360000001</v>
      </c>
      <c r="C76" s="198">
        <f t="shared" si="235"/>
        <v>51428.556360000002</v>
      </c>
      <c r="D76" s="198">
        <f t="shared" si="236"/>
        <v>51428.556360000002</v>
      </c>
      <c r="E76" s="198"/>
      <c r="F76" s="198">
        <f t="shared" si="237"/>
        <v>32773.178250000004</v>
      </c>
      <c r="G76" s="26">
        <f t="shared" si="233"/>
        <v>63.72564304661342</v>
      </c>
      <c r="H76" s="27"/>
      <c r="I76" s="27"/>
      <c r="J76" s="26"/>
      <c r="K76" s="26"/>
      <c r="L76" s="26"/>
      <c r="M76" s="27"/>
      <c r="N76" s="27"/>
      <c r="O76" s="26"/>
      <c r="P76" s="26"/>
      <c r="Q76" s="27"/>
      <c r="R76" s="27"/>
      <c r="S76" s="26"/>
      <c r="T76" s="26"/>
      <c r="U76" s="27"/>
      <c r="V76" s="27"/>
      <c r="W76" s="26"/>
      <c r="X76" s="27"/>
      <c r="Y76" s="27"/>
      <c r="Z76" s="27"/>
      <c r="AA76" s="26"/>
      <c r="AB76" s="26"/>
      <c r="AC76" s="26"/>
      <c r="AD76" s="26"/>
      <c r="AE76" s="27"/>
      <c r="AF76" s="27"/>
      <c r="AG76" s="27"/>
      <c r="AH76" s="26"/>
      <c r="AI76" s="27"/>
      <c r="AJ76" s="27"/>
      <c r="AK76" s="27">
        <v>0</v>
      </c>
      <c r="AL76" s="27">
        <v>0</v>
      </c>
      <c r="AM76" s="26"/>
      <c r="AN76" s="27"/>
      <c r="AO76" s="27"/>
      <c r="AP76" s="27"/>
      <c r="AQ76" s="26"/>
      <c r="AR76" s="27"/>
      <c r="AS76" s="27"/>
      <c r="AT76" s="27"/>
      <c r="AU76" s="26"/>
      <c r="AV76" s="27"/>
      <c r="AW76" s="27"/>
      <c r="AX76" s="27"/>
      <c r="AY76" s="26"/>
      <c r="AZ76" s="27">
        <v>38.156359999999999</v>
      </c>
      <c r="BA76" s="27">
        <v>38.156359999999999</v>
      </c>
      <c r="BB76" s="27">
        <v>38.156359999999999</v>
      </c>
      <c r="BC76" s="26">
        <f>BB76/BA76*100</f>
        <v>100</v>
      </c>
      <c r="BD76" s="27"/>
      <c r="BE76" s="27"/>
      <c r="BF76" s="27"/>
      <c r="BG76" s="26"/>
      <c r="BH76" s="27"/>
      <c r="BI76" s="27"/>
      <c r="BJ76" s="27"/>
      <c r="BK76" s="26"/>
      <c r="BL76" s="26"/>
      <c r="BM76" s="27"/>
      <c r="BN76" s="27"/>
      <c r="BO76" s="26"/>
      <c r="BP76" s="26"/>
      <c r="BQ76" s="26"/>
      <c r="BR76" s="26"/>
      <c r="BS76" s="26"/>
      <c r="BT76" s="27">
        <v>0</v>
      </c>
      <c r="BU76" s="27">
        <v>0</v>
      </c>
      <c r="BV76" s="27"/>
      <c r="BW76" s="26"/>
      <c r="BX76" s="27">
        <v>15586</v>
      </c>
      <c r="BY76" s="27">
        <v>20829.8</v>
      </c>
      <c r="BZ76" s="26">
        <v>12892.01223</v>
      </c>
      <c r="CA76" s="27">
        <f>BZ76/BY76*100</f>
        <v>61.892155613592067</v>
      </c>
      <c r="CB76" s="27"/>
      <c r="CC76" s="27"/>
      <c r="CD76" s="27"/>
      <c r="CE76" s="27"/>
      <c r="CF76" s="27">
        <v>3518.7</v>
      </c>
      <c r="CG76" s="27">
        <v>4184.3999999999996</v>
      </c>
      <c r="CH76" s="27">
        <v>2220</v>
      </c>
      <c r="CI76" s="27">
        <f>CH76/CG76*100</f>
        <v>53.054201319185545</v>
      </c>
      <c r="CJ76" s="27">
        <v>560</v>
      </c>
      <c r="CK76" s="27">
        <v>560</v>
      </c>
      <c r="CL76" s="27">
        <v>160</v>
      </c>
      <c r="CM76" s="27">
        <f>CL76/CK76*100</f>
        <v>28.571428571428569</v>
      </c>
      <c r="CN76" s="27"/>
      <c r="CO76" s="27"/>
      <c r="CP76" s="79"/>
      <c r="CQ76" s="79"/>
      <c r="CR76" s="27"/>
      <c r="CS76" s="27"/>
      <c r="CT76" s="79"/>
      <c r="CU76" s="79"/>
      <c r="CV76" s="79"/>
      <c r="CW76" s="27"/>
      <c r="CX76" s="79"/>
      <c r="CY76" s="79"/>
      <c r="CZ76" s="27"/>
      <c r="DA76" s="27"/>
      <c r="DB76" s="79"/>
      <c r="DC76" s="31"/>
      <c r="DD76" s="27"/>
      <c r="DE76" s="27"/>
      <c r="DF76" s="79"/>
      <c r="DG76" s="79"/>
      <c r="DH76" s="79"/>
      <c r="DI76" s="27"/>
      <c r="DJ76" s="79"/>
      <c r="DK76" s="79"/>
      <c r="DL76" s="79"/>
      <c r="DM76" s="27"/>
      <c r="DN76" s="79"/>
      <c r="DO76" s="31"/>
      <c r="DP76" s="27">
        <v>104.4</v>
      </c>
      <c r="DQ76" s="27">
        <v>104.4</v>
      </c>
      <c r="DR76" s="27"/>
      <c r="DS76" s="27">
        <f>DR76/DQ76*100</f>
        <v>0</v>
      </c>
      <c r="DT76" s="79"/>
      <c r="DU76" s="27"/>
      <c r="DV76" s="79"/>
      <c r="DW76" s="79"/>
      <c r="DX76" s="79"/>
      <c r="DY76" s="27"/>
      <c r="DZ76" s="79"/>
      <c r="EA76" s="79"/>
      <c r="EB76" s="27">
        <v>4171.7</v>
      </c>
      <c r="EC76" s="27">
        <v>4171.7</v>
      </c>
      <c r="ED76" s="27">
        <v>2636.0596600000003</v>
      </c>
      <c r="EE76" s="27">
        <f>ED76/EC76*100</f>
        <v>63.189099407915251</v>
      </c>
      <c r="EF76" s="27"/>
      <c r="EG76" s="27"/>
      <c r="EH76" s="79"/>
      <c r="EI76" s="26"/>
      <c r="EJ76" s="27">
        <v>7623.8</v>
      </c>
      <c r="EK76" s="27">
        <v>8180.7</v>
      </c>
      <c r="EL76" s="27">
        <v>3146.5</v>
      </c>
      <c r="EM76" s="27">
        <f>EL76/EK76*100</f>
        <v>38.462478760986222</v>
      </c>
      <c r="EN76" s="27">
        <v>1280</v>
      </c>
      <c r="EO76" s="27">
        <v>1280</v>
      </c>
      <c r="EP76" s="27">
        <v>320</v>
      </c>
      <c r="EQ76" s="27">
        <f>EP76/EO76*100</f>
        <v>25</v>
      </c>
      <c r="ER76" s="27">
        <v>1846.9</v>
      </c>
      <c r="ES76" s="27">
        <v>1846.9</v>
      </c>
      <c r="ET76" s="27">
        <v>1846.9</v>
      </c>
      <c r="EU76" s="27">
        <f>ET76/ES76*100</f>
        <v>100</v>
      </c>
      <c r="EV76" s="27">
        <v>5500</v>
      </c>
      <c r="EW76" s="27">
        <v>6000</v>
      </c>
      <c r="EX76" s="27">
        <v>6000</v>
      </c>
      <c r="EY76" s="27">
        <f>EX76/EW76*100</f>
        <v>100</v>
      </c>
      <c r="EZ76" s="27">
        <v>1400</v>
      </c>
      <c r="FA76" s="27">
        <v>1400</v>
      </c>
      <c r="FB76" s="27">
        <v>1400</v>
      </c>
      <c r="FC76" s="27">
        <f>FB76/FA76*100</f>
        <v>100</v>
      </c>
      <c r="FD76" s="27"/>
      <c r="FE76" s="27"/>
      <c r="FF76" s="79"/>
      <c r="FG76" s="79"/>
      <c r="FH76" s="79"/>
      <c r="FI76" s="27"/>
      <c r="FJ76" s="79"/>
      <c r="FK76" s="79"/>
      <c r="FL76" s="79"/>
      <c r="FM76" s="27"/>
      <c r="FN76" s="79"/>
      <c r="FO76" s="79"/>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v>0</v>
      </c>
      <c r="GT76" s="27">
        <v>0</v>
      </c>
      <c r="GU76" s="26"/>
      <c r="GV76" s="27"/>
      <c r="GW76" s="27"/>
      <c r="GX76" s="27"/>
      <c r="GY76" s="26"/>
      <c r="GZ76" s="26"/>
      <c r="HA76" s="27"/>
      <c r="HB76" s="27"/>
      <c r="HC76" s="26"/>
      <c r="HD76" s="26"/>
      <c r="HE76" s="27"/>
      <c r="HF76" s="27"/>
      <c r="HG76" s="26"/>
      <c r="HH76" s="27">
        <v>1500</v>
      </c>
      <c r="HI76" s="27">
        <v>1000</v>
      </c>
      <c r="HJ76" s="27">
        <v>1000</v>
      </c>
      <c r="HK76" s="26">
        <f>HJ76/HI76*100</f>
        <v>100</v>
      </c>
      <c r="HL76" s="27">
        <v>1832.5</v>
      </c>
      <c r="HM76" s="27">
        <v>1832.5</v>
      </c>
      <c r="HN76" s="27">
        <v>1113.55</v>
      </c>
      <c r="HO76" s="26">
        <f>HN76/HM76*100</f>
        <v>60.766712141882671</v>
      </c>
      <c r="HP76" s="27"/>
      <c r="HQ76" s="27"/>
      <c r="HR76" s="27"/>
      <c r="HS76" s="26"/>
      <c r="HT76" s="26"/>
      <c r="HU76" s="26"/>
      <c r="HV76" s="26"/>
      <c r="HW76" s="26"/>
      <c r="HX76" s="27"/>
      <c r="HY76" s="27"/>
      <c r="HZ76" s="27"/>
      <c r="IA76" s="26"/>
      <c r="IB76" s="27"/>
      <c r="IC76" s="27"/>
      <c r="ID76" s="27"/>
      <c r="IE76" s="26"/>
      <c r="IF76" s="27"/>
      <c r="IG76" s="27"/>
      <c r="IH76" s="27"/>
      <c r="II76" s="26"/>
      <c r="IJ76" s="26"/>
      <c r="IK76" s="27"/>
      <c r="IL76" s="27"/>
      <c r="IM76" s="26"/>
      <c r="IN76" s="26"/>
      <c r="IO76" s="27"/>
      <c r="IP76" s="27"/>
      <c r="IQ76" s="26"/>
      <c r="IR76" s="79"/>
      <c r="IS76" s="27"/>
      <c r="IT76" s="79"/>
      <c r="IU76" s="79"/>
      <c r="IV76" s="27"/>
      <c r="IW76" s="27"/>
      <c r="IX76" s="27"/>
      <c r="IY76" s="26"/>
      <c r="IZ76" s="27"/>
      <c r="JA76" s="27"/>
      <c r="JB76" s="27"/>
      <c r="JC76" s="26"/>
      <c r="JD76" s="26"/>
      <c r="JE76" s="27"/>
      <c r="JF76" s="27"/>
      <c r="JG76" s="26"/>
      <c r="JH76" s="27"/>
      <c r="JI76" s="27"/>
      <c r="JJ76" s="27"/>
      <c r="JK76" s="26"/>
      <c r="JL76" s="26"/>
      <c r="JM76" s="27"/>
      <c r="JN76" s="27"/>
      <c r="JO76" s="26"/>
      <c r="JP76" s="27"/>
      <c r="JQ76" s="27"/>
      <c r="JR76" s="27"/>
      <c r="JS76" s="26"/>
      <c r="JT76" s="26"/>
      <c r="JU76" s="26"/>
      <c r="JV76" s="26"/>
      <c r="JW76" s="26"/>
      <c r="JX76" s="30"/>
      <c r="JY76" s="30"/>
      <c r="JZ76" s="30"/>
      <c r="KA76" s="30"/>
      <c r="KB76" s="26"/>
      <c r="KC76" s="27"/>
      <c r="KD76" s="27"/>
      <c r="KE76" s="26"/>
      <c r="KF76" s="26"/>
      <c r="KG76" s="27"/>
      <c r="KH76" s="27"/>
      <c r="KI76" s="26"/>
      <c r="KJ76" s="26"/>
      <c r="KK76" s="27"/>
      <c r="KL76" s="27"/>
      <c r="KM76" s="26"/>
      <c r="KN76" s="26"/>
      <c r="KO76" s="27"/>
      <c r="KP76" s="27"/>
      <c r="KQ76" s="26"/>
      <c r="KR76" s="26"/>
      <c r="KS76" s="27"/>
      <c r="KT76" s="27"/>
      <c r="KU76" s="26"/>
      <c r="KV76" s="26"/>
      <c r="KW76" s="27"/>
      <c r="KX76" s="27"/>
      <c r="KY76" s="26"/>
      <c r="KZ76" s="26"/>
      <c r="LA76" s="27"/>
      <c r="LB76" s="27"/>
      <c r="LC76" s="26"/>
      <c r="LD76" s="26"/>
      <c r="LE76" s="27"/>
      <c r="LF76" s="27"/>
      <c r="LG76" s="26"/>
      <c r="LH76" s="26"/>
      <c r="LI76" s="27"/>
      <c r="LJ76" s="27"/>
      <c r="LK76" s="26"/>
      <c r="LL76" s="26"/>
      <c r="LM76" s="27"/>
      <c r="LN76" s="27"/>
      <c r="LO76" s="26"/>
      <c r="LP76" s="26"/>
      <c r="LQ76" s="27"/>
      <c r="LR76" s="27"/>
      <c r="LS76" s="26"/>
    </row>
    <row r="77" spans="1:331" ht="15.75" x14ac:dyDescent="0.25">
      <c r="A77" s="66" t="s">
        <v>175</v>
      </c>
      <c r="B77" s="198">
        <f t="shared" si="234"/>
        <v>22867</v>
      </c>
      <c r="C77" s="198">
        <f t="shared" si="235"/>
        <v>24613.110400000001</v>
      </c>
      <c r="D77" s="198">
        <f t="shared" si="236"/>
        <v>24613.110400000001</v>
      </c>
      <c r="E77" s="198"/>
      <c r="F77" s="198">
        <f t="shared" si="237"/>
        <v>24013.110400000001</v>
      </c>
      <c r="G77" s="26">
        <f t="shared" si="233"/>
        <v>97.562274778566788</v>
      </c>
      <c r="H77" s="26"/>
      <c r="I77" s="26"/>
      <c r="J77" s="26"/>
      <c r="K77" s="26"/>
      <c r="L77" s="26"/>
      <c r="M77" s="26"/>
      <c r="N77" s="26"/>
      <c r="O77" s="26"/>
      <c r="P77" s="26"/>
      <c r="Q77" s="26"/>
      <c r="R77" s="26"/>
      <c r="S77" s="26"/>
      <c r="T77" s="26"/>
      <c r="U77" s="26"/>
      <c r="V77" s="26"/>
      <c r="W77" s="26"/>
      <c r="X77" s="26"/>
      <c r="Y77" s="26"/>
      <c r="Z77" s="26"/>
      <c r="AA77" s="26"/>
      <c r="AB77" s="26"/>
      <c r="AC77" s="26"/>
      <c r="AD77" s="26"/>
      <c r="AE77" s="27"/>
      <c r="AF77" s="27"/>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v>600</v>
      </c>
      <c r="BR77" s="26"/>
      <c r="BS77" s="26">
        <f t="shared" si="133"/>
        <v>0</v>
      </c>
      <c r="BT77" s="26">
        <v>8500</v>
      </c>
      <c r="BU77" s="26">
        <v>8500</v>
      </c>
      <c r="BV77" s="26">
        <v>8500</v>
      </c>
      <c r="BW77" s="26">
        <f>BV77/BU77*100</f>
        <v>100</v>
      </c>
      <c r="BX77" s="184"/>
      <c r="BY77" s="184"/>
      <c r="BZ77" s="184"/>
      <c r="CA77" s="184"/>
      <c r="CB77" s="26"/>
      <c r="CC77" s="26"/>
      <c r="CD77" s="26"/>
      <c r="CE77" s="80"/>
      <c r="CF77" s="26"/>
      <c r="CG77" s="26"/>
      <c r="CH77" s="26"/>
      <c r="CI77" s="80"/>
      <c r="CJ77" s="26"/>
      <c r="CK77" s="26"/>
      <c r="CL77" s="26"/>
      <c r="CM77" s="80"/>
      <c r="CN77" s="26"/>
      <c r="CO77" s="26"/>
      <c r="CP77" s="26"/>
      <c r="CQ77" s="80"/>
      <c r="CR77" s="26"/>
      <c r="CS77" s="26"/>
      <c r="CT77" s="26"/>
      <c r="CU77" s="80"/>
      <c r="CV77" s="80"/>
      <c r="CW77" s="26"/>
      <c r="CX77" s="26"/>
      <c r="CY77" s="80"/>
      <c r="CZ77" s="26">
        <v>14367</v>
      </c>
      <c r="DA77" s="26">
        <v>14367</v>
      </c>
      <c r="DB77" s="26">
        <v>14367</v>
      </c>
      <c r="DC77" s="31">
        <f t="shared" si="134"/>
        <v>100</v>
      </c>
      <c r="DD77" s="26"/>
      <c r="DE77" s="26"/>
      <c r="DF77" s="26"/>
      <c r="DG77" s="80"/>
      <c r="DH77" s="80"/>
      <c r="DI77" s="26"/>
      <c r="DJ77" s="26"/>
      <c r="DK77" s="80"/>
      <c r="DL77" s="80"/>
      <c r="DM77" s="26">
        <v>1146.1103999999998</v>
      </c>
      <c r="DN77" s="26">
        <v>1146.1103999999998</v>
      </c>
      <c r="DO77" s="31">
        <f t="shared" si="252"/>
        <v>100</v>
      </c>
      <c r="DP77" s="26"/>
      <c r="DQ77" s="26"/>
      <c r="DR77" s="26"/>
      <c r="DS77" s="27"/>
      <c r="DT77" s="80"/>
      <c r="DU77" s="27"/>
      <c r="DV77" s="26"/>
      <c r="DW77" s="80"/>
      <c r="DX77" s="80"/>
      <c r="DY77" s="27"/>
      <c r="DZ77" s="26"/>
      <c r="EA77" s="80"/>
      <c r="EB77" s="27"/>
      <c r="EC77" s="27"/>
      <c r="ED77" s="26"/>
      <c r="EE77" s="80"/>
      <c r="EF77" s="27"/>
      <c r="EG77" s="27"/>
      <c r="EH77" s="26"/>
      <c r="EI77" s="26"/>
      <c r="EJ77" s="27"/>
      <c r="EK77" s="27"/>
      <c r="EL77" s="26"/>
      <c r="EM77" s="27"/>
      <c r="EN77" s="27"/>
      <c r="EO77" s="27"/>
      <c r="EP77" s="26"/>
      <c r="EQ77" s="27"/>
      <c r="ER77" s="26"/>
      <c r="ES77" s="26"/>
      <c r="ET77" s="26"/>
      <c r="EU77" s="27"/>
      <c r="EV77" s="26"/>
      <c r="EW77" s="26"/>
      <c r="EX77" s="26"/>
      <c r="EY77" s="26"/>
      <c r="EZ77" s="26"/>
      <c r="FA77" s="26"/>
      <c r="FB77" s="26"/>
      <c r="FC77" s="26"/>
      <c r="FD77" s="27"/>
      <c r="FE77" s="27"/>
      <c r="FF77" s="26"/>
      <c r="FG77" s="80"/>
      <c r="FH77" s="80"/>
      <c r="FI77" s="27"/>
      <c r="FJ77" s="26"/>
      <c r="FK77" s="80"/>
      <c r="FL77" s="80"/>
      <c r="FM77" s="27"/>
      <c r="FN77" s="26"/>
      <c r="FO77" s="80"/>
      <c r="FP77" s="26"/>
      <c r="FQ77" s="26"/>
      <c r="FR77" s="26"/>
      <c r="FS77" s="80"/>
      <c r="FT77" s="80"/>
      <c r="FU77" s="26"/>
      <c r="FV77" s="26"/>
      <c r="FW77" s="80"/>
      <c r="FX77" s="26"/>
      <c r="FY77" s="26"/>
      <c r="FZ77" s="26"/>
      <c r="GA77" s="80"/>
      <c r="GB77" s="26"/>
      <c r="GC77" s="26"/>
      <c r="GD77" s="26"/>
      <c r="GE77" s="80"/>
      <c r="GF77" s="26"/>
      <c r="GG77" s="26"/>
      <c r="GH77" s="26"/>
      <c r="GI77" s="80"/>
      <c r="GJ77" s="80"/>
      <c r="GK77" s="26"/>
      <c r="GL77" s="26"/>
      <c r="GM77" s="80"/>
      <c r="GN77" s="26"/>
      <c r="GO77" s="26"/>
      <c r="GP77" s="26"/>
      <c r="GQ77" s="80"/>
      <c r="GR77" s="80"/>
      <c r="GS77" s="26"/>
      <c r="GT77" s="26"/>
      <c r="GU77" s="26"/>
      <c r="GV77" s="26"/>
      <c r="GW77" s="26"/>
      <c r="GX77" s="26"/>
      <c r="GY77" s="26"/>
      <c r="GZ77" s="26"/>
      <c r="HA77" s="26"/>
      <c r="HB77" s="26"/>
      <c r="HC77" s="26"/>
      <c r="HD77" s="26"/>
      <c r="HE77" s="26"/>
      <c r="HF77" s="26"/>
      <c r="HG77" s="26"/>
      <c r="HH77" s="26"/>
      <c r="HI77" s="26"/>
      <c r="HJ77" s="26"/>
      <c r="HK77" s="26"/>
      <c r="HL77" s="26"/>
      <c r="HM77" s="26"/>
      <c r="HN77" s="26"/>
      <c r="HO77" s="26"/>
      <c r="HP77" s="26"/>
      <c r="HQ77" s="26"/>
      <c r="HR77" s="26"/>
      <c r="HS77" s="26"/>
      <c r="HT77" s="26"/>
      <c r="HU77" s="26"/>
      <c r="HV77" s="26"/>
      <c r="HW77" s="26"/>
      <c r="HX77" s="26"/>
      <c r="HY77" s="26"/>
      <c r="HZ77" s="26"/>
      <c r="IA77" s="26"/>
      <c r="IB77" s="26"/>
      <c r="IC77" s="26"/>
      <c r="ID77" s="26"/>
      <c r="IE77" s="26"/>
      <c r="IF77" s="26"/>
      <c r="IG77" s="26"/>
      <c r="IH77" s="26"/>
      <c r="II77" s="26"/>
      <c r="IJ77" s="26"/>
      <c r="IK77" s="26"/>
      <c r="IL77" s="26"/>
      <c r="IM77" s="26"/>
      <c r="IN77" s="26"/>
      <c r="IO77" s="26"/>
      <c r="IP77" s="26"/>
      <c r="IQ77" s="26"/>
      <c r="IR77" s="80"/>
      <c r="IS77" s="27"/>
      <c r="IT77" s="26"/>
      <c r="IU77" s="80"/>
      <c r="IV77" s="26"/>
      <c r="IW77" s="26"/>
      <c r="IX77" s="26"/>
      <c r="IY77" s="26"/>
      <c r="IZ77" s="26"/>
      <c r="JA77" s="26"/>
      <c r="JB77" s="26"/>
      <c r="JC77" s="26"/>
      <c r="JD77" s="26"/>
      <c r="JE77" s="26"/>
      <c r="JF77" s="26"/>
      <c r="JG77" s="26"/>
      <c r="JH77" s="26"/>
      <c r="JI77" s="26"/>
      <c r="JJ77" s="26"/>
      <c r="JK77" s="26"/>
      <c r="JL77" s="26"/>
      <c r="JM77" s="26"/>
      <c r="JN77" s="26"/>
      <c r="JO77" s="26"/>
      <c r="JP77" s="26"/>
      <c r="JQ77" s="26"/>
      <c r="JR77" s="26"/>
      <c r="JS77" s="26"/>
      <c r="JT77" s="26"/>
      <c r="JU77" s="26"/>
      <c r="JV77" s="26"/>
      <c r="JW77" s="26"/>
      <c r="JX77" s="30"/>
      <c r="JY77" s="30"/>
      <c r="JZ77" s="30"/>
      <c r="KA77" s="30"/>
      <c r="KB77" s="26"/>
      <c r="KC77" s="26"/>
      <c r="KD77" s="26"/>
      <c r="KE77" s="26"/>
      <c r="KF77" s="26"/>
      <c r="KG77" s="26"/>
      <c r="KH77" s="26"/>
      <c r="KI77" s="26"/>
      <c r="KJ77" s="26"/>
      <c r="KK77" s="26"/>
      <c r="KL77" s="26"/>
      <c r="KM77" s="26"/>
      <c r="KN77" s="26"/>
      <c r="KO77" s="26"/>
      <c r="KP77" s="26"/>
      <c r="KQ77" s="26"/>
      <c r="KR77" s="26"/>
      <c r="KS77" s="26"/>
      <c r="KT77" s="26"/>
      <c r="KU77" s="26"/>
      <c r="KV77" s="26"/>
      <c r="KW77" s="26"/>
      <c r="KX77" s="26"/>
      <c r="KY77" s="26"/>
      <c r="KZ77" s="26"/>
      <c r="LA77" s="26"/>
      <c r="LB77" s="26"/>
      <c r="LC77" s="26"/>
      <c r="LD77" s="26"/>
      <c r="LE77" s="26"/>
      <c r="LF77" s="26"/>
      <c r="LG77" s="26"/>
      <c r="LH77" s="26"/>
      <c r="LI77" s="26"/>
      <c r="LJ77" s="26"/>
      <c r="LK77" s="26"/>
      <c r="LL77" s="26"/>
      <c r="LM77" s="26"/>
      <c r="LN77" s="26"/>
      <c r="LO77" s="26"/>
      <c r="LP77" s="26"/>
      <c r="LQ77" s="26"/>
      <c r="LR77" s="26"/>
      <c r="LS77" s="26"/>
    </row>
    <row r="78" spans="1:331" ht="15.75" x14ac:dyDescent="0.25">
      <c r="A78" s="66" t="s">
        <v>344</v>
      </c>
      <c r="B78" s="198">
        <f t="shared" si="234"/>
        <v>3267</v>
      </c>
      <c r="C78" s="198">
        <f t="shared" si="235"/>
        <v>3749.8439199999998</v>
      </c>
      <c r="D78" s="198">
        <f t="shared" si="236"/>
        <v>3749.8439199999998</v>
      </c>
      <c r="E78" s="198"/>
      <c r="F78" s="198">
        <f t="shared" si="237"/>
        <v>3749.8439199999998</v>
      </c>
      <c r="G78" s="26">
        <f t="shared" si="233"/>
        <v>100</v>
      </c>
      <c r="H78" s="26"/>
      <c r="I78" s="26"/>
      <c r="J78" s="26"/>
      <c r="K78" s="26"/>
      <c r="L78" s="26"/>
      <c r="M78" s="26"/>
      <c r="N78" s="26"/>
      <c r="O78" s="26"/>
      <c r="P78" s="26"/>
      <c r="Q78" s="26"/>
      <c r="R78" s="26"/>
      <c r="S78" s="26"/>
      <c r="T78" s="26"/>
      <c r="U78" s="26"/>
      <c r="V78" s="26"/>
      <c r="W78" s="26"/>
      <c r="X78" s="26"/>
      <c r="Y78" s="26"/>
      <c r="Z78" s="26"/>
      <c r="AA78" s="26"/>
      <c r="AB78" s="26"/>
      <c r="AC78" s="26"/>
      <c r="AD78" s="26"/>
      <c r="AE78" s="27"/>
      <c r="AF78" s="27"/>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v>482.84391999999997</v>
      </c>
      <c r="BR78" s="26">
        <v>482.84391999999997</v>
      </c>
      <c r="BS78" s="26">
        <f t="shared" ref="BS78:BS139" si="260">BR78/BQ78*100</f>
        <v>100</v>
      </c>
      <c r="BT78" s="26"/>
      <c r="BU78" s="26"/>
      <c r="BV78" s="26"/>
      <c r="BW78" s="26"/>
      <c r="BX78" s="184"/>
      <c r="BY78" s="184"/>
      <c r="BZ78" s="184"/>
      <c r="CA78" s="184"/>
      <c r="CB78" s="26"/>
      <c r="CC78" s="26"/>
      <c r="CD78" s="26"/>
      <c r="CE78" s="80"/>
      <c r="CF78" s="26"/>
      <c r="CG78" s="26"/>
      <c r="CH78" s="26"/>
      <c r="CI78" s="80"/>
      <c r="CJ78" s="26"/>
      <c r="CK78" s="26"/>
      <c r="CL78" s="26"/>
      <c r="CM78" s="80"/>
      <c r="CN78" s="26"/>
      <c r="CO78" s="26"/>
      <c r="CP78" s="26"/>
      <c r="CQ78" s="80"/>
      <c r="CR78" s="26"/>
      <c r="CS78" s="26"/>
      <c r="CT78" s="26"/>
      <c r="CU78" s="80"/>
      <c r="CV78" s="80"/>
      <c r="CW78" s="26"/>
      <c r="CX78" s="26"/>
      <c r="CY78" s="80"/>
      <c r="CZ78" s="26">
        <v>3267</v>
      </c>
      <c r="DA78" s="26">
        <v>3267</v>
      </c>
      <c r="DB78" s="26">
        <v>3267</v>
      </c>
      <c r="DC78" s="31">
        <f t="shared" si="134"/>
        <v>100</v>
      </c>
      <c r="DD78" s="26"/>
      <c r="DE78" s="26"/>
      <c r="DF78" s="26"/>
      <c r="DG78" s="80"/>
      <c r="DH78" s="80"/>
      <c r="DI78" s="26"/>
      <c r="DJ78" s="26"/>
      <c r="DK78" s="80"/>
      <c r="DL78" s="80"/>
      <c r="DM78" s="26"/>
      <c r="DN78" s="26"/>
      <c r="DO78" s="31"/>
      <c r="DP78" s="26"/>
      <c r="DQ78" s="26"/>
      <c r="DR78" s="26"/>
      <c r="DS78" s="27"/>
      <c r="DT78" s="80"/>
      <c r="DU78" s="27"/>
      <c r="DV78" s="26"/>
      <c r="DW78" s="80"/>
      <c r="DX78" s="80"/>
      <c r="DY78" s="27"/>
      <c r="DZ78" s="26"/>
      <c r="EA78" s="80"/>
      <c r="EB78" s="27"/>
      <c r="EC78" s="27"/>
      <c r="ED78" s="26"/>
      <c r="EE78" s="80"/>
      <c r="EF78" s="27"/>
      <c r="EG78" s="27"/>
      <c r="EH78" s="26"/>
      <c r="EI78" s="26"/>
      <c r="EJ78" s="27"/>
      <c r="EK78" s="27"/>
      <c r="EL78" s="26"/>
      <c r="EM78" s="27"/>
      <c r="EN78" s="27"/>
      <c r="EO78" s="27"/>
      <c r="EP78" s="26"/>
      <c r="EQ78" s="27"/>
      <c r="ER78" s="26"/>
      <c r="ES78" s="26"/>
      <c r="ET78" s="26"/>
      <c r="EU78" s="27"/>
      <c r="EV78" s="26"/>
      <c r="EW78" s="26"/>
      <c r="EX78" s="26"/>
      <c r="EY78" s="26"/>
      <c r="EZ78" s="26"/>
      <c r="FA78" s="26"/>
      <c r="FB78" s="26"/>
      <c r="FC78" s="26"/>
      <c r="FD78" s="27"/>
      <c r="FE78" s="27"/>
      <c r="FF78" s="26"/>
      <c r="FG78" s="80"/>
      <c r="FH78" s="80"/>
      <c r="FI78" s="27"/>
      <c r="FJ78" s="26"/>
      <c r="FK78" s="80"/>
      <c r="FL78" s="80"/>
      <c r="FM78" s="27"/>
      <c r="FN78" s="26"/>
      <c r="FO78" s="80"/>
      <c r="FP78" s="26"/>
      <c r="FQ78" s="26"/>
      <c r="FR78" s="26"/>
      <c r="FS78" s="80"/>
      <c r="FT78" s="80"/>
      <c r="FU78" s="26"/>
      <c r="FV78" s="26"/>
      <c r="FW78" s="80"/>
      <c r="FX78" s="26"/>
      <c r="FY78" s="26"/>
      <c r="FZ78" s="26"/>
      <c r="GA78" s="80"/>
      <c r="GB78" s="26"/>
      <c r="GC78" s="26"/>
      <c r="GD78" s="26"/>
      <c r="GE78" s="80"/>
      <c r="GF78" s="26"/>
      <c r="GG78" s="26"/>
      <c r="GH78" s="26"/>
      <c r="GI78" s="80"/>
      <c r="GJ78" s="80"/>
      <c r="GK78" s="26"/>
      <c r="GL78" s="26"/>
      <c r="GM78" s="80"/>
      <c r="GN78" s="26"/>
      <c r="GO78" s="26"/>
      <c r="GP78" s="26"/>
      <c r="GQ78" s="80"/>
      <c r="GR78" s="80"/>
      <c r="GS78" s="26"/>
      <c r="GT78" s="26"/>
      <c r="GU78" s="26"/>
      <c r="GV78" s="26"/>
      <c r="GW78" s="26"/>
      <c r="GX78" s="26"/>
      <c r="GY78" s="26"/>
      <c r="GZ78" s="26"/>
      <c r="HA78" s="26"/>
      <c r="HB78" s="26"/>
      <c r="HC78" s="26"/>
      <c r="HD78" s="26"/>
      <c r="HE78" s="26"/>
      <c r="HF78" s="26"/>
      <c r="HG78" s="26"/>
      <c r="HH78" s="26"/>
      <c r="HI78" s="26"/>
      <c r="HJ78" s="26"/>
      <c r="HK78" s="26"/>
      <c r="HL78" s="26"/>
      <c r="HM78" s="26"/>
      <c r="HN78" s="26"/>
      <c r="HO78" s="26"/>
      <c r="HP78" s="26"/>
      <c r="HQ78" s="26"/>
      <c r="HR78" s="26"/>
      <c r="HS78" s="26"/>
      <c r="HT78" s="26"/>
      <c r="HU78" s="26"/>
      <c r="HV78" s="26"/>
      <c r="HW78" s="26"/>
      <c r="HX78" s="26"/>
      <c r="HY78" s="26"/>
      <c r="HZ78" s="26"/>
      <c r="IA78" s="26"/>
      <c r="IB78" s="26"/>
      <c r="IC78" s="26"/>
      <c r="ID78" s="26"/>
      <c r="IE78" s="26"/>
      <c r="IF78" s="26"/>
      <c r="IG78" s="26"/>
      <c r="IH78" s="26"/>
      <c r="II78" s="26"/>
      <c r="IJ78" s="26"/>
      <c r="IK78" s="26"/>
      <c r="IL78" s="26"/>
      <c r="IM78" s="26"/>
      <c r="IN78" s="26"/>
      <c r="IO78" s="26"/>
      <c r="IP78" s="26"/>
      <c r="IQ78" s="26"/>
      <c r="IR78" s="80"/>
      <c r="IS78" s="27"/>
      <c r="IT78" s="26"/>
      <c r="IU78" s="80"/>
      <c r="IV78" s="26"/>
      <c r="IW78" s="26"/>
      <c r="IX78" s="26"/>
      <c r="IY78" s="26"/>
      <c r="IZ78" s="26"/>
      <c r="JA78" s="26"/>
      <c r="JB78" s="26"/>
      <c r="JC78" s="26"/>
      <c r="JD78" s="26"/>
      <c r="JE78" s="26"/>
      <c r="JF78" s="26"/>
      <c r="JG78" s="26"/>
      <c r="JH78" s="26"/>
      <c r="JI78" s="26"/>
      <c r="JJ78" s="26"/>
      <c r="JK78" s="26"/>
      <c r="JL78" s="26"/>
      <c r="JM78" s="26"/>
      <c r="JN78" s="26"/>
      <c r="JO78" s="26"/>
      <c r="JP78" s="26"/>
      <c r="JQ78" s="26"/>
      <c r="JR78" s="26"/>
      <c r="JS78" s="26"/>
      <c r="JT78" s="26"/>
      <c r="JU78" s="26"/>
      <c r="JV78" s="26"/>
      <c r="JW78" s="26"/>
      <c r="JX78" s="30"/>
      <c r="JY78" s="30"/>
      <c r="JZ78" s="30"/>
      <c r="KA78" s="30"/>
      <c r="KB78" s="26"/>
      <c r="KC78" s="26"/>
      <c r="KD78" s="26"/>
      <c r="KE78" s="26"/>
      <c r="KF78" s="26"/>
      <c r="KG78" s="26"/>
      <c r="KH78" s="26"/>
      <c r="KI78" s="26"/>
      <c r="KJ78" s="26"/>
      <c r="KK78" s="26"/>
      <c r="KL78" s="26"/>
      <c r="KM78" s="26"/>
      <c r="KN78" s="26"/>
      <c r="KO78" s="26"/>
      <c r="KP78" s="26"/>
      <c r="KQ78" s="26"/>
      <c r="KR78" s="26"/>
      <c r="KS78" s="26"/>
      <c r="KT78" s="26"/>
      <c r="KU78" s="26"/>
      <c r="KV78" s="26"/>
      <c r="KW78" s="26"/>
      <c r="KX78" s="26"/>
      <c r="KY78" s="26"/>
      <c r="KZ78" s="26"/>
      <c r="LA78" s="26"/>
      <c r="LB78" s="26"/>
      <c r="LC78" s="26"/>
      <c r="LD78" s="26"/>
      <c r="LE78" s="26"/>
      <c r="LF78" s="26"/>
      <c r="LG78" s="26"/>
      <c r="LH78" s="26"/>
      <c r="LI78" s="26"/>
      <c r="LJ78" s="26"/>
      <c r="LK78" s="26"/>
      <c r="LL78" s="26"/>
      <c r="LM78" s="26"/>
      <c r="LN78" s="26"/>
      <c r="LO78" s="26"/>
      <c r="LP78" s="26"/>
      <c r="LQ78" s="26"/>
      <c r="LR78" s="26"/>
      <c r="LS78" s="26"/>
    </row>
    <row r="79" spans="1:331" ht="15.75" x14ac:dyDescent="0.25">
      <c r="A79" s="66" t="s">
        <v>343</v>
      </c>
      <c r="B79" s="198">
        <f t="shared" si="234"/>
        <v>5295</v>
      </c>
      <c r="C79" s="198">
        <f t="shared" si="235"/>
        <v>6765.0460000000003</v>
      </c>
      <c r="D79" s="198">
        <f t="shared" si="236"/>
        <v>6765.0460000000003</v>
      </c>
      <c r="E79" s="198"/>
      <c r="F79" s="198">
        <f t="shared" si="237"/>
        <v>5295</v>
      </c>
      <c r="G79" s="26">
        <f t="shared" si="233"/>
        <v>78.269977765117929</v>
      </c>
      <c r="H79" s="26"/>
      <c r="I79" s="26"/>
      <c r="J79" s="26"/>
      <c r="K79" s="26"/>
      <c r="L79" s="26"/>
      <c r="M79" s="26"/>
      <c r="N79" s="26"/>
      <c r="O79" s="26"/>
      <c r="P79" s="26"/>
      <c r="Q79" s="26"/>
      <c r="R79" s="26"/>
      <c r="S79" s="26"/>
      <c r="T79" s="26"/>
      <c r="U79" s="26"/>
      <c r="V79" s="26"/>
      <c r="W79" s="26"/>
      <c r="X79" s="26"/>
      <c r="Y79" s="26"/>
      <c r="Z79" s="26"/>
      <c r="AA79" s="26"/>
      <c r="AB79" s="26"/>
      <c r="AC79" s="26"/>
      <c r="AD79" s="26"/>
      <c r="AE79" s="27"/>
      <c r="AF79" s="27"/>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v>1470.046</v>
      </c>
      <c r="BR79" s="26"/>
      <c r="BS79" s="26">
        <f t="shared" si="260"/>
        <v>0</v>
      </c>
      <c r="BT79" s="26"/>
      <c r="BU79" s="26"/>
      <c r="BV79" s="26"/>
      <c r="BW79" s="26"/>
      <c r="BX79" s="184"/>
      <c r="BY79" s="184"/>
      <c r="BZ79" s="184"/>
      <c r="CA79" s="184"/>
      <c r="CB79" s="26"/>
      <c r="CC79" s="26"/>
      <c r="CD79" s="26"/>
      <c r="CE79" s="80"/>
      <c r="CF79" s="26"/>
      <c r="CG79" s="26"/>
      <c r="CH79" s="26"/>
      <c r="CI79" s="80"/>
      <c r="CJ79" s="26"/>
      <c r="CK79" s="26"/>
      <c r="CL79" s="26"/>
      <c r="CM79" s="80"/>
      <c r="CN79" s="26"/>
      <c r="CO79" s="26"/>
      <c r="CP79" s="26"/>
      <c r="CQ79" s="80"/>
      <c r="CR79" s="26"/>
      <c r="CS79" s="26"/>
      <c r="CT79" s="26"/>
      <c r="CU79" s="80"/>
      <c r="CV79" s="80"/>
      <c r="CW79" s="26"/>
      <c r="CX79" s="26"/>
      <c r="CY79" s="80"/>
      <c r="CZ79" s="26">
        <v>5295</v>
      </c>
      <c r="DA79" s="26">
        <v>5295</v>
      </c>
      <c r="DB79" s="26">
        <v>5295</v>
      </c>
      <c r="DC79" s="31">
        <f t="shared" si="134"/>
        <v>100</v>
      </c>
      <c r="DD79" s="26"/>
      <c r="DE79" s="26"/>
      <c r="DF79" s="26"/>
      <c r="DG79" s="80"/>
      <c r="DH79" s="80"/>
      <c r="DI79" s="26"/>
      <c r="DJ79" s="26"/>
      <c r="DK79" s="80"/>
      <c r="DL79" s="80"/>
      <c r="DM79" s="26"/>
      <c r="DN79" s="26"/>
      <c r="DO79" s="31"/>
      <c r="DP79" s="26"/>
      <c r="DQ79" s="26"/>
      <c r="DR79" s="26"/>
      <c r="DS79" s="27"/>
      <c r="DT79" s="80"/>
      <c r="DU79" s="27"/>
      <c r="DV79" s="26"/>
      <c r="DW79" s="80"/>
      <c r="DX79" s="80"/>
      <c r="DY79" s="27"/>
      <c r="DZ79" s="26"/>
      <c r="EA79" s="80"/>
      <c r="EB79" s="27"/>
      <c r="EC79" s="27"/>
      <c r="ED79" s="26"/>
      <c r="EE79" s="80"/>
      <c r="EF79" s="27"/>
      <c r="EG79" s="27"/>
      <c r="EH79" s="26"/>
      <c r="EI79" s="26"/>
      <c r="EJ79" s="27"/>
      <c r="EK79" s="27"/>
      <c r="EL79" s="26"/>
      <c r="EM79" s="27"/>
      <c r="EN79" s="27"/>
      <c r="EO79" s="27"/>
      <c r="EP79" s="26"/>
      <c r="EQ79" s="27"/>
      <c r="ER79" s="26"/>
      <c r="ES79" s="26"/>
      <c r="ET79" s="26"/>
      <c r="EU79" s="27"/>
      <c r="EV79" s="26"/>
      <c r="EW79" s="26"/>
      <c r="EX79" s="26"/>
      <c r="EY79" s="26"/>
      <c r="EZ79" s="26"/>
      <c r="FA79" s="26"/>
      <c r="FB79" s="26"/>
      <c r="FC79" s="26"/>
      <c r="FD79" s="27"/>
      <c r="FE79" s="27"/>
      <c r="FF79" s="26"/>
      <c r="FG79" s="80"/>
      <c r="FH79" s="80"/>
      <c r="FI79" s="27"/>
      <c r="FJ79" s="26"/>
      <c r="FK79" s="80"/>
      <c r="FL79" s="80"/>
      <c r="FM79" s="27"/>
      <c r="FN79" s="26"/>
      <c r="FO79" s="80"/>
      <c r="FP79" s="26"/>
      <c r="FQ79" s="26"/>
      <c r="FR79" s="26"/>
      <c r="FS79" s="80"/>
      <c r="FT79" s="80"/>
      <c r="FU79" s="26"/>
      <c r="FV79" s="26"/>
      <c r="FW79" s="80"/>
      <c r="FX79" s="26"/>
      <c r="FY79" s="26"/>
      <c r="FZ79" s="26"/>
      <c r="GA79" s="80"/>
      <c r="GB79" s="26"/>
      <c r="GC79" s="26"/>
      <c r="GD79" s="26"/>
      <c r="GE79" s="80"/>
      <c r="GF79" s="26"/>
      <c r="GG79" s="26"/>
      <c r="GH79" s="26"/>
      <c r="GI79" s="80"/>
      <c r="GJ79" s="80"/>
      <c r="GK79" s="26"/>
      <c r="GL79" s="26"/>
      <c r="GM79" s="80"/>
      <c r="GN79" s="26"/>
      <c r="GO79" s="26"/>
      <c r="GP79" s="26"/>
      <c r="GQ79" s="80"/>
      <c r="GR79" s="80"/>
      <c r="GS79" s="26"/>
      <c r="GT79" s="26"/>
      <c r="GU79" s="26"/>
      <c r="GV79" s="26"/>
      <c r="GW79" s="26"/>
      <c r="GX79" s="26"/>
      <c r="GY79" s="26"/>
      <c r="GZ79" s="26"/>
      <c r="HA79" s="26"/>
      <c r="HB79" s="26"/>
      <c r="HC79" s="26"/>
      <c r="HD79" s="26"/>
      <c r="HE79" s="26"/>
      <c r="HF79" s="26"/>
      <c r="HG79" s="26"/>
      <c r="HH79" s="26"/>
      <c r="HI79" s="26"/>
      <c r="HJ79" s="26"/>
      <c r="HK79" s="26"/>
      <c r="HL79" s="26"/>
      <c r="HM79" s="26"/>
      <c r="HN79" s="26"/>
      <c r="HO79" s="26"/>
      <c r="HP79" s="26"/>
      <c r="HQ79" s="26"/>
      <c r="HR79" s="26"/>
      <c r="HS79" s="26"/>
      <c r="HT79" s="26"/>
      <c r="HU79" s="26"/>
      <c r="HV79" s="26"/>
      <c r="HW79" s="26"/>
      <c r="HX79" s="26"/>
      <c r="HY79" s="26"/>
      <c r="HZ79" s="26"/>
      <c r="IA79" s="26"/>
      <c r="IB79" s="26"/>
      <c r="IC79" s="26"/>
      <c r="ID79" s="26"/>
      <c r="IE79" s="26"/>
      <c r="IF79" s="26"/>
      <c r="IG79" s="26"/>
      <c r="IH79" s="26"/>
      <c r="II79" s="26"/>
      <c r="IJ79" s="26"/>
      <c r="IK79" s="26"/>
      <c r="IL79" s="26"/>
      <c r="IM79" s="26"/>
      <c r="IN79" s="26"/>
      <c r="IO79" s="26"/>
      <c r="IP79" s="26"/>
      <c r="IQ79" s="26"/>
      <c r="IR79" s="80"/>
      <c r="IS79" s="27"/>
      <c r="IT79" s="26"/>
      <c r="IU79" s="80"/>
      <c r="IV79" s="26"/>
      <c r="IW79" s="26"/>
      <c r="IX79" s="26"/>
      <c r="IY79" s="26"/>
      <c r="IZ79" s="26"/>
      <c r="JA79" s="26"/>
      <c r="JB79" s="26"/>
      <c r="JC79" s="26"/>
      <c r="JD79" s="26"/>
      <c r="JE79" s="26"/>
      <c r="JF79" s="26"/>
      <c r="JG79" s="26"/>
      <c r="JH79" s="26"/>
      <c r="JI79" s="26"/>
      <c r="JJ79" s="26"/>
      <c r="JK79" s="26"/>
      <c r="JL79" s="26"/>
      <c r="JM79" s="26"/>
      <c r="JN79" s="26"/>
      <c r="JO79" s="26"/>
      <c r="JP79" s="26"/>
      <c r="JQ79" s="26"/>
      <c r="JR79" s="26"/>
      <c r="JS79" s="26"/>
      <c r="JT79" s="26"/>
      <c r="JU79" s="26"/>
      <c r="JV79" s="26"/>
      <c r="JW79" s="26"/>
      <c r="JX79" s="30"/>
      <c r="JY79" s="30"/>
      <c r="JZ79" s="30"/>
      <c r="KA79" s="30"/>
      <c r="KB79" s="26"/>
      <c r="KC79" s="26"/>
      <c r="KD79" s="26"/>
      <c r="KE79" s="26"/>
      <c r="KF79" s="26"/>
      <c r="KG79" s="26"/>
      <c r="KH79" s="26"/>
      <c r="KI79" s="26"/>
      <c r="KJ79" s="26"/>
      <c r="KK79" s="26"/>
      <c r="KL79" s="26"/>
      <c r="KM79" s="26"/>
      <c r="KN79" s="26"/>
      <c r="KO79" s="26"/>
      <c r="KP79" s="26"/>
      <c r="KQ79" s="26"/>
      <c r="KR79" s="26"/>
      <c r="KS79" s="26"/>
      <c r="KT79" s="26"/>
      <c r="KU79" s="26"/>
      <c r="KV79" s="26"/>
      <c r="KW79" s="26"/>
      <c r="KX79" s="26"/>
      <c r="KY79" s="26"/>
      <c r="KZ79" s="26"/>
      <c r="LA79" s="26"/>
      <c r="LB79" s="26"/>
      <c r="LC79" s="26"/>
      <c r="LD79" s="26"/>
      <c r="LE79" s="26"/>
      <c r="LF79" s="26"/>
      <c r="LG79" s="26"/>
      <c r="LH79" s="26"/>
      <c r="LI79" s="26"/>
      <c r="LJ79" s="26"/>
      <c r="LK79" s="26"/>
      <c r="LL79" s="26"/>
      <c r="LM79" s="26"/>
      <c r="LN79" s="26"/>
      <c r="LO79" s="26"/>
      <c r="LP79" s="26"/>
      <c r="LQ79" s="26"/>
      <c r="LR79" s="26"/>
      <c r="LS79" s="26"/>
    </row>
    <row r="80" spans="1:331" ht="15.75" x14ac:dyDescent="0.25">
      <c r="A80" s="66" t="s">
        <v>176</v>
      </c>
      <c r="B80" s="198">
        <f t="shared" si="234"/>
        <v>6963</v>
      </c>
      <c r="C80" s="198">
        <f t="shared" si="235"/>
        <v>7474</v>
      </c>
      <c r="D80" s="198">
        <f t="shared" si="236"/>
        <v>7474</v>
      </c>
      <c r="E80" s="198"/>
      <c r="F80" s="198">
        <f t="shared" si="237"/>
        <v>7474</v>
      </c>
      <c r="G80" s="26">
        <f t="shared" si="233"/>
        <v>100</v>
      </c>
      <c r="H80" s="26"/>
      <c r="I80" s="26"/>
      <c r="J80" s="26"/>
      <c r="K80" s="26"/>
      <c r="L80" s="26"/>
      <c r="M80" s="26"/>
      <c r="N80" s="26"/>
      <c r="O80" s="26"/>
      <c r="P80" s="26"/>
      <c r="Q80" s="26"/>
      <c r="R80" s="26"/>
      <c r="S80" s="26"/>
      <c r="T80" s="26"/>
      <c r="U80" s="26"/>
      <c r="V80" s="26"/>
      <c r="W80" s="26"/>
      <c r="X80" s="26"/>
      <c r="Y80" s="26"/>
      <c r="Z80" s="26"/>
      <c r="AA80" s="26"/>
      <c r="AB80" s="26"/>
      <c r="AC80" s="26"/>
      <c r="AD80" s="26"/>
      <c r="AE80" s="27"/>
      <c r="AF80" s="27"/>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184"/>
      <c r="BY80" s="184"/>
      <c r="BZ80" s="184"/>
      <c r="CA80" s="184"/>
      <c r="CB80" s="26"/>
      <c r="CC80" s="26"/>
      <c r="CD80" s="26"/>
      <c r="CE80" s="80"/>
      <c r="CF80" s="26"/>
      <c r="CG80" s="26"/>
      <c r="CH80" s="26"/>
      <c r="CI80" s="80"/>
      <c r="CJ80" s="26"/>
      <c r="CK80" s="26"/>
      <c r="CL80" s="26"/>
      <c r="CM80" s="80"/>
      <c r="CN80" s="26"/>
      <c r="CO80" s="26"/>
      <c r="CP80" s="26"/>
      <c r="CQ80" s="80"/>
      <c r="CR80" s="26"/>
      <c r="CS80" s="26"/>
      <c r="CT80" s="26"/>
      <c r="CU80" s="80"/>
      <c r="CV80" s="80"/>
      <c r="CW80" s="26"/>
      <c r="CX80" s="26"/>
      <c r="CY80" s="80"/>
      <c r="CZ80" s="26">
        <v>6963</v>
      </c>
      <c r="DA80" s="26">
        <v>6963</v>
      </c>
      <c r="DB80" s="26">
        <v>6963</v>
      </c>
      <c r="DC80" s="31">
        <f t="shared" ref="DC80:DC143" si="261">DB80/DA80*100</f>
        <v>100</v>
      </c>
      <c r="DD80" s="26"/>
      <c r="DE80" s="26"/>
      <c r="DF80" s="26"/>
      <c r="DG80" s="80"/>
      <c r="DH80" s="80"/>
      <c r="DI80" s="26"/>
      <c r="DJ80" s="26"/>
      <c r="DK80" s="80"/>
      <c r="DL80" s="80"/>
      <c r="DM80" s="26">
        <v>511</v>
      </c>
      <c r="DN80" s="26">
        <v>511</v>
      </c>
      <c r="DO80" s="31">
        <f>DN80/DM80*100</f>
        <v>100</v>
      </c>
      <c r="DP80" s="26"/>
      <c r="DQ80" s="26"/>
      <c r="DR80" s="26"/>
      <c r="DS80" s="27"/>
      <c r="DT80" s="80"/>
      <c r="DU80" s="27"/>
      <c r="DV80" s="26"/>
      <c r="DW80" s="80"/>
      <c r="DX80" s="80"/>
      <c r="DY80" s="27"/>
      <c r="DZ80" s="26"/>
      <c r="EA80" s="80"/>
      <c r="EB80" s="27"/>
      <c r="EC80" s="27"/>
      <c r="ED80" s="26"/>
      <c r="EE80" s="80"/>
      <c r="EF80" s="27"/>
      <c r="EG80" s="27"/>
      <c r="EH80" s="26"/>
      <c r="EI80" s="26"/>
      <c r="EJ80" s="27"/>
      <c r="EK80" s="27"/>
      <c r="EL80" s="26"/>
      <c r="EM80" s="27"/>
      <c r="EN80" s="27"/>
      <c r="EO80" s="27"/>
      <c r="EP80" s="26"/>
      <c r="EQ80" s="27"/>
      <c r="ER80" s="26"/>
      <c r="ES80" s="26"/>
      <c r="ET80" s="26"/>
      <c r="EU80" s="27"/>
      <c r="EV80" s="26"/>
      <c r="EW80" s="26"/>
      <c r="EX80" s="26"/>
      <c r="EY80" s="26"/>
      <c r="EZ80" s="26"/>
      <c r="FA80" s="26"/>
      <c r="FB80" s="26"/>
      <c r="FC80" s="26"/>
      <c r="FD80" s="27"/>
      <c r="FE80" s="27"/>
      <c r="FF80" s="26"/>
      <c r="FG80" s="80"/>
      <c r="FH80" s="80"/>
      <c r="FI80" s="27"/>
      <c r="FJ80" s="26"/>
      <c r="FK80" s="80"/>
      <c r="FL80" s="80"/>
      <c r="FM80" s="27"/>
      <c r="FN80" s="26"/>
      <c r="FO80" s="80"/>
      <c r="FP80" s="26"/>
      <c r="FQ80" s="26"/>
      <c r="FR80" s="26"/>
      <c r="FS80" s="80"/>
      <c r="FT80" s="80"/>
      <c r="FU80" s="26"/>
      <c r="FV80" s="26"/>
      <c r="FW80" s="80"/>
      <c r="FX80" s="26"/>
      <c r="FY80" s="26"/>
      <c r="FZ80" s="26"/>
      <c r="GA80" s="80"/>
      <c r="GB80" s="26"/>
      <c r="GC80" s="26"/>
      <c r="GD80" s="26"/>
      <c r="GE80" s="80"/>
      <c r="GF80" s="26"/>
      <c r="GG80" s="26"/>
      <c r="GH80" s="26"/>
      <c r="GI80" s="80"/>
      <c r="GJ80" s="80"/>
      <c r="GK80" s="26"/>
      <c r="GL80" s="26"/>
      <c r="GM80" s="80"/>
      <c r="GN80" s="26"/>
      <c r="GO80" s="26"/>
      <c r="GP80" s="26"/>
      <c r="GQ80" s="80"/>
      <c r="GR80" s="80"/>
      <c r="GS80" s="26"/>
      <c r="GT80" s="26"/>
      <c r="GU80" s="26"/>
      <c r="GV80" s="26"/>
      <c r="GW80" s="26"/>
      <c r="GX80" s="26"/>
      <c r="GY80" s="26"/>
      <c r="GZ80" s="26"/>
      <c r="HA80" s="26"/>
      <c r="HB80" s="26"/>
      <c r="HC80" s="26"/>
      <c r="HD80" s="26"/>
      <c r="HE80" s="26"/>
      <c r="HF80" s="26"/>
      <c r="HG80" s="26"/>
      <c r="HH80" s="26"/>
      <c r="HI80" s="26"/>
      <c r="HJ80" s="26"/>
      <c r="HK80" s="26"/>
      <c r="HL80" s="26"/>
      <c r="HM80" s="26"/>
      <c r="HN80" s="26"/>
      <c r="HO80" s="26"/>
      <c r="HP80" s="26"/>
      <c r="HQ80" s="26"/>
      <c r="HR80" s="26"/>
      <c r="HS80" s="26"/>
      <c r="HT80" s="26"/>
      <c r="HU80" s="26"/>
      <c r="HV80" s="26"/>
      <c r="HW80" s="26"/>
      <c r="HX80" s="26"/>
      <c r="HY80" s="26"/>
      <c r="HZ80" s="26"/>
      <c r="IA80" s="26"/>
      <c r="IB80" s="26"/>
      <c r="IC80" s="26"/>
      <c r="ID80" s="26"/>
      <c r="IE80" s="26"/>
      <c r="IF80" s="26"/>
      <c r="IG80" s="26"/>
      <c r="IH80" s="26"/>
      <c r="II80" s="26"/>
      <c r="IJ80" s="26"/>
      <c r="IK80" s="26"/>
      <c r="IL80" s="26"/>
      <c r="IM80" s="26"/>
      <c r="IN80" s="26"/>
      <c r="IO80" s="26"/>
      <c r="IP80" s="26"/>
      <c r="IQ80" s="26"/>
      <c r="IR80" s="80"/>
      <c r="IS80" s="27"/>
      <c r="IT80" s="26"/>
      <c r="IU80" s="80"/>
      <c r="IV80" s="26"/>
      <c r="IW80" s="26"/>
      <c r="IX80" s="26"/>
      <c r="IY80" s="26"/>
      <c r="IZ80" s="26"/>
      <c r="JA80" s="26"/>
      <c r="JB80" s="26"/>
      <c r="JC80" s="26"/>
      <c r="JD80" s="26"/>
      <c r="JE80" s="26"/>
      <c r="JF80" s="26"/>
      <c r="JG80" s="28"/>
      <c r="JH80" s="26"/>
      <c r="JI80" s="26"/>
      <c r="JJ80" s="26"/>
      <c r="JK80" s="26"/>
      <c r="JL80" s="26"/>
      <c r="JM80" s="26"/>
      <c r="JN80" s="26"/>
      <c r="JO80" s="26"/>
      <c r="JP80" s="26"/>
      <c r="JQ80" s="26"/>
      <c r="JR80" s="26"/>
      <c r="JS80" s="26"/>
      <c r="JT80" s="26"/>
      <c r="JU80" s="26"/>
      <c r="JV80" s="26"/>
      <c r="JW80" s="26"/>
      <c r="JX80" s="30"/>
      <c r="JY80" s="30"/>
      <c r="JZ80" s="30"/>
      <c r="KA80" s="30"/>
      <c r="KB80" s="26"/>
      <c r="KC80" s="26"/>
      <c r="KD80" s="26"/>
      <c r="KE80" s="28"/>
      <c r="KF80" s="26"/>
      <c r="KG80" s="26"/>
      <c r="KH80" s="26"/>
      <c r="KI80" s="28"/>
      <c r="KJ80" s="26"/>
      <c r="KK80" s="26"/>
      <c r="KL80" s="26"/>
      <c r="KM80" s="28"/>
      <c r="KN80" s="26"/>
      <c r="KO80" s="26"/>
      <c r="KP80" s="26"/>
      <c r="KQ80" s="28"/>
      <c r="KR80" s="26"/>
      <c r="KS80" s="26"/>
      <c r="KT80" s="26"/>
      <c r="KU80" s="28"/>
      <c r="KV80" s="26"/>
      <c r="KW80" s="26"/>
      <c r="KX80" s="26"/>
      <c r="KY80" s="28"/>
      <c r="KZ80" s="26"/>
      <c r="LA80" s="26"/>
      <c r="LB80" s="26"/>
      <c r="LC80" s="28"/>
      <c r="LD80" s="26"/>
      <c r="LE80" s="26"/>
      <c r="LF80" s="26"/>
      <c r="LG80" s="28"/>
      <c r="LH80" s="26"/>
      <c r="LI80" s="26"/>
      <c r="LJ80" s="26"/>
      <c r="LK80" s="28"/>
      <c r="LL80" s="26"/>
      <c r="LM80" s="26"/>
      <c r="LN80" s="26"/>
      <c r="LO80" s="28"/>
      <c r="LP80" s="26"/>
      <c r="LQ80" s="26"/>
      <c r="LR80" s="26"/>
      <c r="LS80" s="28"/>
    </row>
    <row r="81" spans="1:331" s="154" customFormat="1" ht="31.5" x14ac:dyDescent="0.25">
      <c r="A81" s="20" t="s">
        <v>356</v>
      </c>
      <c r="B81" s="197">
        <f t="shared" si="234"/>
        <v>247854.77919000003</v>
      </c>
      <c r="C81" s="197">
        <f t="shared" si="235"/>
        <v>310251.18913999991</v>
      </c>
      <c r="D81" s="197">
        <f t="shared" si="236"/>
        <v>310251.18913999991</v>
      </c>
      <c r="E81" s="197"/>
      <c r="F81" s="197">
        <f t="shared" si="237"/>
        <v>210579.24267000004</v>
      </c>
      <c r="G81" s="28">
        <f t="shared" si="233"/>
        <v>67.873790670622313</v>
      </c>
      <c r="H81" s="29">
        <f>SUM(H82:H97)</f>
        <v>1639.7</v>
      </c>
      <c r="I81" s="29">
        <f>SUM(I82:I97)</f>
        <v>1639.7</v>
      </c>
      <c r="J81" s="29">
        <f>SUM(J82:J97)</f>
        <v>1639.7</v>
      </c>
      <c r="K81" s="28">
        <f>J81/I81*100</f>
        <v>100</v>
      </c>
      <c r="L81" s="28"/>
      <c r="M81" s="29">
        <f>M82+M83+M84+M85+M86+M87+M88+M89+M90+M91+M92+M93+M94+M95+M96+M97</f>
        <v>0</v>
      </c>
      <c r="N81" s="29">
        <f>N82+N83+N84+N85+N86+N87+N88+N89+N90+N91+N92+N93+N94+N95+N96+N97</f>
        <v>0</v>
      </c>
      <c r="O81" s="28"/>
      <c r="P81" s="28"/>
      <c r="Q81" s="29">
        <f>Q82+Q83+Q84+Q85+Q86+Q87+Q88+Q89+Q90+Q91+Q92+Q93+Q94+Q95+Q96+Q97</f>
        <v>0</v>
      </c>
      <c r="R81" s="29">
        <f>R82+R83+R84+R85+R86+R87+R88+R89+R90+R91+R92+R93+R94+R95+R96+R97</f>
        <v>0</v>
      </c>
      <c r="S81" s="29">
        <f>S82+S83+S84+S85+S86+S87+S88+S89+S90+S91+S92+S93+S94+S95+S96+S97</f>
        <v>0</v>
      </c>
      <c r="T81" s="28"/>
      <c r="U81" s="29">
        <f>U82+U83+U84+U85+U86+U87+U88+U89+U90+U91+U92+U93+U94+U95+U96+U97</f>
        <v>0</v>
      </c>
      <c r="V81" s="29">
        <f>V82+V83+V84+V85+V86+V87+V88+V89+V90+V91+V92+V93+V94+V95+V96+V97</f>
        <v>0</v>
      </c>
      <c r="W81" s="29">
        <f>W82+W83+W84+W85+W86+W87+W88+W89+W90+W91+W92+W93+W94+W95+W96+W97</f>
        <v>0</v>
      </c>
      <c r="X81" s="29">
        <f t="shared" ref="X81:AA81" si="262">X82+X83+X84+X85+X86+X87+X88+X89+X90+X91+X92+X93+X94+X95+X96+X97</f>
        <v>0</v>
      </c>
      <c r="Y81" s="29">
        <f t="shared" si="262"/>
        <v>0</v>
      </c>
      <c r="Z81" s="29">
        <f t="shared" si="262"/>
        <v>0</v>
      </c>
      <c r="AA81" s="29">
        <f t="shared" si="262"/>
        <v>0</v>
      </c>
      <c r="AB81" s="29">
        <f t="shared" ref="AB81:AD81" si="263">AB82+AB83+AB84+AB85+AB86+AB87+AB88+AB89+AB90+AB91+AB92+AB93+AB94+AB95+AB96+AB97</f>
        <v>1210.2048</v>
      </c>
      <c r="AC81" s="29">
        <f t="shared" si="263"/>
        <v>1210.2048</v>
      </c>
      <c r="AD81" s="29">
        <f t="shared" si="263"/>
        <v>1210.2048</v>
      </c>
      <c r="AE81" s="29">
        <f>AD81/AC81*100</f>
        <v>100</v>
      </c>
      <c r="AF81" s="29"/>
      <c r="AG81" s="29">
        <f>AG82+AG83+AG84+AG85+AG86+AG87+AG88+AG89+AG90+AG91+AG92+AG93+AG94+AG95+AG96+AG97</f>
        <v>0</v>
      </c>
      <c r="AH81" s="29">
        <f>AH82+AH83+AH84+AH85+AH86+AH87+AH88+AH89+AH90+AH91+AH92+AH93+AH94+AH95+AH96+AH97</f>
        <v>0</v>
      </c>
      <c r="AI81" s="29">
        <f>AI82+AI83+AI84+AI85+AI86+AI87+AI88+AI89+AI90+AI91+AI92+AI93+AI94+AI95+AI96+AI97</f>
        <v>0</v>
      </c>
      <c r="AJ81" s="29"/>
      <c r="AK81" s="29">
        <f t="shared" ref="AK81:AP81" si="264">AK82+AK83+AK84+AK85+AK86+AK87+AK88+AK89+AK90+AK91+AK92+AK93+AK94+AK95+AK96+AK97</f>
        <v>0</v>
      </c>
      <c r="AL81" s="29">
        <f t="shared" si="264"/>
        <v>0</v>
      </c>
      <c r="AM81" s="29">
        <f t="shared" si="264"/>
        <v>0</v>
      </c>
      <c r="AN81" s="29">
        <f t="shared" ref="AN81" si="265">AN82+AN83+AN84+AN85+AN86+AN87+AN88+AN89+AN90+AN91+AN92+AN93+AN94+AN95+AN96+AN97</f>
        <v>0</v>
      </c>
      <c r="AO81" s="29">
        <f t="shared" si="264"/>
        <v>0</v>
      </c>
      <c r="AP81" s="29">
        <f t="shared" si="264"/>
        <v>0</v>
      </c>
      <c r="AQ81" s="28"/>
      <c r="AR81" s="29">
        <f t="shared" ref="AR81" si="266">AR82+AR83+AR84+AR85+AR86+AR87+AR88+AR89+AR90+AR91+AR92+AR93+AR94+AR95+AR96+AR97</f>
        <v>0</v>
      </c>
      <c r="AS81" s="29">
        <f t="shared" ref="AS81:AX81" si="267">AS82+AS83+AS84+AS85+AS86+AS87+AS88+AS89+AS90+AS91+AS92+AS93+AS94+AS95+AS96+AS97</f>
        <v>0</v>
      </c>
      <c r="AT81" s="29">
        <f t="shared" ref="AT81" si="268">AT82+AT83+AT84+AT85+AT86+AT87+AT88+AT89+AT90+AT91+AT92+AT93+AT94+AT95+AT96+AT97</f>
        <v>0</v>
      </c>
      <c r="AU81" s="29">
        <f t="shared" si="267"/>
        <v>0</v>
      </c>
      <c r="AV81" s="29">
        <f t="shared" ref="AV81" si="269">AV82+AV83+AV84+AV85+AV86+AV87+AV88+AV89+AV90+AV91+AV92+AV93+AV94+AV95+AV96+AV97</f>
        <v>51.020410000000005</v>
      </c>
      <c r="AW81" s="29">
        <f t="shared" si="267"/>
        <v>51.020410000000005</v>
      </c>
      <c r="AX81" s="29">
        <f t="shared" si="267"/>
        <v>51.020410000000005</v>
      </c>
      <c r="AY81" s="28">
        <f>AX81/AW81*100</f>
        <v>100</v>
      </c>
      <c r="AZ81" s="29">
        <f>AZ82+AZ83+AZ84+AZ85+AZ86+AZ87+AZ88+AZ89+AZ90+AZ91+AZ92+AZ93+AZ94+AZ95+AZ96+AZ97</f>
        <v>310.45398</v>
      </c>
      <c r="BA81" s="29">
        <f>BA82+BA83+BA84+BA85+BA86+BA87+BA88+BA89+BA90+BA91+BA92+BA93+BA94+BA95+BA96+BA97</f>
        <v>310.45398</v>
      </c>
      <c r="BB81" s="29">
        <f>BB82+BB83+BB84+BB85+BB86+BB87+BB88+BB89+BB90+BB91+BB92+BB93+BB94+BB95+BB96+BB97</f>
        <v>310.45398</v>
      </c>
      <c r="BC81" s="28">
        <f>BB81/BA81*100</f>
        <v>100</v>
      </c>
      <c r="BD81" s="29"/>
      <c r="BE81" s="29"/>
      <c r="BF81" s="29"/>
      <c r="BG81" s="28"/>
      <c r="BH81" s="29"/>
      <c r="BI81" s="29"/>
      <c r="BJ81" s="29"/>
      <c r="BK81" s="28"/>
      <c r="BL81" s="28"/>
      <c r="BM81" s="29">
        <f>BM82+BM83+BM84+BM85+BM86+BM87+BM88+BM89+BM90+BM91+BM92+BM93+BM94+BM95+BM96+BM97</f>
        <v>0</v>
      </c>
      <c r="BN81" s="29">
        <f>BN82+BN83+BN84+BN85+BN86+BN87+BN88+BN89+BN90+BN91+BN92+BN93+BN94+BN95+BN96+BN97</f>
        <v>0</v>
      </c>
      <c r="BO81" s="29">
        <f>BO82+BO83+BO84+BO85+BO86+BO87+BO88+BO89+BO90+BO91+BO92+BO93+BO94+BO95+BO96+BO97</f>
        <v>0</v>
      </c>
      <c r="BP81" s="29"/>
      <c r="BQ81" s="29">
        <f>BQ82+BQ83+BQ84+BQ85+BQ86+BQ87+BQ88+BQ89+BQ90+BQ91+BQ92+BQ93+BQ94+BQ95+BQ96+BQ97</f>
        <v>5701.5003999999999</v>
      </c>
      <c r="BR81" s="29">
        <f>BR82+BR83+BR84+BR85+BR86+BR87+BR88+BR89+BR90+BR91+BR92+BR93+BR94+BR95+BR96+BR97</f>
        <v>923.99807999999996</v>
      </c>
      <c r="BS81" s="196">
        <f t="shared" si="260"/>
        <v>16.20622669780046</v>
      </c>
      <c r="BT81" s="29">
        <f>BT82+BT83+BT84+BT85+BT86+BT87+BT88+BT89+BT90+BT91+BT92+BT93+BT94+BT95+BT96+BT97</f>
        <v>21250</v>
      </c>
      <c r="BU81" s="29">
        <f>BU82+BU83+BU84+BU85+BU86+BU87+BU88+BU89+BU90+BU91+BU92+BU93+BU94+BU95+BU96+BU97</f>
        <v>21250</v>
      </c>
      <c r="BV81" s="29">
        <f>BV82+BV83+BV84+BV85+BV86+BV87+BV88+BV89+BV90+BV91+BV92+BV93+BV94+BV95+BV96+BV97</f>
        <v>21250</v>
      </c>
      <c r="BW81" s="28">
        <f>BV81/BU81*100</f>
        <v>100</v>
      </c>
      <c r="BX81" s="29">
        <f t="shared" ref="BX81:CD81" si="270">BX82+BX83+BX84+BX85+BX86+BX87+BX88+BX89+BX90+BX91+BX92+BX93+BX94+BX95+BX96+BX97</f>
        <v>50342.400000000001</v>
      </c>
      <c r="BY81" s="29">
        <f t="shared" si="270"/>
        <v>69145.8</v>
      </c>
      <c r="BZ81" s="29">
        <f t="shared" si="270"/>
        <v>38079.985420000005</v>
      </c>
      <c r="CA81" s="29">
        <f t="shared" si="270"/>
        <v>55.07201510431581</v>
      </c>
      <c r="CB81" s="29">
        <f t="shared" si="270"/>
        <v>0</v>
      </c>
      <c r="CC81" s="29">
        <f t="shared" si="270"/>
        <v>0</v>
      </c>
      <c r="CD81" s="29">
        <f t="shared" si="270"/>
        <v>0</v>
      </c>
      <c r="CE81" s="29"/>
      <c r="CF81" s="29">
        <f t="shared" ref="CF81" si="271">CF82+CF83+CF84+CF85+CF86+CF87+CF88+CF89+CF90+CF91+CF92+CF93+CF94+CF95+CF96+CF97</f>
        <v>5278</v>
      </c>
      <c r="CG81" s="29">
        <f t="shared" ref="CG81:CL81" si="272">CG82+CG83+CG84+CG85+CG86+CG87+CG88+CG89+CG90+CG91+CG92+CG93+CG94+CG95+CG96+CG97</f>
        <v>6443.1</v>
      </c>
      <c r="CH81" s="29">
        <f t="shared" si="272"/>
        <v>4075.29369</v>
      </c>
      <c r="CI81" s="29">
        <f t="shared" si="272"/>
        <v>63.25051124458723</v>
      </c>
      <c r="CJ81" s="29">
        <f t="shared" ref="CJ81" si="273">CJ82+CJ83+CJ84+CJ85+CJ86+CJ87+CJ88+CJ89+CJ90+CJ91+CJ92+CJ93+CJ94+CJ95+CJ96+CJ97</f>
        <v>840</v>
      </c>
      <c r="CK81" s="29">
        <f t="shared" si="272"/>
        <v>840</v>
      </c>
      <c r="CL81" s="29">
        <f t="shared" si="272"/>
        <v>440</v>
      </c>
      <c r="CM81" s="29">
        <f>CL81/CK81*100</f>
        <v>52.380952380952387</v>
      </c>
      <c r="CN81" s="29">
        <f t="shared" ref="CN81" si="274">CN82+CN83+CN84+CN85+CN86+CN87+CN88+CN89+CN90+CN91+CN92+CN93+CN94+CN95+CN96+CN97</f>
        <v>0</v>
      </c>
      <c r="CO81" s="29">
        <f t="shared" ref="CO81:CU81" si="275">CO82+CO83+CO84+CO85+CO86+CO87+CO88+CO89+CO90+CO91+CO92+CO93+CO94+CO95+CO96+CO97</f>
        <v>0</v>
      </c>
      <c r="CP81" s="29">
        <f t="shared" si="275"/>
        <v>0</v>
      </c>
      <c r="CQ81" s="29">
        <f t="shared" si="275"/>
        <v>0</v>
      </c>
      <c r="CR81" s="29">
        <f t="shared" ref="CR81" si="276">CR82+CR83+CR84+CR85+CR86+CR87+CR88+CR89+CR90+CR91+CR92+CR93+CR94+CR95+CR96+CR97</f>
        <v>0</v>
      </c>
      <c r="CS81" s="29">
        <f t="shared" si="275"/>
        <v>0</v>
      </c>
      <c r="CT81" s="29">
        <f t="shared" si="275"/>
        <v>0</v>
      </c>
      <c r="CU81" s="29">
        <f t="shared" si="275"/>
        <v>0</v>
      </c>
      <c r="CV81" s="29"/>
      <c r="CW81" s="29">
        <f>CW82+CW83+CW84+CW85+CW86+CW87+CW88+CW89+CW90+CW91+CW92+CW93+CW94+CW95+CW96+CW97</f>
        <v>0</v>
      </c>
      <c r="CX81" s="29">
        <f>CX82+CX83+CX84+CX85+CX86+CX87+CX88+CX89+CX90+CX91+CX92+CX93+CX94+CX95+CX96+CX97</f>
        <v>0</v>
      </c>
      <c r="CY81" s="29">
        <f>CY82+CY83+CY84+CY85+CY86+CY87+CY88+CY89+CY90+CY91+CY92+CY93+CY94+CY95+CY96+CY97</f>
        <v>0</v>
      </c>
      <c r="CZ81" s="29">
        <f t="shared" ref="CZ81" si="277">CZ82+CZ83+CZ84+CZ85+CZ86+CZ87+CZ88+CZ89+CZ90+CZ91+CZ92+CZ93+CZ94+CZ95+CZ96+CZ97</f>
        <v>47514</v>
      </c>
      <c r="DA81" s="29">
        <f t="shared" ref="DA81:DG81" si="278">DA82+DA83+DA84+DA85+DA86+DA87+DA88+DA89+DA90+DA91+DA92+DA93+DA94+DA95+DA96+DA97</f>
        <v>47514</v>
      </c>
      <c r="DB81" s="29">
        <f t="shared" si="278"/>
        <v>38595</v>
      </c>
      <c r="DC81" s="82">
        <f t="shared" si="261"/>
        <v>81.228690491223645</v>
      </c>
      <c r="DD81" s="29">
        <f t="shared" si="278"/>
        <v>0</v>
      </c>
      <c r="DE81" s="29">
        <f t="shared" si="278"/>
        <v>0</v>
      </c>
      <c r="DF81" s="29">
        <f t="shared" si="278"/>
        <v>0</v>
      </c>
      <c r="DG81" s="29">
        <f t="shared" si="278"/>
        <v>0</v>
      </c>
      <c r="DH81" s="29"/>
      <c r="DI81" s="29">
        <f>DI82+DI83+DI84+DI85+DI86+DI87+DI88+DI89+DI90+DI91+DI92+DI93+DI94+DI95+DI96+DI97</f>
        <v>0</v>
      </c>
      <c r="DJ81" s="29">
        <f>DJ82+DJ83+DJ84+DJ85+DJ86+DJ87+DJ88+DJ89+DJ90+DJ91+DJ92+DJ93+DJ94+DJ95+DJ96+DJ97</f>
        <v>0</v>
      </c>
      <c r="DK81" s="29">
        <f>DK82+DK83+DK84+DK85+DK86+DK87+DK88+DK89+DK90+DK91+DK92+DK93+DK94+DK95+DK96+DK97</f>
        <v>0</v>
      </c>
      <c r="DL81" s="29"/>
      <c r="DM81" s="29">
        <f>DM82+DM83+DM84+DM85+DM86+DM87+DM88+DM89+DM90+DM91+DM92+DM93+DM94+DM95+DM96+DM97</f>
        <v>1812.3095500000002</v>
      </c>
      <c r="DN81" s="29">
        <f>DN82+DN83+DN84+DN85+DN86+DN87+DN88+DN89+DN90+DN91+DN92+DN93+DN94+DN95+DN96+DN97</f>
        <v>1179.4000000000001</v>
      </c>
      <c r="DO81" s="82">
        <f t="shared" ref="DO81:DO85" si="279">DN81/DM81*100</f>
        <v>65.077182868677156</v>
      </c>
      <c r="DP81" s="29">
        <f>DP82+DP83+DP84+DP85+DP86+DP87+DP88+DP89+DP90+DP91+DP92+DP93+DP94+DP95+DP96+DP97</f>
        <v>471.1</v>
      </c>
      <c r="DQ81" s="29">
        <f>DQ82+DQ83+DQ84+DQ85+DQ86+DQ87+DQ88+DQ89+DQ90+DQ91+DQ92+DQ93+DQ94+DQ95+DQ96+DQ97</f>
        <v>471.1</v>
      </c>
      <c r="DR81" s="29">
        <f>DR82+DR83+DR84+DR85+DR86+DR87+DR88+DR89+DR90+DR91+DR92+DR93+DR94+DR95+DR96+DR97</f>
        <v>408.9</v>
      </c>
      <c r="DS81" s="29">
        <f>DR81/DQ81*100</f>
        <v>86.796858416472077</v>
      </c>
      <c r="DT81" s="29">
        <f t="shared" ref="DT81:ED81" si="280">DT82+DT83+DT84+DT85+DT86+DT87+DT88+DT89+DT90+DT91+DT92+DT93+DT94+DT95+DT96+DT97</f>
        <v>12262.8</v>
      </c>
      <c r="DU81" s="29">
        <f t="shared" si="280"/>
        <v>12262.8</v>
      </c>
      <c r="DV81" s="29">
        <f t="shared" si="280"/>
        <v>6433.4660999999996</v>
      </c>
      <c r="DW81" s="29">
        <f t="shared" si="280"/>
        <v>52.463271846560332</v>
      </c>
      <c r="DX81" s="29">
        <f t="shared" si="280"/>
        <v>3650</v>
      </c>
      <c r="DY81" s="29">
        <f t="shared" si="280"/>
        <v>3650</v>
      </c>
      <c r="DZ81" s="29">
        <f t="shared" si="280"/>
        <v>1481.46452</v>
      </c>
      <c r="EA81" s="29">
        <f t="shared" si="280"/>
        <v>40.588069041095892</v>
      </c>
      <c r="EB81" s="29">
        <v>35163.699999999997</v>
      </c>
      <c r="EC81" s="29">
        <f t="shared" si="280"/>
        <v>35163.699999999997</v>
      </c>
      <c r="ED81" s="29">
        <f t="shared" si="280"/>
        <v>21897.298220000001</v>
      </c>
      <c r="EE81" s="29">
        <f>ED81/EC81*100</f>
        <v>62.272452045717607</v>
      </c>
      <c r="EF81" s="29"/>
      <c r="EG81" s="29"/>
      <c r="EH81" s="29"/>
      <c r="EI81" s="28"/>
      <c r="EJ81" s="29">
        <f>EJ82+EJ83+EJ84+EJ85+EJ86+EJ87+EJ88+EJ89+EJ90+EJ91+EJ92+EJ93+EJ94+EJ95+EJ96+EJ97</f>
        <v>9969.6</v>
      </c>
      <c r="EK81" s="29">
        <f>EK82+EK83+EK84+EK85+EK86+EK87+EK88+EK89+EK90+EK91+EK92+EK93+EK94+EK95+EK96+EK97</f>
        <v>10750.3</v>
      </c>
      <c r="EL81" s="29">
        <f>EL82+EL83+EL84+EL85+EL86+EL87+EL88+EL89+EL90+EL91+EL92+EL93+EL94+EL95+EL96+EL97</f>
        <v>5131.5409</v>
      </c>
      <c r="EM81" s="29">
        <f>EL81/EK81*100</f>
        <v>47.733932076314147</v>
      </c>
      <c r="EN81" s="29">
        <f>EN82+EN83+EN84+EN85+EN86+EN87+EN88+EN89+EN90+EN91+EN92+EN93+EN94+EN95+EN96+EN97</f>
        <v>1720.1</v>
      </c>
      <c r="EO81" s="29">
        <f>EO82+EO83+EO84+EO85+EO86+EO87+EO88+EO89+EO90+EO91+EO92+EO93+EO94+EO95+EO96+EO97</f>
        <v>1720.1</v>
      </c>
      <c r="EP81" s="29">
        <f>EP82+EP83+EP84+EP85+EP86+EP87+EP88+EP89+EP90+EP91+EP92+EP93+EP94+EP95+EP96+EP97</f>
        <v>468.39049999999997</v>
      </c>
      <c r="EQ81" s="29">
        <f>EP81/EO81*100</f>
        <v>27.230422649845938</v>
      </c>
      <c r="ER81" s="29">
        <f>ER82+ER83+ER84+ER85+ER86+ER87+ER88+ER89+ER90+ER91+ER92+ER93+ER94+ER95+ER96+ER97</f>
        <v>16621.900000000001</v>
      </c>
      <c r="ES81" s="29">
        <f>ES82+ES83+ES84+ES85+ES86+ES87+ES88+ES89+ES90+ES91+ES92+ES93+ES94+ES95+ES96+ES97</f>
        <v>15321.9</v>
      </c>
      <c r="ET81" s="29">
        <f>ET82+ET83+ET84+ET85+ET86+ET87+ET88+ET89+ET90+ET91+ET92+ET93+ET94+ET95+ET96+ET97</f>
        <v>15321.9</v>
      </c>
      <c r="EU81" s="29">
        <f>ET81/ES81*100</f>
        <v>100</v>
      </c>
      <c r="EV81" s="29">
        <f t="shared" ref="EV81:FC81" si="281">EV82+EV83+EV84+EV85+EV86+EV87+EV88+EV89+EV90+EV91+EV92+EV93+EV94+EV95+EV96+EV97</f>
        <v>6500</v>
      </c>
      <c r="EW81" s="29">
        <f t="shared" si="281"/>
        <v>7013.6</v>
      </c>
      <c r="EX81" s="29">
        <f t="shared" si="281"/>
        <v>7013.6</v>
      </c>
      <c r="EY81" s="29">
        <f t="shared" si="281"/>
        <v>100</v>
      </c>
      <c r="EZ81" s="29">
        <f t="shared" si="281"/>
        <v>1400</v>
      </c>
      <c r="FA81" s="29">
        <f t="shared" si="281"/>
        <v>1400</v>
      </c>
      <c r="FB81" s="29">
        <f t="shared" si="281"/>
        <v>1400</v>
      </c>
      <c r="FC81" s="29">
        <f t="shared" si="281"/>
        <v>100</v>
      </c>
      <c r="FD81" s="29">
        <f>FD82+FD83+FD84+FD85+FD86+FD87+FD88+FD89+FD90+FD91+FD92+FD93+FD94+FD95+FD96+FD97</f>
        <v>0</v>
      </c>
      <c r="FE81" s="29">
        <f>FE82+FE83+FE84+FE85+FE86+FE87+FE88+FE89+FE90+FE91+FE92+FE93+FE94+FE95+FE96+FE97</f>
        <v>0</v>
      </c>
      <c r="FF81" s="29">
        <f>FF82+FF83+FF84+FF85+FF86+FF87+FF88+FF89+FF90+FF91+FF92+FF93+FF94+FF95+FF96+FF97</f>
        <v>0</v>
      </c>
      <c r="FG81" s="29">
        <f>FG82+FG83+FG84+FG85+FG86+FG87+FG88+FG89+FG90+FG91+FG92+FG93+FG94+FG95+FG96+FG97</f>
        <v>0</v>
      </c>
      <c r="FH81" s="29"/>
      <c r="FI81" s="29">
        <f>FI82+FI83+FI84+FI85+FI86+FI87+FI88+FI89+FI90+FI91+FI92+FI93+FI94+FI95+FI96+FI97</f>
        <v>0</v>
      </c>
      <c r="FJ81" s="29">
        <f>FJ82+FJ83+FJ84+FJ85+FJ86+FJ87+FJ88+FJ89+FJ90+FJ91+FJ92+FJ93+FJ94+FJ95+FJ96+FJ97</f>
        <v>0</v>
      </c>
      <c r="FK81" s="29">
        <f>FK82+FK83+FK84+FK85+FK86+FK87+FK88+FK89+FK90+FK91+FK92+FK93+FK94+FK95+FK96+FK97</f>
        <v>0</v>
      </c>
      <c r="FL81" s="29"/>
      <c r="FM81" s="29">
        <f t="shared" ref="FM81:FR81" si="282">FM82+FM83+FM84+FM85+FM86+FM87+FM88+FM89+FM90+FM91+FM92+FM93+FM94+FM95+FM96+FM97</f>
        <v>0</v>
      </c>
      <c r="FN81" s="29">
        <f t="shared" si="282"/>
        <v>0</v>
      </c>
      <c r="FO81" s="29">
        <f t="shared" si="282"/>
        <v>0</v>
      </c>
      <c r="FP81" s="29">
        <f t="shared" ref="FP81" si="283">FP82+FP83+FP84+FP85+FP86+FP87+FP88+FP89+FP90+FP91+FP92+FP93+FP94+FP95+FP96+FP97</f>
        <v>0</v>
      </c>
      <c r="FQ81" s="29">
        <f t="shared" si="282"/>
        <v>0</v>
      </c>
      <c r="FR81" s="29">
        <f t="shared" si="282"/>
        <v>0</v>
      </c>
      <c r="FS81" s="29"/>
      <c r="FT81" s="29"/>
      <c r="FU81" s="29">
        <f t="shared" ref="FU81:GI81" si="284">FU82+FU83+FU84+FU85+FU86+FU87+FU88+FU89+FU90+FU91+FU92+FU93+FU94+FU95+FU96+FU97</f>
        <v>46759.7</v>
      </c>
      <c r="FV81" s="29">
        <f t="shared" si="284"/>
        <v>26781.910099999997</v>
      </c>
      <c r="FW81" s="82">
        <f t="shared" ref="FW81:FW84" si="285">FV81/FU81*100</f>
        <v>57.275624308966911</v>
      </c>
      <c r="FX81" s="29">
        <f t="shared" si="284"/>
        <v>0</v>
      </c>
      <c r="FY81" s="29">
        <f t="shared" si="284"/>
        <v>0</v>
      </c>
      <c r="FZ81" s="29">
        <f t="shared" si="284"/>
        <v>0</v>
      </c>
      <c r="GA81" s="29">
        <f t="shared" si="284"/>
        <v>0</v>
      </c>
      <c r="GB81" s="29">
        <f t="shared" si="284"/>
        <v>0</v>
      </c>
      <c r="GC81" s="29">
        <f t="shared" ref="GC81:GE81" si="286">GC82+GC83+GC84+GC85+GC86+GC87+GC88+GC89+GC90+GC91+GC92+GC93+GC94+GC95+GC96+GC97</f>
        <v>0</v>
      </c>
      <c r="GD81" s="29">
        <f t="shared" si="286"/>
        <v>0</v>
      </c>
      <c r="GE81" s="29">
        <f t="shared" si="286"/>
        <v>0</v>
      </c>
      <c r="GF81" s="29">
        <f t="shared" si="284"/>
        <v>0</v>
      </c>
      <c r="GG81" s="29">
        <f t="shared" si="284"/>
        <v>0</v>
      </c>
      <c r="GH81" s="29">
        <f t="shared" si="284"/>
        <v>0</v>
      </c>
      <c r="GI81" s="29">
        <f t="shared" si="284"/>
        <v>0</v>
      </c>
      <c r="GJ81" s="29"/>
      <c r="GK81" s="29">
        <f>GK82+GK83+GK84+GK85+GK86+GK87+GK88+GK89+GK90+GK91+GK92+GK93+GK94+GK95+GK96+GK97</f>
        <v>5817.7741999999998</v>
      </c>
      <c r="GL81" s="29">
        <f>GL82+GL83+GL84+GL85+GL86+GL87+GL88+GL89+GL90+GL91+GL92+GL93+GL94+GL95+GL96+GL97</f>
        <v>5064.6455999999998</v>
      </c>
      <c r="GM81" s="28">
        <f>GL81/GK81*100</f>
        <v>87.054695247539854</v>
      </c>
      <c r="GN81" s="29">
        <f>GN82+GN83+GN84+GN85+GN86+GN87+GN88+GN89+GN90+GN91+GN92+GN93+GN94+GN95+GN96+GN97</f>
        <v>21516.2</v>
      </c>
      <c r="GO81" s="29">
        <f>GO82+GO83+GO84+GO85+GO86+GO87+GO88+GO89+GO90+GO91+GO92+GO93+GO94+GO95+GO96+GO97</f>
        <v>3358.5257999999999</v>
      </c>
      <c r="GP81" s="29">
        <f>GP82+GP83+GP84+GP85+GP86+GP87+GP88+GP89+GP90+GP91+GP92+GP93+GP94+GP95+GP96+GP97</f>
        <v>2923.7543999999998</v>
      </c>
      <c r="GQ81" s="28">
        <f>GP81/GO81*100</f>
        <v>87.054695247539854</v>
      </c>
      <c r="GR81" s="28"/>
      <c r="GS81" s="29">
        <f>GS82+GS83+GS84+GS85+GS86+GS87+GS88+GS89+GS90+GS91+GS92+GS93+GS94+GS95+GS96+GS97</f>
        <v>0</v>
      </c>
      <c r="GT81" s="29">
        <f>GT82+GT83+GT84+GT85+GT86+GT87+GT88+GT89+GT90+GT91+GT92+GT93+GT94+GT95+GT96+GT97</f>
        <v>0</v>
      </c>
      <c r="GU81" s="29">
        <f>GU82+GU83+GU84+GU85+GU86+GU87+GU88+GU89+GU90+GU91+GU92+GU93+GU94+GU95+GU96+GU97</f>
        <v>0</v>
      </c>
      <c r="GV81" s="29"/>
      <c r="GW81" s="29"/>
      <c r="GX81" s="29"/>
      <c r="GY81" s="28"/>
      <c r="GZ81" s="28"/>
      <c r="HA81" s="29">
        <f>HA82+HA83+HA84+HA85+HA86+HA87+HA88+HA89+HA90+HA91+HA92+HA93+HA94+HA95+HA96+HA97</f>
        <v>0</v>
      </c>
      <c r="HB81" s="29">
        <f>HB82+HB83+HB84+HB85+HB86+HB87+HB88+HB89+HB90+HB91+HB92+HB93+HB94+HB95+HB96+HB97</f>
        <v>0</v>
      </c>
      <c r="HC81" s="28"/>
      <c r="HD81" s="28"/>
      <c r="HE81" s="29">
        <f>HE82+HE83+HE84+HE85+HE86+HE87+HE88+HE89+HE90+HE91+HE92+HE93+HE94+HE95+HE96+HE97</f>
        <v>0</v>
      </c>
      <c r="HF81" s="29">
        <f>HF82+HF83+HF84+HF85+HF86+HF87+HF88+HF89+HF90+HF91+HF92+HF93+HF94+HF95+HF96+HF97</f>
        <v>0</v>
      </c>
      <c r="HG81" s="28"/>
      <c r="HH81" s="29">
        <f>HH82+HH83+HH84+HH85+HH86+HH87+HH88+HH89+HH90+HH91+HH92+HH93+HH94+HH95+HH96+HH97</f>
        <v>3000</v>
      </c>
      <c r="HI81" s="29">
        <f>HI82+HI83+HI84+HI85+HI86+HI87+HI88+HI89+HI90+HI91+HI92+HI93+HI94+HI95+HI96+HI97</f>
        <v>3000</v>
      </c>
      <c r="HJ81" s="29">
        <f>HJ82+HJ83+HJ84+HJ85+HJ86+HJ87+HJ88+HJ89+HJ90+HJ91+HJ92+HJ93+HJ94+HJ95+HJ96+HJ97</f>
        <v>3000</v>
      </c>
      <c r="HK81" s="28">
        <f>HJ81/HI81*100</f>
        <v>100</v>
      </c>
      <c r="HL81" s="29">
        <f>HL82+HL83+HL84+HL85+HL86+HL87+HL88+HL89+HL90+HL91+HL92+HL93+HL94+HL95+HL96+HL97</f>
        <v>3665</v>
      </c>
      <c r="HM81" s="29">
        <f>HM82+HM83+HM84+HM85+HM86+HM87+HM88+HM89+HM90+HM91+HM92+HM93+HM94+HM95+HM96+HM97</f>
        <v>3665</v>
      </c>
      <c r="HN81" s="29">
        <f>HN82+HN83+HN84+HN85+HN86+HN87+HN88+HN89+HN90+HN91+HN92+HN93+HN94+HN95+HN96+HN97</f>
        <v>1963.9449500000001</v>
      </c>
      <c r="HO81" s="28">
        <f>HN81/HM81*100</f>
        <v>53.586492496589358</v>
      </c>
      <c r="HP81" s="29">
        <f>HP82+HP83+HP84+HP85+HP86+HP87+HP88+HP89+HP90+HP91+HP92+HP93+HP94+HP95+HP96+HP97</f>
        <v>0</v>
      </c>
      <c r="HQ81" s="29">
        <f>HQ82+HQ83+HQ84+HQ85+HQ86+HQ87+HQ88+HQ89+HQ90+HQ91+HQ92+HQ93+HQ94+HQ95+HQ96+HQ97</f>
        <v>0</v>
      </c>
      <c r="HR81" s="29">
        <f>HR82+HR83+HR84+HR85+HR86+HR87+HR88+HR89+HR90+HR91+HR92+HR93+HR94+HR95+HR96+HR97</f>
        <v>0</v>
      </c>
      <c r="HS81" s="28"/>
      <c r="HT81" s="29">
        <f>HT82+HT83+HT84+HT85+HT86+HT87+HT88+HT89+HT90+HT91+HT92+HT93+HT94+HT95+HT96+HT97</f>
        <v>3478.6</v>
      </c>
      <c r="HU81" s="29">
        <f>HU82+HU83+HU84+HU85+HU86+HU87+HU88+HU89+HU90+HU91+HU92+HU93+HU94+HU95+HU96+HU97</f>
        <v>3478.6</v>
      </c>
      <c r="HV81" s="29">
        <f>HV82+HV83+HV84+HV85+HV86+HV87+HV88+HV89+HV90+HV91+HV92+HV93+HV94+HV95+HV96+HV97</f>
        <v>3033.3710000000001</v>
      </c>
      <c r="HW81" s="28">
        <f>HV81/HU81*100</f>
        <v>87.200914160869331</v>
      </c>
      <c r="HX81" s="29"/>
      <c r="HY81" s="29"/>
      <c r="HZ81" s="29"/>
      <c r="IA81" s="28"/>
      <c r="IB81" s="29"/>
      <c r="IC81" s="29"/>
      <c r="ID81" s="29"/>
      <c r="IE81" s="28"/>
      <c r="IF81" s="29"/>
      <c r="IG81" s="29"/>
      <c r="IH81" s="29"/>
      <c r="II81" s="28"/>
      <c r="IJ81" s="28"/>
      <c r="IK81" s="29"/>
      <c r="IL81" s="29"/>
      <c r="IM81" s="28"/>
      <c r="IN81" s="28"/>
      <c r="IO81" s="29"/>
      <c r="IP81" s="29"/>
      <c r="IQ81" s="28"/>
      <c r="IR81" s="29"/>
      <c r="IS81" s="29">
        <f>IS82+IS83+IS84+IS85+IS86+IS87+IS88+IS89+IS90+IS91+IS92+IS93+IS94+IS95+IS96+IS97</f>
        <v>0</v>
      </c>
      <c r="IT81" s="29">
        <f>IT82+IT83+IT84+IT85+IT86+IT87+IT88+IT89+IT90+IT91+IT92+IT93+IT94+IT95+IT96+IT97</f>
        <v>0</v>
      </c>
      <c r="IU81" s="29"/>
      <c r="IV81" s="29"/>
      <c r="IW81" s="29"/>
      <c r="IX81" s="29"/>
      <c r="IY81" s="28"/>
      <c r="IZ81" s="29"/>
      <c r="JA81" s="29"/>
      <c r="JB81" s="29"/>
      <c r="JC81" s="28"/>
      <c r="JD81" s="28"/>
      <c r="JE81" s="29">
        <f>SUM(JE82:JE97)</f>
        <v>0</v>
      </c>
      <c r="JF81" s="29">
        <f>SUM(JF82:JF97)</f>
        <v>0</v>
      </c>
      <c r="JG81" s="28"/>
      <c r="JH81" s="29">
        <f>SUM(JH82:JH97)</f>
        <v>0</v>
      </c>
      <c r="JI81" s="29">
        <f>SUM(JI82:JI97)</f>
        <v>0</v>
      </c>
      <c r="JJ81" s="29">
        <f>SUM(JJ82:JJ97)</f>
        <v>0</v>
      </c>
      <c r="JK81" s="28"/>
      <c r="JL81" s="28"/>
      <c r="JM81" s="29">
        <f>SUM(JM82:JM97)</f>
        <v>0</v>
      </c>
      <c r="JN81" s="29">
        <f>SUM(JN82:JN97)</f>
        <v>0</v>
      </c>
      <c r="JO81" s="28"/>
      <c r="JP81" s="29">
        <f>JP82+JP83+JP84+JP85+JP86+JP87+JP88+JP89+JP90+JP91+JP92+JP93+JP94+JP95+JP96+JP97</f>
        <v>0</v>
      </c>
      <c r="JQ81" s="29">
        <f>JQ82+JQ83+JQ84+JQ85+JQ86+JQ87+JQ88+JQ89+JQ90+JQ91+JQ92+JQ93+JQ94+JQ95+JQ96+JQ97</f>
        <v>0</v>
      </c>
      <c r="JR81" s="29">
        <f>JR82+JR83+JR84+JR85+JR86+JR87+JR88+JR89+JR90+JR91+JR92+JR93+JR94+JR95+JR96+JR97</f>
        <v>0</v>
      </c>
      <c r="JS81" s="28"/>
      <c r="JT81" s="28"/>
      <c r="JU81" s="28"/>
      <c r="JV81" s="28"/>
      <c r="JW81" s="28"/>
      <c r="JX81" s="75"/>
      <c r="JY81" s="75">
        <f>SUM(JY82:JY97)</f>
        <v>0</v>
      </c>
      <c r="JZ81" s="75">
        <f>SUM(JZ82:JZ97)</f>
        <v>0</v>
      </c>
      <c r="KA81" s="75"/>
      <c r="KB81" s="28"/>
      <c r="KC81" s="29">
        <f>SUM(KC82:KC97)</f>
        <v>0</v>
      </c>
      <c r="KD81" s="29">
        <f>SUM(KD82:KD97)</f>
        <v>0</v>
      </c>
      <c r="KE81" s="28"/>
      <c r="KF81" s="28"/>
      <c r="KG81" s="29">
        <f>SUM(KG82:KG97)</f>
        <v>0</v>
      </c>
      <c r="KH81" s="29">
        <f>SUM(KH82:KH97)</f>
        <v>0</v>
      </c>
      <c r="KI81" s="28"/>
      <c r="KJ81" s="28"/>
      <c r="KK81" s="29">
        <f>SUM(KK82:KK97)</f>
        <v>0</v>
      </c>
      <c r="KL81" s="29">
        <f>SUM(KL82:KL97)</f>
        <v>0</v>
      </c>
      <c r="KM81" s="28"/>
      <c r="KN81" s="28"/>
      <c r="KO81" s="29">
        <f>SUM(KO82:KO97)</f>
        <v>500</v>
      </c>
      <c r="KP81" s="29">
        <f>SUM(KP82:KP97)</f>
        <v>500</v>
      </c>
      <c r="KQ81" s="28">
        <f>KP81/KO81*100</f>
        <v>100</v>
      </c>
      <c r="KR81" s="28"/>
      <c r="KS81" s="29">
        <f>SUM(KS82:KS97)</f>
        <v>0</v>
      </c>
      <c r="KT81" s="29">
        <f>SUM(KT82:KT97)</f>
        <v>0</v>
      </c>
      <c r="KU81" s="28"/>
      <c r="KV81" s="28"/>
      <c r="KW81" s="29">
        <f>SUM(KW82:KW97)</f>
        <v>0</v>
      </c>
      <c r="KX81" s="29">
        <f>SUM(KX82:KX97)</f>
        <v>0</v>
      </c>
      <c r="KY81" s="28"/>
      <c r="KZ81" s="28"/>
      <c r="LA81" s="29">
        <f>SUM(LA82:LA97)</f>
        <v>0</v>
      </c>
      <c r="LB81" s="29">
        <f>SUM(LB82:LB97)</f>
        <v>0</v>
      </c>
      <c r="LC81" s="28"/>
      <c r="LD81" s="28"/>
      <c r="LE81" s="29">
        <f>SUM(LE82:LE97)</f>
        <v>0</v>
      </c>
      <c r="LF81" s="29">
        <f>SUM(LF82:LF97)</f>
        <v>0</v>
      </c>
      <c r="LG81" s="28"/>
      <c r="LH81" s="28"/>
      <c r="LI81" s="29">
        <f>SUM(LI82:LI97)</f>
        <v>0</v>
      </c>
      <c r="LJ81" s="29">
        <f>SUM(LJ82:LJ97)</f>
        <v>0</v>
      </c>
      <c r="LK81" s="28"/>
      <c r="LL81" s="28"/>
      <c r="LM81" s="29">
        <f>SUM(LM82:LM97)</f>
        <v>0</v>
      </c>
      <c r="LN81" s="29">
        <f>SUM(LN82:LN97)</f>
        <v>0</v>
      </c>
      <c r="LO81" s="28"/>
      <c r="LP81" s="28"/>
      <c r="LQ81" s="29">
        <f>SUM(LQ82:LQ97)</f>
        <v>0</v>
      </c>
      <c r="LR81" s="29">
        <f>SUM(LR82:LR97)</f>
        <v>0</v>
      </c>
      <c r="LS81" s="28"/>
    </row>
    <row r="82" spans="1:331" ht="15.75" x14ac:dyDescent="0.25">
      <c r="A82" s="66" t="s">
        <v>181</v>
      </c>
      <c r="B82" s="198">
        <f t="shared" si="234"/>
        <v>157574.57919000002</v>
      </c>
      <c r="C82" s="198">
        <f t="shared" si="235"/>
        <v>178037.37919000001</v>
      </c>
      <c r="D82" s="198">
        <f t="shared" si="236"/>
        <v>178037.37919000001</v>
      </c>
      <c r="E82" s="198"/>
      <c r="F82" s="198">
        <f t="shared" si="237"/>
        <v>113860.53448999999</v>
      </c>
      <c r="G82" s="26">
        <f t="shared" si="233"/>
        <v>63.953162537002392</v>
      </c>
      <c r="H82" s="27">
        <v>1639.7</v>
      </c>
      <c r="I82" s="27">
        <v>1639.7</v>
      </c>
      <c r="J82" s="26">
        <v>1639.7</v>
      </c>
      <c r="K82" s="26">
        <f>J82/I82*100</f>
        <v>100</v>
      </c>
      <c r="L82" s="26"/>
      <c r="M82" s="27"/>
      <c r="N82" s="27"/>
      <c r="O82" s="26"/>
      <c r="P82" s="26"/>
      <c r="Q82" s="27"/>
      <c r="R82" s="27"/>
      <c r="S82" s="26"/>
      <c r="T82" s="26"/>
      <c r="U82" s="27"/>
      <c r="V82" s="27"/>
      <c r="W82" s="26"/>
      <c r="X82" s="27"/>
      <c r="Y82" s="27"/>
      <c r="Z82" s="27"/>
      <c r="AA82" s="26"/>
      <c r="AB82" s="26">
        <v>1210.2048</v>
      </c>
      <c r="AC82" s="26">
        <v>1210.2048</v>
      </c>
      <c r="AD82" s="26">
        <v>1210.2048</v>
      </c>
      <c r="AE82" s="27">
        <f>AD82/AC82*100</f>
        <v>100</v>
      </c>
      <c r="AF82" s="27"/>
      <c r="AG82" s="27"/>
      <c r="AH82" s="26"/>
      <c r="AI82" s="27"/>
      <c r="AJ82" s="27"/>
      <c r="AK82" s="27">
        <v>0</v>
      </c>
      <c r="AL82" s="27">
        <v>0</v>
      </c>
      <c r="AM82" s="26"/>
      <c r="AN82" s="27"/>
      <c r="AO82" s="27"/>
      <c r="AP82" s="27"/>
      <c r="AQ82" s="26"/>
      <c r="AR82" s="27"/>
      <c r="AS82" s="27"/>
      <c r="AT82" s="27"/>
      <c r="AU82" s="26"/>
      <c r="AV82" s="26">
        <v>51.020410000000005</v>
      </c>
      <c r="AW82" s="26">
        <v>51.020410000000005</v>
      </c>
      <c r="AX82" s="26">
        <v>51.020410000000005</v>
      </c>
      <c r="AY82" s="26">
        <f>AX82/AW82*100</f>
        <v>100</v>
      </c>
      <c r="AZ82" s="26">
        <v>310.45398</v>
      </c>
      <c r="BA82" s="26">
        <v>310.45398</v>
      </c>
      <c r="BB82" s="26">
        <v>310.45398</v>
      </c>
      <c r="BC82" s="26">
        <f>BB82/BA82*100</f>
        <v>100</v>
      </c>
      <c r="BD82" s="26"/>
      <c r="BE82" s="26"/>
      <c r="BF82" s="26"/>
      <c r="BG82" s="26"/>
      <c r="BH82" s="26"/>
      <c r="BI82" s="26"/>
      <c r="BJ82" s="26"/>
      <c r="BK82" s="26"/>
      <c r="BL82" s="26"/>
      <c r="BM82" s="27"/>
      <c r="BN82" s="27"/>
      <c r="BO82" s="26"/>
      <c r="BP82" s="26"/>
      <c r="BQ82" s="26"/>
      <c r="BR82" s="26"/>
      <c r="BS82" s="26"/>
      <c r="BT82" s="27">
        <v>0</v>
      </c>
      <c r="BU82" s="27">
        <v>0</v>
      </c>
      <c r="BV82" s="27"/>
      <c r="BW82" s="26"/>
      <c r="BX82" s="27">
        <v>50342.400000000001</v>
      </c>
      <c r="BY82" s="27">
        <v>69145.8</v>
      </c>
      <c r="BZ82" s="26">
        <v>38079.985420000005</v>
      </c>
      <c r="CA82" s="27">
        <f>BZ82/BY82*100</f>
        <v>55.07201510431581</v>
      </c>
      <c r="CB82" s="27"/>
      <c r="CC82" s="27"/>
      <c r="CD82" s="27"/>
      <c r="CE82" s="27"/>
      <c r="CF82" s="27">
        <v>5278</v>
      </c>
      <c r="CG82" s="27">
        <v>6443.1</v>
      </c>
      <c r="CH82" s="27">
        <v>4075.29369</v>
      </c>
      <c r="CI82" s="27">
        <f>CH82/CG82*100</f>
        <v>63.25051124458723</v>
      </c>
      <c r="CJ82" s="27">
        <v>840</v>
      </c>
      <c r="CK82" s="27">
        <v>840</v>
      </c>
      <c r="CL82" s="27">
        <v>440</v>
      </c>
      <c r="CM82" s="27">
        <f>CL82/CK82*100</f>
        <v>52.380952380952387</v>
      </c>
      <c r="CN82" s="27"/>
      <c r="CO82" s="27"/>
      <c r="CP82" s="79"/>
      <c r="CQ82" s="79"/>
      <c r="CR82" s="27"/>
      <c r="CS82" s="27"/>
      <c r="CT82" s="79"/>
      <c r="CU82" s="79"/>
      <c r="CV82" s="79"/>
      <c r="CW82" s="27"/>
      <c r="CX82" s="79"/>
      <c r="CY82" s="79"/>
      <c r="CZ82" s="27"/>
      <c r="DA82" s="27"/>
      <c r="DB82" s="79"/>
      <c r="DC82" s="31"/>
      <c r="DD82" s="27"/>
      <c r="DE82" s="27"/>
      <c r="DF82" s="79"/>
      <c r="DG82" s="79"/>
      <c r="DH82" s="79"/>
      <c r="DI82" s="27"/>
      <c r="DJ82" s="79"/>
      <c r="DK82" s="79"/>
      <c r="DL82" s="79"/>
      <c r="DM82" s="27"/>
      <c r="DN82" s="79"/>
      <c r="DO82" s="31"/>
      <c r="DP82" s="27">
        <v>471.1</v>
      </c>
      <c r="DQ82" s="27">
        <v>471.1</v>
      </c>
      <c r="DR82" s="79">
        <v>408.9</v>
      </c>
      <c r="DS82" s="27">
        <f>DR82/DQ82*100</f>
        <v>86.796858416472077</v>
      </c>
      <c r="DT82" s="27">
        <v>12262.8</v>
      </c>
      <c r="DU82" s="27">
        <v>12262.8</v>
      </c>
      <c r="DV82" s="27">
        <v>6433.4660999999996</v>
      </c>
      <c r="DW82" s="27">
        <f>DV82/DU82*100</f>
        <v>52.463271846560332</v>
      </c>
      <c r="DX82" s="27">
        <v>3650</v>
      </c>
      <c r="DY82" s="27">
        <v>3650</v>
      </c>
      <c r="DZ82" s="27">
        <v>1481.46452</v>
      </c>
      <c r="EA82" s="27">
        <f>DZ82/DY82*100</f>
        <v>40.588069041095892</v>
      </c>
      <c r="EB82" s="27">
        <v>35163.699999999997</v>
      </c>
      <c r="EC82" s="27">
        <v>35163.699999999997</v>
      </c>
      <c r="ED82" s="27">
        <v>21897.298220000001</v>
      </c>
      <c r="EE82" s="27">
        <f>ED82/EC82*100</f>
        <v>62.272452045717607</v>
      </c>
      <c r="EF82" s="27"/>
      <c r="EG82" s="27"/>
      <c r="EH82" s="79"/>
      <c r="EI82" s="26"/>
      <c r="EJ82" s="27">
        <v>9969.6</v>
      </c>
      <c r="EK82" s="27">
        <v>10750.3</v>
      </c>
      <c r="EL82" s="27">
        <v>5131.5409</v>
      </c>
      <c r="EM82" s="27">
        <f>EL82/EK82*100</f>
        <v>47.733932076314147</v>
      </c>
      <c r="EN82" s="27">
        <v>1720.1</v>
      </c>
      <c r="EO82" s="27">
        <v>1720.1</v>
      </c>
      <c r="EP82" s="27">
        <v>468.39049999999997</v>
      </c>
      <c r="EQ82" s="27">
        <f>EP82/EO82*100</f>
        <v>27.230422649845938</v>
      </c>
      <c r="ER82" s="27">
        <v>16621.900000000001</v>
      </c>
      <c r="ES82" s="27">
        <v>15321.9</v>
      </c>
      <c r="ET82" s="27">
        <v>15321.9</v>
      </c>
      <c r="EU82" s="27">
        <f>ET82/ES82*100</f>
        <v>100</v>
      </c>
      <c r="EV82" s="27">
        <v>6500</v>
      </c>
      <c r="EW82" s="27">
        <v>7013.6</v>
      </c>
      <c r="EX82" s="27">
        <v>7013.6</v>
      </c>
      <c r="EY82" s="27">
        <f>EX82/EW82*100</f>
        <v>100</v>
      </c>
      <c r="EZ82" s="27">
        <v>1400</v>
      </c>
      <c r="FA82" s="27">
        <v>1400</v>
      </c>
      <c r="FB82" s="27">
        <v>1400</v>
      </c>
      <c r="FC82" s="27">
        <f>FB82/FA82*100</f>
        <v>100</v>
      </c>
      <c r="FD82" s="27"/>
      <c r="FE82" s="27"/>
      <c r="FF82" s="79"/>
      <c r="FG82" s="79"/>
      <c r="FH82" s="79"/>
      <c r="FI82" s="27"/>
      <c r="FJ82" s="79"/>
      <c r="FK82" s="79"/>
      <c r="FL82" s="27"/>
      <c r="FM82" s="27"/>
      <c r="FN82" s="79"/>
      <c r="FO82" s="79"/>
      <c r="FP82" s="27"/>
      <c r="FQ82" s="27"/>
      <c r="FR82" s="27"/>
      <c r="FS82" s="27"/>
      <c r="FT82" s="27"/>
      <c r="FU82" s="27"/>
      <c r="FV82" s="27"/>
      <c r="FW82" s="80"/>
      <c r="FX82" s="27"/>
      <c r="FY82" s="27"/>
      <c r="FZ82" s="27"/>
      <c r="GA82" s="27"/>
      <c r="GB82" s="27"/>
      <c r="GC82" s="27"/>
      <c r="GD82" s="27"/>
      <c r="GE82" s="27"/>
      <c r="GF82" s="27"/>
      <c r="GG82" s="27"/>
      <c r="GH82" s="27"/>
      <c r="GI82" s="27"/>
      <c r="GJ82" s="27"/>
      <c r="GK82" s="27"/>
      <c r="GL82" s="27"/>
      <c r="GM82" s="26"/>
      <c r="GN82" s="27"/>
      <c r="GO82" s="27"/>
      <c r="GP82" s="27"/>
      <c r="GQ82" s="26"/>
      <c r="GR82" s="26"/>
      <c r="GS82" s="27">
        <v>0</v>
      </c>
      <c r="GT82" s="27">
        <v>0</v>
      </c>
      <c r="GU82" s="26"/>
      <c r="GV82" s="27"/>
      <c r="GW82" s="27"/>
      <c r="GX82" s="27"/>
      <c r="GY82" s="26"/>
      <c r="GZ82" s="26"/>
      <c r="HA82" s="27"/>
      <c r="HB82" s="27"/>
      <c r="HC82" s="26"/>
      <c r="HD82" s="26"/>
      <c r="HE82" s="27"/>
      <c r="HF82" s="27"/>
      <c r="HG82" s="26"/>
      <c r="HH82" s="27">
        <v>3000</v>
      </c>
      <c r="HI82" s="27">
        <v>3000</v>
      </c>
      <c r="HJ82" s="27">
        <v>3000</v>
      </c>
      <c r="HK82" s="26">
        <f>HJ82/HI82*100</f>
        <v>100</v>
      </c>
      <c r="HL82" s="27">
        <v>3665</v>
      </c>
      <c r="HM82" s="27">
        <v>3665</v>
      </c>
      <c r="HN82" s="27">
        <v>1963.9449500000001</v>
      </c>
      <c r="HO82" s="26">
        <f>HN82/HM82*100</f>
        <v>53.586492496589358</v>
      </c>
      <c r="HP82" s="27"/>
      <c r="HQ82" s="27"/>
      <c r="HR82" s="27"/>
      <c r="HS82" s="26"/>
      <c r="HT82" s="27">
        <v>3478.6</v>
      </c>
      <c r="HU82" s="27">
        <v>3478.6</v>
      </c>
      <c r="HV82" s="27">
        <v>3033.3710000000001</v>
      </c>
      <c r="HW82" s="26">
        <f>HV82/HU82*100</f>
        <v>87.200914160869331</v>
      </c>
      <c r="HX82" s="27"/>
      <c r="HY82" s="27"/>
      <c r="HZ82" s="27"/>
      <c r="IA82" s="26"/>
      <c r="IB82" s="27"/>
      <c r="IC82" s="27"/>
      <c r="ID82" s="27"/>
      <c r="IE82" s="26"/>
      <c r="IF82" s="27"/>
      <c r="IG82" s="27"/>
      <c r="IH82" s="27"/>
      <c r="II82" s="26"/>
      <c r="IJ82" s="26"/>
      <c r="IK82" s="27"/>
      <c r="IL82" s="27"/>
      <c r="IM82" s="26"/>
      <c r="IN82" s="26"/>
      <c r="IO82" s="27"/>
      <c r="IP82" s="27"/>
      <c r="IQ82" s="26"/>
      <c r="IR82" s="27"/>
      <c r="IS82" s="27"/>
      <c r="IT82" s="27"/>
      <c r="IU82" s="27"/>
      <c r="IV82" s="27"/>
      <c r="IW82" s="27"/>
      <c r="IX82" s="27"/>
      <c r="IY82" s="26"/>
      <c r="IZ82" s="27"/>
      <c r="JA82" s="27"/>
      <c r="JB82" s="27"/>
      <c r="JC82" s="26"/>
      <c r="JD82" s="26"/>
      <c r="JE82" s="27"/>
      <c r="JF82" s="27"/>
      <c r="JG82" s="26"/>
      <c r="JH82" s="27"/>
      <c r="JI82" s="27"/>
      <c r="JJ82" s="27"/>
      <c r="JK82" s="26"/>
      <c r="JL82" s="26"/>
      <c r="JM82" s="27"/>
      <c r="JN82" s="27"/>
      <c r="JO82" s="26"/>
      <c r="JP82" s="27"/>
      <c r="JQ82" s="27"/>
      <c r="JR82" s="27"/>
      <c r="JS82" s="26"/>
      <c r="JT82" s="26"/>
      <c r="JU82" s="26"/>
      <c r="JV82" s="26"/>
      <c r="JW82" s="26"/>
      <c r="JX82" s="30"/>
      <c r="JY82" s="30"/>
      <c r="JZ82" s="30"/>
      <c r="KA82" s="30"/>
      <c r="KB82" s="26"/>
      <c r="KC82" s="27"/>
      <c r="KD82" s="27"/>
      <c r="KE82" s="26"/>
      <c r="KF82" s="26"/>
      <c r="KG82" s="27"/>
      <c r="KH82" s="27"/>
      <c r="KI82" s="26"/>
      <c r="KJ82" s="26"/>
      <c r="KK82" s="27"/>
      <c r="KL82" s="27"/>
      <c r="KM82" s="26"/>
      <c r="KN82" s="26"/>
      <c r="KO82" s="27">
        <v>500</v>
      </c>
      <c r="KP82" s="27">
        <v>500</v>
      </c>
      <c r="KQ82" s="26">
        <f>KP82/KO82*100</f>
        <v>100</v>
      </c>
      <c r="KR82" s="26"/>
      <c r="KS82" s="27"/>
      <c r="KT82" s="27"/>
      <c r="KU82" s="26"/>
      <c r="KV82" s="26"/>
      <c r="KW82" s="27"/>
      <c r="KX82" s="27"/>
      <c r="KY82" s="26"/>
      <c r="KZ82" s="26"/>
      <c r="LA82" s="27"/>
      <c r="LB82" s="27"/>
      <c r="LC82" s="26"/>
      <c r="LD82" s="26"/>
      <c r="LE82" s="27"/>
      <c r="LF82" s="27"/>
      <c r="LG82" s="26"/>
      <c r="LH82" s="26"/>
      <c r="LI82" s="27"/>
      <c r="LJ82" s="27"/>
      <c r="LK82" s="26"/>
      <c r="LL82" s="26"/>
      <c r="LM82" s="27"/>
      <c r="LN82" s="27"/>
      <c r="LO82" s="26"/>
      <c r="LP82" s="26"/>
      <c r="LQ82" s="27"/>
      <c r="LR82" s="27"/>
      <c r="LS82" s="26"/>
    </row>
    <row r="83" spans="1:331" ht="15.75" x14ac:dyDescent="0.25">
      <c r="A83" s="66" t="s">
        <v>180</v>
      </c>
      <c r="B83" s="198">
        <f t="shared" si="234"/>
        <v>42766.2</v>
      </c>
      <c r="C83" s="198">
        <f t="shared" si="235"/>
        <v>33411.8004</v>
      </c>
      <c r="D83" s="198">
        <f t="shared" si="236"/>
        <v>33411.8004</v>
      </c>
      <c r="E83" s="198"/>
      <c r="F83" s="198">
        <f t="shared" si="237"/>
        <v>29238.400000000001</v>
      </c>
      <c r="G83" s="26">
        <f t="shared" si="233"/>
        <v>87.509202287704326</v>
      </c>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v>2985.5003999999999</v>
      </c>
      <c r="BR83" s="26"/>
      <c r="BS83" s="26">
        <f t="shared" si="260"/>
        <v>0</v>
      </c>
      <c r="BT83" s="26">
        <v>21250</v>
      </c>
      <c r="BU83" s="26">
        <v>21250</v>
      </c>
      <c r="BV83" s="26">
        <v>21250</v>
      </c>
      <c r="BW83" s="26">
        <f>BV83/BU83*100</f>
        <v>100</v>
      </c>
      <c r="BX83" s="184"/>
      <c r="BY83" s="184"/>
      <c r="BZ83" s="184"/>
      <c r="CA83" s="184"/>
      <c r="CB83" s="26"/>
      <c r="CC83" s="26"/>
      <c r="CD83" s="26"/>
      <c r="CE83" s="80"/>
      <c r="CF83" s="26"/>
      <c r="CG83" s="26"/>
      <c r="CH83" s="26"/>
      <c r="CI83" s="80"/>
      <c r="CJ83" s="26"/>
      <c r="CK83" s="26"/>
      <c r="CL83" s="26"/>
      <c r="CM83" s="80"/>
      <c r="CN83" s="26"/>
      <c r="CO83" s="26"/>
      <c r="CP83" s="26"/>
      <c r="CQ83" s="80"/>
      <c r="CR83" s="26"/>
      <c r="CS83" s="26"/>
      <c r="CT83" s="26"/>
      <c r="CU83" s="80"/>
      <c r="CV83" s="80"/>
      <c r="CW83" s="26"/>
      <c r="CX83" s="26"/>
      <c r="CY83" s="80"/>
      <c r="CZ83" s="26"/>
      <c r="DA83" s="26"/>
      <c r="DB83" s="26"/>
      <c r="DC83" s="31"/>
      <c r="DD83" s="26"/>
      <c r="DE83" s="26"/>
      <c r="DF83" s="26"/>
      <c r="DG83" s="80"/>
      <c r="DH83" s="80"/>
      <c r="DI83" s="26"/>
      <c r="DJ83" s="26"/>
      <c r="DK83" s="80"/>
      <c r="DL83" s="80"/>
      <c r="DM83" s="26"/>
      <c r="DN83" s="26"/>
      <c r="DO83" s="31"/>
      <c r="DP83" s="26"/>
      <c r="DQ83" s="26"/>
      <c r="DR83" s="26"/>
      <c r="DS83" s="27"/>
      <c r="DT83" s="80"/>
      <c r="DU83" s="27"/>
      <c r="DV83" s="26"/>
      <c r="DW83" s="80"/>
      <c r="DX83" s="80"/>
      <c r="DY83" s="27"/>
      <c r="DZ83" s="26"/>
      <c r="EA83" s="80"/>
      <c r="EB83" s="27"/>
      <c r="EC83" s="27"/>
      <c r="ED83" s="26"/>
      <c r="EE83" s="80"/>
      <c r="EF83" s="27"/>
      <c r="EG83" s="27"/>
      <c r="EH83" s="26"/>
      <c r="EI83" s="26"/>
      <c r="EJ83" s="27"/>
      <c r="EK83" s="27"/>
      <c r="EL83" s="26"/>
      <c r="EM83" s="80"/>
      <c r="EN83" s="27"/>
      <c r="EO83" s="27"/>
      <c r="EP83" s="26"/>
      <c r="EQ83" s="80"/>
      <c r="ER83" s="26"/>
      <c r="ES83" s="26"/>
      <c r="ET83" s="26"/>
      <c r="EU83" s="80"/>
      <c r="EV83" s="26"/>
      <c r="EW83" s="26"/>
      <c r="EX83" s="26"/>
      <c r="EY83" s="26"/>
      <c r="EZ83" s="26"/>
      <c r="FA83" s="26"/>
      <c r="FB83" s="26"/>
      <c r="FC83" s="26"/>
      <c r="FD83" s="27"/>
      <c r="FE83" s="27"/>
      <c r="FF83" s="26"/>
      <c r="FG83" s="80"/>
      <c r="FH83" s="80"/>
      <c r="FI83" s="27"/>
      <c r="FJ83" s="26"/>
      <c r="FK83" s="80"/>
      <c r="FL83" s="80"/>
      <c r="FM83" s="27"/>
      <c r="FN83" s="26"/>
      <c r="FO83" s="80"/>
      <c r="FP83" s="26"/>
      <c r="FQ83" s="26"/>
      <c r="FR83" s="26"/>
      <c r="FS83" s="80"/>
      <c r="FT83" s="80"/>
      <c r="FU83" s="26"/>
      <c r="FV83" s="26"/>
      <c r="FW83" s="80"/>
      <c r="FX83" s="26"/>
      <c r="FY83" s="26"/>
      <c r="FZ83" s="26"/>
      <c r="GA83" s="80"/>
      <c r="GB83" s="26"/>
      <c r="GC83" s="26"/>
      <c r="GD83" s="26"/>
      <c r="GE83" s="80"/>
      <c r="GF83" s="26"/>
      <c r="GG83" s="26"/>
      <c r="GH83" s="26"/>
      <c r="GI83" s="80"/>
      <c r="GJ83" s="80"/>
      <c r="GK83" s="26">
        <v>5817.7741999999998</v>
      </c>
      <c r="GL83" s="26">
        <v>5064.6455999999998</v>
      </c>
      <c r="GM83" s="26">
        <f>GL83/GK83*100</f>
        <v>87.054695247539854</v>
      </c>
      <c r="GN83" s="26">
        <v>21516.2</v>
      </c>
      <c r="GO83" s="26">
        <v>3358.5257999999999</v>
      </c>
      <c r="GP83" s="26">
        <v>2923.7543999999998</v>
      </c>
      <c r="GQ83" s="26">
        <f>GP83/GO83*100</f>
        <v>87.054695247539854</v>
      </c>
      <c r="GR83" s="26"/>
      <c r="GS83" s="26"/>
      <c r="GT83" s="26"/>
      <c r="GU83" s="26"/>
      <c r="GV83" s="26"/>
      <c r="GW83" s="26"/>
      <c r="GX83" s="26"/>
      <c r="GY83" s="26"/>
      <c r="GZ83" s="26"/>
      <c r="HA83" s="26"/>
      <c r="HB83" s="26"/>
      <c r="HC83" s="26"/>
      <c r="HD83" s="26"/>
      <c r="HE83" s="26"/>
      <c r="HF83" s="26"/>
      <c r="HG83" s="26"/>
      <c r="HH83" s="26"/>
      <c r="HI83" s="26"/>
      <c r="HJ83" s="26"/>
      <c r="HK83" s="26"/>
      <c r="HL83" s="26"/>
      <c r="HM83" s="26"/>
      <c r="HN83" s="26"/>
      <c r="HO83" s="26"/>
      <c r="HP83" s="26"/>
      <c r="HQ83" s="26"/>
      <c r="HR83" s="26"/>
      <c r="HS83" s="26"/>
      <c r="HT83" s="26"/>
      <c r="HU83" s="26"/>
      <c r="HV83" s="26"/>
      <c r="HW83" s="26"/>
      <c r="HX83" s="26"/>
      <c r="HY83" s="26"/>
      <c r="HZ83" s="26"/>
      <c r="IA83" s="26"/>
      <c r="IB83" s="26"/>
      <c r="IC83" s="26"/>
      <c r="ID83" s="26"/>
      <c r="IE83" s="26"/>
      <c r="IF83" s="26"/>
      <c r="IG83" s="26"/>
      <c r="IH83" s="26"/>
      <c r="II83" s="26"/>
      <c r="IJ83" s="26"/>
      <c r="IK83" s="26"/>
      <c r="IL83" s="26"/>
      <c r="IM83" s="26"/>
      <c r="IN83" s="26"/>
      <c r="IO83" s="26"/>
      <c r="IP83" s="26"/>
      <c r="IQ83" s="26"/>
      <c r="IR83" s="80"/>
      <c r="IS83" s="27"/>
      <c r="IT83" s="26"/>
      <c r="IU83" s="80"/>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30"/>
      <c r="JY83" s="30"/>
      <c r="JZ83" s="30"/>
      <c r="KA83" s="30"/>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row>
    <row r="84" spans="1:331" ht="15.75" x14ac:dyDescent="0.25">
      <c r="A84" s="66" t="s">
        <v>155</v>
      </c>
      <c r="B84" s="198">
        <f t="shared" si="234"/>
        <v>2964</v>
      </c>
      <c r="C84" s="198">
        <f t="shared" si="235"/>
        <v>5880.9</v>
      </c>
      <c r="D84" s="198">
        <f t="shared" si="236"/>
        <v>5880.9</v>
      </c>
      <c r="E84" s="198"/>
      <c r="F84" s="198">
        <f t="shared" si="237"/>
        <v>5431.1166499999999</v>
      </c>
      <c r="G84" s="26">
        <f t="shared" si="233"/>
        <v>92.351793943103957</v>
      </c>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184"/>
      <c r="BY84" s="184"/>
      <c r="BZ84" s="184"/>
      <c r="CA84" s="184"/>
      <c r="CB84" s="26"/>
      <c r="CC84" s="26"/>
      <c r="CD84" s="26"/>
      <c r="CE84" s="80"/>
      <c r="CF84" s="26"/>
      <c r="CG84" s="26"/>
      <c r="CH84" s="26"/>
      <c r="CI84" s="80"/>
      <c r="CJ84" s="26"/>
      <c r="CK84" s="26"/>
      <c r="CL84" s="26"/>
      <c r="CM84" s="80"/>
      <c r="CN84" s="26"/>
      <c r="CO84" s="26"/>
      <c r="CP84" s="26"/>
      <c r="CQ84" s="80"/>
      <c r="CR84" s="26"/>
      <c r="CS84" s="26"/>
      <c r="CT84" s="26"/>
      <c r="CU84" s="80"/>
      <c r="CV84" s="80"/>
      <c r="CW84" s="26"/>
      <c r="CX84" s="26"/>
      <c r="CY84" s="80"/>
      <c r="CZ84" s="26">
        <v>2964</v>
      </c>
      <c r="DA84" s="26">
        <v>2964</v>
      </c>
      <c r="DB84" s="26">
        <v>2964</v>
      </c>
      <c r="DC84" s="31">
        <f t="shared" si="261"/>
        <v>100</v>
      </c>
      <c r="DD84" s="26"/>
      <c r="DE84" s="26"/>
      <c r="DF84" s="26"/>
      <c r="DG84" s="80"/>
      <c r="DH84" s="80"/>
      <c r="DI84" s="26"/>
      <c r="DJ84" s="26"/>
      <c r="DK84" s="80"/>
      <c r="DL84" s="80"/>
      <c r="DM84" s="26"/>
      <c r="DN84" s="26"/>
      <c r="DO84" s="31"/>
      <c r="DP84" s="26"/>
      <c r="DQ84" s="26"/>
      <c r="DR84" s="26"/>
      <c r="DS84" s="27"/>
      <c r="DT84" s="80"/>
      <c r="DU84" s="27"/>
      <c r="DV84" s="26"/>
      <c r="DW84" s="80"/>
      <c r="DX84" s="80"/>
      <c r="DY84" s="27"/>
      <c r="DZ84" s="26"/>
      <c r="EA84" s="80"/>
      <c r="EB84" s="27"/>
      <c r="EC84" s="27"/>
      <c r="ED84" s="26"/>
      <c r="EE84" s="80"/>
      <c r="EF84" s="27"/>
      <c r="EG84" s="27"/>
      <c r="EH84" s="26"/>
      <c r="EI84" s="26"/>
      <c r="EJ84" s="27"/>
      <c r="EK84" s="27"/>
      <c r="EL84" s="26"/>
      <c r="EM84" s="80"/>
      <c r="EN84" s="27"/>
      <c r="EO84" s="27"/>
      <c r="EP84" s="26"/>
      <c r="EQ84" s="80"/>
      <c r="ER84" s="26"/>
      <c r="ES84" s="26"/>
      <c r="ET84" s="26"/>
      <c r="EU84" s="80"/>
      <c r="EV84" s="26"/>
      <c r="EW84" s="26"/>
      <c r="EX84" s="26"/>
      <c r="EY84" s="26"/>
      <c r="EZ84" s="26"/>
      <c r="FA84" s="26"/>
      <c r="FB84" s="26"/>
      <c r="FC84" s="26"/>
      <c r="FD84" s="27"/>
      <c r="FE84" s="27"/>
      <c r="FF84" s="26"/>
      <c r="FG84" s="80"/>
      <c r="FH84" s="80"/>
      <c r="FI84" s="27"/>
      <c r="FJ84" s="26"/>
      <c r="FK84" s="80"/>
      <c r="FL84" s="80"/>
      <c r="FM84" s="27"/>
      <c r="FN84" s="26"/>
      <c r="FO84" s="80"/>
      <c r="FP84" s="26"/>
      <c r="FQ84" s="26"/>
      <c r="FR84" s="26"/>
      <c r="FS84" s="80"/>
      <c r="FT84" s="80"/>
      <c r="FU84" s="26">
        <v>2916.9</v>
      </c>
      <c r="FV84" s="26">
        <v>2467.1166499999999</v>
      </c>
      <c r="FW84" s="31">
        <f t="shared" si="285"/>
        <v>84.58009016421542</v>
      </c>
      <c r="FX84" s="26"/>
      <c r="FY84" s="26"/>
      <c r="FZ84" s="26"/>
      <c r="GA84" s="80"/>
      <c r="GB84" s="26"/>
      <c r="GC84" s="26"/>
      <c r="GD84" s="26"/>
      <c r="GE84" s="80"/>
      <c r="GF84" s="26"/>
      <c r="GG84" s="26"/>
      <c r="GH84" s="26"/>
      <c r="GI84" s="80"/>
      <c r="GJ84" s="80"/>
      <c r="GK84" s="26"/>
      <c r="GL84" s="26"/>
      <c r="GM84" s="80"/>
      <c r="GN84" s="26"/>
      <c r="GO84" s="26"/>
      <c r="GP84" s="26"/>
      <c r="GQ84" s="80"/>
      <c r="GR84" s="80"/>
      <c r="GS84" s="26"/>
      <c r="GT84" s="26"/>
      <c r="GU84" s="26"/>
      <c r="GV84" s="26"/>
      <c r="GW84" s="26"/>
      <c r="GX84" s="26"/>
      <c r="GY84" s="26"/>
      <c r="GZ84" s="26"/>
      <c r="HA84" s="26"/>
      <c r="HB84" s="26"/>
      <c r="HC84" s="26"/>
      <c r="HD84" s="26"/>
      <c r="HE84" s="26"/>
      <c r="HF84" s="26"/>
      <c r="HG84" s="26"/>
      <c r="HH84" s="26"/>
      <c r="HI84" s="26"/>
      <c r="HJ84" s="26"/>
      <c r="HK84" s="26"/>
      <c r="HL84" s="26"/>
      <c r="HM84" s="26"/>
      <c r="HN84" s="26"/>
      <c r="HO84" s="26"/>
      <c r="HP84" s="26"/>
      <c r="HQ84" s="26"/>
      <c r="HR84" s="26"/>
      <c r="HS84" s="26"/>
      <c r="HT84" s="26"/>
      <c r="HU84" s="26"/>
      <c r="HV84" s="26"/>
      <c r="HW84" s="26"/>
      <c r="HX84" s="26"/>
      <c r="HY84" s="26"/>
      <c r="HZ84" s="26"/>
      <c r="IA84" s="26"/>
      <c r="IB84" s="26"/>
      <c r="IC84" s="26"/>
      <c r="ID84" s="26"/>
      <c r="IE84" s="26"/>
      <c r="IF84" s="26"/>
      <c r="IG84" s="26"/>
      <c r="IH84" s="26"/>
      <c r="II84" s="26"/>
      <c r="IJ84" s="26"/>
      <c r="IK84" s="26"/>
      <c r="IL84" s="26"/>
      <c r="IM84" s="26"/>
      <c r="IN84" s="26"/>
      <c r="IO84" s="26"/>
      <c r="IP84" s="26"/>
      <c r="IQ84" s="26"/>
      <c r="IR84" s="80"/>
      <c r="IS84" s="27"/>
      <c r="IT84" s="26"/>
      <c r="IU84" s="80"/>
      <c r="IV84" s="26"/>
      <c r="IW84" s="26"/>
      <c r="IX84" s="26"/>
      <c r="IY84" s="26"/>
      <c r="IZ84" s="26"/>
      <c r="JA84" s="26"/>
      <c r="JB84" s="26"/>
      <c r="JC84" s="26"/>
      <c r="JD84" s="26"/>
      <c r="JE84" s="26"/>
      <c r="JF84" s="26"/>
      <c r="JG84" s="26"/>
      <c r="JH84" s="26"/>
      <c r="JI84" s="26"/>
      <c r="JJ84" s="26"/>
      <c r="JK84" s="26"/>
      <c r="JL84" s="26"/>
      <c r="JM84" s="26"/>
      <c r="JN84" s="26"/>
      <c r="JO84" s="26"/>
      <c r="JP84" s="26"/>
      <c r="JQ84" s="26"/>
      <c r="JR84" s="26"/>
      <c r="JS84" s="26"/>
      <c r="JT84" s="26"/>
      <c r="JU84" s="26"/>
      <c r="JV84" s="26"/>
      <c r="JW84" s="26"/>
      <c r="JX84" s="30"/>
      <c r="JY84" s="30"/>
      <c r="JZ84" s="30"/>
      <c r="KA84" s="30"/>
      <c r="KB84" s="26"/>
      <c r="KC84" s="26"/>
      <c r="KD84" s="26"/>
      <c r="KE84" s="26"/>
      <c r="KF84" s="26"/>
      <c r="KG84" s="26"/>
      <c r="KH84" s="26"/>
      <c r="KI84" s="26"/>
      <c r="KJ84" s="26"/>
      <c r="KK84" s="26"/>
      <c r="KL84" s="26"/>
      <c r="KM84" s="26"/>
      <c r="KN84" s="26"/>
      <c r="KO84" s="26"/>
      <c r="KP84" s="26"/>
      <c r="KQ84" s="26"/>
      <c r="KR84" s="26"/>
      <c r="KS84" s="26"/>
      <c r="KT84" s="26"/>
      <c r="KU84" s="26"/>
      <c r="KV84" s="26"/>
      <c r="KW84" s="26"/>
      <c r="KX84" s="26"/>
      <c r="KY84" s="26"/>
      <c r="KZ84" s="26"/>
      <c r="LA84" s="26"/>
      <c r="LB84" s="26"/>
      <c r="LC84" s="26"/>
      <c r="LD84" s="26"/>
      <c r="LE84" s="26"/>
      <c r="LF84" s="26"/>
      <c r="LG84" s="26"/>
      <c r="LH84" s="26"/>
      <c r="LI84" s="26"/>
      <c r="LJ84" s="26"/>
      <c r="LK84" s="26"/>
      <c r="LL84" s="26"/>
      <c r="LM84" s="26"/>
      <c r="LN84" s="26"/>
      <c r="LO84" s="26"/>
      <c r="LP84" s="26"/>
      <c r="LQ84" s="26"/>
      <c r="LR84" s="26"/>
      <c r="LS84" s="26"/>
    </row>
    <row r="85" spans="1:331" ht="15.75" x14ac:dyDescent="0.25">
      <c r="A85" s="66" t="s">
        <v>345</v>
      </c>
      <c r="B85" s="198">
        <f t="shared" si="234"/>
        <v>2406</v>
      </c>
      <c r="C85" s="198">
        <f t="shared" si="235"/>
        <v>5953.2000000000007</v>
      </c>
      <c r="D85" s="198">
        <f t="shared" si="236"/>
        <v>5953.2000000000007</v>
      </c>
      <c r="E85" s="198"/>
      <c r="F85" s="198">
        <f t="shared" si="237"/>
        <v>5917.683</v>
      </c>
      <c r="G85" s="26">
        <f t="shared" si="233"/>
        <v>99.403396492642599</v>
      </c>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184"/>
      <c r="BY85" s="184"/>
      <c r="BZ85" s="184"/>
      <c r="CA85" s="184"/>
      <c r="CB85" s="26"/>
      <c r="CC85" s="26"/>
      <c r="CD85" s="26"/>
      <c r="CE85" s="80"/>
      <c r="CF85" s="26"/>
      <c r="CG85" s="26"/>
      <c r="CH85" s="26"/>
      <c r="CI85" s="80"/>
      <c r="CJ85" s="26"/>
      <c r="CK85" s="26"/>
      <c r="CL85" s="26"/>
      <c r="CM85" s="80"/>
      <c r="CN85" s="26"/>
      <c r="CO85" s="26"/>
      <c r="CP85" s="26"/>
      <c r="CQ85" s="80"/>
      <c r="CR85" s="26"/>
      <c r="CS85" s="26"/>
      <c r="CT85" s="26"/>
      <c r="CU85" s="80"/>
      <c r="CV85" s="80"/>
      <c r="CW85" s="26"/>
      <c r="CX85" s="26"/>
      <c r="CY85" s="80"/>
      <c r="CZ85" s="26">
        <v>2406</v>
      </c>
      <c r="DA85" s="26">
        <v>2406</v>
      </c>
      <c r="DB85" s="26">
        <v>2406</v>
      </c>
      <c r="DC85" s="31">
        <f t="shared" si="261"/>
        <v>100</v>
      </c>
      <c r="DD85" s="26"/>
      <c r="DE85" s="26"/>
      <c r="DF85" s="26"/>
      <c r="DG85" s="80"/>
      <c r="DH85" s="80"/>
      <c r="DI85" s="26"/>
      <c r="DJ85" s="26"/>
      <c r="DK85" s="80"/>
      <c r="DL85" s="80"/>
      <c r="DM85" s="26">
        <v>1179.4000000000001</v>
      </c>
      <c r="DN85" s="26">
        <v>1179.4000000000001</v>
      </c>
      <c r="DO85" s="31">
        <f t="shared" si="279"/>
        <v>100</v>
      </c>
      <c r="DP85" s="26"/>
      <c r="DQ85" s="26"/>
      <c r="DR85" s="26"/>
      <c r="DS85" s="27"/>
      <c r="DT85" s="80"/>
      <c r="DU85" s="27"/>
      <c r="DV85" s="26"/>
      <c r="DW85" s="80"/>
      <c r="DX85" s="80"/>
      <c r="DY85" s="27"/>
      <c r="DZ85" s="26"/>
      <c r="EA85" s="80"/>
      <c r="EB85" s="27"/>
      <c r="EC85" s="27"/>
      <c r="ED85" s="26"/>
      <c r="EE85" s="80"/>
      <c r="EF85" s="27"/>
      <c r="EG85" s="27"/>
      <c r="EH85" s="26"/>
      <c r="EI85" s="26"/>
      <c r="EJ85" s="27"/>
      <c r="EK85" s="27"/>
      <c r="EL85" s="26"/>
      <c r="EM85" s="80"/>
      <c r="EN85" s="27"/>
      <c r="EO85" s="27"/>
      <c r="EP85" s="26"/>
      <c r="EQ85" s="80"/>
      <c r="ER85" s="26"/>
      <c r="ES85" s="26"/>
      <c r="ET85" s="26"/>
      <c r="EU85" s="80"/>
      <c r="EV85" s="26"/>
      <c r="EW85" s="26"/>
      <c r="EX85" s="26"/>
      <c r="EY85" s="26"/>
      <c r="EZ85" s="26"/>
      <c r="FA85" s="26"/>
      <c r="FB85" s="26"/>
      <c r="FC85" s="26"/>
      <c r="FD85" s="27"/>
      <c r="FE85" s="27"/>
      <c r="FF85" s="26"/>
      <c r="FG85" s="80"/>
      <c r="FH85" s="80"/>
      <c r="FI85" s="27"/>
      <c r="FJ85" s="26"/>
      <c r="FK85" s="80"/>
      <c r="FL85" s="80"/>
      <c r="FM85" s="27"/>
      <c r="FN85" s="26"/>
      <c r="FO85" s="80"/>
      <c r="FP85" s="26"/>
      <c r="FQ85" s="26"/>
      <c r="FR85" s="26"/>
      <c r="FS85" s="80"/>
      <c r="FT85" s="80"/>
      <c r="FU85" s="26">
        <v>2367.8000000000002</v>
      </c>
      <c r="FV85" s="26">
        <v>2332.2829999999999</v>
      </c>
      <c r="FW85" s="80">
        <f t="shared" ref="FW85:FW97" si="287">FV85/FU85*100</f>
        <v>98.499999999999986</v>
      </c>
      <c r="FX85" s="26"/>
      <c r="FY85" s="26"/>
      <c r="FZ85" s="26"/>
      <c r="GA85" s="80"/>
      <c r="GB85" s="26"/>
      <c r="GC85" s="26"/>
      <c r="GD85" s="26"/>
      <c r="GE85" s="80"/>
      <c r="GF85" s="26"/>
      <c r="GG85" s="26"/>
      <c r="GH85" s="26"/>
      <c r="GI85" s="80"/>
      <c r="GJ85" s="80"/>
      <c r="GK85" s="26"/>
      <c r="GL85" s="26"/>
      <c r="GM85" s="80"/>
      <c r="GN85" s="26"/>
      <c r="GO85" s="26"/>
      <c r="GP85" s="26"/>
      <c r="GQ85" s="80"/>
      <c r="GR85" s="80"/>
      <c r="GS85" s="26"/>
      <c r="GT85" s="26"/>
      <c r="GU85" s="26"/>
      <c r="GV85" s="26"/>
      <c r="GW85" s="26"/>
      <c r="GX85" s="26"/>
      <c r="GY85" s="26"/>
      <c r="GZ85" s="26"/>
      <c r="HA85" s="26"/>
      <c r="HB85" s="26"/>
      <c r="HC85" s="26"/>
      <c r="HD85" s="26"/>
      <c r="HE85" s="26"/>
      <c r="HF85" s="26"/>
      <c r="HG85" s="26"/>
      <c r="HH85" s="26"/>
      <c r="HI85" s="26"/>
      <c r="HJ85" s="26"/>
      <c r="HK85" s="26"/>
      <c r="HL85" s="26"/>
      <c r="HM85" s="26"/>
      <c r="HN85" s="26"/>
      <c r="HO85" s="26"/>
      <c r="HP85" s="26"/>
      <c r="HQ85" s="26"/>
      <c r="HR85" s="26"/>
      <c r="HS85" s="26"/>
      <c r="HT85" s="26"/>
      <c r="HU85" s="26"/>
      <c r="HV85" s="26"/>
      <c r="HW85" s="26"/>
      <c r="HX85" s="26"/>
      <c r="HY85" s="26"/>
      <c r="HZ85" s="26"/>
      <c r="IA85" s="26"/>
      <c r="IB85" s="26"/>
      <c r="IC85" s="26"/>
      <c r="ID85" s="26"/>
      <c r="IE85" s="26"/>
      <c r="IF85" s="26"/>
      <c r="IG85" s="26"/>
      <c r="IH85" s="26"/>
      <c r="II85" s="26"/>
      <c r="IJ85" s="26"/>
      <c r="IK85" s="26"/>
      <c r="IL85" s="26"/>
      <c r="IM85" s="26"/>
      <c r="IN85" s="26"/>
      <c r="IO85" s="26"/>
      <c r="IP85" s="26"/>
      <c r="IQ85" s="26"/>
      <c r="IR85" s="80"/>
      <c r="IS85" s="27"/>
      <c r="IT85" s="26"/>
      <c r="IU85" s="80"/>
      <c r="IV85" s="26"/>
      <c r="IW85" s="26"/>
      <c r="IX85" s="26"/>
      <c r="IY85" s="26"/>
      <c r="IZ85" s="26"/>
      <c r="JA85" s="26"/>
      <c r="JB85" s="26"/>
      <c r="JC85" s="26"/>
      <c r="JD85" s="26"/>
      <c r="JE85" s="26"/>
      <c r="JF85" s="26"/>
      <c r="JG85" s="26"/>
      <c r="JH85" s="26"/>
      <c r="JI85" s="26"/>
      <c r="JJ85" s="26"/>
      <c r="JK85" s="26"/>
      <c r="JL85" s="26"/>
      <c r="JM85" s="26"/>
      <c r="JN85" s="26"/>
      <c r="JO85" s="26"/>
      <c r="JP85" s="26"/>
      <c r="JQ85" s="26"/>
      <c r="JR85" s="26"/>
      <c r="JS85" s="26"/>
      <c r="JT85" s="26"/>
      <c r="JU85" s="26"/>
      <c r="JV85" s="26"/>
      <c r="JW85" s="26"/>
      <c r="JX85" s="30"/>
      <c r="JY85" s="30"/>
      <c r="JZ85" s="30"/>
      <c r="KA85" s="30"/>
      <c r="KB85" s="26"/>
      <c r="KC85" s="26"/>
      <c r="KD85" s="26"/>
      <c r="KE85" s="26"/>
      <c r="KF85" s="26"/>
      <c r="KG85" s="26"/>
      <c r="KH85" s="26"/>
      <c r="KI85" s="26"/>
      <c r="KJ85" s="26"/>
      <c r="KK85" s="26"/>
      <c r="KL85" s="26"/>
      <c r="KM85" s="26"/>
      <c r="KN85" s="26"/>
      <c r="KO85" s="26"/>
      <c r="KP85" s="26"/>
      <c r="KQ85" s="26"/>
      <c r="KR85" s="26"/>
      <c r="KS85" s="26"/>
      <c r="KT85" s="26"/>
      <c r="KU85" s="26"/>
      <c r="KV85" s="26"/>
      <c r="KW85" s="26"/>
      <c r="KX85" s="26"/>
      <c r="KY85" s="26"/>
      <c r="KZ85" s="26"/>
      <c r="LA85" s="26"/>
      <c r="LB85" s="26"/>
      <c r="LC85" s="26"/>
      <c r="LD85" s="26"/>
      <c r="LE85" s="26"/>
      <c r="LF85" s="26"/>
      <c r="LG85" s="26"/>
      <c r="LH85" s="26"/>
      <c r="LI85" s="26"/>
      <c r="LJ85" s="26"/>
      <c r="LK85" s="26"/>
      <c r="LL85" s="26"/>
      <c r="LM85" s="26"/>
      <c r="LN85" s="26"/>
      <c r="LO85" s="26"/>
      <c r="LP85" s="26"/>
      <c r="LQ85" s="26"/>
      <c r="LR85" s="26"/>
      <c r="LS85" s="26"/>
    </row>
    <row r="86" spans="1:331" ht="15.75" x14ac:dyDescent="0.25">
      <c r="A86" s="66" t="s">
        <v>346</v>
      </c>
      <c r="B86" s="198">
        <f t="shared" si="234"/>
        <v>2793</v>
      </c>
      <c r="C86" s="198">
        <f t="shared" si="235"/>
        <v>5541.7</v>
      </c>
      <c r="D86" s="198">
        <f t="shared" si="236"/>
        <v>5541.7</v>
      </c>
      <c r="E86" s="198"/>
      <c r="F86" s="198">
        <f t="shared" si="237"/>
        <v>5541.7</v>
      </c>
      <c r="G86" s="26">
        <f t="shared" si="233"/>
        <v>100</v>
      </c>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184"/>
      <c r="BY86" s="184"/>
      <c r="BZ86" s="184"/>
      <c r="CA86" s="184"/>
      <c r="CB86" s="26"/>
      <c r="CC86" s="26"/>
      <c r="CD86" s="26"/>
      <c r="CE86" s="80"/>
      <c r="CF86" s="26"/>
      <c r="CG86" s="26"/>
      <c r="CH86" s="26"/>
      <c r="CI86" s="80"/>
      <c r="CJ86" s="26"/>
      <c r="CK86" s="26"/>
      <c r="CL86" s="26"/>
      <c r="CM86" s="80"/>
      <c r="CN86" s="26"/>
      <c r="CO86" s="26"/>
      <c r="CP86" s="26"/>
      <c r="CQ86" s="80"/>
      <c r="CR86" s="26"/>
      <c r="CS86" s="26"/>
      <c r="CT86" s="26"/>
      <c r="CU86" s="80"/>
      <c r="CV86" s="80"/>
      <c r="CW86" s="26"/>
      <c r="CX86" s="26"/>
      <c r="CY86" s="80"/>
      <c r="CZ86" s="26">
        <v>2793</v>
      </c>
      <c r="DA86" s="26">
        <v>2793</v>
      </c>
      <c r="DB86" s="26">
        <v>2793</v>
      </c>
      <c r="DC86" s="31">
        <f t="shared" si="261"/>
        <v>100</v>
      </c>
      <c r="DD86" s="26"/>
      <c r="DE86" s="26"/>
      <c r="DF86" s="26"/>
      <c r="DG86" s="80"/>
      <c r="DH86" s="80"/>
      <c r="DI86" s="26"/>
      <c r="DJ86" s="26"/>
      <c r="DK86" s="80"/>
      <c r="DL86" s="80"/>
      <c r="DM86" s="26"/>
      <c r="DN86" s="26"/>
      <c r="DO86" s="26"/>
      <c r="DP86" s="26"/>
      <c r="DQ86" s="26"/>
      <c r="DR86" s="26"/>
      <c r="DS86" s="27"/>
      <c r="DT86" s="80"/>
      <c r="DU86" s="27"/>
      <c r="DV86" s="26"/>
      <c r="DW86" s="80"/>
      <c r="DX86" s="80"/>
      <c r="DY86" s="27"/>
      <c r="DZ86" s="26"/>
      <c r="EA86" s="80"/>
      <c r="EB86" s="27"/>
      <c r="EC86" s="27"/>
      <c r="ED86" s="26"/>
      <c r="EE86" s="80"/>
      <c r="EF86" s="27"/>
      <c r="EG86" s="27"/>
      <c r="EH86" s="26"/>
      <c r="EI86" s="26"/>
      <c r="EJ86" s="27"/>
      <c r="EK86" s="27"/>
      <c r="EL86" s="26"/>
      <c r="EM86" s="80"/>
      <c r="EN86" s="27"/>
      <c r="EO86" s="27"/>
      <c r="EP86" s="26"/>
      <c r="EQ86" s="80"/>
      <c r="ER86" s="26"/>
      <c r="ES86" s="26"/>
      <c r="ET86" s="26"/>
      <c r="EU86" s="80"/>
      <c r="EV86" s="26"/>
      <c r="EW86" s="26"/>
      <c r="EX86" s="26"/>
      <c r="EY86" s="26"/>
      <c r="EZ86" s="26"/>
      <c r="FA86" s="26"/>
      <c r="FB86" s="26"/>
      <c r="FC86" s="26"/>
      <c r="FD86" s="27"/>
      <c r="FE86" s="27"/>
      <c r="FF86" s="26"/>
      <c r="FG86" s="80"/>
      <c r="FH86" s="80"/>
      <c r="FI86" s="27"/>
      <c r="FJ86" s="26"/>
      <c r="FK86" s="80"/>
      <c r="FL86" s="80"/>
      <c r="FM86" s="27"/>
      <c r="FN86" s="26"/>
      <c r="FO86" s="80"/>
      <c r="FP86" s="26"/>
      <c r="FQ86" s="26"/>
      <c r="FR86" s="26"/>
      <c r="FS86" s="80"/>
      <c r="FT86" s="80"/>
      <c r="FU86" s="26">
        <v>2748.7</v>
      </c>
      <c r="FV86" s="26">
        <v>2748.7</v>
      </c>
      <c r="FW86" s="31">
        <f t="shared" si="287"/>
        <v>100</v>
      </c>
      <c r="FX86" s="26"/>
      <c r="FY86" s="26"/>
      <c r="FZ86" s="26"/>
      <c r="GA86" s="80"/>
      <c r="GB86" s="26"/>
      <c r="GC86" s="26"/>
      <c r="GD86" s="26"/>
      <c r="GE86" s="80"/>
      <c r="GF86" s="26"/>
      <c r="GG86" s="26"/>
      <c r="GH86" s="26"/>
      <c r="GI86" s="80"/>
      <c r="GJ86" s="80"/>
      <c r="GK86" s="26"/>
      <c r="GL86" s="26"/>
      <c r="GM86" s="80"/>
      <c r="GN86" s="26"/>
      <c r="GO86" s="26"/>
      <c r="GP86" s="26"/>
      <c r="GQ86" s="80"/>
      <c r="GR86" s="80"/>
      <c r="GS86" s="26"/>
      <c r="GT86" s="26"/>
      <c r="GU86" s="26"/>
      <c r="GV86" s="26"/>
      <c r="GW86" s="26"/>
      <c r="GX86" s="26"/>
      <c r="GY86" s="26"/>
      <c r="GZ86" s="26"/>
      <c r="HA86" s="26"/>
      <c r="HB86" s="26"/>
      <c r="HC86" s="26"/>
      <c r="HD86" s="26"/>
      <c r="HE86" s="26"/>
      <c r="HF86" s="26"/>
      <c r="HG86" s="26"/>
      <c r="HH86" s="26"/>
      <c r="HI86" s="26"/>
      <c r="HJ86" s="26"/>
      <c r="HK86" s="26"/>
      <c r="HL86" s="26"/>
      <c r="HM86" s="26"/>
      <c r="HN86" s="26"/>
      <c r="HO86" s="26"/>
      <c r="HP86" s="26"/>
      <c r="HQ86" s="26"/>
      <c r="HR86" s="26"/>
      <c r="HS86" s="26"/>
      <c r="HT86" s="26"/>
      <c r="HU86" s="26"/>
      <c r="HV86" s="26"/>
      <c r="HW86" s="26"/>
      <c r="HX86" s="26"/>
      <c r="HY86" s="26"/>
      <c r="HZ86" s="26"/>
      <c r="IA86" s="26"/>
      <c r="IB86" s="26"/>
      <c r="IC86" s="26"/>
      <c r="ID86" s="26"/>
      <c r="IE86" s="26"/>
      <c r="IF86" s="26"/>
      <c r="IG86" s="26"/>
      <c r="IH86" s="26"/>
      <c r="II86" s="26"/>
      <c r="IJ86" s="26"/>
      <c r="IK86" s="26"/>
      <c r="IL86" s="26"/>
      <c r="IM86" s="26"/>
      <c r="IN86" s="26"/>
      <c r="IO86" s="26"/>
      <c r="IP86" s="26"/>
      <c r="IQ86" s="26"/>
      <c r="IR86" s="80"/>
      <c r="IS86" s="27"/>
      <c r="IT86" s="26"/>
      <c r="IU86" s="80"/>
      <c r="IV86" s="26"/>
      <c r="IW86" s="26"/>
      <c r="IX86" s="26"/>
      <c r="IY86" s="26"/>
      <c r="IZ86" s="26"/>
      <c r="JA86" s="26"/>
      <c r="JB86" s="26"/>
      <c r="JC86" s="26"/>
      <c r="JD86" s="26"/>
      <c r="JE86" s="26"/>
      <c r="JF86" s="26"/>
      <c r="JG86" s="26"/>
      <c r="JH86" s="26"/>
      <c r="JI86" s="26"/>
      <c r="JJ86" s="26"/>
      <c r="JK86" s="26"/>
      <c r="JL86" s="26"/>
      <c r="JM86" s="26"/>
      <c r="JN86" s="26"/>
      <c r="JO86" s="26"/>
      <c r="JP86" s="26"/>
      <c r="JQ86" s="26"/>
      <c r="JR86" s="26"/>
      <c r="JS86" s="26"/>
      <c r="JT86" s="26"/>
      <c r="JU86" s="26"/>
      <c r="JV86" s="26"/>
      <c r="JW86" s="26"/>
      <c r="JX86" s="30"/>
      <c r="JY86" s="30"/>
      <c r="JZ86" s="30"/>
      <c r="KA86" s="30"/>
      <c r="KB86" s="26"/>
      <c r="KC86" s="26"/>
      <c r="KD86" s="26"/>
      <c r="KE86" s="26"/>
      <c r="KF86" s="26"/>
      <c r="KG86" s="26"/>
      <c r="KH86" s="26"/>
      <c r="KI86" s="26"/>
      <c r="KJ86" s="26"/>
      <c r="KK86" s="26"/>
      <c r="KL86" s="26"/>
      <c r="KM86" s="26"/>
      <c r="KN86" s="26"/>
      <c r="KO86" s="26"/>
      <c r="KP86" s="26"/>
      <c r="KQ86" s="26"/>
      <c r="KR86" s="26"/>
      <c r="KS86" s="26"/>
      <c r="KT86" s="26"/>
      <c r="KU86" s="26"/>
      <c r="KV86" s="26"/>
      <c r="KW86" s="26"/>
      <c r="KX86" s="26"/>
      <c r="KY86" s="26"/>
      <c r="KZ86" s="26"/>
      <c r="LA86" s="26"/>
      <c r="LB86" s="26"/>
      <c r="LC86" s="26"/>
      <c r="LD86" s="26"/>
      <c r="LE86" s="26"/>
      <c r="LF86" s="26"/>
      <c r="LG86" s="26"/>
      <c r="LH86" s="26"/>
      <c r="LI86" s="26"/>
      <c r="LJ86" s="26"/>
      <c r="LK86" s="26"/>
      <c r="LL86" s="26"/>
      <c r="LM86" s="26"/>
      <c r="LN86" s="26"/>
      <c r="LO86" s="26"/>
      <c r="LP86" s="26"/>
      <c r="LQ86" s="26"/>
      <c r="LR86" s="26"/>
      <c r="LS86" s="26"/>
    </row>
    <row r="87" spans="1:331" ht="15.75" x14ac:dyDescent="0.25">
      <c r="A87" s="66" t="s">
        <v>348</v>
      </c>
      <c r="B87" s="198">
        <f t="shared" si="234"/>
        <v>1989</v>
      </c>
      <c r="C87" s="198">
        <f t="shared" si="235"/>
        <v>3946.4</v>
      </c>
      <c r="D87" s="198">
        <f t="shared" si="236"/>
        <v>3946.4</v>
      </c>
      <c r="E87" s="198"/>
      <c r="F87" s="198">
        <f t="shared" si="237"/>
        <v>3487.8266199999998</v>
      </c>
      <c r="G87" s="26">
        <f t="shared" si="233"/>
        <v>88.379956922765047</v>
      </c>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184"/>
      <c r="BY87" s="184"/>
      <c r="BZ87" s="184"/>
      <c r="CA87" s="184"/>
      <c r="CB87" s="26"/>
      <c r="CC87" s="26"/>
      <c r="CD87" s="26"/>
      <c r="CE87" s="80"/>
      <c r="CF87" s="26"/>
      <c r="CG87" s="26"/>
      <c r="CH87" s="26"/>
      <c r="CI87" s="80"/>
      <c r="CJ87" s="26"/>
      <c r="CK87" s="26"/>
      <c r="CL87" s="26"/>
      <c r="CM87" s="80"/>
      <c r="CN87" s="26"/>
      <c r="CO87" s="26"/>
      <c r="CP87" s="26"/>
      <c r="CQ87" s="80"/>
      <c r="CR87" s="26"/>
      <c r="CS87" s="26"/>
      <c r="CT87" s="26"/>
      <c r="CU87" s="80"/>
      <c r="CV87" s="80"/>
      <c r="CW87" s="26"/>
      <c r="CX87" s="26"/>
      <c r="CY87" s="80"/>
      <c r="CZ87" s="26">
        <v>1989</v>
      </c>
      <c r="DA87" s="26">
        <v>1989</v>
      </c>
      <c r="DB87" s="26">
        <v>1989</v>
      </c>
      <c r="DC87" s="31">
        <f t="shared" si="261"/>
        <v>100</v>
      </c>
      <c r="DD87" s="26"/>
      <c r="DE87" s="26"/>
      <c r="DF87" s="26"/>
      <c r="DG87" s="80"/>
      <c r="DH87" s="80"/>
      <c r="DI87" s="26"/>
      <c r="DJ87" s="26"/>
      <c r="DK87" s="80"/>
      <c r="DL87" s="80"/>
      <c r="DM87" s="26"/>
      <c r="DN87" s="26"/>
      <c r="DO87" s="26"/>
      <c r="DP87" s="26"/>
      <c r="DQ87" s="26"/>
      <c r="DR87" s="26"/>
      <c r="DS87" s="27"/>
      <c r="DT87" s="80"/>
      <c r="DU87" s="27"/>
      <c r="DV87" s="26"/>
      <c r="DW87" s="80"/>
      <c r="DX87" s="80"/>
      <c r="DY87" s="27"/>
      <c r="DZ87" s="26"/>
      <c r="EA87" s="80"/>
      <c r="EB87" s="27"/>
      <c r="EC87" s="27"/>
      <c r="ED87" s="26"/>
      <c r="EE87" s="80"/>
      <c r="EF87" s="27"/>
      <c r="EG87" s="27"/>
      <c r="EH87" s="26"/>
      <c r="EI87" s="26"/>
      <c r="EJ87" s="27"/>
      <c r="EK87" s="27"/>
      <c r="EL87" s="26"/>
      <c r="EM87" s="80"/>
      <c r="EN87" s="27"/>
      <c r="EO87" s="27"/>
      <c r="EP87" s="26"/>
      <c r="EQ87" s="80"/>
      <c r="ER87" s="26"/>
      <c r="ES87" s="26"/>
      <c r="ET87" s="26"/>
      <c r="EU87" s="80"/>
      <c r="EV87" s="26"/>
      <c r="EW87" s="26"/>
      <c r="EX87" s="26"/>
      <c r="EY87" s="26"/>
      <c r="EZ87" s="26"/>
      <c r="FA87" s="26"/>
      <c r="FB87" s="26"/>
      <c r="FC87" s="26"/>
      <c r="FD87" s="27"/>
      <c r="FE87" s="27"/>
      <c r="FF87" s="26"/>
      <c r="FG87" s="80"/>
      <c r="FH87" s="80"/>
      <c r="FI87" s="27"/>
      <c r="FJ87" s="26"/>
      <c r="FK87" s="80"/>
      <c r="FL87" s="80"/>
      <c r="FM87" s="27"/>
      <c r="FN87" s="26"/>
      <c r="FO87" s="80"/>
      <c r="FP87" s="26"/>
      <c r="FQ87" s="26"/>
      <c r="FR87" s="26"/>
      <c r="FS87" s="80"/>
      <c r="FT87" s="80"/>
      <c r="FU87" s="26">
        <v>1957.4</v>
      </c>
      <c r="FV87" s="26">
        <v>1498.82662</v>
      </c>
      <c r="FW87" s="31">
        <f t="shared" si="287"/>
        <v>76.572321446817199</v>
      </c>
      <c r="FX87" s="26"/>
      <c r="FY87" s="26"/>
      <c r="FZ87" s="26"/>
      <c r="GA87" s="80"/>
      <c r="GB87" s="26"/>
      <c r="GC87" s="26"/>
      <c r="GD87" s="26"/>
      <c r="GE87" s="80"/>
      <c r="GF87" s="26"/>
      <c r="GG87" s="26"/>
      <c r="GH87" s="26"/>
      <c r="GI87" s="80"/>
      <c r="GJ87" s="80"/>
      <c r="GK87" s="26"/>
      <c r="GL87" s="26"/>
      <c r="GM87" s="80"/>
      <c r="GN87" s="26"/>
      <c r="GO87" s="26"/>
      <c r="GP87" s="26"/>
      <c r="GQ87" s="80"/>
      <c r="GR87" s="80"/>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80"/>
      <c r="IS87" s="27"/>
      <c r="IT87" s="26"/>
      <c r="IU87" s="80"/>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30"/>
      <c r="JY87" s="30"/>
      <c r="JZ87" s="30"/>
      <c r="KA87" s="30"/>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row>
    <row r="88" spans="1:331" ht="15.75" x14ac:dyDescent="0.25">
      <c r="A88" s="66" t="s">
        <v>347</v>
      </c>
      <c r="B88" s="198">
        <f t="shared" si="234"/>
        <v>2691</v>
      </c>
      <c r="C88" s="198">
        <f t="shared" si="235"/>
        <v>5339.3</v>
      </c>
      <c r="D88" s="198">
        <f t="shared" si="236"/>
        <v>5339.3</v>
      </c>
      <c r="E88" s="198"/>
      <c r="F88" s="198">
        <f t="shared" si="237"/>
        <v>5339.3</v>
      </c>
      <c r="G88" s="26">
        <f t="shared" si="233"/>
        <v>100</v>
      </c>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184"/>
      <c r="BY88" s="184"/>
      <c r="BZ88" s="184"/>
      <c r="CA88" s="184"/>
      <c r="CB88" s="26"/>
      <c r="CC88" s="26"/>
      <c r="CD88" s="26"/>
      <c r="CE88" s="80"/>
      <c r="CF88" s="26"/>
      <c r="CG88" s="26"/>
      <c r="CH88" s="26"/>
      <c r="CI88" s="80"/>
      <c r="CJ88" s="26"/>
      <c r="CK88" s="26"/>
      <c r="CL88" s="26"/>
      <c r="CM88" s="80"/>
      <c r="CN88" s="26"/>
      <c r="CO88" s="26"/>
      <c r="CP88" s="26"/>
      <c r="CQ88" s="80"/>
      <c r="CR88" s="26"/>
      <c r="CS88" s="26"/>
      <c r="CT88" s="26"/>
      <c r="CU88" s="80"/>
      <c r="CV88" s="80"/>
      <c r="CW88" s="26"/>
      <c r="CX88" s="26"/>
      <c r="CY88" s="80"/>
      <c r="CZ88" s="26">
        <v>2691</v>
      </c>
      <c r="DA88" s="26">
        <v>2691</v>
      </c>
      <c r="DB88" s="26">
        <v>2691</v>
      </c>
      <c r="DC88" s="31">
        <f t="shared" si="261"/>
        <v>100</v>
      </c>
      <c r="DD88" s="26"/>
      <c r="DE88" s="26"/>
      <c r="DF88" s="26"/>
      <c r="DG88" s="80"/>
      <c r="DH88" s="80"/>
      <c r="DI88" s="26"/>
      <c r="DJ88" s="26"/>
      <c r="DK88" s="80"/>
      <c r="DL88" s="80"/>
      <c r="DM88" s="26"/>
      <c r="DN88" s="26"/>
      <c r="DO88" s="26"/>
      <c r="DP88" s="26"/>
      <c r="DQ88" s="26"/>
      <c r="DR88" s="26"/>
      <c r="DS88" s="27"/>
      <c r="DT88" s="80"/>
      <c r="DU88" s="27"/>
      <c r="DV88" s="26"/>
      <c r="DW88" s="80"/>
      <c r="DX88" s="80"/>
      <c r="DY88" s="27"/>
      <c r="DZ88" s="26"/>
      <c r="EA88" s="80"/>
      <c r="EB88" s="27"/>
      <c r="EC88" s="27"/>
      <c r="ED88" s="26"/>
      <c r="EE88" s="80"/>
      <c r="EF88" s="27"/>
      <c r="EG88" s="27"/>
      <c r="EH88" s="26"/>
      <c r="EI88" s="26"/>
      <c r="EJ88" s="27"/>
      <c r="EK88" s="27"/>
      <c r="EL88" s="26"/>
      <c r="EM88" s="80"/>
      <c r="EN88" s="27"/>
      <c r="EO88" s="27"/>
      <c r="EP88" s="26"/>
      <c r="EQ88" s="80"/>
      <c r="ER88" s="26"/>
      <c r="ES88" s="26"/>
      <c r="ET88" s="26"/>
      <c r="EU88" s="80"/>
      <c r="EV88" s="26"/>
      <c r="EW88" s="26"/>
      <c r="EX88" s="26"/>
      <c r="EY88" s="26"/>
      <c r="EZ88" s="26"/>
      <c r="FA88" s="26"/>
      <c r="FB88" s="26"/>
      <c r="FC88" s="26"/>
      <c r="FD88" s="27"/>
      <c r="FE88" s="27"/>
      <c r="FF88" s="26"/>
      <c r="FG88" s="80"/>
      <c r="FH88" s="80"/>
      <c r="FI88" s="27"/>
      <c r="FJ88" s="26"/>
      <c r="FK88" s="80"/>
      <c r="FL88" s="80"/>
      <c r="FM88" s="27"/>
      <c r="FN88" s="26"/>
      <c r="FO88" s="80"/>
      <c r="FP88" s="26"/>
      <c r="FQ88" s="26"/>
      <c r="FR88" s="26"/>
      <c r="FS88" s="80"/>
      <c r="FT88" s="80"/>
      <c r="FU88" s="26">
        <v>2648.3</v>
      </c>
      <c r="FV88" s="26">
        <v>2648.3</v>
      </c>
      <c r="FW88" s="31">
        <f t="shared" si="287"/>
        <v>100</v>
      </c>
      <c r="FX88" s="26"/>
      <c r="FY88" s="26"/>
      <c r="FZ88" s="26"/>
      <c r="GA88" s="80"/>
      <c r="GB88" s="26"/>
      <c r="GC88" s="26"/>
      <c r="GD88" s="26"/>
      <c r="GE88" s="80"/>
      <c r="GF88" s="26"/>
      <c r="GG88" s="26"/>
      <c r="GH88" s="26"/>
      <c r="GI88" s="80"/>
      <c r="GJ88" s="80"/>
      <c r="GK88" s="26"/>
      <c r="GL88" s="26"/>
      <c r="GM88" s="80"/>
      <c r="GN88" s="26"/>
      <c r="GO88" s="26"/>
      <c r="GP88" s="26"/>
      <c r="GQ88" s="80"/>
      <c r="GR88" s="80"/>
      <c r="GS88" s="26"/>
      <c r="GT88" s="26"/>
      <c r="GU88" s="26"/>
      <c r="GV88" s="26"/>
      <c r="GW88" s="26"/>
      <c r="GX88" s="26"/>
      <c r="GY88" s="26"/>
      <c r="GZ88" s="26"/>
      <c r="HA88" s="26"/>
      <c r="HB88" s="26"/>
      <c r="HC88" s="26"/>
      <c r="HD88" s="26"/>
      <c r="HE88" s="26"/>
      <c r="HF88" s="26"/>
      <c r="HG88" s="26"/>
      <c r="HH88" s="26"/>
      <c r="HI88" s="26"/>
      <c r="HJ88" s="26"/>
      <c r="HK88" s="26"/>
      <c r="HL88" s="26"/>
      <c r="HM88" s="26"/>
      <c r="HN88" s="26"/>
      <c r="HO88" s="26"/>
      <c r="HP88" s="26"/>
      <c r="HQ88" s="26"/>
      <c r="HR88" s="26"/>
      <c r="HS88" s="26"/>
      <c r="HT88" s="26"/>
      <c r="HU88" s="26"/>
      <c r="HV88" s="26"/>
      <c r="HW88" s="26"/>
      <c r="HX88" s="26"/>
      <c r="HY88" s="26"/>
      <c r="HZ88" s="26"/>
      <c r="IA88" s="26"/>
      <c r="IB88" s="26"/>
      <c r="IC88" s="26"/>
      <c r="ID88" s="26"/>
      <c r="IE88" s="26"/>
      <c r="IF88" s="26"/>
      <c r="IG88" s="26"/>
      <c r="IH88" s="26"/>
      <c r="II88" s="26"/>
      <c r="IJ88" s="26"/>
      <c r="IK88" s="26"/>
      <c r="IL88" s="26"/>
      <c r="IM88" s="26"/>
      <c r="IN88" s="26"/>
      <c r="IO88" s="26"/>
      <c r="IP88" s="26"/>
      <c r="IQ88" s="26"/>
      <c r="IR88" s="80"/>
      <c r="IS88" s="27"/>
      <c r="IT88" s="26"/>
      <c r="IU88" s="80"/>
      <c r="IV88" s="26"/>
      <c r="IW88" s="26"/>
      <c r="IX88" s="26"/>
      <c r="IY88" s="26"/>
      <c r="IZ88" s="26"/>
      <c r="JA88" s="26"/>
      <c r="JB88" s="26"/>
      <c r="JC88" s="26"/>
      <c r="JD88" s="26"/>
      <c r="JE88" s="26"/>
      <c r="JF88" s="26"/>
      <c r="JG88" s="26"/>
      <c r="JH88" s="26"/>
      <c r="JI88" s="26"/>
      <c r="JJ88" s="26"/>
      <c r="JK88" s="26"/>
      <c r="JL88" s="26"/>
      <c r="JM88" s="26"/>
      <c r="JN88" s="26"/>
      <c r="JO88" s="26"/>
      <c r="JP88" s="26"/>
      <c r="JQ88" s="26"/>
      <c r="JR88" s="26"/>
      <c r="JS88" s="26"/>
      <c r="JT88" s="26"/>
      <c r="JU88" s="26"/>
      <c r="JV88" s="26"/>
      <c r="JW88" s="26"/>
      <c r="JX88" s="30"/>
      <c r="JY88" s="30"/>
      <c r="JZ88" s="30"/>
      <c r="KA88" s="30"/>
      <c r="KB88" s="26"/>
      <c r="KC88" s="26"/>
      <c r="KD88" s="26"/>
      <c r="KE88" s="26"/>
      <c r="KF88" s="26"/>
      <c r="KG88" s="26"/>
      <c r="KH88" s="26"/>
      <c r="KI88" s="26"/>
      <c r="KJ88" s="26"/>
      <c r="KK88" s="26"/>
      <c r="KL88" s="26"/>
      <c r="KM88" s="26"/>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row>
    <row r="89" spans="1:331" ht="15.75" x14ac:dyDescent="0.25">
      <c r="A89" s="66" t="s">
        <v>258</v>
      </c>
      <c r="B89" s="198">
        <f t="shared" si="234"/>
        <v>3939</v>
      </c>
      <c r="C89" s="198">
        <f t="shared" si="235"/>
        <v>8448.4095500000003</v>
      </c>
      <c r="D89" s="198">
        <f t="shared" si="236"/>
        <v>8448.4095500000003</v>
      </c>
      <c r="E89" s="198"/>
      <c r="F89" s="198">
        <f t="shared" si="237"/>
        <v>7815.5</v>
      </c>
      <c r="G89" s="26">
        <f t="shared" si="233"/>
        <v>92.508536118493438</v>
      </c>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184"/>
      <c r="BY89" s="184"/>
      <c r="BZ89" s="184"/>
      <c r="CA89" s="184"/>
      <c r="CB89" s="26"/>
      <c r="CC89" s="26"/>
      <c r="CD89" s="26"/>
      <c r="CE89" s="80"/>
      <c r="CF89" s="26"/>
      <c r="CG89" s="26"/>
      <c r="CH89" s="26"/>
      <c r="CI89" s="80"/>
      <c r="CJ89" s="26"/>
      <c r="CK89" s="26"/>
      <c r="CL89" s="26"/>
      <c r="CM89" s="80"/>
      <c r="CN89" s="26"/>
      <c r="CO89" s="26"/>
      <c r="CP89" s="26"/>
      <c r="CQ89" s="80"/>
      <c r="CR89" s="26"/>
      <c r="CS89" s="26"/>
      <c r="CT89" s="26"/>
      <c r="CU89" s="80"/>
      <c r="CV89" s="80"/>
      <c r="CW89" s="26"/>
      <c r="CX89" s="26"/>
      <c r="CY89" s="80"/>
      <c r="CZ89" s="26">
        <v>3939</v>
      </c>
      <c r="DA89" s="26">
        <v>3939</v>
      </c>
      <c r="DB89" s="26">
        <v>3939</v>
      </c>
      <c r="DC89" s="31">
        <f t="shared" si="261"/>
        <v>100</v>
      </c>
      <c r="DD89" s="26"/>
      <c r="DE89" s="26"/>
      <c r="DF89" s="26"/>
      <c r="DG89" s="80"/>
      <c r="DH89" s="80"/>
      <c r="DI89" s="26"/>
      <c r="DJ89" s="26"/>
      <c r="DK89" s="80"/>
      <c r="DL89" s="80"/>
      <c r="DM89" s="26">
        <v>632.90955000000008</v>
      </c>
      <c r="DN89" s="26"/>
      <c r="DO89" s="26"/>
      <c r="DP89" s="26"/>
      <c r="DQ89" s="26"/>
      <c r="DR89" s="26"/>
      <c r="DS89" s="27"/>
      <c r="DT89" s="80"/>
      <c r="DU89" s="27"/>
      <c r="DV89" s="26"/>
      <c r="DW89" s="80"/>
      <c r="DX89" s="80"/>
      <c r="DY89" s="27"/>
      <c r="DZ89" s="26"/>
      <c r="EA89" s="80"/>
      <c r="EB89" s="27"/>
      <c r="EC89" s="27"/>
      <c r="ED89" s="26"/>
      <c r="EE89" s="80"/>
      <c r="EF89" s="27"/>
      <c r="EG89" s="27"/>
      <c r="EH89" s="26"/>
      <c r="EI89" s="26"/>
      <c r="EJ89" s="27"/>
      <c r="EK89" s="27"/>
      <c r="EL89" s="26"/>
      <c r="EM89" s="80"/>
      <c r="EN89" s="27"/>
      <c r="EO89" s="27"/>
      <c r="EP89" s="26"/>
      <c r="EQ89" s="80"/>
      <c r="ER89" s="26"/>
      <c r="ES89" s="26"/>
      <c r="ET89" s="26"/>
      <c r="EU89" s="80"/>
      <c r="EV89" s="26"/>
      <c r="EW89" s="26"/>
      <c r="EX89" s="26"/>
      <c r="EY89" s="26"/>
      <c r="EZ89" s="26"/>
      <c r="FA89" s="26"/>
      <c r="FB89" s="26"/>
      <c r="FC89" s="26"/>
      <c r="FD89" s="27"/>
      <c r="FE89" s="27"/>
      <c r="FF89" s="26"/>
      <c r="FG89" s="80"/>
      <c r="FH89" s="80"/>
      <c r="FI89" s="27"/>
      <c r="FJ89" s="26"/>
      <c r="FK89" s="80"/>
      <c r="FL89" s="80"/>
      <c r="FM89" s="27"/>
      <c r="FN89" s="26"/>
      <c r="FO89" s="80"/>
      <c r="FP89" s="26"/>
      <c r="FQ89" s="26"/>
      <c r="FR89" s="26"/>
      <c r="FS89" s="80"/>
      <c r="FT89" s="80"/>
      <c r="FU89" s="26">
        <v>3876.5</v>
      </c>
      <c r="FV89" s="26">
        <v>3876.5</v>
      </c>
      <c r="FW89" s="31">
        <f t="shared" si="287"/>
        <v>100</v>
      </c>
      <c r="FX89" s="26"/>
      <c r="FY89" s="26"/>
      <c r="FZ89" s="26"/>
      <c r="GA89" s="80"/>
      <c r="GB89" s="26"/>
      <c r="GC89" s="26"/>
      <c r="GD89" s="26"/>
      <c r="GE89" s="80"/>
      <c r="GF89" s="26"/>
      <c r="GG89" s="26"/>
      <c r="GH89" s="26"/>
      <c r="GI89" s="80"/>
      <c r="GJ89" s="80"/>
      <c r="GK89" s="26"/>
      <c r="GL89" s="26"/>
      <c r="GM89" s="80"/>
      <c r="GN89" s="26"/>
      <c r="GO89" s="26"/>
      <c r="GP89" s="26"/>
      <c r="GQ89" s="80"/>
      <c r="GR89" s="80"/>
      <c r="GS89" s="26"/>
      <c r="GT89" s="26"/>
      <c r="GU89" s="26"/>
      <c r="GV89" s="26"/>
      <c r="GW89" s="26"/>
      <c r="GX89" s="26"/>
      <c r="GY89" s="26"/>
      <c r="GZ89" s="26"/>
      <c r="HA89" s="26"/>
      <c r="HB89" s="26"/>
      <c r="HC89" s="26"/>
      <c r="HD89" s="26"/>
      <c r="HE89" s="26"/>
      <c r="HF89" s="26"/>
      <c r="HG89" s="26"/>
      <c r="HH89" s="26"/>
      <c r="HI89" s="26"/>
      <c r="HJ89" s="26"/>
      <c r="HK89" s="26"/>
      <c r="HL89" s="26"/>
      <c r="HM89" s="26"/>
      <c r="HN89" s="26"/>
      <c r="HO89" s="26"/>
      <c r="HP89" s="26"/>
      <c r="HQ89" s="26"/>
      <c r="HR89" s="26"/>
      <c r="HS89" s="26"/>
      <c r="HT89" s="26"/>
      <c r="HU89" s="26"/>
      <c r="HV89" s="26"/>
      <c r="HW89" s="26"/>
      <c r="HX89" s="26"/>
      <c r="HY89" s="26"/>
      <c r="HZ89" s="26"/>
      <c r="IA89" s="26"/>
      <c r="IB89" s="26"/>
      <c r="IC89" s="26"/>
      <c r="ID89" s="26"/>
      <c r="IE89" s="26"/>
      <c r="IF89" s="26"/>
      <c r="IG89" s="26"/>
      <c r="IH89" s="26"/>
      <c r="II89" s="26"/>
      <c r="IJ89" s="26"/>
      <c r="IK89" s="26"/>
      <c r="IL89" s="26"/>
      <c r="IM89" s="26"/>
      <c r="IN89" s="26"/>
      <c r="IO89" s="26"/>
      <c r="IP89" s="26"/>
      <c r="IQ89" s="26"/>
      <c r="IR89" s="80"/>
      <c r="IS89" s="27"/>
      <c r="IT89" s="26"/>
      <c r="IU89" s="80"/>
      <c r="IV89" s="26"/>
      <c r="IW89" s="26"/>
      <c r="IX89" s="26"/>
      <c r="IY89" s="26"/>
      <c r="IZ89" s="26"/>
      <c r="JA89" s="26"/>
      <c r="JB89" s="26"/>
      <c r="JC89" s="26"/>
      <c r="JD89" s="26"/>
      <c r="JE89" s="26"/>
      <c r="JF89" s="26"/>
      <c r="JG89" s="26"/>
      <c r="JH89" s="26"/>
      <c r="JI89" s="26"/>
      <c r="JJ89" s="26"/>
      <c r="JK89" s="26"/>
      <c r="JL89" s="26"/>
      <c r="JM89" s="26"/>
      <c r="JN89" s="26"/>
      <c r="JO89" s="26"/>
      <c r="JP89" s="26"/>
      <c r="JQ89" s="26"/>
      <c r="JR89" s="26"/>
      <c r="JS89" s="26"/>
      <c r="JT89" s="26"/>
      <c r="JU89" s="26"/>
      <c r="JV89" s="26"/>
      <c r="JW89" s="26"/>
      <c r="JX89" s="30"/>
      <c r="JY89" s="30"/>
      <c r="JZ89" s="30"/>
      <c r="KA89" s="30"/>
      <c r="KB89" s="26"/>
      <c r="KC89" s="26"/>
      <c r="KD89" s="26"/>
      <c r="KE89" s="26"/>
      <c r="KF89" s="26"/>
      <c r="KG89" s="26"/>
      <c r="KH89" s="26"/>
      <c r="KI89" s="26"/>
      <c r="KJ89" s="26"/>
      <c r="KK89" s="26"/>
      <c r="KL89" s="26"/>
      <c r="KM89" s="26"/>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row>
    <row r="90" spans="1:331" ht="15.75" x14ac:dyDescent="0.25">
      <c r="A90" s="66" t="s">
        <v>349</v>
      </c>
      <c r="B90" s="198">
        <f t="shared" si="234"/>
        <v>2397</v>
      </c>
      <c r="C90" s="198">
        <f t="shared" si="235"/>
        <v>4756</v>
      </c>
      <c r="D90" s="198">
        <f t="shared" si="236"/>
        <v>4756</v>
      </c>
      <c r="E90" s="198"/>
      <c r="F90" s="198">
        <f t="shared" si="237"/>
        <v>4756</v>
      </c>
      <c r="G90" s="26">
        <f t="shared" si="233"/>
        <v>100</v>
      </c>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184"/>
      <c r="BY90" s="184"/>
      <c r="BZ90" s="184"/>
      <c r="CA90" s="184"/>
      <c r="CB90" s="26"/>
      <c r="CC90" s="26"/>
      <c r="CD90" s="26"/>
      <c r="CE90" s="80"/>
      <c r="CF90" s="26"/>
      <c r="CG90" s="26"/>
      <c r="CH90" s="26"/>
      <c r="CI90" s="80"/>
      <c r="CJ90" s="26"/>
      <c r="CK90" s="26"/>
      <c r="CL90" s="26"/>
      <c r="CM90" s="80"/>
      <c r="CN90" s="26"/>
      <c r="CO90" s="26"/>
      <c r="CP90" s="26"/>
      <c r="CQ90" s="80"/>
      <c r="CR90" s="26"/>
      <c r="CS90" s="26"/>
      <c r="CT90" s="26"/>
      <c r="CU90" s="80"/>
      <c r="CV90" s="80"/>
      <c r="CW90" s="26"/>
      <c r="CX90" s="26"/>
      <c r="CY90" s="80"/>
      <c r="CZ90" s="26">
        <v>2397</v>
      </c>
      <c r="DA90" s="26">
        <v>2397</v>
      </c>
      <c r="DB90" s="26">
        <v>2397</v>
      </c>
      <c r="DC90" s="31">
        <f t="shared" si="261"/>
        <v>100</v>
      </c>
      <c r="DD90" s="26"/>
      <c r="DE90" s="26"/>
      <c r="DF90" s="26"/>
      <c r="DG90" s="80"/>
      <c r="DH90" s="80"/>
      <c r="DI90" s="26"/>
      <c r="DJ90" s="26"/>
      <c r="DK90" s="80"/>
      <c r="DL90" s="80"/>
      <c r="DM90" s="26"/>
      <c r="DN90" s="26"/>
      <c r="DO90" s="26"/>
      <c r="DP90" s="26"/>
      <c r="DQ90" s="26"/>
      <c r="DR90" s="26"/>
      <c r="DS90" s="27"/>
      <c r="DT90" s="80"/>
      <c r="DU90" s="27"/>
      <c r="DV90" s="26"/>
      <c r="DW90" s="80"/>
      <c r="DX90" s="80"/>
      <c r="DY90" s="27"/>
      <c r="DZ90" s="26"/>
      <c r="EA90" s="80"/>
      <c r="EB90" s="27"/>
      <c r="EC90" s="27"/>
      <c r="ED90" s="26"/>
      <c r="EE90" s="80"/>
      <c r="EF90" s="27"/>
      <c r="EG90" s="27"/>
      <c r="EH90" s="26"/>
      <c r="EI90" s="26"/>
      <c r="EJ90" s="27"/>
      <c r="EK90" s="27"/>
      <c r="EL90" s="26"/>
      <c r="EM90" s="80"/>
      <c r="EN90" s="27"/>
      <c r="EO90" s="27"/>
      <c r="EP90" s="26"/>
      <c r="EQ90" s="80"/>
      <c r="ER90" s="26"/>
      <c r="ES90" s="26"/>
      <c r="ET90" s="26"/>
      <c r="EU90" s="80"/>
      <c r="EV90" s="26"/>
      <c r="EW90" s="26"/>
      <c r="EX90" s="26"/>
      <c r="EY90" s="26"/>
      <c r="EZ90" s="26"/>
      <c r="FA90" s="26"/>
      <c r="FB90" s="26"/>
      <c r="FC90" s="26"/>
      <c r="FD90" s="27"/>
      <c r="FE90" s="27"/>
      <c r="FF90" s="26"/>
      <c r="FG90" s="80"/>
      <c r="FH90" s="80"/>
      <c r="FI90" s="27"/>
      <c r="FJ90" s="26"/>
      <c r="FK90" s="80"/>
      <c r="FL90" s="80"/>
      <c r="FM90" s="27"/>
      <c r="FN90" s="26"/>
      <c r="FO90" s="80"/>
      <c r="FP90" s="26"/>
      <c r="FQ90" s="26"/>
      <c r="FR90" s="26"/>
      <c r="FS90" s="80"/>
      <c r="FT90" s="80"/>
      <c r="FU90" s="26">
        <v>2359</v>
      </c>
      <c r="FV90" s="26">
        <v>2359</v>
      </c>
      <c r="FW90" s="31">
        <f t="shared" si="287"/>
        <v>100</v>
      </c>
      <c r="FX90" s="26"/>
      <c r="FY90" s="26"/>
      <c r="FZ90" s="26"/>
      <c r="GA90" s="80"/>
      <c r="GB90" s="26"/>
      <c r="GC90" s="26"/>
      <c r="GD90" s="26"/>
      <c r="GE90" s="80"/>
      <c r="GF90" s="26"/>
      <c r="GG90" s="26"/>
      <c r="GH90" s="26"/>
      <c r="GI90" s="80"/>
      <c r="GJ90" s="80"/>
      <c r="GK90" s="26"/>
      <c r="GL90" s="26"/>
      <c r="GM90" s="80"/>
      <c r="GN90" s="26"/>
      <c r="GO90" s="26"/>
      <c r="GP90" s="26"/>
      <c r="GQ90" s="80"/>
      <c r="GR90" s="80"/>
      <c r="GS90" s="26"/>
      <c r="GT90" s="26"/>
      <c r="GU90" s="26"/>
      <c r="GV90" s="26"/>
      <c r="GW90" s="26"/>
      <c r="GX90" s="26"/>
      <c r="GY90" s="26"/>
      <c r="GZ90" s="26"/>
      <c r="HA90" s="26"/>
      <c r="HB90" s="26"/>
      <c r="HC90" s="26"/>
      <c r="HD90" s="26"/>
      <c r="HE90" s="26"/>
      <c r="HF90" s="26"/>
      <c r="HG90" s="26"/>
      <c r="HH90" s="26"/>
      <c r="HI90" s="26"/>
      <c r="HJ90" s="26"/>
      <c r="HK90" s="26"/>
      <c r="HL90" s="26"/>
      <c r="HM90" s="26"/>
      <c r="HN90" s="26"/>
      <c r="HO90" s="26"/>
      <c r="HP90" s="26"/>
      <c r="HQ90" s="26"/>
      <c r="HR90" s="26"/>
      <c r="HS90" s="26"/>
      <c r="HT90" s="26"/>
      <c r="HU90" s="26"/>
      <c r="HV90" s="26"/>
      <c r="HW90" s="26"/>
      <c r="HX90" s="26"/>
      <c r="HY90" s="26"/>
      <c r="HZ90" s="26"/>
      <c r="IA90" s="26"/>
      <c r="IB90" s="26"/>
      <c r="IC90" s="26"/>
      <c r="ID90" s="26"/>
      <c r="IE90" s="26"/>
      <c r="IF90" s="26"/>
      <c r="IG90" s="26"/>
      <c r="IH90" s="26"/>
      <c r="II90" s="26"/>
      <c r="IJ90" s="26"/>
      <c r="IK90" s="26"/>
      <c r="IL90" s="26"/>
      <c r="IM90" s="26"/>
      <c r="IN90" s="26"/>
      <c r="IO90" s="26"/>
      <c r="IP90" s="26"/>
      <c r="IQ90" s="26"/>
      <c r="IR90" s="80"/>
      <c r="IS90" s="27"/>
      <c r="IT90" s="26"/>
      <c r="IU90" s="80"/>
      <c r="IV90" s="26"/>
      <c r="IW90" s="26"/>
      <c r="IX90" s="26"/>
      <c r="IY90" s="26"/>
      <c r="IZ90" s="26"/>
      <c r="JA90" s="26"/>
      <c r="JB90" s="26"/>
      <c r="JC90" s="26"/>
      <c r="JD90" s="26"/>
      <c r="JE90" s="26"/>
      <c r="JF90" s="26"/>
      <c r="JG90" s="26"/>
      <c r="JH90" s="26"/>
      <c r="JI90" s="26"/>
      <c r="JJ90" s="26"/>
      <c r="JK90" s="26"/>
      <c r="JL90" s="26"/>
      <c r="JM90" s="26"/>
      <c r="JN90" s="26"/>
      <c r="JO90" s="26"/>
      <c r="JP90" s="26"/>
      <c r="JQ90" s="26"/>
      <c r="JR90" s="26"/>
      <c r="JS90" s="26"/>
      <c r="JT90" s="26"/>
      <c r="JU90" s="26"/>
      <c r="JV90" s="26"/>
      <c r="JW90" s="26"/>
      <c r="JX90" s="30"/>
      <c r="JY90" s="30"/>
      <c r="JZ90" s="30"/>
      <c r="KA90" s="30"/>
      <c r="KB90" s="26"/>
      <c r="KC90" s="26"/>
      <c r="KD90" s="26"/>
      <c r="KE90" s="26"/>
      <c r="KF90" s="26"/>
      <c r="KG90" s="26"/>
      <c r="KH90" s="26"/>
      <c r="KI90" s="26"/>
      <c r="KJ90" s="26"/>
      <c r="KK90" s="26"/>
      <c r="KL90" s="26"/>
      <c r="KM90" s="26"/>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row>
    <row r="91" spans="1:331" ht="15.75" x14ac:dyDescent="0.25">
      <c r="A91" s="66" t="s">
        <v>350</v>
      </c>
      <c r="B91" s="198">
        <f t="shared" si="234"/>
        <v>2229</v>
      </c>
      <c r="C91" s="198">
        <f t="shared" si="235"/>
        <v>4422.6000000000004</v>
      </c>
      <c r="D91" s="198">
        <f t="shared" si="236"/>
        <v>4422.6000000000004</v>
      </c>
      <c r="E91" s="198"/>
      <c r="F91" s="198">
        <f t="shared" si="237"/>
        <v>4240.0658400000002</v>
      </c>
      <c r="G91" s="26">
        <f t="shared" si="233"/>
        <v>95.872695699362367</v>
      </c>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184"/>
      <c r="BY91" s="184"/>
      <c r="BZ91" s="184"/>
      <c r="CA91" s="184"/>
      <c r="CB91" s="26"/>
      <c r="CC91" s="26"/>
      <c r="CD91" s="26"/>
      <c r="CE91" s="80"/>
      <c r="CF91" s="26"/>
      <c r="CG91" s="26"/>
      <c r="CH91" s="26"/>
      <c r="CI91" s="80"/>
      <c r="CJ91" s="26"/>
      <c r="CK91" s="26"/>
      <c r="CL91" s="26"/>
      <c r="CM91" s="80"/>
      <c r="CN91" s="26"/>
      <c r="CO91" s="26"/>
      <c r="CP91" s="26"/>
      <c r="CQ91" s="80"/>
      <c r="CR91" s="26"/>
      <c r="CS91" s="26"/>
      <c r="CT91" s="26"/>
      <c r="CU91" s="80"/>
      <c r="CV91" s="80"/>
      <c r="CW91" s="26"/>
      <c r="CX91" s="26"/>
      <c r="CY91" s="80"/>
      <c r="CZ91" s="26">
        <v>2229</v>
      </c>
      <c r="DA91" s="26">
        <v>2229</v>
      </c>
      <c r="DB91" s="26">
        <v>2229</v>
      </c>
      <c r="DC91" s="31">
        <f t="shared" si="261"/>
        <v>100</v>
      </c>
      <c r="DD91" s="26"/>
      <c r="DE91" s="26"/>
      <c r="DF91" s="26"/>
      <c r="DG91" s="80"/>
      <c r="DH91" s="80"/>
      <c r="DI91" s="26"/>
      <c r="DJ91" s="26"/>
      <c r="DK91" s="80"/>
      <c r="DL91" s="80"/>
      <c r="DM91" s="26"/>
      <c r="DN91" s="26"/>
      <c r="DO91" s="26"/>
      <c r="DP91" s="26"/>
      <c r="DQ91" s="26"/>
      <c r="DR91" s="26"/>
      <c r="DS91" s="27"/>
      <c r="DT91" s="80"/>
      <c r="DU91" s="27"/>
      <c r="DV91" s="26"/>
      <c r="DW91" s="80"/>
      <c r="DX91" s="80"/>
      <c r="DY91" s="27"/>
      <c r="DZ91" s="26"/>
      <c r="EA91" s="80"/>
      <c r="EB91" s="27"/>
      <c r="EC91" s="27"/>
      <c r="ED91" s="26"/>
      <c r="EE91" s="80"/>
      <c r="EF91" s="27"/>
      <c r="EG91" s="27"/>
      <c r="EH91" s="26"/>
      <c r="EI91" s="26"/>
      <c r="EJ91" s="27"/>
      <c r="EK91" s="27"/>
      <c r="EL91" s="26"/>
      <c r="EM91" s="80"/>
      <c r="EN91" s="27"/>
      <c r="EO91" s="27"/>
      <c r="EP91" s="26"/>
      <c r="EQ91" s="80"/>
      <c r="ER91" s="26"/>
      <c r="ES91" s="26"/>
      <c r="ET91" s="26"/>
      <c r="EU91" s="80"/>
      <c r="EV91" s="26"/>
      <c r="EW91" s="26"/>
      <c r="EX91" s="26"/>
      <c r="EY91" s="26"/>
      <c r="EZ91" s="26"/>
      <c r="FA91" s="26"/>
      <c r="FB91" s="26"/>
      <c r="FC91" s="26"/>
      <c r="FD91" s="27"/>
      <c r="FE91" s="27"/>
      <c r="FF91" s="26"/>
      <c r="FG91" s="80"/>
      <c r="FH91" s="80"/>
      <c r="FI91" s="27"/>
      <c r="FJ91" s="26"/>
      <c r="FK91" s="80"/>
      <c r="FL91" s="80"/>
      <c r="FM91" s="27"/>
      <c r="FN91" s="26"/>
      <c r="FO91" s="80"/>
      <c r="FP91" s="26"/>
      <c r="FQ91" s="26"/>
      <c r="FR91" s="26"/>
      <c r="FS91" s="80"/>
      <c r="FT91" s="80"/>
      <c r="FU91" s="26">
        <v>2193.6</v>
      </c>
      <c r="FV91" s="26">
        <v>2011.06584</v>
      </c>
      <c r="FW91" s="31">
        <f t="shared" si="287"/>
        <v>91.67878555798687</v>
      </c>
      <c r="FX91" s="26"/>
      <c r="FY91" s="26"/>
      <c r="FZ91" s="26"/>
      <c r="GA91" s="80"/>
      <c r="GB91" s="26"/>
      <c r="GC91" s="26"/>
      <c r="GD91" s="26"/>
      <c r="GE91" s="80"/>
      <c r="GF91" s="26"/>
      <c r="GG91" s="26"/>
      <c r="GH91" s="26"/>
      <c r="GI91" s="80"/>
      <c r="GJ91" s="80"/>
      <c r="GK91" s="26"/>
      <c r="GL91" s="26"/>
      <c r="GM91" s="80"/>
      <c r="GN91" s="26"/>
      <c r="GO91" s="26"/>
      <c r="GP91" s="26"/>
      <c r="GQ91" s="80"/>
      <c r="GR91" s="80"/>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80"/>
      <c r="IS91" s="27"/>
      <c r="IT91" s="26"/>
      <c r="IU91" s="80"/>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30"/>
      <c r="JY91" s="30"/>
      <c r="JZ91" s="30"/>
      <c r="KA91" s="30"/>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row>
    <row r="92" spans="1:331" ht="15.75" x14ac:dyDescent="0.25">
      <c r="A92" s="66" t="s">
        <v>355</v>
      </c>
      <c r="B92" s="198">
        <f t="shared" si="234"/>
        <v>1566</v>
      </c>
      <c r="C92" s="198">
        <f t="shared" si="235"/>
        <v>4123.1000000000004</v>
      </c>
      <c r="D92" s="198">
        <f t="shared" si="236"/>
        <v>4123.1000000000004</v>
      </c>
      <c r="E92" s="198"/>
      <c r="F92" s="198">
        <f t="shared" si="237"/>
        <v>3107.1</v>
      </c>
      <c r="G92" s="26">
        <f t="shared" si="233"/>
        <v>75.358346874924194</v>
      </c>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v>1016</v>
      </c>
      <c r="BR92" s="26">
        <v>0</v>
      </c>
      <c r="BS92" s="26">
        <f t="shared" si="260"/>
        <v>0</v>
      </c>
      <c r="BT92" s="26"/>
      <c r="BU92" s="26"/>
      <c r="BV92" s="26"/>
      <c r="BW92" s="26"/>
      <c r="BX92" s="184"/>
      <c r="BY92" s="184"/>
      <c r="BZ92" s="184"/>
      <c r="CA92" s="184"/>
      <c r="CB92" s="26"/>
      <c r="CC92" s="26"/>
      <c r="CD92" s="26"/>
      <c r="CE92" s="80"/>
      <c r="CF92" s="26"/>
      <c r="CG92" s="26"/>
      <c r="CH92" s="26"/>
      <c r="CI92" s="80"/>
      <c r="CJ92" s="26"/>
      <c r="CK92" s="26"/>
      <c r="CL92" s="26"/>
      <c r="CM92" s="80"/>
      <c r="CN92" s="26"/>
      <c r="CO92" s="26"/>
      <c r="CP92" s="26"/>
      <c r="CQ92" s="80"/>
      <c r="CR92" s="26"/>
      <c r="CS92" s="26"/>
      <c r="CT92" s="26"/>
      <c r="CU92" s="80"/>
      <c r="CV92" s="80"/>
      <c r="CW92" s="26"/>
      <c r="CX92" s="26"/>
      <c r="CY92" s="80"/>
      <c r="CZ92" s="26">
        <v>1566</v>
      </c>
      <c r="DA92" s="26">
        <v>1566</v>
      </c>
      <c r="DB92" s="26">
        <v>1566</v>
      </c>
      <c r="DC92" s="31">
        <f t="shared" si="261"/>
        <v>100</v>
      </c>
      <c r="DD92" s="26"/>
      <c r="DE92" s="26"/>
      <c r="DF92" s="26"/>
      <c r="DG92" s="80"/>
      <c r="DH92" s="80"/>
      <c r="DI92" s="26"/>
      <c r="DJ92" s="26"/>
      <c r="DK92" s="80"/>
      <c r="DL92" s="80"/>
      <c r="DM92" s="26"/>
      <c r="DN92" s="26"/>
      <c r="DO92" s="26"/>
      <c r="DP92" s="26"/>
      <c r="DQ92" s="26"/>
      <c r="DR92" s="26"/>
      <c r="DS92" s="27"/>
      <c r="DT92" s="80"/>
      <c r="DU92" s="27"/>
      <c r="DV92" s="26"/>
      <c r="DW92" s="80"/>
      <c r="DX92" s="80"/>
      <c r="DY92" s="27"/>
      <c r="DZ92" s="26"/>
      <c r="EA92" s="80"/>
      <c r="EB92" s="27"/>
      <c r="EC92" s="27"/>
      <c r="ED92" s="26"/>
      <c r="EE92" s="80"/>
      <c r="EF92" s="27"/>
      <c r="EG92" s="27"/>
      <c r="EH92" s="26"/>
      <c r="EI92" s="26"/>
      <c r="EJ92" s="27"/>
      <c r="EK92" s="27"/>
      <c r="EL92" s="26"/>
      <c r="EM92" s="80"/>
      <c r="EN92" s="27"/>
      <c r="EO92" s="27"/>
      <c r="EP92" s="26"/>
      <c r="EQ92" s="80"/>
      <c r="ER92" s="26"/>
      <c r="ES92" s="26"/>
      <c r="ET92" s="26"/>
      <c r="EU92" s="80"/>
      <c r="EV92" s="26"/>
      <c r="EW92" s="26"/>
      <c r="EX92" s="26"/>
      <c r="EY92" s="26"/>
      <c r="EZ92" s="26"/>
      <c r="FA92" s="26"/>
      <c r="FB92" s="26"/>
      <c r="FC92" s="26"/>
      <c r="FD92" s="27"/>
      <c r="FE92" s="27"/>
      <c r="FF92" s="26"/>
      <c r="FG92" s="80"/>
      <c r="FH92" s="80"/>
      <c r="FI92" s="27"/>
      <c r="FJ92" s="26"/>
      <c r="FK92" s="80"/>
      <c r="FL92" s="80"/>
      <c r="FM92" s="27"/>
      <c r="FN92" s="26"/>
      <c r="FO92" s="80"/>
      <c r="FP92" s="26"/>
      <c r="FQ92" s="26"/>
      <c r="FR92" s="26"/>
      <c r="FS92" s="80"/>
      <c r="FT92" s="80"/>
      <c r="FU92" s="26">
        <v>1541.1</v>
      </c>
      <c r="FV92" s="26">
        <v>1541.1</v>
      </c>
      <c r="FW92" s="31">
        <f t="shared" si="287"/>
        <v>100</v>
      </c>
      <c r="FX92" s="26"/>
      <c r="FY92" s="26"/>
      <c r="FZ92" s="26"/>
      <c r="GA92" s="80"/>
      <c r="GB92" s="26"/>
      <c r="GC92" s="26"/>
      <c r="GD92" s="26"/>
      <c r="GE92" s="80"/>
      <c r="GF92" s="26"/>
      <c r="GG92" s="26"/>
      <c r="GH92" s="26"/>
      <c r="GI92" s="80"/>
      <c r="GJ92" s="80"/>
      <c r="GK92" s="26"/>
      <c r="GL92" s="26"/>
      <c r="GM92" s="80"/>
      <c r="GN92" s="26"/>
      <c r="GO92" s="26"/>
      <c r="GP92" s="26"/>
      <c r="GQ92" s="80"/>
      <c r="GR92" s="80"/>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c r="HZ92" s="26"/>
      <c r="IA92" s="26"/>
      <c r="IB92" s="26"/>
      <c r="IC92" s="26"/>
      <c r="ID92" s="26"/>
      <c r="IE92" s="26"/>
      <c r="IF92" s="26"/>
      <c r="IG92" s="26"/>
      <c r="IH92" s="26"/>
      <c r="II92" s="26"/>
      <c r="IJ92" s="26"/>
      <c r="IK92" s="26"/>
      <c r="IL92" s="26"/>
      <c r="IM92" s="26"/>
      <c r="IN92" s="26"/>
      <c r="IO92" s="26"/>
      <c r="IP92" s="26"/>
      <c r="IQ92" s="26"/>
      <c r="IR92" s="80"/>
      <c r="IS92" s="27"/>
      <c r="IT92" s="26"/>
      <c r="IU92" s="80"/>
      <c r="IV92" s="26"/>
      <c r="IW92" s="26"/>
      <c r="IX92" s="26"/>
      <c r="IY92" s="26"/>
      <c r="IZ92" s="26"/>
      <c r="JA92" s="26"/>
      <c r="JB92" s="26"/>
      <c r="JC92" s="26"/>
      <c r="JD92" s="26"/>
      <c r="JE92" s="26"/>
      <c r="JF92" s="26"/>
      <c r="JG92" s="26"/>
      <c r="JH92" s="26"/>
      <c r="JI92" s="26"/>
      <c r="JJ92" s="26"/>
      <c r="JK92" s="26"/>
      <c r="JL92" s="26"/>
      <c r="JM92" s="26"/>
      <c r="JN92" s="26"/>
      <c r="JO92" s="26"/>
      <c r="JP92" s="26"/>
      <c r="JQ92" s="26"/>
      <c r="JR92" s="26"/>
      <c r="JS92" s="26"/>
      <c r="JT92" s="26"/>
      <c r="JU92" s="26"/>
      <c r="JV92" s="26"/>
      <c r="JW92" s="26"/>
      <c r="JX92" s="30"/>
      <c r="JY92" s="30"/>
      <c r="JZ92" s="30"/>
      <c r="KA92" s="30"/>
      <c r="KB92" s="26"/>
      <c r="KC92" s="26"/>
      <c r="KD92" s="26"/>
      <c r="KE92" s="26"/>
      <c r="KF92" s="26"/>
      <c r="KG92" s="26"/>
      <c r="KH92" s="26"/>
      <c r="KI92" s="26"/>
      <c r="KJ92" s="26"/>
      <c r="KK92" s="26"/>
      <c r="KL92" s="26"/>
      <c r="KM92" s="26"/>
      <c r="KN92" s="26"/>
      <c r="KO92" s="26"/>
      <c r="KP92" s="26"/>
      <c r="KQ92" s="26"/>
      <c r="KR92" s="26"/>
      <c r="KS92" s="26"/>
      <c r="KT92" s="26"/>
      <c r="KU92" s="26"/>
      <c r="KV92" s="26"/>
      <c r="KW92" s="26"/>
      <c r="KX92" s="26"/>
      <c r="KY92" s="26"/>
      <c r="KZ92" s="26"/>
      <c r="LA92" s="26"/>
      <c r="LB92" s="26"/>
      <c r="LC92" s="26"/>
      <c r="LD92" s="26"/>
      <c r="LE92" s="26"/>
      <c r="LF92" s="26"/>
      <c r="LG92" s="26"/>
      <c r="LH92" s="26"/>
      <c r="LI92" s="26"/>
      <c r="LJ92" s="26"/>
      <c r="LK92" s="26"/>
      <c r="LL92" s="26"/>
      <c r="LM92" s="26"/>
      <c r="LN92" s="26"/>
      <c r="LO92" s="26"/>
      <c r="LP92" s="26"/>
      <c r="LQ92" s="26"/>
      <c r="LR92" s="26"/>
      <c r="LS92" s="26"/>
    </row>
    <row r="93" spans="1:331" ht="15.75" x14ac:dyDescent="0.25">
      <c r="A93" s="66" t="s">
        <v>179</v>
      </c>
      <c r="B93" s="198">
        <f t="shared" si="234"/>
        <v>0</v>
      </c>
      <c r="C93" s="198">
        <f t="shared" si="235"/>
        <v>1200</v>
      </c>
      <c r="D93" s="198">
        <f t="shared" si="236"/>
        <v>1200</v>
      </c>
      <c r="E93" s="198"/>
      <c r="F93" s="198">
        <f t="shared" si="237"/>
        <v>923.99807999999996</v>
      </c>
      <c r="G93" s="26">
        <f t="shared" si="233"/>
        <v>76.999839999999992</v>
      </c>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v>1200</v>
      </c>
      <c r="BR93" s="26">
        <v>923.99807999999996</v>
      </c>
      <c r="BS93" s="26">
        <f t="shared" si="260"/>
        <v>76.999839999999992</v>
      </c>
      <c r="BT93" s="26"/>
      <c r="BU93" s="26"/>
      <c r="BV93" s="26"/>
      <c r="BW93" s="26"/>
      <c r="BX93" s="184"/>
      <c r="BY93" s="184"/>
      <c r="BZ93" s="184"/>
      <c r="CA93" s="184"/>
      <c r="CB93" s="26"/>
      <c r="CC93" s="26"/>
      <c r="CD93" s="26"/>
      <c r="CE93" s="80"/>
      <c r="CF93" s="26"/>
      <c r="CG93" s="26"/>
      <c r="CH93" s="26"/>
      <c r="CI93" s="80"/>
      <c r="CJ93" s="26"/>
      <c r="CK93" s="26"/>
      <c r="CL93" s="26"/>
      <c r="CM93" s="80"/>
      <c r="CN93" s="26"/>
      <c r="CO93" s="26"/>
      <c r="CP93" s="26"/>
      <c r="CQ93" s="80"/>
      <c r="CR93" s="26"/>
      <c r="CS93" s="26"/>
      <c r="CT93" s="26"/>
      <c r="CU93" s="80"/>
      <c r="CV93" s="80"/>
      <c r="CW93" s="26"/>
      <c r="CX93" s="26"/>
      <c r="CY93" s="80"/>
      <c r="CZ93" s="26"/>
      <c r="DA93" s="26"/>
      <c r="DB93" s="26"/>
      <c r="DC93" s="31"/>
      <c r="DD93" s="26"/>
      <c r="DE93" s="26"/>
      <c r="DF93" s="26"/>
      <c r="DG93" s="80"/>
      <c r="DH93" s="80"/>
      <c r="DI93" s="26"/>
      <c r="DJ93" s="26"/>
      <c r="DK93" s="80"/>
      <c r="DL93" s="80"/>
      <c r="DM93" s="26"/>
      <c r="DN93" s="26"/>
      <c r="DO93" s="26"/>
      <c r="DP93" s="26"/>
      <c r="DQ93" s="26"/>
      <c r="DR93" s="26"/>
      <c r="DS93" s="27"/>
      <c r="DT93" s="80"/>
      <c r="DU93" s="27"/>
      <c r="DV93" s="26"/>
      <c r="DW93" s="80"/>
      <c r="DX93" s="80"/>
      <c r="DY93" s="27"/>
      <c r="DZ93" s="26"/>
      <c r="EA93" s="80"/>
      <c r="EB93" s="27"/>
      <c r="EC93" s="27"/>
      <c r="ED93" s="26"/>
      <c r="EE93" s="80"/>
      <c r="EF93" s="27"/>
      <c r="EG93" s="27"/>
      <c r="EH93" s="26"/>
      <c r="EI93" s="26"/>
      <c r="EJ93" s="27"/>
      <c r="EK93" s="27"/>
      <c r="EL93" s="26"/>
      <c r="EM93" s="80"/>
      <c r="EN93" s="27"/>
      <c r="EO93" s="27"/>
      <c r="EP93" s="26"/>
      <c r="EQ93" s="80"/>
      <c r="ER93" s="26"/>
      <c r="ES93" s="26"/>
      <c r="ET93" s="26"/>
      <c r="EU93" s="80"/>
      <c r="EV93" s="26"/>
      <c r="EW93" s="26"/>
      <c r="EX93" s="26"/>
      <c r="EY93" s="26"/>
      <c r="EZ93" s="26"/>
      <c r="FA93" s="26"/>
      <c r="FB93" s="26"/>
      <c r="FC93" s="26"/>
      <c r="FD93" s="27"/>
      <c r="FE93" s="27"/>
      <c r="FF93" s="26"/>
      <c r="FG93" s="80"/>
      <c r="FH93" s="80"/>
      <c r="FI93" s="27"/>
      <c r="FJ93" s="26"/>
      <c r="FK93" s="80"/>
      <c r="FL93" s="80"/>
      <c r="FM93" s="27"/>
      <c r="FN93" s="26"/>
      <c r="FO93" s="80"/>
      <c r="FP93" s="26"/>
      <c r="FQ93" s="26"/>
      <c r="FR93" s="26"/>
      <c r="FS93" s="80"/>
      <c r="FT93" s="26"/>
      <c r="FU93" s="26"/>
      <c r="FV93" s="26"/>
      <c r="FW93" s="31"/>
      <c r="FX93" s="26"/>
      <c r="FY93" s="26"/>
      <c r="FZ93" s="26"/>
      <c r="GA93" s="80"/>
      <c r="GB93" s="26"/>
      <c r="GC93" s="26"/>
      <c r="GD93" s="26"/>
      <c r="GE93" s="80"/>
      <c r="GF93" s="26"/>
      <c r="GG93" s="26"/>
      <c r="GH93" s="26"/>
      <c r="GI93" s="80"/>
      <c r="GJ93" s="80"/>
      <c r="GK93" s="26"/>
      <c r="GL93" s="26"/>
      <c r="GM93" s="80"/>
      <c r="GN93" s="26"/>
      <c r="GO93" s="26"/>
      <c r="GP93" s="26"/>
      <c r="GQ93" s="80"/>
      <c r="GR93" s="80"/>
      <c r="GS93" s="26"/>
      <c r="GT93" s="26"/>
      <c r="GU93" s="26"/>
      <c r="GV93" s="26"/>
      <c r="GW93" s="26"/>
      <c r="GX93" s="26"/>
      <c r="GY93" s="26"/>
      <c r="GZ93" s="26"/>
      <c r="HA93" s="26"/>
      <c r="HB93" s="26"/>
      <c r="HC93" s="26"/>
      <c r="HD93" s="26"/>
      <c r="HE93" s="26"/>
      <c r="HF93" s="26"/>
      <c r="HG93" s="26"/>
      <c r="HH93" s="26"/>
      <c r="HI93" s="26"/>
      <c r="HJ93" s="26"/>
      <c r="HK93" s="26"/>
      <c r="HL93" s="26"/>
      <c r="HM93" s="26"/>
      <c r="HN93" s="26"/>
      <c r="HO93" s="26"/>
      <c r="HP93" s="26"/>
      <c r="HQ93" s="26"/>
      <c r="HR93" s="26"/>
      <c r="HS93" s="26"/>
      <c r="HT93" s="26"/>
      <c r="HU93" s="26"/>
      <c r="HV93" s="26"/>
      <c r="HW93" s="26"/>
      <c r="HX93" s="26"/>
      <c r="HY93" s="26"/>
      <c r="HZ93" s="26"/>
      <c r="IA93" s="26"/>
      <c r="IB93" s="26"/>
      <c r="IC93" s="26"/>
      <c r="ID93" s="26"/>
      <c r="IE93" s="26"/>
      <c r="IF93" s="26"/>
      <c r="IG93" s="26"/>
      <c r="IH93" s="26"/>
      <c r="II93" s="26"/>
      <c r="IJ93" s="26"/>
      <c r="IK93" s="26"/>
      <c r="IL93" s="26"/>
      <c r="IM93" s="26"/>
      <c r="IN93" s="26"/>
      <c r="IO93" s="26"/>
      <c r="IP93" s="26"/>
      <c r="IQ93" s="26"/>
      <c r="IR93" s="80"/>
      <c r="IS93" s="27"/>
      <c r="IT93" s="26"/>
      <c r="IU93" s="80"/>
      <c r="IV93" s="26"/>
      <c r="IW93" s="26"/>
      <c r="IX93" s="26"/>
      <c r="IY93" s="26"/>
      <c r="IZ93" s="26"/>
      <c r="JA93" s="26"/>
      <c r="JB93" s="26"/>
      <c r="JC93" s="26"/>
      <c r="JD93" s="26"/>
      <c r="JE93" s="26"/>
      <c r="JF93" s="26"/>
      <c r="JG93" s="26"/>
      <c r="JH93" s="26"/>
      <c r="JI93" s="26"/>
      <c r="JJ93" s="26"/>
      <c r="JK93" s="26"/>
      <c r="JL93" s="26"/>
      <c r="JM93" s="26"/>
      <c r="JN93" s="26"/>
      <c r="JO93" s="26"/>
      <c r="JP93" s="26"/>
      <c r="JQ93" s="26"/>
      <c r="JR93" s="26"/>
      <c r="JS93" s="26"/>
      <c r="JT93" s="26"/>
      <c r="JU93" s="26"/>
      <c r="JV93" s="26"/>
      <c r="JW93" s="26"/>
      <c r="JX93" s="30"/>
      <c r="JY93" s="30"/>
      <c r="JZ93" s="30"/>
      <c r="KA93" s="30"/>
      <c r="KB93" s="26"/>
      <c r="KC93" s="26"/>
      <c r="KD93" s="26"/>
      <c r="KE93" s="26"/>
      <c r="KF93" s="26"/>
      <c r="KG93" s="26"/>
      <c r="KH93" s="26"/>
      <c r="KI93" s="26"/>
      <c r="KJ93" s="26"/>
      <c r="KK93" s="26"/>
      <c r="KL93" s="26"/>
      <c r="KM93" s="26"/>
      <c r="KN93" s="26"/>
      <c r="KO93" s="26"/>
      <c r="KP93" s="26"/>
      <c r="KQ93" s="26"/>
      <c r="KR93" s="26"/>
      <c r="KS93" s="26"/>
      <c r="KT93" s="26"/>
      <c r="KU93" s="26"/>
      <c r="KV93" s="26"/>
      <c r="KW93" s="26"/>
      <c r="KX93" s="26"/>
      <c r="KY93" s="26"/>
      <c r="KZ93" s="26"/>
      <c r="LA93" s="26"/>
      <c r="LB93" s="26"/>
      <c r="LC93" s="26"/>
      <c r="LD93" s="26"/>
      <c r="LE93" s="26"/>
      <c r="LF93" s="26"/>
      <c r="LG93" s="26"/>
      <c r="LH93" s="26"/>
      <c r="LI93" s="26"/>
      <c r="LJ93" s="26"/>
      <c r="LK93" s="26"/>
      <c r="LL93" s="26"/>
      <c r="LM93" s="26"/>
      <c r="LN93" s="26"/>
      <c r="LO93" s="26"/>
      <c r="LP93" s="26"/>
      <c r="LQ93" s="26"/>
      <c r="LR93" s="26"/>
      <c r="LS93" s="26"/>
    </row>
    <row r="94" spans="1:331" ht="15.75" x14ac:dyDescent="0.25">
      <c r="A94" s="66" t="s">
        <v>351</v>
      </c>
      <c r="B94" s="198">
        <f t="shared" si="234"/>
        <v>1353</v>
      </c>
      <c r="C94" s="198">
        <f t="shared" si="235"/>
        <v>3184.5</v>
      </c>
      <c r="D94" s="198">
        <f t="shared" si="236"/>
        <v>3184.5</v>
      </c>
      <c r="E94" s="198"/>
      <c r="F94" s="198">
        <f t="shared" si="237"/>
        <v>1353</v>
      </c>
      <c r="G94" s="26">
        <f t="shared" si="233"/>
        <v>42.487046632124354</v>
      </c>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v>500</v>
      </c>
      <c r="BR94" s="26"/>
      <c r="BS94" s="26">
        <f t="shared" si="260"/>
        <v>0</v>
      </c>
      <c r="BT94" s="26"/>
      <c r="BU94" s="26"/>
      <c r="BV94" s="26"/>
      <c r="BW94" s="26"/>
      <c r="BX94" s="184"/>
      <c r="BY94" s="184"/>
      <c r="BZ94" s="184"/>
      <c r="CA94" s="184"/>
      <c r="CB94" s="26"/>
      <c r="CC94" s="26"/>
      <c r="CD94" s="26"/>
      <c r="CE94" s="80"/>
      <c r="CF94" s="26"/>
      <c r="CG94" s="26"/>
      <c r="CH94" s="26"/>
      <c r="CI94" s="80"/>
      <c r="CJ94" s="26"/>
      <c r="CK94" s="26"/>
      <c r="CL94" s="26"/>
      <c r="CM94" s="80"/>
      <c r="CN94" s="26"/>
      <c r="CO94" s="26"/>
      <c r="CP94" s="26"/>
      <c r="CQ94" s="80"/>
      <c r="CR94" s="26"/>
      <c r="CS94" s="26"/>
      <c r="CT94" s="26"/>
      <c r="CU94" s="80"/>
      <c r="CV94" s="80"/>
      <c r="CW94" s="26"/>
      <c r="CX94" s="26"/>
      <c r="CY94" s="80"/>
      <c r="CZ94" s="26">
        <v>1353</v>
      </c>
      <c r="DA94" s="26">
        <v>1353</v>
      </c>
      <c r="DB94" s="26">
        <v>1353</v>
      </c>
      <c r="DC94" s="31">
        <f t="shared" si="261"/>
        <v>100</v>
      </c>
      <c r="DD94" s="26"/>
      <c r="DE94" s="26"/>
      <c r="DF94" s="26"/>
      <c r="DG94" s="80"/>
      <c r="DH94" s="80"/>
      <c r="DI94" s="26"/>
      <c r="DJ94" s="26"/>
      <c r="DK94" s="80"/>
      <c r="DL94" s="80"/>
      <c r="DM94" s="26"/>
      <c r="DN94" s="26"/>
      <c r="DO94" s="80"/>
      <c r="DP94" s="26"/>
      <c r="DQ94" s="26"/>
      <c r="DR94" s="26"/>
      <c r="DS94" s="27"/>
      <c r="DT94" s="80"/>
      <c r="DU94" s="27"/>
      <c r="DV94" s="26"/>
      <c r="DW94" s="80"/>
      <c r="DX94" s="80"/>
      <c r="DY94" s="27"/>
      <c r="DZ94" s="26"/>
      <c r="EA94" s="80"/>
      <c r="EB94" s="27"/>
      <c r="EC94" s="27"/>
      <c r="ED94" s="26"/>
      <c r="EE94" s="80"/>
      <c r="EF94" s="27"/>
      <c r="EG94" s="27"/>
      <c r="EH94" s="26"/>
      <c r="EI94" s="26"/>
      <c r="EJ94" s="27"/>
      <c r="EK94" s="27"/>
      <c r="EL94" s="26"/>
      <c r="EM94" s="80"/>
      <c r="EN94" s="27"/>
      <c r="EO94" s="27"/>
      <c r="EP94" s="26"/>
      <c r="EQ94" s="80"/>
      <c r="ER94" s="26"/>
      <c r="ES94" s="26"/>
      <c r="ET94" s="26"/>
      <c r="EU94" s="80"/>
      <c r="EV94" s="26"/>
      <c r="EW94" s="26"/>
      <c r="EX94" s="26"/>
      <c r="EY94" s="26"/>
      <c r="EZ94" s="26"/>
      <c r="FA94" s="26"/>
      <c r="FB94" s="26"/>
      <c r="FC94" s="26"/>
      <c r="FD94" s="27"/>
      <c r="FE94" s="27"/>
      <c r="FF94" s="26"/>
      <c r="FG94" s="80"/>
      <c r="FH94" s="80"/>
      <c r="FI94" s="27"/>
      <c r="FJ94" s="26"/>
      <c r="FK94" s="80"/>
      <c r="FL94" s="80"/>
      <c r="FM94" s="27"/>
      <c r="FN94" s="26"/>
      <c r="FO94" s="80"/>
      <c r="FP94" s="26"/>
      <c r="FQ94" s="26"/>
      <c r="FR94" s="26"/>
      <c r="FS94" s="80"/>
      <c r="FT94" s="26"/>
      <c r="FU94" s="26">
        <v>1331.5</v>
      </c>
      <c r="FV94" s="26">
        <v>0</v>
      </c>
      <c r="FW94" s="31">
        <f t="shared" si="287"/>
        <v>0</v>
      </c>
      <c r="FX94" s="26"/>
      <c r="FY94" s="26"/>
      <c r="FZ94" s="26"/>
      <c r="GA94" s="80"/>
      <c r="GB94" s="26"/>
      <c r="GC94" s="26"/>
      <c r="GD94" s="26"/>
      <c r="GE94" s="80"/>
      <c r="GF94" s="26"/>
      <c r="GG94" s="26"/>
      <c r="GH94" s="26"/>
      <c r="GI94" s="80"/>
      <c r="GJ94" s="80"/>
      <c r="GK94" s="26"/>
      <c r="GL94" s="26"/>
      <c r="GM94" s="80"/>
      <c r="GN94" s="26"/>
      <c r="GO94" s="26"/>
      <c r="GP94" s="26"/>
      <c r="GQ94" s="80"/>
      <c r="GR94" s="80"/>
      <c r="GS94" s="26"/>
      <c r="GT94" s="26"/>
      <c r="GU94" s="26"/>
      <c r="GV94" s="26"/>
      <c r="GW94" s="26"/>
      <c r="GX94" s="26"/>
      <c r="GY94" s="26"/>
      <c r="GZ94" s="26"/>
      <c r="HA94" s="26"/>
      <c r="HB94" s="26"/>
      <c r="HC94" s="26"/>
      <c r="HD94" s="26"/>
      <c r="HE94" s="26"/>
      <c r="HF94" s="26"/>
      <c r="HG94" s="26"/>
      <c r="HH94" s="26"/>
      <c r="HI94" s="26"/>
      <c r="HJ94" s="26"/>
      <c r="HK94" s="26"/>
      <c r="HL94" s="26"/>
      <c r="HM94" s="26"/>
      <c r="HN94" s="26"/>
      <c r="HO94" s="26"/>
      <c r="HP94" s="26"/>
      <c r="HQ94" s="26"/>
      <c r="HR94" s="26"/>
      <c r="HS94" s="26"/>
      <c r="HT94" s="26"/>
      <c r="HU94" s="26"/>
      <c r="HV94" s="26"/>
      <c r="HW94" s="26"/>
      <c r="HX94" s="26"/>
      <c r="HY94" s="26"/>
      <c r="HZ94" s="26"/>
      <c r="IA94" s="26"/>
      <c r="IB94" s="26"/>
      <c r="IC94" s="26"/>
      <c r="ID94" s="26"/>
      <c r="IE94" s="26"/>
      <c r="IF94" s="26"/>
      <c r="IG94" s="26"/>
      <c r="IH94" s="26"/>
      <c r="II94" s="26"/>
      <c r="IJ94" s="26"/>
      <c r="IK94" s="26"/>
      <c r="IL94" s="26"/>
      <c r="IM94" s="26"/>
      <c r="IN94" s="26"/>
      <c r="IO94" s="26"/>
      <c r="IP94" s="26"/>
      <c r="IQ94" s="26"/>
      <c r="IR94" s="80"/>
      <c r="IS94" s="27"/>
      <c r="IT94" s="26"/>
      <c r="IU94" s="80"/>
      <c r="IV94" s="26"/>
      <c r="IW94" s="26"/>
      <c r="IX94" s="26"/>
      <c r="IY94" s="26"/>
      <c r="IZ94" s="26"/>
      <c r="JA94" s="26"/>
      <c r="JB94" s="26"/>
      <c r="JC94" s="26"/>
      <c r="JD94" s="26"/>
      <c r="JE94" s="26"/>
      <c r="JF94" s="26"/>
      <c r="JG94" s="26"/>
      <c r="JH94" s="26"/>
      <c r="JI94" s="26"/>
      <c r="JJ94" s="26"/>
      <c r="JK94" s="26"/>
      <c r="JL94" s="26"/>
      <c r="JM94" s="26"/>
      <c r="JN94" s="26"/>
      <c r="JO94" s="26"/>
      <c r="JP94" s="26"/>
      <c r="JQ94" s="26"/>
      <c r="JR94" s="26"/>
      <c r="JS94" s="26"/>
      <c r="JT94" s="26"/>
      <c r="JU94" s="26"/>
      <c r="JV94" s="26"/>
      <c r="JW94" s="26"/>
      <c r="JX94" s="30"/>
      <c r="JY94" s="30"/>
      <c r="JZ94" s="30"/>
      <c r="KA94" s="30"/>
      <c r="KB94" s="26"/>
      <c r="KC94" s="26"/>
      <c r="KD94" s="26"/>
      <c r="KE94" s="26"/>
      <c r="KF94" s="26"/>
      <c r="KG94" s="26"/>
      <c r="KH94" s="26"/>
      <c r="KI94" s="26"/>
      <c r="KJ94" s="26"/>
      <c r="KK94" s="26"/>
      <c r="KL94" s="26"/>
      <c r="KM94" s="26"/>
      <c r="KN94" s="26"/>
      <c r="KO94" s="26"/>
      <c r="KP94" s="26"/>
      <c r="KQ94" s="26"/>
      <c r="KR94" s="26"/>
      <c r="KS94" s="26"/>
      <c r="KT94" s="26"/>
      <c r="KU94" s="26"/>
      <c r="KV94" s="26"/>
      <c r="KW94" s="26"/>
      <c r="KX94" s="26"/>
      <c r="KY94" s="26"/>
      <c r="KZ94" s="26"/>
      <c r="LA94" s="26"/>
      <c r="LB94" s="26"/>
      <c r="LC94" s="26"/>
      <c r="LD94" s="26"/>
      <c r="LE94" s="26"/>
      <c r="LF94" s="26"/>
      <c r="LG94" s="26"/>
      <c r="LH94" s="26"/>
      <c r="LI94" s="26"/>
      <c r="LJ94" s="26"/>
      <c r="LK94" s="26"/>
      <c r="LL94" s="26"/>
      <c r="LM94" s="26"/>
      <c r="LN94" s="26"/>
      <c r="LO94" s="26"/>
      <c r="LP94" s="26"/>
      <c r="LQ94" s="26"/>
      <c r="LR94" s="26"/>
      <c r="LS94" s="26"/>
    </row>
    <row r="95" spans="1:331" ht="15.75" x14ac:dyDescent="0.25">
      <c r="A95" s="66" t="s">
        <v>352</v>
      </c>
      <c r="B95" s="198">
        <f t="shared" si="234"/>
        <v>8919</v>
      </c>
      <c r="C95" s="198">
        <f t="shared" si="235"/>
        <v>17696.400000000001</v>
      </c>
      <c r="D95" s="198">
        <f t="shared" si="236"/>
        <v>17696.400000000001</v>
      </c>
      <c r="E95" s="198"/>
      <c r="F95" s="198">
        <f t="shared" si="237"/>
        <v>0</v>
      </c>
      <c r="G95" s="26">
        <f t="shared" si="233"/>
        <v>0</v>
      </c>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184"/>
      <c r="BY95" s="184"/>
      <c r="BZ95" s="184"/>
      <c r="CA95" s="184"/>
      <c r="CB95" s="26"/>
      <c r="CC95" s="26"/>
      <c r="CD95" s="26"/>
      <c r="CE95" s="80"/>
      <c r="CF95" s="26"/>
      <c r="CG95" s="26"/>
      <c r="CH95" s="26"/>
      <c r="CI95" s="80"/>
      <c r="CJ95" s="26"/>
      <c r="CK95" s="26"/>
      <c r="CL95" s="26"/>
      <c r="CM95" s="80"/>
      <c r="CN95" s="26"/>
      <c r="CO95" s="26"/>
      <c r="CP95" s="26"/>
      <c r="CQ95" s="80"/>
      <c r="CR95" s="26"/>
      <c r="CS95" s="26"/>
      <c r="CT95" s="26"/>
      <c r="CU95" s="80"/>
      <c r="CV95" s="80"/>
      <c r="CW95" s="26"/>
      <c r="CX95" s="26"/>
      <c r="CY95" s="80"/>
      <c r="CZ95" s="26">
        <v>8919</v>
      </c>
      <c r="DA95" s="26">
        <v>8919</v>
      </c>
      <c r="DB95" s="26">
        <v>0</v>
      </c>
      <c r="DC95" s="31">
        <f t="shared" si="261"/>
        <v>0</v>
      </c>
      <c r="DD95" s="26"/>
      <c r="DE95" s="26"/>
      <c r="DF95" s="26"/>
      <c r="DG95" s="80"/>
      <c r="DH95" s="80"/>
      <c r="DI95" s="26"/>
      <c r="DJ95" s="26"/>
      <c r="DK95" s="80"/>
      <c r="DL95" s="80"/>
      <c r="DM95" s="26"/>
      <c r="DN95" s="26"/>
      <c r="DO95" s="80"/>
      <c r="DP95" s="26"/>
      <c r="DQ95" s="26"/>
      <c r="DR95" s="26"/>
      <c r="DS95" s="27"/>
      <c r="DT95" s="80"/>
      <c r="DU95" s="27"/>
      <c r="DV95" s="26"/>
      <c r="DW95" s="80"/>
      <c r="DX95" s="80"/>
      <c r="DY95" s="27"/>
      <c r="DZ95" s="26"/>
      <c r="EA95" s="80"/>
      <c r="EB95" s="27"/>
      <c r="EC95" s="27"/>
      <c r="ED95" s="26"/>
      <c r="EE95" s="80"/>
      <c r="EF95" s="27"/>
      <c r="EG95" s="27"/>
      <c r="EH95" s="26"/>
      <c r="EI95" s="26"/>
      <c r="EJ95" s="27"/>
      <c r="EK95" s="27"/>
      <c r="EL95" s="26"/>
      <c r="EM95" s="80"/>
      <c r="EN95" s="27"/>
      <c r="EO95" s="27"/>
      <c r="EP95" s="26"/>
      <c r="EQ95" s="80"/>
      <c r="ER95" s="26"/>
      <c r="ES95" s="26"/>
      <c r="ET95" s="26"/>
      <c r="EU95" s="80"/>
      <c r="EV95" s="26"/>
      <c r="EW95" s="26"/>
      <c r="EX95" s="26"/>
      <c r="EY95" s="26"/>
      <c r="EZ95" s="26"/>
      <c r="FA95" s="26"/>
      <c r="FB95" s="26"/>
      <c r="FC95" s="26"/>
      <c r="FD95" s="27"/>
      <c r="FE95" s="27"/>
      <c r="FF95" s="26"/>
      <c r="FG95" s="80"/>
      <c r="FH95" s="80"/>
      <c r="FI95" s="27"/>
      <c r="FJ95" s="26"/>
      <c r="FK95" s="80"/>
      <c r="FL95" s="80"/>
      <c r="FM95" s="27"/>
      <c r="FN95" s="26"/>
      <c r="FO95" s="80"/>
      <c r="FP95" s="26"/>
      <c r="FQ95" s="26"/>
      <c r="FR95" s="26"/>
      <c r="FS95" s="80"/>
      <c r="FT95" s="26"/>
      <c r="FU95" s="26">
        <v>8777.4</v>
      </c>
      <c r="FV95" s="26">
        <v>0</v>
      </c>
      <c r="FW95" s="31"/>
      <c r="FX95" s="26"/>
      <c r="FY95" s="26"/>
      <c r="FZ95" s="26"/>
      <c r="GA95" s="80"/>
      <c r="GB95" s="26"/>
      <c r="GC95" s="26"/>
      <c r="GD95" s="26"/>
      <c r="GE95" s="80"/>
      <c r="GF95" s="26"/>
      <c r="GG95" s="26"/>
      <c r="GH95" s="26"/>
      <c r="GI95" s="80"/>
      <c r="GJ95" s="80"/>
      <c r="GK95" s="26"/>
      <c r="GL95" s="26"/>
      <c r="GM95" s="80"/>
      <c r="GN95" s="26"/>
      <c r="GO95" s="26"/>
      <c r="GP95" s="26"/>
      <c r="GQ95" s="80"/>
      <c r="GR95" s="80"/>
      <c r="GS95" s="26"/>
      <c r="GT95" s="26"/>
      <c r="GU95" s="26"/>
      <c r="GV95" s="26"/>
      <c r="GW95" s="26"/>
      <c r="GX95" s="26"/>
      <c r="GY95" s="26"/>
      <c r="GZ95" s="26"/>
      <c r="HA95" s="26"/>
      <c r="HB95" s="26"/>
      <c r="HC95" s="26"/>
      <c r="HD95" s="26"/>
      <c r="HE95" s="26"/>
      <c r="HF95" s="26"/>
      <c r="HG95" s="26"/>
      <c r="HH95" s="26"/>
      <c r="HI95" s="26"/>
      <c r="HJ95" s="26"/>
      <c r="HK95" s="26"/>
      <c r="HL95" s="26"/>
      <c r="HM95" s="26"/>
      <c r="HN95" s="26"/>
      <c r="HO95" s="26"/>
      <c r="HP95" s="26"/>
      <c r="HQ95" s="26"/>
      <c r="HR95" s="26"/>
      <c r="HS95" s="26"/>
      <c r="HT95" s="26"/>
      <c r="HU95" s="26"/>
      <c r="HV95" s="26"/>
      <c r="HW95" s="26"/>
      <c r="HX95" s="26"/>
      <c r="HY95" s="26"/>
      <c r="HZ95" s="26"/>
      <c r="IA95" s="26"/>
      <c r="IB95" s="26"/>
      <c r="IC95" s="26"/>
      <c r="ID95" s="26"/>
      <c r="IE95" s="26"/>
      <c r="IF95" s="26"/>
      <c r="IG95" s="26"/>
      <c r="IH95" s="26"/>
      <c r="II95" s="26"/>
      <c r="IJ95" s="26"/>
      <c r="IK95" s="26"/>
      <c r="IL95" s="26"/>
      <c r="IM95" s="26"/>
      <c r="IN95" s="26"/>
      <c r="IO95" s="26"/>
      <c r="IP95" s="26"/>
      <c r="IQ95" s="26"/>
      <c r="IR95" s="80"/>
      <c r="IS95" s="27"/>
      <c r="IT95" s="26"/>
      <c r="IU95" s="80"/>
      <c r="IV95" s="26"/>
      <c r="IW95" s="26"/>
      <c r="IX95" s="26"/>
      <c r="IY95" s="26"/>
      <c r="IZ95" s="26"/>
      <c r="JA95" s="26"/>
      <c r="JB95" s="26"/>
      <c r="JC95" s="26"/>
      <c r="JD95" s="26"/>
      <c r="JE95" s="26"/>
      <c r="JF95" s="26"/>
      <c r="JG95" s="26"/>
      <c r="JH95" s="26"/>
      <c r="JI95" s="26"/>
      <c r="JJ95" s="26"/>
      <c r="JK95" s="26"/>
      <c r="JL95" s="26"/>
      <c r="JM95" s="26"/>
      <c r="JN95" s="26"/>
      <c r="JO95" s="26"/>
      <c r="JP95" s="26"/>
      <c r="JQ95" s="26"/>
      <c r="JR95" s="26"/>
      <c r="JS95" s="26"/>
      <c r="JT95" s="26"/>
      <c r="JU95" s="26"/>
      <c r="JV95" s="26"/>
      <c r="JW95" s="26"/>
      <c r="JX95" s="30"/>
      <c r="JY95" s="30"/>
      <c r="JZ95" s="30"/>
      <c r="KA95" s="30"/>
      <c r="KB95" s="26"/>
      <c r="KC95" s="26"/>
      <c r="KD95" s="26"/>
      <c r="KE95" s="26"/>
      <c r="KF95" s="26"/>
      <c r="KG95" s="26"/>
      <c r="KH95" s="26"/>
      <c r="KI95" s="26"/>
      <c r="KJ95" s="26"/>
      <c r="KK95" s="26"/>
      <c r="KL95" s="26"/>
      <c r="KM95" s="26"/>
      <c r="KN95" s="26"/>
      <c r="KO95" s="26"/>
      <c r="KP95" s="26"/>
      <c r="KQ95" s="26"/>
      <c r="KR95" s="26"/>
      <c r="KS95" s="26"/>
      <c r="KT95" s="26"/>
      <c r="KU95" s="26"/>
      <c r="KV95" s="26"/>
      <c r="KW95" s="26"/>
      <c r="KX95" s="26"/>
      <c r="KY95" s="26"/>
      <c r="KZ95" s="26"/>
      <c r="LA95" s="26"/>
      <c r="LB95" s="26"/>
      <c r="LC95" s="26"/>
      <c r="LD95" s="26"/>
      <c r="LE95" s="26"/>
      <c r="LF95" s="26"/>
      <c r="LG95" s="26"/>
      <c r="LH95" s="26"/>
      <c r="LI95" s="26"/>
      <c r="LJ95" s="26"/>
      <c r="LK95" s="26"/>
      <c r="LL95" s="26"/>
      <c r="LM95" s="26"/>
      <c r="LN95" s="26"/>
      <c r="LO95" s="26"/>
      <c r="LP95" s="26"/>
      <c r="LQ95" s="26"/>
      <c r="LR95" s="26"/>
      <c r="LS95" s="26"/>
    </row>
    <row r="96" spans="1:331" ht="15.75" x14ac:dyDescent="0.25">
      <c r="A96" s="66" t="s">
        <v>353</v>
      </c>
      <c r="B96" s="198">
        <f t="shared" si="234"/>
        <v>9729</v>
      </c>
      <c r="C96" s="198">
        <f t="shared" si="235"/>
        <v>19303.599999999999</v>
      </c>
      <c r="D96" s="198">
        <f t="shared" si="236"/>
        <v>19303.599999999999</v>
      </c>
      <c r="E96" s="198"/>
      <c r="F96" s="198">
        <f t="shared" si="237"/>
        <v>10784.46299</v>
      </c>
      <c r="G96" s="26">
        <f t="shared" si="233"/>
        <v>55.867625676039708</v>
      </c>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184"/>
      <c r="BY96" s="184"/>
      <c r="BZ96" s="184"/>
      <c r="CA96" s="184"/>
      <c r="CB96" s="26"/>
      <c r="CC96" s="26"/>
      <c r="CD96" s="26"/>
      <c r="CE96" s="80"/>
      <c r="CF96" s="26"/>
      <c r="CG96" s="26"/>
      <c r="CH96" s="26"/>
      <c r="CI96" s="80"/>
      <c r="CJ96" s="26"/>
      <c r="CK96" s="26"/>
      <c r="CL96" s="26"/>
      <c r="CM96" s="80"/>
      <c r="CN96" s="26"/>
      <c r="CO96" s="26"/>
      <c r="CP96" s="26"/>
      <c r="CQ96" s="80"/>
      <c r="CR96" s="26"/>
      <c r="CS96" s="26"/>
      <c r="CT96" s="26"/>
      <c r="CU96" s="80"/>
      <c r="CV96" s="80"/>
      <c r="CW96" s="26"/>
      <c r="CX96" s="26"/>
      <c r="CY96" s="80"/>
      <c r="CZ96" s="26">
        <v>9729</v>
      </c>
      <c r="DA96" s="26">
        <v>9729</v>
      </c>
      <c r="DB96" s="26">
        <v>9729</v>
      </c>
      <c r="DC96" s="31">
        <f t="shared" si="261"/>
        <v>100</v>
      </c>
      <c r="DD96" s="26"/>
      <c r="DE96" s="26"/>
      <c r="DF96" s="26"/>
      <c r="DG96" s="80"/>
      <c r="DH96" s="80"/>
      <c r="DI96" s="26"/>
      <c r="DJ96" s="26"/>
      <c r="DK96" s="80"/>
      <c r="DL96" s="80"/>
      <c r="DM96" s="26"/>
      <c r="DN96" s="26"/>
      <c r="DO96" s="80"/>
      <c r="DP96" s="26"/>
      <c r="DQ96" s="26"/>
      <c r="DR96" s="26"/>
      <c r="DS96" s="27"/>
      <c r="DT96" s="80"/>
      <c r="DU96" s="27"/>
      <c r="DV96" s="26"/>
      <c r="DW96" s="80"/>
      <c r="DX96" s="80"/>
      <c r="DY96" s="27"/>
      <c r="DZ96" s="26"/>
      <c r="EA96" s="80"/>
      <c r="EB96" s="27"/>
      <c r="EC96" s="27"/>
      <c r="ED96" s="26"/>
      <c r="EE96" s="80"/>
      <c r="EF96" s="27"/>
      <c r="EG96" s="27"/>
      <c r="EH96" s="26"/>
      <c r="EI96" s="26"/>
      <c r="EJ96" s="27"/>
      <c r="EK96" s="27"/>
      <c r="EL96" s="26"/>
      <c r="EM96" s="80"/>
      <c r="EN96" s="27"/>
      <c r="EO96" s="27"/>
      <c r="EP96" s="26"/>
      <c r="EQ96" s="80"/>
      <c r="ER96" s="26"/>
      <c r="ES96" s="26"/>
      <c r="ET96" s="26"/>
      <c r="EU96" s="80"/>
      <c r="EV96" s="26"/>
      <c r="EW96" s="26"/>
      <c r="EX96" s="26"/>
      <c r="EY96" s="26"/>
      <c r="EZ96" s="26"/>
      <c r="FA96" s="26"/>
      <c r="FB96" s="26"/>
      <c r="FC96" s="26"/>
      <c r="FD96" s="27"/>
      <c r="FE96" s="27"/>
      <c r="FF96" s="26"/>
      <c r="FG96" s="80"/>
      <c r="FH96" s="80"/>
      <c r="FI96" s="27"/>
      <c r="FJ96" s="26"/>
      <c r="FK96" s="80"/>
      <c r="FL96" s="80"/>
      <c r="FM96" s="27"/>
      <c r="FN96" s="26"/>
      <c r="FO96" s="80"/>
      <c r="FP96" s="26"/>
      <c r="FQ96" s="26"/>
      <c r="FR96" s="26"/>
      <c r="FS96" s="80"/>
      <c r="FT96" s="26"/>
      <c r="FU96" s="26">
        <v>9574.6</v>
      </c>
      <c r="FV96" s="26">
        <v>1055.46299</v>
      </c>
      <c r="FW96" s="31">
        <f t="shared" si="287"/>
        <v>11.023572681887494</v>
      </c>
      <c r="FX96" s="26"/>
      <c r="FY96" s="26"/>
      <c r="FZ96" s="26"/>
      <c r="GA96" s="80"/>
      <c r="GB96" s="26"/>
      <c r="GC96" s="26"/>
      <c r="GD96" s="26"/>
      <c r="GE96" s="80"/>
      <c r="GF96" s="26"/>
      <c r="GG96" s="26"/>
      <c r="GH96" s="26"/>
      <c r="GI96" s="80"/>
      <c r="GJ96" s="80"/>
      <c r="GK96" s="26"/>
      <c r="GL96" s="26"/>
      <c r="GM96" s="80"/>
      <c r="GN96" s="26"/>
      <c r="GO96" s="26"/>
      <c r="GP96" s="26"/>
      <c r="GQ96" s="80"/>
      <c r="GR96" s="80"/>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c r="HZ96" s="26"/>
      <c r="IA96" s="26"/>
      <c r="IB96" s="26"/>
      <c r="IC96" s="26"/>
      <c r="ID96" s="26"/>
      <c r="IE96" s="26"/>
      <c r="IF96" s="26"/>
      <c r="IG96" s="26"/>
      <c r="IH96" s="26"/>
      <c r="II96" s="26"/>
      <c r="IJ96" s="26"/>
      <c r="IK96" s="26"/>
      <c r="IL96" s="26"/>
      <c r="IM96" s="26"/>
      <c r="IN96" s="26"/>
      <c r="IO96" s="26"/>
      <c r="IP96" s="26"/>
      <c r="IQ96" s="26"/>
      <c r="IR96" s="80"/>
      <c r="IS96" s="27"/>
      <c r="IT96" s="26"/>
      <c r="IU96" s="80"/>
      <c r="IV96" s="26"/>
      <c r="IW96" s="26"/>
      <c r="IX96" s="26"/>
      <c r="IY96" s="26"/>
      <c r="IZ96" s="26"/>
      <c r="JA96" s="26"/>
      <c r="JB96" s="26"/>
      <c r="JC96" s="26"/>
      <c r="JD96" s="26"/>
      <c r="JE96" s="26"/>
      <c r="JF96" s="26"/>
      <c r="JG96" s="26"/>
      <c r="JH96" s="26"/>
      <c r="JI96" s="26"/>
      <c r="JJ96" s="26"/>
      <c r="JK96" s="26"/>
      <c r="JL96" s="26"/>
      <c r="JM96" s="26"/>
      <c r="JN96" s="26"/>
      <c r="JO96" s="26"/>
      <c r="JP96" s="26"/>
      <c r="JQ96" s="26"/>
      <c r="JR96" s="26"/>
      <c r="JS96" s="26"/>
      <c r="JT96" s="26"/>
      <c r="JU96" s="26"/>
      <c r="JV96" s="26"/>
      <c r="JW96" s="26"/>
      <c r="JX96" s="30"/>
      <c r="JY96" s="30"/>
      <c r="JZ96" s="30"/>
      <c r="KA96" s="30"/>
      <c r="KB96" s="26"/>
      <c r="KC96" s="26"/>
      <c r="KD96" s="26"/>
      <c r="KE96" s="26"/>
      <c r="KF96" s="26"/>
      <c r="KG96" s="26"/>
      <c r="KH96" s="26"/>
      <c r="KI96" s="26"/>
      <c r="KJ96" s="26"/>
      <c r="KK96" s="26"/>
      <c r="KL96" s="26"/>
      <c r="KM96" s="26"/>
      <c r="KN96" s="26"/>
      <c r="KO96" s="26"/>
      <c r="KP96" s="26"/>
      <c r="KQ96" s="26"/>
      <c r="KR96" s="26"/>
      <c r="KS96" s="26"/>
      <c r="KT96" s="26"/>
      <c r="KU96" s="26"/>
      <c r="KV96" s="26"/>
      <c r="KW96" s="26"/>
      <c r="KX96" s="26"/>
      <c r="KY96" s="26"/>
      <c r="KZ96" s="26"/>
      <c r="LA96" s="26"/>
      <c r="LB96" s="26"/>
      <c r="LC96" s="26"/>
      <c r="LD96" s="26"/>
      <c r="LE96" s="26"/>
      <c r="LF96" s="26"/>
      <c r="LG96" s="26"/>
      <c r="LH96" s="26"/>
      <c r="LI96" s="26"/>
      <c r="LJ96" s="26"/>
      <c r="LK96" s="26"/>
      <c r="LL96" s="26"/>
      <c r="LM96" s="26"/>
      <c r="LN96" s="26"/>
      <c r="LO96" s="26"/>
      <c r="LP96" s="26"/>
      <c r="LQ96" s="26"/>
      <c r="LR96" s="26"/>
      <c r="LS96" s="26"/>
    </row>
    <row r="97" spans="1:331" ht="15.75" x14ac:dyDescent="0.25">
      <c r="A97" s="66" t="s">
        <v>354</v>
      </c>
      <c r="B97" s="198">
        <f t="shared" si="234"/>
        <v>4539</v>
      </c>
      <c r="C97" s="198">
        <f t="shared" si="235"/>
        <v>9005.9</v>
      </c>
      <c r="D97" s="198">
        <f t="shared" si="236"/>
        <v>9005.9</v>
      </c>
      <c r="E97" s="198"/>
      <c r="F97" s="198">
        <f t="shared" si="237"/>
        <v>8782.5550000000003</v>
      </c>
      <c r="G97" s="26">
        <f t="shared" si="233"/>
        <v>97.520014657058169</v>
      </c>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184"/>
      <c r="BY97" s="184"/>
      <c r="BZ97" s="184"/>
      <c r="CA97" s="184"/>
      <c r="CB97" s="26"/>
      <c r="CC97" s="26"/>
      <c r="CD97" s="26"/>
      <c r="CE97" s="80"/>
      <c r="CF97" s="26"/>
      <c r="CG97" s="26"/>
      <c r="CH97" s="26"/>
      <c r="CI97" s="80"/>
      <c r="CJ97" s="26"/>
      <c r="CK97" s="26"/>
      <c r="CL97" s="26"/>
      <c r="CM97" s="80"/>
      <c r="CN97" s="26"/>
      <c r="CO97" s="26"/>
      <c r="CP97" s="26"/>
      <c r="CQ97" s="80"/>
      <c r="CR97" s="26"/>
      <c r="CS97" s="26"/>
      <c r="CT97" s="26"/>
      <c r="CU97" s="80"/>
      <c r="CV97" s="80"/>
      <c r="CW97" s="26"/>
      <c r="CX97" s="26"/>
      <c r="CY97" s="80"/>
      <c r="CZ97" s="26">
        <v>4539</v>
      </c>
      <c r="DA97" s="26">
        <v>4539</v>
      </c>
      <c r="DB97" s="26">
        <v>4539</v>
      </c>
      <c r="DC97" s="31">
        <f t="shared" si="261"/>
        <v>100</v>
      </c>
      <c r="DD97" s="26"/>
      <c r="DE97" s="26"/>
      <c r="DF97" s="26"/>
      <c r="DG97" s="80"/>
      <c r="DH97" s="80"/>
      <c r="DI97" s="26"/>
      <c r="DJ97" s="26"/>
      <c r="DK97" s="80"/>
      <c r="DL97" s="80"/>
      <c r="DM97" s="26"/>
      <c r="DN97" s="26"/>
      <c r="DO97" s="80"/>
      <c r="DP97" s="26"/>
      <c r="DQ97" s="26"/>
      <c r="DR97" s="26"/>
      <c r="DS97" s="27"/>
      <c r="DT97" s="80"/>
      <c r="DU97" s="27"/>
      <c r="DV97" s="26"/>
      <c r="DW97" s="80"/>
      <c r="DX97" s="80"/>
      <c r="DY97" s="27"/>
      <c r="DZ97" s="26"/>
      <c r="EA97" s="80"/>
      <c r="EB97" s="27"/>
      <c r="EC97" s="27"/>
      <c r="ED97" s="26"/>
      <c r="EE97" s="80"/>
      <c r="EF97" s="27"/>
      <c r="EG97" s="27"/>
      <c r="EH97" s="26"/>
      <c r="EI97" s="26"/>
      <c r="EJ97" s="27"/>
      <c r="EK97" s="27"/>
      <c r="EL97" s="26"/>
      <c r="EM97" s="80"/>
      <c r="EN97" s="27"/>
      <c r="EO97" s="27"/>
      <c r="EP97" s="26"/>
      <c r="EQ97" s="80"/>
      <c r="ER97" s="26"/>
      <c r="ES97" s="26"/>
      <c r="ET97" s="26"/>
      <c r="EU97" s="80"/>
      <c r="EV97" s="26"/>
      <c r="EW97" s="26"/>
      <c r="EX97" s="26"/>
      <c r="EY97" s="26"/>
      <c r="EZ97" s="26"/>
      <c r="FA97" s="26"/>
      <c r="FB97" s="26"/>
      <c r="FC97" s="26"/>
      <c r="FD97" s="27"/>
      <c r="FE97" s="27"/>
      <c r="FF97" s="26"/>
      <c r="FG97" s="80"/>
      <c r="FH97" s="80"/>
      <c r="FI97" s="27"/>
      <c r="FJ97" s="26"/>
      <c r="FK97" s="80"/>
      <c r="FL97" s="80"/>
      <c r="FM97" s="27"/>
      <c r="FN97" s="26"/>
      <c r="FO97" s="80"/>
      <c r="FP97" s="26"/>
      <c r="FQ97" s="26"/>
      <c r="FR97" s="26"/>
      <c r="FS97" s="80"/>
      <c r="FT97" s="80"/>
      <c r="FU97" s="26">
        <v>4466.8999999999996</v>
      </c>
      <c r="FV97" s="26">
        <v>4243.5550000000003</v>
      </c>
      <c r="FW97" s="31">
        <f t="shared" si="287"/>
        <v>95.000000000000014</v>
      </c>
      <c r="FX97" s="26"/>
      <c r="FY97" s="26"/>
      <c r="FZ97" s="26"/>
      <c r="GA97" s="80"/>
      <c r="GB97" s="26"/>
      <c r="GC97" s="26"/>
      <c r="GD97" s="26"/>
      <c r="GE97" s="80"/>
      <c r="GF97" s="26"/>
      <c r="GG97" s="26"/>
      <c r="GH97" s="26"/>
      <c r="GI97" s="80"/>
      <c r="GJ97" s="80"/>
      <c r="GK97" s="26"/>
      <c r="GL97" s="26"/>
      <c r="GM97" s="80"/>
      <c r="GN97" s="26"/>
      <c r="GO97" s="26"/>
      <c r="GP97" s="26"/>
      <c r="GQ97" s="80"/>
      <c r="GR97" s="80"/>
      <c r="GS97" s="26"/>
      <c r="GT97" s="26"/>
      <c r="GU97" s="26"/>
      <c r="GV97" s="26"/>
      <c r="GW97" s="26"/>
      <c r="GX97" s="26"/>
      <c r="GY97" s="26"/>
      <c r="GZ97" s="26"/>
      <c r="HA97" s="26"/>
      <c r="HB97" s="26"/>
      <c r="HC97" s="26"/>
      <c r="HD97" s="26"/>
      <c r="HE97" s="26"/>
      <c r="HF97" s="26"/>
      <c r="HG97" s="26"/>
      <c r="HH97" s="26"/>
      <c r="HI97" s="26"/>
      <c r="HJ97" s="26"/>
      <c r="HK97" s="26"/>
      <c r="HL97" s="26"/>
      <c r="HM97" s="26"/>
      <c r="HN97" s="26"/>
      <c r="HO97" s="26"/>
      <c r="HP97" s="26"/>
      <c r="HQ97" s="26"/>
      <c r="HR97" s="26"/>
      <c r="HS97" s="26"/>
      <c r="HT97" s="26"/>
      <c r="HU97" s="26"/>
      <c r="HV97" s="26"/>
      <c r="HW97" s="26"/>
      <c r="HX97" s="26"/>
      <c r="HY97" s="26"/>
      <c r="HZ97" s="26"/>
      <c r="IA97" s="26"/>
      <c r="IB97" s="26"/>
      <c r="IC97" s="26"/>
      <c r="ID97" s="26"/>
      <c r="IE97" s="26"/>
      <c r="IF97" s="26"/>
      <c r="IG97" s="26"/>
      <c r="IH97" s="26"/>
      <c r="II97" s="26"/>
      <c r="IJ97" s="26"/>
      <c r="IK97" s="26"/>
      <c r="IL97" s="26"/>
      <c r="IM97" s="26"/>
      <c r="IN97" s="26"/>
      <c r="IO97" s="26"/>
      <c r="IP97" s="26"/>
      <c r="IQ97" s="26"/>
      <c r="IR97" s="80"/>
      <c r="IS97" s="27"/>
      <c r="IT97" s="26"/>
      <c r="IU97" s="80"/>
      <c r="IV97" s="26"/>
      <c r="IW97" s="26"/>
      <c r="IX97" s="26"/>
      <c r="IY97" s="26"/>
      <c r="IZ97" s="26"/>
      <c r="JA97" s="26"/>
      <c r="JB97" s="26"/>
      <c r="JC97" s="26"/>
      <c r="JD97" s="26"/>
      <c r="JE97" s="26"/>
      <c r="JF97" s="26"/>
      <c r="JG97" s="26"/>
      <c r="JH97" s="26"/>
      <c r="JI97" s="26"/>
      <c r="JJ97" s="26"/>
      <c r="JK97" s="26"/>
      <c r="JL97" s="26"/>
      <c r="JM97" s="26"/>
      <c r="JN97" s="26"/>
      <c r="JO97" s="26"/>
      <c r="JP97" s="26"/>
      <c r="JQ97" s="26"/>
      <c r="JR97" s="26"/>
      <c r="JS97" s="26"/>
      <c r="JT97" s="26"/>
      <c r="JU97" s="26"/>
      <c r="JV97" s="26"/>
      <c r="JW97" s="26"/>
      <c r="JX97" s="30"/>
      <c r="JY97" s="30"/>
      <c r="JZ97" s="30"/>
      <c r="KA97" s="30"/>
      <c r="KB97" s="26"/>
      <c r="KC97" s="26"/>
      <c r="KD97" s="26"/>
      <c r="KE97" s="26"/>
      <c r="KF97" s="26"/>
      <c r="KG97" s="26"/>
      <c r="KH97" s="26"/>
      <c r="KI97" s="26"/>
      <c r="KJ97" s="26"/>
      <c r="KK97" s="26"/>
      <c r="KL97" s="26"/>
      <c r="KM97" s="26"/>
      <c r="KN97" s="26"/>
      <c r="KO97" s="26"/>
      <c r="KP97" s="26"/>
      <c r="KQ97" s="26"/>
      <c r="KR97" s="26"/>
      <c r="KS97" s="26"/>
      <c r="KT97" s="26"/>
      <c r="KU97" s="26"/>
      <c r="KV97" s="26"/>
      <c r="KW97" s="26"/>
      <c r="KX97" s="26"/>
      <c r="KY97" s="26"/>
      <c r="KZ97" s="26"/>
      <c r="LA97" s="26"/>
      <c r="LB97" s="26"/>
      <c r="LC97" s="26"/>
      <c r="LD97" s="26"/>
      <c r="LE97" s="26"/>
      <c r="LF97" s="26"/>
      <c r="LG97" s="26"/>
      <c r="LH97" s="26"/>
      <c r="LI97" s="26"/>
      <c r="LJ97" s="26"/>
      <c r="LK97" s="26"/>
      <c r="LL97" s="26"/>
      <c r="LM97" s="26"/>
      <c r="LN97" s="26"/>
      <c r="LO97" s="26"/>
      <c r="LP97" s="26"/>
      <c r="LQ97" s="26"/>
      <c r="LR97" s="26"/>
      <c r="LS97" s="26"/>
    </row>
    <row r="98" spans="1:331" s="154" customFormat="1" ht="31.5" x14ac:dyDescent="0.25">
      <c r="A98" s="20" t="s">
        <v>185</v>
      </c>
      <c r="B98" s="197">
        <f t="shared" si="234"/>
        <v>76662.819369999997</v>
      </c>
      <c r="C98" s="197">
        <f t="shared" si="235"/>
        <v>84841.400259999995</v>
      </c>
      <c r="D98" s="197">
        <f t="shared" si="236"/>
        <v>84841.400259999995</v>
      </c>
      <c r="E98" s="197"/>
      <c r="F98" s="197">
        <f t="shared" si="237"/>
        <v>71734.009049999993</v>
      </c>
      <c r="G98" s="28">
        <f t="shared" ref="G98:G113" si="288">F98/C98*100</f>
        <v>84.55071324868301</v>
      </c>
      <c r="H98" s="29">
        <f>H99+H100+H101+H102</f>
        <v>0</v>
      </c>
      <c r="I98" s="29">
        <f>I99+I100+I101+I102</f>
        <v>0</v>
      </c>
      <c r="J98" s="29">
        <f>J99+J100+J101+J102</f>
        <v>0</v>
      </c>
      <c r="K98" s="28"/>
      <c r="L98" s="28"/>
      <c r="M98" s="29">
        <f>M99+M100+M101+M102</f>
        <v>0</v>
      </c>
      <c r="N98" s="29">
        <f>N99+N100+N101+N102</f>
        <v>0</v>
      </c>
      <c r="O98" s="29">
        <f>O99+O100+O101+O102</f>
        <v>0</v>
      </c>
      <c r="P98" s="29"/>
      <c r="Q98" s="29">
        <f>Q99+Q100+Q101+Q102</f>
        <v>0</v>
      </c>
      <c r="R98" s="29">
        <f>R99+R100+R101+R102</f>
        <v>0</v>
      </c>
      <c r="S98" s="29">
        <f>S99+S100+S101+S102</f>
        <v>0</v>
      </c>
      <c r="T98" s="29"/>
      <c r="U98" s="29">
        <f>U99+U100+U101+U102</f>
        <v>0</v>
      </c>
      <c r="V98" s="29">
        <f>V99+V100+V101+V102</f>
        <v>0</v>
      </c>
      <c r="W98" s="29">
        <f>W99+W100+W101+W102</f>
        <v>0</v>
      </c>
      <c r="X98" s="29">
        <f t="shared" ref="X98:AA98" si="289">X99+X100+X101+X102</f>
        <v>0</v>
      </c>
      <c r="Y98" s="29">
        <f t="shared" si="289"/>
        <v>0</v>
      </c>
      <c r="Z98" s="29">
        <f t="shared" si="289"/>
        <v>0</v>
      </c>
      <c r="AA98" s="29">
        <f t="shared" si="289"/>
        <v>0</v>
      </c>
      <c r="AB98" s="29">
        <f t="shared" ref="AB98:AE98" si="290">AB99+AB100+AB101+AB102</f>
        <v>0</v>
      </c>
      <c r="AC98" s="29">
        <f t="shared" si="290"/>
        <v>0</v>
      </c>
      <c r="AD98" s="29">
        <f t="shared" si="290"/>
        <v>0</v>
      </c>
      <c r="AE98" s="29">
        <f t="shared" si="290"/>
        <v>0</v>
      </c>
      <c r="AF98" s="29"/>
      <c r="AG98" s="29">
        <f>AG99+AG100+AG101+AG102</f>
        <v>0</v>
      </c>
      <c r="AH98" s="29">
        <f>AH99+AH100+AH101+AH102</f>
        <v>0</v>
      </c>
      <c r="AI98" s="29">
        <f>AI99+AI100+AI101+AI102</f>
        <v>0</v>
      </c>
      <c r="AJ98" s="29"/>
      <c r="AK98" s="29">
        <f>AK99+AK100+AK101+AK102</f>
        <v>0</v>
      </c>
      <c r="AL98" s="29">
        <f>AL99+AL100+AL101+AL102</f>
        <v>0</v>
      </c>
      <c r="AM98" s="29">
        <f>AM99+AM100+AM101+AM102</f>
        <v>0</v>
      </c>
      <c r="AN98" s="29"/>
      <c r="AO98" s="29"/>
      <c r="AP98" s="29"/>
      <c r="AQ98" s="29"/>
      <c r="AR98" s="29">
        <f t="shared" ref="AR98" si="291">AR99+AR100+AR101+AR102</f>
        <v>0</v>
      </c>
      <c r="AS98" s="29">
        <f t="shared" ref="AS98:BB98" si="292">AS99+AS100+AS101+AS102</f>
        <v>0</v>
      </c>
      <c r="AT98" s="29">
        <f t="shared" ref="AT98" si="293">AT99+AT100+AT101+AT102</f>
        <v>0</v>
      </c>
      <c r="AU98" s="29">
        <f t="shared" si="292"/>
        <v>0</v>
      </c>
      <c r="AV98" s="29">
        <f t="shared" ref="AV98" si="294">AV99+AV100+AV101+AV102</f>
        <v>51.020410000000005</v>
      </c>
      <c r="AW98" s="29">
        <f t="shared" si="292"/>
        <v>51.020410000000005</v>
      </c>
      <c r="AX98" s="29">
        <f t="shared" si="292"/>
        <v>51.020410000000005</v>
      </c>
      <c r="AY98" s="28">
        <f>AX98/AW98*100</f>
        <v>100</v>
      </c>
      <c r="AZ98" s="29">
        <f t="shared" ref="AZ98" si="295">AZ99+AZ100+AZ101+AZ102</f>
        <v>41.898960000000002</v>
      </c>
      <c r="BA98" s="29">
        <f t="shared" si="292"/>
        <v>41.898960000000002</v>
      </c>
      <c r="BB98" s="29">
        <f t="shared" si="292"/>
        <v>41.898960000000002</v>
      </c>
      <c r="BC98" s="28">
        <f>BB98/BA98*100</f>
        <v>100</v>
      </c>
      <c r="BD98" s="29"/>
      <c r="BE98" s="29"/>
      <c r="BF98" s="29"/>
      <c r="BG98" s="28"/>
      <c r="BH98" s="29"/>
      <c r="BI98" s="29"/>
      <c r="BJ98" s="29"/>
      <c r="BK98" s="28"/>
      <c r="BL98" s="28"/>
      <c r="BM98" s="29">
        <f>BM99+BM100+BM101+BM102</f>
        <v>0</v>
      </c>
      <c r="BN98" s="29">
        <f>BN99+BN100+BN101+BN102</f>
        <v>0</v>
      </c>
      <c r="BO98" s="29">
        <f>BO99+BO100+BO101+BO102</f>
        <v>0</v>
      </c>
      <c r="BP98" s="29"/>
      <c r="BQ98" s="29">
        <f>BQ99+BQ100+BQ101+BQ102</f>
        <v>2766.9808899999998</v>
      </c>
      <c r="BR98" s="29">
        <f>BR99+BR100+BR101+BR102</f>
        <v>945.73122999999998</v>
      </c>
      <c r="BS98" s="26">
        <f t="shared" si="260"/>
        <v>34.179174616561951</v>
      </c>
      <c r="BT98" s="29">
        <f t="shared" ref="BT98" si="296">BT99+BT100+BT101+BT102</f>
        <v>8500</v>
      </c>
      <c r="BU98" s="29">
        <f t="shared" ref="BU98:CA98" si="297">BU99+BU100+BU101+BU102</f>
        <v>8500</v>
      </c>
      <c r="BV98" s="29">
        <f t="shared" si="297"/>
        <v>8500</v>
      </c>
      <c r="BW98" s="29">
        <f t="shared" si="297"/>
        <v>100</v>
      </c>
      <c r="BX98" s="29">
        <f t="shared" ref="BX98" si="298">BX99+BX100+BX101+BX102</f>
        <v>14174.6</v>
      </c>
      <c r="BY98" s="29">
        <f t="shared" si="297"/>
        <v>19488.3</v>
      </c>
      <c r="BZ98" s="29">
        <f t="shared" si="297"/>
        <v>12992.2</v>
      </c>
      <c r="CA98" s="29">
        <f t="shared" si="297"/>
        <v>66.666666666666671</v>
      </c>
      <c r="CB98" s="29">
        <f>CB99+CB100+CB101+CB102</f>
        <v>0</v>
      </c>
      <c r="CC98" s="29">
        <f>CC99+CC100+CC101+CC102</f>
        <v>0</v>
      </c>
      <c r="CD98" s="29">
        <f>CD99+CD100+CD101+CD102</f>
        <v>0</v>
      </c>
      <c r="CE98" s="29">
        <f>CE99+CE100+CE101+CE102</f>
        <v>0</v>
      </c>
      <c r="CF98" s="29">
        <f t="shared" ref="CF98" si="299">CF99+CF100+CF101+CF102</f>
        <v>3518.7</v>
      </c>
      <c r="CG98" s="29">
        <f t="shared" ref="CG98:CL98" si="300">CG99+CG100+CG101+CG102</f>
        <v>4184.3999999999996</v>
      </c>
      <c r="CH98" s="29">
        <f t="shared" si="300"/>
        <v>3142.6</v>
      </c>
      <c r="CI98" s="29">
        <f t="shared" si="300"/>
        <v>75.102762642194818</v>
      </c>
      <c r="CJ98" s="29">
        <f t="shared" ref="CJ98" si="301">CJ99+CJ100+CJ101+CJ102</f>
        <v>560</v>
      </c>
      <c r="CK98" s="29">
        <f t="shared" si="300"/>
        <v>560</v>
      </c>
      <c r="CL98" s="29">
        <f t="shared" si="300"/>
        <v>0</v>
      </c>
      <c r="CM98" s="29">
        <f>CL98/CK98*100</f>
        <v>0</v>
      </c>
      <c r="CN98" s="29">
        <f t="shared" ref="CN98" si="302">CN99+CN100+CN101+CN102</f>
        <v>0</v>
      </c>
      <c r="CO98" s="29">
        <f t="shared" ref="CO98:CU98" si="303">CO99+CO100+CO101+CO102</f>
        <v>0</v>
      </c>
      <c r="CP98" s="29">
        <f t="shared" si="303"/>
        <v>0</v>
      </c>
      <c r="CQ98" s="29">
        <f t="shared" si="303"/>
        <v>0</v>
      </c>
      <c r="CR98" s="29">
        <f t="shared" ref="CR98" si="304">CR99+CR100+CR101+CR102</f>
        <v>0</v>
      </c>
      <c r="CS98" s="29">
        <f t="shared" si="303"/>
        <v>0</v>
      </c>
      <c r="CT98" s="29">
        <f t="shared" si="303"/>
        <v>0</v>
      </c>
      <c r="CU98" s="29">
        <f t="shared" si="303"/>
        <v>0</v>
      </c>
      <c r="CV98" s="29"/>
      <c r="CW98" s="29">
        <f>CW99+CW100+CW101+CW102</f>
        <v>0</v>
      </c>
      <c r="CX98" s="29">
        <f>CX99+CX100+CX101+CX102</f>
        <v>0</v>
      </c>
      <c r="CY98" s="29">
        <f>CY99+CY100+CY101+CY102</f>
        <v>0</v>
      </c>
      <c r="CZ98" s="29">
        <f t="shared" ref="CZ98" si="305">CZ99+CZ100+CZ101+CZ102</f>
        <v>32853</v>
      </c>
      <c r="DA98" s="29">
        <f t="shared" ref="DA98:DG98" si="306">DA99+DA100+DA101+DA102</f>
        <v>32853</v>
      </c>
      <c r="DB98" s="29">
        <f t="shared" si="306"/>
        <v>32853</v>
      </c>
      <c r="DC98" s="82">
        <f t="shared" si="261"/>
        <v>100</v>
      </c>
      <c r="DD98" s="29">
        <f t="shared" si="306"/>
        <v>0</v>
      </c>
      <c r="DE98" s="29">
        <f t="shared" si="306"/>
        <v>0</v>
      </c>
      <c r="DF98" s="29">
        <f t="shared" si="306"/>
        <v>0</v>
      </c>
      <c r="DG98" s="29">
        <f t="shared" si="306"/>
        <v>0</v>
      </c>
      <c r="DH98" s="29"/>
      <c r="DI98" s="29">
        <f>DI99+DI100+DI101+DI102</f>
        <v>0</v>
      </c>
      <c r="DJ98" s="29">
        <f>DJ99+DJ100+DJ101+DJ102</f>
        <v>0</v>
      </c>
      <c r="DK98" s="29">
        <f>DK99+DK100+DK101+DK102</f>
        <v>0</v>
      </c>
      <c r="DL98" s="29"/>
      <c r="DM98" s="29">
        <f>DM99+DM100+DM101+DM102</f>
        <v>2000</v>
      </c>
      <c r="DN98" s="29">
        <f>DN99+DN100+DN101+DN102</f>
        <v>1910</v>
      </c>
      <c r="DO98" s="28">
        <f>DN98/DM98*100</f>
        <v>95.5</v>
      </c>
      <c r="DP98" s="29">
        <f>DP99+DP100+DP101+DP102</f>
        <v>104.4</v>
      </c>
      <c r="DQ98" s="29">
        <f>DQ99+DQ100+DQ101+DQ102</f>
        <v>104.4</v>
      </c>
      <c r="DR98" s="29">
        <f>DR99+DR100+DR101+DR102</f>
        <v>0</v>
      </c>
      <c r="DS98" s="29">
        <f>DR98/DQ98*100</f>
        <v>0</v>
      </c>
      <c r="DT98" s="29"/>
      <c r="DU98" s="29">
        <f>DU99+DU100+DU101+DU102</f>
        <v>0</v>
      </c>
      <c r="DV98" s="29">
        <f>DV99+DV100+DV101+DV102</f>
        <v>0</v>
      </c>
      <c r="DW98" s="29">
        <f>DW99+DW100+DW101+DW102</f>
        <v>0</v>
      </c>
      <c r="DX98" s="29"/>
      <c r="DY98" s="29">
        <f t="shared" ref="DY98:ED98" si="307">DY99+DY100+DY101+DY102</f>
        <v>0</v>
      </c>
      <c r="DZ98" s="29">
        <f t="shared" si="307"/>
        <v>0</v>
      </c>
      <c r="EA98" s="29">
        <f t="shared" si="307"/>
        <v>0</v>
      </c>
      <c r="EB98" s="29">
        <v>4233</v>
      </c>
      <c r="EC98" s="29">
        <f t="shared" si="307"/>
        <v>4233</v>
      </c>
      <c r="ED98" s="29">
        <f t="shared" si="307"/>
        <v>2002.1084499999999</v>
      </c>
      <c r="EE98" s="29">
        <f>ED98/EC98*100</f>
        <v>47.297624616111506</v>
      </c>
      <c r="EF98" s="29"/>
      <c r="EG98" s="29"/>
      <c r="EH98" s="29"/>
      <c r="EI98" s="28"/>
      <c r="EJ98" s="29">
        <f>EJ99+EJ100+EJ101+EJ102</f>
        <v>1759.3</v>
      </c>
      <c r="EK98" s="29">
        <f>EK99+EK100+EK101+EK102</f>
        <v>1931.5</v>
      </c>
      <c r="EL98" s="29">
        <f>EL99+EL100+EL101+EL102</f>
        <v>1448.55</v>
      </c>
      <c r="EM98" s="29">
        <f>EL98/EK98*100</f>
        <v>74.99611700750711</v>
      </c>
      <c r="EN98" s="29">
        <f>EN99+EN100+EN101+EN102</f>
        <v>280</v>
      </c>
      <c r="EO98" s="29">
        <f>EO99+EO100+EO101+EO102</f>
        <v>280</v>
      </c>
      <c r="EP98" s="29">
        <f>EP99+EP100+EP101+EP102</f>
        <v>0</v>
      </c>
      <c r="EQ98" s="29">
        <f>EP98/EO98*100</f>
        <v>0</v>
      </c>
      <c r="ER98" s="29">
        <f>ER99+ER100+ER101+ER102</f>
        <v>1846.9</v>
      </c>
      <c r="ES98" s="29">
        <f>ES99+ES100+ES101+ES102</f>
        <v>1846.9</v>
      </c>
      <c r="ET98" s="29">
        <f>ET99+ET100+ET101+ET102</f>
        <v>1846.9</v>
      </c>
      <c r="EU98" s="29">
        <f>ET98/ES98*100</f>
        <v>100</v>
      </c>
      <c r="EV98" s="29">
        <f t="shared" ref="EV98:FB98" si="308">EV99+EV100+EV101+EV102</f>
        <v>4340</v>
      </c>
      <c r="EW98" s="29">
        <f t="shared" si="308"/>
        <v>4000</v>
      </c>
      <c r="EX98" s="29">
        <f t="shared" si="308"/>
        <v>4000</v>
      </c>
      <c r="EY98" s="29">
        <f t="shared" si="308"/>
        <v>100</v>
      </c>
      <c r="EZ98" s="29">
        <f t="shared" si="308"/>
        <v>1400</v>
      </c>
      <c r="FA98" s="29">
        <f t="shared" si="308"/>
        <v>0</v>
      </c>
      <c r="FB98" s="29">
        <f t="shared" si="308"/>
        <v>0</v>
      </c>
      <c r="FC98" s="29"/>
      <c r="FD98" s="29">
        <f>FD99+FD100+FD101+FD102</f>
        <v>0</v>
      </c>
      <c r="FE98" s="29">
        <f>FE99+FE100+FE101+FE102</f>
        <v>0</v>
      </c>
      <c r="FF98" s="29">
        <f>FF99+FF100+FF101+FF102</f>
        <v>0</v>
      </c>
      <c r="FG98" s="29">
        <f>FG99+FG100+FG101+FG102</f>
        <v>0</v>
      </c>
      <c r="FH98" s="29"/>
      <c r="FI98" s="29">
        <f>FI99+FI100+FI101+FI102</f>
        <v>0</v>
      </c>
      <c r="FJ98" s="29">
        <f>FJ99+FJ100+FJ101+FJ102</f>
        <v>0</v>
      </c>
      <c r="FK98" s="29">
        <f>FK99+FK100+FK101+FK102</f>
        <v>0</v>
      </c>
      <c r="FL98" s="29"/>
      <c r="FM98" s="29">
        <f>FM99+FM100+FM101+FM102</f>
        <v>0</v>
      </c>
      <c r="FN98" s="29">
        <f>FN99+FN100+FN101+FN102</f>
        <v>0</v>
      </c>
      <c r="FO98" s="29">
        <f>FO99+FO100+FO101+FO102</f>
        <v>0</v>
      </c>
      <c r="FP98" s="29"/>
      <c r="FQ98" s="29"/>
      <c r="FR98" s="29">
        <f>FR99+FR100+FR101+FR102</f>
        <v>0</v>
      </c>
      <c r="FS98" s="29"/>
      <c r="FT98" s="29"/>
      <c r="FU98" s="29">
        <f t="shared" ref="FU98:FZ98" si="309">FU99+FU100+FU101+FU102</f>
        <v>0</v>
      </c>
      <c r="FV98" s="29">
        <f t="shared" si="309"/>
        <v>0</v>
      </c>
      <c r="FW98" s="29">
        <f t="shared" si="309"/>
        <v>0</v>
      </c>
      <c r="FX98" s="29">
        <f t="shared" si="309"/>
        <v>0</v>
      </c>
      <c r="FY98" s="29">
        <f t="shared" si="309"/>
        <v>0</v>
      </c>
      <c r="FZ98" s="29">
        <f t="shared" si="309"/>
        <v>0</v>
      </c>
      <c r="GA98" s="29"/>
      <c r="GB98" s="29">
        <f t="shared" ref="GB98" si="310">GB99+GB100+GB101+GB102</f>
        <v>0</v>
      </c>
      <c r="GC98" s="29">
        <f t="shared" ref="GC98:GD98" si="311">GC99+GC100+GC101+GC102</f>
        <v>0</v>
      </c>
      <c r="GD98" s="29">
        <f t="shared" si="311"/>
        <v>0</v>
      </c>
      <c r="GE98" s="29"/>
      <c r="GF98" s="29">
        <f>GF99+GF100+GF101+GF102</f>
        <v>0</v>
      </c>
      <c r="GG98" s="29">
        <f>GG99+GG100+GG101+GG102</f>
        <v>0</v>
      </c>
      <c r="GH98" s="29">
        <f>GH99+GH100+GH101+GH102</f>
        <v>0</v>
      </c>
      <c r="GI98" s="29"/>
      <c r="GJ98" s="29"/>
      <c r="GK98" s="29">
        <f t="shared" ref="GK98:GQ98" si="312">GK99+GK100+GK101+GK102</f>
        <v>0</v>
      </c>
      <c r="GL98" s="29">
        <f t="shared" si="312"/>
        <v>0</v>
      </c>
      <c r="GM98" s="29">
        <f t="shared" si="312"/>
        <v>0</v>
      </c>
      <c r="GN98" s="29">
        <f t="shared" si="312"/>
        <v>0</v>
      </c>
      <c r="GO98" s="29">
        <f t="shared" si="312"/>
        <v>0</v>
      </c>
      <c r="GP98" s="29">
        <f t="shared" si="312"/>
        <v>0</v>
      </c>
      <c r="GQ98" s="29">
        <f t="shared" si="312"/>
        <v>0</v>
      </c>
      <c r="GR98" s="29"/>
      <c r="GS98" s="29">
        <f>GS99+GS100+GS101+GS102</f>
        <v>0</v>
      </c>
      <c r="GT98" s="29">
        <f>GT99+GT100+GT101+GT102</f>
        <v>0</v>
      </c>
      <c r="GU98" s="29">
        <f>GU99+GU100+GU101+GU102</f>
        <v>0</v>
      </c>
      <c r="GV98" s="29"/>
      <c r="GW98" s="29"/>
      <c r="GX98" s="29"/>
      <c r="GY98" s="29"/>
      <c r="GZ98" s="29"/>
      <c r="HA98" s="29">
        <f>HA99+HA100+HA101+HA102</f>
        <v>0</v>
      </c>
      <c r="HB98" s="29">
        <f>HB99+HB100+HB101+HB102</f>
        <v>0</v>
      </c>
      <c r="HC98" s="29"/>
      <c r="HD98" s="29"/>
      <c r="HE98" s="29">
        <f>HE99+HE100+HE101+HE102</f>
        <v>0</v>
      </c>
      <c r="HF98" s="29">
        <f>HF99+HF100+HF101+HF102</f>
        <v>0</v>
      </c>
      <c r="HG98" s="29"/>
      <c r="HH98" s="29">
        <f t="shared" ref="HH98:HN98" si="313">HH99+HH100+HH101+HH102</f>
        <v>3000</v>
      </c>
      <c r="HI98" s="29">
        <f t="shared" si="313"/>
        <v>2000</v>
      </c>
      <c r="HJ98" s="29">
        <f t="shared" si="313"/>
        <v>2000</v>
      </c>
      <c r="HK98" s="29">
        <f t="shared" si="313"/>
        <v>100</v>
      </c>
      <c r="HL98" s="29">
        <f t="shared" si="313"/>
        <v>0</v>
      </c>
      <c r="HM98" s="29">
        <f t="shared" si="313"/>
        <v>0</v>
      </c>
      <c r="HN98" s="29">
        <f t="shared" si="313"/>
        <v>0</v>
      </c>
      <c r="HO98" s="29"/>
      <c r="HP98" s="29">
        <f>HP99+HP100+HP101+HP102</f>
        <v>0</v>
      </c>
      <c r="HQ98" s="29">
        <f>HQ99+HQ100+HQ101+HQ102</f>
        <v>0</v>
      </c>
      <c r="HR98" s="29">
        <f>HR99+HR100+HR101+HR102</f>
        <v>0</v>
      </c>
      <c r="HS98" s="29"/>
      <c r="HT98" s="29">
        <f>HT99+HT100+HT101+HT102</f>
        <v>0</v>
      </c>
      <c r="HU98" s="29">
        <f>HU99+HU100+HU101+HU102</f>
        <v>0</v>
      </c>
      <c r="HV98" s="29">
        <f>HV99+HV100+HV101+HV102</f>
        <v>0</v>
      </c>
      <c r="HW98" s="28"/>
      <c r="HX98" s="29"/>
      <c r="HY98" s="29"/>
      <c r="HZ98" s="29"/>
      <c r="IA98" s="29"/>
      <c r="IB98" s="29"/>
      <c r="IC98" s="29"/>
      <c r="ID98" s="29"/>
      <c r="IE98" s="29"/>
      <c r="IF98" s="29"/>
      <c r="IG98" s="29"/>
      <c r="IH98" s="29"/>
      <c r="II98" s="29"/>
      <c r="IJ98" s="29"/>
      <c r="IK98" s="29"/>
      <c r="IL98" s="29"/>
      <c r="IM98" s="29"/>
      <c r="IN98" s="29"/>
      <c r="IO98" s="29"/>
      <c r="IP98" s="29"/>
      <c r="IQ98" s="29"/>
      <c r="IR98" s="29"/>
      <c r="IS98" s="29">
        <f>IS99+IS100+IS101+IS102</f>
        <v>0</v>
      </c>
      <c r="IT98" s="29">
        <f>IT99+IT100+IT101+IT102</f>
        <v>0</v>
      </c>
      <c r="IU98" s="29">
        <f>IU99+IU100+IU101+IU102</f>
        <v>0</v>
      </c>
      <c r="IV98" s="29"/>
      <c r="IW98" s="29"/>
      <c r="IX98" s="29"/>
      <c r="IY98" s="29"/>
      <c r="IZ98" s="29"/>
      <c r="JA98" s="29"/>
      <c r="JB98" s="29"/>
      <c r="JC98" s="29"/>
      <c r="JD98" s="29"/>
      <c r="JE98" s="29"/>
      <c r="JF98" s="29"/>
      <c r="JG98" s="29"/>
      <c r="JH98" s="29"/>
      <c r="JI98" s="29"/>
      <c r="JJ98" s="29"/>
      <c r="JK98" s="29"/>
      <c r="JL98" s="29"/>
      <c r="JM98" s="29"/>
      <c r="JN98" s="29"/>
      <c r="JO98" s="29"/>
      <c r="JP98" s="29">
        <f>JP99+JP100+JP101+JP102</f>
        <v>0</v>
      </c>
      <c r="JQ98" s="29">
        <f>JQ99+JQ100+JQ101+JQ102</f>
        <v>0</v>
      </c>
      <c r="JR98" s="29">
        <f>JR99+JR100+JR101+JR102</f>
        <v>0</v>
      </c>
      <c r="JS98" s="29"/>
      <c r="JT98" s="29"/>
      <c r="JU98" s="29"/>
      <c r="JV98" s="29"/>
      <c r="JW98" s="29"/>
      <c r="JX98" s="75"/>
      <c r="JY98" s="75"/>
      <c r="JZ98" s="75"/>
      <c r="KA98" s="75"/>
      <c r="KB98" s="29"/>
      <c r="KC98" s="29"/>
      <c r="KD98" s="29"/>
      <c r="KE98" s="29"/>
      <c r="KF98" s="29"/>
      <c r="KG98" s="29"/>
      <c r="KH98" s="29"/>
      <c r="KI98" s="29"/>
      <c r="KJ98" s="29"/>
      <c r="KK98" s="29"/>
      <c r="KL98" s="29"/>
      <c r="KM98" s="29"/>
      <c r="KN98" s="29"/>
      <c r="KO98" s="29"/>
      <c r="KP98" s="29"/>
      <c r="KQ98" s="29"/>
      <c r="KR98" s="29"/>
      <c r="KS98" s="29"/>
      <c r="KT98" s="29"/>
      <c r="KU98" s="29"/>
      <c r="KV98" s="29"/>
      <c r="KW98" s="29"/>
      <c r="KX98" s="29"/>
      <c r="KY98" s="29"/>
      <c r="KZ98" s="29"/>
      <c r="LA98" s="29"/>
      <c r="LB98" s="29"/>
      <c r="LC98" s="29"/>
      <c r="LD98" s="29"/>
      <c r="LE98" s="29"/>
      <c r="LF98" s="29"/>
      <c r="LG98" s="29"/>
      <c r="LH98" s="29"/>
      <c r="LI98" s="29"/>
      <c r="LJ98" s="29"/>
      <c r="LK98" s="29"/>
      <c r="LL98" s="29"/>
      <c r="LM98" s="29"/>
      <c r="LN98" s="29"/>
      <c r="LO98" s="29"/>
      <c r="LP98" s="29"/>
      <c r="LQ98" s="29"/>
      <c r="LR98" s="29"/>
      <c r="LS98" s="29"/>
    </row>
    <row r="99" spans="1:331" ht="30.75" customHeight="1" x14ac:dyDescent="0.25">
      <c r="A99" s="66" t="s">
        <v>184</v>
      </c>
      <c r="B99" s="198">
        <f t="shared" si="234"/>
        <v>35309.819369999997</v>
      </c>
      <c r="C99" s="198">
        <f t="shared" si="235"/>
        <v>38721.419370000003</v>
      </c>
      <c r="D99" s="198">
        <f t="shared" si="236"/>
        <v>38721.419370000003</v>
      </c>
      <c r="E99" s="198"/>
      <c r="F99" s="198">
        <f t="shared" si="237"/>
        <v>27525.277820000003</v>
      </c>
      <c r="G99" s="26">
        <f t="shared" si="288"/>
        <v>71.085405100944271</v>
      </c>
      <c r="H99" s="27"/>
      <c r="I99" s="27"/>
      <c r="J99" s="26"/>
      <c r="K99" s="26"/>
      <c r="L99" s="26"/>
      <c r="M99" s="27"/>
      <c r="N99" s="27"/>
      <c r="O99" s="26"/>
      <c r="P99" s="26"/>
      <c r="Q99" s="27"/>
      <c r="R99" s="27"/>
      <c r="S99" s="26"/>
      <c r="T99" s="26"/>
      <c r="U99" s="27"/>
      <c r="V99" s="27"/>
      <c r="W99" s="26"/>
      <c r="X99" s="27"/>
      <c r="Y99" s="27"/>
      <c r="Z99" s="27"/>
      <c r="AA99" s="26"/>
      <c r="AB99" s="26"/>
      <c r="AC99" s="26"/>
      <c r="AD99" s="26"/>
      <c r="AE99" s="27"/>
      <c r="AF99" s="27"/>
      <c r="AG99" s="27"/>
      <c r="AH99" s="26"/>
      <c r="AI99" s="27"/>
      <c r="AJ99" s="27"/>
      <c r="AK99" s="27">
        <v>0</v>
      </c>
      <c r="AL99" s="27">
        <v>0</v>
      </c>
      <c r="AM99" s="26"/>
      <c r="AN99" s="27"/>
      <c r="AO99" s="27"/>
      <c r="AP99" s="27"/>
      <c r="AQ99" s="27"/>
      <c r="AR99" s="27"/>
      <c r="AS99" s="27"/>
      <c r="AT99" s="27"/>
      <c r="AU99" s="26"/>
      <c r="AV99" s="27">
        <v>51.020410000000005</v>
      </c>
      <c r="AW99" s="27">
        <v>51.020410000000005</v>
      </c>
      <c r="AX99" s="27">
        <v>51.020410000000005</v>
      </c>
      <c r="AY99" s="26">
        <f>AX99/AW99*100</f>
        <v>100</v>
      </c>
      <c r="AZ99" s="27">
        <v>41.898960000000002</v>
      </c>
      <c r="BA99" s="27">
        <v>41.898960000000002</v>
      </c>
      <c r="BB99" s="27">
        <v>41.898960000000002</v>
      </c>
      <c r="BC99" s="26">
        <f>BB99/BA99*100</f>
        <v>100</v>
      </c>
      <c r="BD99" s="27"/>
      <c r="BE99" s="27"/>
      <c r="BF99" s="27"/>
      <c r="BG99" s="26"/>
      <c r="BH99" s="27"/>
      <c r="BI99" s="27"/>
      <c r="BJ99" s="27"/>
      <c r="BK99" s="26"/>
      <c r="BL99" s="26"/>
      <c r="BM99" s="27"/>
      <c r="BN99" s="27"/>
      <c r="BO99" s="26"/>
      <c r="BP99" s="26"/>
      <c r="BQ99" s="26"/>
      <c r="BR99" s="26"/>
      <c r="BS99" s="26"/>
      <c r="BT99" s="27">
        <v>0</v>
      </c>
      <c r="BU99" s="27">
        <v>0</v>
      </c>
      <c r="BV99" s="27"/>
      <c r="BW99" s="26"/>
      <c r="BX99" s="27">
        <v>14174.6</v>
      </c>
      <c r="BY99" s="27">
        <v>19488.3</v>
      </c>
      <c r="BZ99" s="26">
        <v>12992.2</v>
      </c>
      <c r="CA99" s="27">
        <f>BZ99/BY99*100</f>
        <v>66.666666666666671</v>
      </c>
      <c r="CB99" s="27"/>
      <c r="CC99" s="27"/>
      <c r="CD99" s="27"/>
      <c r="CE99" s="27"/>
      <c r="CF99" s="27">
        <v>3518.7</v>
      </c>
      <c r="CG99" s="27">
        <v>4184.3999999999996</v>
      </c>
      <c r="CH99" s="27">
        <v>3142.6</v>
      </c>
      <c r="CI99" s="27">
        <f>CH99/CG99*100</f>
        <v>75.102762642194818</v>
      </c>
      <c r="CJ99" s="27">
        <v>560</v>
      </c>
      <c r="CK99" s="27">
        <v>560</v>
      </c>
      <c r="CL99" s="27"/>
      <c r="CM99" s="27">
        <f>CL99/CK99*100</f>
        <v>0</v>
      </c>
      <c r="CN99" s="27"/>
      <c r="CO99" s="27"/>
      <c r="CP99" s="79"/>
      <c r="CQ99" s="79"/>
      <c r="CR99" s="27"/>
      <c r="CS99" s="27"/>
      <c r="CT99" s="79"/>
      <c r="CU99" s="79"/>
      <c r="CV99" s="79"/>
      <c r="CW99" s="27"/>
      <c r="CX99" s="79"/>
      <c r="CY99" s="79"/>
      <c r="CZ99" s="27"/>
      <c r="DA99" s="27"/>
      <c r="DB99" s="79"/>
      <c r="DC99" s="31"/>
      <c r="DD99" s="27"/>
      <c r="DE99" s="27"/>
      <c r="DF99" s="79"/>
      <c r="DG99" s="79"/>
      <c r="DH99" s="79"/>
      <c r="DI99" s="27"/>
      <c r="DJ99" s="79"/>
      <c r="DK99" s="79"/>
      <c r="DL99" s="79"/>
      <c r="DM99" s="27"/>
      <c r="DN99" s="79"/>
      <c r="DO99" s="26"/>
      <c r="DP99" s="27">
        <v>104.4</v>
      </c>
      <c r="DQ99" s="27">
        <v>104.4</v>
      </c>
      <c r="DR99" s="79"/>
      <c r="DS99" s="27">
        <f>DR99/DQ99*100</f>
        <v>0</v>
      </c>
      <c r="DT99" s="79"/>
      <c r="DU99" s="27"/>
      <c r="DV99" s="79"/>
      <c r="DW99" s="79"/>
      <c r="DX99" s="79"/>
      <c r="DY99" s="27"/>
      <c r="DZ99" s="79"/>
      <c r="EA99" s="79"/>
      <c r="EB99" s="27">
        <v>4233</v>
      </c>
      <c r="EC99" s="27">
        <v>4233</v>
      </c>
      <c r="ED99" s="27">
        <v>2002.1084499999999</v>
      </c>
      <c r="EE99" s="27">
        <f>ED99/EC99*100</f>
        <v>47.297624616111506</v>
      </c>
      <c r="EF99" s="27"/>
      <c r="EG99" s="27"/>
      <c r="EH99" s="79"/>
      <c r="EI99" s="26"/>
      <c r="EJ99" s="27">
        <v>1759.3</v>
      </c>
      <c r="EK99" s="27">
        <v>1931.5</v>
      </c>
      <c r="EL99" s="27">
        <v>1448.55</v>
      </c>
      <c r="EM99" s="27">
        <f>EL99/EK99*100</f>
        <v>74.99611700750711</v>
      </c>
      <c r="EN99" s="27">
        <v>280</v>
      </c>
      <c r="EO99" s="27">
        <v>280</v>
      </c>
      <c r="EP99" s="27"/>
      <c r="EQ99" s="27">
        <f>EP99/EO99*100</f>
        <v>0</v>
      </c>
      <c r="ER99" s="27">
        <v>1846.9</v>
      </c>
      <c r="ES99" s="27">
        <v>1846.9</v>
      </c>
      <c r="ET99" s="27">
        <v>1846.9</v>
      </c>
      <c r="EU99" s="27">
        <f>ET99/ES99*100</f>
        <v>100</v>
      </c>
      <c r="EV99" s="27">
        <v>4340</v>
      </c>
      <c r="EW99" s="27">
        <v>4000</v>
      </c>
      <c r="EX99" s="27">
        <v>4000</v>
      </c>
      <c r="EY99" s="27">
        <f>EX99/EW99*100</f>
        <v>100</v>
      </c>
      <c r="EZ99" s="27">
        <v>1400</v>
      </c>
      <c r="FA99" s="27"/>
      <c r="FB99" s="27"/>
      <c r="FC99" s="27"/>
      <c r="FD99" s="27"/>
      <c r="FE99" s="27"/>
      <c r="FF99" s="79"/>
      <c r="FG99" s="79"/>
      <c r="FH99" s="79"/>
      <c r="FI99" s="27"/>
      <c r="FJ99" s="79"/>
      <c r="FK99" s="79"/>
      <c r="FL99" s="79"/>
      <c r="FM99" s="27"/>
      <c r="FN99" s="79"/>
      <c r="FO99" s="79"/>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v>0</v>
      </c>
      <c r="GT99" s="27">
        <v>0</v>
      </c>
      <c r="GU99" s="26"/>
      <c r="GV99" s="27"/>
      <c r="GW99" s="27"/>
      <c r="GX99" s="27"/>
      <c r="GY99" s="26"/>
      <c r="GZ99" s="26"/>
      <c r="HA99" s="27"/>
      <c r="HB99" s="27"/>
      <c r="HC99" s="26"/>
      <c r="HD99" s="26"/>
      <c r="HE99" s="27"/>
      <c r="HF99" s="27"/>
      <c r="HG99" s="26"/>
      <c r="HH99" s="27">
        <v>3000</v>
      </c>
      <c r="HI99" s="27">
        <v>2000</v>
      </c>
      <c r="HJ99" s="27">
        <v>2000</v>
      </c>
      <c r="HK99" s="26">
        <f>HJ99/HI99*100</f>
        <v>100</v>
      </c>
      <c r="HL99" s="27"/>
      <c r="HM99" s="27"/>
      <c r="HN99" s="27"/>
      <c r="HO99" s="26"/>
      <c r="HP99" s="27"/>
      <c r="HQ99" s="27"/>
      <c r="HR99" s="27"/>
      <c r="HS99" s="26"/>
      <c r="HT99" s="27"/>
      <c r="HU99" s="27"/>
      <c r="HV99" s="27"/>
      <c r="HW99" s="26"/>
      <c r="HX99" s="27"/>
      <c r="HY99" s="27"/>
      <c r="HZ99" s="27"/>
      <c r="IA99" s="26"/>
      <c r="IB99" s="27"/>
      <c r="IC99" s="27"/>
      <c r="ID99" s="27"/>
      <c r="IE99" s="26"/>
      <c r="IF99" s="27"/>
      <c r="IG99" s="27"/>
      <c r="IH99" s="27"/>
      <c r="II99" s="26"/>
      <c r="IJ99" s="26"/>
      <c r="IK99" s="27"/>
      <c r="IL99" s="27"/>
      <c r="IM99" s="26"/>
      <c r="IN99" s="26"/>
      <c r="IO99" s="27"/>
      <c r="IP99" s="27"/>
      <c r="IQ99" s="26"/>
      <c r="IR99" s="79"/>
      <c r="IS99" s="27"/>
      <c r="IT99" s="79"/>
      <c r="IU99" s="79"/>
      <c r="IV99" s="27"/>
      <c r="IW99" s="27"/>
      <c r="IX99" s="27"/>
      <c r="IY99" s="26"/>
      <c r="IZ99" s="27"/>
      <c r="JA99" s="27"/>
      <c r="JB99" s="27"/>
      <c r="JC99" s="26"/>
      <c r="JD99" s="26"/>
      <c r="JE99" s="27"/>
      <c r="JF99" s="27"/>
      <c r="JG99" s="26"/>
      <c r="JH99" s="27"/>
      <c r="JI99" s="27"/>
      <c r="JJ99" s="27"/>
      <c r="JK99" s="26"/>
      <c r="JL99" s="26"/>
      <c r="JM99" s="27"/>
      <c r="JN99" s="27"/>
      <c r="JO99" s="26"/>
      <c r="JP99" s="27"/>
      <c r="JQ99" s="27"/>
      <c r="JR99" s="27"/>
      <c r="JS99" s="26"/>
      <c r="JT99" s="26"/>
      <c r="JU99" s="26"/>
      <c r="JV99" s="26"/>
      <c r="JW99" s="26"/>
      <c r="JX99" s="30"/>
      <c r="JY99" s="30"/>
      <c r="JZ99" s="30"/>
      <c r="KA99" s="30"/>
      <c r="KB99" s="26"/>
      <c r="KC99" s="27"/>
      <c r="KD99" s="27"/>
      <c r="KE99" s="26"/>
      <c r="KF99" s="26"/>
      <c r="KG99" s="27"/>
      <c r="KH99" s="27"/>
      <c r="KI99" s="26"/>
      <c r="KJ99" s="26"/>
      <c r="KK99" s="27"/>
      <c r="KL99" s="27"/>
      <c r="KM99" s="26"/>
      <c r="KN99" s="26"/>
      <c r="KO99" s="27"/>
      <c r="KP99" s="27"/>
      <c r="KQ99" s="26"/>
      <c r="KR99" s="26"/>
      <c r="KS99" s="27"/>
      <c r="KT99" s="27"/>
      <c r="KU99" s="26"/>
      <c r="KV99" s="26"/>
      <c r="KW99" s="27"/>
      <c r="KX99" s="27"/>
      <c r="KY99" s="26"/>
      <c r="KZ99" s="26"/>
      <c r="LA99" s="27"/>
      <c r="LB99" s="27"/>
      <c r="LC99" s="26"/>
      <c r="LD99" s="26"/>
      <c r="LE99" s="27"/>
      <c r="LF99" s="27"/>
      <c r="LG99" s="26"/>
      <c r="LH99" s="26"/>
      <c r="LI99" s="27"/>
      <c r="LJ99" s="27"/>
      <c r="LK99" s="26"/>
      <c r="LL99" s="26"/>
      <c r="LM99" s="27"/>
      <c r="LN99" s="27"/>
      <c r="LO99" s="26"/>
      <c r="LP99" s="26"/>
      <c r="LQ99" s="27"/>
      <c r="LR99" s="27"/>
      <c r="LS99" s="26"/>
    </row>
    <row r="100" spans="1:331" ht="15.75" x14ac:dyDescent="0.25">
      <c r="A100" s="66" t="s">
        <v>183</v>
      </c>
      <c r="B100" s="198">
        <f t="shared" si="234"/>
        <v>20818</v>
      </c>
      <c r="C100" s="198">
        <f t="shared" si="235"/>
        <v>21763.731229999998</v>
      </c>
      <c r="D100" s="198">
        <f t="shared" si="236"/>
        <v>21763.731229999998</v>
      </c>
      <c r="E100" s="198"/>
      <c r="F100" s="198">
        <f t="shared" si="237"/>
        <v>21763.731229999998</v>
      </c>
      <c r="G100" s="26">
        <f t="shared" si="288"/>
        <v>100</v>
      </c>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v>945.73122999999998</v>
      </c>
      <c r="BR100" s="26">
        <v>945.73122999999998</v>
      </c>
      <c r="BS100" s="26">
        <f t="shared" si="260"/>
        <v>100</v>
      </c>
      <c r="BT100" s="26">
        <v>8500</v>
      </c>
      <c r="BU100" s="26">
        <v>8500</v>
      </c>
      <c r="BV100" s="26">
        <v>8500</v>
      </c>
      <c r="BW100" s="26">
        <f>BV100/BU100*100</f>
        <v>100</v>
      </c>
      <c r="BX100" s="184"/>
      <c r="BY100" s="184"/>
      <c r="BZ100" s="184"/>
      <c r="CA100" s="184"/>
      <c r="CB100" s="26"/>
      <c r="CC100" s="26"/>
      <c r="CD100" s="26"/>
      <c r="CE100" s="80"/>
      <c r="CF100" s="26"/>
      <c r="CG100" s="26"/>
      <c r="CH100" s="26"/>
      <c r="CI100" s="80"/>
      <c r="CJ100" s="26"/>
      <c r="CK100" s="26"/>
      <c r="CL100" s="26"/>
      <c r="CM100" s="80"/>
      <c r="CN100" s="26"/>
      <c r="CO100" s="26"/>
      <c r="CP100" s="26"/>
      <c r="CQ100" s="80"/>
      <c r="CR100" s="26"/>
      <c r="CS100" s="26"/>
      <c r="CT100" s="26"/>
      <c r="CU100" s="80"/>
      <c r="CV100" s="80"/>
      <c r="CW100" s="26"/>
      <c r="CX100" s="26"/>
      <c r="CY100" s="80"/>
      <c r="CZ100" s="26">
        <v>12318</v>
      </c>
      <c r="DA100" s="26">
        <v>12318</v>
      </c>
      <c r="DB100" s="26">
        <v>12318</v>
      </c>
      <c r="DC100" s="31">
        <f t="shared" si="261"/>
        <v>100</v>
      </c>
      <c r="DD100" s="26"/>
      <c r="DE100" s="26"/>
      <c r="DF100" s="26"/>
      <c r="DG100" s="80"/>
      <c r="DH100" s="80"/>
      <c r="DI100" s="26"/>
      <c r="DJ100" s="26"/>
      <c r="DK100" s="80"/>
      <c r="DL100" s="80"/>
      <c r="DM100" s="26"/>
      <c r="DN100" s="26"/>
      <c r="DO100" s="26"/>
      <c r="DP100" s="26"/>
      <c r="DQ100" s="26"/>
      <c r="DR100" s="26"/>
      <c r="DS100" s="80"/>
      <c r="DT100" s="80"/>
      <c r="DU100" s="27"/>
      <c r="DV100" s="26"/>
      <c r="DW100" s="80"/>
      <c r="DX100" s="80"/>
      <c r="DY100" s="27"/>
      <c r="DZ100" s="26"/>
      <c r="EA100" s="80"/>
      <c r="EB100" s="27"/>
      <c r="EC100" s="27"/>
      <c r="ED100" s="26"/>
      <c r="EE100" s="80"/>
      <c r="EF100" s="27"/>
      <c r="EG100" s="27"/>
      <c r="EH100" s="26"/>
      <c r="EI100" s="26"/>
      <c r="EJ100" s="27"/>
      <c r="EK100" s="27"/>
      <c r="EL100" s="26"/>
      <c r="EM100" s="27"/>
      <c r="EN100" s="27"/>
      <c r="EO100" s="27"/>
      <c r="EP100" s="26"/>
      <c r="EQ100" s="27"/>
      <c r="ER100" s="26"/>
      <c r="ES100" s="26"/>
      <c r="ET100" s="26"/>
      <c r="EU100" s="27"/>
      <c r="EV100" s="26"/>
      <c r="EW100" s="26"/>
      <c r="EX100" s="26"/>
      <c r="EY100" s="26"/>
      <c r="EZ100" s="26"/>
      <c r="FA100" s="26"/>
      <c r="FB100" s="26"/>
      <c r="FC100" s="26"/>
      <c r="FD100" s="27"/>
      <c r="FE100" s="27"/>
      <c r="FF100" s="26"/>
      <c r="FG100" s="80"/>
      <c r="FH100" s="80"/>
      <c r="FI100" s="27"/>
      <c r="FJ100" s="26"/>
      <c r="FK100" s="80"/>
      <c r="FL100" s="80"/>
      <c r="FM100" s="27"/>
      <c r="FN100" s="26"/>
      <c r="FO100" s="80"/>
      <c r="FP100" s="26"/>
      <c r="FQ100" s="26"/>
      <c r="FR100" s="26"/>
      <c r="FS100" s="80"/>
      <c r="FT100" s="80"/>
      <c r="FU100" s="26"/>
      <c r="FV100" s="26"/>
      <c r="FW100" s="80"/>
      <c r="FX100" s="26"/>
      <c r="FY100" s="26"/>
      <c r="FZ100" s="26"/>
      <c r="GA100" s="80"/>
      <c r="GB100" s="26"/>
      <c r="GC100" s="26"/>
      <c r="GD100" s="26"/>
      <c r="GE100" s="80"/>
      <c r="GF100" s="26"/>
      <c r="GG100" s="26"/>
      <c r="GH100" s="26"/>
      <c r="GI100" s="80"/>
      <c r="GJ100" s="80"/>
      <c r="GK100" s="26"/>
      <c r="GL100" s="26"/>
      <c r="GM100" s="80"/>
      <c r="GN100" s="26"/>
      <c r="GO100" s="26"/>
      <c r="GP100" s="26"/>
      <c r="GQ100" s="80"/>
      <c r="GR100" s="80"/>
      <c r="GS100" s="26"/>
      <c r="GT100" s="26"/>
      <c r="GU100" s="26"/>
      <c r="GV100" s="26"/>
      <c r="GW100" s="26"/>
      <c r="GX100" s="26"/>
      <c r="GY100" s="26"/>
      <c r="GZ100" s="26"/>
      <c r="HA100" s="26"/>
      <c r="HB100" s="26"/>
      <c r="HC100" s="26"/>
      <c r="HD100" s="26"/>
      <c r="HE100" s="26"/>
      <c r="HF100" s="26"/>
      <c r="HG100" s="26"/>
      <c r="HH100" s="26"/>
      <c r="HI100" s="26"/>
      <c r="HJ100" s="26"/>
      <c r="HK100" s="26"/>
      <c r="HL100" s="26"/>
      <c r="HM100" s="26"/>
      <c r="HN100" s="26"/>
      <c r="HO100" s="26"/>
      <c r="HP100" s="26"/>
      <c r="HQ100" s="26"/>
      <c r="HR100" s="26"/>
      <c r="HS100" s="26"/>
      <c r="HT100" s="26"/>
      <c r="HU100" s="26"/>
      <c r="HV100" s="26"/>
      <c r="HW100" s="26"/>
      <c r="HX100" s="26"/>
      <c r="HY100" s="26"/>
      <c r="HZ100" s="26"/>
      <c r="IA100" s="26"/>
      <c r="IB100" s="26"/>
      <c r="IC100" s="26"/>
      <c r="ID100" s="26"/>
      <c r="IE100" s="26"/>
      <c r="IF100" s="26"/>
      <c r="IG100" s="26"/>
      <c r="IH100" s="26"/>
      <c r="II100" s="26"/>
      <c r="IJ100" s="26"/>
      <c r="IK100" s="26"/>
      <c r="IL100" s="26"/>
      <c r="IM100" s="26"/>
      <c r="IN100" s="26"/>
      <c r="IO100" s="26"/>
      <c r="IP100" s="26"/>
      <c r="IQ100" s="26"/>
      <c r="IR100" s="80"/>
      <c r="IS100" s="27"/>
      <c r="IT100" s="26"/>
      <c r="IU100" s="80"/>
      <c r="IV100" s="26"/>
      <c r="IW100" s="26"/>
      <c r="IX100" s="26"/>
      <c r="IY100" s="26"/>
      <c r="IZ100" s="26"/>
      <c r="JA100" s="26"/>
      <c r="JB100" s="26"/>
      <c r="JC100" s="26"/>
      <c r="JD100" s="26"/>
      <c r="JE100" s="26"/>
      <c r="JF100" s="26"/>
      <c r="JG100" s="26"/>
      <c r="JH100" s="26"/>
      <c r="JI100" s="26"/>
      <c r="JJ100" s="26"/>
      <c r="JK100" s="26"/>
      <c r="JL100" s="26"/>
      <c r="JM100" s="26"/>
      <c r="JN100" s="26"/>
      <c r="JO100" s="26"/>
      <c r="JP100" s="26"/>
      <c r="JQ100" s="26"/>
      <c r="JR100" s="26"/>
      <c r="JS100" s="26"/>
      <c r="JT100" s="26"/>
      <c r="JU100" s="26"/>
      <c r="JV100" s="26"/>
      <c r="JW100" s="26"/>
      <c r="JX100" s="30"/>
      <c r="JY100" s="30"/>
      <c r="JZ100" s="30"/>
      <c r="KA100" s="30"/>
      <c r="KB100" s="26"/>
      <c r="KC100" s="26"/>
      <c r="KD100" s="26"/>
      <c r="KE100" s="26"/>
      <c r="KF100" s="26"/>
      <c r="KG100" s="26"/>
      <c r="KH100" s="26"/>
      <c r="KI100" s="26"/>
      <c r="KJ100" s="26"/>
      <c r="KK100" s="26"/>
      <c r="KL100" s="26"/>
      <c r="KM100" s="26"/>
      <c r="KN100" s="26"/>
      <c r="KO100" s="26"/>
      <c r="KP100" s="26"/>
      <c r="KQ100" s="26"/>
      <c r="KR100" s="26"/>
      <c r="KS100" s="26"/>
      <c r="KT100" s="26"/>
      <c r="KU100" s="26"/>
      <c r="KV100" s="26"/>
      <c r="KW100" s="26"/>
      <c r="KX100" s="26"/>
      <c r="KY100" s="26"/>
      <c r="KZ100" s="26"/>
      <c r="LA100" s="26"/>
      <c r="LB100" s="26"/>
      <c r="LC100" s="26"/>
      <c r="LD100" s="26"/>
      <c r="LE100" s="26"/>
      <c r="LF100" s="26"/>
      <c r="LG100" s="26"/>
      <c r="LH100" s="26"/>
      <c r="LI100" s="26"/>
      <c r="LJ100" s="26"/>
      <c r="LK100" s="26"/>
      <c r="LL100" s="26"/>
      <c r="LM100" s="26"/>
      <c r="LN100" s="26"/>
      <c r="LO100" s="26"/>
      <c r="LP100" s="26"/>
      <c r="LQ100" s="26"/>
      <c r="LR100" s="26"/>
      <c r="LS100" s="26"/>
    </row>
    <row r="101" spans="1:331" ht="15.75" x14ac:dyDescent="0.25">
      <c r="A101" s="66" t="s">
        <v>357</v>
      </c>
      <c r="B101" s="198">
        <f t="shared" si="234"/>
        <v>14733</v>
      </c>
      <c r="C101" s="198">
        <f t="shared" si="235"/>
        <v>18058</v>
      </c>
      <c r="D101" s="198">
        <f t="shared" si="236"/>
        <v>18058</v>
      </c>
      <c r="E101" s="198"/>
      <c r="F101" s="198">
        <f t="shared" si="237"/>
        <v>16643</v>
      </c>
      <c r="G101" s="26">
        <f t="shared" si="288"/>
        <v>92.164137778270018</v>
      </c>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v>1325</v>
      </c>
      <c r="BR101" s="26"/>
      <c r="BS101" s="26">
        <f t="shared" si="260"/>
        <v>0</v>
      </c>
      <c r="BT101" s="26"/>
      <c r="BU101" s="26"/>
      <c r="BV101" s="26"/>
      <c r="BW101" s="26"/>
      <c r="BX101" s="184"/>
      <c r="BY101" s="184"/>
      <c r="BZ101" s="184"/>
      <c r="CA101" s="184"/>
      <c r="CB101" s="26"/>
      <c r="CC101" s="26"/>
      <c r="CD101" s="26"/>
      <c r="CE101" s="80"/>
      <c r="CF101" s="26"/>
      <c r="CG101" s="26"/>
      <c r="CH101" s="26"/>
      <c r="CI101" s="80"/>
      <c r="CJ101" s="26"/>
      <c r="CK101" s="26"/>
      <c r="CL101" s="26"/>
      <c r="CM101" s="80"/>
      <c r="CN101" s="26"/>
      <c r="CO101" s="26"/>
      <c r="CP101" s="26"/>
      <c r="CQ101" s="80"/>
      <c r="CR101" s="26"/>
      <c r="CS101" s="26"/>
      <c r="CT101" s="26"/>
      <c r="CU101" s="80"/>
      <c r="CV101" s="80"/>
      <c r="CW101" s="26"/>
      <c r="CX101" s="26"/>
      <c r="CY101" s="80"/>
      <c r="CZ101" s="26">
        <v>14733</v>
      </c>
      <c r="DA101" s="26">
        <v>14733</v>
      </c>
      <c r="DB101" s="26">
        <v>14733</v>
      </c>
      <c r="DC101" s="31">
        <f t="shared" si="261"/>
        <v>100</v>
      </c>
      <c r="DD101" s="26"/>
      <c r="DE101" s="26"/>
      <c r="DF101" s="26"/>
      <c r="DG101" s="80"/>
      <c r="DH101" s="80"/>
      <c r="DI101" s="26"/>
      <c r="DJ101" s="26"/>
      <c r="DK101" s="80"/>
      <c r="DL101" s="80"/>
      <c r="DM101" s="26">
        <v>2000</v>
      </c>
      <c r="DN101" s="26">
        <v>1910</v>
      </c>
      <c r="DO101" s="26">
        <f>DN101/DM101*100</f>
        <v>95.5</v>
      </c>
      <c r="DP101" s="26"/>
      <c r="DQ101" s="26"/>
      <c r="DR101" s="26"/>
      <c r="DS101" s="80"/>
      <c r="DT101" s="80"/>
      <c r="DU101" s="27"/>
      <c r="DV101" s="26"/>
      <c r="DW101" s="80"/>
      <c r="DX101" s="80"/>
      <c r="DY101" s="27"/>
      <c r="DZ101" s="26"/>
      <c r="EA101" s="80"/>
      <c r="EB101" s="27"/>
      <c r="EC101" s="27"/>
      <c r="ED101" s="26"/>
      <c r="EE101" s="80"/>
      <c r="EF101" s="27"/>
      <c r="EG101" s="27"/>
      <c r="EH101" s="26"/>
      <c r="EI101" s="26"/>
      <c r="EJ101" s="27"/>
      <c r="EK101" s="27"/>
      <c r="EL101" s="26"/>
      <c r="EM101" s="27"/>
      <c r="EN101" s="27"/>
      <c r="EO101" s="27"/>
      <c r="EP101" s="26"/>
      <c r="EQ101" s="27"/>
      <c r="ER101" s="26"/>
      <c r="ES101" s="26"/>
      <c r="ET101" s="26"/>
      <c r="EU101" s="27"/>
      <c r="EV101" s="26"/>
      <c r="EW101" s="26"/>
      <c r="EX101" s="26"/>
      <c r="EY101" s="26"/>
      <c r="EZ101" s="26"/>
      <c r="FA101" s="26"/>
      <c r="FB101" s="26"/>
      <c r="FC101" s="26"/>
      <c r="FD101" s="27"/>
      <c r="FE101" s="27"/>
      <c r="FF101" s="26"/>
      <c r="FG101" s="80"/>
      <c r="FH101" s="80"/>
      <c r="FI101" s="27"/>
      <c r="FJ101" s="26"/>
      <c r="FK101" s="80"/>
      <c r="FL101" s="80"/>
      <c r="FM101" s="27"/>
      <c r="FN101" s="26"/>
      <c r="FO101" s="80"/>
      <c r="FP101" s="26"/>
      <c r="FQ101" s="26"/>
      <c r="FR101" s="26"/>
      <c r="FS101" s="80"/>
      <c r="FT101" s="80"/>
      <c r="FU101" s="26"/>
      <c r="FV101" s="26"/>
      <c r="FW101" s="80"/>
      <c r="FX101" s="26"/>
      <c r="FY101" s="26"/>
      <c r="FZ101" s="26"/>
      <c r="GA101" s="80"/>
      <c r="GB101" s="26"/>
      <c r="GC101" s="26"/>
      <c r="GD101" s="26"/>
      <c r="GE101" s="80"/>
      <c r="GF101" s="26"/>
      <c r="GG101" s="26"/>
      <c r="GH101" s="26"/>
      <c r="GI101" s="80"/>
      <c r="GJ101" s="80"/>
      <c r="GK101" s="26"/>
      <c r="GL101" s="26"/>
      <c r="GM101" s="80"/>
      <c r="GN101" s="26"/>
      <c r="GO101" s="26"/>
      <c r="GP101" s="26"/>
      <c r="GQ101" s="80"/>
      <c r="GR101" s="80"/>
      <c r="GS101" s="26"/>
      <c r="GT101" s="26"/>
      <c r="GU101" s="26"/>
      <c r="GV101" s="26"/>
      <c r="GW101" s="26"/>
      <c r="GX101" s="26"/>
      <c r="GY101" s="26"/>
      <c r="GZ101" s="26"/>
      <c r="HA101" s="26"/>
      <c r="HB101" s="26"/>
      <c r="HC101" s="26"/>
      <c r="HD101" s="26"/>
      <c r="HE101" s="26"/>
      <c r="HF101" s="26"/>
      <c r="HG101" s="26"/>
      <c r="HH101" s="26"/>
      <c r="HI101" s="26"/>
      <c r="HJ101" s="26"/>
      <c r="HK101" s="26"/>
      <c r="HL101" s="26"/>
      <c r="HM101" s="26"/>
      <c r="HN101" s="26"/>
      <c r="HO101" s="26"/>
      <c r="HP101" s="26"/>
      <c r="HQ101" s="26"/>
      <c r="HR101" s="26"/>
      <c r="HS101" s="26"/>
      <c r="HT101" s="26"/>
      <c r="HU101" s="26"/>
      <c r="HV101" s="26"/>
      <c r="HW101" s="26"/>
      <c r="HX101" s="26"/>
      <c r="HY101" s="26"/>
      <c r="HZ101" s="26"/>
      <c r="IA101" s="26"/>
      <c r="IB101" s="26"/>
      <c r="IC101" s="26"/>
      <c r="ID101" s="26"/>
      <c r="IE101" s="26"/>
      <c r="IF101" s="26"/>
      <c r="IG101" s="26"/>
      <c r="IH101" s="26"/>
      <c r="II101" s="26"/>
      <c r="IJ101" s="26"/>
      <c r="IK101" s="26"/>
      <c r="IL101" s="26"/>
      <c r="IM101" s="26"/>
      <c r="IN101" s="26"/>
      <c r="IO101" s="26"/>
      <c r="IP101" s="26"/>
      <c r="IQ101" s="26"/>
      <c r="IR101" s="80"/>
      <c r="IS101" s="27"/>
      <c r="IT101" s="26"/>
      <c r="IU101" s="80"/>
      <c r="IV101" s="26"/>
      <c r="IW101" s="26"/>
      <c r="IX101" s="26"/>
      <c r="IY101" s="26"/>
      <c r="IZ101" s="26"/>
      <c r="JA101" s="26"/>
      <c r="JB101" s="26"/>
      <c r="JC101" s="26"/>
      <c r="JD101" s="26"/>
      <c r="JE101" s="26"/>
      <c r="JF101" s="26"/>
      <c r="JG101" s="26"/>
      <c r="JH101" s="26"/>
      <c r="JI101" s="26"/>
      <c r="JJ101" s="26"/>
      <c r="JK101" s="26"/>
      <c r="JL101" s="26"/>
      <c r="JM101" s="26"/>
      <c r="JN101" s="26"/>
      <c r="JO101" s="26"/>
      <c r="JP101" s="26"/>
      <c r="JQ101" s="26"/>
      <c r="JR101" s="26"/>
      <c r="JS101" s="26"/>
      <c r="JT101" s="26"/>
      <c r="JU101" s="26"/>
      <c r="JV101" s="26"/>
      <c r="JW101" s="26"/>
      <c r="JX101" s="30"/>
      <c r="JY101" s="30"/>
      <c r="JZ101" s="30"/>
      <c r="KA101" s="30"/>
      <c r="KB101" s="26"/>
      <c r="KC101" s="26"/>
      <c r="KD101" s="26"/>
      <c r="KE101" s="26"/>
      <c r="KF101" s="26"/>
      <c r="KG101" s="26"/>
      <c r="KH101" s="26"/>
      <c r="KI101" s="26"/>
      <c r="KJ101" s="26"/>
      <c r="KK101" s="26"/>
      <c r="KL101" s="26"/>
      <c r="KM101" s="26"/>
      <c r="KN101" s="26"/>
      <c r="KO101" s="26"/>
      <c r="KP101" s="26"/>
      <c r="KQ101" s="26"/>
      <c r="KR101" s="26"/>
      <c r="KS101" s="26"/>
      <c r="KT101" s="26"/>
      <c r="KU101" s="26"/>
      <c r="KV101" s="26"/>
      <c r="KW101" s="26"/>
      <c r="KX101" s="26"/>
      <c r="KY101" s="26"/>
      <c r="KZ101" s="26"/>
      <c r="LA101" s="26"/>
      <c r="LB101" s="26"/>
      <c r="LC101" s="26"/>
      <c r="LD101" s="26"/>
      <c r="LE101" s="26"/>
      <c r="LF101" s="26"/>
      <c r="LG101" s="26"/>
      <c r="LH101" s="26"/>
      <c r="LI101" s="26"/>
      <c r="LJ101" s="26"/>
      <c r="LK101" s="26"/>
      <c r="LL101" s="26"/>
      <c r="LM101" s="26"/>
      <c r="LN101" s="26"/>
      <c r="LO101" s="26"/>
      <c r="LP101" s="26"/>
      <c r="LQ101" s="26"/>
      <c r="LR101" s="26"/>
      <c r="LS101" s="26"/>
    </row>
    <row r="102" spans="1:331" ht="15.75" x14ac:dyDescent="0.25">
      <c r="A102" s="66" t="s">
        <v>358</v>
      </c>
      <c r="B102" s="198">
        <f t="shared" si="234"/>
        <v>5802</v>
      </c>
      <c r="C102" s="198">
        <f t="shared" si="235"/>
        <v>6298.2496599999995</v>
      </c>
      <c r="D102" s="198">
        <f t="shared" si="236"/>
        <v>6298.2496599999995</v>
      </c>
      <c r="E102" s="198"/>
      <c r="F102" s="198">
        <f t="shared" si="237"/>
        <v>5802</v>
      </c>
      <c r="G102" s="26">
        <f t="shared" si="288"/>
        <v>92.120832186890482</v>
      </c>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v>496.24965999999995</v>
      </c>
      <c r="BR102" s="26"/>
      <c r="BS102" s="26">
        <f t="shared" si="260"/>
        <v>0</v>
      </c>
      <c r="BT102" s="26"/>
      <c r="BU102" s="26"/>
      <c r="BV102" s="26"/>
      <c r="BW102" s="26"/>
      <c r="BX102" s="184"/>
      <c r="BY102" s="184"/>
      <c r="BZ102" s="184"/>
      <c r="CA102" s="184"/>
      <c r="CB102" s="26"/>
      <c r="CC102" s="26"/>
      <c r="CD102" s="26"/>
      <c r="CE102" s="80"/>
      <c r="CF102" s="26"/>
      <c r="CG102" s="26"/>
      <c r="CH102" s="26"/>
      <c r="CI102" s="80"/>
      <c r="CJ102" s="26"/>
      <c r="CK102" s="26"/>
      <c r="CL102" s="26"/>
      <c r="CM102" s="80"/>
      <c r="CN102" s="26"/>
      <c r="CO102" s="26"/>
      <c r="CP102" s="26"/>
      <c r="CQ102" s="80"/>
      <c r="CR102" s="26"/>
      <c r="CS102" s="26"/>
      <c r="CT102" s="26"/>
      <c r="CU102" s="80"/>
      <c r="CV102" s="80"/>
      <c r="CW102" s="26"/>
      <c r="CX102" s="26"/>
      <c r="CY102" s="80"/>
      <c r="CZ102" s="26">
        <v>5802</v>
      </c>
      <c r="DA102" s="26">
        <v>5802</v>
      </c>
      <c r="DB102" s="26">
        <v>5802</v>
      </c>
      <c r="DC102" s="31">
        <f t="shared" si="261"/>
        <v>100</v>
      </c>
      <c r="DD102" s="26"/>
      <c r="DE102" s="26"/>
      <c r="DF102" s="26"/>
      <c r="DG102" s="80"/>
      <c r="DH102" s="80"/>
      <c r="DI102" s="26"/>
      <c r="DJ102" s="26"/>
      <c r="DK102" s="80"/>
      <c r="DL102" s="80"/>
      <c r="DM102" s="26"/>
      <c r="DN102" s="26"/>
      <c r="DO102" s="26"/>
      <c r="DP102" s="26"/>
      <c r="DQ102" s="26"/>
      <c r="DR102" s="26"/>
      <c r="DS102" s="80"/>
      <c r="DT102" s="80"/>
      <c r="DU102" s="27"/>
      <c r="DV102" s="26"/>
      <c r="DW102" s="80"/>
      <c r="DX102" s="80"/>
      <c r="DY102" s="27"/>
      <c r="DZ102" s="26"/>
      <c r="EA102" s="80"/>
      <c r="EB102" s="27"/>
      <c r="EC102" s="27"/>
      <c r="ED102" s="26"/>
      <c r="EE102" s="80"/>
      <c r="EF102" s="27"/>
      <c r="EG102" s="27"/>
      <c r="EH102" s="26"/>
      <c r="EI102" s="26"/>
      <c r="EJ102" s="27"/>
      <c r="EK102" s="27"/>
      <c r="EL102" s="26"/>
      <c r="EM102" s="27"/>
      <c r="EN102" s="27"/>
      <c r="EO102" s="27"/>
      <c r="EP102" s="26"/>
      <c r="EQ102" s="27"/>
      <c r="ER102" s="26"/>
      <c r="ES102" s="26"/>
      <c r="ET102" s="26"/>
      <c r="EU102" s="27"/>
      <c r="EV102" s="26"/>
      <c r="EW102" s="26"/>
      <c r="EX102" s="26"/>
      <c r="EY102" s="26"/>
      <c r="EZ102" s="26"/>
      <c r="FA102" s="26"/>
      <c r="FB102" s="26"/>
      <c r="FC102" s="26"/>
      <c r="FD102" s="27"/>
      <c r="FE102" s="27"/>
      <c r="FF102" s="26"/>
      <c r="FG102" s="80"/>
      <c r="FH102" s="80"/>
      <c r="FI102" s="27"/>
      <c r="FJ102" s="26"/>
      <c r="FK102" s="80"/>
      <c r="FL102" s="80"/>
      <c r="FM102" s="27"/>
      <c r="FN102" s="26"/>
      <c r="FO102" s="80"/>
      <c r="FP102" s="26"/>
      <c r="FQ102" s="26"/>
      <c r="FR102" s="26"/>
      <c r="FS102" s="80"/>
      <c r="FT102" s="80"/>
      <c r="FU102" s="26"/>
      <c r="FV102" s="26"/>
      <c r="FW102" s="80"/>
      <c r="FX102" s="26"/>
      <c r="FY102" s="26"/>
      <c r="FZ102" s="26"/>
      <c r="GA102" s="80"/>
      <c r="GB102" s="26"/>
      <c r="GC102" s="26"/>
      <c r="GD102" s="26"/>
      <c r="GE102" s="80"/>
      <c r="GF102" s="26"/>
      <c r="GG102" s="26"/>
      <c r="GH102" s="26"/>
      <c r="GI102" s="80"/>
      <c r="GJ102" s="80"/>
      <c r="GK102" s="26"/>
      <c r="GL102" s="26"/>
      <c r="GM102" s="80"/>
      <c r="GN102" s="26"/>
      <c r="GO102" s="26"/>
      <c r="GP102" s="26"/>
      <c r="GQ102" s="80"/>
      <c r="GR102" s="80"/>
      <c r="GS102" s="26"/>
      <c r="GT102" s="26"/>
      <c r="GU102" s="26"/>
      <c r="GV102" s="26"/>
      <c r="GW102" s="26"/>
      <c r="GX102" s="26"/>
      <c r="GY102" s="26"/>
      <c r="GZ102" s="26"/>
      <c r="HA102" s="26"/>
      <c r="HB102" s="26"/>
      <c r="HC102" s="26"/>
      <c r="HD102" s="26"/>
      <c r="HE102" s="26"/>
      <c r="HF102" s="26"/>
      <c r="HG102" s="26"/>
      <c r="HH102" s="26"/>
      <c r="HI102" s="26"/>
      <c r="HJ102" s="26"/>
      <c r="HK102" s="26"/>
      <c r="HL102" s="26"/>
      <c r="HM102" s="26"/>
      <c r="HN102" s="26"/>
      <c r="HO102" s="26"/>
      <c r="HP102" s="26"/>
      <c r="HQ102" s="26"/>
      <c r="HR102" s="26"/>
      <c r="HS102" s="26"/>
      <c r="HT102" s="26"/>
      <c r="HU102" s="26"/>
      <c r="HV102" s="26"/>
      <c r="HW102" s="26"/>
      <c r="HX102" s="26"/>
      <c r="HY102" s="26"/>
      <c r="HZ102" s="26"/>
      <c r="IA102" s="26"/>
      <c r="IB102" s="26"/>
      <c r="IC102" s="26"/>
      <c r="ID102" s="26"/>
      <c r="IE102" s="26"/>
      <c r="IF102" s="26"/>
      <c r="IG102" s="26"/>
      <c r="IH102" s="26"/>
      <c r="II102" s="26"/>
      <c r="IJ102" s="26"/>
      <c r="IK102" s="26"/>
      <c r="IL102" s="26"/>
      <c r="IM102" s="26"/>
      <c r="IN102" s="26"/>
      <c r="IO102" s="26"/>
      <c r="IP102" s="26"/>
      <c r="IQ102" s="26"/>
      <c r="IR102" s="80"/>
      <c r="IS102" s="27"/>
      <c r="IT102" s="26"/>
      <c r="IU102" s="80"/>
      <c r="IV102" s="26"/>
      <c r="IW102" s="26"/>
      <c r="IX102" s="26"/>
      <c r="IY102" s="26"/>
      <c r="IZ102" s="26"/>
      <c r="JA102" s="26"/>
      <c r="JB102" s="26"/>
      <c r="JC102" s="26"/>
      <c r="JD102" s="26"/>
      <c r="JE102" s="26"/>
      <c r="JF102" s="26"/>
      <c r="JG102" s="26"/>
      <c r="JH102" s="26"/>
      <c r="JI102" s="26"/>
      <c r="JJ102" s="26"/>
      <c r="JK102" s="26"/>
      <c r="JL102" s="26"/>
      <c r="JM102" s="26"/>
      <c r="JN102" s="26"/>
      <c r="JO102" s="26"/>
      <c r="JP102" s="26"/>
      <c r="JQ102" s="26"/>
      <c r="JR102" s="26"/>
      <c r="JS102" s="26"/>
      <c r="JT102" s="26"/>
      <c r="JU102" s="26"/>
      <c r="JV102" s="26"/>
      <c r="JW102" s="26"/>
      <c r="JX102" s="30"/>
      <c r="JY102" s="30"/>
      <c r="JZ102" s="30"/>
      <c r="KA102" s="30"/>
      <c r="KB102" s="26"/>
      <c r="KC102" s="26"/>
      <c r="KD102" s="26"/>
      <c r="KE102" s="26"/>
      <c r="KF102" s="26"/>
      <c r="KG102" s="26"/>
      <c r="KH102" s="26"/>
      <c r="KI102" s="26"/>
      <c r="KJ102" s="26"/>
      <c r="KK102" s="26"/>
      <c r="KL102" s="26"/>
      <c r="KM102" s="26"/>
      <c r="KN102" s="26"/>
      <c r="KO102" s="26"/>
      <c r="KP102" s="26"/>
      <c r="KQ102" s="26"/>
      <c r="KR102" s="26"/>
      <c r="KS102" s="26"/>
      <c r="KT102" s="26"/>
      <c r="KU102" s="26"/>
      <c r="KV102" s="26"/>
      <c r="KW102" s="26"/>
      <c r="KX102" s="26"/>
      <c r="KY102" s="26"/>
      <c r="KZ102" s="26"/>
      <c r="LA102" s="26"/>
      <c r="LB102" s="26"/>
      <c r="LC102" s="26"/>
      <c r="LD102" s="26"/>
      <c r="LE102" s="26"/>
      <c r="LF102" s="26"/>
      <c r="LG102" s="26"/>
      <c r="LH102" s="26"/>
      <c r="LI102" s="26"/>
      <c r="LJ102" s="26"/>
      <c r="LK102" s="26"/>
      <c r="LL102" s="26"/>
      <c r="LM102" s="26"/>
      <c r="LN102" s="26"/>
      <c r="LO102" s="26"/>
      <c r="LP102" s="26"/>
      <c r="LQ102" s="26"/>
      <c r="LR102" s="26"/>
      <c r="LS102" s="26"/>
    </row>
    <row r="103" spans="1:331" s="154" customFormat="1" ht="30.75" customHeight="1" x14ac:dyDescent="0.25">
      <c r="A103" s="20" t="s">
        <v>188</v>
      </c>
      <c r="B103" s="197">
        <f t="shared" si="234"/>
        <v>104769.53357</v>
      </c>
      <c r="C103" s="197">
        <f t="shared" si="235"/>
        <v>121171.41846000002</v>
      </c>
      <c r="D103" s="197">
        <f t="shared" si="236"/>
        <v>121171.41846000002</v>
      </c>
      <c r="E103" s="197"/>
      <c r="F103" s="197">
        <f t="shared" si="237"/>
        <v>84925.317010000013</v>
      </c>
      <c r="G103" s="28">
        <f t="shared" si="288"/>
        <v>70.086921560660585</v>
      </c>
      <c r="H103" s="29">
        <f>H104+H105+H106+H107+H108+H109+H110+H111+H112+H113+H114</f>
        <v>0</v>
      </c>
      <c r="I103" s="29">
        <f>I104+I105+I106+I107+I108+I109+I110+I111+I112+I113+I114</f>
        <v>0</v>
      </c>
      <c r="J103" s="29">
        <f>J104+J105+J106+J107+J108+J109+J110+J111+J112+J113+J114</f>
        <v>0</v>
      </c>
      <c r="K103" s="29">
        <f>K104+K105+K106+K107+K108+K109+K110+K111+K112+K113+K114</f>
        <v>0</v>
      </c>
      <c r="L103" s="29"/>
      <c r="M103" s="29">
        <f>M104+M105+M106+M107+M108+M109+M110+M111+M112+M113+M114</f>
        <v>0</v>
      </c>
      <c r="N103" s="29">
        <f>N104+N105+N106+N107+N108+N109+N110+N111+N112+N113+N114</f>
        <v>0</v>
      </c>
      <c r="O103" s="28"/>
      <c r="P103" s="29"/>
      <c r="Q103" s="29">
        <f>Q104+Q105+Q106+Q107+Q108+Q109+Q110+Q111+Q112+Q113+Q114</f>
        <v>0</v>
      </c>
      <c r="R103" s="29">
        <f>R104+R105+R106+R107+R108+R109+R110+R111+R112+R113+R114</f>
        <v>0</v>
      </c>
      <c r="S103" s="29">
        <f>S104+S105+S106+S107+S108+S109+S110+S111+S112+S113+S114</f>
        <v>0</v>
      </c>
      <c r="T103" s="29"/>
      <c r="U103" s="29">
        <f>U104+U105+U106+U107+U108+U109+U110+U111+U112+U113+U114</f>
        <v>0</v>
      </c>
      <c r="V103" s="29">
        <f>V104+V105+V106+V107+V108+V109+V110+V111+V112+V113+V114</f>
        <v>0</v>
      </c>
      <c r="W103" s="29">
        <f>W104+W105+W106+W107+W108+W109+W110+W111+W112+W113+W114</f>
        <v>0</v>
      </c>
      <c r="X103" s="29">
        <f t="shared" ref="X103:AA103" si="314">X104+X105+X106+X107+X108+X109+X110+X111+X112+X113+X114</f>
        <v>0</v>
      </c>
      <c r="Y103" s="29">
        <f t="shared" si="314"/>
        <v>0</v>
      </c>
      <c r="Z103" s="29">
        <f t="shared" si="314"/>
        <v>0</v>
      </c>
      <c r="AA103" s="29">
        <f t="shared" si="314"/>
        <v>0</v>
      </c>
      <c r="AB103" s="29">
        <f>AB104+AB105+AB106+AB107+AB108+AB109+AB110+AB111+AB112+AB113+AB114</f>
        <v>476.5</v>
      </c>
      <c r="AC103" s="29">
        <f>AC104+AC105+AC106+AC107+AC108+AC109+AC110+AC111+AC112+AC113+AC114</f>
        <v>479.25359999999995</v>
      </c>
      <c r="AD103" s="29">
        <f>AD104+AD105+AD106+AD107+AD108+AD109+AD110+AD111+AD112+AD113+AD114</f>
        <v>479.25359999999995</v>
      </c>
      <c r="AE103" s="29">
        <f>AD103/AC103*100</f>
        <v>100</v>
      </c>
      <c r="AF103" s="29"/>
      <c r="AG103" s="29">
        <f>AG104+AG105+AG106+AG107+AG108+AG109+AG110+AG111+AG112+AG113+AG114</f>
        <v>0</v>
      </c>
      <c r="AH103" s="29">
        <f>AH104+AH105+AH106+AH107+AH108+AH109+AH110+AH111+AH112+AH113+AH114</f>
        <v>0</v>
      </c>
      <c r="AI103" s="29">
        <f>AI104+AI105+AI106+AI107+AI108+AI109+AI110+AI111+AI112+AI113+AI114</f>
        <v>0</v>
      </c>
      <c r="AJ103" s="29"/>
      <c r="AK103" s="29">
        <f t="shared" ref="AK103:AP103" si="315">AK104+AK105+AK106+AK107+AK108+AK109+AK110+AK111+AK112+AK113+AK114</f>
        <v>0</v>
      </c>
      <c r="AL103" s="29">
        <f t="shared" si="315"/>
        <v>0</v>
      </c>
      <c r="AM103" s="29">
        <f t="shared" si="315"/>
        <v>0</v>
      </c>
      <c r="AN103" s="29">
        <f t="shared" ref="AN103" si="316">AN104+AN105+AN106+AN107+AN108+AN109+AN110+AN111+AN112+AN113+AN114</f>
        <v>0</v>
      </c>
      <c r="AO103" s="29">
        <f t="shared" si="315"/>
        <v>0</v>
      </c>
      <c r="AP103" s="29">
        <f t="shared" si="315"/>
        <v>0</v>
      </c>
      <c r="AQ103" s="28"/>
      <c r="AR103" s="29">
        <f>AR104+AR105+AR106+AR107+AR108+AR109+AR110+AR111+AR112+AR113+AR114</f>
        <v>0</v>
      </c>
      <c r="AS103" s="29">
        <f>AS104+AS105+AS106+AS107+AS108+AS109+AS110+AS111+AS112+AS113+AS114</f>
        <v>0</v>
      </c>
      <c r="AT103" s="29">
        <f>AT104+AT105+AT106+AT107+AT108+AT109+AT110+AT111+AT112+AT113+AT114</f>
        <v>0</v>
      </c>
      <c r="AU103" s="28"/>
      <c r="AV103" s="29">
        <f t="shared" ref="AV103" si="317">AV104+AV105+AV106+AV107+AV108+AV109+AV110+AV111+AV112+AV113+AV114</f>
        <v>0</v>
      </c>
      <c r="AW103" s="29">
        <f t="shared" ref="AW103:BB103" si="318">AW104+AW105+AW106+AW107+AW108+AW109+AW110+AW111+AW112+AW113+AW114</f>
        <v>0</v>
      </c>
      <c r="AX103" s="29">
        <f t="shared" si="318"/>
        <v>0</v>
      </c>
      <c r="AY103" s="29">
        <f t="shared" si="318"/>
        <v>0</v>
      </c>
      <c r="AZ103" s="29">
        <f t="shared" ref="AZ103" si="319">AZ104+AZ105+AZ106+AZ107+AZ108+AZ109+AZ110+AZ111+AZ112+AZ113+AZ114</f>
        <v>61.433570000000003</v>
      </c>
      <c r="BA103" s="29">
        <f t="shared" si="318"/>
        <v>61.433570000000003</v>
      </c>
      <c r="BB103" s="29">
        <f t="shared" si="318"/>
        <v>61.433570000000003</v>
      </c>
      <c r="BC103" s="28">
        <f>BB103/BA103*100</f>
        <v>100</v>
      </c>
      <c r="BD103" s="29"/>
      <c r="BE103" s="29"/>
      <c r="BF103" s="29"/>
      <c r="BG103" s="28"/>
      <c r="BH103" s="29"/>
      <c r="BI103" s="29"/>
      <c r="BJ103" s="29"/>
      <c r="BK103" s="28"/>
      <c r="BL103" s="28"/>
      <c r="BM103" s="29">
        <f>BM104+BM105+BM106+BM107+BM108+BM109+BM110+BM111+BM112+BM113+BM114</f>
        <v>0</v>
      </c>
      <c r="BN103" s="29">
        <f>BN104+BN105+BN106+BN107+BN108+BN109+BN110+BN111+BN112+BN113+BN114</f>
        <v>0</v>
      </c>
      <c r="BO103" s="29">
        <f>BO104+BO105+BO106+BO107+BO108+BO109+BO110+BO111+BO112+BO113+BO114</f>
        <v>0</v>
      </c>
      <c r="BP103" s="29"/>
      <c r="BQ103" s="29">
        <f>BQ104+BQ105+BQ106+BQ107+BQ108+BQ109+BQ110+BQ111+BQ112+BQ113+BQ114</f>
        <v>3657.4601499999999</v>
      </c>
      <c r="BR103" s="29">
        <f>BR104+BR105+BR106+BR107+BR108+BR109+BR110+BR111+BR112+BR113+BR114</f>
        <v>82.289760000000001</v>
      </c>
      <c r="BS103" s="28">
        <f t="shared" si="260"/>
        <v>2.2499154228652363</v>
      </c>
      <c r="BT103" s="29">
        <f>BT104+BT105+BT106+BT107+BT108+BT109+BT110+BT111+BT112+BT113+BT114</f>
        <v>8500</v>
      </c>
      <c r="BU103" s="29">
        <f>BU104+BU105+BU106+BU107+BU108+BU109+BU110+BU111+BU112+BU113+BU114</f>
        <v>8500</v>
      </c>
      <c r="BV103" s="29">
        <f>BV104+BV105+BV106+BV107+BV108+BV109+BV110+BV111+BV112+BV113+BV114</f>
        <v>6992.2164000000002</v>
      </c>
      <c r="BW103" s="28">
        <f>BV103/BU103*100</f>
        <v>82.261369411764704</v>
      </c>
      <c r="BX103" s="29">
        <f t="shared" ref="BX103:CD103" si="320">BX104+BX105+BX106+BX107+BX108+BX109+BX110+BX111+BX112+BX113+BX114</f>
        <v>23081.200000000001</v>
      </c>
      <c r="BY103" s="29">
        <f t="shared" si="320"/>
        <v>32563</v>
      </c>
      <c r="BZ103" s="29">
        <f t="shared" si="320"/>
        <v>19154.464670000001</v>
      </c>
      <c r="CA103" s="29">
        <f t="shared" si="320"/>
        <v>58.822788655836376</v>
      </c>
      <c r="CB103" s="29">
        <f t="shared" si="320"/>
        <v>0</v>
      </c>
      <c r="CC103" s="29">
        <f t="shared" si="320"/>
        <v>0</v>
      </c>
      <c r="CD103" s="29">
        <f t="shared" si="320"/>
        <v>0</v>
      </c>
      <c r="CE103" s="29"/>
      <c r="CF103" s="29">
        <f t="shared" ref="CF103" si="321">CF104+CF105+CF106+CF107+CF108+CF109+CF110+CF111+CF112+CF113+CF114</f>
        <v>3518.7</v>
      </c>
      <c r="CG103" s="29">
        <f t="shared" ref="CG103:CH103" si="322">CG104+CG105+CG106+CG107+CG108+CG109+CG110+CG111+CG112+CG113+CG114</f>
        <v>5183.1000000000004</v>
      </c>
      <c r="CH103" s="29">
        <f t="shared" si="322"/>
        <v>1784.56871</v>
      </c>
      <c r="CI103" s="29">
        <f>CH103/CG103*100</f>
        <v>34.430528255291229</v>
      </c>
      <c r="CJ103" s="29">
        <f>CJ104+CJ105+CJ106+CJ107+CJ108+CJ109+CJ110+CJ111+CJ112+CJ113+CJ114</f>
        <v>560</v>
      </c>
      <c r="CK103" s="29">
        <f>CK104+CK105+CK106+CK107+CK108+CK109+CK110+CK111+CK112+CK113+CK114</f>
        <v>560</v>
      </c>
      <c r="CL103" s="29">
        <f>CL104+CL105+CL106+CL107+CL108+CL109+CL110+CL111+CL112+CL113+CL114</f>
        <v>160</v>
      </c>
      <c r="CM103" s="29">
        <f>CL103/CK103*100</f>
        <v>28.571428571428569</v>
      </c>
      <c r="CN103" s="29">
        <f t="shared" ref="CN103" si="323">CN104+CN105+CN106+CN107+CN108+CN109+CN110+CN111+CN112+CN113+CN114</f>
        <v>0</v>
      </c>
      <c r="CO103" s="29">
        <f t="shared" ref="CO103:CU103" si="324">CO104+CO105+CO106+CO107+CO108+CO109+CO110+CO111+CO112+CO113+CO114</f>
        <v>0</v>
      </c>
      <c r="CP103" s="29">
        <f t="shared" si="324"/>
        <v>0</v>
      </c>
      <c r="CQ103" s="29">
        <f t="shared" si="324"/>
        <v>0</v>
      </c>
      <c r="CR103" s="29">
        <f t="shared" ref="CR103" si="325">CR104+CR105+CR106+CR107+CR108+CR109+CR110+CR111+CR112+CR113+CR114</f>
        <v>0</v>
      </c>
      <c r="CS103" s="29">
        <f t="shared" si="324"/>
        <v>0</v>
      </c>
      <c r="CT103" s="29">
        <f t="shared" si="324"/>
        <v>0</v>
      </c>
      <c r="CU103" s="29">
        <f t="shared" si="324"/>
        <v>0</v>
      </c>
      <c r="CV103" s="29"/>
      <c r="CW103" s="29">
        <f>CW104+CW105+CW106+CW107+CW108+CW109+CW110+CW111+CW112+CW113+CW114</f>
        <v>0</v>
      </c>
      <c r="CX103" s="29">
        <f>CX104+CX105+CX106+CX107+CX108+CX109+CX110+CX111+CX112+CX113+CX114</f>
        <v>0</v>
      </c>
      <c r="CY103" s="29">
        <f>CY104+CY105+CY106+CY107+CY108+CY109+CY110+CY111+CY112+CY113+CY114</f>
        <v>0</v>
      </c>
      <c r="CZ103" s="29">
        <f t="shared" ref="CZ103" si="326">CZ104+CZ105+CZ106+CZ107+CZ108+CZ109+CZ110+CZ111+CZ112+CZ113+CZ114</f>
        <v>22935</v>
      </c>
      <c r="DA103" s="29">
        <f t="shared" ref="DA103:DG103" si="327">DA104+DA105+DA106+DA107+DA108+DA109+DA110+DA111+DA112+DA113+DA114</f>
        <v>22935</v>
      </c>
      <c r="DB103" s="29">
        <f t="shared" si="327"/>
        <v>21420</v>
      </c>
      <c r="DC103" s="82">
        <f t="shared" si="261"/>
        <v>93.394375408763892</v>
      </c>
      <c r="DD103" s="29">
        <f t="shared" si="327"/>
        <v>0</v>
      </c>
      <c r="DE103" s="29">
        <f t="shared" si="327"/>
        <v>0</v>
      </c>
      <c r="DF103" s="29">
        <f t="shared" si="327"/>
        <v>0</v>
      </c>
      <c r="DG103" s="29">
        <f t="shared" si="327"/>
        <v>0</v>
      </c>
      <c r="DH103" s="29"/>
      <c r="DI103" s="29">
        <f>DI104+DI105+DI106+DI107+DI108+DI109+DI110+DI111+DI112+DI113+DI114</f>
        <v>0</v>
      </c>
      <c r="DJ103" s="29">
        <f>DJ104+DJ105+DJ106+DJ107+DJ108+DJ109+DJ110+DJ111+DJ112+DJ113+DJ114</f>
        <v>0</v>
      </c>
      <c r="DK103" s="29">
        <f>DK104+DK105+DK106+DK107+DK108+DK109+DK110+DK111+DK112+DK113+DK114</f>
        <v>0</v>
      </c>
      <c r="DL103" s="29"/>
      <c r="DM103" s="29">
        <f t="shared" ref="DM103:DR103" si="328">DM104+DM105+DM106+DM107+DM108+DM109+DM110+DM111+DM112+DM113+DM114</f>
        <v>2090.3711400000002</v>
      </c>
      <c r="DN103" s="29">
        <f t="shared" si="328"/>
        <v>2090.3711400000002</v>
      </c>
      <c r="DO103" s="28">
        <f t="shared" ref="DO103:DO110" si="329">DN103/DM103*100</f>
        <v>100</v>
      </c>
      <c r="DP103" s="29">
        <f t="shared" ref="DP103" si="330">DP104+DP105+DP106+DP107+DP108+DP109+DP110+DP111+DP112+DP113+DP114</f>
        <v>157.9</v>
      </c>
      <c r="DQ103" s="29">
        <f t="shared" si="328"/>
        <v>157.9</v>
      </c>
      <c r="DR103" s="29">
        <f t="shared" si="328"/>
        <v>0</v>
      </c>
      <c r="DS103" s="29">
        <f>DR103/DQ103*100</f>
        <v>0</v>
      </c>
      <c r="DT103" s="29"/>
      <c r="DU103" s="29">
        <f>DU104+DU105+DU106+DU107+DU108+DU109+DU110+DU111+DU112+DU113+DU114</f>
        <v>0</v>
      </c>
      <c r="DV103" s="29">
        <f>DV104+DV105+DV106+DV107+DV108+DV109+DV110+DV111+DV112+DV113+DV114</f>
        <v>0</v>
      </c>
      <c r="DW103" s="29">
        <f>DW104+DW105+DW106+DW107+DW108+DW109+DW110+DW111+DW112+DW113+DW114</f>
        <v>0</v>
      </c>
      <c r="DX103" s="29"/>
      <c r="DY103" s="29">
        <f t="shared" ref="DY103:ED103" si="331">DY104+DY105+DY106+DY107+DY108+DY109+DY110+DY111+DY112+DY113+DY114</f>
        <v>0</v>
      </c>
      <c r="DZ103" s="29">
        <f t="shared" si="331"/>
        <v>0</v>
      </c>
      <c r="EA103" s="29">
        <f t="shared" si="331"/>
        <v>0</v>
      </c>
      <c r="EB103" s="29">
        <v>8129.8</v>
      </c>
      <c r="EC103" s="29">
        <f t="shared" si="331"/>
        <v>8129.8</v>
      </c>
      <c r="ED103" s="29">
        <f t="shared" si="331"/>
        <v>4591.3642</v>
      </c>
      <c r="EE103" s="29">
        <f>ED103/EC103*100</f>
        <v>56.475733720386721</v>
      </c>
      <c r="EF103" s="29"/>
      <c r="EG103" s="29"/>
      <c r="EH103" s="29"/>
      <c r="EI103" s="28"/>
      <c r="EJ103" s="29">
        <f>EJ104+EJ105+EJ106+EJ107+EJ108+EJ109+EJ110+EJ111+EJ112+EJ113+EJ114</f>
        <v>10556</v>
      </c>
      <c r="EK103" s="29">
        <f>EK104+EK105+EK106+EK107+EK108+EK109+EK110+EK111+EK112+EK113+EK114</f>
        <v>11061.1</v>
      </c>
      <c r="EL103" s="29">
        <f>EL104+EL105+EL106+EL107+EL108+EL109+EL110+EL111+EL112+EL113+EL114</f>
        <v>3516.3549600000001</v>
      </c>
      <c r="EM103" s="29">
        <f>EL103/EK103*100</f>
        <v>31.790282702443701</v>
      </c>
      <c r="EN103" s="29">
        <f>EN104+EN105+EN106+EN107+EN108+EN109+EN110+EN111+EN112+EN113+EN114</f>
        <v>1680</v>
      </c>
      <c r="EO103" s="29">
        <f>EO104+EO105+EO106+EO107+EO108+EO109+EO110+EO111+EO112+EO113+EO114</f>
        <v>1680</v>
      </c>
      <c r="EP103" s="29">
        <f>EP104+EP105+EP106+EP107+EP108+EP109+EP110+EP111+EP112+EP113+EP114</f>
        <v>480</v>
      </c>
      <c r="EQ103" s="29">
        <f>EP103/EO103*100</f>
        <v>28.571428571428569</v>
      </c>
      <c r="ER103" s="29">
        <f>ER104+ER105+ER106+ER107+ER108+ER109+ER110+ER111+ER112+ER113+ER114</f>
        <v>9234.4</v>
      </c>
      <c r="ES103" s="29">
        <f>ES104+ES105+ES106+ES107+ES108+ES109+ES110+ES111+ES112+ES113+ES114</f>
        <v>7387.6</v>
      </c>
      <c r="ET103" s="29">
        <f>ET104+ET105+ET106+ET107+ET108+ET109+ET110+ET111+ET112+ET113+ET114</f>
        <v>7387.6</v>
      </c>
      <c r="EU103" s="29">
        <f>ET103/ES103*100</f>
        <v>100</v>
      </c>
      <c r="EV103" s="29">
        <f t="shared" ref="EV103:FC103" si="332">EV104+EV105+EV106+EV107+EV108+EV109+EV110+EV111+EV112+EV113+EV114</f>
        <v>8000</v>
      </c>
      <c r="EW103" s="29">
        <f t="shared" si="332"/>
        <v>9846.7999999999993</v>
      </c>
      <c r="EX103" s="29">
        <f t="shared" si="332"/>
        <v>9846.7999999999993</v>
      </c>
      <c r="EY103" s="29">
        <f t="shared" si="332"/>
        <v>100</v>
      </c>
      <c r="EZ103" s="29">
        <f t="shared" si="332"/>
        <v>1400</v>
      </c>
      <c r="FA103" s="29">
        <f t="shared" si="332"/>
        <v>1400</v>
      </c>
      <c r="FB103" s="29">
        <f t="shared" si="332"/>
        <v>1400</v>
      </c>
      <c r="FC103" s="29">
        <f t="shared" si="332"/>
        <v>100</v>
      </c>
      <c r="FD103" s="29">
        <f>FD104+FD105+FD106+FD107+FD108+FD109+FD110+FD111+FD112+FD113+FD114</f>
        <v>0</v>
      </c>
      <c r="FE103" s="29">
        <f>FE104+FE105+FE106+FE107+FE108+FE109+FE110+FE111+FE112+FE113+FE114</f>
        <v>0</v>
      </c>
      <c r="FF103" s="29">
        <f>FF104+FF105+FF106+FF107+FF108+FF109+FF110+FF111+FF112+FF113+FF114</f>
        <v>0</v>
      </c>
      <c r="FG103" s="29">
        <f>FG104+FG105+FG106+FG107+FG108+FG109+FG110+FG111+FG112+FG113+FG114</f>
        <v>0</v>
      </c>
      <c r="FH103" s="29"/>
      <c r="FI103" s="29">
        <f>FI104+FI105+FI106+FI107+FI108+FI109+FI110+FI111+FI112+FI113+FI114</f>
        <v>0</v>
      </c>
      <c r="FJ103" s="29">
        <f>FJ104+FJ105+FJ106+FJ107+FJ108+FJ109+FJ110+FJ111+FJ112+FJ113+FJ114</f>
        <v>0</v>
      </c>
      <c r="FK103" s="29">
        <f>FK104+FK105+FK106+FK107+FK108+FK109+FK110+FK111+FK112+FK113+FK114</f>
        <v>0</v>
      </c>
      <c r="FL103" s="29"/>
      <c r="FM103" s="29">
        <f t="shared" ref="FM103:FR103" si="333">FM104+FM105+FM106+FM107+FM108+FM109+FM110+FM111+FM112+FM113+FM114</f>
        <v>0</v>
      </c>
      <c r="FN103" s="29">
        <f t="shared" si="333"/>
        <v>0</v>
      </c>
      <c r="FO103" s="29">
        <f t="shared" si="333"/>
        <v>0</v>
      </c>
      <c r="FP103" s="29">
        <f t="shared" ref="FP103" si="334">FP104+FP105+FP106+FP107+FP108+FP109+FP110+FP111+FP112+FP113+FP114</f>
        <v>0</v>
      </c>
      <c r="FQ103" s="29">
        <f t="shared" si="333"/>
        <v>0</v>
      </c>
      <c r="FR103" s="29">
        <f t="shared" si="333"/>
        <v>0</v>
      </c>
      <c r="FS103" s="29"/>
      <c r="FT103" s="29"/>
      <c r="FU103" s="29">
        <f>FU104+FU105+FU106+FU107+FU108+FU109+FU110+FU111+FU112+FU113+FU114</f>
        <v>0</v>
      </c>
      <c r="FV103" s="29">
        <f>FV104+FV105+FV106+FV107+FV108+FV109+FV110+FV111+FV112+FV113+FV114</f>
        <v>0</v>
      </c>
      <c r="FW103" s="28"/>
      <c r="FX103" s="29">
        <f t="shared" ref="FX103:GI103" si="335">FX104+FX105+FX106+FX107+FX108+FX109+FX110+FX111+FX112+FX113+FX114</f>
        <v>0</v>
      </c>
      <c r="FY103" s="29">
        <f t="shared" si="335"/>
        <v>0</v>
      </c>
      <c r="FZ103" s="29">
        <f t="shared" si="335"/>
        <v>0</v>
      </c>
      <c r="GA103" s="29">
        <f t="shared" si="335"/>
        <v>0</v>
      </c>
      <c r="GB103" s="29">
        <f t="shared" si="335"/>
        <v>0</v>
      </c>
      <c r="GC103" s="29">
        <f t="shared" ref="GC103:GE103" si="336">GC104+GC105+GC106+GC107+GC108+GC109+GC110+GC111+GC112+GC113+GC114</f>
        <v>0</v>
      </c>
      <c r="GD103" s="29">
        <f t="shared" si="336"/>
        <v>0</v>
      </c>
      <c r="GE103" s="29">
        <f t="shared" si="336"/>
        <v>0</v>
      </c>
      <c r="GF103" s="29">
        <f t="shared" si="335"/>
        <v>0</v>
      </c>
      <c r="GG103" s="29">
        <f t="shared" si="335"/>
        <v>0</v>
      </c>
      <c r="GH103" s="29">
        <f t="shared" si="335"/>
        <v>0</v>
      </c>
      <c r="GI103" s="29">
        <f t="shared" si="335"/>
        <v>0</v>
      </c>
      <c r="GJ103" s="29"/>
      <c r="GK103" s="29">
        <f t="shared" ref="GK103:GQ103" si="337">GK104+GK105+GK106+GK107+GK108+GK109+GK110+GK111+GK112+GK113+GK114</f>
        <v>0</v>
      </c>
      <c r="GL103" s="29">
        <f t="shared" si="337"/>
        <v>0</v>
      </c>
      <c r="GM103" s="29">
        <f t="shared" si="337"/>
        <v>0</v>
      </c>
      <c r="GN103" s="29">
        <f t="shared" si="337"/>
        <v>0</v>
      </c>
      <c r="GO103" s="29">
        <f t="shared" si="337"/>
        <v>0</v>
      </c>
      <c r="GP103" s="29">
        <f t="shared" si="337"/>
        <v>0</v>
      </c>
      <c r="GQ103" s="29">
        <f t="shared" si="337"/>
        <v>0</v>
      </c>
      <c r="GR103" s="29"/>
      <c r="GS103" s="29">
        <f>GS104+GS105+GS106+GS107+GS108+GS109+GS110+GS111+GS112+GS113+GS114</f>
        <v>0</v>
      </c>
      <c r="GT103" s="29">
        <f>GT104+GT105+GT106+GT107+GT108+GT109+GT110+GT111+GT112+GT113+GT114</f>
        <v>0</v>
      </c>
      <c r="GU103" s="29">
        <f>GU104+GU105+GU106+GU107+GU108+GU109+GU110+GU111+GU112+GU113+GU114</f>
        <v>0</v>
      </c>
      <c r="GV103" s="29"/>
      <c r="GW103" s="29"/>
      <c r="GX103" s="29"/>
      <c r="GY103" s="28"/>
      <c r="GZ103" s="28"/>
      <c r="HA103" s="29">
        <f>HA104+HA105+HA106+HA107+HA108+HA109+HA110+HA111+HA112+HA113+HA114</f>
        <v>0</v>
      </c>
      <c r="HB103" s="29">
        <f>HB104+HB105+HB106+HB107+HB108+HB109+HB110+HB111+HB112+HB113+HB114</f>
        <v>0</v>
      </c>
      <c r="HC103" s="28"/>
      <c r="HD103" s="28"/>
      <c r="HE103" s="29">
        <f>HE104+HE105+HE106+HE107+HE108+HE109+HE110+HE111+HE112+HE113+HE114</f>
        <v>0</v>
      </c>
      <c r="HF103" s="29">
        <f>HF104+HF105+HF106+HF107+HF108+HF109+HF110+HF111+HF112+HF113+HF114</f>
        <v>0</v>
      </c>
      <c r="HG103" s="28"/>
      <c r="HH103" s="29">
        <f>HH104+HH105+HH106+HH107+HH108+HH109+HH110+HH111+HH112+HH113+HH114</f>
        <v>3000</v>
      </c>
      <c r="HI103" s="29">
        <f>HI104+HI105+HI106+HI107+HI108+HI109+HI110+HI111+HI112+HI113+HI114</f>
        <v>2000</v>
      </c>
      <c r="HJ103" s="29">
        <f>HJ104+HJ105+HJ106+HJ107+HJ108+HJ109+HJ110+HJ111+HJ112+HJ113+HJ114</f>
        <v>2000</v>
      </c>
      <c r="HK103" s="28">
        <f>HJ103/HI103*100</f>
        <v>100</v>
      </c>
      <c r="HL103" s="29">
        <f>HL104+HL105+HL106+HL107+HL108+HL109+HL110+HL111+HL112+HL113+HL114</f>
        <v>0</v>
      </c>
      <c r="HM103" s="29">
        <f>HM104+HM105+HM106+HM107+HM108+HM109+HM110+HM111+HM112+HM113+HM114</f>
        <v>0</v>
      </c>
      <c r="HN103" s="29">
        <f>HN104+HN105+HN106+HN107+HN108+HN109+HN110+HN111+HN112+HN113+HN114</f>
        <v>0</v>
      </c>
      <c r="HO103" s="28"/>
      <c r="HP103" s="29">
        <f>HP104+HP105+HP106+HP107+HP108+HP109+HP110+HP111+HP112+HP113+HP114</f>
        <v>0</v>
      </c>
      <c r="HQ103" s="29">
        <f>HQ104+HQ105+HQ106+HQ107+HQ108+HQ109+HQ110+HQ111+HQ112+HQ113+HQ114</f>
        <v>0</v>
      </c>
      <c r="HR103" s="29">
        <f>HR104+HR105+HR106+HR107+HR108+HR109+HR110+HR111+HR112+HR113+HR114</f>
        <v>0</v>
      </c>
      <c r="HS103" s="28"/>
      <c r="HT103" s="29">
        <f>HT104+HT105+HT106+HT107+HT108+HT109+HT110+HT111+HT112+HT113+HT114</f>
        <v>3478.6</v>
      </c>
      <c r="HU103" s="29">
        <f>HU104+HU105+HU106+HU107+HU108+HU109+HU110+HU111+HU112+HU113+HU114</f>
        <v>3478.6</v>
      </c>
      <c r="HV103" s="29">
        <f>HV104+HV105+HV106+HV107+HV108+HV109+HV110+HV111+HV112+HV113+HV114</f>
        <v>3478.6</v>
      </c>
      <c r="HW103" s="28">
        <f>HV103/HU103*100</f>
        <v>100</v>
      </c>
      <c r="HX103" s="29"/>
      <c r="HY103" s="29"/>
      <c r="HZ103" s="29"/>
      <c r="IA103" s="28"/>
      <c r="IB103" s="29"/>
      <c r="IC103" s="29"/>
      <c r="ID103" s="29"/>
      <c r="IE103" s="28"/>
      <c r="IF103" s="29"/>
      <c r="IG103" s="29"/>
      <c r="IH103" s="29"/>
      <c r="II103" s="28"/>
      <c r="IJ103" s="28"/>
      <c r="IK103" s="29"/>
      <c r="IL103" s="29"/>
      <c r="IM103" s="28"/>
      <c r="IN103" s="28"/>
      <c r="IO103" s="29"/>
      <c r="IP103" s="29"/>
      <c r="IQ103" s="28"/>
      <c r="IR103" s="29"/>
      <c r="IS103" s="29">
        <f>IS104+IS105+IS106+IS107+IS108+IS109+IS110+IS111+IS112+IS113+IS114</f>
        <v>0</v>
      </c>
      <c r="IT103" s="29">
        <f>IT104+IT105+IT106+IT107+IT108+IT109+IT110+IT111+IT112+IT113+IT114</f>
        <v>0</v>
      </c>
      <c r="IU103" s="29">
        <f>IU104+IU105+IU106+IU107+IU108+IU109+IU110+IU111+IU112+IU113+IU114</f>
        <v>0</v>
      </c>
      <c r="IV103" s="29"/>
      <c r="IW103" s="29"/>
      <c r="IX103" s="29"/>
      <c r="IY103" s="28"/>
      <c r="IZ103" s="29"/>
      <c r="JA103" s="29"/>
      <c r="JB103" s="29"/>
      <c r="JC103" s="28"/>
      <c r="JD103" s="28"/>
      <c r="JE103" s="29"/>
      <c r="JF103" s="29"/>
      <c r="JG103" s="28"/>
      <c r="JH103" s="29"/>
      <c r="JI103" s="29"/>
      <c r="JJ103" s="29"/>
      <c r="JK103" s="28"/>
      <c r="JL103" s="28"/>
      <c r="JM103" s="29"/>
      <c r="JN103" s="29"/>
      <c r="JO103" s="28"/>
      <c r="JP103" s="29">
        <f>JP104+JP105+JP106+JP107+JP108+JP109+JP110+JP111+JP112+JP113+JP114</f>
        <v>0</v>
      </c>
      <c r="JQ103" s="29">
        <f>JQ104+JQ105+JQ106+JQ107+JQ108+JQ109+JQ110+JQ111+JQ112+JQ113+JQ114</f>
        <v>0</v>
      </c>
      <c r="JR103" s="29">
        <f>JR104+JR105+JR106+JR107+JR108+JR109+JR110+JR111+JR112+JR113+JR114</f>
        <v>0</v>
      </c>
      <c r="JS103" s="28"/>
      <c r="JT103" s="28"/>
      <c r="JU103" s="28"/>
      <c r="JV103" s="28"/>
      <c r="JW103" s="28"/>
      <c r="JX103" s="75"/>
      <c r="JY103" s="75"/>
      <c r="JZ103" s="75"/>
      <c r="KA103" s="75"/>
      <c r="KB103" s="28"/>
      <c r="KC103" s="29"/>
      <c r="KD103" s="29"/>
      <c r="KE103" s="28"/>
      <c r="KF103" s="28"/>
      <c r="KG103" s="29"/>
      <c r="KH103" s="29"/>
      <c r="KI103" s="28"/>
      <c r="KJ103" s="28"/>
      <c r="KK103" s="29"/>
      <c r="KL103" s="29"/>
      <c r="KM103" s="28"/>
      <c r="KN103" s="28"/>
      <c r="KO103" s="29"/>
      <c r="KP103" s="29"/>
      <c r="KQ103" s="28"/>
      <c r="KR103" s="28"/>
      <c r="KS103" s="29"/>
      <c r="KT103" s="29"/>
      <c r="KU103" s="28"/>
      <c r="KV103" s="28"/>
      <c r="KW103" s="29"/>
      <c r="KX103" s="29"/>
      <c r="KY103" s="28"/>
      <c r="KZ103" s="28"/>
      <c r="LA103" s="29"/>
      <c r="LB103" s="29"/>
      <c r="LC103" s="28"/>
      <c r="LD103" s="28"/>
      <c r="LE103" s="29"/>
      <c r="LF103" s="29"/>
      <c r="LG103" s="28"/>
      <c r="LH103" s="28"/>
      <c r="LI103" s="29"/>
      <c r="LJ103" s="29"/>
      <c r="LK103" s="28"/>
      <c r="LL103" s="28"/>
      <c r="LM103" s="29"/>
      <c r="LN103" s="29"/>
      <c r="LO103" s="28"/>
      <c r="LP103" s="28"/>
      <c r="LQ103" s="29"/>
      <c r="LR103" s="29"/>
      <c r="LS103" s="28"/>
    </row>
    <row r="104" spans="1:331" ht="33.75" customHeight="1" x14ac:dyDescent="0.25">
      <c r="A104" s="24" t="s">
        <v>187</v>
      </c>
      <c r="B104" s="198">
        <f t="shared" si="234"/>
        <v>73334.533570000014</v>
      </c>
      <c r="C104" s="198">
        <f t="shared" si="235"/>
        <v>83988.587170000013</v>
      </c>
      <c r="D104" s="198">
        <f t="shared" si="236"/>
        <v>83988.587170000013</v>
      </c>
      <c r="E104" s="198"/>
      <c r="F104" s="198">
        <f t="shared" si="237"/>
        <v>54340.439709999999</v>
      </c>
      <c r="G104" s="26">
        <f t="shared" si="288"/>
        <v>64.699790222700543</v>
      </c>
      <c r="H104" s="26"/>
      <c r="I104" s="26"/>
      <c r="J104" s="26"/>
      <c r="K104" s="26"/>
      <c r="L104" s="26"/>
      <c r="M104" s="27"/>
      <c r="N104" s="27"/>
      <c r="O104" s="26"/>
      <c r="P104" s="26"/>
      <c r="Q104" s="27"/>
      <c r="R104" s="27"/>
      <c r="S104" s="26"/>
      <c r="T104" s="26"/>
      <c r="U104" s="27"/>
      <c r="V104" s="27"/>
      <c r="W104" s="26"/>
      <c r="X104" s="27"/>
      <c r="Y104" s="27"/>
      <c r="Z104" s="27"/>
      <c r="AA104" s="26"/>
      <c r="AB104" s="26">
        <v>476.5</v>
      </c>
      <c r="AC104" s="26">
        <v>479.25359999999995</v>
      </c>
      <c r="AD104" s="26">
        <v>479.25359999999995</v>
      </c>
      <c r="AE104" s="27">
        <f>AD104/AC104*100</f>
        <v>100</v>
      </c>
      <c r="AF104" s="27"/>
      <c r="AG104" s="27"/>
      <c r="AH104" s="27"/>
      <c r="AI104" s="27"/>
      <c r="AJ104" s="27"/>
      <c r="AK104" s="27">
        <v>0</v>
      </c>
      <c r="AL104" s="27">
        <v>0</v>
      </c>
      <c r="AM104" s="26"/>
      <c r="AN104" s="27"/>
      <c r="AO104" s="27"/>
      <c r="AP104" s="27"/>
      <c r="AQ104" s="26"/>
      <c r="AR104" s="27"/>
      <c r="AS104" s="27"/>
      <c r="AT104" s="27"/>
      <c r="AU104" s="26"/>
      <c r="AV104" s="27"/>
      <c r="AW104" s="27"/>
      <c r="AX104" s="27"/>
      <c r="AY104" s="26"/>
      <c r="AZ104" s="27">
        <v>61.433570000000003</v>
      </c>
      <c r="BA104" s="27">
        <v>61.433570000000003</v>
      </c>
      <c r="BB104" s="27">
        <v>61.433570000000003</v>
      </c>
      <c r="BC104" s="26">
        <f>BB104/BA104*100</f>
        <v>100</v>
      </c>
      <c r="BD104" s="27"/>
      <c r="BE104" s="27"/>
      <c r="BF104" s="27"/>
      <c r="BG104" s="26"/>
      <c r="BH104" s="27"/>
      <c r="BI104" s="27"/>
      <c r="BJ104" s="27"/>
      <c r="BK104" s="26"/>
      <c r="BL104" s="26"/>
      <c r="BM104" s="27"/>
      <c r="BN104" s="27"/>
      <c r="BO104" s="26"/>
      <c r="BP104" s="26"/>
      <c r="BQ104" s="26"/>
      <c r="BR104" s="26"/>
      <c r="BS104" s="26"/>
      <c r="BT104" s="27">
        <v>0</v>
      </c>
      <c r="BU104" s="27">
        <v>0</v>
      </c>
      <c r="BV104" s="27"/>
      <c r="BW104" s="26"/>
      <c r="BX104" s="27">
        <v>23081.200000000001</v>
      </c>
      <c r="BY104" s="27">
        <v>32563</v>
      </c>
      <c r="BZ104" s="26">
        <v>19154.464670000001</v>
      </c>
      <c r="CA104" s="27">
        <f>BZ104/BY104*100</f>
        <v>58.822788655836376</v>
      </c>
      <c r="CB104" s="27"/>
      <c r="CC104" s="27"/>
      <c r="CD104" s="27"/>
      <c r="CE104" s="27"/>
      <c r="CF104" s="27">
        <v>3518.7</v>
      </c>
      <c r="CG104" s="27">
        <v>5183.1000000000004</v>
      </c>
      <c r="CH104" s="27">
        <v>1784.56871</v>
      </c>
      <c r="CI104" s="27">
        <f>CH104/CG104*100</f>
        <v>34.430528255291229</v>
      </c>
      <c r="CJ104" s="27">
        <v>560</v>
      </c>
      <c r="CK104" s="27">
        <v>560</v>
      </c>
      <c r="CL104" s="27">
        <v>160</v>
      </c>
      <c r="CM104" s="27">
        <f>CL104/CK104*100</f>
        <v>28.571428571428569</v>
      </c>
      <c r="CN104" s="27"/>
      <c r="CO104" s="27"/>
      <c r="CP104" s="79"/>
      <c r="CQ104" s="79"/>
      <c r="CR104" s="27"/>
      <c r="CS104" s="27"/>
      <c r="CT104" s="79"/>
      <c r="CU104" s="79"/>
      <c r="CV104" s="79"/>
      <c r="CW104" s="27"/>
      <c r="CX104" s="79"/>
      <c r="CY104" s="79"/>
      <c r="CZ104" s="27"/>
      <c r="DA104" s="27"/>
      <c r="DB104" s="79"/>
      <c r="DC104" s="31"/>
      <c r="DD104" s="27"/>
      <c r="DE104" s="27"/>
      <c r="DF104" s="79"/>
      <c r="DG104" s="79"/>
      <c r="DH104" s="79"/>
      <c r="DI104" s="27"/>
      <c r="DJ104" s="79"/>
      <c r="DK104" s="79"/>
      <c r="DL104" s="79"/>
      <c r="DM104" s="27"/>
      <c r="DN104" s="79"/>
      <c r="DO104" s="26"/>
      <c r="DP104" s="27">
        <v>157.9</v>
      </c>
      <c r="DQ104" s="27">
        <v>157.9</v>
      </c>
      <c r="DR104" s="79"/>
      <c r="DS104" s="27">
        <f>DR104/DQ104*100</f>
        <v>0</v>
      </c>
      <c r="DT104" s="27"/>
      <c r="DU104" s="27"/>
      <c r="DV104" s="79"/>
      <c r="DW104" s="79"/>
      <c r="DX104" s="79"/>
      <c r="DY104" s="27"/>
      <c r="DZ104" s="79"/>
      <c r="EA104" s="79"/>
      <c r="EB104" s="27">
        <v>8129.8</v>
      </c>
      <c r="EC104" s="27">
        <v>8129.8</v>
      </c>
      <c r="ED104" s="27">
        <v>4591.3642</v>
      </c>
      <c r="EE104" s="27">
        <f>ED104/EC104*100</f>
        <v>56.475733720386721</v>
      </c>
      <c r="EF104" s="27"/>
      <c r="EG104" s="27"/>
      <c r="EH104" s="79"/>
      <c r="EI104" s="26"/>
      <c r="EJ104" s="27">
        <v>10556</v>
      </c>
      <c r="EK104" s="27">
        <v>11061.1</v>
      </c>
      <c r="EL104" s="27">
        <v>3516.3549600000001</v>
      </c>
      <c r="EM104" s="27">
        <f>EL104/EK104*100</f>
        <v>31.790282702443701</v>
      </c>
      <c r="EN104" s="27">
        <v>1680</v>
      </c>
      <c r="EO104" s="27">
        <v>1680</v>
      </c>
      <c r="EP104" s="27">
        <v>480</v>
      </c>
      <c r="EQ104" s="27">
        <f>EP104/EO104*100</f>
        <v>28.571428571428569</v>
      </c>
      <c r="ER104" s="27">
        <v>9234.4</v>
      </c>
      <c r="ES104" s="27">
        <v>7387.6</v>
      </c>
      <c r="ET104" s="27">
        <v>7387.6</v>
      </c>
      <c r="EU104" s="27">
        <f>ET104/ES104*100</f>
        <v>100</v>
      </c>
      <c r="EV104" s="27">
        <v>8000</v>
      </c>
      <c r="EW104" s="27">
        <v>9846.7999999999993</v>
      </c>
      <c r="EX104" s="27">
        <v>9846.7999999999993</v>
      </c>
      <c r="EY104" s="27">
        <f>EX104/EW104*100</f>
        <v>100</v>
      </c>
      <c r="EZ104" s="27">
        <v>1400</v>
      </c>
      <c r="FA104" s="163">
        <v>1400</v>
      </c>
      <c r="FB104" s="163">
        <v>1400</v>
      </c>
      <c r="FC104" s="27">
        <f>FB104/FA104*100</f>
        <v>100</v>
      </c>
      <c r="FD104" s="27"/>
      <c r="FE104" s="27"/>
      <c r="FF104" s="79"/>
      <c r="FG104" s="79"/>
      <c r="FH104" s="79"/>
      <c r="FI104" s="27"/>
      <c r="FJ104" s="79"/>
      <c r="FK104" s="79"/>
      <c r="FL104" s="79"/>
      <c r="FM104" s="27"/>
      <c r="FN104" s="79"/>
      <c r="FO104" s="79"/>
      <c r="FP104" s="27"/>
      <c r="FQ104" s="27"/>
      <c r="FR104" s="27"/>
      <c r="FS104" s="27"/>
      <c r="FT104" s="27"/>
      <c r="FU104" s="27"/>
      <c r="FV104" s="27"/>
      <c r="FW104" s="26"/>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v>0</v>
      </c>
      <c r="GT104" s="27">
        <v>0</v>
      </c>
      <c r="GU104" s="26"/>
      <c r="GV104" s="27"/>
      <c r="GW104" s="27"/>
      <c r="GX104" s="27"/>
      <c r="GY104" s="26"/>
      <c r="GZ104" s="26"/>
      <c r="HA104" s="27"/>
      <c r="HB104" s="27"/>
      <c r="HC104" s="26"/>
      <c r="HD104" s="26"/>
      <c r="HE104" s="27"/>
      <c r="HF104" s="27"/>
      <c r="HG104" s="26"/>
      <c r="HH104" s="27">
        <v>3000</v>
      </c>
      <c r="HI104" s="27">
        <v>2000</v>
      </c>
      <c r="HJ104" s="27">
        <v>2000</v>
      </c>
      <c r="HK104" s="26">
        <f>HJ104/HI104*100</f>
        <v>100</v>
      </c>
      <c r="HL104" s="27"/>
      <c r="HM104" s="27"/>
      <c r="HN104" s="27"/>
      <c r="HO104" s="26"/>
      <c r="HP104" s="27"/>
      <c r="HQ104" s="27"/>
      <c r="HR104" s="27"/>
      <c r="HS104" s="26"/>
      <c r="HT104" s="27">
        <v>3478.6</v>
      </c>
      <c r="HU104" s="27">
        <v>3478.6</v>
      </c>
      <c r="HV104" s="27">
        <v>3478.6</v>
      </c>
      <c r="HW104" s="26">
        <f>HV104/HU104*100</f>
        <v>100</v>
      </c>
      <c r="HX104" s="27"/>
      <c r="HY104" s="27"/>
      <c r="HZ104" s="27"/>
      <c r="IA104" s="26"/>
      <c r="IB104" s="27"/>
      <c r="IC104" s="27"/>
      <c r="ID104" s="27"/>
      <c r="IE104" s="26"/>
      <c r="IF104" s="27"/>
      <c r="IG104" s="27"/>
      <c r="IH104" s="27"/>
      <c r="II104" s="26"/>
      <c r="IJ104" s="26"/>
      <c r="IK104" s="27"/>
      <c r="IL104" s="27"/>
      <c r="IM104" s="26"/>
      <c r="IN104" s="26"/>
      <c r="IO104" s="27"/>
      <c r="IP104" s="27"/>
      <c r="IQ104" s="26"/>
      <c r="IR104" s="79"/>
      <c r="IS104" s="27"/>
      <c r="IT104" s="79"/>
      <c r="IU104" s="79"/>
      <c r="IV104" s="27"/>
      <c r="IW104" s="27"/>
      <c r="IX104" s="27"/>
      <c r="IY104" s="26"/>
      <c r="IZ104" s="27"/>
      <c r="JA104" s="27"/>
      <c r="JB104" s="27"/>
      <c r="JC104" s="26"/>
      <c r="JD104" s="26"/>
      <c r="JE104" s="27"/>
      <c r="JF104" s="27"/>
      <c r="JG104" s="26"/>
      <c r="JH104" s="27"/>
      <c r="JI104" s="27"/>
      <c r="JJ104" s="27"/>
      <c r="JK104" s="26"/>
      <c r="JL104" s="26"/>
      <c r="JM104" s="27"/>
      <c r="JN104" s="27"/>
      <c r="JO104" s="26"/>
      <c r="JP104" s="27"/>
      <c r="JQ104" s="27"/>
      <c r="JR104" s="27"/>
      <c r="JS104" s="26"/>
      <c r="JT104" s="26"/>
      <c r="JU104" s="26"/>
      <c r="JV104" s="26"/>
      <c r="JW104" s="26"/>
      <c r="JX104" s="30"/>
      <c r="JY104" s="30"/>
      <c r="JZ104" s="30"/>
      <c r="KA104" s="30"/>
      <c r="KB104" s="26"/>
      <c r="KC104" s="27"/>
      <c r="KD104" s="27"/>
      <c r="KE104" s="26"/>
      <c r="KF104" s="26"/>
      <c r="KG104" s="27"/>
      <c r="KH104" s="27"/>
      <c r="KI104" s="26"/>
      <c r="KJ104" s="26"/>
      <c r="KK104" s="27"/>
      <c r="KL104" s="27"/>
      <c r="KM104" s="26"/>
      <c r="KN104" s="26"/>
      <c r="KO104" s="27"/>
      <c r="KP104" s="27"/>
      <c r="KQ104" s="26"/>
      <c r="KR104" s="26"/>
      <c r="KS104" s="27"/>
      <c r="KT104" s="27"/>
      <c r="KU104" s="26"/>
      <c r="KV104" s="26"/>
      <c r="KW104" s="27"/>
      <c r="KX104" s="27"/>
      <c r="KY104" s="26"/>
      <c r="KZ104" s="26"/>
      <c r="LA104" s="27"/>
      <c r="LB104" s="27"/>
      <c r="LC104" s="26"/>
      <c r="LD104" s="26"/>
      <c r="LE104" s="27"/>
      <c r="LF104" s="27"/>
      <c r="LG104" s="26"/>
      <c r="LH104" s="26"/>
      <c r="LI104" s="27"/>
      <c r="LJ104" s="27"/>
      <c r="LK104" s="26"/>
      <c r="LL104" s="26"/>
      <c r="LM104" s="27"/>
      <c r="LN104" s="27"/>
      <c r="LO104" s="26"/>
      <c r="LP104" s="26"/>
      <c r="LQ104" s="27"/>
      <c r="LR104" s="27"/>
      <c r="LS104" s="26"/>
    </row>
    <row r="105" spans="1:331" ht="15.75" x14ac:dyDescent="0.25">
      <c r="A105" s="66" t="s">
        <v>359</v>
      </c>
      <c r="B105" s="198">
        <f t="shared" si="234"/>
        <v>1311</v>
      </c>
      <c r="C105" s="198">
        <f t="shared" si="235"/>
        <v>1311</v>
      </c>
      <c r="D105" s="198">
        <f t="shared" si="236"/>
        <v>1311</v>
      </c>
      <c r="E105" s="198"/>
      <c r="F105" s="198">
        <f t="shared" si="237"/>
        <v>1311</v>
      </c>
      <c r="G105" s="26">
        <f t="shared" si="288"/>
        <v>100</v>
      </c>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7"/>
      <c r="AF105" s="27"/>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184"/>
      <c r="BY105" s="184"/>
      <c r="BZ105" s="184"/>
      <c r="CA105" s="184"/>
      <c r="CB105" s="26"/>
      <c r="CC105" s="26"/>
      <c r="CD105" s="26"/>
      <c r="CE105" s="80"/>
      <c r="CF105" s="26"/>
      <c r="CG105" s="26"/>
      <c r="CH105" s="26"/>
      <c r="CI105" s="80"/>
      <c r="CJ105" s="26"/>
      <c r="CK105" s="26"/>
      <c r="CL105" s="26"/>
      <c r="CM105" s="80"/>
      <c r="CN105" s="26"/>
      <c r="CO105" s="26"/>
      <c r="CP105" s="26"/>
      <c r="CQ105" s="80"/>
      <c r="CR105" s="26"/>
      <c r="CS105" s="26"/>
      <c r="CT105" s="26"/>
      <c r="CU105" s="80"/>
      <c r="CV105" s="80"/>
      <c r="CW105" s="26"/>
      <c r="CX105" s="26"/>
      <c r="CY105" s="80"/>
      <c r="CZ105" s="26">
        <v>1311</v>
      </c>
      <c r="DA105" s="26">
        <v>1311</v>
      </c>
      <c r="DB105" s="26">
        <v>1311</v>
      </c>
      <c r="DC105" s="31">
        <f t="shared" si="261"/>
        <v>100</v>
      </c>
      <c r="DD105" s="26"/>
      <c r="DE105" s="26"/>
      <c r="DF105" s="26"/>
      <c r="DG105" s="80"/>
      <c r="DH105" s="80"/>
      <c r="DI105" s="26"/>
      <c r="DJ105" s="26"/>
      <c r="DK105" s="80"/>
      <c r="DL105" s="80"/>
      <c r="DM105" s="26"/>
      <c r="DN105" s="26"/>
      <c r="DO105" s="26"/>
      <c r="DP105" s="26"/>
      <c r="DQ105" s="26"/>
      <c r="DR105" s="26"/>
      <c r="DS105" s="27"/>
      <c r="DT105" s="27"/>
      <c r="DU105" s="27"/>
      <c r="DV105" s="26"/>
      <c r="DW105" s="80"/>
      <c r="DX105" s="80"/>
      <c r="DY105" s="27"/>
      <c r="DZ105" s="26"/>
      <c r="EA105" s="80"/>
      <c r="EB105" s="27"/>
      <c r="EC105" s="27"/>
      <c r="ED105" s="26"/>
      <c r="EE105" s="80"/>
      <c r="EF105" s="27"/>
      <c r="EG105" s="27"/>
      <c r="EH105" s="26"/>
      <c r="EI105" s="26"/>
      <c r="EJ105" s="27"/>
      <c r="EK105" s="27"/>
      <c r="EL105" s="26"/>
      <c r="EM105" s="80"/>
      <c r="EN105" s="27"/>
      <c r="EO105" s="27"/>
      <c r="EP105" s="26"/>
      <c r="EQ105" s="80"/>
      <c r="ER105" s="26"/>
      <c r="ES105" s="26"/>
      <c r="ET105" s="26"/>
      <c r="EU105" s="80"/>
      <c r="EV105" s="26"/>
      <c r="EW105" s="26"/>
      <c r="EX105" s="26"/>
      <c r="EY105" s="26"/>
      <c r="EZ105" s="26"/>
      <c r="FA105" s="26"/>
      <c r="FB105" s="26"/>
      <c r="FC105" s="26"/>
      <c r="FD105" s="27"/>
      <c r="FE105" s="27"/>
      <c r="FF105" s="26"/>
      <c r="FG105" s="80"/>
      <c r="FH105" s="80"/>
      <c r="FI105" s="27"/>
      <c r="FJ105" s="26"/>
      <c r="FK105" s="80"/>
      <c r="FL105" s="80"/>
      <c r="FM105" s="27"/>
      <c r="FN105" s="26"/>
      <c r="FO105" s="80"/>
      <c r="FP105" s="26"/>
      <c r="FQ105" s="26"/>
      <c r="FR105" s="26"/>
      <c r="FS105" s="80"/>
      <c r="FT105" s="80"/>
      <c r="FU105" s="26"/>
      <c r="FV105" s="26"/>
      <c r="FW105" s="26"/>
      <c r="FX105" s="26"/>
      <c r="FY105" s="26"/>
      <c r="FZ105" s="26"/>
      <c r="GA105" s="80"/>
      <c r="GB105" s="26"/>
      <c r="GC105" s="26"/>
      <c r="GD105" s="26"/>
      <c r="GE105" s="80"/>
      <c r="GF105" s="26"/>
      <c r="GG105" s="26"/>
      <c r="GH105" s="26"/>
      <c r="GI105" s="80"/>
      <c r="GJ105" s="80"/>
      <c r="GK105" s="26"/>
      <c r="GL105" s="26"/>
      <c r="GM105" s="80"/>
      <c r="GN105" s="26"/>
      <c r="GO105" s="26"/>
      <c r="GP105" s="26"/>
      <c r="GQ105" s="80"/>
      <c r="GR105" s="80"/>
      <c r="GS105" s="26"/>
      <c r="GT105" s="26"/>
      <c r="GU105" s="26"/>
      <c r="GV105" s="26"/>
      <c r="GW105" s="26"/>
      <c r="GX105" s="26"/>
      <c r="GY105" s="26"/>
      <c r="GZ105" s="26"/>
      <c r="HA105" s="26"/>
      <c r="HB105" s="26"/>
      <c r="HC105" s="26"/>
      <c r="HD105" s="26"/>
      <c r="HE105" s="26"/>
      <c r="HF105" s="26"/>
      <c r="HG105" s="26"/>
      <c r="HH105" s="26"/>
      <c r="HI105" s="26"/>
      <c r="HJ105" s="26"/>
      <c r="HK105" s="26"/>
      <c r="HL105" s="26"/>
      <c r="HM105" s="26"/>
      <c r="HN105" s="26"/>
      <c r="HO105" s="26"/>
      <c r="HP105" s="26"/>
      <c r="HQ105" s="26"/>
      <c r="HR105" s="26"/>
      <c r="HS105" s="26"/>
      <c r="HT105" s="26"/>
      <c r="HU105" s="26"/>
      <c r="HV105" s="26"/>
      <c r="HW105" s="26"/>
      <c r="HX105" s="26"/>
      <c r="HY105" s="26"/>
      <c r="HZ105" s="26"/>
      <c r="IA105" s="26"/>
      <c r="IB105" s="26"/>
      <c r="IC105" s="26"/>
      <c r="ID105" s="26"/>
      <c r="IE105" s="26"/>
      <c r="IF105" s="26"/>
      <c r="IG105" s="26"/>
      <c r="IH105" s="26"/>
      <c r="II105" s="26"/>
      <c r="IJ105" s="26"/>
      <c r="IK105" s="26"/>
      <c r="IL105" s="26"/>
      <c r="IM105" s="26"/>
      <c r="IN105" s="26"/>
      <c r="IO105" s="26"/>
      <c r="IP105" s="26"/>
      <c r="IQ105" s="26"/>
      <c r="IR105" s="80"/>
      <c r="IS105" s="27"/>
      <c r="IT105" s="26"/>
      <c r="IU105" s="80"/>
      <c r="IV105" s="26"/>
      <c r="IW105" s="26"/>
      <c r="IX105" s="26"/>
      <c r="IY105" s="26"/>
      <c r="IZ105" s="26"/>
      <c r="JA105" s="26"/>
      <c r="JB105" s="26"/>
      <c r="JC105" s="26"/>
      <c r="JD105" s="26"/>
      <c r="JE105" s="26"/>
      <c r="JF105" s="26"/>
      <c r="JG105" s="26"/>
      <c r="JH105" s="26"/>
      <c r="JI105" s="26"/>
      <c r="JJ105" s="26"/>
      <c r="JK105" s="26"/>
      <c r="JL105" s="26"/>
      <c r="JM105" s="26"/>
      <c r="JN105" s="26"/>
      <c r="JO105" s="26"/>
      <c r="JP105" s="26"/>
      <c r="JQ105" s="26"/>
      <c r="JR105" s="26"/>
      <c r="JS105" s="26"/>
      <c r="JT105" s="26"/>
      <c r="JU105" s="26"/>
      <c r="JV105" s="26"/>
      <c r="JW105" s="26"/>
      <c r="JX105" s="30"/>
      <c r="JY105" s="30"/>
      <c r="JZ105" s="30"/>
      <c r="KA105" s="30"/>
      <c r="KB105" s="26"/>
      <c r="KC105" s="26"/>
      <c r="KD105" s="26"/>
      <c r="KE105" s="26"/>
      <c r="KF105" s="26"/>
      <c r="KG105" s="26"/>
      <c r="KH105" s="26"/>
      <c r="KI105" s="26"/>
      <c r="KJ105" s="26"/>
      <c r="KK105" s="26"/>
      <c r="KL105" s="26"/>
      <c r="KM105" s="26"/>
      <c r="KN105" s="26"/>
      <c r="KO105" s="26"/>
      <c r="KP105" s="26"/>
      <c r="KQ105" s="26"/>
      <c r="KR105" s="26"/>
      <c r="KS105" s="26"/>
      <c r="KT105" s="26"/>
      <c r="KU105" s="26"/>
      <c r="KV105" s="26"/>
      <c r="KW105" s="26"/>
      <c r="KX105" s="26"/>
      <c r="KY105" s="26"/>
      <c r="KZ105" s="26"/>
      <c r="LA105" s="26"/>
      <c r="LB105" s="26"/>
      <c r="LC105" s="26"/>
      <c r="LD105" s="26"/>
      <c r="LE105" s="26"/>
      <c r="LF105" s="26"/>
      <c r="LG105" s="26"/>
      <c r="LH105" s="26"/>
      <c r="LI105" s="26"/>
      <c r="LJ105" s="26"/>
      <c r="LK105" s="26"/>
      <c r="LL105" s="26"/>
      <c r="LM105" s="26"/>
      <c r="LN105" s="26"/>
      <c r="LO105" s="26"/>
      <c r="LP105" s="26"/>
      <c r="LQ105" s="26"/>
      <c r="LR105" s="26"/>
      <c r="LS105" s="26"/>
    </row>
    <row r="106" spans="1:331" ht="15.75" x14ac:dyDescent="0.25">
      <c r="A106" s="66" t="s">
        <v>360</v>
      </c>
      <c r="B106" s="198">
        <f t="shared" si="234"/>
        <v>759</v>
      </c>
      <c r="C106" s="198">
        <f t="shared" si="235"/>
        <v>841.28976</v>
      </c>
      <c r="D106" s="198">
        <f t="shared" si="236"/>
        <v>841.28976</v>
      </c>
      <c r="E106" s="198"/>
      <c r="F106" s="198">
        <f t="shared" si="237"/>
        <v>841.28976</v>
      </c>
      <c r="G106" s="26">
        <f t="shared" si="288"/>
        <v>100</v>
      </c>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7"/>
      <c r="AF106" s="27"/>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v>82.289760000000001</v>
      </c>
      <c r="BR106" s="26">
        <v>82.289760000000001</v>
      </c>
      <c r="BS106" s="26">
        <f t="shared" si="260"/>
        <v>100</v>
      </c>
      <c r="BT106" s="26"/>
      <c r="BU106" s="26"/>
      <c r="BV106" s="26"/>
      <c r="BW106" s="26"/>
      <c r="BX106" s="184"/>
      <c r="BY106" s="184"/>
      <c r="BZ106" s="184"/>
      <c r="CA106" s="184"/>
      <c r="CB106" s="26"/>
      <c r="CC106" s="26"/>
      <c r="CD106" s="26"/>
      <c r="CE106" s="80"/>
      <c r="CF106" s="26"/>
      <c r="CG106" s="26"/>
      <c r="CH106" s="26"/>
      <c r="CI106" s="80"/>
      <c r="CJ106" s="26"/>
      <c r="CK106" s="26"/>
      <c r="CL106" s="26"/>
      <c r="CM106" s="80"/>
      <c r="CN106" s="26"/>
      <c r="CO106" s="26"/>
      <c r="CP106" s="26"/>
      <c r="CQ106" s="80"/>
      <c r="CR106" s="26"/>
      <c r="CS106" s="26"/>
      <c r="CT106" s="26"/>
      <c r="CU106" s="80"/>
      <c r="CV106" s="80"/>
      <c r="CW106" s="26"/>
      <c r="CX106" s="26"/>
      <c r="CY106" s="80"/>
      <c r="CZ106" s="26">
        <v>759</v>
      </c>
      <c r="DA106" s="26">
        <v>759</v>
      </c>
      <c r="DB106" s="26">
        <v>759</v>
      </c>
      <c r="DC106" s="31">
        <f t="shared" si="261"/>
        <v>100</v>
      </c>
      <c r="DD106" s="26"/>
      <c r="DE106" s="26"/>
      <c r="DF106" s="26"/>
      <c r="DG106" s="80"/>
      <c r="DH106" s="80"/>
      <c r="DI106" s="26"/>
      <c r="DJ106" s="26"/>
      <c r="DK106" s="80"/>
      <c r="DL106" s="80"/>
      <c r="DM106" s="26"/>
      <c r="DN106" s="26"/>
      <c r="DO106" s="26"/>
      <c r="DP106" s="26"/>
      <c r="DQ106" s="26"/>
      <c r="DR106" s="26"/>
      <c r="DS106" s="27"/>
      <c r="DT106" s="27"/>
      <c r="DU106" s="27"/>
      <c r="DV106" s="26"/>
      <c r="DW106" s="80"/>
      <c r="DX106" s="80"/>
      <c r="DY106" s="27"/>
      <c r="DZ106" s="26"/>
      <c r="EA106" s="80"/>
      <c r="EB106" s="27"/>
      <c r="EC106" s="27"/>
      <c r="ED106" s="26"/>
      <c r="EE106" s="80"/>
      <c r="EF106" s="27"/>
      <c r="EG106" s="27"/>
      <c r="EH106" s="26"/>
      <c r="EI106" s="26"/>
      <c r="EJ106" s="27"/>
      <c r="EK106" s="27"/>
      <c r="EL106" s="26"/>
      <c r="EM106" s="80"/>
      <c r="EN106" s="27"/>
      <c r="EO106" s="27"/>
      <c r="EP106" s="26"/>
      <c r="EQ106" s="80"/>
      <c r="ER106" s="26"/>
      <c r="ES106" s="26"/>
      <c r="ET106" s="26"/>
      <c r="EU106" s="80"/>
      <c r="EV106" s="26"/>
      <c r="EW106" s="26"/>
      <c r="EX106" s="26"/>
      <c r="EY106" s="26"/>
      <c r="EZ106" s="26"/>
      <c r="FA106" s="26"/>
      <c r="FB106" s="26"/>
      <c r="FC106" s="26"/>
      <c r="FD106" s="27"/>
      <c r="FE106" s="27"/>
      <c r="FF106" s="26"/>
      <c r="FG106" s="80"/>
      <c r="FH106" s="80"/>
      <c r="FI106" s="27"/>
      <c r="FJ106" s="26"/>
      <c r="FK106" s="80"/>
      <c r="FL106" s="80"/>
      <c r="FM106" s="27"/>
      <c r="FN106" s="26"/>
      <c r="FO106" s="80"/>
      <c r="FP106" s="26"/>
      <c r="FQ106" s="26"/>
      <c r="FR106" s="26"/>
      <c r="FS106" s="80"/>
      <c r="FT106" s="80"/>
      <c r="FU106" s="26"/>
      <c r="FV106" s="26"/>
      <c r="FW106" s="26"/>
      <c r="FX106" s="26"/>
      <c r="FY106" s="26"/>
      <c r="FZ106" s="26"/>
      <c r="GA106" s="80"/>
      <c r="GB106" s="26"/>
      <c r="GC106" s="26"/>
      <c r="GD106" s="26"/>
      <c r="GE106" s="80"/>
      <c r="GF106" s="26"/>
      <c r="GG106" s="26"/>
      <c r="GH106" s="26"/>
      <c r="GI106" s="80"/>
      <c r="GJ106" s="80"/>
      <c r="GK106" s="26"/>
      <c r="GL106" s="26"/>
      <c r="GM106" s="80"/>
      <c r="GN106" s="26"/>
      <c r="GO106" s="26"/>
      <c r="GP106" s="26"/>
      <c r="GQ106" s="80"/>
      <c r="GR106" s="80"/>
      <c r="GS106" s="26"/>
      <c r="GT106" s="26"/>
      <c r="GU106" s="26"/>
      <c r="GV106" s="26"/>
      <c r="GW106" s="26"/>
      <c r="GX106" s="26"/>
      <c r="GY106" s="26"/>
      <c r="GZ106" s="26"/>
      <c r="HA106" s="26"/>
      <c r="HB106" s="26"/>
      <c r="HC106" s="26"/>
      <c r="HD106" s="26"/>
      <c r="HE106" s="26"/>
      <c r="HF106" s="26"/>
      <c r="HG106" s="26"/>
      <c r="HH106" s="26"/>
      <c r="HI106" s="26"/>
      <c r="HJ106" s="26"/>
      <c r="HK106" s="26"/>
      <c r="HL106" s="26"/>
      <c r="HM106" s="26"/>
      <c r="HN106" s="26"/>
      <c r="HO106" s="26"/>
      <c r="HP106" s="26"/>
      <c r="HQ106" s="26"/>
      <c r="HR106" s="26"/>
      <c r="HS106" s="26"/>
      <c r="HT106" s="26"/>
      <c r="HU106" s="26"/>
      <c r="HV106" s="26"/>
      <c r="HW106" s="26"/>
      <c r="HX106" s="26"/>
      <c r="HY106" s="26"/>
      <c r="HZ106" s="26"/>
      <c r="IA106" s="26"/>
      <c r="IB106" s="26"/>
      <c r="IC106" s="26"/>
      <c r="ID106" s="26"/>
      <c r="IE106" s="26"/>
      <c r="IF106" s="26"/>
      <c r="IG106" s="26"/>
      <c r="IH106" s="26"/>
      <c r="II106" s="26"/>
      <c r="IJ106" s="26"/>
      <c r="IK106" s="26"/>
      <c r="IL106" s="26"/>
      <c r="IM106" s="26"/>
      <c r="IN106" s="26"/>
      <c r="IO106" s="26"/>
      <c r="IP106" s="26"/>
      <c r="IQ106" s="26"/>
      <c r="IR106" s="80"/>
      <c r="IS106" s="27"/>
      <c r="IT106" s="26"/>
      <c r="IU106" s="80"/>
      <c r="IV106" s="26"/>
      <c r="IW106" s="26"/>
      <c r="IX106" s="26"/>
      <c r="IY106" s="26"/>
      <c r="IZ106" s="26"/>
      <c r="JA106" s="26"/>
      <c r="JB106" s="26"/>
      <c r="JC106" s="26"/>
      <c r="JD106" s="26"/>
      <c r="JE106" s="26"/>
      <c r="JF106" s="26"/>
      <c r="JG106" s="26"/>
      <c r="JH106" s="26"/>
      <c r="JI106" s="26"/>
      <c r="JJ106" s="26"/>
      <c r="JK106" s="26"/>
      <c r="JL106" s="26"/>
      <c r="JM106" s="26"/>
      <c r="JN106" s="26"/>
      <c r="JO106" s="26"/>
      <c r="JP106" s="26"/>
      <c r="JQ106" s="26"/>
      <c r="JR106" s="26"/>
      <c r="JS106" s="26"/>
      <c r="JT106" s="26"/>
      <c r="JU106" s="26"/>
      <c r="JV106" s="26"/>
      <c r="JW106" s="26"/>
      <c r="JX106" s="30"/>
      <c r="JY106" s="30"/>
      <c r="JZ106" s="30"/>
      <c r="KA106" s="30"/>
      <c r="KB106" s="26"/>
      <c r="KC106" s="26"/>
      <c r="KD106" s="26"/>
      <c r="KE106" s="26"/>
      <c r="KF106" s="26"/>
      <c r="KG106" s="26"/>
      <c r="KH106" s="26"/>
      <c r="KI106" s="26"/>
      <c r="KJ106" s="26"/>
      <c r="KK106" s="26"/>
      <c r="KL106" s="26"/>
      <c r="KM106" s="26"/>
      <c r="KN106" s="26"/>
      <c r="KO106" s="26"/>
      <c r="KP106" s="26"/>
      <c r="KQ106" s="26"/>
      <c r="KR106" s="26"/>
      <c r="KS106" s="26"/>
      <c r="KT106" s="26"/>
      <c r="KU106" s="26"/>
      <c r="KV106" s="26"/>
      <c r="KW106" s="26"/>
      <c r="KX106" s="26"/>
      <c r="KY106" s="26"/>
      <c r="KZ106" s="26"/>
      <c r="LA106" s="26"/>
      <c r="LB106" s="26"/>
      <c r="LC106" s="26"/>
      <c r="LD106" s="26"/>
      <c r="LE106" s="26"/>
      <c r="LF106" s="26"/>
      <c r="LG106" s="26"/>
      <c r="LH106" s="26"/>
      <c r="LI106" s="26"/>
      <c r="LJ106" s="26"/>
      <c r="LK106" s="26"/>
      <c r="LL106" s="26"/>
      <c r="LM106" s="26"/>
      <c r="LN106" s="26"/>
      <c r="LO106" s="26"/>
      <c r="LP106" s="26"/>
      <c r="LQ106" s="26"/>
      <c r="LR106" s="26"/>
      <c r="LS106" s="26"/>
    </row>
    <row r="107" spans="1:331" ht="15.75" x14ac:dyDescent="0.25">
      <c r="A107" s="66" t="s">
        <v>361</v>
      </c>
      <c r="B107" s="198">
        <f t="shared" si="234"/>
        <v>3867</v>
      </c>
      <c r="C107" s="198">
        <f t="shared" si="235"/>
        <v>4940.3594299999995</v>
      </c>
      <c r="D107" s="198">
        <f t="shared" si="236"/>
        <v>4940.3594299999995</v>
      </c>
      <c r="E107" s="198"/>
      <c r="F107" s="198">
        <f t="shared" si="237"/>
        <v>4304.9403199999997</v>
      </c>
      <c r="G107" s="26">
        <f t="shared" si="288"/>
        <v>87.138200792811546</v>
      </c>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7"/>
      <c r="AF107" s="27"/>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v>635.41910999999993</v>
      </c>
      <c r="BR107" s="26"/>
      <c r="BS107" s="26">
        <f t="shared" si="260"/>
        <v>0</v>
      </c>
      <c r="BT107" s="26"/>
      <c r="BU107" s="26"/>
      <c r="BV107" s="26"/>
      <c r="BW107" s="26"/>
      <c r="BX107" s="184"/>
      <c r="BY107" s="184"/>
      <c r="BZ107" s="184"/>
      <c r="CA107" s="184"/>
      <c r="CB107" s="26"/>
      <c r="CC107" s="26"/>
      <c r="CD107" s="26"/>
      <c r="CE107" s="80"/>
      <c r="CF107" s="26"/>
      <c r="CG107" s="26"/>
      <c r="CH107" s="26"/>
      <c r="CI107" s="80"/>
      <c r="CJ107" s="26"/>
      <c r="CK107" s="26"/>
      <c r="CL107" s="26"/>
      <c r="CM107" s="80"/>
      <c r="CN107" s="26"/>
      <c r="CO107" s="26"/>
      <c r="CP107" s="26"/>
      <c r="CQ107" s="80"/>
      <c r="CR107" s="26"/>
      <c r="CS107" s="26"/>
      <c r="CT107" s="26"/>
      <c r="CU107" s="80"/>
      <c r="CV107" s="80"/>
      <c r="CW107" s="26"/>
      <c r="CX107" s="26"/>
      <c r="CY107" s="80"/>
      <c r="CZ107" s="26">
        <v>3867</v>
      </c>
      <c r="DA107" s="26">
        <v>3867</v>
      </c>
      <c r="DB107" s="26">
        <v>3867</v>
      </c>
      <c r="DC107" s="31">
        <f t="shared" si="261"/>
        <v>100</v>
      </c>
      <c r="DD107" s="26"/>
      <c r="DE107" s="26"/>
      <c r="DF107" s="26"/>
      <c r="DG107" s="80"/>
      <c r="DH107" s="80"/>
      <c r="DI107" s="26"/>
      <c r="DJ107" s="26"/>
      <c r="DK107" s="80"/>
      <c r="DL107" s="80"/>
      <c r="DM107" s="26">
        <v>437.94031999999999</v>
      </c>
      <c r="DN107" s="26">
        <v>437.94031999999999</v>
      </c>
      <c r="DO107" s="26">
        <f t="shared" si="329"/>
        <v>100</v>
      </c>
      <c r="DP107" s="26"/>
      <c r="DQ107" s="26"/>
      <c r="DR107" s="26"/>
      <c r="DS107" s="27"/>
      <c r="DT107" s="27"/>
      <c r="DU107" s="27"/>
      <c r="DV107" s="26"/>
      <c r="DW107" s="80"/>
      <c r="DX107" s="80"/>
      <c r="DY107" s="27"/>
      <c r="DZ107" s="26"/>
      <c r="EA107" s="80"/>
      <c r="EB107" s="27"/>
      <c r="EC107" s="27"/>
      <c r="ED107" s="26"/>
      <c r="EE107" s="80"/>
      <c r="EF107" s="27"/>
      <c r="EG107" s="27"/>
      <c r="EH107" s="26"/>
      <c r="EI107" s="26"/>
      <c r="EJ107" s="27"/>
      <c r="EK107" s="27"/>
      <c r="EL107" s="26"/>
      <c r="EM107" s="80"/>
      <c r="EN107" s="27"/>
      <c r="EO107" s="27"/>
      <c r="EP107" s="26"/>
      <c r="EQ107" s="80"/>
      <c r="ER107" s="26"/>
      <c r="ES107" s="26"/>
      <c r="ET107" s="26"/>
      <c r="EU107" s="80"/>
      <c r="EV107" s="26"/>
      <c r="EW107" s="26"/>
      <c r="EX107" s="26"/>
      <c r="EY107" s="26"/>
      <c r="EZ107" s="26"/>
      <c r="FA107" s="26"/>
      <c r="FB107" s="26"/>
      <c r="FC107" s="26"/>
      <c r="FD107" s="27"/>
      <c r="FE107" s="27"/>
      <c r="FF107" s="26"/>
      <c r="FG107" s="80"/>
      <c r="FH107" s="80"/>
      <c r="FI107" s="27"/>
      <c r="FJ107" s="26"/>
      <c r="FK107" s="80"/>
      <c r="FL107" s="80"/>
      <c r="FM107" s="27"/>
      <c r="FN107" s="26"/>
      <c r="FO107" s="80"/>
      <c r="FP107" s="26"/>
      <c r="FQ107" s="26"/>
      <c r="FR107" s="26"/>
      <c r="FS107" s="80"/>
      <c r="FT107" s="80"/>
      <c r="FU107" s="26"/>
      <c r="FV107" s="26"/>
      <c r="FW107" s="26"/>
      <c r="FX107" s="26"/>
      <c r="FY107" s="26"/>
      <c r="FZ107" s="26"/>
      <c r="GA107" s="80"/>
      <c r="GB107" s="26"/>
      <c r="GC107" s="26"/>
      <c r="GD107" s="26"/>
      <c r="GE107" s="80"/>
      <c r="GF107" s="26"/>
      <c r="GG107" s="26"/>
      <c r="GH107" s="26"/>
      <c r="GI107" s="80"/>
      <c r="GJ107" s="80"/>
      <c r="GK107" s="26"/>
      <c r="GL107" s="26"/>
      <c r="GM107" s="80"/>
      <c r="GN107" s="26"/>
      <c r="GO107" s="26"/>
      <c r="GP107" s="26"/>
      <c r="GQ107" s="80"/>
      <c r="GR107" s="80"/>
      <c r="GS107" s="26"/>
      <c r="GT107" s="26"/>
      <c r="GU107" s="26"/>
      <c r="GV107" s="26"/>
      <c r="GW107" s="26"/>
      <c r="GX107" s="26"/>
      <c r="GY107" s="26"/>
      <c r="GZ107" s="26"/>
      <c r="HA107" s="26"/>
      <c r="HB107" s="26"/>
      <c r="HC107" s="26"/>
      <c r="HD107" s="26"/>
      <c r="HE107" s="26"/>
      <c r="HF107" s="26"/>
      <c r="HG107" s="26"/>
      <c r="HH107" s="26"/>
      <c r="HI107" s="26"/>
      <c r="HJ107" s="26"/>
      <c r="HK107" s="26"/>
      <c r="HL107" s="26"/>
      <c r="HM107" s="26"/>
      <c r="HN107" s="26"/>
      <c r="HO107" s="26"/>
      <c r="HP107" s="26"/>
      <c r="HQ107" s="26"/>
      <c r="HR107" s="26"/>
      <c r="HS107" s="26"/>
      <c r="HT107" s="26"/>
      <c r="HU107" s="26"/>
      <c r="HV107" s="26"/>
      <c r="HW107" s="26"/>
      <c r="HX107" s="26"/>
      <c r="HY107" s="26"/>
      <c r="HZ107" s="26"/>
      <c r="IA107" s="26"/>
      <c r="IB107" s="26"/>
      <c r="IC107" s="26"/>
      <c r="ID107" s="26"/>
      <c r="IE107" s="26"/>
      <c r="IF107" s="26"/>
      <c r="IG107" s="26"/>
      <c r="IH107" s="26"/>
      <c r="II107" s="26"/>
      <c r="IJ107" s="26"/>
      <c r="IK107" s="26"/>
      <c r="IL107" s="26"/>
      <c r="IM107" s="26"/>
      <c r="IN107" s="26"/>
      <c r="IO107" s="26"/>
      <c r="IP107" s="26"/>
      <c r="IQ107" s="26"/>
      <c r="IR107" s="80"/>
      <c r="IS107" s="27"/>
      <c r="IT107" s="26"/>
      <c r="IU107" s="80"/>
      <c r="IV107" s="26"/>
      <c r="IW107" s="26"/>
      <c r="IX107" s="26"/>
      <c r="IY107" s="26"/>
      <c r="IZ107" s="26"/>
      <c r="JA107" s="26"/>
      <c r="JB107" s="26"/>
      <c r="JC107" s="26"/>
      <c r="JD107" s="26"/>
      <c r="JE107" s="26"/>
      <c r="JF107" s="26"/>
      <c r="JG107" s="26"/>
      <c r="JH107" s="26"/>
      <c r="JI107" s="26"/>
      <c r="JJ107" s="26"/>
      <c r="JK107" s="26"/>
      <c r="JL107" s="26"/>
      <c r="JM107" s="26"/>
      <c r="JN107" s="26"/>
      <c r="JO107" s="26"/>
      <c r="JP107" s="26"/>
      <c r="JQ107" s="26"/>
      <c r="JR107" s="26"/>
      <c r="JS107" s="26"/>
      <c r="JT107" s="26"/>
      <c r="JU107" s="26"/>
      <c r="JV107" s="26"/>
      <c r="JW107" s="26"/>
      <c r="JX107" s="30"/>
      <c r="JY107" s="30"/>
      <c r="JZ107" s="30"/>
      <c r="KA107" s="30"/>
      <c r="KB107" s="26"/>
      <c r="KC107" s="26"/>
      <c r="KD107" s="26"/>
      <c r="KE107" s="26"/>
      <c r="KF107" s="26"/>
      <c r="KG107" s="26"/>
      <c r="KH107" s="26"/>
      <c r="KI107" s="26"/>
      <c r="KJ107" s="26"/>
      <c r="KK107" s="26"/>
      <c r="KL107" s="26"/>
      <c r="KM107" s="26"/>
      <c r="KN107" s="26"/>
      <c r="KO107" s="26"/>
      <c r="KP107" s="26"/>
      <c r="KQ107" s="26"/>
      <c r="KR107" s="26"/>
      <c r="KS107" s="26"/>
      <c r="KT107" s="26"/>
      <c r="KU107" s="26"/>
      <c r="KV107" s="26"/>
      <c r="KW107" s="26"/>
      <c r="KX107" s="26"/>
      <c r="KY107" s="26"/>
      <c r="KZ107" s="26"/>
      <c r="LA107" s="26"/>
      <c r="LB107" s="26"/>
      <c r="LC107" s="26"/>
      <c r="LD107" s="26"/>
      <c r="LE107" s="26"/>
      <c r="LF107" s="26"/>
      <c r="LG107" s="26"/>
      <c r="LH107" s="26"/>
      <c r="LI107" s="26"/>
      <c r="LJ107" s="26"/>
      <c r="LK107" s="26"/>
      <c r="LL107" s="26"/>
      <c r="LM107" s="26"/>
      <c r="LN107" s="26"/>
      <c r="LO107" s="26"/>
      <c r="LP107" s="26"/>
      <c r="LQ107" s="26"/>
      <c r="LR107" s="26"/>
      <c r="LS107" s="26"/>
    </row>
    <row r="108" spans="1:331" ht="15.75" x14ac:dyDescent="0.25">
      <c r="A108" s="66" t="s">
        <v>189</v>
      </c>
      <c r="B108" s="198">
        <f t="shared" si="234"/>
        <v>8500</v>
      </c>
      <c r="C108" s="198">
        <f t="shared" si="235"/>
        <v>10498.5996</v>
      </c>
      <c r="D108" s="198">
        <f t="shared" si="236"/>
        <v>10498.5996</v>
      </c>
      <c r="E108" s="198"/>
      <c r="F108" s="198">
        <f t="shared" si="237"/>
        <v>6992.2164000000002</v>
      </c>
      <c r="G108" s="26">
        <f t="shared" si="288"/>
        <v>66.601419869370019</v>
      </c>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7"/>
      <c r="AF108" s="27"/>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v>1998.5996</v>
      </c>
      <c r="BR108" s="26"/>
      <c r="BS108" s="26">
        <f t="shared" si="260"/>
        <v>0</v>
      </c>
      <c r="BT108" s="26">
        <v>8500</v>
      </c>
      <c r="BU108" s="26">
        <v>8500</v>
      </c>
      <c r="BV108" s="26">
        <v>6992.2164000000002</v>
      </c>
      <c r="BW108" s="26">
        <f>BV108/BU108*100</f>
        <v>82.261369411764704</v>
      </c>
      <c r="BX108" s="184"/>
      <c r="BY108" s="184"/>
      <c r="BZ108" s="184"/>
      <c r="CA108" s="184"/>
      <c r="CB108" s="26"/>
      <c r="CC108" s="26"/>
      <c r="CD108" s="26"/>
      <c r="CE108" s="80"/>
      <c r="CF108" s="26"/>
      <c r="CG108" s="26"/>
      <c r="CH108" s="26"/>
      <c r="CI108" s="80"/>
      <c r="CJ108" s="26"/>
      <c r="CK108" s="26"/>
      <c r="CL108" s="26"/>
      <c r="CM108" s="80"/>
      <c r="CN108" s="26"/>
      <c r="CO108" s="26"/>
      <c r="CP108" s="26"/>
      <c r="CQ108" s="80"/>
      <c r="CR108" s="26"/>
      <c r="CS108" s="26"/>
      <c r="CT108" s="26"/>
      <c r="CU108" s="80"/>
      <c r="CV108" s="80"/>
      <c r="CW108" s="26"/>
      <c r="CX108" s="26"/>
      <c r="CY108" s="80"/>
      <c r="CZ108" s="26"/>
      <c r="DA108" s="26"/>
      <c r="DB108" s="26"/>
      <c r="DC108" s="31"/>
      <c r="DD108" s="26"/>
      <c r="DE108" s="26"/>
      <c r="DF108" s="26"/>
      <c r="DG108" s="80"/>
      <c r="DH108" s="80"/>
      <c r="DI108" s="26"/>
      <c r="DJ108" s="26"/>
      <c r="DK108" s="80"/>
      <c r="DL108" s="80"/>
      <c r="DM108" s="26"/>
      <c r="DN108" s="26"/>
      <c r="DO108" s="26"/>
      <c r="DP108" s="26"/>
      <c r="DQ108" s="26"/>
      <c r="DR108" s="26"/>
      <c r="DS108" s="27"/>
      <c r="DT108" s="27"/>
      <c r="DU108" s="27"/>
      <c r="DV108" s="26"/>
      <c r="DW108" s="80"/>
      <c r="DX108" s="80"/>
      <c r="DY108" s="27"/>
      <c r="DZ108" s="26"/>
      <c r="EA108" s="80"/>
      <c r="EB108" s="27"/>
      <c r="EC108" s="27"/>
      <c r="ED108" s="26"/>
      <c r="EE108" s="80"/>
      <c r="EF108" s="27"/>
      <c r="EG108" s="27"/>
      <c r="EH108" s="26"/>
      <c r="EI108" s="26"/>
      <c r="EJ108" s="27"/>
      <c r="EK108" s="27"/>
      <c r="EL108" s="26"/>
      <c r="EM108" s="80"/>
      <c r="EN108" s="27"/>
      <c r="EO108" s="27"/>
      <c r="EP108" s="26"/>
      <c r="EQ108" s="80"/>
      <c r="ER108" s="26"/>
      <c r="ES108" s="26"/>
      <c r="ET108" s="26"/>
      <c r="EU108" s="80"/>
      <c r="EV108" s="26"/>
      <c r="EW108" s="26"/>
      <c r="EX108" s="26"/>
      <c r="EY108" s="26"/>
      <c r="EZ108" s="26"/>
      <c r="FA108" s="26"/>
      <c r="FB108" s="26"/>
      <c r="FC108" s="26"/>
      <c r="FD108" s="27"/>
      <c r="FE108" s="27"/>
      <c r="FF108" s="26"/>
      <c r="FG108" s="80"/>
      <c r="FH108" s="80"/>
      <c r="FI108" s="27"/>
      <c r="FJ108" s="26"/>
      <c r="FK108" s="80"/>
      <c r="FL108" s="80"/>
      <c r="FM108" s="27"/>
      <c r="FN108" s="26"/>
      <c r="FO108" s="80"/>
      <c r="FP108" s="26"/>
      <c r="FQ108" s="26"/>
      <c r="FR108" s="26"/>
      <c r="FS108" s="80"/>
      <c r="FT108" s="80"/>
      <c r="FU108" s="26"/>
      <c r="FV108" s="26"/>
      <c r="FW108" s="26"/>
      <c r="FX108" s="26"/>
      <c r="FY108" s="26"/>
      <c r="FZ108" s="26"/>
      <c r="GA108" s="80"/>
      <c r="GB108" s="26"/>
      <c r="GC108" s="26"/>
      <c r="GD108" s="26"/>
      <c r="GE108" s="80"/>
      <c r="GF108" s="26"/>
      <c r="GG108" s="26"/>
      <c r="GH108" s="26"/>
      <c r="GI108" s="80"/>
      <c r="GJ108" s="80"/>
      <c r="GK108" s="26"/>
      <c r="GL108" s="26"/>
      <c r="GM108" s="80"/>
      <c r="GN108" s="26"/>
      <c r="GO108" s="26"/>
      <c r="GP108" s="26"/>
      <c r="GQ108" s="80"/>
      <c r="GR108" s="80"/>
      <c r="GS108" s="26"/>
      <c r="GT108" s="26"/>
      <c r="GU108" s="26"/>
      <c r="GV108" s="26"/>
      <c r="GW108" s="26"/>
      <c r="GX108" s="26"/>
      <c r="GY108" s="26"/>
      <c r="GZ108" s="26"/>
      <c r="HA108" s="26"/>
      <c r="HB108" s="26"/>
      <c r="HC108" s="26"/>
      <c r="HD108" s="26"/>
      <c r="HE108" s="26"/>
      <c r="HF108" s="26"/>
      <c r="HG108" s="26"/>
      <c r="HH108" s="26"/>
      <c r="HI108" s="26"/>
      <c r="HJ108" s="26"/>
      <c r="HK108" s="26"/>
      <c r="HL108" s="26"/>
      <c r="HM108" s="26"/>
      <c r="HN108" s="26"/>
      <c r="HO108" s="26"/>
      <c r="HP108" s="26"/>
      <c r="HQ108" s="26"/>
      <c r="HR108" s="26"/>
      <c r="HS108" s="26"/>
      <c r="HT108" s="26"/>
      <c r="HU108" s="26"/>
      <c r="HV108" s="26"/>
      <c r="HW108" s="26"/>
      <c r="HX108" s="26"/>
      <c r="HY108" s="26"/>
      <c r="HZ108" s="26"/>
      <c r="IA108" s="26"/>
      <c r="IB108" s="26"/>
      <c r="IC108" s="26"/>
      <c r="ID108" s="26"/>
      <c r="IE108" s="26"/>
      <c r="IF108" s="26"/>
      <c r="IG108" s="26"/>
      <c r="IH108" s="26"/>
      <c r="II108" s="26"/>
      <c r="IJ108" s="26"/>
      <c r="IK108" s="26"/>
      <c r="IL108" s="26"/>
      <c r="IM108" s="26"/>
      <c r="IN108" s="26"/>
      <c r="IO108" s="26"/>
      <c r="IP108" s="26"/>
      <c r="IQ108" s="26"/>
      <c r="IR108" s="80"/>
      <c r="IS108" s="27"/>
      <c r="IT108" s="26"/>
      <c r="IU108" s="80"/>
      <c r="IV108" s="26"/>
      <c r="IW108" s="26"/>
      <c r="IX108" s="26"/>
      <c r="IY108" s="26"/>
      <c r="IZ108" s="26"/>
      <c r="JA108" s="26"/>
      <c r="JB108" s="26"/>
      <c r="JC108" s="26"/>
      <c r="JD108" s="26"/>
      <c r="JE108" s="26"/>
      <c r="JF108" s="26"/>
      <c r="JG108" s="26"/>
      <c r="JH108" s="26"/>
      <c r="JI108" s="26"/>
      <c r="JJ108" s="26"/>
      <c r="JK108" s="26"/>
      <c r="JL108" s="26"/>
      <c r="JM108" s="26"/>
      <c r="JN108" s="26"/>
      <c r="JO108" s="26"/>
      <c r="JP108" s="26"/>
      <c r="JQ108" s="26"/>
      <c r="JR108" s="26"/>
      <c r="JS108" s="26"/>
      <c r="JT108" s="26"/>
      <c r="JU108" s="26"/>
      <c r="JV108" s="26"/>
      <c r="JW108" s="26"/>
      <c r="JX108" s="30"/>
      <c r="JY108" s="30"/>
      <c r="JZ108" s="30"/>
      <c r="KA108" s="30"/>
      <c r="KB108" s="26"/>
      <c r="KC108" s="26"/>
      <c r="KD108" s="26"/>
      <c r="KE108" s="26"/>
      <c r="KF108" s="26"/>
      <c r="KG108" s="26"/>
      <c r="KH108" s="26"/>
      <c r="KI108" s="26"/>
      <c r="KJ108" s="26"/>
      <c r="KK108" s="26"/>
      <c r="KL108" s="26"/>
      <c r="KM108" s="26"/>
      <c r="KN108" s="26"/>
      <c r="KO108" s="26"/>
      <c r="KP108" s="26"/>
      <c r="KQ108" s="26"/>
      <c r="KR108" s="26"/>
      <c r="KS108" s="26"/>
      <c r="KT108" s="26"/>
      <c r="KU108" s="26"/>
      <c r="KV108" s="26"/>
      <c r="KW108" s="26"/>
      <c r="KX108" s="26"/>
      <c r="KY108" s="26"/>
      <c r="KZ108" s="26"/>
      <c r="LA108" s="26"/>
      <c r="LB108" s="26"/>
      <c r="LC108" s="26"/>
      <c r="LD108" s="26"/>
      <c r="LE108" s="26"/>
      <c r="LF108" s="26"/>
      <c r="LG108" s="26"/>
      <c r="LH108" s="26"/>
      <c r="LI108" s="26"/>
      <c r="LJ108" s="26"/>
      <c r="LK108" s="26"/>
      <c r="LL108" s="26"/>
      <c r="LM108" s="26"/>
      <c r="LN108" s="26"/>
      <c r="LO108" s="26"/>
      <c r="LP108" s="26"/>
      <c r="LQ108" s="26"/>
      <c r="LR108" s="26"/>
      <c r="LS108" s="26"/>
    </row>
    <row r="109" spans="1:331" ht="15.75" x14ac:dyDescent="0.25">
      <c r="A109" s="66" t="s">
        <v>362</v>
      </c>
      <c r="B109" s="198">
        <f t="shared" si="234"/>
        <v>2919</v>
      </c>
      <c r="C109" s="198">
        <f t="shared" si="235"/>
        <v>2919</v>
      </c>
      <c r="D109" s="198">
        <f t="shared" si="236"/>
        <v>2919</v>
      </c>
      <c r="E109" s="198"/>
      <c r="F109" s="198">
        <f t="shared" si="237"/>
        <v>2919</v>
      </c>
      <c r="G109" s="26">
        <f t="shared" si="288"/>
        <v>100</v>
      </c>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7"/>
      <c r="AF109" s="27"/>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184"/>
      <c r="BY109" s="184"/>
      <c r="BZ109" s="184"/>
      <c r="CA109" s="184"/>
      <c r="CB109" s="26"/>
      <c r="CC109" s="26"/>
      <c r="CD109" s="26"/>
      <c r="CE109" s="80"/>
      <c r="CF109" s="26"/>
      <c r="CG109" s="26"/>
      <c r="CH109" s="26"/>
      <c r="CI109" s="80"/>
      <c r="CJ109" s="26"/>
      <c r="CK109" s="26"/>
      <c r="CL109" s="26"/>
      <c r="CM109" s="80"/>
      <c r="CN109" s="26"/>
      <c r="CO109" s="26"/>
      <c r="CP109" s="26"/>
      <c r="CQ109" s="80"/>
      <c r="CR109" s="26"/>
      <c r="CS109" s="26"/>
      <c r="CT109" s="26"/>
      <c r="CU109" s="80"/>
      <c r="CV109" s="80"/>
      <c r="CW109" s="26"/>
      <c r="CX109" s="26"/>
      <c r="CY109" s="80"/>
      <c r="CZ109" s="26">
        <v>2919</v>
      </c>
      <c r="DA109" s="26">
        <v>2919</v>
      </c>
      <c r="DB109" s="26">
        <v>2919</v>
      </c>
      <c r="DC109" s="31">
        <f t="shared" si="261"/>
        <v>100</v>
      </c>
      <c r="DD109" s="26"/>
      <c r="DE109" s="26"/>
      <c r="DF109" s="26"/>
      <c r="DG109" s="80"/>
      <c r="DH109" s="80"/>
      <c r="DI109" s="26"/>
      <c r="DJ109" s="26"/>
      <c r="DK109" s="80"/>
      <c r="DL109" s="80"/>
      <c r="DM109" s="26"/>
      <c r="DN109" s="26"/>
      <c r="DO109" s="26"/>
      <c r="DP109" s="26"/>
      <c r="DQ109" s="26"/>
      <c r="DR109" s="26"/>
      <c r="DS109" s="27"/>
      <c r="DT109" s="27"/>
      <c r="DU109" s="27"/>
      <c r="DV109" s="26"/>
      <c r="DW109" s="80"/>
      <c r="DX109" s="80"/>
      <c r="DY109" s="27"/>
      <c r="DZ109" s="26"/>
      <c r="EA109" s="80"/>
      <c r="EB109" s="27"/>
      <c r="EC109" s="27"/>
      <c r="ED109" s="26"/>
      <c r="EE109" s="80"/>
      <c r="EF109" s="27"/>
      <c r="EG109" s="27"/>
      <c r="EH109" s="26"/>
      <c r="EI109" s="26"/>
      <c r="EJ109" s="27"/>
      <c r="EK109" s="27"/>
      <c r="EL109" s="26"/>
      <c r="EM109" s="80"/>
      <c r="EN109" s="27"/>
      <c r="EO109" s="27"/>
      <c r="EP109" s="26"/>
      <c r="EQ109" s="80"/>
      <c r="ER109" s="26"/>
      <c r="ES109" s="26"/>
      <c r="ET109" s="26"/>
      <c r="EU109" s="80"/>
      <c r="EV109" s="26"/>
      <c r="EW109" s="26"/>
      <c r="EX109" s="26"/>
      <c r="EY109" s="26"/>
      <c r="EZ109" s="26"/>
      <c r="FA109" s="26"/>
      <c r="FB109" s="26"/>
      <c r="FC109" s="26"/>
      <c r="FD109" s="27"/>
      <c r="FE109" s="27"/>
      <c r="FF109" s="26"/>
      <c r="FG109" s="80"/>
      <c r="FH109" s="80"/>
      <c r="FI109" s="27"/>
      <c r="FJ109" s="26"/>
      <c r="FK109" s="80"/>
      <c r="FL109" s="80"/>
      <c r="FM109" s="27"/>
      <c r="FN109" s="26"/>
      <c r="FO109" s="80"/>
      <c r="FP109" s="26"/>
      <c r="FQ109" s="26"/>
      <c r="FR109" s="26"/>
      <c r="FS109" s="80"/>
      <c r="FT109" s="80"/>
      <c r="FU109" s="26"/>
      <c r="FV109" s="26"/>
      <c r="FW109" s="26"/>
      <c r="FX109" s="26"/>
      <c r="FY109" s="26"/>
      <c r="FZ109" s="26"/>
      <c r="GA109" s="80"/>
      <c r="GB109" s="26"/>
      <c r="GC109" s="26"/>
      <c r="GD109" s="26"/>
      <c r="GE109" s="80"/>
      <c r="GF109" s="26"/>
      <c r="GG109" s="26"/>
      <c r="GH109" s="26"/>
      <c r="GI109" s="80"/>
      <c r="GJ109" s="80"/>
      <c r="GK109" s="26"/>
      <c r="GL109" s="26"/>
      <c r="GM109" s="80"/>
      <c r="GN109" s="26"/>
      <c r="GO109" s="26"/>
      <c r="GP109" s="26"/>
      <c r="GQ109" s="80"/>
      <c r="GR109" s="80"/>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c r="HZ109" s="26"/>
      <c r="IA109" s="26"/>
      <c r="IB109" s="26"/>
      <c r="IC109" s="26"/>
      <c r="ID109" s="26"/>
      <c r="IE109" s="26"/>
      <c r="IF109" s="26"/>
      <c r="IG109" s="26"/>
      <c r="IH109" s="26"/>
      <c r="II109" s="26"/>
      <c r="IJ109" s="26"/>
      <c r="IK109" s="26"/>
      <c r="IL109" s="26"/>
      <c r="IM109" s="26"/>
      <c r="IN109" s="26"/>
      <c r="IO109" s="26"/>
      <c r="IP109" s="26"/>
      <c r="IQ109" s="26"/>
      <c r="IR109" s="80"/>
      <c r="IS109" s="27"/>
      <c r="IT109" s="26"/>
      <c r="IU109" s="80"/>
      <c r="IV109" s="26"/>
      <c r="IW109" s="26"/>
      <c r="IX109" s="26"/>
      <c r="IY109" s="26"/>
      <c r="IZ109" s="26"/>
      <c r="JA109" s="26"/>
      <c r="JB109" s="26"/>
      <c r="JC109" s="26"/>
      <c r="JD109" s="26"/>
      <c r="JE109" s="26"/>
      <c r="JF109" s="26"/>
      <c r="JG109" s="26"/>
      <c r="JH109" s="26"/>
      <c r="JI109" s="26"/>
      <c r="JJ109" s="26"/>
      <c r="JK109" s="26"/>
      <c r="JL109" s="26"/>
      <c r="JM109" s="26"/>
      <c r="JN109" s="26"/>
      <c r="JO109" s="26"/>
      <c r="JP109" s="26"/>
      <c r="JQ109" s="26"/>
      <c r="JR109" s="26"/>
      <c r="JS109" s="26"/>
      <c r="JT109" s="26"/>
      <c r="JU109" s="26"/>
      <c r="JV109" s="26"/>
      <c r="JW109" s="26"/>
      <c r="JX109" s="30"/>
      <c r="JY109" s="30"/>
      <c r="JZ109" s="30"/>
      <c r="KA109" s="30"/>
      <c r="KB109" s="26"/>
      <c r="KC109" s="26"/>
      <c r="KD109" s="26"/>
      <c r="KE109" s="26"/>
      <c r="KF109" s="26"/>
      <c r="KG109" s="26"/>
      <c r="KH109" s="26"/>
      <c r="KI109" s="26"/>
      <c r="KJ109" s="26"/>
      <c r="KK109" s="26"/>
      <c r="KL109" s="26"/>
      <c r="KM109" s="26"/>
      <c r="KN109" s="26"/>
      <c r="KO109" s="26"/>
      <c r="KP109" s="26"/>
      <c r="KQ109" s="26"/>
      <c r="KR109" s="26"/>
      <c r="KS109" s="26"/>
      <c r="KT109" s="26"/>
      <c r="KU109" s="26"/>
      <c r="KV109" s="26"/>
      <c r="KW109" s="26"/>
      <c r="KX109" s="26"/>
      <c r="KY109" s="26"/>
      <c r="KZ109" s="26"/>
      <c r="LA109" s="26"/>
      <c r="LB109" s="26"/>
      <c r="LC109" s="26"/>
      <c r="LD109" s="26"/>
      <c r="LE109" s="26"/>
      <c r="LF109" s="26"/>
      <c r="LG109" s="26"/>
      <c r="LH109" s="26"/>
      <c r="LI109" s="26"/>
      <c r="LJ109" s="26"/>
      <c r="LK109" s="26"/>
      <c r="LL109" s="26"/>
      <c r="LM109" s="26"/>
      <c r="LN109" s="26"/>
      <c r="LO109" s="26"/>
      <c r="LP109" s="26"/>
      <c r="LQ109" s="26"/>
      <c r="LR109" s="26"/>
      <c r="LS109" s="26"/>
    </row>
    <row r="110" spans="1:331" ht="15.75" x14ac:dyDescent="0.25">
      <c r="A110" s="66" t="s">
        <v>363</v>
      </c>
      <c r="B110" s="198">
        <f t="shared" si="234"/>
        <v>3630</v>
      </c>
      <c r="C110" s="198">
        <f t="shared" si="235"/>
        <v>5282.4308199999996</v>
      </c>
      <c r="D110" s="198">
        <f t="shared" si="236"/>
        <v>5282.4308199999996</v>
      </c>
      <c r="E110" s="198"/>
      <c r="F110" s="198">
        <f t="shared" si="237"/>
        <v>5282.4308199999996</v>
      </c>
      <c r="G110" s="26">
        <f t="shared" si="288"/>
        <v>100</v>
      </c>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7"/>
      <c r="AF110" s="27"/>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184"/>
      <c r="BY110" s="184"/>
      <c r="BZ110" s="184"/>
      <c r="CA110" s="184"/>
      <c r="CB110" s="26"/>
      <c r="CC110" s="26"/>
      <c r="CD110" s="26"/>
      <c r="CE110" s="80"/>
      <c r="CF110" s="26"/>
      <c r="CG110" s="26"/>
      <c r="CH110" s="26"/>
      <c r="CI110" s="80"/>
      <c r="CJ110" s="26"/>
      <c r="CK110" s="26"/>
      <c r="CL110" s="26"/>
      <c r="CM110" s="80"/>
      <c r="CN110" s="26"/>
      <c r="CO110" s="26"/>
      <c r="CP110" s="26"/>
      <c r="CQ110" s="80"/>
      <c r="CR110" s="26"/>
      <c r="CS110" s="26"/>
      <c r="CT110" s="26"/>
      <c r="CU110" s="80"/>
      <c r="CV110" s="80"/>
      <c r="CW110" s="26"/>
      <c r="CX110" s="26"/>
      <c r="CY110" s="80"/>
      <c r="CZ110" s="26">
        <v>3630</v>
      </c>
      <c r="DA110" s="26">
        <v>3630</v>
      </c>
      <c r="DB110" s="26">
        <v>3630</v>
      </c>
      <c r="DC110" s="31">
        <f t="shared" si="261"/>
        <v>100</v>
      </c>
      <c r="DD110" s="26"/>
      <c r="DE110" s="26"/>
      <c r="DF110" s="26"/>
      <c r="DG110" s="80"/>
      <c r="DH110" s="80"/>
      <c r="DI110" s="26"/>
      <c r="DJ110" s="26"/>
      <c r="DK110" s="80"/>
      <c r="DL110" s="80"/>
      <c r="DM110" s="26">
        <v>1652.43082</v>
      </c>
      <c r="DN110" s="26">
        <v>1652.43082</v>
      </c>
      <c r="DO110" s="26">
        <f t="shared" si="329"/>
        <v>100</v>
      </c>
      <c r="DP110" s="26"/>
      <c r="DQ110" s="26"/>
      <c r="DR110" s="26"/>
      <c r="DS110" s="27"/>
      <c r="DT110" s="27"/>
      <c r="DU110" s="27"/>
      <c r="DV110" s="26"/>
      <c r="DW110" s="80"/>
      <c r="DX110" s="80"/>
      <c r="DY110" s="27"/>
      <c r="DZ110" s="26"/>
      <c r="EA110" s="80"/>
      <c r="EB110" s="27"/>
      <c r="EC110" s="27"/>
      <c r="ED110" s="26"/>
      <c r="EE110" s="80"/>
      <c r="EF110" s="27"/>
      <c r="EG110" s="27"/>
      <c r="EH110" s="26"/>
      <c r="EI110" s="26"/>
      <c r="EJ110" s="27"/>
      <c r="EK110" s="27"/>
      <c r="EL110" s="26"/>
      <c r="EM110" s="80"/>
      <c r="EN110" s="27"/>
      <c r="EO110" s="27"/>
      <c r="EP110" s="26"/>
      <c r="EQ110" s="80"/>
      <c r="ER110" s="26"/>
      <c r="ES110" s="26"/>
      <c r="ET110" s="26"/>
      <c r="EU110" s="80"/>
      <c r="EV110" s="26"/>
      <c r="EW110" s="26"/>
      <c r="EX110" s="26"/>
      <c r="EY110" s="26"/>
      <c r="EZ110" s="26"/>
      <c r="FA110" s="26"/>
      <c r="FB110" s="26"/>
      <c r="FC110" s="26"/>
      <c r="FD110" s="27"/>
      <c r="FE110" s="27"/>
      <c r="FF110" s="26"/>
      <c r="FG110" s="80"/>
      <c r="FH110" s="80"/>
      <c r="FI110" s="27"/>
      <c r="FJ110" s="26"/>
      <c r="FK110" s="80"/>
      <c r="FL110" s="80"/>
      <c r="FM110" s="27"/>
      <c r="FN110" s="26"/>
      <c r="FO110" s="80"/>
      <c r="FP110" s="26"/>
      <c r="FQ110" s="26"/>
      <c r="FR110" s="26"/>
      <c r="FS110" s="80"/>
      <c r="FT110" s="80"/>
      <c r="FU110" s="26"/>
      <c r="FV110" s="26"/>
      <c r="FW110" s="26"/>
      <c r="FX110" s="26"/>
      <c r="FY110" s="26"/>
      <c r="FZ110" s="26"/>
      <c r="GA110" s="80"/>
      <c r="GB110" s="26"/>
      <c r="GC110" s="26"/>
      <c r="GD110" s="26"/>
      <c r="GE110" s="80"/>
      <c r="GF110" s="26"/>
      <c r="GG110" s="26"/>
      <c r="GH110" s="26"/>
      <c r="GI110" s="80"/>
      <c r="GJ110" s="80"/>
      <c r="GK110" s="26"/>
      <c r="GL110" s="26"/>
      <c r="GM110" s="80"/>
      <c r="GN110" s="26"/>
      <c r="GO110" s="26"/>
      <c r="GP110" s="26"/>
      <c r="GQ110" s="80"/>
      <c r="GR110" s="80"/>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c r="HZ110" s="26"/>
      <c r="IA110" s="26"/>
      <c r="IB110" s="26"/>
      <c r="IC110" s="26"/>
      <c r="ID110" s="26"/>
      <c r="IE110" s="26"/>
      <c r="IF110" s="26"/>
      <c r="IG110" s="26"/>
      <c r="IH110" s="26"/>
      <c r="II110" s="26"/>
      <c r="IJ110" s="26"/>
      <c r="IK110" s="26"/>
      <c r="IL110" s="26"/>
      <c r="IM110" s="26"/>
      <c r="IN110" s="26"/>
      <c r="IO110" s="26"/>
      <c r="IP110" s="26"/>
      <c r="IQ110" s="26"/>
      <c r="IR110" s="80"/>
      <c r="IS110" s="27"/>
      <c r="IT110" s="26"/>
      <c r="IU110" s="80"/>
      <c r="IV110" s="26"/>
      <c r="IW110" s="26"/>
      <c r="IX110" s="26"/>
      <c r="IY110" s="26"/>
      <c r="IZ110" s="26"/>
      <c r="JA110" s="26"/>
      <c r="JB110" s="26"/>
      <c r="JC110" s="26"/>
      <c r="JD110" s="26"/>
      <c r="JE110" s="26"/>
      <c r="JF110" s="26"/>
      <c r="JG110" s="26"/>
      <c r="JH110" s="26"/>
      <c r="JI110" s="26"/>
      <c r="JJ110" s="26"/>
      <c r="JK110" s="26"/>
      <c r="JL110" s="26"/>
      <c r="JM110" s="26"/>
      <c r="JN110" s="26"/>
      <c r="JO110" s="26"/>
      <c r="JP110" s="26"/>
      <c r="JQ110" s="26"/>
      <c r="JR110" s="26"/>
      <c r="JS110" s="26"/>
      <c r="JT110" s="26"/>
      <c r="JU110" s="26"/>
      <c r="JV110" s="26"/>
      <c r="JW110" s="26"/>
      <c r="JX110" s="30"/>
      <c r="JY110" s="30"/>
      <c r="JZ110" s="30"/>
      <c r="KA110" s="30"/>
      <c r="KB110" s="26"/>
      <c r="KC110" s="26"/>
      <c r="KD110" s="26"/>
      <c r="KE110" s="26"/>
      <c r="KF110" s="26"/>
      <c r="KG110" s="26"/>
      <c r="KH110" s="26"/>
      <c r="KI110" s="26"/>
      <c r="KJ110" s="26"/>
      <c r="KK110" s="26"/>
      <c r="KL110" s="26"/>
      <c r="KM110" s="26"/>
      <c r="KN110" s="26"/>
      <c r="KO110" s="26"/>
      <c r="KP110" s="26"/>
      <c r="KQ110" s="26"/>
      <c r="KR110" s="26"/>
      <c r="KS110" s="26"/>
      <c r="KT110" s="26"/>
      <c r="KU110" s="26"/>
      <c r="KV110" s="26"/>
      <c r="KW110" s="26"/>
      <c r="KX110" s="26"/>
      <c r="KY110" s="26"/>
      <c r="KZ110" s="26"/>
      <c r="LA110" s="26"/>
      <c r="LB110" s="26"/>
      <c r="LC110" s="26"/>
      <c r="LD110" s="26"/>
      <c r="LE110" s="26"/>
      <c r="LF110" s="26"/>
      <c r="LG110" s="26"/>
      <c r="LH110" s="26"/>
      <c r="LI110" s="26"/>
      <c r="LJ110" s="26"/>
      <c r="LK110" s="26"/>
      <c r="LL110" s="26"/>
      <c r="LM110" s="26"/>
      <c r="LN110" s="26"/>
      <c r="LO110" s="26"/>
      <c r="LP110" s="26"/>
      <c r="LQ110" s="26"/>
      <c r="LR110" s="26"/>
      <c r="LS110" s="26"/>
    </row>
    <row r="111" spans="1:331" ht="15.75" x14ac:dyDescent="0.25">
      <c r="A111" s="66" t="s">
        <v>172</v>
      </c>
      <c r="B111" s="198">
        <f t="shared" si="234"/>
        <v>1515</v>
      </c>
      <c r="C111" s="198">
        <f t="shared" si="235"/>
        <v>2106.1516799999999</v>
      </c>
      <c r="D111" s="198">
        <f t="shared" si="236"/>
        <v>2106.1516799999999</v>
      </c>
      <c r="E111" s="198"/>
      <c r="F111" s="198">
        <f t="shared" si="237"/>
        <v>0</v>
      </c>
      <c r="G111" s="26">
        <f t="shared" si="288"/>
        <v>0</v>
      </c>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7"/>
      <c r="AF111" s="27"/>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v>591.15168000000006</v>
      </c>
      <c r="BR111" s="26"/>
      <c r="BS111" s="26">
        <f t="shared" si="260"/>
        <v>0</v>
      </c>
      <c r="BT111" s="26"/>
      <c r="BU111" s="26"/>
      <c r="BV111" s="26"/>
      <c r="BW111" s="26"/>
      <c r="BX111" s="184"/>
      <c r="BY111" s="184"/>
      <c r="BZ111" s="184"/>
      <c r="CA111" s="184"/>
      <c r="CB111" s="26"/>
      <c r="CC111" s="26"/>
      <c r="CD111" s="26"/>
      <c r="CE111" s="80"/>
      <c r="CF111" s="26"/>
      <c r="CG111" s="26"/>
      <c r="CH111" s="26"/>
      <c r="CI111" s="80"/>
      <c r="CJ111" s="26"/>
      <c r="CK111" s="26"/>
      <c r="CL111" s="26"/>
      <c r="CM111" s="80"/>
      <c r="CN111" s="26"/>
      <c r="CO111" s="26"/>
      <c r="CP111" s="26"/>
      <c r="CQ111" s="80"/>
      <c r="CR111" s="26"/>
      <c r="CS111" s="26"/>
      <c r="CT111" s="26"/>
      <c r="CU111" s="80"/>
      <c r="CV111" s="80"/>
      <c r="CW111" s="26"/>
      <c r="CX111" s="26"/>
      <c r="CY111" s="80"/>
      <c r="CZ111" s="26">
        <v>1515</v>
      </c>
      <c r="DA111" s="26">
        <v>1515</v>
      </c>
      <c r="DB111" s="26">
        <v>0</v>
      </c>
      <c r="DC111" s="31">
        <f t="shared" si="261"/>
        <v>0</v>
      </c>
      <c r="DD111" s="26"/>
      <c r="DE111" s="26"/>
      <c r="DF111" s="26"/>
      <c r="DG111" s="80"/>
      <c r="DH111" s="80"/>
      <c r="DI111" s="26"/>
      <c r="DJ111" s="26"/>
      <c r="DK111" s="80"/>
      <c r="DL111" s="80"/>
      <c r="DM111" s="26"/>
      <c r="DN111" s="26"/>
      <c r="DO111" s="80"/>
      <c r="DP111" s="26"/>
      <c r="DQ111" s="26"/>
      <c r="DR111" s="26"/>
      <c r="DS111" s="27"/>
      <c r="DT111" s="27"/>
      <c r="DU111" s="27"/>
      <c r="DV111" s="26"/>
      <c r="DW111" s="80"/>
      <c r="DX111" s="80"/>
      <c r="DY111" s="27"/>
      <c r="DZ111" s="26"/>
      <c r="EA111" s="80"/>
      <c r="EB111" s="27"/>
      <c r="EC111" s="27"/>
      <c r="ED111" s="26"/>
      <c r="EE111" s="80"/>
      <c r="EF111" s="27"/>
      <c r="EG111" s="27"/>
      <c r="EH111" s="26"/>
      <c r="EI111" s="26"/>
      <c r="EJ111" s="27"/>
      <c r="EK111" s="27"/>
      <c r="EL111" s="26"/>
      <c r="EM111" s="80"/>
      <c r="EN111" s="27"/>
      <c r="EO111" s="27"/>
      <c r="EP111" s="26"/>
      <c r="EQ111" s="80"/>
      <c r="ER111" s="26"/>
      <c r="ES111" s="26"/>
      <c r="ET111" s="26"/>
      <c r="EU111" s="80"/>
      <c r="EV111" s="26"/>
      <c r="EW111" s="26"/>
      <c r="EX111" s="26"/>
      <c r="EY111" s="26"/>
      <c r="EZ111" s="26"/>
      <c r="FA111" s="26"/>
      <c r="FB111" s="26"/>
      <c r="FC111" s="26"/>
      <c r="FD111" s="27"/>
      <c r="FE111" s="27"/>
      <c r="FF111" s="26"/>
      <c r="FG111" s="80"/>
      <c r="FH111" s="80"/>
      <c r="FI111" s="27"/>
      <c r="FJ111" s="26"/>
      <c r="FK111" s="80"/>
      <c r="FL111" s="80"/>
      <c r="FM111" s="27"/>
      <c r="FN111" s="26"/>
      <c r="FO111" s="80"/>
      <c r="FP111" s="26"/>
      <c r="FQ111" s="26"/>
      <c r="FR111" s="26"/>
      <c r="FS111" s="80"/>
      <c r="FT111" s="80"/>
      <c r="FU111" s="26"/>
      <c r="FV111" s="26"/>
      <c r="FW111" s="26"/>
      <c r="FX111" s="26"/>
      <c r="FY111" s="26"/>
      <c r="FZ111" s="26"/>
      <c r="GA111" s="80"/>
      <c r="GB111" s="26"/>
      <c r="GC111" s="26"/>
      <c r="GD111" s="26"/>
      <c r="GE111" s="80"/>
      <c r="GF111" s="26"/>
      <c r="GG111" s="26"/>
      <c r="GH111" s="26"/>
      <c r="GI111" s="80"/>
      <c r="GJ111" s="80"/>
      <c r="GK111" s="26"/>
      <c r="GL111" s="26"/>
      <c r="GM111" s="80"/>
      <c r="GN111" s="26"/>
      <c r="GO111" s="26"/>
      <c r="GP111" s="26"/>
      <c r="GQ111" s="80"/>
      <c r="GR111" s="80"/>
      <c r="GS111" s="26"/>
      <c r="GT111" s="26"/>
      <c r="GU111" s="26"/>
      <c r="GV111" s="26"/>
      <c r="GW111" s="26"/>
      <c r="GX111" s="26"/>
      <c r="GY111" s="26"/>
      <c r="GZ111" s="26"/>
      <c r="HA111" s="26"/>
      <c r="HB111" s="26"/>
      <c r="HC111" s="26"/>
      <c r="HD111" s="26"/>
      <c r="HE111" s="26"/>
      <c r="HF111" s="26"/>
      <c r="HG111" s="26"/>
      <c r="HH111" s="26"/>
      <c r="HI111" s="26"/>
      <c r="HJ111" s="26"/>
      <c r="HK111" s="26"/>
      <c r="HL111" s="26"/>
      <c r="HM111" s="26"/>
      <c r="HN111" s="26"/>
      <c r="HO111" s="26"/>
      <c r="HP111" s="26"/>
      <c r="HQ111" s="26"/>
      <c r="HR111" s="26"/>
      <c r="HS111" s="26"/>
      <c r="HT111" s="26"/>
      <c r="HU111" s="26"/>
      <c r="HV111" s="26"/>
      <c r="HW111" s="26"/>
      <c r="HX111" s="26"/>
      <c r="HY111" s="26"/>
      <c r="HZ111" s="26"/>
      <c r="IA111" s="26"/>
      <c r="IB111" s="26"/>
      <c r="IC111" s="26"/>
      <c r="ID111" s="26"/>
      <c r="IE111" s="26"/>
      <c r="IF111" s="26"/>
      <c r="IG111" s="26"/>
      <c r="IH111" s="26"/>
      <c r="II111" s="26"/>
      <c r="IJ111" s="26"/>
      <c r="IK111" s="26"/>
      <c r="IL111" s="26"/>
      <c r="IM111" s="26"/>
      <c r="IN111" s="26"/>
      <c r="IO111" s="26"/>
      <c r="IP111" s="26"/>
      <c r="IQ111" s="26"/>
      <c r="IR111" s="80"/>
      <c r="IS111" s="27"/>
      <c r="IT111" s="26"/>
      <c r="IU111" s="80"/>
      <c r="IV111" s="26"/>
      <c r="IW111" s="26"/>
      <c r="IX111" s="26"/>
      <c r="IY111" s="26"/>
      <c r="IZ111" s="26"/>
      <c r="JA111" s="26"/>
      <c r="JB111" s="26"/>
      <c r="JC111" s="26"/>
      <c r="JD111" s="26"/>
      <c r="JE111" s="26"/>
      <c r="JF111" s="26"/>
      <c r="JG111" s="26"/>
      <c r="JH111" s="26"/>
      <c r="JI111" s="26"/>
      <c r="JJ111" s="26"/>
      <c r="JK111" s="26"/>
      <c r="JL111" s="26"/>
      <c r="JM111" s="26"/>
      <c r="JN111" s="26"/>
      <c r="JO111" s="26"/>
      <c r="JP111" s="26"/>
      <c r="JQ111" s="26"/>
      <c r="JR111" s="26"/>
      <c r="JS111" s="26"/>
      <c r="JT111" s="26"/>
      <c r="JU111" s="26"/>
      <c r="JV111" s="26"/>
      <c r="JW111" s="26"/>
      <c r="JX111" s="30"/>
      <c r="JY111" s="30"/>
      <c r="JZ111" s="30"/>
      <c r="KA111" s="30"/>
      <c r="KB111" s="26"/>
      <c r="KC111" s="26"/>
      <c r="KD111" s="26"/>
      <c r="KE111" s="26"/>
      <c r="KF111" s="26"/>
      <c r="KG111" s="26"/>
      <c r="KH111" s="26"/>
      <c r="KI111" s="26"/>
      <c r="KJ111" s="26"/>
      <c r="KK111" s="26"/>
      <c r="KL111" s="26"/>
      <c r="KM111" s="26"/>
      <c r="KN111" s="26"/>
      <c r="KO111" s="26"/>
      <c r="KP111" s="26"/>
      <c r="KQ111" s="26"/>
      <c r="KR111" s="26"/>
      <c r="KS111" s="26"/>
      <c r="KT111" s="26"/>
      <c r="KU111" s="26"/>
      <c r="KV111" s="26"/>
      <c r="KW111" s="26"/>
      <c r="KX111" s="26"/>
      <c r="KY111" s="26"/>
      <c r="KZ111" s="26"/>
      <c r="LA111" s="26"/>
      <c r="LB111" s="26"/>
      <c r="LC111" s="26"/>
      <c r="LD111" s="26"/>
      <c r="LE111" s="26"/>
      <c r="LF111" s="26"/>
      <c r="LG111" s="26"/>
      <c r="LH111" s="26"/>
      <c r="LI111" s="26"/>
      <c r="LJ111" s="26"/>
      <c r="LK111" s="26"/>
      <c r="LL111" s="26"/>
      <c r="LM111" s="26"/>
      <c r="LN111" s="26"/>
      <c r="LO111" s="26"/>
      <c r="LP111" s="26"/>
      <c r="LQ111" s="26"/>
      <c r="LR111" s="26"/>
      <c r="LS111" s="26"/>
    </row>
    <row r="112" spans="1:331" ht="15.75" x14ac:dyDescent="0.25">
      <c r="A112" s="66" t="s">
        <v>186</v>
      </c>
      <c r="B112" s="198">
        <f t="shared" si="234"/>
        <v>4122</v>
      </c>
      <c r="C112" s="198">
        <f t="shared" si="235"/>
        <v>4472</v>
      </c>
      <c r="D112" s="198">
        <f t="shared" si="236"/>
        <v>4472</v>
      </c>
      <c r="E112" s="198"/>
      <c r="F112" s="198">
        <f t="shared" si="237"/>
        <v>4122</v>
      </c>
      <c r="G112" s="26">
        <f t="shared" si="288"/>
        <v>92.173524150268335</v>
      </c>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7"/>
      <c r="AF112" s="27"/>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v>350</v>
      </c>
      <c r="BR112" s="26"/>
      <c r="BS112" s="26">
        <f t="shared" si="260"/>
        <v>0</v>
      </c>
      <c r="BT112" s="26"/>
      <c r="BU112" s="26"/>
      <c r="BV112" s="26"/>
      <c r="BW112" s="26"/>
      <c r="BX112" s="184"/>
      <c r="BY112" s="184"/>
      <c r="BZ112" s="184"/>
      <c r="CA112" s="184"/>
      <c r="CB112" s="26"/>
      <c r="CC112" s="26"/>
      <c r="CD112" s="26"/>
      <c r="CE112" s="80"/>
      <c r="CF112" s="26"/>
      <c r="CG112" s="26"/>
      <c r="CH112" s="26"/>
      <c r="CI112" s="80"/>
      <c r="CJ112" s="26"/>
      <c r="CK112" s="26"/>
      <c r="CL112" s="26"/>
      <c r="CM112" s="80"/>
      <c r="CN112" s="26"/>
      <c r="CO112" s="26"/>
      <c r="CP112" s="26"/>
      <c r="CQ112" s="80"/>
      <c r="CR112" s="26"/>
      <c r="CS112" s="26"/>
      <c r="CT112" s="26"/>
      <c r="CU112" s="80"/>
      <c r="CV112" s="80"/>
      <c r="CW112" s="26"/>
      <c r="CX112" s="26"/>
      <c r="CY112" s="80"/>
      <c r="CZ112" s="26">
        <v>4122</v>
      </c>
      <c r="DA112" s="26">
        <v>4122</v>
      </c>
      <c r="DB112" s="26">
        <v>4122</v>
      </c>
      <c r="DC112" s="31">
        <f t="shared" si="261"/>
        <v>100</v>
      </c>
      <c r="DD112" s="26"/>
      <c r="DE112" s="26"/>
      <c r="DF112" s="26"/>
      <c r="DG112" s="80"/>
      <c r="DH112" s="80"/>
      <c r="DI112" s="26"/>
      <c r="DJ112" s="26"/>
      <c r="DK112" s="80"/>
      <c r="DL112" s="80"/>
      <c r="DM112" s="26"/>
      <c r="DN112" s="26"/>
      <c r="DO112" s="80"/>
      <c r="DP112" s="26"/>
      <c r="DQ112" s="26"/>
      <c r="DR112" s="26"/>
      <c r="DS112" s="27"/>
      <c r="DT112" s="27"/>
      <c r="DU112" s="27"/>
      <c r="DV112" s="26"/>
      <c r="DW112" s="80"/>
      <c r="DX112" s="80"/>
      <c r="DY112" s="27"/>
      <c r="DZ112" s="26"/>
      <c r="EA112" s="80"/>
      <c r="EB112" s="27"/>
      <c r="EC112" s="27"/>
      <c r="ED112" s="26"/>
      <c r="EE112" s="80"/>
      <c r="EF112" s="27"/>
      <c r="EG112" s="27"/>
      <c r="EH112" s="26"/>
      <c r="EI112" s="26"/>
      <c r="EJ112" s="27"/>
      <c r="EK112" s="27"/>
      <c r="EL112" s="26"/>
      <c r="EM112" s="80"/>
      <c r="EN112" s="27"/>
      <c r="EO112" s="27"/>
      <c r="EP112" s="26"/>
      <c r="EQ112" s="80"/>
      <c r="ER112" s="26"/>
      <c r="ES112" s="26"/>
      <c r="ET112" s="26"/>
      <c r="EU112" s="80"/>
      <c r="EV112" s="26"/>
      <c r="EW112" s="26"/>
      <c r="EX112" s="26"/>
      <c r="EY112" s="26"/>
      <c r="EZ112" s="26"/>
      <c r="FA112" s="26"/>
      <c r="FB112" s="26"/>
      <c r="FC112" s="26"/>
      <c r="FD112" s="27"/>
      <c r="FE112" s="27"/>
      <c r="FF112" s="26"/>
      <c r="FG112" s="80"/>
      <c r="FH112" s="80"/>
      <c r="FI112" s="27"/>
      <c r="FJ112" s="26"/>
      <c r="FK112" s="80"/>
      <c r="FL112" s="80"/>
      <c r="FM112" s="27"/>
      <c r="FN112" s="26"/>
      <c r="FO112" s="80"/>
      <c r="FP112" s="26"/>
      <c r="FQ112" s="26"/>
      <c r="FR112" s="26"/>
      <c r="FS112" s="80"/>
      <c r="FT112" s="80"/>
      <c r="FU112" s="26"/>
      <c r="FV112" s="26"/>
      <c r="FW112" s="26"/>
      <c r="FX112" s="26"/>
      <c r="FY112" s="26"/>
      <c r="FZ112" s="26"/>
      <c r="GA112" s="80"/>
      <c r="GB112" s="26"/>
      <c r="GC112" s="26"/>
      <c r="GD112" s="26"/>
      <c r="GE112" s="80"/>
      <c r="GF112" s="26"/>
      <c r="GG112" s="26"/>
      <c r="GH112" s="26"/>
      <c r="GI112" s="80"/>
      <c r="GJ112" s="80"/>
      <c r="GK112" s="26"/>
      <c r="GL112" s="26"/>
      <c r="GM112" s="80"/>
      <c r="GN112" s="26"/>
      <c r="GO112" s="26"/>
      <c r="GP112" s="26"/>
      <c r="GQ112" s="80"/>
      <c r="GR112" s="80"/>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c r="HZ112" s="26"/>
      <c r="IA112" s="26"/>
      <c r="IB112" s="26"/>
      <c r="IC112" s="26"/>
      <c r="ID112" s="26"/>
      <c r="IE112" s="26"/>
      <c r="IF112" s="26"/>
      <c r="IG112" s="26"/>
      <c r="IH112" s="26"/>
      <c r="II112" s="26"/>
      <c r="IJ112" s="26"/>
      <c r="IK112" s="26"/>
      <c r="IL112" s="26"/>
      <c r="IM112" s="26"/>
      <c r="IN112" s="26"/>
      <c r="IO112" s="26"/>
      <c r="IP112" s="26"/>
      <c r="IQ112" s="26"/>
      <c r="IR112" s="80"/>
      <c r="IS112" s="27"/>
      <c r="IT112" s="26"/>
      <c r="IU112" s="80"/>
      <c r="IV112" s="26"/>
      <c r="IW112" s="26"/>
      <c r="IX112" s="26"/>
      <c r="IY112" s="26"/>
      <c r="IZ112" s="26"/>
      <c r="JA112" s="26"/>
      <c r="JB112" s="26"/>
      <c r="JC112" s="26"/>
      <c r="JD112" s="26"/>
      <c r="JE112" s="26"/>
      <c r="JF112" s="26"/>
      <c r="JG112" s="26"/>
      <c r="JH112" s="26"/>
      <c r="JI112" s="26"/>
      <c r="JJ112" s="26"/>
      <c r="JK112" s="26"/>
      <c r="JL112" s="26"/>
      <c r="JM112" s="26"/>
      <c r="JN112" s="26"/>
      <c r="JO112" s="26"/>
      <c r="JP112" s="26"/>
      <c r="JQ112" s="26"/>
      <c r="JR112" s="26"/>
      <c r="JS112" s="26"/>
      <c r="JT112" s="26"/>
      <c r="JU112" s="26"/>
      <c r="JV112" s="26"/>
      <c r="JW112" s="26"/>
      <c r="JX112" s="30"/>
      <c r="JY112" s="30"/>
      <c r="JZ112" s="30"/>
      <c r="KA112" s="30"/>
      <c r="KB112" s="26"/>
      <c r="KC112" s="26"/>
      <c r="KD112" s="26"/>
      <c r="KE112" s="26"/>
      <c r="KF112" s="26"/>
      <c r="KG112" s="26"/>
      <c r="KH112" s="26"/>
      <c r="KI112" s="26"/>
      <c r="KJ112" s="26"/>
      <c r="KK112" s="26"/>
      <c r="KL112" s="26"/>
      <c r="KM112" s="26"/>
      <c r="KN112" s="26"/>
      <c r="KO112" s="26"/>
      <c r="KP112" s="26"/>
      <c r="KQ112" s="26"/>
      <c r="KR112" s="26"/>
      <c r="KS112" s="26"/>
      <c r="KT112" s="26"/>
      <c r="KU112" s="26"/>
      <c r="KV112" s="26"/>
      <c r="KW112" s="26"/>
      <c r="KX112" s="26"/>
      <c r="KY112" s="26"/>
      <c r="KZ112" s="26"/>
      <c r="LA112" s="26"/>
      <c r="LB112" s="26"/>
      <c r="LC112" s="26"/>
      <c r="LD112" s="26"/>
      <c r="LE112" s="26"/>
      <c r="LF112" s="26"/>
      <c r="LG112" s="26"/>
      <c r="LH112" s="26"/>
      <c r="LI112" s="26"/>
      <c r="LJ112" s="26"/>
      <c r="LK112" s="26"/>
      <c r="LL112" s="26"/>
      <c r="LM112" s="26"/>
      <c r="LN112" s="26"/>
      <c r="LO112" s="26"/>
      <c r="LP112" s="26"/>
      <c r="LQ112" s="26"/>
      <c r="LR112" s="26"/>
      <c r="LS112" s="26"/>
    </row>
    <row r="113" spans="1:331" ht="15.75" x14ac:dyDescent="0.25">
      <c r="A113" s="66" t="s">
        <v>294</v>
      </c>
      <c r="B113" s="198">
        <f t="shared" si="234"/>
        <v>3138</v>
      </c>
      <c r="C113" s="198">
        <f t="shared" si="235"/>
        <v>3138</v>
      </c>
      <c r="D113" s="198">
        <f t="shared" si="236"/>
        <v>3138</v>
      </c>
      <c r="E113" s="198"/>
      <c r="F113" s="198">
        <f t="shared" si="237"/>
        <v>3138</v>
      </c>
      <c r="G113" s="26">
        <f t="shared" si="288"/>
        <v>100</v>
      </c>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7"/>
      <c r="AF113" s="27"/>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184"/>
      <c r="BY113" s="184"/>
      <c r="BZ113" s="184"/>
      <c r="CA113" s="184"/>
      <c r="CB113" s="26"/>
      <c r="CC113" s="26"/>
      <c r="CD113" s="26"/>
      <c r="CE113" s="80"/>
      <c r="CF113" s="26"/>
      <c r="CG113" s="26"/>
      <c r="CH113" s="26"/>
      <c r="CI113" s="80"/>
      <c r="CJ113" s="26"/>
      <c r="CK113" s="26"/>
      <c r="CL113" s="26"/>
      <c r="CM113" s="80"/>
      <c r="CN113" s="26"/>
      <c r="CO113" s="26"/>
      <c r="CP113" s="26"/>
      <c r="CQ113" s="80"/>
      <c r="CR113" s="26"/>
      <c r="CS113" s="26"/>
      <c r="CT113" s="26"/>
      <c r="CU113" s="80"/>
      <c r="CV113" s="80"/>
      <c r="CW113" s="26"/>
      <c r="CX113" s="26"/>
      <c r="CY113" s="80"/>
      <c r="CZ113" s="26">
        <v>3138</v>
      </c>
      <c r="DA113" s="26">
        <v>3138</v>
      </c>
      <c r="DB113" s="26">
        <v>3138</v>
      </c>
      <c r="DC113" s="31">
        <f t="shared" si="261"/>
        <v>100</v>
      </c>
      <c r="DD113" s="26"/>
      <c r="DE113" s="26"/>
      <c r="DF113" s="26"/>
      <c r="DG113" s="80"/>
      <c r="DH113" s="80"/>
      <c r="DI113" s="26"/>
      <c r="DJ113" s="26"/>
      <c r="DK113" s="80"/>
      <c r="DL113" s="80"/>
      <c r="DM113" s="26"/>
      <c r="DN113" s="26"/>
      <c r="DO113" s="80"/>
      <c r="DP113" s="26"/>
      <c r="DQ113" s="26"/>
      <c r="DR113" s="26"/>
      <c r="DS113" s="27"/>
      <c r="DT113" s="27"/>
      <c r="DU113" s="27"/>
      <c r="DV113" s="26"/>
      <c r="DW113" s="80"/>
      <c r="DX113" s="80"/>
      <c r="DY113" s="27"/>
      <c r="DZ113" s="26"/>
      <c r="EA113" s="80"/>
      <c r="EB113" s="27"/>
      <c r="EC113" s="27"/>
      <c r="ED113" s="26"/>
      <c r="EE113" s="80"/>
      <c r="EF113" s="27"/>
      <c r="EG113" s="27"/>
      <c r="EH113" s="26"/>
      <c r="EI113" s="26"/>
      <c r="EJ113" s="27"/>
      <c r="EK113" s="27"/>
      <c r="EL113" s="26"/>
      <c r="EM113" s="80"/>
      <c r="EN113" s="27"/>
      <c r="EO113" s="27"/>
      <c r="EP113" s="26"/>
      <c r="EQ113" s="80"/>
      <c r="ER113" s="26"/>
      <c r="ES113" s="26"/>
      <c r="ET113" s="26"/>
      <c r="EU113" s="80"/>
      <c r="EV113" s="26"/>
      <c r="EW113" s="26"/>
      <c r="EX113" s="26"/>
      <c r="EY113" s="26"/>
      <c r="EZ113" s="26"/>
      <c r="FA113" s="26"/>
      <c r="FB113" s="26"/>
      <c r="FC113" s="26"/>
      <c r="FD113" s="27"/>
      <c r="FE113" s="27"/>
      <c r="FF113" s="26"/>
      <c r="FG113" s="80"/>
      <c r="FH113" s="80"/>
      <c r="FI113" s="27"/>
      <c r="FJ113" s="26"/>
      <c r="FK113" s="80"/>
      <c r="FL113" s="80"/>
      <c r="FM113" s="27"/>
      <c r="FN113" s="26"/>
      <c r="FO113" s="80"/>
      <c r="FP113" s="26"/>
      <c r="FQ113" s="26"/>
      <c r="FR113" s="26"/>
      <c r="FS113" s="80"/>
      <c r="FT113" s="80"/>
      <c r="FU113" s="26"/>
      <c r="FV113" s="26"/>
      <c r="FW113" s="26"/>
      <c r="FX113" s="26"/>
      <c r="FY113" s="26"/>
      <c r="FZ113" s="26"/>
      <c r="GA113" s="80"/>
      <c r="GB113" s="26"/>
      <c r="GC113" s="26"/>
      <c r="GD113" s="26"/>
      <c r="GE113" s="80"/>
      <c r="GF113" s="26"/>
      <c r="GG113" s="26"/>
      <c r="GH113" s="26"/>
      <c r="GI113" s="80"/>
      <c r="GJ113" s="80"/>
      <c r="GK113" s="26"/>
      <c r="GL113" s="26"/>
      <c r="GM113" s="80"/>
      <c r="GN113" s="26"/>
      <c r="GO113" s="26"/>
      <c r="GP113" s="26"/>
      <c r="GQ113" s="80"/>
      <c r="GR113" s="80"/>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c r="HZ113" s="26"/>
      <c r="IA113" s="26"/>
      <c r="IB113" s="26"/>
      <c r="IC113" s="26"/>
      <c r="ID113" s="26"/>
      <c r="IE113" s="26"/>
      <c r="IF113" s="26"/>
      <c r="IG113" s="26"/>
      <c r="IH113" s="26"/>
      <c r="II113" s="26"/>
      <c r="IJ113" s="26"/>
      <c r="IK113" s="26"/>
      <c r="IL113" s="26"/>
      <c r="IM113" s="26"/>
      <c r="IN113" s="26"/>
      <c r="IO113" s="26"/>
      <c r="IP113" s="26"/>
      <c r="IQ113" s="26"/>
      <c r="IR113" s="80"/>
      <c r="IS113" s="27"/>
      <c r="IT113" s="26"/>
      <c r="IU113" s="80"/>
      <c r="IV113" s="26"/>
      <c r="IW113" s="26"/>
      <c r="IX113" s="26"/>
      <c r="IY113" s="26"/>
      <c r="IZ113" s="26"/>
      <c r="JA113" s="26"/>
      <c r="JB113" s="26"/>
      <c r="JC113" s="26"/>
      <c r="JD113" s="26"/>
      <c r="JE113" s="26"/>
      <c r="JF113" s="26"/>
      <c r="JG113" s="26"/>
      <c r="JH113" s="26"/>
      <c r="JI113" s="26"/>
      <c r="JJ113" s="26"/>
      <c r="JK113" s="26"/>
      <c r="JL113" s="26"/>
      <c r="JM113" s="26"/>
      <c r="JN113" s="26"/>
      <c r="JO113" s="26"/>
      <c r="JP113" s="26"/>
      <c r="JQ113" s="26"/>
      <c r="JR113" s="26"/>
      <c r="JS113" s="26"/>
      <c r="JT113" s="26"/>
      <c r="JU113" s="26"/>
      <c r="JV113" s="26"/>
      <c r="JW113" s="26"/>
      <c r="JX113" s="30"/>
      <c r="JY113" s="30"/>
      <c r="JZ113" s="30"/>
      <c r="KA113" s="30"/>
      <c r="KB113" s="26"/>
      <c r="KC113" s="26"/>
      <c r="KD113" s="26"/>
      <c r="KE113" s="26"/>
      <c r="KF113" s="26"/>
      <c r="KG113" s="26"/>
      <c r="KH113" s="26"/>
      <c r="KI113" s="26"/>
      <c r="KJ113" s="26"/>
      <c r="KK113" s="26"/>
      <c r="KL113" s="26"/>
      <c r="KM113" s="26"/>
      <c r="KN113" s="26"/>
      <c r="KO113" s="26"/>
      <c r="KP113" s="26"/>
      <c r="KQ113" s="26"/>
      <c r="KR113" s="26"/>
      <c r="KS113" s="26"/>
      <c r="KT113" s="26"/>
      <c r="KU113" s="26"/>
      <c r="KV113" s="26"/>
      <c r="KW113" s="26"/>
      <c r="KX113" s="26"/>
      <c r="KY113" s="26"/>
      <c r="KZ113" s="26"/>
      <c r="LA113" s="26"/>
      <c r="LB113" s="26"/>
      <c r="LC113" s="26"/>
      <c r="LD113" s="26"/>
      <c r="LE113" s="26"/>
      <c r="LF113" s="26"/>
      <c r="LG113" s="26"/>
      <c r="LH113" s="26"/>
      <c r="LI113" s="26"/>
      <c r="LJ113" s="26"/>
      <c r="LK113" s="26"/>
      <c r="LL113" s="26"/>
      <c r="LM113" s="26"/>
      <c r="LN113" s="26"/>
      <c r="LO113" s="26"/>
      <c r="LP113" s="26"/>
      <c r="LQ113" s="26"/>
      <c r="LR113" s="26"/>
      <c r="LS113" s="26"/>
    </row>
    <row r="114" spans="1:331" ht="15.75" x14ac:dyDescent="0.25">
      <c r="A114" s="66" t="s">
        <v>364</v>
      </c>
      <c r="B114" s="198">
        <f t="shared" si="234"/>
        <v>1674</v>
      </c>
      <c r="C114" s="198">
        <f t="shared" si="235"/>
        <v>1674</v>
      </c>
      <c r="D114" s="198">
        <f t="shared" si="236"/>
        <v>1674</v>
      </c>
      <c r="E114" s="198"/>
      <c r="F114" s="198">
        <f t="shared" si="237"/>
        <v>1674</v>
      </c>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7"/>
      <c r="AF114" s="27"/>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184"/>
      <c r="BY114" s="184"/>
      <c r="BZ114" s="184"/>
      <c r="CA114" s="184"/>
      <c r="CB114" s="26"/>
      <c r="CC114" s="26"/>
      <c r="CD114" s="26"/>
      <c r="CE114" s="80"/>
      <c r="CF114" s="26"/>
      <c r="CG114" s="26"/>
      <c r="CH114" s="26"/>
      <c r="CI114" s="80"/>
      <c r="CJ114" s="26"/>
      <c r="CK114" s="26"/>
      <c r="CL114" s="26"/>
      <c r="CM114" s="80"/>
      <c r="CN114" s="26"/>
      <c r="CO114" s="26"/>
      <c r="CP114" s="26"/>
      <c r="CQ114" s="80"/>
      <c r="CR114" s="26"/>
      <c r="CS114" s="26"/>
      <c r="CT114" s="26"/>
      <c r="CU114" s="80"/>
      <c r="CV114" s="80"/>
      <c r="CW114" s="26"/>
      <c r="CX114" s="26"/>
      <c r="CY114" s="80"/>
      <c r="CZ114" s="26">
        <v>1674</v>
      </c>
      <c r="DA114" s="26">
        <v>1674</v>
      </c>
      <c r="DB114" s="26">
        <v>1674</v>
      </c>
      <c r="DC114" s="31">
        <f t="shared" si="261"/>
        <v>100</v>
      </c>
      <c r="DD114" s="26"/>
      <c r="DE114" s="26"/>
      <c r="DF114" s="26"/>
      <c r="DG114" s="80"/>
      <c r="DH114" s="80"/>
      <c r="DI114" s="26"/>
      <c r="DJ114" s="26"/>
      <c r="DK114" s="80"/>
      <c r="DL114" s="80"/>
      <c r="DM114" s="26"/>
      <c r="DN114" s="26"/>
      <c r="DO114" s="80"/>
      <c r="DP114" s="26"/>
      <c r="DQ114" s="26"/>
      <c r="DR114" s="26"/>
      <c r="DS114" s="27"/>
      <c r="DT114" s="27"/>
      <c r="DU114" s="27"/>
      <c r="DV114" s="26"/>
      <c r="DW114" s="80"/>
      <c r="DX114" s="80"/>
      <c r="DY114" s="27"/>
      <c r="DZ114" s="26"/>
      <c r="EA114" s="80"/>
      <c r="EB114" s="27"/>
      <c r="EC114" s="27"/>
      <c r="ED114" s="26"/>
      <c r="EE114" s="80"/>
      <c r="EF114" s="27"/>
      <c r="EG114" s="27"/>
      <c r="EH114" s="26"/>
      <c r="EI114" s="26"/>
      <c r="EJ114" s="27"/>
      <c r="EK114" s="27"/>
      <c r="EL114" s="26"/>
      <c r="EM114" s="80"/>
      <c r="EN114" s="27"/>
      <c r="EO114" s="27"/>
      <c r="EP114" s="26"/>
      <c r="EQ114" s="80"/>
      <c r="ER114" s="26"/>
      <c r="ES114" s="26"/>
      <c r="ET114" s="26"/>
      <c r="EU114" s="80"/>
      <c r="EV114" s="26"/>
      <c r="EW114" s="26"/>
      <c r="EX114" s="26"/>
      <c r="EY114" s="26"/>
      <c r="EZ114" s="26"/>
      <c r="FA114" s="26"/>
      <c r="FB114" s="26"/>
      <c r="FC114" s="26"/>
      <c r="FD114" s="27"/>
      <c r="FE114" s="27"/>
      <c r="FF114" s="26"/>
      <c r="FG114" s="80"/>
      <c r="FH114" s="80"/>
      <c r="FI114" s="27"/>
      <c r="FJ114" s="26"/>
      <c r="FK114" s="80"/>
      <c r="FL114" s="80"/>
      <c r="FM114" s="27"/>
      <c r="FN114" s="26"/>
      <c r="FO114" s="80"/>
      <c r="FP114" s="26"/>
      <c r="FQ114" s="26"/>
      <c r="FR114" s="26"/>
      <c r="FS114" s="80"/>
      <c r="FT114" s="80"/>
      <c r="FU114" s="26"/>
      <c r="FV114" s="26"/>
      <c r="FW114" s="26"/>
      <c r="FX114" s="26"/>
      <c r="FY114" s="26"/>
      <c r="FZ114" s="26"/>
      <c r="GA114" s="80"/>
      <c r="GB114" s="26"/>
      <c r="GC114" s="26"/>
      <c r="GD114" s="26"/>
      <c r="GE114" s="80"/>
      <c r="GF114" s="26"/>
      <c r="GG114" s="26"/>
      <c r="GH114" s="26"/>
      <c r="GI114" s="80"/>
      <c r="GJ114" s="80"/>
      <c r="GK114" s="26"/>
      <c r="GL114" s="26"/>
      <c r="GM114" s="80"/>
      <c r="GN114" s="26"/>
      <c r="GO114" s="26"/>
      <c r="GP114" s="26"/>
      <c r="GQ114" s="80"/>
      <c r="GR114" s="80"/>
      <c r="GS114" s="26"/>
      <c r="GT114" s="26"/>
      <c r="GU114" s="26"/>
      <c r="GV114" s="26"/>
      <c r="GW114" s="26"/>
      <c r="GX114" s="26"/>
      <c r="GY114" s="26"/>
      <c r="GZ114" s="26"/>
      <c r="HA114" s="26"/>
      <c r="HB114" s="26"/>
      <c r="HC114" s="26"/>
      <c r="HD114" s="26"/>
      <c r="HE114" s="26"/>
      <c r="HF114" s="26"/>
      <c r="HG114" s="26"/>
      <c r="HH114" s="26"/>
      <c r="HI114" s="26"/>
      <c r="HJ114" s="26"/>
      <c r="HK114" s="26"/>
      <c r="HL114" s="26"/>
      <c r="HM114" s="26"/>
      <c r="HN114" s="26"/>
      <c r="HO114" s="26"/>
      <c r="HP114" s="26"/>
      <c r="HQ114" s="26"/>
      <c r="HR114" s="26"/>
      <c r="HS114" s="26"/>
      <c r="HT114" s="26"/>
      <c r="HU114" s="26"/>
      <c r="HV114" s="26"/>
      <c r="HW114" s="26"/>
      <c r="HX114" s="26"/>
      <c r="HY114" s="26"/>
      <c r="HZ114" s="26"/>
      <c r="IA114" s="26"/>
      <c r="IB114" s="26"/>
      <c r="IC114" s="26"/>
      <c r="ID114" s="26"/>
      <c r="IE114" s="26"/>
      <c r="IF114" s="26"/>
      <c r="IG114" s="26"/>
      <c r="IH114" s="26"/>
      <c r="II114" s="26"/>
      <c r="IJ114" s="26"/>
      <c r="IK114" s="26"/>
      <c r="IL114" s="26"/>
      <c r="IM114" s="26"/>
      <c r="IN114" s="26"/>
      <c r="IO114" s="26"/>
      <c r="IP114" s="26"/>
      <c r="IQ114" s="26"/>
      <c r="IR114" s="80"/>
      <c r="IS114" s="27"/>
      <c r="IT114" s="26"/>
      <c r="IU114" s="80"/>
      <c r="IV114" s="26"/>
      <c r="IW114" s="26"/>
      <c r="IX114" s="26"/>
      <c r="IY114" s="26"/>
      <c r="IZ114" s="26"/>
      <c r="JA114" s="26"/>
      <c r="JB114" s="26"/>
      <c r="JC114" s="26"/>
      <c r="JD114" s="26"/>
      <c r="JE114" s="26"/>
      <c r="JF114" s="26"/>
      <c r="JG114" s="26"/>
      <c r="JH114" s="26"/>
      <c r="JI114" s="26"/>
      <c r="JJ114" s="26"/>
      <c r="JK114" s="26"/>
      <c r="JL114" s="26"/>
      <c r="JM114" s="26"/>
      <c r="JN114" s="26"/>
      <c r="JO114" s="26"/>
      <c r="JP114" s="26"/>
      <c r="JQ114" s="26"/>
      <c r="JR114" s="26"/>
      <c r="JS114" s="26"/>
      <c r="JT114" s="26"/>
      <c r="JU114" s="26"/>
      <c r="JV114" s="26"/>
      <c r="JW114" s="26"/>
      <c r="JX114" s="30"/>
      <c r="JY114" s="30"/>
      <c r="JZ114" s="30"/>
      <c r="KA114" s="30"/>
      <c r="KB114" s="26"/>
      <c r="KC114" s="26"/>
      <c r="KD114" s="26"/>
      <c r="KE114" s="26"/>
      <c r="KF114" s="26"/>
      <c r="KG114" s="26"/>
      <c r="KH114" s="26"/>
      <c r="KI114" s="26"/>
      <c r="KJ114" s="26"/>
      <c r="KK114" s="26"/>
      <c r="KL114" s="26"/>
      <c r="KM114" s="26"/>
      <c r="KN114" s="26"/>
      <c r="KO114" s="26"/>
      <c r="KP114" s="26"/>
      <c r="KQ114" s="26"/>
      <c r="KR114" s="26"/>
      <c r="KS114" s="26"/>
      <c r="KT114" s="26"/>
      <c r="KU114" s="26"/>
      <c r="KV114" s="26"/>
      <c r="KW114" s="26"/>
      <c r="KX114" s="26"/>
      <c r="KY114" s="26"/>
      <c r="KZ114" s="26"/>
      <c r="LA114" s="26"/>
      <c r="LB114" s="26"/>
      <c r="LC114" s="26"/>
      <c r="LD114" s="26"/>
      <c r="LE114" s="26"/>
      <c r="LF114" s="26"/>
      <c r="LG114" s="26"/>
      <c r="LH114" s="26"/>
      <c r="LI114" s="26"/>
      <c r="LJ114" s="26"/>
      <c r="LK114" s="26"/>
      <c r="LL114" s="26"/>
      <c r="LM114" s="26"/>
      <c r="LN114" s="26"/>
      <c r="LO114" s="26"/>
      <c r="LP114" s="26"/>
      <c r="LQ114" s="26"/>
      <c r="LR114" s="26"/>
      <c r="LS114" s="26"/>
    </row>
    <row r="115" spans="1:331" s="154" customFormat="1" ht="31.5" x14ac:dyDescent="0.25">
      <c r="A115" s="20" t="s">
        <v>194</v>
      </c>
      <c r="B115" s="197">
        <f t="shared" si="234"/>
        <v>71794.353669999997</v>
      </c>
      <c r="C115" s="197">
        <f t="shared" si="235"/>
        <v>84337.112000000008</v>
      </c>
      <c r="D115" s="197">
        <f t="shared" si="236"/>
        <v>84337.112000000008</v>
      </c>
      <c r="E115" s="197"/>
      <c r="F115" s="197">
        <f t="shared" si="237"/>
        <v>61985.307260000001</v>
      </c>
      <c r="G115" s="28">
        <f t="shared" ref="G115:G146" si="338">F115/C115*100</f>
        <v>73.497071206327291</v>
      </c>
      <c r="H115" s="29">
        <f>H116+H117+H118+H119+H120+H121+H122+H123</f>
        <v>0</v>
      </c>
      <c r="I115" s="29">
        <f>I116+I117+I118+I119+I120+I121+I122+I123</f>
        <v>0</v>
      </c>
      <c r="J115" s="29">
        <f>J116+J117+J118+J119+J120+J121+J122+J123</f>
        <v>0</v>
      </c>
      <c r="K115" s="29">
        <f>K116+K117+K118+K119+K120+K121+K122+K123</f>
        <v>0</v>
      </c>
      <c r="L115" s="29"/>
      <c r="M115" s="29">
        <f>M116+M117+M118+M119+M120+M121+M122+M123</f>
        <v>1111.1199999999999</v>
      </c>
      <c r="N115" s="29">
        <f>N116+N117+N118+N119+N120+N121+N122+N123</f>
        <v>1111.1199999999999</v>
      </c>
      <c r="O115" s="28">
        <f t="shared" ref="O115:O116" si="339">N115/M115*100</f>
        <v>100</v>
      </c>
      <c r="P115" s="29"/>
      <c r="Q115" s="29">
        <f>Q116+Q117+Q118+Q119+Q120+Q121+Q122+Q123</f>
        <v>0</v>
      </c>
      <c r="R115" s="29">
        <f>R116+R117+R118+R119+R120+R121+R122+R123</f>
        <v>0</v>
      </c>
      <c r="S115" s="29">
        <f>S116+S117+S118+S119+S120+S121+S122+S123</f>
        <v>0</v>
      </c>
      <c r="T115" s="29"/>
      <c r="U115" s="29">
        <f>U116+U117+U118+U119+U120+U121+U122+U123</f>
        <v>0</v>
      </c>
      <c r="V115" s="29">
        <f>V116+V117+V118+V119+V120+V121+V122+V123</f>
        <v>0</v>
      </c>
      <c r="W115" s="29">
        <f>W116+W117+W118+W119+W120+W121+W122+W123</f>
        <v>0</v>
      </c>
      <c r="X115" s="29">
        <f t="shared" ref="X115:AA115" si="340">X116+X117+X118+X119+X120+X121+X122+X123</f>
        <v>0</v>
      </c>
      <c r="Y115" s="29">
        <f t="shared" si="340"/>
        <v>0</v>
      </c>
      <c r="Z115" s="29">
        <f t="shared" si="340"/>
        <v>0</v>
      </c>
      <c r="AA115" s="29">
        <f t="shared" si="340"/>
        <v>0</v>
      </c>
      <c r="AB115" s="29">
        <f t="shared" ref="AB115:AD115" si="341">AB116+AB117+AB118+AB119+AB120+AB121+AB122+AB123</f>
        <v>477.64080000000001</v>
      </c>
      <c r="AC115" s="29">
        <f t="shared" si="341"/>
        <v>477.64080000000001</v>
      </c>
      <c r="AD115" s="29">
        <f t="shared" si="341"/>
        <v>477.64080000000001</v>
      </c>
      <c r="AE115" s="29">
        <f>AD115/AC115*100</f>
        <v>100</v>
      </c>
      <c r="AF115" s="29"/>
      <c r="AG115" s="29">
        <f>AG116+AG117+AG118+AG119+AG120+AG121+AG122+AG123</f>
        <v>0</v>
      </c>
      <c r="AH115" s="29">
        <f>AH116+AH117+AH118+AH119+AH120+AH121+AH122+AH123</f>
        <v>0</v>
      </c>
      <c r="AI115" s="29">
        <f>AI116+AI117+AI118+AI119+AI120+AI121+AI122+AI123</f>
        <v>0</v>
      </c>
      <c r="AJ115" s="29"/>
      <c r="AK115" s="29">
        <f t="shared" ref="AK115:AP115" si="342">AK116+AK117+AK118+AK119+AK120+AK121+AK122+AK123</f>
        <v>0</v>
      </c>
      <c r="AL115" s="29">
        <f t="shared" si="342"/>
        <v>0</v>
      </c>
      <c r="AM115" s="29">
        <f t="shared" si="342"/>
        <v>0</v>
      </c>
      <c r="AN115" s="29">
        <f t="shared" ref="AN115" si="343">AN116+AN117+AN118+AN119+AN120+AN121+AN122+AN123</f>
        <v>3455.6</v>
      </c>
      <c r="AO115" s="29">
        <f t="shared" si="342"/>
        <v>3455.6</v>
      </c>
      <c r="AP115" s="29">
        <f t="shared" si="342"/>
        <v>3455.6</v>
      </c>
      <c r="AQ115" s="28">
        <f>AP115/AO115*100</f>
        <v>100</v>
      </c>
      <c r="AR115" s="29">
        <f t="shared" ref="AR115" si="344">AR116+AR117+AR118+AR119+AR120+AR121+AR122+AR123</f>
        <v>102</v>
      </c>
      <c r="AS115" s="29">
        <f t="shared" ref="AS115:BB115" si="345">AS116+AS117+AS118+AS119+AS120+AS121+AS122+AS123</f>
        <v>102.04082000000001</v>
      </c>
      <c r="AT115" s="29">
        <f t="shared" ref="AT115" si="346">AT116+AT117+AT118+AT119+AT120+AT121+AT122+AT123</f>
        <v>102.04082000000001</v>
      </c>
      <c r="AU115" s="28">
        <f t="shared" ref="AU115:AU116" si="347">AT115/AS115*100</f>
        <v>100</v>
      </c>
      <c r="AV115" s="29">
        <f t="shared" ref="AV115" si="348">AV116+AV117+AV118+AV119+AV120+AV121+AV122+AV123</f>
        <v>0</v>
      </c>
      <c r="AW115" s="29">
        <f t="shared" si="345"/>
        <v>0</v>
      </c>
      <c r="AX115" s="29">
        <f t="shared" si="345"/>
        <v>0</v>
      </c>
      <c r="AY115" s="29">
        <f t="shared" si="345"/>
        <v>0</v>
      </c>
      <c r="AZ115" s="29">
        <f t="shared" ref="AZ115" si="349">AZ116+AZ117+AZ118+AZ119+AZ120+AZ121+AZ122+AZ123</f>
        <v>38.612870000000001</v>
      </c>
      <c r="BA115" s="29">
        <f t="shared" si="345"/>
        <v>38.612870000000001</v>
      </c>
      <c r="BB115" s="29">
        <f t="shared" si="345"/>
        <v>38.612870000000001</v>
      </c>
      <c r="BC115" s="28">
        <f>BB115/BA115*100</f>
        <v>100</v>
      </c>
      <c r="BD115" s="29"/>
      <c r="BE115" s="29"/>
      <c r="BF115" s="29"/>
      <c r="BG115" s="28"/>
      <c r="BH115" s="29"/>
      <c r="BI115" s="29"/>
      <c r="BJ115" s="29"/>
      <c r="BK115" s="28"/>
      <c r="BL115" s="28"/>
      <c r="BM115" s="29">
        <f>BM116+BM117+BM118+BM119+BM120+BM121+BM122+BM123</f>
        <v>0</v>
      </c>
      <c r="BN115" s="29">
        <f>BN116+BN117+BN118+BN119+BN120+BN121+BN122+BN123</f>
        <v>0</v>
      </c>
      <c r="BO115" s="29">
        <f>BO116+BO117+BO118+BO119+BO120+BO121+BO122+BO123</f>
        <v>0</v>
      </c>
      <c r="BP115" s="29"/>
      <c r="BQ115" s="29">
        <f>BQ116+BQ117+BQ118+BQ119+BQ120+BQ121+BQ122+BQ123</f>
        <v>3784.5375100000001</v>
      </c>
      <c r="BR115" s="29">
        <f>BR116+BR117+BR118+BR119+BR120+BR121+BR122+BR123</f>
        <v>1975.9442100000001</v>
      </c>
      <c r="BS115" s="28">
        <f t="shared" si="260"/>
        <v>52.210982313661894</v>
      </c>
      <c r="BT115" s="29">
        <f>BT116+BT117+BT118+BT119+BT120+BT121+BT122+BT123</f>
        <v>8500</v>
      </c>
      <c r="BU115" s="29">
        <f>BU116+BU117+BU118+BU119+BU120+BU121+BU122+BU123</f>
        <v>8500</v>
      </c>
      <c r="BV115" s="29">
        <f>BV116+BV117+BV118+BV119+BV120+BV121+BV122+BV123</f>
        <v>2584.6106400000003</v>
      </c>
      <c r="BW115" s="28">
        <f>BV115/BU115*100</f>
        <v>30.407184000000004</v>
      </c>
      <c r="BX115" s="29">
        <f t="shared" ref="BX115:CE115" si="350">BX116+BX117+BX118+BX119+BX120+BX121+BX122+BX123</f>
        <v>16343.5</v>
      </c>
      <c r="BY115" s="29">
        <f t="shared" si="350"/>
        <v>22829.9</v>
      </c>
      <c r="BZ115" s="29">
        <f t="shared" si="350"/>
        <v>15209.56293</v>
      </c>
      <c r="CA115" s="29">
        <f t="shared" si="350"/>
        <v>66.621242011572534</v>
      </c>
      <c r="CB115" s="29">
        <f t="shared" si="350"/>
        <v>0</v>
      </c>
      <c r="CC115" s="29">
        <f t="shared" si="350"/>
        <v>0</v>
      </c>
      <c r="CD115" s="29">
        <f t="shared" si="350"/>
        <v>0</v>
      </c>
      <c r="CE115" s="29">
        <f t="shared" si="350"/>
        <v>0</v>
      </c>
      <c r="CF115" s="29">
        <f t="shared" ref="CF115" si="351">CF116+CF117+CF118+CF119+CF120+CF121+CF122+CF123</f>
        <v>3518.7</v>
      </c>
      <c r="CG115" s="29">
        <f t="shared" ref="CG115:CL115" si="352">CG116+CG117+CG118+CG119+CG120+CG121+CG122+CG123</f>
        <v>3907</v>
      </c>
      <c r="CH115" s="29">
        <f t="shared" si="352"/>
        <v>2512.0450000000001</v>
      </c>
      <c r="CI115" s="29">
        <f t="shared" si="352"/>
        <v>64.296007166624008</v>
      </c>
      <c r="CJ115" s="29">
        <f t="shared" ref="CJ115" si="353">CJ116+CJ117+CJ118+CJ119+CJ120+CJ121+CJ122+CJ123</f>
        <v>560</v>
      </c>
      <c r="CK115" s="29">
        <f t="shared" si="352"/>
        <v>560</v>
      </c>
      <c r="CL115" s="29">
        <f t="shared" si="352"/>
        <v>29</v>
      </c>
      <c r="CM115" s="29">
        <f>CL115/CK115*100</f>
        <v>5.1785714285714288</v>
      </c>
      <c r="CN115" s="29">
        <f t="shared" ref="CN115" si="354">CN116+CN117+CN118+CN119+CN120+CN121+CN122+CN123</f>
        <v>0</v>
      </c>
      <c r="CO115" s="29">
        <f t="shared" ref="CO115:CU115" si="355">CO116+CO117+CO118+CO119+CO120+CO121+CO122+CO123</f>
        <v>0</v>
      </c>
      <c r="CP115" s="29">
        <f t="shared" si="355"/>
        <v>0</v>
      </c>
      <c r="CQ115" s="29">
        <f t="shared" si="355"/>
        <v>0</v>
      </c>
      <c r="CR115" s="29">
        <f t="shared" ref="CR115" si="356">CR116+CR117+CR118+CR119+CR120+CR121+CR122+CR123</f>
        <v>0</v>
      </c>
      <c r="CS115" s="29">
        <f t="shared" si="355"/>
        <v>0</v>
      </c>
      <c r="CT115" s="29">
        <f t="shared" si="355"/>
        <v>0</v>
      </c>
      <c r="CU115" s="29">
        <f t="shared" si="355"/>
        <v>0</v>
      </c>
      <c r="CV115" s="29"/>
      <c r="CW115" s="29">
        <f>CW116+CW117+CW118+CW119+CW120+CW121+CW122+CW123</f>
        <v>0</v>
      </c>
      <c r="CX115" s="29">
        <f>CX116+CX117+CX118+CX119+CX120+CX121+CX122+CX123</f>
        <v>0</v>
      </c>
      <c r="CY115" s="29">
        <f>CY116+CY117+CY118+CY119+CY120+CY121+CY122+CY123</f>
        <v>0</v>
      </c>
      <c r="CZ115" s="29">
        <f t="shared" ref="CZ115" si="357">CZ116+CZ117+CZ118+CZ119+CZ120+CZ121+CZ122+CZ123</f>
        <v>16869</v>
      </c>
      <c r="DA115" s="29">
        <f t="shared" ref="DA115:DG115" si="358">DA116+DA117+DA118+DA119+DA120+DA121+DA122+DA123</f>
        <v>16869</v>
      </c>
      <c r="DB115" s="29">
        <f t="shared" si="358"/>
        <v>16868.989999999998</v>
      </c>
      <c r="DC115" s="82">
        <f t="shared" si="261"/>
        <v>99.999940719663272</v>
      </c>
      <c r="DD115" s="29">
        <f t="shared" si="358"/>
        <v>0</v>
      </c>
      <c r="DE115" s="29">
        <f t="shared" si="358"/>
        <v>0</v>
      </c>
      <c r="DF115" s="29">
        <f t="shared" si="358"/>
        <v>0</v>
      </c>
      <c r="DG115" s="29">
        <f t="shared" si="358"/>
        <v>0</v>
      </c>
      <c r="DH115" s="29"/>
      <c r="DI115" s="29">
        <f>DI116+DI117+DI118+DI119+DI120+DI121+DI122+DI123</f>
        <v>0</v>
      </c>
      <c r="DJ115" s="29">
        <f>DJ116+DJ117+DJ118+DJ119+DJ120+DJ121+DJ122+DJ123</f>
        <v>0</v>
      </c>
      <c r="DK115" s="29">
        <f>DK116+DK117+DK118+DK119+DK120+DK121+DK122+DK123</f>
        <v>0</v>
      </c>
      <c r="DL115" s="29"/>
      <c r="DM115" s="29">
        <f t="shared" ref="DM115:DR115" si="359">DM116+DM117+DM118+DM119+DM120+DM121+DM122+DM123</f>
        <v>1776.96</v>
      </c>
      <c r="DN115" s="29">
        <f t="shared" si="359"/>
        <v>1776.96</v>
      </c>
      <c r="DO115" s="28">
        <f t="shared" ref="DO115:DO120" si="360">DN115/DM115*100</f>
        <v>100</v>
      </c>
      <c r="DP115" s="29">
        <f t="shared" ref="DP115" si="361">DP116+DP117+DP118+DP119+DP120+DP121+DP122+DP123</f>
        <v>104.4</v>
      </c>
      <c r="DQ115" s="29">
        <f t="shared" si="359"/>
        <v>104.4</v>
      </c>
      <c r="DR115" s="29">
        <f t="shared" si="359"/>
        <v>40.08</v>
      </c>
      <c r="DS115" s="29">
        <f>DR115/DQ115*100</f>
        <v>38.390804597701148</v>
      </c>
      <c r="DT115" s="29"/>
      <c r="DU115" s="29">
        <f>DU116+DU117+DU118+DU119+DU120+DU121+DU122+DU123</f>
        <v>0</v>
      </c>
      <c r="DV115" s="29">
        <f>DV116+DV117+DV118+DV119+DV120+DV121+DV122+DV123</f>
        <v>0</v>
      </c>
      <c r="DW115" s="29">
        <f>DW116+DW117+DW118+DW119+DW120+DW121+DW122+DW123</f>
        <v>0</v>
      </c>
      <c r="DX115" s="29"/>
      <c r="DY115" s="29">
        <f t="shared" ref="DY115:ED115" si="362">DY116+DY117+DY118+DY119+DY120+DY121+DY122+DY123</f>
        <v>0</v>
      </c>
      <c r="DZ115" s="29">
        <f t="shared" si="362"/>
        <v>0</v>
      </c>
      <c r="EA115" s="29">
        <f t="shared" si="362"/>
        <v>0</v>
      </c>
      <c r="EB115" s="29">
        <v>4141.7</v>
      </c>
      <c r="EC115" s="29">
        <f t="shared" si="362"/>
        <v>4141.7</v>
      </c>
      <c r="ED115" s="29">
        <f t="shared" si="362"/>
        <v>2498.4639900000002</v>
      </c>
      <c r="EE115" s="29">
        <f>ED115/EC115*100</f>
        <v>60.324600767800675</v>
      </c>
      <c r="EF115" s="29"/>
      <c r="EG115" s="29"/>
      <c r="EH115" s="29"/>
      <c r="EI115" s="28"/>
      <c r="EJ115" s="29">
        <f>EJ116+EJ117+EJ118+EJ119+EJ120+EJ121+EJ122+EJ123</f>
        <v>4105.1000000000004</v>
      </c>
      <c r="EK115" s="29">
        <f>EK116+EK117+EK118+EK119+EK120+EK121+EK122+EK123</f>
        <v>4432.3</v>
      </c>
      <c r="EL115" s="29">
        <f>EL116+EL117+EL118+EL119+EL120+EL121+EL122+EL123</f>
        <v>3084.7510000000002</v>
      </c>
      <c r="EM115" s="29">
        <f>EL115/EK115*100</f>
        <v>69.59707149786793</v>
      </c>
      <c r="EN115" s="29">
        <f>EN116+EN117+EN118+EN119+EN120+EN121+EN122+EN123</f>
        <v>720</v>
      </c>
      <c r="EO115" s="29">
        <f>EO116+EO117+EO118+EO119+EO120+EO121+EO122+EO123</f>
        <v>720</v>
      </c>
      <c r="EP115" s="29">
        <f>EP116+EP117+EP118+EP119+EP120+EP121+EP122+EP123</f>
        <v>321.70100000000002</v>
      </c>
      <c r="EQ115" s="29">
        <f>EP115/EO115*100</f>
        <v>44.680694444444448</v>
      </c>
      <c r="ER115" s="29">
        <f>ER116+ER117+ER118+ER119+ER120+ER121+ER122+ER123</f>
        <v>3693.8</v>
      </c>
      <c r="ES115" s="29">
        <f>ES116+ES117+ES118+ES119+ES120+ES121+ES122+ES123</f>
        <v>3693.8</v>
      </c>
      <c r="ET115" s="29">
        <f>ET116+ET117+ET118+ET119+ET120+ET121+ET122+ET123</f>
        <v>3685.2</v>
      </c>
      <c r="EU115" s="29">
        <f>ET115/ES115*100</f>
        <v>99.767177432454375</v>
      </c>
      <c r="EV115" s="29">
        <f t="shared" ref="EV115:FC115" si="363">EV116+EV117+EV118+EV119+EV120+EV121+EV122+EV123</f>
        <v>4340</v>
      </c>
      <c r="EW115" s="29">
        <f t="shared" si="363"/>
        <v>5000</v>
      </c>
      <c r="EX115" s="29">
        <f t="shared" si="363"/>
        <v>5000</v>
      </c>
      <c r="EY115" s="29">
        <f t="shared" si="363"/>
        <v>100</v>
      </c>
      <c r="EZ115" s="29">
        <f t="shared" si="363"/>
        <v>1400</v>
      </c>
      <c r="FA115" s="29">
        <f t="shared" si="363"/>
        <v>0</v>
      </c>
      <c r="FB115" s="29">
        <f t="shared" si="363"/>
        <v>0</v>
      </c>
      <c r="FC115" s="29">
        <f t="shared" si="363"/>
        <v>0</v>
      </c>
      <c r="FD115" s="29">
        <f>FD116+FD117+FD118+FD119+FD120+FD121+FD122+FD123</f>
        <v>0</v>
      </c>
      <c r="FE115" s="29">
        <f>FE116+FE117+FE118+FE119+FE120+FE121+FE122+FE123</f>
        <v>0</v>
      </c>
      <c r="FF115" s="29">
        <f>FF116+FF117+FF118+FF119+FF120+FF121+FF122+FF123</f>
        <v>0</v>
      </c>
      <c r="FG115" s="29">
        <f>FG116+FG117+FG118+FG119+FG120+FG121+FG122+FG123</f>
        <v>0</v>
      </c>
      <c r="FH115" s="29"/>
      <c r="FI115" s="29">
        <f>FI116+FI117+FI118+FI119+FI120+FI121+FI122+FI123</f>
        <v>0</v>
      </c>
      <c r="FJ115" s="29">
        <f>FJ116+FJ117+FJ118+FJ119+FJ120+FJ121+FJ122+FJ123</f>
        <v>0</v>
      </c>
      <c r="FK115" s="29">
        <f>FK116+FK117+FK118+FK119+FK120+FK121+FK122+FK123</f>
        <v>0</v>
      </c>
      <c r="FL115" s="29"/>
      <c r="FM115" s="29">
        <f>FM116+FM117+FM118+FM119+FM120+FM121+FM122+FM123</f>
        <v>0</v>
      </c>
      <c r="FN115" s="29">
        <f>FN116+FN117+FN118+FN119+FN120+FN121+FN122+FN123</f>
        <v>0</v>
      </c>
      <c r="FO115" s="29">
        <f>FO116+FO117+FO118+FO119+FO120+FO121+FO122+FO123</f>
        <v>0</v>
      </c>
      <c r="FP115" s="29"/>
      <c r="FQ115" s="29"/>
      <c r="FR115" s="29">
        <f>FR116+FR117+FR118+FR119+FR120+FR121+FR122+FR123</f>
        <v>0</v>
      </c>
      <c r="FS115" s="29"/>
      <c r="FT115" s="29"/>
      <c r="FU115" s="29">
        <f t="shared" ref="FU115:GI115" si="364">FU116+FU117+FU118+FU119+FU120+FU121+FU122+FU123</f>
        <v>0</v>
      </c>
      <c r="FV115" s="29">
        <f t="shared" si="364"/>
        <v>0</v>
      </c>
      <c r="FW115" s="29">
        <f t="shared" si="364"/>
        <v>0</v>
      </c>
      <c r="FX115" s="29">
        <f t="shared" si="364"/>
        <v>0</v>
      </c>
      <c r="FY115" s="29">
        <f t="shared" si="364"/>
        <v>0</v>
      </c>
      <c r="FZ115" s="29">
        <f t="shared" si="364"/>
        <v>0</v>
      </c>
      <c r="GA115" s="29">
        <f t="shared" si="364"/>
        <v>0</v>
      </c>
      <c r="GB115" s="29">
        <f t="shared" si="364"/>
        <v>0</v>
      </c>
      <c r="GC115" s="29">
        <f t="shared" ref="GC115:GE115" si="365">GC116+GC117+GC118+GC119+GC120+GC121+GC122+GC123</f>
        <v>0</v>
      </c>
      <c r="GD115" s="29">
        <f t="shared" si="365"/>
        <v>0</v>
      </c>
      <c r="GE115" s="29">
        <f t="shared" si="365"/>
        <v>0</v>
      </c>
      <c r="GF115" s="29">
        <f t="shared" si="364"/>
        <v>0</v>
      </c>
      <c r="GG115" s="29">
        <f t="shared" si="364"/>
        <v>0</v>
      </c>
      <c r="GH115" s="29">
        <f t="shared" si="364"/>
        <v>0</v>
      </c>
      <c r="GI115" s="29">
        <f t="shared" si="364"/>
        <v>0</v>
      </c>
      <c r="GJ115" s="29"/>
      <c r="GK115" s="29">
        <f t="shared" ref="GK115:GQ115" si="366">GK116+GK117+GK118+GK119+GK120+GK121+GK122+GK123</f>
        <v>0</v>
      </c>
      <c r="GL115" s="29">
        <f t="shared" si="366"/>
        <v>0</v>
      </c>
      <c r="GM115" s="29">
        <f t="shared" si="366"/>
        <v>0</v>
      </c>
      <c r="GN115" s="29">
        <f t="shared" si="366"/>
        <v>0</v>
      </c>
      <c r="GO115" s="29">
        <f t="shared" si="366"/>
        <v>0</v>
      </c>
      <c r="GP115" s="29">
        <f t="shared" si="366"/>
        <v>0</v>
      </c>
      <c r="GQ115" s="29">
        <f t="shared" si="366"/>
        <v>0</v>
      </c>
      <c r="GR115" s="29"/>
      <c r="GS115" s="29">
        <f>GS116+GS117+GS118+GS119+GS120+GS121+GS122+GS123</f>
        <v>0</v>
      </c>
      <c r="GT115" s="29">
        <f>GT116+GT117+GT118+GT119+GT120+GT121+GT122+GT123</f>
        <v>0</v>
      </c>
      <c r="GU115" s="29">
        <f>GU116+GU117+GU118+GU119+GU120+GU121+GU122+GU123</f>
        <v>0</v>
      </c>
      <c r="GV115" s="29"/>
      <c r="GW115" s="29"/>
      <c r="GX115" s="29"/>
      <c r="GY115" s="28"/>
      <c r="GZ115" s="28"/>
      <c r="HA115" s="29">
        <f>HA116+HA117+HA118+HA119+HA120+HA121+HA122+HA123</f>
        <v>0</v>
      </c>
      <c r="HB115" s="29">
        <f>HB116+HB117+HB118+HB119+HB120+HB121+HB122+HB123</f>
        <v>0</v>
      </c>
      <c r="HC115" s="28"/>
      <c r="HD115" s="28"/>
      <c r="HE115" s="29">
        <f>HE116+HE117+HE118+HE119+HE120+HE121+HE122+HE123</f>
        <v>0</v>
      </c>
      <c r="HF115" s="29">
        <f>HF116+HF117+HF118+HF119+HF120+HF121+HF122+HF123</f>
        <v>0</v>
      </c>
      <c r="HG115" s="28"/>
      <c r="HH115" s="29">
        <f>HH116+HH117+HH118+HH119+HH120+HH121+HH122+HH123</f>
        <v>1500</v>
      </c>
      <c r="HI115" s="29">
        <f>HI116+HI117+HI118+HI119+HI120+HI121+HI122+HI123</f>
        <v>1000</v>
      </c>
      <c r="HJ115" s="29">
        <f>HJ116+HJ117+HJ118+HJ119+HJ120+HJ121+HJ122+HJ123</f>
        <v>0</v>
      </c>
      <c r="HK115" s="28">
        <f>HJ115/HI115*100</f>
        <v>0</v>
      </c>
      <c r="HL115" s="29">
        <f>HL116+HL117+HL118+HL119+HL120+HL121+HL122+HL123</f>
        <v>1832.5</v>
      </c>
      <c r="HM115" s="29">
        <f>HM116+HM117+HM118+HM119+HM120+HM121+HM122+HM123</f>
        <v>1832.5</v>
      </c>
      <c r="HN115" s="29">
        <f>HN116+HN117+HN118+HN119+HN120+HN121+HN122+HN123</f>
        <v>1212.9839999999999</v>
      </c>
      <c r="HO115" s="28">
        <f>HN115/HM115*100</f>
        <v>66.192851296043656</v>
      </c>
      <c r="HP115" s="29">
        <f>HP116+HP117+HP118+HP119+HP120+HP121+HP122+HP123</f>
        <v>91.8</v>
      </c>
      <c r="HQ115" s="29">
        <f>HQ116+HQ117+HQ118+HQ119+HQ120+HQ121+HQ122+HQ123</f>
        <v>0</v>
      </c>
      <c r="HR115" s="29">
        <f>HR116+HR117+HR118+HR119+HR120+HR121+HR122+HR123</f>
        <v>0</v>
      </c>
      <c r="HS115" s="28"/>
      <c r="HT115" s="29">
        <f>HT116+HT117+HT118+HT119+HT120+HT121+HT122+HT123</f>
        <v>0</v>
      </c>
      <c r="HU115" s="29">
        <f>HU116+HU117+HU118+HU119+HU120+HU121+HU122+HU123</f>
        <v>0</v>
      </c>
      <c r="HV115" s="29">
        <f>HV116+HV117+HV118+HV119+HV120+HV121+HV122+HV123</f>
        <v>0</v>
      </c>
      <c r="HW115" s="28"/>
      <c r="HX115" s="29"/>
      <c r="HY115" s="29"/>
      <c r="HZ115" s="29"/>
      <c r="IA115" s="28"/>
      <c r="IB115" s="29"/>
      <c r="IC115" s="29"/>
      <c r="ID115" s="29"/>
      <c r="IE115" s="28"/>
      <c r="IF115" s="29"/>
      <c r="IG115" s="29"/>
      <c r="IH115" s="29"/>
      <c r="II115" s="28"/>
      <c r="IJ115" s="28"/>
      <c r="IK115" s="29"/>
      <c r="IL115" s="29"/>
      <c r="IM115" s="28"/>
      <c r="IN115" s="28"/>
      <c r="IO115" s="29"/>
      <c r="IP115" s="29"/>
      <c r="IQ115" s="28"/>
      <c r="IR115" s="29"/>
      <c r="IS115" s="29">
        <f>IS116+IS117+IS118+IS119+IS120+IS121+IS122+IS123</f>
        <v>0</v>
      </c>
      <c r="IT115" s="29">
        <f>IT116+IT117+IT118+IT119+IT120+IT121+IT122+IT123</f>
        <v>0</v>
      </c>
      <c r="IU115" s="29">
        <f>IU116+IU117+IU118+IU119+IU120+IU121+IU122+IU123</f>
        <v>0</v>
      </c>
      <c r="IV115" s="29"/>
      <c r="IW115" s="29"/>
      <c r="IX115" s="29"/>
      <c r="IY115" s="28"/>
      <c r="IZ115" s="29"/>
      <c r="JA115" s="29"/>
      <c r="JB115" s="29"/>
      <c r="JC115" s="28"/>
      <c r="JD115" s="28"/>
      <c r="JE115" s="29"/>
      <c r="JF115" s="29"/>
      <c r="JG115" s="28"/>
      <c r="JH115" s="29"/>
      <c r="JI115" s="29"/>
      <c r="JJ115" s="29"/>
      <c r="JK115" s="28"/>
      <c r="JL115" s="28"/>
      <c r="JM115" s="29"/>
      <c r="JN115" s="29"/>
      <c r="JO115" s="28"/>
      <c r="JP115" s="29">
        <f>JP116+JP117+JP118+JP119+JP120+JP121+JP122+JP123</f>
        <v>0</v>
      </c>
      <c r="JQ115" s="29">
        <f>JQ116+JQ117+JQ118+JQ119+JQ120+JQ121+JQ122+JQ123</f>
        <v>0</v>
      </c>
      <c r="JR115" s="29">
        <f>JR116+JR117+JR118+JR119+JR120+JR121+JR122+JR123</f>
        <v>0</v>
      </c>
      <c r="JS115" s="28"/>
      <c r="JT115" s="28"/>
      <c r="JU115" s="28"/>
      <c r="JV115" s="28"/>
      <c r="JW115" s="28"/>
      <c r="JX115" s="75"/>
      <c r="JY115" s="75"/>
      <c r="JZ115" s="75"/>
      <c r="KA115" s="75"/>
      <c r="KB115" s="28"/>
      <c r="KC115" s="29"/>
      <c r="KD115" s="29"/>
      <c r="KE115" s="28"/>
      <c r="KF115" s="28"/>
      <c r="KG115" s="29"/>
      <c r="KH115" s="29"/>
      <c r="KI115" s="28"/>
      <c r="KJ115" s="28"/>
      <c r="KK115" s="29"/>
      <c r="KL115" s="29"/>
      <c r="KM115" s="28"/>
      <c r="KN115" s="28"/>
      <c r="KO115" s="29"/>
      <c r="KP115" s="29"/>
      <c r="KQ115" s="28"/>
      <c r="KR115" s="28"/>
      <c r="KS115" s="29"/>
      <c r="KT115" s="29"/>
      <c r="KU115" s="28"/>
      <c r="KV115" s="28"/>
      <c r="KW115" s="29"/>
      <c r="KX115" s="29"/>
      <c r="KY115" s="28"/>
      <c r="KZ115" s="28"/>
      <c r="LA115" s="29"/>
      <c r="LB115" s="29"/>
      <c r="LC115" s="28"/>
      <c r="LD115" s="28"/>
      <c r="LE115" s="29"/>
      <c r="LF115" s="29"/>
      <c r="LG115" s="28"/>
      <c r="LH115" s="28"/>
      <c r="LI115" s="29"/>
      <c r="LJ115" s="29"/>
      <c r="LK115" s="28"/>
      <c r="LL115" s="28"/>
      <c r="LM115" s="29"/>
      <c r="LN115" s="29"/>
      <c r="LO115" s="28"/>
      <c r="LP115" s="28"/>
      <c r="LQ115" s="29"/>
      <c r="LR115" s="29"/>
      <c r="LS115" s="28"/>
    </row>
    <row r="116" spans="1:331" ht="34.5" customHeight="1" x14ac:dyDescent="0.25">
      <c r="A116" s="24" t="s">
        <v>193</v>
      </c>
      <c r="B116" s="198">
        <f t="shared" si="234"/>
        <v>46425.353670000011</v>
      </c>
      <c r="C116" s="198">
        <f t="shared" si="235"/>
        <v>53406.614490000007</v>
      </c>
      <c r="D116" s="198">
        <f t="shared" si="236"/>
        <v>53406.614490000007</v>
      </c>
      <c r="E116" s="198"/>
      <c r="F116" s="198">
        <f t="shared" si="237"/>
        <v>38778.802410000004</v>
      </c>
      <c r="G116" s="26">
        <f t="shared" si="338"/>
        <v>72.610486136059137</v>
      </c>
      <c r="H116" s="27"/>
      <c r="I116" s="27"/>
      <c r="J116" s="26"/>
      <c r="K116" s="26"/>
      <c r="L116" s="26"/>
      <c r="M116" s="26">
        <v>1111.1199999999999</v>
      </c>
      <c r="N116" s="26">
        <v>1111.1199999999999</v>
      </c>
      <c r="O116" s="26">
        <f t="shared" si="339"/>
        <v>100</v>
      </c>
      <c r="P116" s="26"/>
      <c r="Q116" s="27"/>
      <c r="R116" s="27"/>
      <c r="S116" s="26"/>
      <c r="T116" s="26"/>
      <c r="U116" s="27"/>
      <c r="V116" s="27"/>
      <c r="W116" s="26"/>
      <c r="X116" s="27"/>
      <c r="Y116" s="27"/>
      <c r="Z116" s="27"/>
      <c r="AA116" s="26"/>
      <c r="AB116" s="26">
        <v>477.64080000000001</v>
      </c>
      <c r="AC116" s="26">
        <v>477.64080000000001</v>
      </c>
      <c r="AD116" s="26">
        <v>477.64080000000001</v>
      </c>
      <c r="AE116" s="27">
        <f>AD116/AC116*100</f>
        <v>100</v>
      </c>
      <c r="AF116" s="27"/>
      <c r="AG116" s="27"/>
      <c r="AH116" s="26"/>
      <c r="AI116" s="27"/>
      <c r="AJ116" s="27"/>
      <c r="AK116" s="27">
        <v>0</v>
      </c>
      <c r="AL116" s="27">
        <v>0</v>
      </c>
      <c r="AM116" s="26"/>
      <c r="AN116" s="27">
        <v>3455.6</v>
      </c>
      <c r="AO116" s="27">
        <v>3455.6</v>
      </c>
      <c r="AP116" s="27">
        <v>3455.6</v>
      </c>
      <c r="AQ116" s="26">
        <f>AP116/AO116*100</f>
        <v>100</v>
      </c>
      <c r="AR116" s="27">
        <v>102</v>
      </c>
      <c r="AS116" s="27">
        <v>102.04082000000001</v>
      </c>
      <c r="AT116" s="27">
        <v>102.04082000000001</v>
      </c>
      <c r="AU116" s="26">
        <f t="shared" si="347"/>
        <v>100</v>
      </c>
      <c r="AV116" s="27"/>
      <c r="AW116" s="27"/>
      <c r="AX116" s="27"/>
      <c r="AY116" s="26"/>
      <c r="AZ116" s="27">
        <v>38.612870000000001</v>
      </c>
      <c r="BA116" s="27">
        <v>38.612870000000001</v>
      </c>
      <c r="BB116" s="27">
        <v>38.612870000000001</v>
      </c>
      <c r="BC116" s="26">
        <f>BB116/BA116*100</f>
        <v>100</v>
      </c>
      <c r="BD116" s="27"/>
      <c r="BE116" s="27"/>
      <c r="BF116" s="27"/>
      <c r="BG116" s="26"/>
      <c r="BH116" s="27"/>
      <c r="BI116" s="27"/>
      <c r="BJ116" s="27"/>
      <c r="BK116" s="26"/>
      <c r="BL116" s="26"/>
      <c r="BM116" s="27"/>
      <c r="BN116" s="27"/>
      <c r="BO116" s="26"/>
      <c r="BP116" s="26"/>
      <c r="BQ116" s="26"/>
      <c r="BR116" s="26"/>
      <c r="BS116" s="26"/>
      <c r="BT116" s="27">
        <v>0</v>
      </c>
      <c r="BU116" s="27">
        <v>0</v>
      </c>
      <c r="BV116" s="27"/>
      <c r="BW116" s="26"/>
      <c r="BX116" s="27">
        <v>16343.5</v>
      </c>
      <c r="BY116" s="27">
        <v>22829.9</v>
      </c>
      <c r="BZ116" s="26">
        <v>15209.56293</v>
      </c>
      <c r="CA116" s="27">
        <f>BZ116/BY116*100</f>
        <v>66.621242011572534</v>
      </c>
      <c r="CB116" s="27"/>
      <c r="CC116" s="27"/>
      <c r="CD116" s="27"/>
      <c r="CE116" s="27"/>
      <c r="CF116" s="27">
        <v>3518.7</v>
      </c>
      <c r="CG116" s="27">
        <v>3907</v>
      </c>
      <c r="CH116" s="27">
        <v>2512.0450000000001</v>
      </c>
      <c r="CI116" s="27">
        <f>CH116/CG116*100</f>
        <v>64.296007166624008</v>
      </c>
      <c r="CJ116" s="27">
        <v>560</v>
      </c>
      <c r="CK116" s="27">
        <v>560</v>
      </c>
      <c r="CL116" s="27">
        <v>29</v>
      </c>
      <c r="CM116" s="27">
        <f>CL116/CK116*100</f>
        <v>5.1785714285714288</v>
      </c>
      <c r="CN116" s="27"/>
      <c r="CO116" s="27"/>
      <c r="CP116" s="79"/>
      <c r="CQ116" s="79"/>
      <c r="CR116" s="27"/>
      <c r="CS116" s="27"/>
      <c r="CT116" s="79"/>
      <c r="CU116" s="79"/>
      <c r="CV116" s="79"/>
      <c r="CW116" s="27"/>
      <c r="CX116" s="79"/>
      <c r="CY116" s="79"/>
      <c r="CZ116" s="27"/>
      <c r="DA116" s="27"/>
      <c r="DB116" s="79"/>
      <c r="DC116" s="31"/>
      <c r="DD116" s="27"/>
      <c r="DE116" s="27"/>
      <c r="DF116" s="79"/>
      <c r="DG116" s="79"/>
      <c r="DH116" s="79"/>
      <c r="DI116" s="27"/>
      <c r="DJ116" s="79"/>
      <c r="DK116" s="79"/>
      <c r="DL116" s="79"/>
      <c r="DM116" s="27"/>
      <c r="DN116" s="79"/>
      <c r="DO116" s="26"/>
      <c r="DP116" s="27">
        <v>104.4</v>
      </c>
      <c r="DQ116" s="27">
        <v>104.4</v>
      </c>
      <c r="DR116" s="79">
        <v>40.08</v>
      </c>
      <c r="DS116" s="27">
        <f>DR116/DQ116*100</f>
        <v>38.390804597701148</v>
      </c>
      <c r="DT116" s="27"/>
      <c r="DU116" s="27"/>
      <c r="DV116" s="79"/>
      <c r="DW116" s="79"/>
      <c r="DX116" s="79"/>
      <c r="DY116" s="27"/>
      <c r="DZ116" s="79"/>
      <c r="EA116" s="79"/>
      <c r="EB116" s="27">
        <v>4141.7</v>
      </c>
      <c r="EC116" s="27">
        <v>4141.7</v>
      </c>
      <c r="ED116" s="27">
        <v>2498.4639900000002</v>
      </c>
      <c r="EE116" s="27">
        <f>ED116/EC116*100</f>
        <v>60.324600767800675</v>
      </c>
      <c r="EF116" s="27"/>
      <c r="EG116" s="27"/>
      <c r="EH116" s="79"/>
      <c r="EI116" s="26"/>
      <c r="EJ116" s="27">
        <v>4105.1000000000004</v>
      </c>
      <c r="EK116" s="27">
        <v>4432.3</v>
      </c>
      <c r="EL116" s="27">
        <v>3084.7510000000002</v>
      </c>
      <c r="EM116" s="27">
        <f>EL116/EK116*100</f>
        <v>69.59707149786793</v>
      </c>
      <c r="EN116" s="27">
        <v>720</v>
      </c>
      <c r="EO116" s="27">
        <v>720</v>
      </c>
      <c r="EP116" s="27">
        <v>321.70100000000002</v>
      </c>
      <c r="EQ116" s="27">
        <f>EP116/EO116*100</f>
        <v>44.680694444444448</v>
      </c>
      <c r="ER116" s="27">
        <v>3693.8</v>
      </c>
      <c r="ES116" s="27">
        <v>3693.8</v>
      </c>
      <c r="ET116" s="27">
        <v>3685.2</v>
      </c>
      <c r="EU116" s="27">
        <f>ET116/ES116*100</f>
        <v>99.767177432454375</v>
      </c>
      <c r="EV116" s="27">
        <v>4340</v>
      </c>
      <c r="EW116" s="27">
        <v>5000</v>
      </c>
      <c r="EX116" s="27">
        <v>5000</v>
      </c>
      <c r="EY116" s="27">
        <f>EX116/EW116*100</f>
        <v>100</v>
      </c>
      <c r="EZ116" s="27">
        <v>1400</v>
      </c>
      <c r="FA116" s="27"/>
      <c r="FB116" s="27"/>
      <c r="FC116" s="27"/>
      <c r="FD116" s="27"/>
      <c r="FE116" s="27"/>
      <c r="FF116" s="79"/>
      <c r="FG116" s="79"/>
      <c r="FH116" s="79"/>
      <c r="FI116" s="27"/>
      <c r="FJ116" s="79"/>
      <c r="FK116" s="79"/>
      <c r="FL116" s="79"/>
      <c r="FM116" s="27"/>
      <c r="FN116" s="79"/>
      <c r="FO116" s="79"/>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v>0</v>
      </c>
      <c r="GT116" s="27">
        <v>0</v>
      </c>
      <c r="GU116" s="26"/>
      <c r="GV116" s="27"/>
      <c r="GW116" s="27"/>
      <c r="GX116" s="27"/>
      <c r="GY116" s="26"/>
      <c r="GZ116" s="26"/>
      <c r="HA116" s="27"/>
      <c r="HB116" s="27"/>
      <c r="HC116" s="26"/>
      <c r="HD116" s="26"/>
      <c r="HE116" s="27"/>
      <c r="HF116" s="27"/>
      <c r="HG116" s="26"/>
      <c r="HH116" s="27">
        <v>1500</v>
      </c>
      <c r="HI116" s="27">
        <v>1000</v>
      </c>
      <c r="HJ116" s="27"/>
      <c r="HK116" s="26">
        <f>HJ116/HI116*100</f>
        <v>0</v>
      </c>
      <c r="HL116" s="27">
        <v>1832.5</v>
      </c>
      <c r="HM116" s="27">
        <v>1832.5</v>
      </c>
      <c r="HN116" s="27">
        <v>1212.9839999999999</v>
      </c>
      <c r="HO116" s="26">
        <f>HN116/HM116*100</f>
        <v>66.192851296043656</v>
      </c>
      <c r="HP116" s="27">
        <v>91.8</v>
      </c>
      <c r="HQ116" s="27"/>
      <c r="HR116" s="27"/>
      <c r="HS116" s="26"/>
      <c r="HT116" s="27"/>
      <c r="HU116" s="27"/>
      <c r="HV116" s="27"/>
      <c r="HW116" s="26"/>
      <c r="HX116" s="27"/>
      <c r="HY116" s="27"/>
      <c r="HZ116" s="27"/>
      <c r="IA116" s="26"/>
      <c r="IB116" s="27"/>
      <c r="IC116" s="27"/>
      <c r="ID116" s="27"/>
      <c r="IE116" s="26"/>
      <c r="IF116" s="27"/>
      <c r="IG116" s="27"/>
      <c r="IH116" s="27"/>
      <c r="II116" s="26"/>
      <c r="IJ116" s="26"/>
      <c r="IK116" s="27"/>
      <c r="IL116" s="27"/>
      <c r="IM116" s="26"/>
      <c r="IN116" s="26"/>
      <c r="IO116" s="27"/>
      <c r="IP116" s="27"/>
      <c r="IQ116" s="26"/>
      <c r="IR116" s="79"/>
      <c r="IS116" s="27"/>
      <c r="IT116" s="79"/>
      <c r="IU116" s="79"/>
      <c r="IV116" s="27"/>
      <c r="IW116" s="27"/>
      <c r="IX116" s="27"/>
      <c r="IY116" s="26"/>
      <c r="IZ116" s="27"/>
      <c r="JA116" s="27"/>
      <c r="JB116" s="27"/>
      <c r="JC116" s="26"/>
      <c r="JD116" s="26"/>
      <c r="JE116" s="27"/>
      <c r="JF116" s="27"/>
      <c r="JG116" s="26"/>
      <c r="JH116" s="27"/>
      <c r="JI116" s="27"/>
      <c r="JJ116" s="27"/>
      <c r="JK116" s="26"/>
      <c r="JL116" s="26"/>
      <c r="JM116" s="27"/>
      <c r="JN116" s="27"/>
      <c r="JO116" s="26"/>
      <c r="JP116" s="27"/>
      <c r="JQ116" s="27"/>
      <c r="JR116" s="27"/>
      <c r="JS116" s="26"/>
      <c r="JT116" s="26"/>
      <c r="JU116" s="26"/>
      <c r="JV116" s="26"/>
      <c r="JW116" s="26"/>
      <c r="JX116" s="30"/>
      <c r="JY116" s="30"/>
      <c r="JZ116" s="30"/>
      <c r="KA116" s="30"/>
      <c r="KB116" s="26"/>
      <c r="KC116" s="27"/>
      <c r="KD116" s="27"/>
      <c r="KE116" s="26"/>
      <c r="KF116" s="26"/>
      <c r="KG116" s="27"/>
      <c r="KH116" s="27"/>
      <c r="KI116" s="26"/>
      <c r="KJ116" s="26"/>
      <c r="KK116" s="27"/>
      <c r="KL116" s="27"/>
      <c r="KM116" s="26"/>
      <c r="KN116" s="26"/>
      <c r="KO116" s="27"/>
      <c r="KP116" s="27"/>
      <c r="KQ116" s="26"/>
      <c r="KR116" s="26"/>
      <c r="KS116" s="27"/>
      <c r="KT116" s="27"/>
      <c r="KU116" s="26"/>
      <c r="KV116" s="26"/>
      <c r="KW116" s="27"/>
      <c r="KX116" s="27"/>
      <c r="KY116" s="26"/>
      <c r="KZ116" s="26"/>
      <c r="LA116" s="27"/>
      <c r="LB116" s="27"/>
      <c r="LC116" s="26"/>
      <c r="LD116" s="26"/>
      <c r="LE116" s="27"/>
      <c r="LF116" s="27"/>
      <c r="LG116" s="26"/>
      <c r="LH116" s="26"/>
      <c r="LI116" s="27"/>
      <c r="LJ116" s="27"/>
      <c r="LK116" s="26"/>
      <c r="LL116" s="26"/>
      <c r="LM116" s="27"/>
      <c r="LN116" s="27"/>
      <c r="LO116" s="26"/>
      <c r="LP116" s="26"/>
      <c r="LQ116" s="27"/>
      <c r="LR116" s="27"/>
      <c r="LS116" s="26"/>
    </row>
    <row r="117" spans="1:331" ht="15.75" x14ac:dyDescent="0.25">
      <c r="A117" s="66" t="s">
        <v>190</v>
      </c>
      <c r="B117" s="198">
        <f t="shared" si="234"/>
        <v>4041</v>
      </c>
      <c r="C117" s="198">
        <f t="shared" si="235"/>
        <v>4570.8942999999999</v>
      </c>
      <c r="D117" s="198">
        <f t="shared" si="236"/>
        <v>4570.8942999999999</v>
      </c>
      <c r="E117" s="198"/>
      <c r="F117" s="198">
        <f t="shared" si="237"/>
        <v>4040.99</v>
      </c>
      <c r="G117" s="26">
        <f t="shared" si="338"/>
        <v>88.406988540513836</v>
      </c>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v>529.89430000000004</v>
      </c>
      <c r="BR117" s="26">
        <v>0</v>
      </c>
      <c r="BS117" s="26">
        <f t="shared" si="260"/>
        <v>0</v>
      </c>
      <c r="BT117" s="26"/>
      <c r="BU117" s="26"/>
      <c r="BV117" s="26"/>
      <c r="BW117" s="26"/>
      <c r="BX117" s="184"/>
      <c r="BY117" s="184"/>
      <c r="BZ117" s="184"/>
      <c r="CA117" s="184"/>
      <c r="CB117" s="26"/>
      <c r="CC117" s="26"/>
      <c r="CD117" s="26"/>
      <c r="CE117" s="80"/>
      <c r="CF117" s="26"/>
      <c r="CG117" s="26"/>
      <c r="CH117" s="26"/>
      <c r="CI117" s="80"/>
      <c r="CJ117" s="26"/>
      <c r="CK117" s="26"/>
      <c r="CL117" s="26"/>
      <c r="CM117" s="80"/>
      <c r="CN117" s="26"/>
      <c r="CO117" s="26"/>
      <c r="CP117" s="26"/>
      <c r="CQ117" s="80"/>
      <c r="CR117" s="26"/>
      <c r="CS117" s="26"/>
      <c r="CT117" s="26"/>
      <c r="CU117" s="80"/>
      <c r="CV117" s="80"/>
      <c r="CW117" s="26"/>
      <c r="CX117" s="26"/>
      <c r="CY117" s="80"/>
      <c r="CZ117" s="26">
        <v>4041</v>
      </c>
      <c r="DA117" s="26">
        <v>4041</v>
      </c>
      <c r="DB117" s="26">
        <v>4040.99</v>
      </c>
      <c r="DC117" s="31">
        <f t="shared" si="261"/>
        <v>99.999752536500864</v>
      </c>
      <c r="DD117" s="26"/>
      <c r="DE117" s="26"/>
      <c r="DF117" s="26"/>
      <c r="DG117" s="80"/>
      <c r="DH117" s="80"/>
      <c r="DI117" s="26"/>
      <c r="DJ117" s="26"/>
      <c r="DK117" s="80"/>
      <c r="DL117" s="80"/>
      <c r="DM117" s="26"/>
      <c r="DN117" s="26"/>
      <c r="DO117" s="26"/>
      <c r="DP117" s="26"/>
      <c r="DQ117" s="26"/>
      <c r="DR117" s="26"/>
      <c r="DS117" s="27"/>
      <c r="DT117" s="27"/>
      <c r="DU117" s="27"/>
      <c r="DV117" s="26"/>
      <c r="DW117" s="80"/>
      <c r="DX117" s="80"/>
      <c r="DY117" s="27"/>
      <c r="DZ117" s="26"/>
      <c r="EA117" s="80"/>
      <c r="EB117" s="27"/>
      <c r="EC117" s="27"/>
      <c r="ED117" s="26"/>
      <c r="EE117" s="80"/>
      <c r="EF117" s="27"/>
      <c r="EG117" s="27"/>
      <c r="EH117" s="26"/>
      <c r="EI117" s="26"/>
      <c r="EJ117" s="27"/>
      <c r="EK117" s="27"/>
      <c r="EL117" s="26"/>
      <c r="EM117" s="27"/>
      <c r="EN117" s="27"/>
      <c r="EO117" s="27"/>
      <c r="EP117" s="26"/>
      <c r="EQ117" s="27"/>
      <c r="ER117" s="26"/>
      <c r="ES117" s="26"/>
      <c r="ET117" s="26"/>
      <c r="EU117" s="80"/>
      <c r="EV117" s="26"/>
      <c r="EW117" s="26"/>
      <c r="EX117" s="26"/>
      <c r="EY117" s="26"/>
      <c r="EZ117" s="26"/>
      <c r="FA117" s="26"/>
      <c r="FB117" s="26"/>
      <c r="FC117" s="26"/>
      <c r="FD117" s="27"/>
      <c r="FE117" s="27"/>
      <c r="FF117" s="26"/>
      <c r="FG117" s="80"/>
      <c r="FH117" s="80"/>
      <c r="FI117" s="27"/>
      <c r="FJ117" s="26"/>
      <c r="FK117" s="80"/>
      <c r="FL117" s="80"/>
      <c r="FM117" s="27"/>
      <c r="FN117" s="26"/>
      <c r="FO117" s="80"/>
      <c r="FP117" s="26"/>
      <c r="FQ117" s="26"/>
      <c r="FR117" s="26"/>
      <c r="FS117" s="80"/>
      <c r="FT117" s="80"/>
      <c r="FU117" s="26"/>
      <c r="FV117" s="26"/>
      <c r="FW117" s="80"/>
      <c r="FX117" s="26"/>
      <c r="FY117" s="26"/>
      <c r="FZ117" s="26"/>
      <c r="GA117" s="80"/>
      <c r="GB117" s="26"/>
      <c r="GC117" s="26"/>
      <c r="GD117" s="26"/>
      <c r="GE117" s="80"/>
      <c r="GF117" s="26"/>
      <c r="GG117" s="26"/>
      <c r="GH117" s="26"/>
      <c r="GI117" s="80"/>
      <c r="GJ117" s="80"/>
      <c r="GK117" s="26"/>
      <c r="GL117" s="26"/>
      <c r="GM117" s="80"/>
      <c r="GN117" s="26"/>
      <c r="GO117" s="26"/>
      <c r="GP117" s="26"/>
      <c r="GQ117" s="80"/>
      <c r="GR117" s="80"/>
      <c r="GS117" s="26"/>
      <c r="GT117" s="26"/>
      <c r="GU117" s="26"/>
      <c r="GV117" s="26"/>
      <c r="GW117" s="26"/>
      <c r="GX117" s="26"/>
      <c r="GY117" s="26"/>
      <c r="GZ117" s="26"/>
      <c r="HA117" s="26"/>
      <c r="HB117" s="26"/>
      <c r="HC117" s="26"/>
      <c r="HD117" s="26"/>
      <c r="HE117" s="26"/>
      <c r="HF117" s="26"/>
      <c r="HG117" s="26"/>
      <c r="HH117" s="26"/>
      <c r="HI117" s="26"/>
      <c r="HJ117" s="26"/>
      <c r="HK117" s="26"/>
      <c r="HL117" s="26"/>
      <c r="HM117" s="26"/>
      <c r="HN117" s="26"/>
      <c r="HO117" s="26"/>
      <c r="HP117" s="26"/>
      <c r="HQ117" s="26"/>
      <c r="HR117" s="26"/>
      <c r="HS117" s="26"/>
      <c r="HT117" s="26"/>
      <c r="HU117" s="26"/>
      <c r="HV117" s="26"/>
      <c r="HW117" s="26"/>
      <c r="HX117" s="26"/>
      <c r="HY117" s="26"/>
      <c r="HZ117" s="26"/>
      <c r="IA117" s="26"/>
      <c r="IB117" s="26"/>
      <c r="IC117" s="26"/>
      <c r="ID117" s="26"/>
      <c r="IE117" s="26"/>
      <c r="IF117" s="26"/>
      <c r="IG117" s="26"/>
      <c r="IH117" s="26"/>
      <c r="II117" s="26"/>
      <c r="IJ117" s="26"/>
      <c r="IK117" s="26"/>
      <c r="IL117" s="26"/>
      <c r="IM117" s="26"/>
      <c r="IN117" s="26"/>
      <c r="IO117" s="26"/>
      <c r="IP117" s="26"/>
      <c r="IQ117" s="26"/>
      <c r="IR117" s="80"/>
      <c r="IS117" s="27"/>
      <c r="IT117" s="26"/>
      <c r="IU117" s="80"/>
      <c r="IV117" s="26"/>
      <c r="IW117" s="26"/>
      <c r="IX117" s="26"/>
      <c r="IY117" s="26"/>
      <c r="IZ117" s="26"/>
      <c r="JA117" s="26"/>
      <c r="JB117" s="26"/>
      <c r="JC117" s="26"/>
      <c r="JD117" s="26"/>
      <c r="JE117" s="26"/>
      <c r="JF117" s="26"/>
      <c r="JG117" s="26"/>
      <c r="JH117" s="26"/>
      <c r="JI117" s="26"/>
      <c r="JJ117" s="26"/>
      <c r="JK117" s="26"/>
      <c r="JL117" s="26"/>
      <c r="JM117" s="26"/>
      <c r="JN117" s="26"/>
      <c r="JO117" s="26"/>
      <c r="JP117" s="26"/>
      <c r="JQ117" s="26"/>
      <c r="JR117" s="26"/>
      <c r="JS117" s="26"/>
      <c r="JT117" s="26"/>
      <c r="JU117" s="26"/>
      <c r="JV117" s="26"/>
      <c r="JW117" s="26"/>
      <c r="JX117" s="30"/>
      <c r="JY117" s="30"/>
      <c r="JZ117" s="30"/>
      <c r="KA117" s="30"/>
      <c r="KB117" s="26"/>
      <c r="KC117" s="26"/>
      <c r="KD117" s="26"/>
      <c r="KE117" s="26"/>
      <c r="KF117" s="26"/>
      <c r="KG117" s="26"/>
      <c r="KH117" s="26"/>
      <c r="KI117" s="26"/>
      <c r="KJ117" s="26"/>
      <c r="KK117" s="26"/>
      <c r="KL117" s="26"/>
      <c r="KM117" s="26"/>
      <c r="KN117" s="26"/>
      <c r="KO117" s="26"/>
      <c r="KP117" s="26"/>
      <c r="KQ117" s="26"/>
      <c r="KR117" s="26"/>
      <c r="KS117" s="26"/>
      <c r="KT117" s="26"/>
      <c r="KU117" s="26"/>
      <c r="KV117" s="26"/>
      <c r="KW117" s="26"/>
      <c r="KX117" s="26"/>
      <c r="KY117" s="26"/>
      <c r="KZ117" s="26"/>
      <c r="LA117" s="26"/>
      <c r="LB117" s="26"/>
      <c r="LC117" s="26"/>
      <c r="LD117" s="26"/>
      <c r="LE117" s="26"/>
      <c r="LF117" s="26"/>
      <c r="LG117" s="26"/>
      <c r="LH117" s="26"/>
      <c r="LI117" s="26"/>
      <c r="LJ117" s="26"/>
      <c r="LK117" s="26"/>
      <c r="LL117" s="26"/>
      <c r="LM117" s="26"/>
      <c r="LN117" s="26"/>
      <c r="LO117" s="26"/>
      <c r="LP117" s="26"/>
      <c r="LQ117" s="26"/>
      <c r="LR117" s="26"/>
      <c r="LS117" s="26"/>
    </row>
    <row r="118" spans="1:331" ht="15.75" x14ac:dyDescent="0.25">
      <c r="A118" s="66" t="s">
        <v>365</v>
      </c>
      <c r="B118" s="198">
        <f t="shared" si="234"/>
        <v>2709</v>
      </c>
      <c r="C118" s="198">
        <f t="shared" si="235"/>
        <v>3649.03899</v>
      </c>
      <c r="D118" s="198">
        <f t="shared" si="236"/>
        <v>3649.03899</v>
      </c>
      <c r="E118" s="198"/>
      <c r="F118" s="198">
        <f t="shared" si="237"/>
        <v>3649.03899</v>
      </c>
      <c r="G118" s="26">
        <f t="shared" si="338"/>
        <v>100</v>
      </c>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v>940.03899000000001</v>
      </c>
      <c r="BR118" s="26">
        <v>940.03899000000001</v>
      </c>
      <c r="BS118" s="26">
        <f t="shared" si="260"/>
        <v>100</v>
      </c>
      <c r="BT118" s="26"/>
      <c r="BU118" s="26"/>
      <c r="BV118" s="26"/>
      <c r="BW118" s="26"/>
      <c r="BX118" s="184"/>
      <c r="BY118" s="184"/>
      <c r="BZ118" s="184"/>
      <c r="CA118" s="184"/>
      <c r="CB118" s="26"/>
      <c r="CC118" s="26"/>
      <c r="CD118" s="26"/>
      <c r="CE118" s="80"/>
      <c r="CF118" s="26"/>
      <c r="CG118" s="26"/>
      <c r="CH118" s="26"/>
      <c r="CI118" s="80"/>
      <c r="CJ118" s="26"/>
      <c r="CK118" s="26"/>
      <c r="CL118" s="26"/>
      <c r="CM118" s="80"/>
      <c r="CN118" s="26"/>
      <c r="CO118" s="26"/>
      <c r="CP118" s="26"/>
      <c r="CQ118" s="80"/>
      <c r="CR118" s="26"/>
      <c r="CS118" s="26"/>
      <c r="CT118" s="26"/>
      <c r="CU118" s="80"/>
      <c r="CV118" s="80"/>
      <c r="CW118" s="26"/>
      <c r="CX118" s="26"/>
      <c r="CY118" s="80"/>
      <c r="CZ118" s="26">
        <v>2709</v>
      </c>
      <c r="DA118" s="26">
        <v>2709</v>
      </c>
      <c r="DB118" s="26">
        <v>2709</v>
      </c>
      <c r="DC118" s="31">
        <f t="shared" si="261"/>
        <v>100</v>
      </c>
      <c r="DD118" s="26"/>
      <c r="DE118" s="26"/>
      <c r="DF118" s="26"/>
      <c r="DG118" s="80"/>
      <c r="DH118" s="80"/>
      <c r="DI118" s="26"/>
      <c r="DJ118" s="26"/>
      <c r="DK118" s="80"/>
      <c r="DL118" s="80"/>
      <c r="DM118" s="26"/>
      <c r="DN118" s="26"/>
      <c r="DO118" s="26"/>
      <c r="DP118" s="26"/>
      <c r="DQ118" s="26"/>
      <c r="DR118" s="26"/>
      <c r="DS118" s="27"/>
      <c r="DT118" s="27"/>
      <c r="DU118" s="27"/>
      <c r="DV118" s="26"/>
      <c r="DW118" s="80"/>
      <c r="DX118" s="80"/>
      <c r="DY118" s="27"/>
      <c r="DZ118" s="26"/>
      <c r="EA118" s="80"/>
      <c r="EB118" s="27"/>
      <c r="EC118" s="27"/>
      <c r="ED118" s="26"/>
      <c r="EE118" s="80"/>
      <c r="EF118" s="27"/>
      <c r="EG118" s="27"/>
      <c r="EH118" s="26"/>
      <c r="EI118" s="26"/>
      <c r="EJ118" s="27"/>
      <c r="EK118" s="27"/>
      <c r="EL118" s="26"/>
      <c r="EM118" s="27"/>
      <c r="EN118" s="27"/>
      <c r="EO118" s="27"/>
      <c r="EP118" s="26"/>
      <c r="EQ118" s="27"/>
      <c r="ER118" s="26"/>
      <c r="ES118" s="26"/>
      <c r="ET118" s="26"/>
      <c r="EU118" s="80"/>
      <c r="EV118" s="26"/>
      <c r="EW118" s="26"/>
      <c r="EX118" s="26"/>
      <c r="EY118" s="26"/>
      <c r="EZ118" s="26"/>
      <c r="FA118" s="26"/>
      <c r="FB118" s="26"/>
      <c r="FC118" s="26"/>
      <c r="FD118" s="27"/>
      <c r="FE118" s="27"/>
      <c r="FF118" s="26"/>
      <c r="FG118" s="80"/>
      <c r="FH118" s="80"/>
      <c r="FI118" s="27"/>
      <c r="FJ118" s="26"/>
      <c r="FK118" s="80"/>
      <c r="FL118" s="80"/>
      <c r="FM118" s="27"/>
      <c r="FN118" s="26"/>
      <c r="FO118" s="80"/>
      <c r="FP118" s="26"/>
      <c r="FQ118" s="26"/>
      <c r="FR118" s="26"/>
      <c r="FS118" s="80"/>
      <c r="FT118" s="80"/>
      <c r="FU118" s="26"/>
      <c r="FV118" s="26"/>
      <c r="FW118" s="80"/>
      <c r="FX118" s="26"/>
      <c r="FY118" s="26"/>
      <c r="FZ118" s="26"/>
      <c r="GA118" s="80"/>
      <c r="GB118" s="26"/>
      <c r="GC118" s="26"/>
      <c r="GD118" s="26"/>
      <c r="GE118" s="80"/>
      <c r="GF118" s="26"/>
      <c r="GG118" s="26"/>
      <c r="GH118" s="26"/>
      <c r="GI118" s="80"/>
      <c r="GJ118" s="80"/>
      <c r="GK118" s="26"/>
      <c r="GL118" s="26"/>
      <c r="GM118" s="80"/>
      <c r="GN118" s="26"/>
      <c r="GO118" s="26"/>
      <c r="GP118" s="26"/>
      <c r="GQ118" s="80"/>
      <c r="GR118" s="80"/>
      <c r="GS118" s="26"/>
      <c r="GT118" s="26"/>
      <c r="GU118" s="26"/>
      <c r="GV118" s="26"/>
      <c r="GW118" s="26"/>
      <c r="GX118" s="26"/>
      <c r="GY118" s="26"/>
      <c r="GZ118" s="26"/>
      <c r="HA118" s="26"/>
      <c r="HB118" s="26"/>
      <c r="HC118" s="26"/>
      <c r="HD118" s="26"/>
      <c r="HE118" s="26"/>
      <c r="HF118" s="26"/>
      <c r="HG118" s="26"/>
      <c r="HH118" s="26"/>
      <c r="HI118" s="26"/>
      <c r="HJ118" s="26"/>
      <c r="HK118" s="26"/>
      <c r="HL118" s="26"/>
      <c r="HM118" s="26"/>
      <c r="HN118" s="26"/>
      <c r="HO118" s="26"/>
      <c r="HP118" s="26"/>
      <c r="HQ118" s="26"/>
      <c r="HR118" s="26"/>
      <c r="HS118" s="26"/>
      <c r="HT118" s="26"/>
      <c r="HU118" s="26"/>
      <c r="HV118" s="26"/>
      <c r="HW118" s="26"/>
      <c r="HX118" s="26"/>
      <c r="HY118" s="26"/>
      <c r="HZ118" s="26"/>
      <c r="IA118" s="26"/>
      <c r="IB118" s="26"/>
      <c r="IC118" s="26"/>
      <c r="ID118" s="26"/>
      <c r="IE118" s="26"/>
      <c r="IF118" s="26"/>
      <c r="IG118" s="26"/>
      <c r="IH118" s="26"/>
      <c r="II118" s="26"/>
      <c r="IJ118" s="26"/>
      <c r="IK118" s="26"/>
      <c r="IL118" s="26"/>
      <c r="IM118" s="26"/>
      <c r="IN118" s="26"/>
      <c r="IO118" s="26"/>
      <c r="IP118" s="26"/>
      <c r="IQ118" s="26"/>
      <c r="IR118" s="80"/>
      <c r="IS118" s="27"/>
      <c r="IT118" s="26"/>
      <c r="IU118" s="80"/>
      <c r="IV118" s="26"/>
      <c r="IW118" s="26"/>
      <c r="IX118" s="26"/>
      <c r="IY118" s="26"/>
      <c r="IZ118" s="26"/>
      <c r="JA118" s="26"/>
      <c r="JB118" s="26"/>
      <c r="JC118" s="26"/>
      <c r="JD118" s="26"/>
      <c r="JE118" s="26"/>
      <c r="JF118" s="26"/>
      <c r="JG118" s="26"/>
      <c r="JH118" s="26"/>
      <c r="JI118" s="26"/>
      <c r="JJ118" s="26"/>
      <c r="JK118" s="26"/>
      <c r="JL118" s="26"/>
      <c r="JM118" s="26"/>
      <c r="JN118" s="26"/>
      <c r="JO118" s="26"/>
      <c r="JP118" s="26"/>
      <c r="JQ118" s="26"/>
      <c r="JR118" s="26"/>
      <c r="JS118" s="26"/>
      <c r="JT118" s="26"/>
      <c r="JU118" s="26"/>
      <c r="JV118" s="26"/>
      <c r="JW118" s="26"/>
      <c r="JX118" s="30"/>
      <c r="JY118" s="30"/>
      <c r="JZ118" s="30"/>
      <c r="KA118" s="30"/>
      <c r="KB118" s="26"/>
      <c r="KC118" s="26"/>
      <c r="KD118" s="26"/>
      <c r="KE118" s="26"/>
      <c r="KF118" s="26"/>
      <c r="KG118" s="26"/>
      <c r="KH118" s="26"/>
      <c r="KI118" s="26"/>
      <c r="KJ118" s="26"/>
      <c r="KK118" s="26"/>
      <c r="KL118" s="26"/>
      <c r="KM118" s="26"/>
      <c r="KN118" s="26"/>
      <c r="KO118" s="26"/>
      <c r="KP118" s="26"/>
      <c r="KQ118" s="26"/>
      <c r="KR118" s="26"/>
      <c r="KS118" s="26"/>
      <c r="KT118" s="26"/>
      <c r="KU118" s="26"/>
      <c r="KV118" s="26"/>
      <c r="KW118" s="26"/>
      <c r="KX118" s="26"/>
      <c r="KY118" s="26"/>
      <c r="KZ118" s="26"/>
      <c r="LA118" s="26"/>
      <c r="LB118" s="26"/>
      <c r="LC118" s="26"/>
      <c r="LD118" s="26"/>
      <c r="LE118" s="26"/>
      <c r="LF118" s="26"/>
      <c r="LG118" s="26"/>
      <c r="LH118" s="26"/>
      <c r="LI118" s="26"/>
      <c r="LJ118" s="26"/>
      <c r="LK118" s="26"/>
      <c r="LL118" s="26"/>
      <c r="LM118" s="26"/>
      <c r="LN118" s="26"/>
      <c r="LO118" s="26"/>
      <c r="LP118" s="26"/>
      <c r="LQ118" s="26"/>
      <c r="LR118" s="26"/>
      <c r="LS118" s="26"/>
    </row>
    <row r="119" spans="1:331" ht="15.75" x14ac:dyDescent="0.25">
      <c r="A119" s="66" t="s">
        <v>366</v>
      </c>
      <c r="B119" s="198">
        <f t="shared" si="234"/>
        <v>1809</v>
      </c>
      <c r="C119" s="198">
        <f t="shared" si="235"/>
        <v>3087.6990000000001</v>
      </c>
      <c r="D119" s="198">
        <f t="shared" si="236"/>
        <v>3087.6990000000001</v>
      </c>
      <c r="E119" s="198"/>
      <c r="F119" s="198">
        <f t="shared" si="237"/>
        <v>1809</v>
      </c>
      <c r="G119" s="26">
        <f t="shared" si="338"/>
        <v>58.587316963214356</v>
      </c>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v>1278.6990000000001</v>
      </c>
      <c r="BR119" s="26">
        <v>0</v>
      </c>
      <c r="BS119" s="26">
        <f t="shared" si="260"/>
        <v>0</v>
      </c>
      <c r="BT119" s="26"/>
      <c r="BU119" s="26"/>
      <c r="BV119" s="26"/>
      <c r="BW119" s="26"/>
      <c r="BX119" s="184"/>
      <c r="BY119" s="184"/>
      <c r="BZ119" s="184"/>
      <c r="CA119" s="184"/>
      <c r="CB119" s="26"/>
      <c r="CC119" s="26"/>
      <c r="CD119" s="26"/>
      <c r="CE119" s="80"/>
      <c r="CF119" s="26"/>
      <c r="CG119" s="26"/>
      <c r="CH119" s="26"/>
      <c r="CI119" s="80"/>
      <c r="CJ119" s="26"/>
      <c r="CK119" s="26"/>
      <c r="CL119" s="26"/>
      <c r="CM119" s="80"/>
      <c r="CN119" s="26"/>
      <c r="CO119" s="26"/>
      <c r="CP119" s="26"/>
      <c r="CQ119" s="80"/>
      <c r="CR119" s="26"/>
      <c r="CS119" s="26"/>
      <c r="CT119" s="26"/>
      <c r="CU119" s="80"/>
      <c r="CV119" s="80"/>
      <c r="CW119" s="26"/>
      <c r="CX119" s="26"/>
      <c r="CY119" s="80"/>
      <c r="CZ119" s="26">
        <v>1809</v>
      </c>
      <c r="DA119" s="26">
        <v>1809</v>
      </c>
      <c r="DB119" s="26">
        <v>1809</v>
      </c>
      <c r="DC119" s="31">
        <f t="shared" si="261"/>
        <v>100</v>
      </c>
      <c r="DD119" s="26"/>
      <c r="DE119" s="26"/>
      <c r="DF119" s="26"/>
      <c r="DG119" s="80"/>
      <c r="DH119" s="80"/>
      <c r="DI119" s="26"/>
      <c r="DJ119" s="26"/>
      <c r="DK119" s="80"/>
      <c r="DL119" s="80"/>
      <c r="DM119" s="26"/>
      <c r="DN119" s="26"/>
      <c r="DO119" s="26"/>
      <c r="DP119" s="26"/>
      <c r="DQ119" s="26"/>
      <c r="DR119" s="26"/>
      <c r="DS119" s="27"/>
      <c r="DT119" s="27"/>
      <c r="DU119" s="27"/>
      <c r="DV119" s="26"/>
      <c r="DW119" s="80"/>
      <c r="DX119" s="80"/>
      <c r="DY119" s="27"/>
      <c r="DZ119" s="26"/>
      <c r="EA119" s="80"/>
      <c r="EB119" s="27"/>
      <c r="EC119" s="27"/>
      <c r="ED119" s="26"/>
      <c r="EE119" s="80"/>
      <c r="EF119" s="27"/>
      <c r="EG119" s="27"/>
      <c r="EH119" s="26"/>
      <c r="EI119" s="26"/>
      <c r="EJ119" s="27"/>
      <c r="EK119" s="27"/>
      <c r="EL119" s="26"/>
      <c r="EM119" s="27"/>
      <c r="EN119" s="27"/>
      <c r="EO119" s="27"/>
      <c r="EP119" s="26"/>
      <c r="EQ119" s="27"/>
      <c r="ER119" s="26"/>
      <c r="ES119" s="26"/>
      <c r="ET119" s="26"/>
      <c r="EU119" s="80"/>
      <c r="EV119" s="26"/>
      <c r="EW119" s="26"/>
      <c r="EX119" s="26"/>
      <c r="EY119" s="26"/>
      <c r="EZ119" s="26"/>
      <c r="FA119" s="26"/>
      <c r="FB119" s="26"/>
      <c r="FC119" s="26"/>
      <c r="FD119" s="27"/>
      <c r="FE119" s="27"/>
      <c r="FF119" s="26"/>
      <c r="FG119" s="80"/>
      <c r="FH119" s="80"/>
      <c r="FI119" s="27"/>
      <c r="FJ119" s="26"/>
      <c r="FK119" s="80"/>
      <c r="FL119" s="80"/>
      <c r="FM119" s="27"/>
      <c r="FN119" s="26"/>
      <c r="FO119" s="80"/>
      <c r="FP119" s="26"/>
      <c r="FQ119" s="26"/>
      <c r="FR119" s="26"/>
      <c r="FS119" s="80"/>
      <c r="FT119" s="80"/>
      <c r="FU119" s="26"/>
      <c r="FV119" s="26"/>
      <c r="FW119" s="80"/>
      <c r="FX119" s="26"/>
      <c r="FY119" s="26"/>
      <c r="FZ119" s="26"/>
      <c r="GA119" s="80"/>
      <c r="GB119" s="26"/>
      <c r="GC119" s="26"/>
      <c r="GD119" s="26"/>
      <c r="GE119" s="80"/>
      <c r="GF119" s="26"/>
      <c r="GG119" s="26"/>
      <c r="GH119" s="26"/>
      <c r="GI119" s="80"/>
      <c r="GJ119" s="80"/>
      <c r="GK119" s="26"/>
      <c r="GL119" s="26"/>
      <c r="GM119" s="80"/>
      <c r="GN119" s="26"/>
      <c r="GO119" s="26"/>
      <c r="GP119" s="26"/>
      <c r="GQ119" s="80"/>
      <c r="GR119" s="80"/>
      <c r="GS119" s="26"/>
      <c r="GT119" s="26"/>
      <c r="GU119" s="26"/>
      <c r="GV119" s="26"/>
      <c r="GW119" s="26"/>
      <c r="GX119" s="26"/>
      <c r="GY119" s="26"/>
      <c r="GZ119" s="26"/>
      <c r="HA119" s="26"/>
      <c r="HB119" s="26"/>
      <c r="HC119" s="26"/>
      <c r="HD119" s="26"/>
      <c r="HE119" s="26"/>
      <c r="HF119" s="26"/>
      <c r="HG119" s="26"/>
      <c r="HH119" s="26"/>
      <c r="HI119" s="26"/>
      <c r="HJ119" s="26"/>
      <c r="HK119" s="26"/>
      <c r="HL119" s="26"/>
      <c r="HM119" s="26"/>
      <c r="HN119" s="26"/>
      <c r="HO119" s="26"/>
      <c r="HP119" s="26"/>
      <c r="HQ119" s="26"/>
      <c r="HR119" s="26"/>
      <c r="HS119" s="26"/>
      <c r="HT119" s="26"/>
      <c r="HU119" s="26"/>
      <c r="HV119" s="26"/>
      <c r="HW119" s="26"/>
      <c r="HX119" s="26"/>
      <c r="HY119" s="26"/>
      <c r="HZ119" s="26"/>
      <c r="IA119" s="26"/>
      <c r="IB119" s="26"/>
      <c r="IC119" s="26"/>
      <c r="ID119" s="26"/>
      <c r="IE119" s="26"/>
      <c r="IF119" s="26"/>
      <c r="IG119" s="26"/>
      <c r="IH119" s="26"/>
      <c r="II119" s="26"/>
      <c r="IJ119" s="26"/>
      <c r="IK119" s="26"/>
      <c r="IL119" s="26"/>
      <c r="IM119" s="26"/>
      <c r="IN119" s="26"/>
      <c r="IO119" s="26"/>
      <c r="IP119" s="26"/>
      <c r="IQ119" s="26"/>
      <c r="IR119" s="80"/>
      <c r="IS119" s="27"/>
      <c r="IT119" s="26"/>
      <c r="IU119" s="80"/>
      <c r="IV119" s="26"/>
      <c r="IW119" s="26"/>
      <c r="IX119" s="26"/>
      <c r="IY119" s="26"/>
      <c r="IZ119" s="26"/>
      <c r="JA119" s="26"/>
      <c r="JB119" s="26"/>
      <c r="JC119" s="26"/>
      <c r="JD119" s="26"/>
      <c r="JE119" s="26"/>
      <c r="JF119" s="26"/>
      <c r="JG119" s="26"/>
      <c r="JH119" s="26"/>
      <c r="JI119" s="26"/>
      <c r="JJ119" s="26"/>
      <c r="JK119" s="26"/>
      <c r="JL119" s="26"/>
      <c r="JM119" s="26"/>
      <c r="JN119" s="26"/>
      <c r="JO119" s="26"/>
      <c r="JP119" s="26"/>
      <c r="JQ119" s="26"/>
      <c r="JR119" s="26"/>
      <c r="JS119" s="26"/>
      <c r="JT119" s="26"/>
      <c r="JU119" s="26"/>
      <c r="JV119" s="26"/>
      <c r="JW119" s="26"/>
      <c r="JX119" s="30"/>
      <c r="JY119" s="30"/>
      <c r="JZ119" s="30"/>
      <c r="KA119" s="30"/>
      <c r="KB119" s="26"/>
      <c r="KC119" s="26"/>
      <c r="KD119" s="26"/>
      <c r="KE119" s="26"/>
      <c r="KF119" s="26"/>
      <c r="KG119" s="26"/>
      <c r="KH119" s="26"/>
      <c r="KI119" s="26"/>
      <c r="KJ119" s="26"/>
      <c r="KK119" s="26"/>
      <c r="KL119" s="26"/>
      <c r="KM119" s="26"/>
      <c r="KN119" s="26"/>
      <c r="KO119" s="26"/>
      <c r="KP119" s="26"/>
      <c r="KQ119" s="26"/>
      <c r="KR119" s="26"/>
      <c r="KS119" s="26"/>
      <c r="KT119" s="26"/>
      <c r="KU119" s="26"/>
      <c r="KV119" s="26"/>
      <c r="KW119" s="26"/>
      <c r="KX119" s="26"/>
      <c r="KY119" s="26"/>
      <c r="KZ119" s="26"/>
      <c r="LA119" s="26"/>
      <c r="LB119" s="26"/>
      <c r="LC119" s="26"/>
      <c r="LD119" s="26"/>
      <c r="LE119" s="26"/>
      <c r="LF119" s="26"/>
      <c r="LG119" s="26"/>
      <c r="LH119" s="26"/>
      <c r="LI119" s="26"/>
      <c r="LJ119" s="26"/>
      <c r="LK119" s="26"/>
      <c r="LL119" s="26"/>
      <c r="LM119" s="26"/>
      <c r="LN119" s="26"/>
      <c r="LO119" s="26"/>
      <c r="LP119" s="26"/>
      <c r="LQ119" s="26"/>
      <c r="LR119" s="26"/>
      <c r="LS119" s="26"/>
    </row>
    <row r="120" spans="1:331" ht="15.75" x14ac:dyDescent="0.25">
      <c r="A120" s="66" t="s">
        <v>367</v>
      </c>
      <c r="B120" s="198">
        <f t="shared" si="234"/>
        <v>3585</v>
      </c>
      <c r="C120" s="198">
        <f t="shared" si="235"/>
        <v>4309.1499999999996</v>
      </c>
      <c r="D120" s="198">
        <f t="shared" si="236"/>
        <v>4309.1499999999996</v>
      </c>
      <c r="E120" s="198"/>
      <c r="F120" s="198">
        <f t="shared" si="237"/>
        <v>4309.1499999999996</v>
      </c>
      <c r="G120" s="26">
        <f t="shared" si="338"/>
        <v>100</v>
      </c>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184"/>
      <c r="BY120" s="184"/>
      <c r="BZ120" s="184"/>
      <c r="CA120" s="184"/>
      <c r="CB120" s="26"/>
      <c r="CC120" s="26"/>
      <c r="CD120" s="26"/>
      <c r="CE120" s="80"/>
      <c r="CF120" s="26"/>
      <c r="CG120" s="26"/>
      <c r="CH120" s="26"/>
      <c r="CI120" s="80"/>
      <c r="CJ120" s="26"/>
      <c r="CK120" s="26"/>
      <c r="CL120" s="26"/>
      <c r="CM120" s="80"/>
      <c r="CN120" s="26"/>
      <c r="CO120" s="26"/>
      <c r="CP120" s="26"/>
      <c r="CQ120" s="80"/>
      <c r="CR120" s="26"/>
      <c r="CS120" s="26"/>
      <c r="CT120" s="26"/>
      <c r="CU120" s="80"/>
      <c r="CV120" s="80"/>
      <c r="CW120" s="26"/>
      <c r="CX120" s="26"/>
      <c r="CY120" s="80"/>
      <c r="CZ120" s="26">
        <v>3585</v>
      </c>
      <c r="DA120" s="26">
        <v>3585</v>
      </c>
      <c r="DB120" s="26">
        <v>3585</v>
      </c>
      <c r="DC120" s="31">
        <f t="shared" si="261"/>
        <v>100</v>
      </c>
      <c r="DD120" s="26"/>
      <c r="DE120" s="26"/>
      <c r="DF120" s="26"/>
      <c r="DG120" s="80"/>
      <c r="DH120" s="80"/>
      <c r="DI120" s="26"/>
      <c r="DJ120" s="26"/>
      <c r="DK120" s="80"/>
      <c r="DL120" s="80"/>
      <c r="DM120" s="26">
        <v>724.15</v>
      </c>
      <c r="DN120" s="26">
        <v>724.15</v>
      </c>
      <c r="DO120" s="26">
        <f t="shared" si="360"/>
        <v>100</v>
      </c>
      <c r="DP120" s="26"/>
      <c r="DQ120" s="26"/>
      <c r="DR120" s="26"/>
      <c r="DS120" s="27"/>
      <c r="DT120" s="27"/>
      <c r="DU120" s="27"/>
      <c r="DV120" s="26"/>
      <c r="DW120" s="80"/>
      <c r="DX120" s="80"/>
      <c r="DY120" s="27"/>
      <c r="DZ120" s="26"/>
      <c r="EA120" s="80"/>
      <c r="EB120" s="27"/>
      <c r="EC120" s="27"/>
      <c r="ED120" s="26"/>
      <c r="EE120" s="80"/>
      <c r="EF120" s="27"/>
      <c r="EG120" s="27"/>
      <c r="EH120" s="26"/>
      <c r="EI120" s="26"/>
      <c r="EJ120" s="27"/>
      <c r="EK120" s="27"/>
      <c r="EL120" s="26"/>
      <c r="EM120" s="27"/>
      <c r="EN120" s="27"/>
      <c r="EO120" s="27"/>
      <c r="EP120" s="26"/>
      <c r="EQ120" s="27"/>
      <c r="ER120" s="26"/>
      <c r="ES120" s="26"/>
      <c r="ET120" s="26"/>
      <c r="EU120" s="80"/>
      <c r="EV120" s="26"/>
      <c r="EW120" s="26"/>
      <c r="EX120" s="26"/>
      <c r="EY120" s="26"/>
      <c r="EZ120" s="26"/>
      <c r="FA120" s="26"/>
      <c r="FB120" s="26"/>
      <c r="FC120" s="26"/>
      <c r="FD120" s="27"/>
      <c r="FE120" s="27"/>
      <c r="FF120" s="26"/>
      <c r="FG120" s="80"/>
      <c r="FH120" s="80"/>
      <c r="FI120" s="27"/>
      <c r="FJ120" s="26"/>
      <c r="FK120" s="80"/>
      <c r="FL120" s="80"/>
      <c r="FM120" s="27"/>
      <c r="FN120" s="26"/>
      <c r="FO120" s="80"/>
      <c r="FP120" s="26"/>
      <c r="FQ120" s="26"/>
      <c r="FR120" s="26"/>
      <c r="FS120" s="80"/>
      <c r="FT120" s="80"/>
      <c r="FU120" s="26"/>
      <c r="FV120" s="26"/>
      <c r="FW120" s="80"/>
      <c r="FX120" s="26"/>
      <c r="FY120" s="26"/>
      <c r="FZ120" s="26"/>
      <c r="GA120" s="80"/>
      <c r="GB120" s="26"/>
      <c r="GC120" s="26"/>
      <c r="GD120" s="26"/>
      <c r="GE120" s="80"/>
      <c r="GF120" s="26"/>
      <c r="GG120" s="26"/>
      <c r="GH120" s="26"/>
      <c r="GI120" s="80"/>
      <c r="GJ120" s="80"/>
      <c r="GK120" s="26"/>
      <c r="GL120" s="26"/>
      <c r="GM120" s="80"/>
      <c r="GN120" s="26"/>
      <c r="GO120" s="26"/>
      <c r="GP120" s="26"/>
      <c r="GQ120" s="80"/>
      <c r="GR120" s="80"/>
      <c r="GS120" s="26"/>
      <c r="GT120" s="26"/>
      <c r="GU120" s="26"/>
      <c r="GV120" s="26"/>
      <c r="GW120" s="26"/>
      <c r="GX120" s="26"/>
      <c r="GY120" s="26"/>
      <c r="GZ120" s="26"/>
      <c r="HA120" s="26"/>
      <c r="HB120" s="26"/>
      <c r="HC120" s="26"/>
      <c r="HD120" s="26"/>
      <c r="HE120" s="26"/>
      <c r="HF120" s="26"/>
      <c r="HG120" s="26"/>
      <c r="HH120" s="26"/>
      <c r="HI120" s="26"/>
      <c r="HJ120" s="26"/>
      <c r="HK120" s="26"/>
      <c r="HL120" s="26"/>
      <c r="HM120" s="26"/>
      <c r="HN120" s="26"/>
      <c r="HO120" s="26"/>
      <c r="HP120" s="26"/>
      <c r="HQ120" s="26"/>
      <c r="HR120" s="26"/>
      <c r="HS120" s="26"/>
      <c r="HT120" s="26"/>
      <c r="HU120" s="26"/>
      <c r="HV120" s="26"/>
      <c r="HW120" s="26"/>
      <c r="HX120" s="26"/>
      <c r="HY120" s="26"/>
      <c r="HZ120" s="26"/>
      <c r="IA120" s="26"/>
      <c r="IB120" s="26"/>
      <c r="IC120" s="26"/>
      <c r="ID120" s="26"/>
      <c r="IE120" s="26"/>
      <c r="IF120" s="26"/>
      <c r="IG120" s="26"/>
      <c r="IH120" s="26"/>
      <c r="II120" s="26"/>
      <c r="IJ120" s="26"/>
      <c r="IK120" s="26"/>
      <c r="IL120" s="26"/>
      <c r="IM120" s="26"/>
      <c r="IN120" s="26"/>
      <c r="IO120" s="26"/>
      <c r="IP120" s="26"/>
      <c r="IQ120" s="26"/>
      <c r="IR120" s="80"/>
      <c r="IS120" s="27"/>
      <c r="IT120" s="26"/>
      <c r="IU120" s="80"/>
      <c r="IV120" s="26"/>
      <c r="IW120" s="26"/>
      <c r="IX120" s="26"/>
      <c r="IY120" s="26"/>
      <c r="IZ120" s="26"/>
      <c r="JA120" s="26"/>
      <c r="JB120" s="26"/>
      <c r="JC120" s="26"/>
      <c r="JD120" s="26"/>
      <c r="JE120" s="26"/>
      <c r="JF120" s="26"/>
      <c r="JG120" s="26"/>
      <c r="JH120" s="26"/>
      <c r="JI120" s="26"/>
      <c r="JJ120" s="26"/>
      <c r="JK120" s="26"/>
      <c r="JL120" s="26"/>
      <c r="JM120" s="26"/>
      <c r="JN120" s="26"/>
      <c r="JO120" s="26"/>
      <c r="JP120" s="26"/>
      <c r="JQ120" s="26"/>
      <c r="JR120" s="26"/>
      <c r="JS120" s="26"/>
      <c r="JT120" s="26"/>
      <c r="JU120" s="26"/>
      <c r="JV120" s="26"/>
      <c r="JW120" s="26"/>
      <c r="JX120" s="30"/>
      <c r="JY120" s="30"/>
      <c r="JZ120" s="30"/>
      <c r="KA120" s="30"/>
      <c r="KB120" s="26"/>
      <c r="KC120" s="26"/>
      <c r="KD120" s="26"/>
      <c r="KE120" s="26"/>
      <c r="KF120" s="26"/>
      <c r="KG120" s="26"/>
      <c r="KH120" s="26"/>
      <c r="KI120" s="26"/>
      <c r="KJ120" s="26"/>
      <c r="KK120" s="26"/>
      <c r="KL120" s="26"/>
      <c r="KM120" s="26"/>
      <c r="KN120" s="26"/>
      <c r="KO120" s="26"/>
      <c r="KP120" s="26"/>
      <c r="KQ120" s="26"/>
      <c r="KR120" s="26"/>
      <c r="KS120" s="26"/>
      <c r="KT120" s="26"/>
      <c r="KU120" s="26"/>
      <c r="KV120" s="26"/>
      <c r="KW120" s="26"/>
      <c r="KX120" s="26"/>
      <c r="KY120" s="26"/>
      <c r="KZ120" s="26"/>
      <c r="LA120" s="26"/>
      <c r="LB120" s="26"/>
      <c r="LC120" s="26"/>
      <c r="LD120" s="26"/>
      <c r="LE120" s="26"/>
      <c r="LF120" s="26"/>
      <c r="LG120" s="26"/>
      <c r="LH120" s="26"/>
      <c r="LI120" s="26"/>
      <c r="LJ120" s="26"/>
      <c r="LK120" s="26"/>
      <c r="LL120" s="26"/>
      <c r="LM120" s="26"/>
      <c r="LN120" s="26"/>
      <c r="LO120" s="26"/>
      <c r="LP120" s="26"/>
      <c r="LQ120" s="26"/>
      <c r="LR120" s="26"/>
      <c r="LS120" s="26"/>
    </row>
    <row r="121" spans="1:331" ht="15.75" x14ac:dyDescent="0.25">
      <c r="A121" s="66" t="s">
        <v>192</v>
      </c>
      <c r="B121" s="198">
        <f t="shared" si="234"/>
        <v>8500</v>
      </c>
      <c r="C121" s="198">
        <f t="shared" si="235"/>
        <v>9552.81</v>
      </c>
      <c r="D121" s="198">
        <f t="shared" si="236"/>
        <v>9552.81</v>
      </c>
      <c r="E121" s="198"/>
      <c r="F121" s="198">
        <f t="shared" si="237"/>
        <v>3637.4206400000003</v>
      </c>
      <c r="G121" s="26">
        <f t="shared" si="338"/>
        <v>38.07697044115816</v>
      </c>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v>8500</v>
      </c>
      <c r="BU121" s="26">
        <v>8500</v>
      </c>
      <c r="BV121" s="26">
        <v>2584.6106400000003</v>
      </c>
      <c r="BW121" s="26">
        <f>BV121/BU121*100</f>
        <v>30.407184000000004</v>
      </c>
      <c r="BX121" s="184"/>
      <c r="BY121" s="184"/>
      <c r="BZ121" s="184"/>
      <c r="CA121" s="184"/>
      <c r="CB121" s="26"/>
      <c r="CC121" s="26"/>
      <c r="CD121" s="26"/>
      <c r="CE121" s="80"/>
      <c r="CF121" s="26"/>
      <c r="CG121" s="26"/>
      <c r="CH121" s="26"/>
      <c r="CI121" s="80"/>
      <c r="CJ121" s="26"/>
      <c r="CK121" s="26"/>
      <c r="CL121" s="26"/>
      <c r="CM121" s="80"/>
      <c r="CN121" s="26"/>
      <c r="CO121" s="26"/>
      <c r="CP121" s="26"/>
      <c r="CQ121" s="80"/>
      <c r="CR121" s="26"/>
      <c r="CS121" s="26"/>
      <c r="CT121" s="26"/>
      <c r="CU121" s="80"/>
      <c r="CV121" s="80"/>
      <c r="CW121" s="26"/>
      <c r="CX121" s="26"/>
      <c r="CY121" s="80"/>
      <c r="CZ121" s="26"/>
      <c r="DA121" s="26"/>
      <c r="DB121" s="26"/>
      <c r="DC121" s="31"/>
      <c r="DD121" s="26"/>
      <c r="DE121" s="26"/>
      <c r="DF121" s="26"/>
      <c r="DG121" s="80"/>
      <c r="DH121" s="80"/>
      <c r="DI121" s="26"/>
      <c r="DJ121" s="26"/>
      <c r="DK121" s="80"/>
      <c r="DL121" s="80"/>
      <c r="DM121" s="26">
        <v>1052.81</v>
      </c>
      <c r="DN121" s="26">
        <v>1052.81</v>
      </c>
      <c r="DO121" s="26">
        <f>DN121/DM121*100</f>
        <v>100</v>
      </c>
      <c r="DP121" s="26"/>
      <c r="DQ121" s="26"/>
      <c r="DR121" s="26"/>
      <c r="DS121" s="27"/>
      <c r="DT121" s="27"/>
      <c r="DU121" s="27"/>
      <c r="DV121" s="26"/>
      <c r="DW121" s="80"/>
      <c r="DX121" s="80"/>
      <c r="DY121" s="27"/>
      <c r="DZ121" s="26"/>
      <c r="EA121" s="80"/>
      <c r="EB121" s="27"/>
      <c r="EC121" s="27"/>
      <c r="ED121" s="26"/>
      <c r="EE121" s="80"/>
      <c r="EF121" s="27"/>
      <c r="EG121" s="27"/>
      <c r="EH121" s="26"/>
      <c r="EI121" s="26"/>
      <c r="EJ121" s="27"/>
      <c r="EK121" s="27"/>
      <c r="EL121" s="26"/>
      <c r="EM121" s="27"/>
      <c r="EN121" s="27"/>
      <c r="EO121" s="27"/>
      <c r="EP121" s="26"/>
      <c r="EQ121" s="27"/>
      <c r="ER121" s="26"/>
      <c r="ES121" s="26"/>
      <c r="ET121" s="26"/>
      <c r="EU121" s="80"/>
      <c r="EV121" s="26"/>
      <c r="EW121" s="26"/>
      <c r="EX121" s="26"/>
      <c r="EY121" s="26"/>
      <c r="EZ121" s="26"/>
      <c r="FA121" s="26"/>
      <c r="FB121" s="26"/>
      <c r="FC121" s="26"/>
      <c r="FD121" s="27"/>
      <c r="FE121" s="27"/>
      <c r="FF121" s="26"/>
      <c r="FG121" s="80"/>
      <c r="FH121" s="80"/>
      <c r="FI121" s="27"/>
      <c r="FJ121" s="26"/>
      <c r="FK121" s="80"/>
      <c r="FL121" s="80"/>
      <c r="FM121" s="27"/>
      <c r="FN121" s="26"/>
      <c r="FO121" s="80"/>
      <c r="FP121" s="26"/>
      <c r="FQ121" s="26"/>
      <c r="FR121" s="26"/>
      <c r="FS121" s="80"/>
      <c r="FT121" s="80"/>
      <c r="FU121" s="26"/>
      <c r="FV121" s="26"/>
      <c r="FW121" s="80"/>
      <c r="FX121" s="26"/>
      <c r="FY121" s="26"/>
      <c r="FZ121" s="26"/>
      <c r="GA121" s="80"/>
      <c r="GB121" s="26"/>
      <c r="GC121" s="26"/>
      <c r="GD121" s="26"/>
      <c r="GE121" s="80"/>
      <c r="GF121" s="26"/>
      <c r="GG121" s="26"/>
      <c r="GH121" s="26"/>
      <c r="GI121" s="80"/>
      <c r="GJ121" s="80"/>
      <c r="GK121" s="26"/>
      <c r="GL121" s="26"/>
      <c r="GM121" s="80"/>
      <c r="GN121" s="26"/>
      <c r="GO121" s="26"/>
      <c r="GP121" s="26"/>
      <c r="GQ121" s="80"/>
      <c r="GR121" s="80"/>
      <c r="GS121" s="26"/>
      <c r="GT121" s="26"/>
      <c r="GU121" s="26"/>
      <c r="GV121" s="26"/>
      <c r="GW121" s="26"/>
      <c r="GX121" s="26"/>
      <c r="GY121" s="26"/>
      <c r="GZ121" s="26"/>
      <c r="HA121" s="26"/>
      <c r="HB121" s="26"/>
      <c r="HC121" s="26"/>
      <c r="HD121" s="26"/>
      <c r="HE121" s="26"/>
      <c r="HF121" s="26"/>
      <c r="HG121" s="26"/>
      <c r="HH121" s="26"/>
      <c r="HI121" s="26"/>
      <c r="HJ121" s="26"/>
      <c r="HK121" s="26"/>
      <c r="HL121" s="26"/>
      <c r="HM121" s="26"/>
      <c r="HN121" s="26"/>
      <c r="HO121" s="26"/>
      <c r="HP121" s="26"/>
      <c r="HQ121" s="26"/>
      <c r="HR121" s="26"/>
      <c r="HS121" s="26"/>
      <c r="HT121" s="26"/>
      <c r="HU121" s="26"/>
      <c r="HV121" s="26"/>
      <c r="HW121" s="26"/>
      <c r="HX121" s="26"/>
      <c r="HY121" s="26"/>
      <c r="HZ121" s="26"/>
      <c r="IA121" s="26"/>
      <c r="IB121" s="26"/>
      <c r="IC121" s="26"/>
      <c r="ID121" s="26"/>
      <c r="IE121" s="26"/>
      <c r="IF121" s="26"/>
      <c r="IG121" s="26"/>
      <c r="IH121" s="26"/>
      <c r="II121" s="26"/>
      <c r="IJ121" s="26"/>
      <c r="IK121" s="26"/>
      <c r="IL121" s="26"/>
      <c r="IM121" s="26"/>
      <c r="IN121" s="26"/>
      <c r="IO121" s="26"/>
      <c r="IP121" s="26"/>
      <c r="IQ121" s="26"/>
      <c r="IR121" s="80"/>
      <c r="IS121" s="27"/>
      <c r="IT121" s="26"/>
      <c r="IU121" s="80"/>
      <c r="IV121" s="26"/>
      <c r="IW121" s="26"/>
      <c r="IX121" s="26"/>
      <c r="IY121" s="26"/>
      <c r="IZ121" s="26"/>
      <c r="JA121" s="26"/>
      <c r="JB121" s="26"/>
      <c r="JC121" s="26"/>
      <c r="JD121" s="26"/>
      <c r="JE121" s="26"/>
      <c r="JF121" s="26"/>
      <c r="JG121" s="26"/>
      <c r="JH121" s="26"/>
      <c r="JI121" s="26"/>
      <c r="JJ121" s="26"/>
      <c r="JK121" s="26"/>
      <c r="JL121" s="26"/>
      <c r="JM121" s="26"/>
      <c r="JN121" s="26"/>
      <c r="JO121" s="26"/>
      <c r="JP121" s="26"/>
      <c r="JQ121" s="26"/>
      <c r="JR121" s="26"/>
      <c r="JS121" s="26"/>
      <c r="JT121" s="26"/>
      <c r="JU121" s="26"/>
      <c r="JV121" s="26"/>
      <c r="JW121" s="26"/>
      <c r="JX121" s="30"/>
      <c r="JY121" s="30"/>
      <c r="JZ121" s="30"/>
      <c r="KA121" s="30"/>
      <c r="KB121" s="26"/>
      <c r="KC121" s="26"/>
      <c r="KD121" s="26"/>
      <c r="KE121" s="26"/>
      <c r="KF121" s="26"/>
      <c r="KG121" s="26"/>
      <c r="KH121" s="26"/>
      <c r="KI121" s="26"/>
      <c r="KJ121" s="26"/>
      <c r="KK121" s="26"/>
      <c r="KL121" s="26"/>
      <c r="KM121" s="26"/>
      <c r="KN121" s="26"/>
      <c r="KO121" s="26"/>
      <c r="KP121" s="26"/>
      <c r="KQ121" s="26"/>
      <c r="KR121" s="26"/>
      <c r="KS121" s="26"/>
      <c r="KT121" s="26"/>
      <c r="KU121" s="26"/>
      <c r="KV121" s="26"/>
      <c r="KW121" s="26"/>
      <c r="KX121" s="26"/>
      <c r="KY121" s="26"/>
      <c r="KZ121" s="26"/>
      <c r="LA121" s="26"/>
      <c r="LB121" s="26"/>
      <c r="LC121" s="26"/>
      <c r="LD121" s="26"/>
      <c r="LE121" s="26"/>
      <c r="LF121" s="26"/>
      <c r="LG121" s="26"/>
      <c r="LH121" s="26"/>
      <c r="LI121" s="26"/>
      <c r="LJ121" s="26"/>
      <c r="LK121" s="26"/>
      <c r="LL121" s="26"/>
      <c r="LM121" s="26"/>
      <c r="LN121" s="26"/>
      <c r="LO121" s="26"/>
      <c r="LP121" s="26"/>
      <c r="LQ121" s="26"/>
      <c r="LR121" s="26"/>
      <c r="LS121" s="26"/>
    </row>
    <row r="122" spans="1:331" ht="15.75" x14ac:dyDescent="0.25">
      <c r="A122" s="66" t="s">
        <v>251</v>
      </c>
      <c r="B122" s="198">
        <f t="shared" si="234"/>
        <v>1773</v>
      </c>
      <c r="C122" s="198">
        <f t="shared" si="235"/>
        <v>2375</v>
      </c>
      <c r="D122" s="198">
        <f t="shared" si="236"/>
        <v>2375</v>
      </c>
      <c r="E122" s="198"/>
      <c r="F122" s="198">
        <f t="shared" si="237"/>
        <v>2375</v>
      </c>
      <c r="G122" s="26">
        <f t="shared" si="338"/>
        <v>100</v>
      </c>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v>602</v>
      </c>
      <c r="BR122" s="26">
        <v>602</v>
      </c>
      <c r="BS122" s="26">
        <f t="shared" si="260"/>
        <v>100</v>
      </c>
      <c r="BT122" s="26"/>
      <c r="BU122" s="26"/>
      <c r="BV122" s="26"/>
      <c r="BW122" s="26"/>
      <c r="BX122" s="184"/>
      <c r="BY122" s="184"/>
      <c r="BZ122" s="184"/>
      <c r="CA122" s="184"/>
      <c r="CB122" s="26"/>
      <c r="CC122" s="26"/>
      <c r="CD122" s="26"/>
      <c r="CE122" s="80"/>
      <c r="CF122" s="26"/>
      <c r="CG122" s="26"/>
      <c r="CH122" s="26"/>
      <c r="CI122" s="80"/>
      <c r="CJ122" s="26"/>
      <c r="CK122" s="26"/>
      <c r="CL122" s="26"/>
      <c r="CM122" s="80"/>
      <c r="CN122" s="26"/>
      <c r="CO122" s="26"/>
      <c r="CP122" s="26"/>
      <c r="CQ122" s="80"/>
      <c r="CR122" s="26"/>
      <c r="CS122" s="26"/>
      <c r="CT122" s="26"/>
      <c r="CU122" s="80"/>
      <c r="CV122" s="80"/>
      <c r="CW122" s="26"/>
      <c r="CX122" s="26"/>
      <c r="CY122" s="80"/>
      <c r="CZ122" s="26">
        <v>1773</v>
      </c>
      <c r="DA122" s="26">
        <v>1773</v>
      </c>
      <c r="DB122" s="26">
        <v>1773</v>
      </c>
      <c r="DC122" s="31">
        <f t="shared" si="261"/>
        <v>100</v>
      </c>
      <c r="DD122" s="26"/>
      <c r="DE122" s="26"/>
      <c r="DF122" s="26"/>
      <c r="DG122" s="80"/>
      <c r="DH122" s="80"/>
      <c r="DI122" s="26"/>
      <c r="DJ122" s="26"/>
      <c r="DK122" s="80"/>
      <c r="DL122" s="80"/>
      <c r="DM122" s="26"/>
      <c r="DN122" s="26"/>
      <c r="DO122" s="80"/>
      <c r="DP122" s="26"/>
      <c r="DQ122" s="26"/>
      <c r="DR122" s="26"/>
      <c r="DS122" s="27"/>
      <c r="DT122" s="27"/>
      <c r="DU122" s="27"/>
      <c r="DV122" s="26"/>
      <c r="DW122" s="80"/>
      <c r="DX122" s="80"/>
      <c r="DY122" s="27"/>
      <c r="DZ122" s="26"/>
      <c r="EA122" s="80"/>
      <c r="EB122" s="27"/>
      <c r="EC122" s="27"/>
      <c r="ED122" s="26"/>
      <c r="EE122" s="80"/>
      <c r="EF122" s="27"/>
      <c r="EG122" s="27"/>
      <c r="EH122" s="26"/>
      <c r="EI122" s="26"/>
      <c r="EJ122" s="27"/>
      <c r="EK122" s="27"/>
      <c r="EL122" s="26"/>
      <c r="EM122" s="27"/>
      <c r="EN122" s="27"/>
      <c r="EO122" s="27"/>
      <c r="EP122" s="26"/>
      <c r="EQ122" s="27"/>
      <c r="ER122" s="26"/>
      <c r="ES122" s="26"/>
      <c r="ET122" s="26"/>
      <c r="EU122" s="80"/>
      <c r="EV122" s="26"/>
      <c r="EW122" s="26"/>
      <c r="EX122" s="26"/>
      <c r="EY122" s="26"/>
      <c r="EZ122" s="26"/>
      <c r="FA122" s="26"/>
      <c r="FB122" s="26"/>
      <c r="FC122" s="26"/>
      <c r="FD122" s="27"/>
      <c r="FE122" s="27"/>
      <c r="FF122" s="26"/>
      <c r="FG122" s="80"/>
      <c r="FH122" s="80"/>
      <c r="FI122" s="27"/>
      <c r="FJ122" s="26"/>
      <c r="FK122" s="80"/>
      <c r="FL122" s="80"/>
      <c r="FM122" s="27"/>
      <c r="FN122" s="26"/>
      <c r="FO122" s="80"/>
      <c r="FP122" s="26"/>
      <c r="FQ122" s="26"/>
      <c r="FR122" s="26"/>
      <c r="FS122" s="80"/>
      <c r="FT122" s="80"/>
      <c r="FU122" s="26"/>
      <c r="FV122" s="26"/>
      <c r="FW122" s="80"/>
      <c r="FX122" s="26"/>
      <c r="FY122" s="26"/>
      <c r="FZ122" s="26"/>
      <c r="GA122" s="80"/>
      <c r="GB122" s="26"/>
      <c r="GC122" s="26"/>
      <c r="GD122" s="26"/>
      <c r="GE122" s="80"/>
      <c r="GF122" s="26"/>
      <c r="GG122" s="26"/>
      <c r="GH122" s="26"/>
      <c r="GI122" s="80"/>
      <c r="GJ122" s="80"/>
      <c r="GK122" s="26"/>
      <c r="GL122" s="26"/>
      <c r="GM122" s="80"/>
      <c r="GN122" s="26"/>
      <c r="GO122" s="26"/>
      <c r="GP122" s="26"/>
      <c r="GQ122" s="80"/>
      <c r="GR122" s="80"/>
      <c r="GS122" s="26"/>
      <c r="GT122" s="26"/>
      <c r="GU122" s="26"/>
      <c r="GV122" s="26"/>
      <c r="GW122" s="26"/>
      <c r="GX122" s="26"/>
      <c r="GY122" s="26"/>
      <c r="GZ122" s="26"/>
      <c r="HA122" s="26"/>
      <c r="HB122" s="26"/>
      <c r="HC122" s="26"/>
      <c r="HD122" s="26"/>
      <c r="HE122" s="26"/>
      <c r="HF122" s="26"/>
      <c r="HG122" s="26"/>
      <c r="HH122" s="26"/>
      <c r="HI122" s="26"/>
      <c r="HJ122" s="26"/>
      <c r="HK122" s="26"/>
      <c r="HL122" s="26"/>
      <c r="HM122" s="26"/>
      <c r="HN122" s="26"/>
      <c r="HO122" s="26"/>
      <c r="HP122" s="26"/>
      <c r="HQ122" s="26"/>
      <c r="HR122" s="26"/>
      <c r="HS122" s="26"/>
      <c r="HT122" s="26"/>
      <c r="HU122" s="26"/>
      <c r="HV122" s="26"/>
      <c r="HW122" s="26"/>
      <c r="HX122" s="26"/>
      <c r="HY122" s="26"/>
      <c r="HZ122" s="26"/>
      <c r="IA122" s="26"/>
      <c r="IB122" s="26"/>
      <c r="IC122" s="26"/>
      <c r="ID122" s="26"/>
      <c r="IE122" s="26"/>
      <c r="IF122" s="26"/>
      <c r="IG122" s="26"/>
      <c r="IH122" s="26"/>
      <c r="II122" s="26"/>
      <c r="IJ122" s="26"/>
      <c r="IK122" s="26"/>
      <c r="IL122" s="26"/>
      <c r="IM122" s="26"/>
      <c r="IN122" s="26"/>
      <c r="IO122" s="26"/>
      <c r="IP122" s="26"/>
      <c r="IQ122" s="26"/>
      <c r="IR122" s="80"/>
      <c r="IS122" s="27"/>
      <c r="IT122" s="26"/>
      <c r="IU122" s="80"/>
      <c r="IV122" s="26"/>
      <c r="IW122" s="26"/>
      <c r="IX122" s="26"/>
      <c r="IY122" s="26"/>
      <c r="IZ122" s="26"/>
      <c r="JA122" s="26"/>
      <c r="JB122" s="26"/>
      <c r="JC122" s="26"/>
      <c r="JD122" s="26"/>
      <c r="JE122" s="26"/>
      <c r="JF122" s="26"/>
      <c r="JG122" s="26"/>
      <c r="JH122" s="26"/>
      <c r="JI122" s="26"/>
      <c r="JJ122" s="26"/>
      <c r="JK122" s="26"/>
      <c r="JL122" s="26"/>
      <c r="JM122" s="26"/>
      <c r="JN122" s="26"/>
      <c r="JO122" s="26"/>
      <c r="JP122" s="26"/>
      <c r="JQ122" s="26"/>
      <c r="JR122" s="26"/>
      <c r="JS122" s="26"/>
      <c r="JT122" s="26"/>
      <c r="JU122" s="26"/>
      <c r="JV122" s="26"/>
      <c r="JW122" s="26"/>
      <c r="JX122" s="30"/>
      <c r="JY122" s="30"/>
      <c r="JZ122" s="30"/>
      <c r="KA122" s="30"/>
      <c r="KB122" s="26"/>
      <c r="KC122" s="26"/>
      <c r="KD122" s="26"/>
      <c r="KE122" s="26"/>
      <c r="KF122" s="26"/>
      <c r="KG122" s="26"/>
      <c r="KH122" s="26"/>
      <c r="KI122" s="26"/>
      <c r="KJ122" s="26"/>
      <c r="KK122" s="26"/>
      <c r="KL122" s="26"/>
      <c r="KM122" s="26"/>
      <c r="KN122" s="26"/>
      <c r="KO122" s="26"/>
      <c r="KP122" s="26"/>
      <c r="KQ122" s="26"/>
      <c r="KR122" s="26"/>
      <c r="KS122" s="26"/>
      <c r="KT122" s="26"/>
      <c r="KU122" s="26"/>
      <c r="KV122" s="26"/>
      <c r="KW122" s="26"/>
      <c r="KX122" s="26"/>
      <c r="KY122" s="26"/>
      <c r="KZ122" s="26"/>
      <c r="LA122" s="26"/>
      <c r="LB122" s="26"/>
      <c r="LC122" s="26"/>
      <c r="LD122" s="26"/>
      <c r="LE122" s="26"/>
      <c r="LF122" s="26"/>
      <c r="LG122" s="26"/>
      <c r="LH122" s="26"/>
      <c r="LI122" s="26"/>
      <c r="LJ122" s="26"/>
      <c r="LK122" s="26"/>
      <c r="LL122" s="26"/>
      <c r="LM122" s="26"/>
      <c r="LN122" s="26"/>
      <c r="LO122" s="26"/>
      <c r="LP122" s="26"/>
      <c r="LQ122" s="26"/>
      <c r="LR122" s="26"/>
      <c r="LS122" s="26"/>
    </row>
    <row r="123" spans="1:331" ht="15.75" x14ac:dyDescent="0.25">
      <c r="A123" s="66" t="s">
        <v>368</v>
      </c>
      <c r="B123" s="198">
        <f t="shared" si="234"/>
        <v>2952</v>
      </c>
      <c r="C123" s="198">
        <f t="shared" si="235"/>
        <v>3385.9052200000001</v>
      </c>
      <c r="D123" s="198">
        <f t="shared" si="236"/>
        <v>3385.9052200000001</v>
      </c>
      <c r="E123" s="198"/>
      <c r="F123" s="198">
        <f t="shared" si="237"/>
        <v>3385.9052200000001</v>
      </c>
      <c r="G123" s="26">
        <f t="shared" si="338"/>
        <v>100</v>
      </c>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v>433.90521999999999</v>
      </c>
      <c r="BR123" s="26">
        <v>433.90521999999999</v>
      </c>
      <c r="BS123" s="26">
        <f t="shared" si="260"/>
        <v>100</v>
      </c>
      <c r="BT123" s="26"/>
      <c r="BU123" s="26"/>
      <c r="BV123" s="26"/>
      <c r="BW123" s="26"/>
      <c r="BX123" s="184"/>
      <c r="BY123" s="184"/>
      <c r="BZ123" s="184"/>
      <c r="CA123" s="184"/>
      <c r="CB123" s="26"/>
      <c r="CC123" s="26"/>
      <c r="CD123" s="26"/>
      <c r="CE123" s="80"/>
      <c r="CF123" s="26"/>
      <c r="CG123" s="26"/>
      <c r="CH123" s="26"/>
      <c r="CI123" s="80"/>
      <c r="CJ123" s="26"/>
      <c r="CK123" s="26"/>
      <c r="CL123" s="26"/>
      <c r="CM123" s="80"/>
      <c r="CN123" s="26"/>
      <c r="CO123" s="26"/>
      <c r="CP123" s="26"/>
      <c r="CQ123" s="80"/>
      <c r="CR123" s="26"/>
      <c r="CS123" s="26"/>
      <c r="CT123" s="26"/>
      <c r="CU123" s="80"/>
      <c r="CV123" s="80"/>
      <c r="CW123" s="26"/>
      <c r="CX123" s="26"/>
      <c r="CY123" s="80"/>
      <c r="CZ123" s="26">
        <v>2952</v>
      </c>
      <c r="DA123" s="26">
        <v>2952</v>
      </c>
      <c r="DB123" s="26">
        <v>2952</v>
      </c>
      <c r="DC123" s="31">
        <f t="shared" si="261"/>
        <v>100</v>
      </c>
      <c r="DD123" s="26"/>
      <c r="DE123" s="26"/>
      <c r="DF123" s="26"/>
      <c r="DG123" s="80"/>
      <c r="DH123" s="80"/>
      <c r="DI123" s="26"/>
      <c r="DJ123" s="26"/>
      <c r="DK123" s="80"/>
      <c r="DL123" s="80"/>
      <c r="DM123" s="26"/>
      <c r="DN123" s="26"/>
      <c r="DO123" s="80"/>
      <c r="DP123" s="26"/>
      <c r="DQ123" s="26"/>
      <c r="DR123" s="26"/>
      <c r="DS123" s="27"/>
      <c r="DT123" s="27"/>
      <c r="DU123" s="27"/>
      <c r="DV123" s="26"/>
      <c r="DW123" s="80"/>
      <c r="DX123" s="80"/>
      <c r="DY123" s="27"/>
      <c r="DZ123" s="26"/>
      <c r="EA123" s="80"/>
      <c r="EB123" s="27"/>
      <c r="EC123" s="27"/>
      <c r="ED123" s="26"/>
      <c r="EE123" s="80"/>
      <c r="EF123" s="27"/>
      <c r="EG123" s="27"/>
      <c r="EH123" s="26"/>
      <c r="EI123" s="26"/>
      <c r="EJ123" s="27"/>
      <c r="EK123" s="27"/>
      <c r="EL123" s="26"/>
      <c r="EM123" s="27"/>
      <c r="EN123" s="27"/>
      <c r="EO123" s="27"/>
      <c r="EP123" s="26"/>
      <c r="EQ123" s="27"/>
      <c r="ER123" s="26"/>
      <c r="ES123" s="26"/>
      <c r="ET123" s="26"/>
      <c r="EU123" s="80"/>
      <c r="EV123" s="26"/>
      <c r="EW123" s="26"/>
      <c r="EX123" s="26"/>
      <c r="EY123" s="26"/>
      <c r="EZ123" s="26"/>
      <c r="FA123" s="26"/>
      <c r="FB123" s="26"/>
      <c r="FC123" s="26"/>
      <c r="FD123" s="27"/>
      <c r="FE123" s="27"/>
      <c r="FF123" s="26"/>
      <c r="FG123" s="80"/>
      <c r="FH123" s="80"/>
      <c r="FI123" s="27"/>
      <c r="FJ123" s="26"/>
      <c r="FK123" s="80"/>
      <c r="FL123" s="80"/>
      <c r="FM123" s="27"/>
      <c r="FN123" s="26"/>
      <c r="FO123" s="80"/>
      <c r="FP123" s="26"/>
      <c r="FQ123" s="26"/>
      <c r="FR123" s="26"/>
      <c r="FS123" s="80"/>
      <c r="FT123" s="80"/>
      <c r="FU123" s="26"/>
      <c r="FV123" s="26"/>
      <c r="FW123" s="80"/>
      <c r="FX123" s="26"/>
      <c r="FY123" s="26"/>
      <c r="FZ123" s="26"/>
      <c r="GA123" s="80"/>
      <c r="GB123" s="26"/>
      <c r="GC123" s="26"/>
      <c r="GD123" s="26"/>
      <c r="GE123" s="80"/>
      <c r="GF123" s="26"/>
      <c r="GG123" s="26"/>
      <c r="GH123" s="26"/>
      <c r="GI123" s="80"/>
      <c r="GJ123" s="80"/>
      <c r="GK123" s="26"/>
      <c r="GL123" s="26"/>
      <c r="GM123" s="80"/>
      <c r="GN123" s="26"/>
      <c r="GO123" s="26"/>
      <c r="GP123" s="26"/>
      <c r="GQ123" s="80"/>
      <c r="GR123" s="80"/>
      <c r="GS123" s="26"/>
      <c r="GT123" s="26"/>
      <c r="GU123" s="26"/>
      <c r="GV123" s="26"/>
      <c r="GW123" s="26"/>
      <c r="GX123" s="26"/>
      <c r="GY123" s="26"/>
      <c r="GZ123" s="26"/>
      <c r="HA123" s="26"/>
      <c r="HB123" s="26"/>
      <c r="HC123" s="26"/>
      <c r="HD123" s="26"/>
      <c r="HE123" s="26"/>
      <c r="HF123" s="26"/>
      <c r="HG123" s="26"/>
      <c r="HH123" s="26"/>
      <c r="HI123" s="26"/>
      <c r="HJ123" s="26"/>
      <c r="HK123" s="26"/>
      <c r="HL123" s="26"/>
      <c r="HM123" s="26"/>
      <c r="HN123" s="26"/>
      <c r="HO123" s="26"/>
      <c r="HP123" s="26"/>
      <c r="HQ123" s="26"/>
      <c r="HR123" s="26"/>
      <c r="HS123" s="26"/>
      <c r="HT123" s="26"/>
      <c r="HU123" s="26"/>
      <c r="HV123" s="26"/>
      <c r="HW123" s="26"/>
      <c r="HX123" s="26"/>
      <c r="HY123" s="26"/>
      <c r="HZ123" s="26"/>
      <c r="IA123" s="26"/>
      <c r="IB123" s="26"/>
      <c r="IC123" s="26"/>
      <c r="ID123" s="26"/>
      <c r="IE123" s="26"/>
      <c r="IF123" s="26"/>
      <c r="IG123" s="26"/>
      <c r="IH123" s="26"/>
      <c r="II123" s="26"/>
      <c r="IJ123" s="26"/>
      <c r="IK123" s="26"/>
      <c r="IL123" s="26"/>
      <c r="IM123" s="26"/>
      <c r="IN123" s="26"/>
      <c r="IO123" s="26"/>
      <c r="IP123" s="26"/>
      <c r="IQ123" s="26"/>
      <c r="IR123" s="80"/>
      <c r="IS123" s="27"/>
      <c r="IT123" s="26"/>
      <c r="IU123" s="80"/>
      <c r="IV123" s="26"/>
      <c r="IW123" s="26"/>
      <c r="IX123" s="26"/>
      <c r="IY123" s="26"/>
      <c r="IZ123" s="26"/>
      <c r="JA123" s="26"/>
      <c r="JB123" s="26"/>
      <c r="JC123" s="26"/>
      <c r="JD123" s="26"/>
      <c r="JE123" s="26"/>
      <c r="JF123" s="26"/>
      <c r="JG123" s="26"/>
      <c r="JH123" s="26"/>
      <c r="JI123" s="26"/>
      <c r="JJ123" s="26"/>
      <c r="JK123" s="26"/>
      <c r="JL123" s="26"/>
      <c r="JM123" s="26"/>
      <c r="JN123" s="26"/>
      <c r="JO123" s="26"/>
      <c r="JP123" s="26"/>
      <c r="JQ123" s="26"/>
      <c r="JR123" s="26"/>
      <c r="JS123" s="26"/>
      <c r="JT123" s="26"/>
      <c r="JU123" s="26"/>
      <c r="JV123" s="26"/>
      <c r="JW123" s="26"/>
      <c r="JX123" s="30"/>
      <c r="JY123" s="30"/>
      <c r="JZ123" s="30"/>
      <c r="KA123" s="30"/>
      <c r="KB123" s="26"/>
      <c r="KC123" s="26"/>
      <c r="KD123" s="26"/>
      <c r="KE123" s="26"/>
      <c r="KF123" s="26"/>
      <c r="KG123" s="26"/>
      <c r="KH123" s="26"/>
      <c r="KI123" s="26"/>
      <c r="KJ123" s="26"/>
      <c r="KK123" s="26"/>
      <c r="KL123" s="26"/>
      <c r="KM123" s="26"/>
      <c r="KN123" s="26"/>
      <c r="KO123" s="26"/>
      <c r="KP123" s="26"/>
      <c r="KQ123" s="26"/>
      <c r="KR123" s="26"/>
      <c r="KS123" s="26"/>
      <c r="KT123" s="26"/>
      <c r="KU123" s="26"/>
      <c r="KV123" s="26"/>
      <c r="KW123" s="26"/>
      <c r="KX123" s="26"/>
      <c r="KY123" s="26"/>
      <c r="KZ123" s="26"/>
      <c r="LA123" s="26"/>
      <c r="LB123" s="26"/>
      <c r="LC123" s="26"/>
      <c r="LD123" s="26"/>
      <c r="LE123" s="26"/>
      <c r="LF123" s="26"/>
      <c r="LG123" s="26"/>
      <c r="LH123" s="26"/>
      <c r="LI123" s="26"/>
      <c r="LJ123" s="26"/>
      <c r="LK123" s="26"/>
      <c r="LL123" s="26"/>
      <c r="LM123" s="26"/>
      <c r="LN123" s="26"/>
      <c r="LO123" s="26"/>
      <c r="LP123" s="26"/>
      <c r="LQ123" s="26"/>
      <c r="LR123" s="26"/>
      <c r="LS123" s="26"/>
    </row>
    <row r="124" spans="1:331" s="154" customFormat="1" ht="31.5" x14ac:dyDescent="0.25">
      <c r="A124" s="20" t="s">
        <v>197</v>
      </c>
      <c r="B124" s="197">
        <f t="shared" si="234"/>
        <v>108101.85921000001</v>
      </c>
      <c r="C124" s="197">
        <f t="shared" si="235"/>
        <v>124678.30955000002</v>
      </c>
      <c r="D124" s="197">
        <f t="shared" si="236"/>
        <v>124678.30955000002</v>
      </c>
      <c r="E124" s="197"/>
      <c r="F124" s="197">
        <f t="shared" si="237"/>
        <v>94364.783420000007</v>
      </c>
      <c r="G124" s="28">
        <f t="shared" si="338"/>
        <v>75.686608007912298</v>
      </c>
      <c r="H124" s="29">
        <f>H125+H126+H127+H128+H129+H130+H132+H133+H134+H135+H136</f>
        <v>0</v>
      </c>
      <c r="I124" s="29">
        <f>I125+I126+I127+I128+I129+I130+I132+I133+I134+I135+I136</f>
        <v>0</v>
      </c>
      <c r="J124" s="29">
        <f>J125+J126+J127+J128+J129+J130+J132+J133+J134+J135+J136</f>
        <v>0</v>
      </c>
      <c r="K124" s="28"/>
      <c r="L124" s="28"/>
      <c r="M124" s="29">
        <f>M125+M126+M127+M128+M129+M130+M132+M133+M134+M135+M136</f>
        <v>0</v>
      </c>
      <c r="N124" s="29">
        <f>N125+N126+N127+N128+N129+N130+N132+N133+N134+N135+N136</f>
        <v>0</v>
      </c>
      <c r="O124" s="29">
        <f>O125+O126+O127+O128+O129+O130+O132+O133+O134+O135+O136</f>
        <v>0</v>
      </c>
      <c r="P124" s="29"/>
      <c r="Q124" s="29">
        <f>Q125+Q126+Q127+Q128+Q129+Q130+Q132+Q133+Q134+Q135+Q136</f>
        <v>0</v>
      </c>
      <c r="R124" s="29">
        <f>R125+R126+R127+R128+R129+R130+R132+R133+R134+R135+R136</f>
        <v>0</v>
      </c>
      <c r="S124" s="29">
        <f>S125+S126+S127+S128+S129+S130+S132+S133+S134+S135+S136</f>
        <v>0</v>
      </c>
      <c r="T124" s="29"/>
      <c r="U124" s="29">
        <f>U125+U126+U127+U128+U129+U130+U132+U133+U134+U135+U136</f>
        <v>0</v>
      </c>
      <c r="V124" s="29">
        <f>V125+V126+V127+V128+V129+V130+V132+V133+V134+V135+V136</f>
        <v>0</v>
      </c>
      <c r="W124" s="29">
        <f>W125+W126+W127+W128+W129+W130+W132+W133+W134+W135+W136</f>
        <v>0</v>
      </c>
      <c r="X124" s="29">
        <f t="shared" ref="X124:AA124" si="367">X125+X126+X127+X128+X129+X130+X132+X133+X134+X135+X136</f>
        <v>0</v>
      </c>
      <c r="Y124" s="29">
        <f t="shared" si="367"/>
        <v>0</v>
      </c>
      <c r="Z124" s="29">
        <f t="shared" si="367"/>
        <v>0</v>
      </c>
      <c r="AA124" s="29">
        <f t="shared" si="367"/>
        <v>0</v>
      </c>
      <c r="AB124" s="29">
        <f t="shared" ref="AB124:AE124" si="368">AB125+AB126+AB127+AB128+AB129+AB130+AB132+AB133+AB134+AB135+AB136</f>
        <v>0</v>
      </c>
      <c r="AC124" s="29">
        <f t="shared" si="368"/>
        <v>0</v>
      </c>
      <c r="AD124" s="29">
        <f t="shared" si="368"/>
        <v>0</v>
      </c>
      <c r="AE124" s="29">
        <f t="shared" si="368"/>
        <v>0</v>
      </c>
      <c r="AF124" s="29"/>
      <c r="AG124" s="29">
        <f>AG125+AG126+AG127+AG128+AG129+AG130+AG132+AG133+AG134+AG135+AG136</f>
        <v>0</v>
      </c>
      <c r="AH124" s="29">
        <f>AH125+AH126+AH127+AH128+AH129+AH130+AH132+AH133+AH134+AH135+AH136</f>
        <v>0</v>
      </c>
      <c r="AI124" s="29">
        <f>AI125+AI126+AI127+AI128+AI129+AI130+AI132+AI133+AI134+AI135+AI136</f>
        <v>0</v>
      </c>
      <c r="AJ124" s="29"/>
      <c r="AK124" s="29">
        <f t="shared" ref="AK124:AQ124" si="369">AK125+AK126+AK127+AK128+AK129+AK130+AK132+AK133+AK134+AK135+AK136</f>
        <v>0</v>
      </c>
      <c r="AL124" s="29">
        <f t="shared" si="369"/>
        <v>0</v>
      </c>
      <c r="AM124" s="29">
        <f t="shared" si="369"/>
        <v>0</v>
      </c>
      <c r="AN124" s="29">
        <f t="shared" ref="AN124" si="370">AN125+AN126+AN127+AN128+AN129+AN130+AN132+AN133+AN134+AN135+AN136</f>
        <v>0</v>
      </c>
      <c r="AO124" s="29">
        <f t="shared" si="369"/>
        <v>0</v>
      </c>
      <c r="AP124" s="29">
        <f t="shared" si="369"/>
        <v>0</v>
      </c>
      <c r="AQ124" s="29">
        <f t="shared" si="369"/>
        <v>0</v>
      </c>
      <c r="AR124" s="29"/>
      <c r="AS124" s="29"/>
      <c r="AT124" s="29"/>
      <c r="AU124" s="28"/>
      <c r="AV124" s="29">
        <f>AV125+AV126+AV127+AV128+AV129+AV130+AV132+AV133+AV134+AV135+AV136</f>
        <v>0</v>
      </c>
      <c r="AW124" s="29">
        <f>AW125+AW126+AW127+AW128+AW129+AW130+AW132+AW133+AW134+AW135+AW136</f>
        <v>0</v>
      </c>
      <c r="AX124" s="29">
        <f>AX125+AX126+AX127+AX128+AX129+AX130+AX132+AX133+AX134+AX135+AX136</f>
        <v>0</v>
      </c>
      <c r="AY124" s="28"/>
      <c r="AZ124" s="29">
        <f>AZ125+AZ126+AZ127+AZ128+AZ129+AZ130+AZ132+AZ133+AZ134+AZ135+AZ136</f>
        <v>63.259209999999996</v>
      </c>
      <c r="BA124" s="29">
        <f>BA125+BA126+BA127+BA128+BA129+BA130+BA132+BA133+BA134+BA135+BA136</f>
        <v>63.259209999999996</v>
      </c>
      <c r="BB124" s="29">
        <f>BB125+BB126+BB127+BB128+BB129+BB130+BB132+BB133+BB134+BB135+BB136</f>
        <v>63.259209999999996</v>
      </c>
      <c r="BC124" s="28">
        <f>BB124/BA124*100</f>
        <v>100</v>
      </c>
      <c r="BD124" s="29"/>
      <c r="BE124" s="29"/>
      <c r="BF124" s="29"/>
      <c r="BG124" s="28"/>
      <c r="BH124" s="29"/>
      <c r="BI124" s="29"/>
      <c r="BJ124" s="29"/>
      <c r="BK124" s="28"/>
      <c r="BL124" s="28"/>
      <c r="BM124" s="29">
        <f>BM125+BM126+BM127+BM128+BM129+BM130+BM132+BM133+BM134+BM135+BM136</f>
        <v>0</v>
      </c>
      <c r="BN124" s="29">
        <f>BN125+BN126+BN127+BN128+BN129+BN130+BN132+BN133+BN134+BN135+BN136</f>
        <v>0</v>
      </c>
      <c r="BO124" s="29">
        <f>BO125+BO126+BO127+BO128+BO129+BO130+BO132+BO133+BO134+BO135+BO136</f>
        <v>0</v>
      </c>
      <c r="BP124" s="29"/>
      <c r="BQ124" s="29">
        <f>BQ125+BQ126+BQ127+BQ128+BQ129+BQ130+BQ132+BQ133+BQ134+BQ135+BQ136</f>
        <v>3366.72334</v>
      </c>
      <c r="BR124" s="29">
        <f>BR125+BR126+BR127+BR128+BR129+BR130+BR132+BR133+BR134+BR135+BR136</f>
        <v>2736.70838</v>
      </c>
      <c r="BS124" s="28">
        <f t="shared" si="260"/>
        <v>81.286999364788912</v>
      </c>
      <c r="BT124" s="29">
        <f>BT125+BT126+BT127+BT128+BT129+BT130+BT132+BT133+BT134+BT135+BT136</f>
        <v>8500</v>
      </c>
      <c r="BU124" s="29">
        <f>BU125+BU126+BU127+BU128+BU129+BU130+BU132+BU133+BU134+BU135+BU136</f>
        <v>8500</v>
      </c>
      <c r="BV124" s="29">
        <f>BV125+BV126+BV127+BV128+BV129+BV130+BV132+BV133+BV134+BV135+BV136</f>
        <v>8500</v>
      </c>
      <c r="BW124" s="28">
        <f>BV124/BU124*100</f>
        <v>100</v>
      </c>
      <c r="BX124" s="29">
        <f t="shared" ref="BX124:CD124" si="371">BX125+BX126+BX127+BX128+BX129+BX130+BX132+BX133+BX134+BX135+BX136</f>
        <v>26194.9</v>
      </c>
      <c r="BY124" s="29">
        <f t="shared" si="371"/>
        <v>35266.300000000003</v>
      </c>
      <c r="BZ124" s="29">
        <f t="shared" si="371"/>
        <v>23214.57502</v>
      </c>
      <c r="CA124" s="29">
        <f t="shared" si="371"/>
        <v>65.826511485469126</v>
      </c>
      <c r="CB124" s="29">
        <f t="shared" si="371"/>
        <v>0</v>
      </c>
      <c r="CC124" s="29">
        <f t="shared" si="371"/>
        <v>0</v>
      </c>
      <c r="CD124" s="29">
        <f t="shared" si="371"/>
        <v>0</v>
      </c>
      <c r="CE124" s="29"/>
      <c r="CF124" s="29">
        <f t="shared" ref="CF124" si="372">CF125+CF126+CF127+CF128+CF129+CF130+CF132+CF133+CF134+CF135+CF136</f>
        <v>5278</v>
      </c>
      <c r="CG124" s="29">
        <f t="shared" ref="CG124:CH124" si="373">CG125+CG126+CG127+CG128+CG129+CG130+CG132+CG133+CG134+CG135+CG136</f>
        <v>6221.1</v>
      </c>
      <c r="CH124" s="29">
        <f t="shared" si="373"/>
        <v>4074.4663799999998</v>
      </c>
      <c r="CI124" s="29">
        <f>CH124/CG124*100</f>
        <v>65.494307759077969</v>
      </c>
      <c r="CJ124" s="29">
        <f t="shared" ref="CJ124:CP124" si="374">CJ125+CJ126+CJ127+CJ128+CJ129+CJ130+CJ132+CJ133+CJ134+CJ135+CJ136</f>
        <v>840</v>
      </c>
      <c r="CK124" s="29">
        <f t="shared" si="374"/>
        <v>840</v>
      </c>
      <c r="CL124" s="29">
        <f t="shared" si="374"/>
        <v>160</v>
      </c>
      <c r="CM124" s="29">
        <f t="shared" si="374"/>
        <v>19.047619047619047</v>
      </c>
      <c r="CN124" s="29">
        <f t="shared" si="374"/>
        <v>0</v>
      </c>
      <c r="CO124" s="29">
        <f t="shared" si="374"/>
        <v>0</v>
      </c>
      <c r="CP124" s="29">
        <f t="shared" si="374"/>
        <v>0</v>
      </c>
      <c r="CQ124" s="82"/>
      <c r="CR124" s="29">
        <f>CR125+CR126+CR127+CR128+CR129+CR130+CR132+CR133+CR134+CR135+CR136</f>
        <v>0</v>
      </c>
      <c r="CS124" s="29">
        <f>CS125+CS126+CS127+CS128+CS129+CS130+CS132+CS133+CS134+CS135+CS136</f>
        <v>0</v>
      </c>
      <c r="CT124" s="29">
        <f>CT125+CT126+CT127+CT128+CT129+CT130+CT132+CT133+CT134+CT135+CT136</f>
        <v>0</v>
      </c>
      <c r="CU124" s="29">
        <f>CU125+CU126+CU127+CU128+CU129+CU130+CU132+CU133+CU134+CU135+CU136</f>
        <v>0</v>
      </c>
      <c r="CV124" s="29"/>
      <c r="CW124" s="29">
        <f>CW125+CW126+CW127+CW128+CW129+CW130+CW132+CW133+CW134+CW135+CW136</f>
        <v>0</v>
      </c>
      <c r="CX124" s="29">
        <f>CX125+CX126+CX127+CX128+CX129+CX130+CX132+CX133+CX134+CX135+CX136</f>
        <v>0</v>
      </c>
      <c r="CY124" s="29">
        <f>CY125+CY126+CY127+CY128+CY129+CY130+CY132+CY133+CY134+CY135+CY136</f>
        <v>0</v>
      </c>
      <c r="CZ124" s="29">
        <f>CZ125+CZ126+CZ127+CZ128+CZ129+CZ130+CZ132+CZ133+CZ134+CZ135+CZ136+CZ131</f>
        <v>32316</v>
      </c>
      <c r="DA124" s="29">
        <f>DA125+DA126+DA127+DA128+DA129+DA130+DA132+DA133+DA134+DA135+DA136+DA131</f>
        <v>32316</v>
      </c>
      <c r="DB124" s="29">
        <f>DB125+DB126+DB127+DB128+DB129+DB130+DB132+DB133+DB134+DB135+DB136+DB131</f>
        <v>29883.350620000001</v>
      </c>
      <c r="DC124" s="82">
        <f t="shared" si="261"/>
        <v>92.472306659240004</v>
      </c>
      <c r="DD124" s="29">
        <f t="shared" ref="DD124:DG124" si="375">DD125+DD126+DD127+DD128+DD129+DD130+DD132+DD133+DD134+DD135+DD136</f>
        <v>0</v>
      </c>
      <c r="DE124" s="29">
        <f t="shared" si="375"/>
        <v>0</v>
      </c>
      <c r="DF124" s="29">
        <f t="shared" si="375"/>
        <v>0</v>
      </c>
      <c r="DG124" s="29">
        <f t="shared" si="375"/>
        <v>0</v>
      </c>
      <c r="DH124" s="29"/>
      <c r="DI124" s="29">
        <f>DI125+DI126+DI127+DI128+DI129+DI130+DI132+DI133+DI134+DI135+DI136</f>
        <v>0</v>
      </c>
      <c r="DJ124" s="29">
        <f>DJ125+DJ126+DJ127+DJ128+DJ129+DJ130+DJ132+DJ133+DJ134+DJ135+DJ136</f>
        <v>0</v>
      </c>
      <c r="DK124" s="29">
        <f>DK125+DK126+DK127+DK128+DK129+DK130+DK132+DK133+DK134+DK135+DK136</f>
        <v>0</v>
      </c>
      <c r="DL124" s="29"/>
      <c r="DM124" s="29">
        <f>SUM(DM125:DM136)</f>
        <v>1293.327</v>
      </c>
      <c r="DN124" s="29">
        <f>SUM(DN125:DN136)</f>
        <v>0</v>
      </c>
      <c r="DO124" s="82">
        <f>DN124/DM124*100</f>
        <v>0</v>
      </c>
      <c r="DP124" s="29">
        <f>DP125+DP126+DP127+DP128+DP129+DP130+DP132+DP133+DP134+DP135+DP136</f>
        <v>184</v>
      </c>
      <c r="DQ124" s="29">
        <f>DQ125+DQ126+DQ127+DQ128+DQ129+DQ130+DQ132+DQ133+DQ134+DQ135+DQ136</f>
        <v>184</v>
      </c>
      <c r="DR124" s="29">
        <f>DR125+DR126+DR127+DR128+DR129+DR130+DR132+DR133+DR134+DR135+DR136</f>
        <v>0</v>
      </c>
      <c r="DS124" s="29"/>
      <c r="DT124" s="29"/>
      <c r="DU124" s="29">
        <f>DU125+DU126+DU127+DU128+DU129+DU130+DU132+DU133+DU134+DU135+DU136</f>
        <v>0</v>
      </c>
      <c r="DV124" s="29">
        <f>DV125+DV126+DV127+DV128+DV129+DV130+DV132+DV133+DV134+DV135+DV136</f>
        <v>0</v>
      </c>
      <c r="DW124" s="29">
        <f>DW125+DW126+DW127+DW128+DW129+DW130+DW132+DW133+DW134+DW135+DW136</f>
        <v>0</v>
      </c>
      <c r="DX124" s="29"/>
      <c r="DY124" s="29">
        <f t="shared" ref="DY124:ED124" si="376">DY125+DY126+DY127+DY128+DY129+DY130+DY132+DY133+DY134+DY135+DY136</f>
        <v>0</v>
      </c>
      <c r="DZ124" s="29">
        <f t="shared" si="376"/>
        <v>0</v>
      </c>
      <c r="EA124" s="29">
        <f t="shared" si="376"/>
        <v>0</v>
      </c>
      <c r="EB124" s="29">
        <v>7070.1</v>
      </c>
      <c r="EC124" s="29">
        <f t="shared" si="376"/>
        <v>7070.1</v>
      </c>
      <c r="ED124" s="29">
        <f t="shared" si="376"/>
        <v>3877.1263799999997</v>
      </c>
      <c r="EE124" s="29">
        <f>ED124/EC124*100</f>
        <v>54.838352781431652</v>
      </c>
      <c r="EF124" s="29"/>
      <c r="EG124" s="29"/>
      <c r="EH124" s="29"/>
      <c r="EI124" s="28"/>
      <c r="EJ124" s="29">
        <f>EJ125+EJ126+EJ127+EJ128+EJ129+EJ130+EJ132+EJ133+EJ134+EJ135+EJ136</f>
        <v>7623.8</v>
      </c>
      <c r="EK124" s="29">
        <f>EK125+EK126+EK127+EK128+EK129+EK130+EK132+EK133+EK134+EK135+EK136</f>
        <v>8025.7</v>
      </c>
      <c r="EL124" s="29">
        <f>EL125+EL126+EL127+EL128+EL129+EL130+EL132+EL133+EL134+EL135+EL136</f>
        <v>5465.8892500000002</v>
      </c>
      <c r="EM124" s="29">
        <f>EL124/EK124*100</f>
        <v>68.10482886227993</v>
      </c>
      <c r="EN124" s="29">
        <f>EN125+EN126+EN127+EN128+EN129+EN130+EN132+EN133+EN134+EN135+EN136</f>
        <v>1280</v>
      </c>
      <c r="EO124" s="29">
        <f>EO125+EO126+EO127+EO128+EO129+EO130+EO132+EO133+EO134+EO135+EO136</f>
        <v>1280</v>
      </c>
      <c r="EP124" s="29">
        <f>EP125+EP126+EP127+EP128+EP129+EP130+EP132+EP133+EP134+EP135+EP136</f>
        <v>27.5</v>
      </c>
      <c r="EQ124" s="29">
        <f>EP124/EO124*100</f>
        <v>2.1484375</v>
      </c>
      <c r="ER124" s="29">
        <f>ER125+ER126+ER127+ER128+ER129+ER130+ER132+ER133+ER134+ER135+ER136</f>
        <v>5540.7</v>
      </c>
      <c r="ES124" s="29">
        <f>ES125+ES126+ES127+ES128+ES129+ES130+ES132+ES133+ES134+ES135+ES136</f>
        <v>3693.8</v>
      </c>
      <c r="ET124" s="29">
        <f>ET125+ET126+ET127+ET128+ET129+ET130+ET132+ET133+ET134+ET135+ET136</f>
        <v>3693.8</v>
      </c>
      <c r="EU124" s="29">
        <f>ET124/ES124*100</f>
        <v>100</v>
      </c>
      <c r="EV124" s="29">
        <f t="shared" ref="EV124:FC124" si="377">EV125+EV126+EV127+EV128+EV129+EV130+EV132+EV133+EV134+EV135+EV136</f>
        <v>5000</v>
      </c>
      <c r="EW124" s="29">
        <f t="shared" si="377"/>
        <v>7846.9</v>
      </c>
      <c r="EX124" s="29">
        <f t="shared" si="377"/>
        <v>4767.6731799999998</v>
      </c>
      <c r="EY124" s="29">
        <f t="shared" si="377"/>
        <v>60.758684066319177</v>
      </c>
      <c r="EZ124" s="29">
        <f t="shared" si="377"/>
        <v>1400</v>
      </c>
      <c r="FA124" s="29">
        <f t="shared" si="377"/>
        <v>1400</v>
      </c>
      <c r="FB124" s="29">
        <f t="shared" si="377"/>
        <v>1400</v>
      </c>
      <c r="FC124" s="29">
        <f t="shared" si="377"/>
        <v>100</v>
      </c>
      <c r="FD124" s="29">
        <f>FD125+FD126+FD127+FD128+FD129+FD130+FD132+FD133+FD134+FD135+FD136</f>
        <v>0</v>
      </c>
      <c r="FE124" s="29">
        <f>FE125+FE126+FE127+FE128+FE129+FE130+FE132+FE133+FE134+FE135+FE136</f>
        <v>0</v>
      </c>
      <c r="FF124" s="29">
        <f>FF125+FF126+FF127+FF128+FF129+FF130+FF132+FF133+FF134+FF135+FF136</f>
        <v>0</v>
      </c>
      <c r="FG124" s="29">
        <f>FG125+FG126+FG127+FG128+FG129+FG130+FG132+FG133+FG134+FG135+FG136</f>
        <v>0</v>
      </c>
      <c r="FH124" s="29"/>
      <c r="FI124" s="29">
        <f>FI125+FI126+FI127+FI128+FI129+FI130+FI132+FI133+FI134+FI135+FI136</f>
        <v>0</v>
      </c>
      <c r="FJ124" s="29">
        <f>FJ125+FJ126+FJ127+FJ128+FJ129+FJ130+FJ132+FJ133+FJ134+FJ135+FJ136</f>
        <v>0</v>
      </c>
      <c r="FK124" s="29">
        <f>FK125+FK126+FK127+FK128+FK129+FK130+FK132+FK133+FK134+FK135+FK136</f>
        <v>0</v>
      </c>
      <c r="FL124" s="29"/>
      <c r="FM124" s="29">
        <f t="shared" ref="FM124:FR124" si="378">FM125+FM126+FM127+FM128+FM129+FM130+FM132+FM133+FM134+FM135+FM136</f>
        <v>0</v>
      </c>
      <c r="FN124" s="29">
        <f t="shared" si="378"/>
        <v>0</v>
      </c>
      <c r="FO124" s="29">
        <f t="shared" si="378"/>
        <v>0</v>
      </c>
      <c r="FP124" s="29">
        <f t="shared" ref="FP124" si="379">FP125+FP126+FP127+FP128+FP129+FP130+FP132+FP133+FP134+FP135+FP136</f>
        <v>0</v>
      </c>
      <c r="FQ124" s="29">
        <f t="shared" si="378"/>
        <v>0</v>
      </c>
      <c r="FR124" s="29">
        <f t="shared" si="378"/>
        <v>0</v>
      </c>
      <c r="FS124" s="29"/>
      <c r="FT124" s="29"/>
      <c r="FU124" s="29">
        <f t="shared" ref="FU124:FZ124" si="380">FU125+FU126+FU127+FU128+FU129+FU130+FU132+FU133+FU134+FU135+FU136</f>
        <v>0</v>
      </c>
      <c r="FV124" s="29">
        <f t="shared" si="380"/>
        <v>0</v>
      </c>
      <c r="FW124" s="29">
        <f t="shared" si="380"/>
        <v>0</v>
      </c>
      <c r="FX124" s="29">
        <f t="shared" si="380"/>
        <v>0</v>
      </c>
      <c r="FY124" s="29">
        <f t="shared" si="380"/>
        <v>0</v>
      </c>
      <c r="FZ124" s="29">
        <f t="shared" si="380"/>
        <v>0</v>
      </c>
      <c r="GA124" s="29"/>
      <c r="GB124" s="29">
        <f t="shared" ref="GB124" si="381">GB125+GB126+GB127+GB128+GB129+GB130+GB132+GB133+GB134+GB135+GB136</f>
        <v>0</v>
      </c>
      <c r="GC124" s="29">
        <f t="shared" ref="GC124:GD124" si="382">GC125+GC126+GC127+GC128+GC129+GC130+GC132+GC133+GC134+GC135+GC136</f>
        <v>0</v>
      </c>
      <c r="GD124" s="29">
        <f t="shared" si="382"/>
        <v>0</v>
      </c>
      <c r="GE124" s="29"/>
      <c r="GF124" s="29">
        <f>GF125+GF126+GF127+GF128+GF129+GF130+GF132+GF133+GF134+GF135+GF136</f>
        <v>0</v>
      </c>
      <c r="GG124" s="29">
        <f>GG125+GG126+GG127+GG128+GG129+GG130+GG132+GG133+GG134+GG135+GG136</f>
        <v>0</v>
      </c>
      <c r="GH124" s="29">
        <f>GH125+GH126+GH127+GH128+GH129+GH130+GH132+GH133+GH134+GH135+GH136</f>
        <v>0</v>
      </c>
      <c r="GI124" s="29"/>
      <c r="GJ124" s="29"/>
      <c r="GK124" s="29">
        <f t="shared" ref="GK124:GQ124" si="383">GK125+GK126+GK127+GK128+GK129+GK130+GK132+GK133+GK134+GK135+GK136</f>
        <v>0</v>
      </c>
      <c r="GL124" s="29">
        <f t="shared" si="383"/>
        <v>0</v>
      </c>
      <c r="GM124" s="29">
        <f t="shared" si="383"/>
        <v>0</v>
      </c>
      <c r="GN124" s="29">
        <f t="shared" si="383"/>
        <v>0</v>
      </c>
      <c r="GO124" s="29">
        <f t="shared" si="383"/>
        <v>0</v>
      </c>
      <c r="GP124" s="29">
        <f t="shared" si="383"/>
        <v>0</v>
      </c>
      <c r="GQ124" s="29">
        <f t="shared" si="383"/>
        <v>0</v>
      </c>
      <c r="GR124" s="29"/>
      <c r="GS124" s="29">
        <f>GS125+GS126+GS127+GS128+GS129+GS130+GS132+GS133+GS134+GS135+GS136</f>
        <v>0</v>
      </c>
      <c r="GT124" s="29">
        <f>GT125+GT126+GT127+GT128+GT129+GT130+GT132+GT133+GT134+GT135+GT136</f>
        <v>0</v>
      </c>
      <c r="GU124" s="29">
        <f>GU125+GU126+GU127+GU128+GU129+GU130+GU132+GU133+GU134+GU135+GU136</f>
        <v>0</v>
      </c>
      <c r="GV124" s="29"/>
      <c r="GW124" s="29"/>
      <c r="GX124" s="29"/>
      <c r="GY124" s="28"/>
      <c r="GZ124" s="28"/>
      <c r="HA124" s="29">
        <f>HA125+HA126+HA127+HA128+HA129+HA130+HA132+HA133+HA134+HA135+HA136</f>
        <v>0</v>
      </c>
      <c r="HB124" s="29">
        <f>HB125+HB126+HB127+HB128+HB129+HB130+HB132+HB133+HB134+HB135+HB136</f>
        <v>0</v>
      </c>
      <c r="HC124" s="28"/>
      <c r="HD124" s="28"/>
      <c r="HE124" s="29">
        <f>HE125+HE126+HE127+HE128+HE129+HE130+HE132+HE133+HE134+HE135+HE136</f>
        <v>0</v>
      </c>
      <c r="HF124" s="29">
        <f>HF125+HF126+HF127+HF128+HF129+HF130+HF132+HF133+HF134+HF135+HF136</f>
        <v>0</v>
      </c>
      <c r="HG124" s="28"/>
      <c r="HH124" s="29">
        <f>HH125+HH126+HH127+HH128+HH129+HH130+HH132+HH133+HH134+HH135+HH136</f>
        <v>1500</v>
      </c>
      <c r="HI124" s="29">
        <f>HI125+HI126+HI127+HI128+HI129+HI130+HI132+HI133+HI134+HI135+HI136</f>
        <v>2000</v>
      </c>
      <c r="HJ124" s="29">
        <f>HJ125+HJ126+HJ127+HJ128+HJ129+HJ130+HJ132+HJ133+HJ134+HJ135+HJ136</f>
        <v>2000</v>
      </c>
      <c r="HK124" s="28">
        <f>HJ124/HI124*100</f>
        <v>100</v>
      </c>
      <c r="HL124" s="29">
        <f>HL125+HL126+HL127+HL128+HL129+HL130+HL132+HL133+HL134+HL135+HL136</f>
        <v>1832.5</v>
      </c>
      <c r="HM124" s="29">
        <f>HM125+HM126+HM127+HM128+HM129+HM130+HM132+HM133+HM134+HM135+HM136</f>
        <v>1832.5</v>
      </c>
      <c r="HN124" s="29">
        <f>HN125+HN126+HN127+HN128+HN129+HN130+HN132+HN133+HN134+HN135+HN136</f>
        <v>1195.7139999999999</v>
      </c>
      <c r="HO124" s="28">
        <f>HN124/HM124*100</f>
        <v>65.250422919508864</v>
      </c>
      <c r="HP124" s="29">
        <f>HP125+HP126+HP127+HP128+HP129+HP130+HP132+HP133+HP134+HP135+HP136</f>
        <v>0</v>
      </c>
      <c r="HQ124" s="29">
        <f>HQ125+HQ126+HQ127+HQ128+HQ129+HQ130+HQ132+HQ133+HQ134+HQ135+HQ136</f>
        <v>0</v>
      </c>
      <c r="HR124" s="29">
        <f>HR125+HR126+HR127+HR128+HR129+HR130+HR132+HR133+HR134+HR135+HR136</f>
        <v>0</v>
      </c>
      <c r="HS124" s="28"/>
      <c r="HT124" s="29">
        <f>HT125+HT126+HT127+HT128+HT129+HT130+HT132+HT133+HT134+HT135+HT136</f>
        <v>3478.6</v>
      </c>
      <c r="HU124" s="29">
        <f>HU125+HU126+HU127+HU128+HU129+HU130+HU132+HU133+HU134+HU135+HU136</f>
        <v>3478.6</v>
      </c>
      <c r="HV124" s="29">
        <f>HV125+HV126+HV127+HV128+HV129+HV130+HV132+HV133+HV134+HV135+HV136</f>
        <v>3304.721</v>
      </c>
      <c r="HW124" s="28">
        <f t="shared" ref="HW124:HW125" si="384">HV124/HU124*100</f>
        <v>95.001466107054569</v>
      </c>
      <c r="HX124" s="29"/>
      <c r="HY124" s="29"/>
      <c r="HZ124" s="29"/>
      <c r="IA124" s="28"/>
      <c r="IB124" s="29"/>
      <c r="IC124" s="29"/>
      <c r="ID124" s="29"/>
      <c r="IE124" s="28"/>
      <c r="IF124" s="29"/>
      <c r="IG124" s="29"/>
      <c r="IH124" s="29"/>
      <c r="II124" s="28"/>
      <c r="IJ124" s="28"/>
      <c r="IK124" s="29"/>
      <c r="IL124" s="29"/>
      <c r="IM124" s="28"/>
      <c r="IN124" s="28"/>
      <c r="IO124" s="29"/>
      <c r="IP124" s="29"/>
      <c r="IQ124" s="28"/>
      <c r="IR124" s="29"/>
      <c r="IS124" s="29">
        <f>IS125+IS126+IS127+IS128+IS129+IS130+IS132+IS133+IS134+IS135+IS136</f>
        <v>0</v>
      </c>
      <c r="IT124" s="29">
        <f>IT125+IT126+IT127+IT128+IT129+IT130+IT132+IT133+IT134+IT135+IT136</f>
        <v>0</v>
      </c>
      <c r="IU124" s="29">
        <f>IU125+IU126+IU127+IU128+IU129+IU130+IU132+IU133+IU134+IU135+IU136</f>
        <v>0</v>
      </c>
      <c r="IV124" s="29"/>
      <c r="IW124" s="29"/>
      <c r="IX124" s="29"/>
      <c r="IY124" s="28"/>
      <c r="IZ124" s="29"/>
      <c r="JA124" s="29"/>
      <c r="JB124" s="29"/>
      <c r="JC124" s="28"/>
      <c r="JD124" s="28"/>
      <c r="JE124" s="29"/>
      <c r="JF124" s="29"/>
      <c r="JG124" s="28"/>
      <c r="JH124" s="29"/>
      <c r="JI124" s="29"/>
      <c r="JJ124" s="29"/>
      <c r="JK124" s="28"/>
      <c r="JL124" s="28"/>
      <c r="JM124" s="29"/>
      <c r="JN124" s="29"/>
      <c r="JO124" s="28"/>
      <c r="JP124" s="29">
        <f>JP125+JP126+JP127+JP128+JP129+JP130+JP132+JP133+JP134+JP135+JP136</f>
        <v>0</v>
      </c>
      <c r="JQ124" s="29">
        <f>JQ125+JQ126+JQ127+JQ128+JQ129+JQ130+JQ132+JQ133+JQ134+JQ135+JQ136</f>
        <v>0</v>
      </c>
      <c r="JR124" s="29">
        <f>JR125+JR126+JR127+JR128+JR129+JR130+JR132+JR133+JR134+JR135+JR136</f>
        <v>0</v>
      </c>
      <c r="JS124" s="28"/>
      <c r="JT124" s="28"/>
      <c r="JU124" s="28"/>
      <c r="JV124" s="28"/>
      <c r="JW124" s="28"/>
      <c r="JX124" s="75"/>
      <c r="JY124" s="75"/>
      <c r="JZ124" s="75"/>
      <c r="KA124" s="75"/>
      <c r="KB124" s="28"/>
      <c r="KC124" s="29"/>
      <c r="KD124" s="29"/>
      <c r="KE124" s="28"/>
      <c r="KF124" s="28"/>
      <c r="KG124" s="29"/>
      <c r="KH124" s="29"/>
      <c r="KI124" s="28"/>
      <c r="KJ124" s="28"/>
      <c r="KK124" s="29"/>
      <c r="KL124" s="29"/>
      <c r="KM124" s="28"/>
      <c r="KN124" s="28"/>
      <c r="KO124" s="29"/>
      <c r="KP124" s="29"/>
      <c r="KQ124" s="28"/>
      <c r="KR124" s="28"/>
      <c r="KS124" s="29"/>
      <c r="KT124" s="29"/>
      <c r="KU124" s="28"/>
      <c r="KV124" s="28"/>
      <c r="KW124" s="29"/>
      <c r="KX124" s="29"/>
      <c r="KY124" s="28"/>
      <c r="KZ124" s="28"/>
      <c r="LA124" s="29"/>
      <c r="LB124" s="29"/>
      <c r="LC124" s="28"/>
      <c r="LD124" s="28"/>
      <c r="LE124" s="29"/>
      <c r="LF124" s="29"/>
      <c r="LG124" s="28"/>
      <c r="LH124" s="28"/>
      <c r="LI124" s="29"/>
      <c r="LJ124" s="29"/>
      <c r="LK124" s="28"/>
      <c r="LL124" s="28"/>
      <c r="LM124" s="29"/>
      <c r="LN124" s="29"/>
      <c r="LO124" s="28"/>
      <c r="LP124" s="28"/>
      <c r="LQ124" s="29"/>
      <c r="LR124" s="29"/>
      <c r="LS124" s="28"/>
    </row>
    <row r="125" spans="1:331" ht="31.5" x14ac:dyDescent="0.25">
      <c r="A125" s="66" t="s">
        <v>196</v>
      </c>
      <c r="B125" s="198">
        <f t="shared" si="234"/>
        <v>67285.85921000001</v>
      </c>
      <c r="C125" s="198">
        <f t="shared" si="235"/>
        <v>79202.259210000004</v>
      </c>
      <c r="D125" s="198">
        <f t="shared" si="236"/>
        <v>79202.259210000004</v>
      </c>
      <c r="E125" s="198"/>
      <c r="F125" s="198">
        <f t="shared" si="237"/>
        <v>53244.724419999999</v>
      </c>
      <c r="G125" s="26">
        <f t="shared" si="338"/>
        <v>67.226269744180939</v>
      </c>
      <c r="H125" s="27"/>
      <c r="I125" s="27"/>
      <c r="J125" s="26"/>
      <c r="K125" s="26"/>
      <c r="L125" s="26"/>
      <c r="M125" s="27"/>
      <c r="N125" s="27"/>
      <c r="O125" s="26"/>
      <c r="P125" s="26"/>
      <c r="Q125" s="27"/>
      <c r="R125" s="27"/>
      <c r="S125" s="26"/>
      <c r="T125" s="26"/>
      <c r="U125" s="27"/>
      <c r="V125" s="27"/>
      <c r="W125" s="26"/>
      <c r="X125" s="27"/>
      <c r="Y125" s="27"/>
      <c r="Z125" s="27"/>
      <c r="AA125" s="26"/>
      <c r="AB125" s="26"/>
      <c r="AC125" s="26"/>
      <c r="AD125" s="26"/>
      <c r="AE125" s="27"/>
      <c r="AF125" s="27"/>
      <c r="AG125" s="27"/>
      <c r="AH125" s="26"/>
      <c r="AI125" s="27"/>
      <c r="AJ125" s="27"/>
      <c r="AK125" s="27">
        <v>0</v>
      </c>
      <c r="AL125" s="27">
        <v>0</v>
      </c>
      <c r="AM125" s="26"/>
      <c r="AN125" s="27"/>
      <c r="AO125" s="27"/>
      <c r="AP125" s="27"/>
      <c r="AQ125" s="27"/>
      <c r="AR125" s="27"/>
      <c r="AS125" s="27"/>
      <c r="AT125" s="27"/>
      <c r="AU125" s="26"/>
      <c r="AV125" s="27"/>
      <c r="AW125" s="27"/>
      <c r="AX125" s="27"/>
      <c r="AY125" s="26"/>
      <c r="AZ125" s="27">
        <v>63.259209999999996</v>
      </c>
      <c r="BA125" s="27">
        <v>63.259209999999996</v>
      </c>
      <c r="BB125" s="27">
        <v>63.259209999999996</v>
      </c>
      <c r="BC125" s="26">
        <f>BB125/BA125*100</f>
        <v>100</v>
      </c>
      <c r="BD125" s="27"/>
      <c r="BE125" s="27"/>
      <c r="BF125" s="27"/>
      <c r="BG125" s="26"/>
      <c r="BH125" s="27"/>
      <c r="BI125" s="27"/>
      <c r="BJ125" s="27"/>
      <c r="BK125" s="26"/>
      <c r="BL125" s="26"/>
      <c r="BM125" s="27"/>
      <c r="BN125" s="27"/>
      <c r="BO125" s="26"/>
      <c r="BP125" s="26"/>
      <c r="BQ125" s="26"/>
      <c r="BR125" s="26"/>
      <c r="BS125" s="26"/>
      <c r="BT125" s="27">
        <v>0</v>
      </c>
      <c r="BU125" s="27">
        <v>0</v>
      </c>
      <c r="BV125" s="27"/>
      <c r="BW125" s="26"/>
      <c r="BX125" s="27">
        <v>26194.9</v>
      </c>
      <c r="BY125" s="27">
        <v>35266.300000000003</v>
      </c>
      <c r="BZ125" s="26">
        <v>23214.57502</v>
      </c>
      <c r="CA125" s="27">
        <f>BZ125/BY125*100</f>
        <v>65.826511485469126</v>
      </c>
      <c r="CB125" s="27"/>
      <c r="CC125" s="27"/>
      <c r="CD125" s="27"/>
      <c r="CE125" s="27"/>
      <c r="CF125" s="27">
        <v>5278</v>
      </c>
      <c r="CG125" s="27">
        <v>6221.1</v>
      </c>
      <c r="CH125" s="27">
        <v>4074.4663799999998</v>
      </c>
      <c r="CI125" s="27">
        <f>CH125/CG125*100</f>
        <v>65.494307759077969</v>
      </c>
      <c r="CJ125" s="27">
        <v>840</v>
      </c>
      <c r="CK125" s="27">
        <v>840</v>
      </c>
      <c r="CL125" s="27">
        <v>160</v>
      </c>
      <c r="CM125" s="27">
        <f>CL125/CK125*100</f>
        <v>19.047619047619047</v>
      </c>
      <c r="CN125" s="27"/>
      <c r="CO125" s="27"/>
      <c r="CP125" s="79"/>
      <c r="CQ125" s="31"/>
      <c r="CR125" s="27"/>
      <c r="CS125" s="27"/>
      <c r="CT125" s="79"/>
      <c r="CU125" s="79"/>
      <c r="CV125" s="79"/>
      <c r="CW125" s="27"/>
      <c r="CX125" s="79"/>
      <c r="CY125" s="79"/>
      <c r="CZ125" s="27"/>
      <c r="DA125" s="27"/>
      <c r="DB125" s="79"/>
      <c r="DC125" s="31"/>
      <c r="DD125" s="27"/>
      <c r="DE125" s="27"/>
      <c r="DF125" s="79"/>
      <c r="DG125" s="79"/>
      <c r="DH125" s="79"/>
      <c r="DI125" s="27"/>
      <c r="DJ125" s="79"/>
      <c r="DK125" s="79"/>
      <c r="DL125" s="79"/>
      <c r="DM125" s="27"/>
      <c r="DN125" s="79"/>
      <c r="DO125" s="31"/>
      <c r="DP125" s="27">
        <v>184</v>
      </c>
      <c r="DQ125" s="27">
        <v>184</v>
      </c>
      <c r="DR125" s="27"/>
      <c r="DS125" s="27"/>
      <c r="DT125" s="27"/>
      <c r="DU125" s="27"/>
      <c r="DV125" s="79"/>
      <c r="DW125" s="79"/>
      <c r="DX125" s="79"/>
      <c r="DY125" s="27"/>
      <c r="DZ125" s="79"/>
      <c r="EA125" s="79"/>
      <c r="EB125" s="27">
        <v>7070.1</v>
      </c>
      <c r="EC125" s="27">
        <v>7070.1</v>
      </c>
      <c r="ED125" s="27">
        <v>3877.1263799999997</v>
      </c>
      <c r="EE125" s="27">
        <f>ED125/EC125*100</f>
        <v>54.838352781431652</v>
      </c>
      <c r="EF125" s="27"/>
      <c r="EG125" s="27"/>
      <c r="EH125" s="79"/>
      <c r="EI125" s="26"/>
      <c r="EJ125" s="27">
        <v>7623.8</v>
      </c>
      <c r="EK125" s="27">
        <v>8025.7</v>
      </c>
      <c r="EL125" s="27">
        <v>5465.8892500000002</v>
      </c>
      <c r="EM125" s="27">
        <f>EL125/EK125*100</f>
        <v>68.10482886227993</v>
      </c>
      <c r="EN125" s="27">
        <v>1280</v>
      </c>
      <c r="EO125" s="27">
        <v>1280</v>
      </c>
      <c r="EP125" s="27">
        <v>27.5</v>
      </c>
      <c r="EQ125" s="27">
        <f>EP125/EO125*100</f>
        <v>2.1484375</v>
      </c>
      <c r="ER125" s="27">
        <v>5540.7</v>
      </c>
      <c r="ES125" s="27">
        <v>3693.8</v>
      </c>
      <c r="ET125" s="27">
        <v>3693.8</v>
      </c>
      <c r="EU125" s="27">
        <f>ET125/ES125*100</f>
        <v>100</v>
      </c>
      <c r="EV125" s="27">
        <v>5000</v>
      </c>
      <c r="EW125" s="27">
        <v>7846.9</v>
      </c>
      <c r="EX125" s="163">
        <v>4767.6731799999998</v>
      </c>
      <c r="EY125" s="27">
        <f>EX125/EW125*100</f>
        <v>60.758684066319177</v>
      </c>
      <c r="EZ125" s="27">
        <v>1400</v>
      </c>
      <c r="FA125" s="27">
        <v>1400</v>
      </c>
      <c r="FB125" s="27">
        <v>1400</v>
      </c>
      <c r="FC125" s="27">
        <f>FB125/FA125*100</f>
        <v>100</v>
      </c>
      <c r="FD125" s="27"/>
      <c r="FE125" s="27"/>
      <c r="FF125" s="79"/>
      <c r="FG125" s="79"/>
      <c r="FH125" s="79"/>
      <c r="FI125" s="27"/>
      <c r="FJ125" s="79"/>
      <c r="FK125" s="79"/>
      <c r="FL125" s="79"/>
      <c r="FM125" s="27"/>
      <c r="FN125" s="79"/>
      <c r="FO125" s="79"/>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v>0</v>
      </c>
      <c r="GT125" s="27">
        <v>0</v>
      </c>
      <c r="GU125" s="26"/>
      <c r="GV125" s="27"/>
      <c r="GW125" s="27"/>
      <c r="GX125" s="27"/>
      <c r="GY125" s="26"/>
      <c r="GZ125" s="26"/>
      <c r="HA125" s="27"/>
      <c r="HB125" s="27"/>
      <c r="HC125" s="26"/>
      <c r="HD125" s="26"/>
      <c r="HE125" s="27"/>
      <c r="HF125" s="27"/>
      <c r="HG125" s="26"/>
      <c r="HH125" s="27">
        <v>1500</v>
      </c>
      <c r="HI125" s="27">
        <v>2000</v>
      </c>
      <c r="HJ125" s="27">
        <v>2000</v>
      </c>
      <c r="HK125" s="26">
        <f>HJ125/HI125*100</f>
        <v>100</v>
      </c>
      <c r="HL125" s="27">
        <v>1832.5</v>
      </c>
      <c r="HM125" s="27">
        <v>1832.5</v>
      </c>
      <c r="HN125" s="27">
        <v>1195.7139999999999</v>
      </c>
      <c r="HO125" s="26">
        <f>HN125/HM125*100</f>
        <v>65.250422919508864</v>
      </c>
      <c r="HP125" s="27"/>
      <c r="HQ125" s="27"/>
      <c r="HR125" s="27"/>
      <c r="HS125" s="26"/>
      <c r="HT125" s="27">
        <v>3478.6</v>
      </c>
      <c r="HU125" s="27">
        <v>3478.6</v>
      </c>
      <c r="HV125" s="27">
        <v>3304.721</v>
      </c>
      <c r="HW125" s="26">
        <f t="shared" si="384"/>
        <v>95.001466107054569</v>
      </c>
      <c r="HX125" s="27"/>
      <c r="HY125" s="27"/>
      <c r="HZ125" s="27"/>
      <c r="IA125" s="26"/>
      <c r="IB125" s="27"/>
      <c r="IC125" s="27"/>
      <c r="ID125" s="27"/>
      <c r="IE125" s="26"/>
      <c r="IF125" s="27"/>
      <c r="IG125" s="27"/>
      <c r="IH125" s="27"/>
      <c r="II125" s="26"/>
      <c r="IJ125" s="26"/>
      <c r="IK125" s="27"/>
      <c r="IL125" s="27"/>
      <c r="IM125" s="26"/>
      <c r="IN125" s="26"/>
      <c r="IO125" s="27"/>
      <c r="IP125" s="27"/>
      <c r="IQ125" s="26"/>
      <c r="IR125" s="79"/>
      <c r="IS125" s="27"/>
      <c r="IT125" s="79"/>
      <c r="IU125" s="79"/>
      <c r="IV125" s="27"/>
      <c r="IW125" s="27"/>
      <c r="IX125" s="27"/>
      <c r="IY125" s="26"/>
      <c r="IZ125" s="27"/>
      <c r="JA125" s="27"/>
      <c r="JB125" s="27"/>
      <c r="JC125" s="26"/>
      <c r="JD125" s="26"/>
      <c r="JE125" s="27"/>
      <c r="JF125" s="27"/>
      <c r="JG125" s="26"/>
      <c r="JH125" s="27"/>
      <c r="JI125" s="27"/>
      <c r="JJ125" s="27"/>
      <c r="JK125" s="26"/>
      <c r="JL125" s="26"/>
      <c r="JM125" s="27"/>
      <c r="JN125" s="27"/>
      <c r="JO125" s="26"/>
      <c r="JP125" s="27"/>
      <c r="JQ125" s="27"/>
      <c r="JR125" s="27"/>
      <c r="JS125" s="26"/>
      <c r="JT125" s="26"/>
      <c r="JU125" s="26"/>
      <c r="JV125" s="26"/>
      <c r="JW125" s="26"/>
      <c r="JX125" s="30"/>
      <c r="JY125" s="30"/>
      <c r="JZ125" s="30"/>
      <c r="KA125" s="30"/>
      <c r="KB125" s="26"/>
      <c r="KC125" s="27"/>
      <c r="KD125" s="27"/>
      <c r="KE125" s="26"/>
      <c r="KF125" s="26"/>
      <c r="KG125" s="27"/>
      <c r="KH125" s="27"/>
      <c r="KI125" s="26"/>
      <c r="KJ125" s="26"/>
      <c r="KK125" s="27"/>
      <c r="KL125" s="27"/>
      <c r="KM125" s="26"/>
      <c r="KN125" s="26"/>
      <c r="KO125" s="27"/>
      <c r="KP125" s="27"/>
      <c r="KQ125" s="26"/>
      <c r="KR125" s="26"/>
      <c r="KS125" s="27"/>
      <c r="KT125" s="27"/>
      <c r="KU125" s="26"/>
      <c r="KV125" s="26"/>
      <c r="KW125" s="27"/>
      <c r="KX125" s="27"/>
      <c r="KY125" s="26"/>
      <c r="KZ125" s="26"/>
      <c r="LA125" s="27"/>
      <c r="LB125" s="27"/>
      <c r="LC125" s="26"/>
      <c r="LD125" s="26"/>
      <c r="LE125" s="27"/>
      <c r="LF125" s="27"/>
      <c r="LG125" s="26"/>
      <c r="LH125" s="26"/>
      <c r="LI125" s="27"/>
      <c r="LJ125" s="27"/>
      <c r="LK125" s="26"/>
      <c r="LL125" s="26"/>
      <c r="LM125" s="27"/>
      <c r="LN125" s="27"/>
      <c r="LO125" s="26"/>
      <c r="LP125" s="26"/>
      <c r="LQ125" s="27"/>
      <c r="LR125" s="27"/>
      <c r="LS125" s="26"/>
    </row>
    <row r="126" spans="1:331" ht="15.75" x14ac:dyDescent="0.25">
      <c r="A126" s="66" t="s">
        <v>369</v>
      </c>
      <c r="B126" s="198">
        <f t="shared" si="234"/>
        <v>1671</v>
      </c>
      <c r="C126" s="198">
        <f t="shared" si="235"/>
        <v>3171</v>
      </c>
      <c r="D126" s="198">
        <f t="shared" si="236"/>
        <v>3171</v>
      </c>
      <c r="E126" s="198"/>
      <c r="F126" s="198">
        <f t="shared" si="237"/>
        <v>3171</v>
      </c>
      <c r="G126" s="26">
        <f t="shared" si="338"/>
        <v>100</v>
      </c>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v>1500</v>
      </c>
      <c r="BR126" s="26">
        <v>1500</v>
      </c>
      <c r="BS126" s="26">
        <f t="shared" si="260"/>
        <v>100</v>
      </c>
      <c r="BT126" s="26"/>
      <c r="BU126" s="26"/>
      <c r="BV126" s="26"/>
      <c r="BW126" s="26"/>
      <c r="BX126" s="184"/>
      <c r="BY126" s="184"/>
      <c r="BZ126" s="184"/>
      <c r="CA126" s="184"/>
      <c r="CB126" s="26"/>
      <c r="CC126" s="26"/>
      <c r="CD126" s="26"/>
      <c r="CE126" s="80"/>
      <c r="CF126" s="26"/>
      <c r="CG126" s="26"/>
      <c r="CH126" s="26"/>
      <c r="CI126" s="80"/>
      <c r="CJ126" s="26"/>
      <c r="CK126" s="26"/>
      <c r="CL126" s="26"/>
      <c r="CM126" s="80"/>
      <c r="CN126" s="26"/>
      <c r="CO126" s="26"/>
      <c r="CP126" s="26"/>
      <c r="CQ126" s="31"/>
      <c r="CR126" s="26"/>
      <c r="CS126" s="26"/>
      <c r="CT126" s="26"/>
      <c r="CU126" s="80"/>
      <c r="CV126" s="80"/>
      <c r="CW126" s="26"/>
      <c r="CX126" s="26"/>
      <c r="CY126" s="80"/>
      <c r="CZ126" s="26">
        <v>1671</v>
      </c>
      <c r="DA126" s="26">
        <v>1671</v>
      </c>
      <c r="DB126" s="26">
        <v>1671</v>
      </c>
      <c r="DC126" s="31">
        <f t="shared" si="261"/>
        <v>100</v>
      </c>
      <c r="DD126" s="26"/>
      <c r="DE126" s="26"/>
      <c r="DF126" s="26"/>
      <c r="DG126" s="80"/>
      <c r="DH126" s="80"/>
      <c r="DI126" s="26"/>
      <c r="DJ126" s="26"/>
      <c r="DK126" s="80"/>
      <c r="DL126" s="80"/>
      <c r="DM126" s="26"/>
      <c r="DN126" s="26"/>
      <c r="DO126" s="31"/>
      <c r="DP126" s="26"/>
      <c r="DQ126" s="26"/>
      <c r="DR126" s="26"/>
      <c r="DS126" s="80"/>
      <c r="DT126" s="80"/>
      <c r="DU126" s="27"/>
      <c r="DV126" s="26"/>
      <c r="DW126" s="80"/>
      <c r="DX126" s="80"/>
      <c r="DY126" s="27"/>
      <c r="DZ126" s="26"/>
      <c r="EA126" s="80"/>
      <c r="EB126" s="27"/>
      <c r="EC126" s="27"/>
      <c r="ED126" s="26"/>
      <c r="EE126" s="80"/>
      <c r="EF126" s="27"/>
      <c r="EG126" s="27"/>
      <c r="EH126" s="26"/>
      <c r="EI126" s="26"/>
      <c r="EJ126" s="27"/>
      <c r="EK126" s="27"/>
      <c r="EL126" s="26"/>
      <c r="EM126" s="80"/>
      <c r="EN126" s="27"/>
      <c r="EO126" s="27"/>
      <c r="EP126" s="26"/>
      <c r="EQ126" s="80"/>
      <c r="ER126" s="26"/>
      <c r="ES126" s="26"/>
      <c r="ET126" s="26"/>
      <c r="EU126" s="80"/>
      <c r="EV126" s="26"/>
      <c r="EW126" s="26"/>
      <c r="EX126" s="26"/>
      <c r="EY126" s="26"/>
      <c r="EZ126" s="26"/>
      <c r="FA126" s="26"/>
      <c r="FB126" s="26"/>
      <c r="FC126" s="26"/>
      <c r="FD126" s="27"/>
      <c r="FE126" s="27"/>
      <c r="FF126" s="26"/>
      <c r="FG126" s="80"/>
      <c r="FH126" s="80"/>
      <c r="FI126" s="27"/>
      <c r="FJ126" s="26"/>
      <c r="FK126" s="80"/>
      <c r="FL126" s="80"/>
      <c r="FM126" s="27"/>
      <c r="FN126" s="26"/>
      <c r="FO126" s="80"/>
      <c r="FP126" s="26"/>
      <c r="FQ126" s="26"/>
      <c r="FR126" s="26"/>
      <c r="FS126" s="80"/>
      <c r="FT126" s="80"/>
      <c r="FU126" s="26"/>
      <c r="FV126" s="26"/>
      <c r="FW126" s="80"/>
      <c r="FX126" s="26"/>
      <c r="FY126" s="26"/>
      <c r="FZ126" s="26"/>
      <c r="GA126" s="80"/>
      <c r="GB126" s="26"/>
      <c r="GC126" s="26"/>
      <c r="GD126" s="26"/>
      <c r="GE126" s="80"/>
      <c r="GF126" s="26"/>
      <c r="GG126" s="26"/>
      <c r="GH126" s="26"/>
      <c r="GI126" s="80"/>
      <c r="GJ126" s="80"/>
      <c r="GK126" s="26"/>
      <c r="GL126" s="26"/>
      <c r="GM126" s="80"/>
      <c r="GN126" s="26"/>
      <c r="GO126" s="26"/>
      <c r="GP126" s="26"/>
      <c r="GQ126" s="80"/>
      <c r="GR126" s="80"/>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c r="HZ126" s="26"/>
      <c r="IA126" s="26"/>
      <c r="IB126" s="26"/>
      <c r="IC126" s="26"/>
      <c r="ID126" s="26"/>
      <c r="IE126" s="26"/>
      <c r="IF126" s="26"/>
      <c r="IG126" s="26"/>
      <c r="IH126" s="26"/>
      <c r="II126" s="26"/>
      <c r="IJ126" s="26"/>
      <c r="IK126" s="26"/>
      <c r="IL126" s="26"/>
      <c r="IM126" s="26"/>
      <c r="IN126" s="26"/>
      <c r="IO126" s="26"/>
      <c r="IP126" s="26"/>
      <c r="IQ126" s="26"/>
      <c r="IR126" s="80"/>
      <c r="IS126" s="27"/>
      <c r="IT126" s="26"/>
      <c r="IU126" s="80"/>
      <c r="IV126" s="26"/>
      <c r="IW126" s="26"/>
      <c r="IX126" s="26"/>
      <c r="IY126" s="26"/>
      <c r="IZ126" s="26"/>
      <c r="JA126" s="26"/>
      <c r="JB126" s="26"/>
      <c r="JC126" s="26"/>
      <c r="JD126" s="26"/>
      <c r="JE126" s="26"/>
      <c r="JF126" s="26"/>
      <c r="JG126" s="26"/>
      <c r="JH126" s="26"/>
      <c r="JI126" s="26"/>
      <c r="JJ126" s="26"/>
      <c r="JK126" s="26"/>
      <c r="JL126" s="26"/>
      <c r="JM126" s="26"/>
      <c r="JN126" s="26"/>
      <c r="JO126" s="26"/>
      <c r="JP126" s="26"/>
      <c r="JQ126" s="26"/>
      <c r="JR126" s="26"/>
      <c r="JS126" s="26"/>
      <c r="JT126" s="26"/>
      <c r="JU126" s="26"/>
      <c r="JV126" s="26"/>
      <c r="JW126" s="26"/>
      <c r="JX126" s="30"/>
      <c r="JY126" s="30"/>
      <c r="JZ126" s="30"/>
      <c r="KA126" s="30"/>
      <c r="KB126" s="26"/>
      <c r="KC126" s="26"/>
      <c r="KD126" s="26"/>
      <c r="KE126" s="26"/>
      <c r="KF126" s="26"/>
      <c r="KG126" s="26"/>
      <c r="KH126" s="26"/>
      <c r="KI126" s="26"/>
      <c r="KJ126" s="26"/>
      <c r="KK126" s="26"/>
      <c r="KL126" s="26"/>
      <c r="KM126" s="26"/>
      <c r="KN126" s="26"/>
      <c r="KO126" s="26"/>
      <c r="KP126" s="26"/>
      <c r="KQ126" s="26"/>
      <c r="KR126" s="26"/>
      <c r="KS126" s="26"/>
      <c r="KT126" s="26"/>
      <c r="KU126" s="26"/>
      <c r="KV126" s="26"/>
      <c r="KW126" s="26"/>
      <c r="KX126" s="26"/>
      <c r="KY126" s="26"/>
      <c r="KZ126" s="26"/>
      <c r="LA126" s="26"/>
      <c r="LB126" s="26"/>
      <c r="LC126" s="26"/>
      <c r="LD126" s="26"/>
      <c r="LE126" s="26"/>
      <c r="LF126" s="26"/>
      <c r="LG126" s="26"/>
      <c r="LH126" s="26"/>
      <c r="LI126" s="26"/>
      <c r="LJ126" s="26"/>
      <c r="LK126" s="26"/>
      <c r="LL126" s="26"/>
      <c r="LM126" s="26"/>
      <c r="LN126" s="26"/>
      <c r="LO126" s="26"/>
      <c r="LP126" s="26"/>
      <c r="LQ126" s="26"/>
      <c r="LR126" s="26"/>
      <c r="LS126" s="26"/>
    </row>
    <row r="127" spans="1:331" ht="15.75" x14ac:dyDescent="0.25">
      <c r="A127" s="66" t="s">
        <v>370</v>
      </c>
      <c r="B127" s="198">
        <f t="shared" si="234"/>
        <v>2268</v>
      </c>
      <c r="C127" s="198">
        <f t="shared" si="235"/>
        <v>2268</v>
      </c>
      <c r="D127" s="198">
        <f t="shared" si="236"/>
        <v>2268</v>
      </c>
      <c r="E127" s="198"/>
      <c r="F127" s="198">
        <f t="shared" si="237"/>
        <v>0</v>
      </c>
      <c r="G127" s="26">
        <f t="shared" si="338"/>
        <v>0</v>
      </c>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184"/>
      <c r="BY127" s="184"/>
      <c r="BZ127" s="184"/>
      <c r="CA127" s="184"/>
      <c r="CB127" s="26"/>
      <c r="CC127" s="26"/>
      <c r="CD127" s="26"/>
      <c r="CE127" s="80"/>
      <c r="CF127" s="26"/>
      <c r="CG127" s="26"/>
      <c r="CH127" s="26"/>
      <c r="CI127" s="80"/>
      <c r="CJ127" s="26"/>
      <c r="CK127" s="26"/>
      <c r="CL127" s="26"/>
      <c r="CM127" s="80"/>
      <c r="CN127" s="26"/>
      <c r="CO127" s="26"/>
      <c r="CP127" s="26"/>
      <c r="CQ127" s="31"/>
      <c r="CR127" s="26"/>
      <c r="CS127" s="26"/>
      <c r="CT127" s="26"/>
      <c r="CU127" s="80"/>
      <c r="CV127" s="80"/>
      <c r="CW127" s="26"/>
      <c r="CX127" s="26"/>
      <c r="CY127" s="80"/>
      <c r="CZ127" s="26">
        <v>2268</v>
      </c>
      <c r="DA127" s="26">
        <v>2268</v>
      </c>
      <c r="DB127" s="26"/>
      <c r="DC127" s="31">
        <f t="shared" si="261"/>
        <v>0</v>
      </c>
      <c r="DD127" s="26"/>
      <c r="DE127" s="26"/>
      <c r="DF127" s="26"/>
      <c r="DG127" s="80"/>
      <c r="DH127" s="80"/>
      <c r="DI127" s="26"/>
      <c r="DJ127" s="26"/>
      <c r="DK127" s="80"/>
      <c r="DL127" s="80"/>
      <c r="DM127" s="26"/>
      <c r="DN127" s="26"/>
      <c r="DO127" s="31"/>
      <c r="DP127" s="26"/>
      <c r="DQ127" s="26"/>
      <c r="DR127" s="26"/>
      <c r="DS127" s="80"/>
      <c r="DT127" s="80"/>
      <c r="DU127" s="27"/>
      <c r="DV127" s="26"/>
      <c r="DW127" s="80"/>
      <c r="DX127" s="80"/>
      <c r="DY127" s="27"/>
      <c r="DZ127" s="26"/>
      <c r="EA127" s="80"/>
      <c r="EB127" s="27"/>
      <c r="EC127" s="27"/>
      <c r="ED127" s="26"/>
      <c r="EE127" s="80"/>
      <c r="EF127" s="27"/>
      <c r="EG127" s="27"/>
      <c r="EH127" s="26"/>
      <c r="EI127" s="26"/>
      <c r="EJ127" s="27"/>
      <c r="EK127" s="27"/>
      <c r="EL127" s="26"/>
      <c r="EM127" s="80"/>
      <c r="EN127" s="27"/>
      <c r="EO127" s="27"/>
      <c r="EP127" s="26"/>
      <c r="EQ127" s="80"/>
      <c r="ER127" s="26"/>
      <c r="ES127" s="26"/>
      <c r="ET127" s="26"/>
      <c r="EU127" s="80"/>
      <c r="EV127" s="26"/>
      <c r="EW127" s="26"/>
      <c r="EX127" s="26"/>
      <c r="EY127" s="26"/>
      <c r="EZ127" s="26"/>
      <c r="FA127" s="26"/>
      <c r="FB127" s="26"/>
      <c r="FC127" s="26"/>
      <c r="FD127" s="27"/>
      <c r="FE127" s="27"/>
      <c r="FF127" s="26"/>
      <c r="FG127" s="80"/>
      <c r="FH127" s="80"/>
      <c r="FI127" s="27"/>
      <c r="FJ127" s="26"/>
      <c r="FK127" s="80"/>
      <c r="FL127" s="80"/>
      <c r="FM127" s="27"/>
      <c r="FN127" s="26"/>
      <c r="FO127" s="80"/>
      <c r="FP127" s="26"/>
      <c r="FQ127" s="26"/>
      <c r="FR127" s="26"/>
      <c r="FS127" s="80"/>
      <c r="FT127" s="80"/>
      <c r="FU127" s="26"/>
      <c r="FV127" s="26"/>
      <c r="FW127" s="80"/>
      <c r="FX127" s="26"/>
      <c r="FY127" s="26"/>
      <c r="FZ127" s="26"/>
      <c r="GA127" s="80"/>
      <c r="GB127" s="26"/>
      <c r="GC127" s="26"/>
      <c r="GD127" s="26"/>
      <c r="GE127" s="80"/>
      <c r="GF127" s="26"/>
      <c r="GG127" s="26"/>
      <c r="GH127" s="26"/>
      <c r="GI127" s="80"/>
      <c r="GJ127" s="80"/>
      <c r="GK127" s="26"/>
      <c r="GL127" s="26"/>
      <c r="GM127" s="80"/>
      <c r="GN127" s="26"/>
      <c r="GO127" s="26"/>
      <c r="GP127" s="26"/>
      <c r="GQ127" s="80"/>
      <c r="GR127" s="80"/>
      <c r="GS127" s="26"/>
      <c r="GT127" s="26"/>
      <c r="GU127" s="26"/>
      <c r="GV127" s="26"/>
      <c r="GW127" s="26"/>
      <c r="GX127" s="26"/>
      <c r="GY127" s="26"/>
      <c r="GZ127" s="26"/>
      <c r="HA127" s="26"/>
      <c r="HB127" s="26"/>
      <c r="HC127" s="26"/>
      <c r="HD127" s="26"/>
      <c r="HE127" s="26"/>
      <c r="HF127" s="26"/>
      <c r="HG127" s="26"/>
      <c r="HH127" s="26"/>
      <c r="HI127" s="26"/>
      <c r="HJ127" s="26"/>
      <c r="HK127" s="26"/>
      <c r="HL127" s="26"/>
      <c r="HM127" s="26"/>
      <c r="HN127" s="26"/>
      <c r="HO127" s="26"/>
      <c r="HP127" s="26"/>
      <c r="HQ127" s="26"/>
      <c r="HR127" s="26"/>
      <c r="HS127" s="26"/>
      <c r="HT127" s="26"/>
      <c r="HU127" s="26"/>
      <c r="HV127" s="26"/>
      <c r="HW127" s="26"/>
      <c r="HX127" s="26"/>
      <c r="HY127" s="26"/>
      <c r="HZ127" s="26"/>
      <c r="IA127" s="26"/>
      <c r="IB127" s="26"/>
      <c r="IC127" s="26"/>
      <c r="ID127" s="26"/>
      <c r="IE127" s="26"/>
      <c r="IF127" s="26"/>
      <c r="IG127" s="26"/>
      <c r="IH127" s="26"/>
      <c r="II127" s="26"/>
      <c r="IJ127" s="26"/>
      <c r="IK127" s="26"/>
      <c r="IL127" s="26"/>
      <c r="IM127" s="26"/>
      <c r="IN127" s="26"/>
      <c r="IO127" s="26"/>
      <c r="IP127" s="26"/>
      <c r="IQ127" s="26"/>
      <c r="IR127" s="80"/>
      <c r="IS127" s="27"/>
      <c r="IT127" s="26"/>
      <c r="IU127" s="80"/>
      <c r="IV127" s="26"/>
      <c r="IW127" s="26"/>
      <c r="IX127" s="26"/>
      <c r="IY127" s="26"/>
      <c r="IZ127" s="26"/>
      <c r="JA127" s="26"/>
      <c r="JB127" s="26"/>
      <c r="JC127" s="26"/>
      <c r="JD127" s="26"/>
      <c r="JE127" s="26"/>
      <c r="JF127" s="26"/>
      <c r="JG127" s="26"/>
      <c r="JH127" s="26"/>
      <c r="JI127" s="26"/>
      <c r="JJ127" s="26"/>
      <c r="JK127" s="26"/>
      <c r="JL127" s="26"/>
      <c r="JM127" s="26"/>
      <c r="JN127" s="26"/>
      <c r="JO127" s="26"/>
      <c r="JP127" s="26"/>
      <c r="JQ127" s="26"/>
      <c r="JR127" s="26"/>
      <c r="JS127" s="26"/>
      <c r="JT127" s="26"/>
      <c r="JU127" s="26"/>
      <c r="JV127" s="26"/>
      <c r="JW127" s="26"/>
      <c r="JX127" s="30"/>
      <c r="JY127" s="30"/>
      <c r="JZ127" s="30"/>
      <c r="KA127" s="30"/>
      <c r="KB127" s="26"/>
      <c r="KC127" s="26"/>
      <c r="KD127" s="26"/>
      <c r="KE127" s="26"/>
      <c r="KF127" s="26"/>
      <c r="KG127" s="26"/>
      <c r="KH127" s="26"/>
      <c r="KI127" s="26"/>
      <c r="KJ127" s="26"/>
      <c r="KK127" s="26"/>
      <c r="KL127" s="26"/>
      <c r="KM127" s="26"/>
      <c r="KN127" s="26"/>
      <c r="KO127" s="26"/>
      <c r="KP127" s="26"/>
      <c r="KQ127" s="26"/>
      <c r="KR127" s="26"/>
      <c r="KS127" s="26"/>
      <c r="KT127" s="26"/>
      <c r="KU127" s="26"/>
      <c r="KV127" s="26"/>
      <c r="KW127" s="26"/>
      <c r="KX127" s="26"/>
      <c r="KY127" s="26"/>
      <c r="KZ127" s="26"/>
      <c r="LA127" s="26"/>
      <c r="LB127" s="26"/>
      <c r="LC127" s="26"/>
      <c r="LD127" s="26"/>
      <c r="LE127" s="26"/>
      <c r="LF127" s="26"/>
      <c r="LG127" s="26"/>
      <c r="LH127" s="26"/>
      <c r="LI127" s="26"/>
      <c r="LJ127" s="26"/>
      <c r="LK127" s="26"/>
      <c r="LL127" s="26"/>
      <c r="LM127" s="26"/>
      <c r="LN127" s="26"/>
      <c r="LO127" s="26"/>
      <c r="LP127" s="26"/>
      <c r="LQ127" s="26"/>
      <c r="LR127" s="26"/>
      <c r="LS127" s="26"/>
    </row>
    <row r="128" spans="1:331" ht="15.75" x14ac:dyDescent="0.25">
      <c r="A128" s="66" t="s">
        <v>371</v>
      </c>
      <c r="B128" s="198">
        <f t="shared" si="234"/>
        <v>6252</v>
      </c>
      <c r="C128" s="198">
        <f t="shared" si="235"/>
        <v>6252</v>
      </c>
      <c r="D128" s="198">
        <f t="shared" si="236"/>
        <v>6252</v>
      </c>
      <c r="E128" s="198"/>
      <c r="F128" s="198">
        <f t="shared" si="237"/>
        <v>6087.3506200000002</v>
      </c>
      <c r="G128" s="26">
        <f t="shared" si="338"/>
        <v>97.366452655150354</v>
      </c>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184"/>
      <c r="BY128" s="184"/>
      <c r="BZ128" s="184"/>
      <c r="CA128" s="184"/>
      <c r="CB128" s="26"/>
      <c r="CC128" s="26"/>
      <c r="CD128" s="26"/>
      <c r="CE128" s="80"/>
      <c r="CF128" s="26"/>
      <c r="CG128" s="26"/>
      <c r="CH128" s="26"/>
      <c r="CI128" s="80"/>
      <c r="CJ128" s="26"/>
      <c r="CK128" s="26"/>
      <c r="CL128" s="26"/>
      <c r="CM128" s="80"/>
      <c r="CN128" s="26"/>
      <c r="CO128" s="26"/>
      <c r="CP128" s="26"/>
      <c r="CQ128" s="31"/>
      <c r="CR128" s="26"/>
      <c r="CS128" s="26"/>
      <c r="CT128" s="26"/>
      <c r="CU128" s="80"/>
      <c r="CV128" s="80"/>
      <c r="CW128" s="26"/>
      <c r="CX128" s="26"/>
      <c r="CY128" s="80"/>
      <c r="CZ128" s="26">
        <v>6252</v>
      </c>
      <c r="DA128" s="26">
        <v>6252</v>
      </c>
      <c r="DB128" s="26">
        <v>6087.3506200000002</v>
      </c>
      <c r="DC128" s="31">
        <f t="shared" si="261"/>
        <v>97.366452655150354</v>
      </c>
      <c r="DD128" s="26"/>
      <c r="DE128" s="26"/>
      <c r="DF128" s="26"/>
      <c r="DG128" s="80"/>
      <c r="DH128" s="80"/>
      <c r="DI128" s="26"/>
      <c r="DJ128" s="26"/>
      <c r="DK128" s="80"/>
      <c r="DL128" s="80"/>
      <c r="DM128" s="26"/>
      <c r="DN128" s="26"/>
      <c r="DO128" s="31"/>
      <c r="DP128" s="26"/>
      <c r="DQ128" s="26"/>
      <c r="DR128" s="26"/>
      <c r="DS128" s="80"/>
      <c r="DT128" s="80"/>
      <c r="DU128" s="27"/>
      <c r="DV128" s="26"/>
      <c r="DW128" s="80"/>
      <c r="DX128" s="80"/>
      <c r="DY128" s="27"/>
      <c r="DZ128" s="26"/>
      <c r="EA128" s="80"/>
      <c r="EB128" s="27"/>
      <c r="EC128" s="27"/>
      <c r="ED128" s="26"/>
      <c r="EE128" s="80"/>
      <c r="EF128" s="27"/>
      <c r="EG128" s="27"/>
      <c r="EH128" s="26"/>
      <c r="EI128" s="26"/>
      <c r="EJ128" s="27"/>
      <c r="EK128" s="27"/>
      <c r="EL128" s="26"/>
      <c r="EM128" s="80"/>
      <c r="EN128" s="27"/>
      <c r="EO128" s="27"/>
      <c r="EP128" s="26"/>
      <c r="EQ128" s="80"/>
      <c r="ER128" s="26"/>
      <c r="ES128" s="26"/>
      <c r="ET128" s="26"/>
      <c r="EU128" s="80"/>
      <c r="EV128" s="26"/>
      <c r="EW128" s="26"/>
      <c r="EX128" s="26"/>
      <c r="EY128" s="26"/>
      <c r="EZ128" s="26"/>
      <c r="FA128" s="26"/>
      <c r="FB128" s="26"/>
      <c r="FC128" s="26"/>
      <c r="FD128" s="27"/>
      <c r="FE128" s="27"/>
      <c r="FF128" s="26"/>
      <c r="FG128" s="80"/>
      <c r="FH128" s="80"/>
      <c r="FI128" s="27"/>
      <c r="FJ128" s="26"/>
      <c r="FK128" s="80"/>
      <c r="FL128" s="80"/>
      <c r="FM128" s="27"/>
      <c r="FN128" s="26"/>
      <c r="FO128" s="80"/>
      <c r="FP128" s="26"/>
      <c r="FQ128" s="26"/>
      <c r="FR128" s="26"/>
      <c r="FS128" s="80"/>
      <c r="FT128" s="80"/>
      <c r="FU128" s="26"/>
      <c r="FV128" s="26"/>
      <c r="FW128" s="80"/>
      <c r="FX128" s="26"/>
      <c r="FY128" s="26"/>
      <c r="FZ128" s="26"/>
      <c r="GA128" s="80"/>
      <c r="GB128" s="26"/>
      <c r="GC128" s="26"/>
      <c r="GD128" s="26"/>
      <c r="GE128" s="80"/>
      <c r="GF128" s="26"/>
      <c r="GG128" s="26"/>
      <c r="GH128" s="26"/>
      <c r="GI128" s="80"/>
      <c r="GJ128" s="80"/>
      <c r="GK128" s="26"/>
      <c r="GL128" s="26"/>
      <c r="GM128" s="80"/>
      <c r="GN128" s="26"/>
      <c r="GO128" s="26"/>
      <c r="GP128" s="26"/>
      <c r="GQ128" s="80"/>
      <c r="GR128" s="80"/>
      <c r="GS128" s="26"/>
      <c r="GT128" s="26"/>
      <c r="GU128" s="26"/>
      <c r="GV128" s="26"/>
      <c r="GW128" s="26"/>
      <c r="GX128" s="26"/>
      <c r="GY128" s="26"/>
      <c r="GZ128" s="26"/>
      <c r="HA128" s="26"/>
      <c r="HB128" s="26"/>
      <c r="HC128" s="26"/>
      <c r="HD128" s="26"/>
      <c r="HE128" s="26"/>
      <c r="HF128" s="26"/>
      <c r="HG128" s="26"/>
      <c r="HH128" s="26"/>
      <c r="HI128" s="26"/>
      <c r="HJ128" s="26"/>
      <c r="HK128" s="26"/>
      <c r="HL128" s="26"/>
      <c r="HM128" s="26"/>
      <c r="HN128" s="26"/>
      <c r="HO128" s="26"/>
      <c r="HP128" s="26"/>
      <c r="HQ128" s="26"/>
      <c r="HR128" s="26"/>
      <c r="HS128" s="26"/>
      <c r="HT128" s="26"/>
      <c r="HU128" s="26"/>
      <c r="HV128" s="26"/>
      <c r="HW128" s="26"/>
      <c r="HX128" s="26"/>
      <c r="HY128" s="26"/>
      <c r="HZ128" s="26"/>
      <c r="IA128" s="26"/>
      <c r="IB128" s="26"/>
      <c r="IC128" s="26"/>
      <c r="ID128" s="26"/>
      <c r="IE128" s="26"/>
      <c r="IF128" s="26"/>
      <c r="IG128" s="26"/>
      <c r="IH128" s="26"/>
      <c r="II128" s="26"/>
      <c r="IJ128" s="26"/>
      <c r="IK128" s="26"/>
      <c r="IL128" s="26"/>
      <c r="IM128" s="26"/>
      <c r="IN128" s="26"/>
      <c r="IO128" s="26"/>
      <c r="IP128" s="26"/>
      <c r="IQ128" s="26"/>
      <c r="IR128" s="80"/>
      <c r="IS128" s="27"/>
      <c r="IT128" s="26"/>
      <c r="IU128" s="80"/>
      <c r="IV128" s="26"/>
      <c r="IW128" s="26"/>
      <c r="IX128" s="26"/>
      <c r="IY128" s="26"/>
      <c r="IZ128" s="26"/>
      <c r="JA128" s="26"/>
      <c r="JB128" s="26"/>
      <c r="JC128" s="26"/>
      <c r="JD128" s="26"/>
      <c r="JE128" s="26"/>
      <c r="JF128" s="26"/>
      <c r="JG128" s="26"/>
      <c r="JH128" s="26"/>
      <c r="JI128" s="26"/>
      <c r="JJ128" s="26"/>
      <c r="JK128" s="26"/>
      <c r="JL128" s="26"/>
      <c r="JM128" s="26"/>
      <c r="JN128" s="26"/>
      <c r="JO128" s="26"/>
      <c r="JP128" s="26"/>
      <c r="JQ128" s="26"/>
      <c r="JR128" s="26"/>
      <c r="JS128" s="26"/>
      <c r="JT128" s="26"/>
      <c r="JU128" s="26"/>
      <c r="JV128" s="26"/>
      <c r="JW128" s="26"/>
      <c r="JX128" s="30"/>
      <c r="JY128" s="30"/>
      <c r="JZ128" s="30"/>
      <c r="KA128" s="30"/>
      <c r="KB128" s="26"/>
      <c r="KC128" s="26"/>
      <c r="KD128" s="26"/>
      <c r="KE128" s="26"/>
      <c r="KF128" s="26"/>
      <c r="KG128" s="26"/>
      <c r="KH128" s="26"/>
      <c r="KI128" s="26"/>
      <c r="KJ128" s="26"/>
      <c r="KK128" s="26"/>
      <c r="KL128" s="26"/>
      <c r="KM128" s="26"/>
      <c r="KN128" s="26"/>
      <c r="KO128" s="26"/>
      <c r="KP128" s="26"/>
      <c r="KQ128" s="26"/>
      <c r="KR128" s="26"/>
      <c r="KS128" s="26"/>
      <c r="KT128" s="26"/>
      <c r="KU128" s="26"/>
      <c r="KV128" s="26"/>
      <c r="KW128" s="26"/>
      <c r="KX128" s="26"/>
      <c r="KY128" s="26"/>
      <c r="KZ128" s="26"/>
      <c r="LA128" s="26"/>
      <c r="LB128" s="26"/>
      <c r="LC128" s="26"/>
      <c r="LD128" s="26"/>
      <c r="LE128" s="26"/>
      <c r="LF128" s="26"/>
      <c r="LG128" s="26"/>
      <c r="LH128" s="26"/>
      <c r="LI128" s="26"/>
      <c r="LJ128" s="26"/>
      <c r="LK128" s="26"/>
      <c r="LL128" s="26"/>
      <c r="LM128" s="26"/>
      <c r="LN128" s="26"/>
      <c r="LO128" s="26"/>
      <c r="LP128" s="26"/>
      <c r="LQ128" s="26"/>
      <c r="LR128" s="26"/>
      <c r="LS128" s="26"/>
    </row>
    <row r="129" spans="1:331" ht="15.75" x14ac:dyDescent="0.25">
      <c r="A129" s="66" t="s">
        <v>372</v>
      </c>
      <c r="B129" s="198">
        <f t="shared" si="234"/>
        <v>2805</v>
      </c>
      <c r="C129" s="198">
        <f t="shared" si="235"/>
        <v>2805</v>
      </c>
      <c r="D129" s="198">
        <f t="shared" si="236"/>
        <v>2805</v>
      </c>
      <c r="E129" s="198"/>
      <c r="F129" s="198">
        <f t="shared" si="237"/>
        <v>2805</v>
      </c>
      <c r="G129" s="26">
        <f t="shared" si="338"/>
        <v>100</v>
      </c>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184"/>
      <c r="BY129" s="184"/>
      <c r="BZ129" s="184"/>
      <c r="CA129" s="184"/>
      <c r="CB129" s="26"/>
      <c r="CC129" s="26"/>
      <c r="CD129" s="26"/>
      <c r="CE129" s="80"/>
      <c r="CF129" s="26"/>
      <c r="CG129" s="26"/>
      <c r="CH129" s="26"/>
      <c r="CI129" s="80"/>
      <c r="CJ129" s="26"/>
      <c r="CK129" s="26"/>
      <c r="CL129" s="26"/>
      <c r="CM129" s="80"/>
      <c r="CN129" s="26"/>
      <c r="CO129" s="26"/>
      <c r="CP129" s="26"/>
      <c r="CQ129" s="31"/>
      <c r="CR129" s="26"/>
      <c r="CS129" s="26"/>
      <c r="CT129" s="26"/>
      <c r="CU129" s="80"/>
      <c r="CV129" s="80"/>
      <c r="CW129" s="26"/>
      <c r="CX129" s="26"/>
      <c r="CY129" s="80"/>
      <c r="CZ129" s="26">
        <v>2805</v>
      </c>
      <c r="DA129" s="26">
        <v>2805</v>
      </c>
      <c r="DB129" s="26">
        <v>2805</v>
      </c>
      <c r="DC129" s="31">
        <f t="shared" si="261"/>
        <v>100</v>
      </c>
      <c r="DD129" s="26"/>
      <c r="DE129" s="26"/>
      <c r="DF129" s="26"/>
      <c r="DG129" s="80"/>
      <c r="DH129" s="80"/>
      <c r="DI129" s="26"/>
      <c r="DJ129" s="26"/>
      <c r="DK129" s="80"/>
      <c r="DL129" s="80"/>
      <c r="DM129" s="26"/>
      <c r="DN129" s="26"/>
      <c r="DO129" s="31"/>
      <c r="DP129" s="26"/>
      <c r="DQ129" s="26"/>
      <c r="DR129" s="26"/>
      <c r="DS129" s="80"/>
      <c r="DT129" s="80"/>
      <c r="DU129" s="27"/>
      <c r="DV129" s="26"/>
      <c r="DW129" s="80"/>
      <c r="DX129" s="80"/>
      <c r="DY129" s="27"/>
      <c r="DZ129" s="26"/>
      <c r="EA129" s="80"/>
      <c r="EB129" s="27"/>
      <c r="EC129" s="27"/>
      <c r="ED129" s="26"/>
      <c r="EE129" s="80"/>
      <c r="EF129" s="27"/>
      <c r="EG129" s="27"/>
      <c r="EH129" s="26"/>
      <c r="EI129" s="26"/>
      <c r="EJ129" s="27"/>
      <c r="EK129" s="27"/>
      <c r="EL129" s="26"/>
      <c r="EM129" s="80"/>
      <c r="EN129" s="27"/>
      <c r="EO129" s="27"/>
      <c r="EP129" s="26"/>
      <c r="EQ129" s="80"/>
      <c r="ER129" s="26"/>
      <c r="ES129" s="26"/>
      <c r="ET129" s="26"/>
      <c r="EU129" s="80"/>
      <c r="EV129" s="26"/>
      <c r="EW129" s="26"/>
      <c r="EX129" s="26"/>
      <c r="EY129" s="26"/>
      <c r="EZ129" s="26"/>
      <c r="FA129" s="26"/>
      <c r="FB129" s="26"/>
      <c r="FC129" s="26"/>
      <c r="FD129" s="27"/>
      <c r="FE129" s="27"/>
      <c r="FF129" s="26"/>
      <c r="FG129" s="80"/>
      <c r="FH129" s="80"/>
      <c r="FI129" s="27"/>
      <c r="FJ129" s="26"/>
      <c r="FK129" s="80"/>
      <c r="FL129" s="80"/>
      <c r="FM129" s="27"/>
      <c r="FN129" s="26"/>
      <c r="FO129" s="80"/>
      <c r="FP129" s="26"/>
      <c r="FQ129" s="26"/>
      <c r="FR129" s="26"/>
      <c r="FS129" s="80"/>
      <c r="FT129" s="80"/>
      <c r="FU129" s="26"/>
      <c r="FV129" s="26"/>
      <c r="FW129" s="80"/>
      <c r="FX129" s="26"/>
      <c r="FY129" s="26"/>
      <c r="FZ129" s="26"/>
      <c r="GA129" s="80"/>
      <c r="GB129" s="26"/>
      <c r="GC129" s="26"/>
      <c r="GD129" s="26"/>
      <c r="GE129" s="80"/>
      <c r="GF129" s="26"/>
      <c r="GG129" s="26"/>
      <c r="GH129" s="26"/>
      <c r="GI129" s="80"/>
      <c r="GJ129" s="80"/>
      <c r="GK129" s="26"/>
      <c r="GL129" s="26"/>
      <c r="GM129" s="80"/>
      <c r="GN129" s="26"/>
      <c r="GO129" s="26"/>
      <c r="GP129" s="26"/>
      <c r="GQ129" s="80"/>
      <c r="GR129" s="80"/>
      <c r="GS129" s="26"/>
      <c r="GT129" s="26"/>
      <c r="GU129" s="26"/>
      <c r="GV129" s="26"/>
      <c r="GW129" s="26"/>
      <c r="GX129" s="26"/>
      <c r="GY129" s="26"/>
      <c r="GZ129" s="26"/>
      <c r="HA129" s="26"/>
      <c r="HB129" s="26"/>
      <c r="HC129" s="26"/>
      <c r="HD129" s="26"/>
      <c r="HE129" s="26"/>
      <c r="HF129" s="26"/>
      <c r="HG129" s="26"/>
      <c r="HH129" s="26"/>
      <c r="HI129" s="26"/>
      <c r="HJ129" s="26"/>
      <c r="HK129" s="26"/>
      <c r="HL129" s="26"/>
      <c r="HM129" s="26"/>
      <c r="HN129" s="26"/>
      <c r="HO129" s="26"/>
      <c r="HP129" s="26"/>
      <c r="HQ129" s="26"/>
      <c r="HR129" s="26"/>
      <c r="HS129" s="26"/>
      <c r="HT129" s="26"/>
      <c r="HU129" s="26"/>
      <c r="HV129" s="26"/>
      <c r="HW129" s="26"/>
      <c r="HX129" s="26"/>
      <c r="HY129" s="26"/>
      <c r="HZ129" s="26"/>
      <c r="IA129" s="26"/>
      <c r="IB129" s="26"/>
      <c r="IC129" s="26"/>
      <c r="ID129" s="26"/>
      <c r="IE129" s="26"/>
      <c r="IF129" s="26"/>
      <c r="IG129" s="26"/>
      <c r="IH129" s="26"/>
      <c r="II129" s="26"/>
      <c r="IJ129" s="26"/>
      <c r="IK129" s="26"/>
      <c r="IL129" s="26"/>
      <c r="IM129" s="26"/>
      <c r="IN129" s="26"/>
      <c r="IO129" s="26"/>
      <c r="IP129" s="26"/>
      <c r="IQ129" s="26"/>
      <c r="IR129" s="80"/>
      <c r="IS129" s="27"/>
      <c r="IT129" s="26"/>
      <c r="IU129" s="80"/>
      <c r="IV129" s="26"/>
      <c r="IW129" s="26"/>
      <c r="IX129" s="26"/>
      <c r="IY129" s="26"/>
      <c r="IZ129" s="26"/>
      <c r="JA129" s="26"/>
      <c r="JB129" s="26"/>
      <c r="JC129" s="26"/>
      <c r="JD129" s="26"/>
      <c r="JE129" s="26"/>
      <c r="JF129" s="26"/>
      <c r="JG129" s="26"/>
      <c r="JH129" s="26"/>
      <c r="JI129" s="26"/>
      <c r="JJ129" s="26"/>
      <c r="JK129" s="26"/>
      <c r="JL129" s="26"/>
      <c r="JM129" s="26"/>
      <c r="JN129" s="26"/>
      <c r="JO129" s="26"/>
      <c r="JP129" s="26"/>
      <c r="JQ129" s="26"/>
      <c r="JR129" s="26"/>
      <c r="JS129" s="26"/>
      <c r="JT129" s="26"/>
      <c r="JU129" s="26"/>
      <c r="JV129" s="26"/>
      <c r="JW129" s="26"/>
      <c r="JX129" s="30"/>
      <c r="JY129" s="30"/>
      <c r="JZ129" s="30"/>
      <c r="KA129" s="30"/>
      <c r="KB129" s="26"/>
      <c r="KC129" s="26"/>
      <c r="KD129" s="26"/>
      <c r="KE129" s="26"/>
      <c r="KF129" s="26"/>
      <c r="KG129" s="26"/>
      <c r="KH129" s="26"/>
      <c r="KI129" s="26"/>
      <c r="KJ129" s="26"/>
      <c r="KK129" s="26"/>
      <c r="KL129" s="26"/>
      <c r="KM129" s="26"/>
      <c r="KN129" s="26"/>
      <c r="KO129" s="26"/>
      <c r="KP129" s="26"/>
      <c r="KQ129" s="26"/>
      <c r="KR129" s="26"/>
      <c r="KS129" s="26"/>
      <c r="KT129" s="26"/>
      <c r="KU129" s="26"/>
      <c r="KV129" s="26"/>
      <c r="KW129" s="26"/>
      <c r="KX129" s="26"/>
      <c r="KY129" s="26"/>
      <c r="KZ129" s="26"/>
      <c r="LA129" s="26"/>
      <c r="LB129" s="26"/>
      <c r="LC129" s="26"/>
      <c r="LD129" s="26"/>
      <c r="LE129" s="26"/>
      <c r="LF129" s="26"/>
      <c r="LG129" s="26"/>
      <c r="LH129" s="26"/>
      <c r="LI129" s="26"/>
      <c r="LJ129" s="26"/>
      <c r="LK129" s="26"/>
      <c r="LL129" s="26"/>
      <c r="LM129" s="26"/>
      <c r="LN129" s="26"/>
      <c r="LO129" s="26"/>
      <c r="LP129" s="26"/>
      <c r="LQ129" s="26"/>
      <c r="LR129" s="26"/>
      <c r="LS129" s="26"/>
    </row>
    <row r="130" spans="1:331" ht="15.75" x14ac:dyDescent="0.25">
      <c r="A130" s="66" t="s">
        <v>373</v>
      </c>
      <c r="B130" s="198">
        <f t="shared" si="234"/>
        <v>3660</v>
      </c>
      <c r="C130" s="198">
        <f t="shared" si="235"/>
        <v>4953.3270000000002</v>
      </c>
      <c r="D130" s="198">
        <f t="shared" si="236"/>
        <v>4953.3270000000002</v>
      </c>
      <c r="E130" s="198"/>
      <c r="F130" s="198">
        <f t="shared" si="237"/>
        <v>3660</v>
      </c>
      <c r="G130" s="26">
        <f t="shared" si="338"/>
        <v>73.889731083774606</v>
      </c>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184"/>
      <c r="BY130" s="184"/>
      <c r="BZ130" s="184"/>
      <c r="CA130" s="184"/>
      <c r="CB130" s="26"/>
      <c r="CC130" s="26"/>
      <c r="CD130" s="26"/>
      <c r="CE130" s="80"/>
      <c r="CF130" s="26"/>
      <c r="CG130" s="26"/>
      <c r="CH130" s="26"/>
      <c r="CI130" s="80"/>
      <c r="CJ130" s="26"/>
      <c r="CK130" s="26"/>
      <c r="CL130" s="26"/>
      <c r="CM130" s="80"/>
      <c r="CN130" s="26"/>
      <c r="CO130" s="26"/>
      <c r="CP130" s="26"/>
      <c r="CQ130" s="31"/>
      <c r="CR130" s="26"/>
      <c r="CS130" s="26"/>
      <c r="CT130" s="26"/>
      <c r="CU130" s="80"/>
      <c r="CV130" s="80"/>
      <c r="CW130" s="26"/>
      <c r="CX130" s="26"/>
      <c r="CY130" s="80"/>
      <c r="CZ130" s="26">
        <v>3660</v>
      </c>
      <c r="DA130" s="26">
        <v>3660</v>
      </c>
      <c r="DB130" s="26">
        <v>3660</v>
      </c>
      <c r="DC130" s="31">
        <f t="shared" si="261"/>
        <v>100</v>
      </c>
      <c r="DD130" s="26"/>
      <c r="DE130" s="26"/>
      <c r="DF130" s="26"/>
      <c r="DG130" s="80"/>
      <c r="DH130" s="80"/>
      <c r="DI130" s="26"/>
      <c r="DJ130" s="26"/>
      <c r="DK130" s="80"/>
      <c r="DL130" s="80"/>
      <c r="DM130" s="19">
        <v>1293.327</v>
      </c>
      <c r="DN130" s="26"/>
      <c r="DO130" s="31"/>
      <c r="DP130" s="26"/>
      <c r="DQ130" s="26"/>
      <c r="DR130" s="26"/>
      <c r="DS130" s="80"/>
      <c r="DT130" s="80"/>
      <c r="DU130" s="27"/>
      <c r="DV130" s="26"/>
      <c r="DW130" s="80"/>
      <c r="DX130" s="80"/>
      <c r="DY130" s="27"/>
      <c r="DZ130" s="26"/>
      <c r="EA130" s="80"/>
      <c r="EB130" s="27"/>
      <c r="EC130" s="27"/>
      <c r="ED130" s="26"/>
      <c r="EE130" s="80"/>
      <c r="EF130" s="27"/>
      <c r="EG130" s="27"/>
      <c r="EH130" s="26"/>
      <c r="EI130" s="26"/>
      <c r="EJ130" s="27"/>
      <c r="EK130" s="27"/>
      <c r="EL130" s="26"/>
      <c r="EM130" s="80"/>
      <c r="EN130" s="27"/>
      <c r="EO130" s="27"/>
      <c r="EP130" s="26"/>
      <c r="EQ130" s="80"/>
      <c r="ER130" s="26"/>
      <c r="ES130" s="26"/>
      <c r="ET130" s="26"/>
      <c r="EU130" s="80"/>
      <c r="EV130" s="26"/>
      <c r="EW130" s="26"/>
      <c r="EX130" s="26"/>
      <c r="EY130" s="26"/>
      <c r="EZ130" s="26"/>
      <c r="FA130" s="26"/>
      <c r="FB130" s="26"/>
      <c r="FC130" s="26"/>
      <c r="FD130" s="27"/>
      <c r="FE130" s="27"/>
      <c r="FF130" s="26"/>
      <c r="FG130" s="80"/>
      <c r="FH130" s="80"/>
      <c r="FI130" s="27"/>
      <c r="FJ130" s="26"/>
      <c r="FK130" s="80"/>
      <c r="FL130" s="80"/>
      <c r="FM130" s="27"/>
      <c r="FN130" s="26"/>
      <c r="FO130" s="80"/>
      <c r="FP130" s="26"/>
      <c r="FQ130" s="26"/>
      <c r="FR130" s="26"/>
      <c r="FS130" s="80"/>
      <c r="FT130" s="80"/>
      <c r="FU130" s="26"/>
      <c r="FV130" s="26"/>
      <c r="FW130" s="80"/>
      <c r="FX130" s="26"/>
      <c r="FY130" s="26"/>
      <c r="FZ130" s="26"/>
      <c r="GA130" s="80"/>
      <c r="GB130" s="26"/>
      <c r="GC130" s="26"/>
      <c r="GD130" s="26"/>
      <c r="GE130" s="80"/>
      <c r="GF130" s="26"/>
      <c r="GG130" s="26"/>
      <c r="GH130" s="26"/>
      <c r="GI130" s="80"/>
      <c r="GJ130" s="80"/>
      <c r="GK130" s="26"/>
      <c r="GL130" s="26"/>
      <c r="GM130" s="80"/>
      <c r="GN130" s="26"/>
      <c r="GO130" s="26"/>
      <c r="GP130" s="26"/>
      <c r="GQ130" s="80"/>
      <c r="GR130" s="80"/>
      <c r="GS130" s="26"/>
      <c r="GT130" s="26"/>
      <c r="GU130" s="26"/>
      <c r="GV130" s="26"/>
      <c r="GW130" s="26"/>
      <c r="GX130" s="26"/>
      <c r="GY130" s="26"/>
      <c r="GZ130" s="26"/>
      <c r="HA130" s="26"/>
      <c r="HB130" s="26"/>
      <c r="HC130" s="26"/>
      <c r="HD130" s="26"/>
      <c r="HE130" s="26"/>
      <c r="HF130" s="26"/>
      <c r="HG130" s="26"/>
      <c r="HH130" s="26"/>
      <c r="HI130" s="26"/>
      <c r="HJ130" s="26"/>
      <c r="HK130" s="26"/>
      <c r="HL130" s="26"/>
      <c r="HM130" s="26"/>
      <c r="HN130" s="26"/>
      <c r="HO130" s="26"/>
      <c r="HP130" s="26"/>
      <c r="HQ130" s="26"/>
      <c r="HR130" s="26"/>
      <c r="HS130" s="26"/>
      <c r="HT130" s="26"/>
      <c r="HU130" s="26"/>
      <c r="HV130" s="26"/>
      <c r="HW130" s="26"/>
      <c r="HX130" s="26"/>
      <c r="HY130" s="26"/>
      <c r="HZ130" s="26"/>
      <c r="IA130" s="26"/>
      <c r="IB130" s="26"/>
      <c r="IC130" s="26"/>
      <c r="ID130" s="26"/>
      <c r="IE130" s="26"/>
      <c r="IF130" s="26"/>
      <c r="IG130" s="26"/>
      <c r="IH130" s="26"/>
      <c r="II130" s="26"/>
      <c r="IJ130" s="26"/>
      <c r="IK130" s="26"/>
      <c r="IL130" s="26"/>
      <c r="IM130" s="26"/>
      <c r="IN130" s="26"/>
      <c r="IO130" s="26"/>
      <c r="IP130" s="26"/>
      <c r="IQ130" s="26"/>
      <c r="IR130" s="80"/>
      <c r="IS130" s="27"/>
      <c r="IT130" s="26"/>
      <c r="IU130" s="80"/>
      <c r="IV130" s="26"/>
      <c r="IW130" s="26"/>
      <c r="IX130" s="26"/>
      <c r="IY130" s="26"/>
      <c r="IZ130" s="26"/>
      <c r="JA130" s="26"/>
      <c r="JB130" s="26"/>
      <c r="JC130" s="26"/>
      <c r="JD130" s="26"/>
      <c r="JE130" s="26"/>
      <c r="JF130" s="26"/>
      <c r="JG130" s="26"/>
      <c r="JH130" s="26"/>
      <c r="JI130" s="26"/>
      <c r="JJ130" s="26"/>
      <c r="JK130" s="26"/>
      <c r="JL130" s="26"/>
      <c r="JM130" s="26"/>
      <c r="JN130" s="26"/>
      <c r="JO130" s="26"/>
      <c r="JP130" s="26"/>
      <c r="JQ130" s="26"/>
      <c r="JR130" s="26"/>
      <c r="JS130" s="26"/>
      <c r="JT130" s="26"/>
      <c r="JU130" s="26"/>
      <c r="JV130" s="26"/>
      <c r="JW130" s="26"/>
      <c r="JX130" s="30"/>
      <c r="JY130" s="30"/>
      <c r="JZ130" s="30"/>
      <c r="KA130" s="30"/>
      <c r="KB130" s="26"/>
      <c r="KC130" s="26"/>
      <c r="KD130" s="26"/>
      <c r="KE130" s="26"/>
      <c r="KF130" s="26"/>
      <c r="KG130" s="26"/>
      <c r="KH130" s="26"/>
      <c r="KI130" s="26"/>
      <c r="KJ130" s="26"/>
      <c r="KK130" s="26"/>
      <c r="KL130" s="26"/>
      <c r="KM130" s="26"/>
      <c r="KN130" s="26"/>
      <c r="KO130" s="26"/>
      <c r="KP130" s="26"/>
      <c r="KQ130" s="26"/>
      <c r="KR130" s="26"/>
      <c r="KS130" s="26"/>
      <c r="KT130" s="26"/>
      <c r="KU130" s="26"/>
      <c r="KV130" s="26"/>
      <c r="KW130" s="26"/>
      <c r="KX130" s="26"/>
      <c r="KY130" s="26"/>
      <c r="KZ130" s="26"/>
      <c r="LA130" s="26"/>
      <c r="LB130" s="26"/>
      <c r="LC130" s="26"/>
      <c r="LD130" s="26"/>
      <c r="LE130" s="26"/>
      <c r="LF130" s="26"/>
      <c r="LG130" s="26"/>
      <c r="LH130" s="26"/>
      <c r="LI130" s="26"/>
      <c r="LJ130" s="26"/>
      <c r="LK130" s="26"/>
      <c r="LL130" s="26"/>
      <c r="LM130" s="26"/>
      <c r="LN130" s="26"/>
      <c r="LO130" s="26"/>
      <c r="LP130" s="26"/>
      <c r="LQ130" s="26"/>
      <c r="LR130" s="26"/>
      <c r="LS130" s="26"/>
    </row>
    <row r="131" spans="1:331" ht="15.75" x14ac:dyDescent="0.25">
      <c r="A131" s="66" t="s">
        <v>515</v>
      </c>
      <c r="B131" s="198">
        <f t="shared" si="234"/>
        <v>3393</v>
      </c>
      <c r="C131" s="198">
        <f t="shared" si="235"/>
        <v>3393</v>
      </c>
      <c r="D131" s="198">
        <f t="shared" si="236"/>
        <v>3393</v>
      </c>
      <c r="E131" s="198"/>
      <c r="F131" s="198">
        <f t="shared" si="237"/>
        <v>3393</v>
      </c>
      <c r="G131" s="26">
        <f t="shared" si="338"/>
        <v>100</v>
      </c>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184"/>
      <c r="BY131" s="184"/>
      <c r="BZ131" s="184"/>
      <c r="CA131" s="184"/>
      <c r="CB131" s="26"/>
      <c r="CC131" s="26"/>
      <c r="CD131" s="26"/>
      <c r="CE131" s="80"/>
      <c r="CF131" s="26"/>
      <c r="CG131" s="26"/>
      <c r="CH131" s="26"/>
      <c r="CI131" s="80"/>
      <c r="CJ131" s="26"/>
      <c r="CK131" s="26"/>
      <c r="CL131" s="26"/>
      <c r="CM131" s="80"/>
      <c r="CN131" s="26"/>
      <c r="CO131" s="26"/>
      <c r="CP131" s="26"/>
      <c r="CQ131" s="31"/>
      <c r="CR131" s="26"/>
      <c r="CS131" s="26"/>
      <c r="CT131" s="26"/>
      <c r="CU131" s="80"/>
      <c r="CV131" s="80"/>
      <c r="CW131" s="26"/>
      <c r="CX131" s="26"/>
      <c r="CY131" s="80"/>
      <c r="CZ131" s="26">
        <v>3393</v>
      </c>
      <c r="DA131" s="26">
        <v>3393</v>
      </c>
      <c r="DB131" s="26">
        <v>3393</v>
      </c>
      <c r="DC131" s="31">
        <f t="shared" si="261"/>
        <v>100</v>
      </c>
      <c r="DD131" s="26"/>
      <c r="DE131" s="26"/>
      <c r="DF131" s="26"/>
      <c r="DG131" s="80"/>
      <c r="DH131" s="80"/>
      <c r="DI131" s="26"/>
      <c r="DJ131" s="26"/>
      <c r="DK131" s="80"/>
      <c r="DL131" s="80"/>
      <c r="DM131" s="26"/>
      <c r="DN131" s="26"/>
      <c r="DO131" s="31"/>
      <c r="DP131" s="26"/>
      <c r="DQ131" s="26"/>
      <c r="DR131" s="26"/>
      <c r="DS131" s="80"/>
      <c r="DT131" s="80"/>
      <c r="DU131" s="27"/>
      <c r="DV131" s="26"/>
      <c r="DW131" s="80"/>
      <c r="DX131" s="80"/>
      <c r="DY131" s="27"/>
      <c r="DZ131" s="26"/>
      <c r="EA131" s="80"/>
      <c r="EB131" s="27"/>
      <c r="EC131" s="27"/>
      <c r="ED131" s="26"/>
      <c r="EE131" s="80"/>
      <c r="EF131" s="27"/>
      <c r="EG131" s="27"/>
      <c r="EH131" s="26"/>
      <c r="EI131" s="26"/>
      <c r="EJ131" s="27"/>
      <c r="EK131" s="27"/>
      <c r="EL131" s="26"/>
      <c r="EM131" s="80"/>
      <c r="EN131" s="27"/>
      <c r="EO131" s="27"/>
      <c r="EP131" s="26"/>
      <c r="EQ131" s="80"/>
      <c r="ER131" s="26"/>
      <c r="ES131" s="26"/>
      <c r="ET131" s="26"/>
      <c r="EU131" s="80"/>
      <c r="EV131" s="26"/>
      <c r="EW131" s="26"/>
      <c r="EX131" s="26"/>
      <c r="EY131" s="26"/>
      <c r="EZ131" s="26"/>
      <c r="FA131" s="26"/>
      <c r="FB131" s="26"/>
      <c r="FC131" s="26"/>
      <c r="FD131" s="27"/>
      <c r="FE131" s="27"/>
      <c r="FF131" s="26"/>
      <c r="FG131" s="80"/>
      <c r="FH131" s="80"/>
      <c r="FI131" s="27"/>
      <c r="FJ131" s="26"/>
      <c r="FK131" s="80"/>
      <c r="FL131" s="80"/>
      <c r="FM131" s="27"/>
      <c r="FN131" s="26"/>
      <c r="FO131" s="80"/>
      <c r="FP131" s="26"/>
      <c r="FQ131" s="26"/>
      <c r="FR131" s="26"/>
      <c r="FS131" s="80"/>
      <c r="FT131" s="80"/>
      <c r="FU131" s="26"/>
      <c r="FV131" s="26"/>
      <c r="FW131" s="80"/>
      <c r="FX131" s="26"/>
      <c r="FY131" s="26"/>
      <c r="FZ131" s="26"/>
      <c r="GA131" s="80"/>
      <c r="GB131" s="26"/>
      <c r="GC131" s="26"/>
      <c r="GD131" s="26"/>
      <c r="GE131" s="80"/>
      <c r="GF131" s="26"/>
      <c r="GG131" s="26"/>
      <c r="GH131" s="26"/>
      <c r="GI131" s="80"/>
      <c r="GJ131" s="80"/>
      <c r="GK131" s="26"/>
      <c r="GL131" s="26"/>
      <c r="GM131" s="80"/>
      <c r="GN131" s="26"/>
      <c r="GO131" s="26"/>
      <c r="GP131" s="26"/>
      <c r="GQ131" s="80"/>
      <c r="GR131" s="80"/>
      <c r="GS131" s="26"/>
      <c r="GT131" s="26"/>
      <c r="GU131" s="26"/>
      <c r="GV131" s="26"/>
      <c r="GW131" s="26"/>
      <c r="GX131" s="26"/>
      <c r="GY131" s="26"/>
      <c r="GZ131" s="26"/>
      <c r="HA131" s="26"/>
      <c r="HB131" s="26"/>
      <c r="HC131" s="26"/>
      <c r="HD131" s="26"/>
      <c r="HE131" s="26"/>
      <c r="HF131" s="26"/>
      <c r="HG131" s="26"/>
      <c r="HH131" s="26"/>
      <c r="HI131" s="26"/>
      <c r="HJ131" s="26"/>
      <c r="HK131" s="26"/>
      <c r="HL131" s="26"/>
      <c r="HM131" s="26"/>
      <c r="HN131" s="26"/>
      <c r="HO131" s="26"/>
      <c r="HP131" s="26"/>
      <c r="HQ131" s="26"/>
      <c r="HR131" s="26"/>
      <c r="HS131" s="26"/>
      <c r="HT131" s="26"/>
      <c r="HU131" s="26"/>
      <c r="HV131" s="26"/>
      <c r="HW131" s="26"/>
      <c r="HX131" s="26"/>
      <c r="HY131" s="26"/>
      <c r="HZ131" s="26"/>
      <c r="IA131" s="26"/>
      <c r="IB131" s="26"/>
      <c r="IC131" s="26"/>
      <c r="ID131" s="26"/>
      <c r="IE131" s="26"/>
      <c r="IF131" s="26"/>
      <c r="IG131" s="26"/>
      <c r="IH131" s="26"/>
      <c r="II131" s="26"/>
      <c r="IJ131" s="26"/>
      <c r="IK131" s="26"/>
      <c r="IL131" s="26"/>
      <c r="IM131" s="26"/>
      <c r="IN131" s="26"/>
      <c r="IO131" s="26"/>
      <c r="IP131" s="26"/>
      <c r="IQ131" s="26"/>
      <c r="IR131" s="80"/>
      <c r="IS131" s="27"/>
      <c r="IT131" s="26"/>
      <c r="IU131" s="80"/>
      <c r="IV131" s="26"/>
      <c r="IW131" s="26"/>
      <c r="IX131" s="26"/>
      <c r="IY131" s="26"/>
      <c r="IZ131" s="26"/>
      <c r="JA131" s="26"/>
      <c r="JB131" s="26"/>
      <c r="JC131" s="26"/>
      <c r="JD131" s="26"/>
      <c r="JE131" s="26"/>
      <c r="JF131" s="26"/>
      <c r="JG131" s="26"/>
      <c r="JH131" s="26"/>
      <c r="JI131" s="26"/>
      <c r="JJ131" s="26"/>
      <c r="JK131" s="26"/>
      <c r="JL131" s="26"/>
      <c r="JM131" s="26"/>
      <c r="JN131" s="26"/>
      <c r="JO131" s="26"/>
      <c r="JP131" s="26"/>
      <c r="JQ131" s="26"/>
      <c r="JR131" s="26"/>
      <c r="JS131" s="26"/>
      <c r="JT131" s="26"/>
      <c r="JU131" s="26"/>
      <c r="JV131" s="26"/>
      <c r="JW131" s="26"/>
      <c r="JX131" s="30"/>
      <c r="JY131" s="30"/>
      <c r="JZ131" s="30"/>
      <c r="KA131" s="30"/>
      <c r="KB131" s="26"/>
      <c r="KC131" s="26"/>
      <c r="KD131" s="26"/>
      <c r="KE131" s="26"/>
      <c r="KF131" s="26"/>
      <c r="KG131" s="26"/>
      <c r="KH131" s="26"/>
      <c r="KI131" s="26"/>
      <c r="KJ131" s="26"/>
      <c r="KK131" s="26"/>
      <c r="KL131" s="26"/>
      <c r="KM131" s="26"/>
      <c r="KN131" s="26"/>
      <c r="KO131" s="26"/>
      <c r="KP131" s="26"/>
      <c r="KQ131" s="26"/>
      <c r="KR131" s="26"/>
      <c r="KS131" s="26"/>
      <c r="KT131" s="26"/>
      <c r="KU131" s="26"/>
      <c r="KV131" s="26"/>
      <c r="KW131" s="26"/>
      <c r="KX131" s="26"/>
      <c r="KY131" s="26"/>
      <c r="KZ131" s="26"/>
      <c r="LA131" s="26"/>
      <c r="LB131" s="26"/>
      <c r="LC131" s="26"/>
      <c r="LD131" s="26"/>
      <c r="LE131" s="26"/>
      <c r="LF131" s="26"/>
      <c r="LG131" s="26"/>
      <c r="LH131" s="26"/>
      <c r="LI131" s="26"/>
      <c r="LJ131" s="26"/>
      <c r="LK131" s="26"/>
      <c r="LL131" s="26"/>
      <c r="LM131" s="26"/>
      <c r="LN131" s="26"/>
      <c r="LO131" s="26"/>
      <c r="LP131" s="26"/>
      <c r="LQ131" s="26"/>
      <c r="LR131" s="26"/>
      <c r="LS131" s="26"/>
    </row>
    <row r="132" spans="1:331" ht="15.75" x14ac:dyDescent="0.25">
      <c r="A132" s="66" t="s">
        <v>374</v>
      </c>
      <c r="B132" s="198">
        <f t="shared" si="234"/>
        <v>1845</v>
      </c>
      <c r="C132" s="198">
        <f t="shared" si="235"/>
        <v>1845</v>
      </c>
      <c r="D132" s="198">
        <f t="shared" si="236"/>
        <v>1845</v>
      </c>
      <c r="E132" s="198"/>
      <c r="F132" s="198">
        <f t="shared" si="237"/>
        <v>1845</v>
      </c>
      <c r="G132" s="26">
        <f t="shared" si="338"/>
        <v>100</v>
      </c>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184"/>
      <c r="BY132" s="184"/>
      <c r="BZ132" s="184"/>
      <c r="CA132" s="184"/>
      <c r="CB132" s="26"/>
      <c r="CC132" s="26"/>
      <c r="CD132" s="26"/>
      <c r="CE132" s="80"/>
      <c r="CF132" s="26"/>
      <c r="CG132" s="26"/>
      <c r="CH132" s="26"/>
      <c r="CI132" s="80"/>
      <c r="CJ132" s="26"/>
      <c r="CK132" s="26"/>
      <c r="CL132" s="26"/>
      <c r="CM132" s="80"/>
      <c r="CN132" s="26"/>
      <c r="CO132" s="26"/>
      <c r="CP132" s="26"/>
      <c r="CQ132" s="31"/>
      <c r="CR132" s="26"/>
      <c r="CS132" s="26"/>
      <c r="CT132" s="26"/>
      <c r="CU132" s="80"/>
      <c r="CV132" s="80"/>
      <c r="CW132" s="26"/>
      <c r="CX132" s="26"/>
      <c r="CY132" s="80"/>
      <c r="CZ132" s="26">
        <v>1845</v>
      </c>
      <c r="DA132" s="26">
        <v>1845</v>
      </c>
      <c r="DB132" s="26">
        <v>1845</v>
      </c>
      <c r="DC132" s="31">
        <f t="shared" si="261"/>
        <v>100</v>
      </c>
      <c r="DD132" s="26"/>
      <c r="DE132" s="26"/>
      <c r="DF132" s="26"/>
      <c r="DG132" s="80"/>
      <c r="DH132" s="80"/>
      <c r="DI132" s="26"/>
      <c r="DJ132" s="26"/>
      <c r="DK132" s="80"/>
      <c r="DL132" s="80"/>
      <c r="DM132" s="26"/>
      <c r="DN132" s="26"/>
      <c r="DO132" s="31"/>
      <c r="DP132" s="26"/>
      <c r="DQ132" s="26"/>
      <c r="DR132" s="26"/>
      <c r="DS132" s="80"/>
      <c r="DT132" s="80"/>
      <c r="DU132" s="27"/>
      <c r="DV132" s="26"/>
      <c r="DW132" s="80"/>
      <c r="DX132" s="80"/>
      <c r="DY132" s="27"/>
      <c r="DZ132" s="26"/>
      <c r="EA132" s="80"/>
      <c r="EB132" s="27"/>
      <c r="EC132" s="27"/>
      <c r="ED132" s="26"/>
      <c r="EE132" s="80"/>
      <c r="EF132" s="27"/>
      <c r="EG132" s="27"/>
      <c r="EH132" s="26"/>
      <c r="EI132" s="26"/>
      <c r="EJ132" s="27"/>
      <c r="EK132" s="27"/>
      <c r="EL132" s="26"/>
      <c r="EM132" s="80"/>
      <c r="EN132" s="27"/>
      <c r="EO132" s="27"/>
      <c r="EP132" s="26"/>
      <c r="EQ132" s="80"/>
      <c r="ER132" s="26"/>
      <c r="ES132" s="26"/>
      <c r="ET132" s="26"/>
      <c r="EU132" s="80"/>
      <c r="EV132" s="26"/>
      <c r="EW132" s="26"/>
      <c r="EX132" s="26"/>
      <c r="EY132" s="26"/>
      <c r="EZ132" s="26"/>
      <c r="FA132" s="26"/>
      <c r="FB132" s="26"/>
      <c r="FC132" s="26"/>
      <c r="FD132" s="27"/>
      <c r="FE132" s="27"/>
      <c r="FF132" s="26"/>
      <c r="FG132" s="80"/>
      <c r="FH132" s="80"/>
      <c r="FI132" s="27"/>
      <c r="FJ132" s="26"/>
      <c r="FK132" s="80"/>
      <c r="FL132" s="80"/>
      <c r="FM132" s="27"/>
      <c r="FN132" s="26"/>
      <c r="FO132" s="80"/>
      <c r="FP132" s="26"/>
      <c r="FQ132" s="26"/>
      <c r="FR132" s="26"/>
      <c r="FS132" s="80"/>
      <c r="FT132" s="80"/>
      <c r="FU132" s="26"/>
      <c r="FV132" s="26"/>
      <c r="FW132" s="80"/>
      <c r="FX132" s="26"/>
      <c r="FY132" s="26"/>
      <c r="FZ132" s="26"/>
      <c r="GA132" s="80"/>
      <c r="GB132" s="26"/>
      <c r="GC132" s="26"/>
      <c r="GD132" s="26"/>
      <c r="GE132" s="80"/>
      <c r="GF132" s="26"/>
      <c r="GG132" s="26"/>
      <c r="GH132" s="26"/>
      <c r="GI132" s="80"/>
      <c r="GJ132" s="80"/>
      <c r="GK132" s="26"/>
      <c r="GL132" s="26"/>
      <c r="GM132" s="80"/>
      <c r="GN132" s="26"/>
      <c r="GO132" s="26"/>
      <c r="GP132" s="26"/>
      <c r="GQ132" s="80"/>
      <c r="GR132" s="80"/>
      <c r="GS132" s="26"/>
      <c r="GT132" s="26"/>
      <c r="GU132" s="26"/>
      <c r="GV132" s="26"/>
      <c r="GW132" s="26"/>
      <c r="GX132" s="26"/>
      <c r="GY132" s="26"/>
      <c r="GZ132" s="26"/>
      <c r="HA132" s="26"/>
      <c r="HB132" s="26"/>
      <c r="HC132" s="26"/>
      <c r="HD132" s="26"/>
      <c r="HE132" s="26"/>
      <c r="HF132" s="26"/>
      <c r="HG132" s="26"/>
      <c r="HH132" s="26"/>
      <c r="HI132" s="26"/>
      <c r="HJ132" s="26"/>
      <c r="HK132" s="26"/>
      <c r="HL132" s="26"/>
      <c r="HM132" s="26"/>
      <c r="HN132" s="26"/>
      <c r="HO132" s="26"/>
      <c r="HP132" s="26"/>
      <c r="HQ132" s="26"/>
      <c r="HR132" s="26"/>
      <c r="HS132" s="26"/>
      <c r="HT132" s="26"/>
      <c r="HU132" s="26"/>
      <c r="HV132" s="26"/>
      <c r="HW132" s="26"/>
      <c r="HX132" s="26"/>
      <c r="HY132" s="26"/>
      <c r="HZ132" s="26"/>
      <c r="IA132" s="26"/>
      <c r="IB132" s="26"/>
      <c r="IC132" s="26"/>
      <c r="ID132" s="26"/>
      <c r="IE132" s="26"/>
      <c r="IF132" s="26"/>
      <c r="IG132" s="26"/>
      <c r="IH132" s="26"/>
      <c r="II132" s="26"/>
      <c r="IJ132" s="26"/>
      <c r="IK132" s="26"/>
      <c r="IL132" s="26"/>
      <c r="IM132" s="26"/>
      <c r="IN132" s="26"/>
      <c r="IO132" s="26"/>
      <c r="IP132" s="26"/>
      <c r="IQ132" s="26"/>
      <c r="IR132" s="80"/>
      <c r="IS132" s="27"/>
      <c r="IT132" s="26"/>
      <c r="IU132" s="80"/>
      <c r="IV132" s="26"/>
      <c r="IW132" s="26"/>
      <c r="IX132" s="26"/>
      <c r="IY132" s="26"/>
      <c r="IZ132" s="26"/>
      <c r="JA132" s="26"/>
      <c r="JB132" s="26"/>
      <c r="JC132" s="26"/>
      <c r="JD132" s="26"/>
      <c r="JE132" s="26"/>
      <c r="JF132" s="26"/>
      <c r="JG132" s="26"/>
      <c r="JH132" s="26"/>
      <c r="JI132" s="26"/>
      <c r="JJ132" s="26"/>
      <c r="JK132" s="26"/>
      <c r="JL132" s="26"/>
      <c r="JM132" s="26"/>
      <c r="JN132" s="26"/>
      <c r="JO132" s="26"/>
      <c r="JP132" s="26"/>
      <c r="JQ132" s="26"/>
      <c r="JR132" s="26"/>
      <c r="JS132" s="26"/>
      <c r="JT132" s="26"/>
      <c r="JU132" s="26"/>
      <c r="JV132" s="26"/>
      <c r="JW132" s="26"/>
      <c r="JX132" s="30"/>
      <c r="JY132" s="30"/>
      <c r="JZ132" s="30"/>
      <c r="KA132" s="30"/>
      <c r="KB132" s="26"/>
      <c r="KC132" s="26"/>
      <c r="KD132" s="26"/>
      <c r="KE132" s="26"/>
      <c r="KF132" s="26"/>
      <c r="KG132" s="26"/>
      <c r="KH132" s="26"/>
      <c r="KI132" s="26"/>
      <c r="KJ132" s="26"/>
      <c r="KK132" s="26"/>
      <c r="KL132" s="26"/>
      <c r="KM132" s="26"/>
      <c r="KN132" s="26"/>
      <c r="KO132" s="26"/>
      <c r="KP132" s="26"/>
      <c r="KQ132" s="26"/>
      <c r="KR132" s="26"/>
      <c r="KS132" s="26"/>
      <c r="KT132" s="26"/>
      <c r="KU132" s="26"/>
      <c r="KV132" s="26"/>
      <c r="KW132" s="26"/>
      <c r="KX132" s="26"/>
      <c r="KY132" s="26"/>
      <c r="KZ132" s="26"/>
      <c r="LA132" s="26"/>
      <c r="LB132" s="26"/>
      <c r="LC132" s="26"/>
      <c r="LD132" s="26"/>
      <c r="LE132" s="26"/>
      <c r="LF132" s="26"/>
      <c r="LG132" s="26"/>
      <c r="LH132" s="26"/>
      <c r="LI132" s="26"/>
      <c r="LJ132" s="26"/>
      <c r="LK132" s="26"/>
      <c r="LL132" s="26"/>
      <c r="LM132" s="26"/>
      <c r="LN132" s="26"/>
      <c r="LO132" s="26"/>
      <c r="LP132" s="26"/>
      <c r="LQ132" s="26"/>
      <c r="LR132" s="26"/>
      <c r="LS132" s="26"/>
    </row>
    <row r="133" spans="1:331" ht="15.75" x14ac:dyDescent="0.25">
      <c r="A133" s="66" t="s">
        <v>375</v>
      </c>
      <c r="B133" s="198">
        <f t="shared" si="234"/>
        <v>1668</v>
      </c>
      <c r="C133" s="198">
        <f t="shared" si="235"/>
        <v>1668</v>
      </c>
      <c r="D133" s="198">
        <f t="shared" si="236"/>
        <v>1668</v>
      </c>
      <c r="E133" s="198"/>
      <c r="F133" s="198">
        <f t="shared" si="237"/>
        <v>1668</v>
      </c>
      <c r="G133" s="26">
        <f t="shared" si="338"/>
        <v>100</v>
      </c>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184"/>
      <c r="BY133" s="184"/>
      <c r="BZ133" s="184"/>
      <c r="CA133" s="184"/>
      <c r="CB133" s="26"/>
      <c r="CC133" s="26"/>
      <c r="CD133" s="26"/>
      <c r="CE133" s="80"/>
      <c r="CF133" s="26"/>
      <c r="CG133" s="26"/>
      <c r="CH133" s="26"/>
      <c r="CI133" s="80"/>
      <c r="CJ133" s="26"/>
      <c r="CK133" s="26"/>
      <c r="CL133" s="26"/>
      <c r="CM133" s="80"/>
      <c r="CN133" s="26"/>
      <c r="CO133" s="26"/>
      <c r="CP133" s="26"/>
      <c r="CQ133" s="31"/>
      <c r="CR133" s="26"/>
      <c r="CS133" s="26"/>
      <c r="CT133" s="26"/>
      <c r="CU133" s="80"/>
      <c r="CV133" s="80"/>
      <c r="CW133" s="26"/>
      <c r="CX133" s="26"/>
      <c r="CY133" s="80"/>
      <c r="CZ133" s="26">
        <v>1668</v>
      </c>
      <c r="DA133" s="26">
        <v>1668</v>
      </c>
      <c r="DB133" s="26">
        <v>1668</v>
      </c>
      <c r="DC133" s="31">
        <f t="shared" si="261"/>
        <v>100</v>
      </c>
      <c r="DD133" s="26"/>
      <c r="DE133" s="26"/>
      <c r="DF133" s="26"/>
      <c r="DG133" s="80"/>
      <c r="DH133" s="80"/>
      <c r="DI133" s="26"/>
      <c r="DJ133" s="26"/>
      <c r="DK133" s="80"/>
      <c r="DL133" s="80"/>
      <c r="DM133" s="26"/>
      <c r="DN133" s="26"/>
      <c r="DO133" s="31"/>
      <c r="DP133" s="26"/>
      <c r="DQ133" s="26"/>
      <c r="DR133" s="26"/>
      <c r="DS133" s="80"/>
      <c r="DT133" s="80"/>
      <c r="DU133" s="27"/>
      <c r="DV133" s="26"/>
      <c r="DW133" s="80"/>
      <c r="DX133" s="80"/>
      <c r="DY133" s="27"/>
      <c r="DZ133" s="26"/>
      <c r="EA133" s="80"/>
      <c r="EB133" s="27"/>
      <c r="EC133" s="27"/>
      <c r="ED133" s="26"/>
      <c r="EE133" s="80"/>
      <c r="EF133" s="27"/>
      <c r="EG133" s="27"/>
      <c r="EH133" s="26"/>
      <c r="EI133" s="26"/>
      <c r="EJ133" s="27"/>
      <c r="EK133" s="27"/>
      <c r="EL133" s="26"/>
      <c r="EM133" s="80"/>
      <c r="EN133" s="27"/>
      <c r="EO133" s="27"/>
      <c r="EP133" s="26"/>
      <c r="EQ133" s="80"/>
      <c r="ER133" s="26"/>
      <c r="ES133" s="26"/>
      <c r="ET133" s="26"/>
      <c r="EU133" s="80"/>
      <c r="EV133" s="26"/>
      <c r="EW133" s="26"/>
      <c r="EX133" s="26"/>
      <c r="EY133" s="26"/>
      <c r="EZ133" s="26"/>
      <c r="FA133" s="26"/>
      <c r="FB133" s="26"/>
      <c r="FC133" s="26"/>
      <c r="FD133" s="27"/>
      <c r="FE133" s="27"/>
      <c r="FF133" s="26"/>
      <c r="FG133" s="80"/>
      <c r="FH133" s="80"/>
      <c r="FI133" s="27"/>
      <c r="FJ133" s="26"/>
      <c r="FK133" s="80"/>
      <c r="FL133" s="80"/>
      <c r="FM133" s="27"/>
      <c r="FN133" s="26"/>
      <c r="FO133" s="80"/>
      <c r="FP133" s="26"/>
      <c r="FQ133" s="26"/>
      <c r="FR133" s="26"/>
      <c r="FS133" s="80"/>
      <c r="FT133" s="80"/>
      <c r="FU133" s="26"/>
      <c r="FV133" s="26"/>
      <c r="FW133" s="80"/>
      <c r="FX133" s="26"/>
      <c r="FY133" s="26"/>
      <c r="FZ133" s="26"/>
      <c r="GA133" s="80"/>
      <c r="GB133" s="26"/>
      <c r="GC133" s="26"/>
      <c r="GD133" s="26"/>
      <c r="GE133" s="80"/>
      <c r="GF133" s="26"/>
      <c r="GG133" s="26"/>
      <c r="GH133" s="26"/>
      <c r="GI133" s="80"/>
      <c r="GJ133" s="80"/>
      <c r="GK133" s="26"/>
      <c r="GL133" s="26"/>
      <c r="GM133" s="80"/>
      <c r="GN133" s="26"/>
      <c r="GO133" s="26"/>
      <c r="GP133" s="26"/>
      <c r="GQ133" s="80"/>
      <c r="GR133" s="80"/>
      <c r="GS133" s="26"/>
      <c r="GT133" s="26"/>
      <c r="GU133" s="26"/>
      <c r="GV133" s="26"/>
      <c r="GW133" s="26"/>
      <c r="GX133" s="26"/>
      <c r="GY133" s="26"/>
      <c r="GZ133" s="26"/>
      <c r="HA133" s="26"/>
      <c r="HB133" s="26"/>
      <c r="HC133" s="26"/>
      <c r="HD133" s="26"/>
      <c r="HE133" s="26"/>
      <c r="HF133" s="26"/>
      <c r="HG133" s="26"/>
      <c r="HH133" s="26"/>
      <c r="HI133" s="26"/>
      <c r="HJ133" s="26"/>
      <c r="HK133" s="26"/>
      <c r="HL133" s="26"/>
      <c r="HM133" s="26"/>
      <c r="HN133" s="26"/>
      <c r="HO133" s="26"/>
      <c r="HP133" s="26"/>
      <c r="HQ133" s="26"/>
      <c r="HR133" s="26"/>
      <c r="HS133" s="26"/>
      <c r="HT133" s="26"/>
      <c r="HU133" s="26"/>
      <c r="HV133" s="26"/>
      <c r="HW133" s="26"/>
      <c r="HX133" s="26"/>
      <c r="HY133" s="26"/>
      <c r="HZ133" s="26"/>
      <c r="IA133" s="26"/>
      <c r="IB133" s="26"/>
      <c r="IC133" s="26"/>
      <c r="ID133" s="26"/>
      <c r="IE133" s="26"/>
      <c r="IF133" s="26"/>
      <c r="IG133" s="26"/>
      <c r="IH133" s="26"/>
      <c r="II133" s="26"/>
      <c r="IJ133" s="26"/>
      <c r="IK133" s="26"/>
      <c r="IL133" s="26"/>
      <c r="IM133" s="26"/>
      <c r="IN133" s="26"/>
      <c r="IO133" s="26"/>
      <c r="IP133" s="26"/>
      <c r="IQ133" s="26"/>
      <c r="IR133" s="80"/>
      <c r="IS133" s="27"/>
      <c r="IT133" s="26"/>
      <c r="IU133" s="80"/>
      <c r="IV133" s="26"/>
      <c r="IW133" s="26"/>
      <c r="IX133" s="26"/>
      <c r="IY133" s="26"/>
      <c r="IZ133" s="26"/>
      <c r="JA133" s="26"/>
      <c r="JB133" s="26"/>
      <c r="JC133" s="26"/>
      <c r="JD133" s="26"/>
      <c r="JE133" s="26"/>
      <c r="JF133" s="26"/>
      <c r="JG133" s="26"/>
      <c r="JH133" s="26"/>
      <c r="JI133" s="26"/>
      <c r="JJ133" s="26"/>
      <c r="JK133" s="26"/>
      <c r="JL133" s="26"/>
      <c r="JM133" s="26"/>
      <c r="JN133" s="26"/>
      <c r="JO133" s="26"/>
      <c r="JP133" s="26"/>
      <c r="JQ133" s="26"/>
      <c r="JR133" s="26"/>
      <c r="JS133" s="26"/>
      <c r="JT133" s="26"/>
      <c r="JU133" s="26"/>
      <c r="JV133" s="26"/>
      <c r="JW133" s="26"/>
      <c r="JX133" s="30"/>
      <c r="JY133" s="30"/>
      <c r="JZ133" s="30"/>
      <c r="KA133" s="30"/>
      <c r="KB133" s="26"/>
      <c r="KC133" s="26"/>
      <c r="KD133" s="26"/>
      <c r="KE133" s="26"/>
      <c r="KF133" s="26"/>
      <c r="KG133" s="26"/>
      <c r="KH133" s="26"/>
      <c r="KI133" s="26"/>
      <c r="KJ133" s="26"/>
      <c r="KK133" s="26"/>
      <c r="KL133" s="26"/>
      <c r="KM133" s="26"/>
      <c r="KN133" s="26"/>
      <c r="KO133" s="26"/>
      <c r="KP133" s="26"/>
      <c r="KQ133" s="26"/>
      <c r="KR133" s="26"/>
      <c r="KS133" s="26"/>
      <c r="KT133" s="26"/>
      <c r="KU133" s="26"/>
      <c r="KV133" s="26"/>
      <c r="KW133" s="26"/>
      <c r="KX133" s="26"/>
      <c r="KY133" s="26"/>
      <c r="KZ133" s="26"/>
      <c r="LA133" s="26"/>
      <c r="LB133" s="26"/>
      <c r="LC133" s="26"/>
      <c r="LD133" s="26"/>
      <c r="LE133" s="26"/>
      <c r="LF133" s="26"/>
      <c r="LG133" s="26"/>
      <c r="LH133" s="26"/>
      <c r="LI133" s="26"/>
      <c r="LJ133" s="26"/>
      <c r="LK133" s="26"/>
      <c r="LL133" s="26"/>
      <c r="LM133" s="26"/>
      <c r="LN133" s="26"/>
      <c r="LO133" s="26"/>
      <c r="LP133" s="26"/>
      <c r="LQ133" s="26"/>
      <c r="LR133" s="26"/>
      <c r="LS133" s="26"/>
    </row>
    <row r="134" spans="1:331" ht="15.75" x14ac:dyDescent="0.25">
      <c r="A134" s="66" t="s">
        <v>376</v>
      </c>
      <c r="B134" s="198">
        <f t="shared" si="234"/>
        <v>5016</v>
      </c>
      <c r="C134" s="198">
        <f t="shared" si="235"/>
        <v>6252.70838</v>
      </c>
      <c r="D134" s="198">
        <f t="shared" si="236"/>
        <v>6252.70838</v>
      </c>
      <c r="E134" s="198"/>
      <c r="F134" s="198">
        <f t="shared" si="237"/>
        <v>6252.70838</v>
      </c>
      <c r="G134" s="26">
        <f t="shared" si="338"/>
        <v>100</v>
      </c>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v>1236.7083799999998</v>
      </c>
      <c r="BR134" s="26">
        <v>1236.7083799999998</v>
      </c>
      <c r="BS134" s="26">
        <f t="shared" si="260"/>
        <v>100</v>
      </c>
      <c r="BT134" s="26"/>
      <c r="BU134" s="26"/>
      <c r="BV134" s="26"/>
      <c r="BW134" s="26"/>
      <c r="BX134" s="184"/>
      <c r="BY134" s="184"/>
      <c r="BZ134" s="184"/>
      <c r="CA134" s="184"/>
      <c r="CB134" s="26"/>
      <c r="CC134" s="26"/>
      <c r="CD134" s="26"/>
      <c r="CE134" s="80"/>
      <c r="CF134" s="26"/>
      <c r="CG134" s="26"/>
      <c r="CH134" s="26"/>
      <c r="CI134" s="80"/>
      <c r="CJ134" s="26"/>
      <c r="CK134" s="26"/>
      <c r="CL134" s="26"/>
      <c r="CM134" s="80"/>
      <c r="CN134" s="26"/>
      <c r="CO134" s="26"/>
      <c r="CP134" s="26"/>
      <c r="CQ134" s="31"/>
      <c r="CR134" s="26"/>
      <c r="CS134" s="26"/>
      <c r="CT134" s="26"/>
      <c r="CU134" s="80"/>
      <c r="CV134" s="80"/>
      <c r="CW134" s="26"/>
      <c r="CX134" s="26"/>
      <c r="CY134" s="80"/>
      <c r="CZ134" s="26">
        <v>5016</v>
      </c>
      <c r="DA134" s="26">
        <v>5016</v>
      </c>
      <c r="DB134" s="26">
        <v>5016</v>
      </c>
      <c r="DC134" s="31">
        <f t="shared" si="261"/>
        <v>100</v>
      </c>
      <c r="DD134" s="26"/>
      <c r="DE134" s="26"/>
      <c r="DF134" s="26"/>
      <c r="DG134" s="80"/>
      <c r="DH134" s="80"/>
      <c r="DI134" s="26"/>
      <c r="DJ134" s="26"/>
      <c r="DK134" s="80"/>
      <c r="DL134" s="80"/>
      <c r="DM134" s="26"/>
      <c r="DN134" s="26"/>
      <c r="DO134" s="31"/>
      <c r="DP134" s="26"/>
      <c r="DQ134" s="26"/>
      <c r="DR134" s="26"/>
      <c r="DS134" s="80"/>
      <c r="DT134" s="80"/>
      <c r="DU134" s="27"/>
      <c r="DV134" s="26"/>
      <c r="DW134" s="80"/>
      <c r="DX134" s="80"/>
      <c r="DY134" s="27"/>
      <c r="DZ134" s="26"/>
      <c r="EA134" s="80"/>
      <c r="EB134" s="27"/>
      <c r="EC134" s="27"/>
      <c r="ED134" s="26"/>
      <c r="EE134" s="80"/>
      <c r="EF134" s="27"/>
      <c r="EG134" s="27"/>
      <c r="EH134" s="26"/>
      <c r="EI134" s="26"/>
      <c r="EJ134" s="27"/>
      <c r="EK134" s="27"/>
      <c r="EL134" s="26"/>
      <c r="EM134" s="80"/>
      <c r="EN134" s="27"/>
      <c r="EO134" s="27"/>
      <c r="EP134" s="26"/>
      <c r="EQ134" s="80"/>
      <c r="ER134" s="26"/>
      <c r="ES134" s="26"/>
      <c r="ET134" s="26"/>
      <c r="EU134" s="80"/>
      <c r="EV134" s="26"/>
      <c r="EW134" s="26"/>
      <c r="EX134" s="26"/>
      <c r="EY134" s="26"/>
      <c r="EZ134" s="26"/>
      <c r="FA134" s="26"/>
      <c r="FB134" s="26"/>
      <c r="FC134" s="26"/>
      <c r="FD134" s="27"/>
      <c r="FE134" s="27"/>
      <c r="FF134" s="26"/>
      <c r="FG134" s="80"/>
      <c r="FH134" s="80"/>
      <c r="FI134" s="27"/>
      <c r="FJ134" s="26"/>
      <c r="FK134" s="80"/>
      <c r="FL134" s="80"/>
      <c r="FM134" s="27"/>
      <c r="FN134" s="26"/>
      <c r="FO134" s="80"/>
      <c r="FP134" s="26"/>
      <c r="FQ134" s="26"/>
      <c r="FR134" s="26"/>
      <c r="FS134" s="80"/>
      <c r="FT134" s="80"/>
      <c r="FU134" s="26"/>
      <c r="FV134" s="26"/>
      <c r="FW134" s="80"/>
      <c r="FX134" s="26"/>
      <c r="FY134" s="26"/>
      <c r="FZ134" s="26"/>
      <c r="GA134" s="80"/>
      <c r="GB134" s="26"/>
      <c r="GC134" s="26"/>
      <c r="GD134" s="26"/>
      <c r="GE134" s="80"/>
      <c r="GF134" s="26"/>
      <c r="GG134" s="26"/>
      <c r="GH134" s="26"/>
      <c r="GI134" s="80"/>
      <c r="GJ134" s="80"/>
      <c r="GK134" s="26"/>
      <c r="GL134" s="26"/>
      <c r="GM134" s="80"/>
      <c r="GN134" s="26"/>
      <c r="GO134" s="26"/>
      <c r="GP134" s="26"/>
      <c r="GQ134" s="80"/>
      <c r="GR134" s="80"/>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c r="HZ134" s="26"/>
      <c r="IA134" s="26"/>
      <c r="IB134" s="26"/>
      <c r="IC134" s="26"/>
      <c r="ID134" s="26"/>
      <c r="IE134" s="26"/>
      <c r="IF134" s="26"/>
      <c r="IG134" s="26"/>
      <c r="IH134" s="26"/>
      <c r="II134" s="26"/>
      <c r="IJ134" s="26"/>
      <c r="IK134" s="26"/>
      <c r="IL134" s="26"/>
      <c r="IM134" s="26"/>
      <c r="IN134" s="26"/>
      <c r="IO134" s="26"/>
      <c r="IP134" s="26"/>
      <c r="IQ134" s="26"/>
      <c r="IR134" s="80"/>
      <c r="IS134" s="27"/>
      <c r="IT134" s="26"/>
      <c r="IU134" s="80"/>
      <c r="IV134" s="26"/>
      <c r="IW134" s="26"/>
      <c r="IX134" s="26"/>
      <c r="IY134" s="26"/>
      <c r="IZ134" s="26"/>
      <c r="JA134" s="26"/>
      <c r="JB134" s="26"/>
      <c r="JC134" s="26"/>
      <c r="JD134" s="26"/>
      <c r="JE134" s="26"/>
      <c r="JF134" s="26"/>
      <c r="JG134" s="26"/>
      <c r="JH134" s="26"/>
      <c r="JI134" s="26"/>
      <c r="JJ134" s="26"/>
      <c r="JK134" s="26"/>
      <c r="JL134" s="26"/>
      <c r="JM134" s="26"/>
      <c r="JN134" s="26"/>
      <c r="JO134" s="26"/>
      <c r="JP134" s="26"/>
      <c r="JQ134" s="26"/>
      <c r="JR134" s="26"/>
      <c r="JS134" s="26"/>
      <c r="JT134" s="26"/>
      <c r="JU134" s="26"/>
      <c r="JV134" s="26"/>
      <c r="JW134" s="26"/>
      <c r="JX134" s="30"/>
      <c r="JY134" s="30"/>
      <c r="JZ134" s="30"/>
      <c r="KA134" s="30"/>
      <c r="KB134" s="26"/>
      <c r="KC134" s="26"/>
      <c r="KD134" s="26"/>
      <c r="KE134" s="26"/>
      <c r="KF134" s="26"/>
      <c r="KG134" s="26"/>
      <c r="KH134" s="26"/>
      <c r="KI134" s="26"/>
      <c r="KJ134" s="26"/>
      <c r="KK134" s="26"/>
      <c r="KL134" s="26"/>
      <c r="KM134" s="26"/>
      <c r="KN134" s="26"/>
      <c r="KO134" s="26"/>
      <c r="KP134" s="26"/>
      <c r="KQ134" s="26"/>
      <c r="KR134" s="26"/>
      <c r="KS134" s="26"/>
      <c r="KT134" s="26"/>
      <c r="KU134" s="26"/>
      <c r="KV134" s="26"/>
      <c r="KW134" s="26"/>
      <c r="KX134" s="26"/>
      <c r="KY134" s="26"/>
      <c r="KZ134" s="26"/>
      <c r="LA134" s="26"/>
      <c r="LB134" s="26"/>
      <c r="LC134" s="26"/>
      <c r="LD134" s="26"/>
      <c r="LE134" s="26"/>
      <c r="LF134" s="26"/>
      <c r="LG134" s="26"/>
      <c r="LH134" s="26"/>
      <c r="LI134" s="26"/>
      <c r="LJ134" s="26"/>
      <c r="LK134" s="26"/>
      <c r="LL134" s="26"/>
      <c r="LM134" s="26"/>
      <c r="LN134" s="26"/>
      <c r="LO134" s="26"/>
      <c r="LP134" s="26"/>
      <c r="LQ134" s="26"/>
      <c r="LR134" s="26"/>
      <c r="LS134" s="26"/>
    </row>
    <row r="135" spans="1:331" ht="15.75" x14ac:dyDescent="0.25">
      <c r="A135" s="66" t="s">
        <v>195</v>
      </c>
      <c r="B135" s="198">
        <f t="shared" si="234"/>
        <v>8500</v>
      </c>
      <c r="C135" s="198">
        <f t="shared" si="235"/>
        <v>8500</v>
      </c>
      <c r="D135" s="198">
        <f t="shared" si="236"/>
        <v>8500</v>
      </c>
      <c r="E135" s="198"/>
      <c r="F135" s="198">
        <f t="shared" si="237"/>
        <v>8500</v>
      </c>
      <c r="G135" s="26">
        <f t="shared" si="338"/>
        <v>100</v>
      </c>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v>8500</v>
      </c>
      <c r="BU135" s="26">
        <v>8500</v>
      </c>
      <c r="BV135" s="26">
        <v>8500</v>
      </c>
      <c r="BW135" s="26">
        <f>BV135/BU135*100</f>
        <v>100</v>
      </c>
      <c r="BX135" s="184"/>
      <c r="BY135" s="184"/>
      <c r="BZ135" s="184"/>
      <c r="CA135" s="184"/>
      <c r="CB135" s="26"/>
      <c r="CC135" s="26"/>
      <c r="CD135" s="26"/>
      <c r="CE135" s="80"/>
      <c r="CF135" s="26"/>
      <c r="CG135" s="26"/>
      <c r="CH135" s="26"/>
      <c r="CI135" s="80"/>
      <c r="CJ135" s="26"/>
      <c r="CK135" s="26"/>
      <c r="CL135" s="26"/>
      <c r="CM135" s="80"/>
      <c r="CN135" s="26"/>
      <c r="CO135" s="26"/>
      <c r="CP135" s="26"/>
      <c r="CQ135" s="31"/>
      <c r="CR135" s="26"/>
      <c r="CS135" s="26"/>
      <c r="CT135" s="26"/>
      <c r="CU135" s="80"/>
      <c r="CV135" s="80"/>
      <c r="CW135" s="26"/>
      <c r="CX135" s="26"/>
      <c r="CY135" s="80"/>
      <c r="CZ135" s="26"/>
      <c r="DA135" s="26"/>
      <c r="DB135" s="26"/>
      <c r="DC135" s="31"/>
      <c r="DD135" s="26"/>
      <c r="DE135" s="26"/>
      <c r="DF135" s="26"/>
      <c r="DG135" s="80"/>
      <c r="DH135" s="80"/>
      <c r="DI135" s="26"/>
      <c r="DJ135" s="26"/>
      <c r="DK135" s="80"/>
      <c r="DL135" s="80"/>
      <c r="DM135" s="26"/>
      <c r="DN135" s="26"/>
      <c r="DO135" s="31"/>
      <c r="DP135" s="26"/>
      <c r="DQ135" s="26"/>
      <c r="DR135" s="26"/>
      <c r="DS135" s="80"/>
      <c r="DT135" s="80"/>
      <c r="DU135" s="27"/>
      <c r="DV135" s="26"/>
      <c r="DW135" s="80"/>
      <c r="DX135" s="80"/>
      <c r="DY135" s="27"/>
      <c r="DZ135" s="26"/>
      <c r="EA135" s="80"/>
      <c r="EB135" s="27"/>
      <c r="EC135" s="27"/>
      <c r="ED135" s="26"/>
      <c r="EE135" s="80"/>
      <c r="EF135" s="27"/>
      <c r="EG135" s="27"/>
      <c r="EH135" s="26"/>
      <c r="EI135" s="26"/>
      <c r="EJ135" s="27"/>
      <c r="EK135" s="27"/>
      <c r="EL135" s="26"/>
      <c r="EM135" s="80"/>
      <c r="EN135" s="27"/>
      <c r="EO135" s="27"/>
      <c r="EP135" s="26"/>
      <c r="EQ135" s="80"/>
      <c r="ER135" s="26"/>
      <c r="ES135" s="26"/>
      <c r="ET135" s="26"/>
      <c r="EU135" s="80"/>
      <c r="EV135" s="26"/>
      <c r="EW135" s="26"/>
      <c r="EX135" s="26"/>
      <c r="EY135" s="26"/>
      <c r="EZ135" s="26"/>
      <c r="FA135" s="26"/>
      <c r="FB135" s="26"/>
      <c r="FC135" s="26"/>
      <c r="FD135" s="27"/>
      <c r="FE135" s="27"/>
      <c r="FF135" s="26"/>
      <c r="FG135" s="80"/>
      <c r="FH135" s="80"/>
      <c r="FI135" s="27"/>
      <c r="FJ135" s="26"/>
      <c r="FK135" s="80"/>
      <c r="FL135" s="80"/>
      <c r="FM135" s="27"/>
      <c r="FN135" s="26"/>
      <c r="FO135" s="80"/>
      <c r="FP135" s="26"/>
      <c r="FQ135" s="26"/>
      <c r="FR135" s="26"/>
      <c r="FS135" s="80"/>
      <c r="FT135" s="80"/>
      <c r="FU135" s="26"/>
      <c r="FV135" s="26"/>
      <c r="FW135" s="80"/>
      <c r="FX135" s="26"/>
      <c r="FY135" s="26"/>
      <c r="FZ135" s="26"/>
      <c r="GA135" s="80"/>
      <c r="GB135" s="26"/>
      <c r="GC135" s="26"/>
      <c r="GD135" s="26"/>
      <c r="GE135" s="80"/>
      <c r="GF135" s="26"/>
      <c r="GG135" s="26"/>
      <c r="GH135" s="26"/>
      <c r="GI135" s="80"/>
      <c r="GJ135" s="80"/>
      <c r="GK135" s="26"/>
      <c r="GL135" s="26"/>
      <c r="GM135" s="80"/>
      <c r="GN135" s="26"/>
      <c r="GO135" s="26"/>
      <c r="GP135" s="26"/>
      <c r="GQ135" s="80"/>
      <c r="GR135" s="80"/>
      <c r="GS135" s="26"/>
      <c r="GT135" s="26"/>
      <c r="GU135" s="26"/>
      <c r="GV135" s="26"/>
      <c r="GW135" s="26"/>
      <c r="GX135" s="26"/>
      <c r="GY135" s="26"/>
      <c r="GZ135" s="26"/>
      <c r="HA135" s="26"/>
      <c r="HB135" s="26"/>
      <c r="HC135" s="26"/>
      <c r="HD135" s="26"/>
      <c r="HE135" s="26"/>
      <c r="HF135" s="26"/>
      <c r="HG135" s="26"/>
      <c r="HH135" s="26"/>
      <c r="HI135" s="26"/>
      <c r="HJ135" s="26"/>
      <c r="HK135" s="26"/>
      <c r="HL135" s="26"/>
      <c r="HM135" s="26"/>
      <c r="HN135" s="26"/>
      <c r="HO135" s="26"/>
      <c r="HP135" s="26"/>
      <c r="HQ135" s="26"/>
      <c r="HR135" s="26"/>
      <c r="HS135" s="26"/>
      <c r="HT135" s="26"/>
      <c r="HU135" s="26"/>
      <c r="HV135" s="26"/>
      <c r="HW135" s="26"/>
      <c r="HX135" s="26"/>
      <c r="HY135" s="26"/>
      <c r="HZ135" s="26"/>
      <c r="IA135" s="26"/>
      <c r="IB135" s="26"/>
      <c r="IC135" s="26"/>
      <c r="ID135" s="26"/>
      <c r="IE135" s="26"/>
      <c r="IF135" s="26"/>
      <c r="IG135" s="26"/>
      <c r="IH135" s="26"/>
      <c r="II135" s="26"/>
      <c r="IJ135" s="26"/>
      <c r="IK135" s="26"/>
      <c r="IL135" s="26"/>
      <c r="IM135" s="26"/>
      <c r="IN135" s="26"/>
      <c r="IO135" s="26"/>
      <c r="IP135" s="26"/>
      <c r="IQ135" s="26"/>
      <c r="IR135" s="80"/>
      <c r="IS135" s="27"/>
      <c r="IT135" s="26"/>
      <c r="IU135" s="80"/>
      <c r="IV135" s="26"/>
      <c r="IW135" s="26"/>
      <c r="IX135" s="26"/>
      <c r="IY135" s="26"/>
      <c r="IZ135" s="26"/>
      <c r="JA135" s="26"/>
      <c r="JB135" s="26"/>
      <c r="JC135" s="26"/>
      <c r="JD135" s="26"/>
      <c r="JE135" s="26"/>
      <c r="JF135" s="26"/>
      <c r="JG135" s="26"/>
      <c r="JH135" s="26"/>
      <c r="JI135" s="26"/>
      <c r="JJ135" s="26"/>
      <c r="JK135" s="26"/>
      <c r="JL135" s="26"/>
      <c r="JM135" s="26"/>
      <c r="JN135" s="26"/>
      <c r="JO135" s="26"/>
      <c r="JP135" s="26"/>
      <c r="JQ135" s="26"/>
      <c r="JR135" s="26"/>
      <c r="JS135" s="26"/>
      <c r="JT135" s="26"/>
      <c r="JU135" s="26"/>
      <c r="JV135" s="26"/>
      <c r="JW135" s="26"/>
      <c r="JX135" s="30"/>
      <c r="JY135" s="30"/>
      <c r="JZ135" s="30"/>
      <c r="KA135" s="30"/>
      <c r="KB135" s="26"/>
      <c r="KC135" s="26"/>
      <c r="KD135" s="26"/>
      <c r="KE135" s="26"/>
      <c r="KF135" s="26"/>
      <c r="KG135" s="26"/>
      <c r="KH135" s="26"/>
      <c r="KI135" s="26"/>
      <c r="KJ135" s="26"/>
      <c r="KK135" s="26"/>
      <c r="KL135" s="26"/>
      <c r="KM135" s="26"/>
      <c r="KN135" s="26"/>
      <c r="KO135" s="26"/>
      <c r="KP135" s="26"/>
      <c r="KQ135" s="26"/>
      <c r="KR135" s="26"/>
      <c r="KS135" s="26"/>
      <c r="KT135" s="26"/>
      <c r="KU135" s="26"/>
      <c r="KV135" s="26"/>
      <c r="KW135" s="26"/>
      <c r="KX135" s="26"/>
      <c r="KY135" s="26"/>
      <c r="KZ135" s="26"/>
      <c r="LA135" s="26"/>
      <c r="LB135" s="26"/>
      <c r="LC135" s="26"/>
      <c r="LD135" s="26"/>
      <c r="LE135" s="26"/>
      <c r="LF135" s="26"/>
      <c r="LG135" s="26"/>
      <c r="LH135" s="26"/>
      <c r="LI135" s="26"/>
      <c r="LJ135" s="26"/>
      <c r="LK135" s="26"/>
      <c r="LL135" s="26"/>
      <c r="LM135" s="26"/>
      <c r="LN135" s="26"/>
      <c r="LO135" s="26"/>
      <c r="LP135" s="26"/>
      <c r="LQ135" s="26"/>
      <c r="LR135" s="26"/>
      <c r="LS135" s="26"/>
    </row>
    <row r="136" spans="1:331" ht="15.75" x14ac:dyDescent="0.25">
      <c r="A136" s="66" t="s">
        <v>377</v>
      </c>
      <c r="B136" s="198">
        <f t="shared" si="234"/>
        <v>3738</v>
      </c>
      <c r="C136" s="198">
        <f t="shared" si="235"/>
        <v>4368.0149600000004</v>
      </c>
      <c r="D136" s="198">
        <f t="shared" si="236"/>
        <v>4368.0149600000004</v>
      </c>
      <c r="E136" s="198"/>
      <c r="F136" s="198">
        <f t="shared" si="237"/>
        <v>3738</v>
      </c>
      <c r="G136" s="26">
        <f t="shared" si="338"/>
        <v>85.576629984802054</v>
      </c>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v>630.01495999999997</v>
      </c>
      <c r="BR136" s="26"/>
      <c r="BS136" s="26">
        <f t="shared" si="260"/>
        <v>0</v>
      </c>
      <c r="BT136" s="26"/>
      <c r="BU136" s="26"/>
      <c r="BV136" s="26"/>
      <c r="BW136" s="26"/>
      <c r="BX136" s="184"/>
      <c r="BY136" s="184"/>
      <c r="BZ136" s="184"/>
      <c r="CA136" s="184"/>
      <c r="CB136" s="26"/>
      <c r="CC136" s="26"/>
      <c r="CD136" s="26"/>
      <c r="CE136" s="80"/>
      <c r="CF136" s="26"/>
      <c r="CG136" s="26"/>
      <c r="CH136" s="26"/>
      <c r="CI136" s="80"/>
      <c r="CJ136" s="26"/>
      <c r="CK136" s="26"/>
      <c r="CL136" s="26"/>
      <c r="CM136" s="80"/>
      <c r="CN136" s="26"/>
      <c r="CO136" s="26"/>
      <c r="CP136" s="26"/>
      <c r="CQ136" s="31"/>
      <c r="CR136" s="26"/>
      <c r="CS136" s="26"/>
      <c r="CT136" s="26"/>
      <c r="CU136" s="80"/>
      <c r="CV136" s="80"/>
      <c r="CW136" s="26"/>
      <c r="CX136" s="26"/>
      <c r="CY136" s="80"/>
      <c r="CZ136" s="26">
        <v>3738</v>
      </c>
      <c r="DA136" s="26">
        <v>3738</v>
      </c>
      <c r="DB136" s="26">
        <v>3738</v>
      </c>
      <c r="DC136" s="31">
        <f t="shared" si="261"/>
        <v>100</v>
      </c>
      <c r="DD136" s="26"/>
      <c r="DE136" s="26"/>
      <c r="DF136" s="26"/>
      <c r="DG136" s="80"/>
      <c r="DH136" s="80"/>
      <c r="DI136" s="26"/>
      <c r="DJ136" s="26"/>
      <c r="DK136" s="80"/>
      <c r="DL136" s="80"/>
      <c r="DM136" s="26"/>
      <c r="DN136" s="26"/>
      <c r="DO136" s="31"/>
      <c r="DP136" s="26"/>
      <c r="DQ136" s="26"/>
      <c r="DR136" s="26"/>
      <c r="DS136" s="80"/>
      <c r="DT136" s="80"/>
      <c r="DU136" s="27"/>
      <c r="DV136" s="26"/>
      <c r="DW136" s="80"/>
      <c r="DX136" s="80"/>
      <c r="DY136" s="27"/>
      <c r="DZ136" s="26"/>
      <c r="EA136" s="80"/>
      <c r="EB136" s="27"/>
      <c r="EC136" s="27"/>
      <c r="ED136" s="26"/>
      <c r="EE136" s="80"/>
      <c r="EF136" s="27"/>
      <c r="EG136" s="27"/>
      <c r="EH136" s="26"/>
      <c r="EI136" s="26"/>
      <c r="EJ136" s="27"/>
      <c r="EK136" s="27"/>
      <c r="EL136" s="26"/>
      <c r="EM136" s="80"/>
      <c r="EN136" s="27"/>
      <c r="EO136" s="27"/>
      <c r="EP136" s="26"/>
      <c r="EQ136" s="80"/>
      <c r="ER136" s="26"/>
      <c r="ES136" s="26"/>
      <c r="ET136" s="26"/>
      <c r="EU136" s="80"/>
      <c r="EV136" s="26"/>
      <c r="EW136" s="26"/>
      <c r="EX136" s="26"/>
      <c r="EY136" s="26"/>
      <c r="EZ136" s="26"/>
      <c r="FA136" s="26"/>
      <c r="FB136" s="26"/>
      <c r="FC136" s="26"/>
      <c r="FD136" s="27"/>
      <c r="FE136" s="27"/>
      <c r="FF136" s="26"/>
      <c r="FG136" s="80"/>
      <c r="FH136" s="80"/>
      <c r="FI136" s="27"/>
      <c r="FJ136" s="26"/>
      <c r="FK136" s="80"/>
      <c r="FL136" s="80"/>
      <c r="FM136" s="27"/>
      <c r="FN136" s="26"/>
      <c r="FO136" s="80"/>
      <c r="FP136" s="26"/>
      <c r="FQ136" s="26"/>
      <c r="FR136" s="26"/>
      <c r="FS136" s="80"/>
      <c r="FT136" s="80"/>
      <c r="FU136" s="26"/>
      <c r="FV136" s="26"/>
      <c r="FW136" s="80"/>
      <c r="FX136" s="26"/>
      <c r="FY136" s="26"/>
      <c r="FZ136" s="26"/>
      <c r="GA136" s="80"/>
      <c r="GB136" s="26"/>
      <c r="GC136" s="26"/>
      <c r="GD136" s="26"/>
      <c r="GE136" s="80"/>
      <c r="GF136" s="26"/>
      <c r="GG136" s="26"/>
      <c r="GH136" s="26"/>
      <c r="GI136" s="80"/>
      <c r="GJ136" s="80"/>
      <c r="GK136" s="26"/>
      <c r="GL136" s="26"/>
      <c r="GM136" s="80"/>
      <c r="GN136" s="26"/>
      <c r="GO136" s="26"/>
      <c r="GP136" s="26"/>
      <c r="GQ136" s="80"/>
      <c r="GR136" s="80"/>
      <c r="GS136" s="26"/>
      <c r="GT136" s="26"/>
      <c r="GU136" s="26"/>
      <c r="GV136" s="26"/>
      <c r="GW136" s="26"/>
      <c r="GX136" s="26"/>
      <c r="GY136" s="26"/>
      <c r="GZ136" s="26"/>
      <c r="HA136" s="26"/>
      <c r="HB136" s="26"/>
      <c r="HC136" s="26"/>
      <c r="HD136" s="26"/>
      <c r="HE136" s="26"/>
      <c r="HF136" s="26"/>
      <c r="HG136" s="26"/>
      <c r="HH136" s="26"/>
      <c r="HI136" s="26"/>
      <c r="HJ136" s="26"/>
      <c r="HK136" s="26"/>
      <c r="HL136" s="26"/>
      <c r="HM136" s="26"/>
      <c r="HN136" s="26"/>
      <c r="HO136" s="26"/>
      <c r="HP136" s="26"/>
      <c r="HQ136" s="26"/>
      <c r="HR136" s="26"/>
      <c r="HS136" s="26"/>
      <c r="HT136" s="26"/>
      <c r="HU136" s="26"/>
      <c r="HV136" s="26"/>
      <c r="HW136" s="26"/>
      <c r="HX136" s="26"/>
      <c r="HY136" s="26"/>
      <c r="HZ136" s="26"/>
      <c r="IA136" s="26"/>
      <c r="IB136" s="26"/>
      <c r="IC136" s="26"/>
      <c r="ID136" s="26"/>
      <c r="IE136" s="26"/>
      <c r="IF136" s="26"/>
      <c r="IG136" s="26"/>
      <c r="IH136" s="26"/>
      <c r="II136" s="26"/>
      <c r="IJ136" s="26"/>
      <c r="IK136" s="26"/>
      <c r="IL136" s="26"/>
      <c r="IM136" s="26"/>
      <c r="IN136" s="26"/>
      <c r="IO136" s="26"/>
      <c r="IP136" s="26"/>
      <c r="IQ136" s="26"/>
      <c r="IR136" s="80"/>
      <c r="IS136" s="27"/>
      <c r="IT136" s="26"/>
      <c r="IU136" s="80"/>
      <c r="IV136" s="26"/>
      <c r="IW136" s="26"/>
      <c r="IX136" s="26"/>
      <c r="IY136" s="26"/>
      <c r="IZ136" s="26"/>
      <c r="JA136" s="26"/>
      <c r="JB136" s="26"/>
      <c r="JC136" s="26"/>
      <c r="JD136" s="26"/>
      <c r="JE136" s="26"/>
      <c r="JF136" s="26"/>
      <c r="JG136" s="26"/>
      <c r="JH136" s="26"/>
      <c r="JI136" s="26"/>
      <c r="JJ136" s="26"/>
      <c r="JK136" s="26"/>
      <c r="JL136" s="26"/>
      <c r="JM136" s="26"/>
      <c r="JN136" s="26"/>
      <c r="JO136" s="26"/>
      <c r="JP136" s="26"/>
      <c r="JQ136" s="26"/>
      <c r="JR136" s="26"/>
      <c r="JS136" s="26"/>
      <c r="JT136" s="26"/>
      <c r="JU136" s="26"/>
      <c r="JV136" s="26"/>
      <c r="JW136" s="26"/>
      <c r="JX136" s="30"/>
      <c r="JY136" s="30"/>
      <c r="JZ136" s="30"/>
      <c r="KA136" s="30"/>
      <c r="KB136" s="26"/>
      <c r="KC136" s="26"/>
      <c r="KD136" s="26"/>
      <c r="KE136" s="26"/>
      <c r="KF136" s="26"/>
      <c r="KG136" s="26"/>
      <c r="KH136" s="26"/>
      <c r="KI136" s="26"/>
      <c r="KJ136" s="26"/>
      <c r="KK136" s="26"/>
      <c r="KL136" s="26"/>
      <c r="KM136" s="26"/>
      <c r="KN136" s="26"/>
      <c r="KO136" s="26"/>
      <c r="KP136" s="26"/>
      <c r="KQ136" s="26"/>
      <c r="KR136" s="26"/>
      <c r="KS136" s="26"/>
      <c r="KT136" s="26"/>
      <c r="KU136" s="26"/>
      <c r="KV136" s="26"/>
      <c r="KW136" s="26"/>
      <c r="KX136" s="26"/>
      <c r="KY136" s="26"/>
      <c r="KZ136" s="26"/>
      <c r="LA136" s="26"/>
      <c r="LB136" s="26"/>
      <c r="LC136" s="26"/>
      <c r="LD136" s="26"/>
      <c r="LE136" s="26"/>
      <c r="LF136" s="26"/>
      <c r="LG136" s="26"/>
      <c r="LH136" s="26"/>
      <c r="LI136" s="26"/>
      <c r="LJ136" s="26"/>
      <c r="LK136" s="26"/>
      <c r="LL136" s="26"/>
      <c r="LM136" s="26"/>
      <c r="LN136" s="26"/>
      <c r="LO136" s="26"/>
      <c r="LP136" s="26"/>
      <c r="LQ136" s="26"/>
      <c r="LR136" s="26"/>
      <c r="LS136" s="26"/>
    </row>
    <row r="137" spans="1:331" s="154" customFormat="1" ht="31.5" x14ac:dyDescent="0.25">
      <c r="A137" s="21" t="s">
        <v>200</v>
      </c>
      <c r="B137" s="197">
        <f t="shared" si="234"/>
        <v>222469.97785</v>
      </c>
      <c r="C137" s="197">
        <f t="shared" si="235"/>
        <v>394847.09472999995</v>
      </c>
      <c r="D137" s="197">
        <f t="shared" si="236"/>
        <v>394847.09472999995</v>
      </c>
      <c r="E137" s="197"/>
      <c r="F137" s="197">
        <f t="shared" si="237"/>
        <v>313381.34096</v>
      </c>
      <c r="G137" s="28">
        <f t="shared" si="338"/>
        <v>79.367771763470373</v>
      </c>
      <c r="H137" s="29">
        <f>H138+H139+H140+H141+H142+H143+H144+H145+H146+H147</f>
        <v>0</v>
      </c>
      <c r="I137" s="29">
        <f>I138+I139+I140+I141+I142+I143+I144+I145+I146+I147</f>
        <v>0</v>
      </c>
      <c r="J137" s="29">
        <f>J138+J139+J140+J141+J142+J143+J144+J145+J146+J147</f>
        <v>0</v>
      </c>
      <c r="K137" s="29">
        <f>K138+K139+K140+K141+K142+K143+K144+K145+K146+K147</f>
        <v>0</v>
      </c>
      <c r="L137" s="29"/>
      <c r="M137" s="29">
        <f>M138+M139+M140+M141+M142+M143+M144+M145+M146+M147</f>
        <v>888.88</v>
      </c>
      <c r="N137" s="29">
        <f>N138+N139+N140+N141+N142+N143+N144+N145+N146+N147</f>
        <v>888.88</v>
      </c>
      <c r="O137" s="28">
        <f>N137/M137*100</f>
        <v>100</v>
      </c>
      <c r="P137" s="28"/>
      <c r="Q137" s="29">
        <f>Q138+Q139+Q140+Q141+Q142+Q143+Q144+Q145+Q146+Q147</f>
        <v>0</v>
      </c>
      <c r="R137" s="29">
        <f>R138+R139+R140+R141+R142+R143+R144+R145+R146+R147</f>
        <v>0</v>
      </c>
      <c r="S137" s="29">
        <f>S138+S139+S140+S141+S142+S143+S144+S145+S146+S147</f>
        <v>0</v>
      </c>
      <c r="T137" s="28"/>
      <c r="U137" s="29">
        <f>U138+U139+U140+U141+U142+U143+U144+U145+U146+U147</f>
        <v>0</v>
      </c>
      <c r="V137" s="29">
        <f>V138+V139+V140+V141+V142+V143+V144+V145+V146+V147</f>
        <v>0</v>
      </c>
      <c r="W137" s="29">
        <f>W138+W139+W140+W141+W142+W143+W144+W145+W146+W147</f>
        <v>0</v>
      </c>
      <c r="X137" s="29">
        <f t="shared" ref="X137:AA137" si="385">X138+X139+X140+X141+X142+X143+X144+X145+X146+X147</f>
        <v>0</v>
      </c>
      <c r="Y137" s="29">
        <f t="shared" si="385"/>
        <v>0</v>
      </c>
      <c r="Z137" s="29">
        <f t="shared" si="385"/>
        <v>0</v>
      </c>
      <c r="AA137" s="29">
        <f t="shared" si="385"/>
        <v>0</v>
      </c>
      <c r="AB137" s="29">
        <f t="shared" ref="AB137:AD137" si="386">AB138+AB139+AB140+AB141+AB142+AB143+AB144+AB145+AB146+AB147</f>
        <v>466.2</v>
      </c>
      <c r="AC137" s="29">
        <f t="shared" si="386"/>
        <v>466.2</v>
      </c>
      <c r="AD137" s="29">
        <f t="shared" si="386"/>
        <v>466.2</v>
      </c>
      <c r="AE137" s="29">
        <f>AD137/AC137*100</f>
        <v>100</v>
      </c>
      <c r="AF137" s="29"/>
      <c r="AG137" s="29">
        <f>AG138+AG139+AG140+AG141+AG142+AG143+AG144+AG145+AG146+AG147</f>
        <v>0</v>
      </c>
      <c r="AH137" s="29">
        <f>AH138+AH139+AH140+AH141+AH142+AH143+AH144+AH145+AH146+AH147</f>
        <v>0</v>
      </c>
      <c r="AI137" s="29">
        <f>AI138+AI139+AI140+AI141+AI142+AI143+AI144+AI145+AI146+AI147</f>
        <v>0</v>
      </c>
      <c r="AJ137" s="29"/>
      <c r="AK137" s="29">
        <f>AK138+AK139+AK140+AK141+AK142+AK143+AK144+AK145+AK146+AK147</f>
        <v>0</v>
      </c>
      <c r="AL137" s="29">
        <f>AL138+AL139+AL140+AL141+AL142+AL143+AL144+AL145+AL146+AL147</f>
        <v>0</v>
      </c>
      <c r="AM137" s="29">
        <f>AM138+AM139+AM140+AM141+AM142+AM143+AM144+AM145+AM146+AM147</f>
        <v>0</v>
      </c>
      <c r="AN137" s="29">
        <f>SUM(AN138:AN147)</f>
        <v>3455.6</v>
      </c>
      <c r="AO137" s="29">
        <f>SUM(AO138:AO147)</f>
        <v>3455.6</v>
      </c>
      <c r="AP137" s="29">
        <f>SUM(AP138:AP147)</f>
        <v>3455.6</v>
      </c>
      <c r="AQ137" s="29">
        <f>AP137/AO137*100</f>
        <v>100</v>
      </c>
      <c r="AR137" s="29">
        <f>AR138+AR139+AR140+AR141+AR142+AR143+AR144+AR145+AR146+AR147</f>
        <v>102</v>
      </c>
      <c r="AS137" s="29">
        <f>AS138+AS139+AS140+AS141+AS142+AS143+AS144+AS145+AS146+AS147</f>
        <v>102.04082000000001</v>
      </c>
      <c r="AT137" s="29">
        <f>AT138+AT139+AT140+AT141+AT142+AT143+AT144+AT145+AT146+AT147</f>
        <v>102.04082000000001</v>
      </c>
      <c r="AU137" s="28">
        <f>AT137/AS137*100</f>
        <v>100</v>
      </c>
      <c r="AV137" s="29"/>
      <c r="AW137" s="29"/>
      <c r="AX137" s="29"/>
      <c r="AY137" s="28"/>
      <c r="AZ137" s="29">
        <f>AZ138+AZ139+AZ140+AZ141+AZ142+AZ143+AZ144+AZ145+AZ146+AZ147</f>
        <v>121.13273</v>
      </c>
      <c r="BA137" s="29">
        <f>BA138+BA139+BA140+BA141+BA142+BA143+BA144+BA145+BA146+BA147</f>
        <v>121.13273</v>
      </c>
      <c r="BB137" s="29">
        <f>BB138+BB139+BB140+BB141+BB142+BB143+BB144+BB145+BB146+BB147</f>
        <v>121.13273</v>
      </c>
      <c r="BC137" s="28">
        <f>BB137/BA137*100</f>
        <v>100</v>
      </c>
      <c r="BD137" s="29"/>
      <c r="BE137" s="29"/>
      <c r="BF137" s="29"/>
      <c r="BG137" s="28"/>
      <c r="BH137" s="29"/>
      <c r="BI137" s="29"/>
      <c r="BJ137" s="29"/>
      <c r="BK137" s="28"/>
      <c r="BL137" s="28"/>
      <c r="BM137" s="29">
        <f>BM138+BM139+BM140+BM141+BM142+BM143+BM144+BM145+BM146+BM147</f>
        <v>0</v>
      </c>
      <c r="BN137" s="29">
        <f>BN138+BN139+BN140+BN141+BN142+BN143+BN144+BN145+BN146+BN147</f>
        <v>0</v>
      </c>
      <c r="BO137" s="29">
        <f>BO138+BO139+BO140+BO141+BO142+BO143+BO144+BO145+BO146+BO147</f>
        <v>0</v>
      </c>
      <c r="BP137" s="29"/>
      <c r="BQ137" s="29">
        <f>BQ138+BQ139+BQ140+BQ141+BQ142+BQ143+BQ144+BQ145+BQ146+BQ147</f>
        <v>5383.77052</v>
      </c>
      <c r="BR137" s="29">
        <f>BR138+BR139+BR140+BR141+BR142+BR143+BR144+BR145+BR146+BR147</f>
        <v>2820.9093399999997</v>
      </c>
      <c r="BS137" s="28">
        <f t="shared" si="260"/>
        <v>52.396537510666406</v>
      </c>
      <c r="BT137" s="29">
        <f>BT138+BT139+BT140+BT141+BT142+BT143+BT144+BT145+BT146+BT147</f>
        <v>12750</v>
      </c>
      <c r="BU137" s="29">
        <f>BU138+BU139+BU140+BU141+BU142+BU143+BU144+BU145+BU146+BU147</f>
        <v>12750</v>
      </c>
      <c r="BV137" s="29">
        <f>BV138+BV139+BV140+BV141+BV142+BV143+BV144+BV145+BV146+BV147</f>
        <v>11841.991249999999</v>
      </c>
      <c r="BW137" s="28">
        <f>BV137/BU137*100</f>
        <v>92.87836274509803</v>
      </c>
      <c r="BX137" s="29">
        <f t="shared" ref="BX137:CE137" si="387">BX138+BX139+BX140+BX141+BX142+BX143+BX144+BX145+BX146+BX147</f>
        <v>31235</v>
      </c>
      <c r="BY137" s="29">
        <f t="shared" si="387"/>
        <v>41917.599999999999</v>
      </c>
      <c r="BZ137" s="29">
        <f t="shared" si="387"/>
        <v>26894.384910000001</v>
      </c>
      <c r="CA137" s="29">
        <f t="shared" si="387"/>
        <v>64.160125842128366</v>
      </c>
      <c r="CB137" s="29">
        <f t="shared" si="387"/>
        <v>0</v>
      </c>
      <c r="CC137" s="29">
        <f t="shared" si="387"/>
        <v>0</v>
      </c>
      <c r="CD137" s="29">
        <f t="shared" si="387"/>
        <v>0</v>
      </c>
      <c r="CE137" s="29">
        <f t="shared" si="387"/>
        <v>0</v>
      </c>
      <c r="CF137" s="29">
        <f t="shared" ref="CF137" si="388">CF138+CF139+CF140+CF141+CF142+CF143+CF144+CF145+CF146+CF147</f>
        <v>5278</v>
      </c>
      <c r="CG137" s="29">
        <f t="shared" ref="CG137:CL137" si="389">CG138+CG139+CG140+CG141+CG142+CG143+CG144+CG145+CG146+CG147</f>
        <v>6110.2</v>
      </c>
      <c r="CH137" s="29">
        <f t="shared" si="389"/>
        <v>3987.7466800000002</v>
      </c>
      <c r="CI137" s="29">
        <f t="shared" si="389"/>
        <v>65.263766816143502</v>
      </c>
      <c r="CJ137" s="29">
        <f t="shared" ref="CJ137" si="390">CJ138+CJ139+CJ140+CJ141+CJ142+CJ143+CJ144+CJ145+CJ146+CJ147</f>
        <v>840</v>
      </c>
      <c r="CK137" s="29">
        <f t="shared" si="389"/>
        <v>840</v>
      </c>
      <c r="CL137" s="29">
        <f t="shared" si="389"/>
        <v>379.99794000000003</v>
      </c>
      <c r="CM137" s="29">
        <f>CL137/CK137*100</f>
        <v>45.237850000000002</v>
      </c>
      <c r="CN137" s="29">
        <f>CN138+CN139+CN140+CN141+CN142+CN143+CN144+CN145+CN146+CN147</f>
        <v>0</v>
      </c>
      <c r="CO137" s="29">
        <f>CO138+CO139+CO140+CO141+CO142+CO143+CO144+CO145+CO146+CO147</f>
        <v>0</v>
      </c>
      <c r="CP137" s="29">
        <f>CP138+CP139+CP140+CP141+CP142+CP143+CP144+CP145+CP146+CP147</f>
        <v>0</v>
      </c>
      <c r="CQ137" s="82"/>
      <c r="CR137" s="29">
        <f>SUM(CR138:CR147)</f>
        <v>1159.0961199999999</v>
      </c>
      <c r="CS137" s="29">
        <f>SUM(CS138:CS147)</f>
        <v>1159.0961199999999</v>
      </c>
      <c r="CT137" s="29">
        <f>SUM(CT138:CT147)</f>
        <v>1159.0961199999999</v>
      </c>
      <c r="CU137" s="28">
        <f t="shared" ref="CU137:CU150" si="391">CT137/CS137*100</f>
        <v>100</v>
      </c>
      <c r="CV137" s="28"/>
      <c r="CW137" s="29">
        <f>CW138+CW139+CW140+CW141+CW142+CW143+CW144+CW145+CW146+CW147</f>
        <v>0</v>
      </c>
      <c r="CX137" s="29">
        <f>CX138+CX139+CX140+CX141+CX142+CX143+CX144+CX145+CX146+CX147</f>
        <v>0</v>
      </c>
      <c r="CY137" s="29">
        <f>CY138+CY139+CY140+CY141+CY142+CY143+CY144+CY145+CY146+CY147</f>
        <v>0</v>
      </c>
      <c r="CZ137" s="29">
        <f t="shared" ref="CZ137" si="392">CZ138+CZ139+CZ140+CZ141+CZ142+CZ143+CZ144+CZ145+CZ146+CZ147</f>
        <v>38031</v>
      </c>
      <c r="DA137" s="29">
        <f t="shared" ref="DA137:DF137" si="393">DA138+DA139+DA140+DA141+DA142+DA143+DA144+DA145+DA146+DA147</f>
        <v>38031</v>
      </c>
      <c r="DB137" s="29">
        <f t="shared" si="393"/>
        <v>38031</v>
      </c>
      <c r="DC137" s="82">
        <f t="shared" si="261"/>
        <v>100</v>
      </c>
      <c r="DD137" s="29">
        <f t="shared" si="393"/>
        <v>0</v>
      </c>
      <c r="DE137" s="29">
        <f t="shared" si="393"/>
        <v>0</v>
      </c>
      <c r="DF137" s="29">
        <f t="shared" si="393"/>
        <v>0</v>
      </c>
      <c r="DG137" s="29"/>
      <c r="DH137" s="29"/>
      <c r="DI137" s="29">
        <f>DI138+DI139+DI140+DI141+DI142+DI143+DI144+DI145+DI146+DI147</f>
        <v>0</v>
      </c>
      <c r="DJ137" s="29">
        <f>DJ138+DJ139+DJ140+DJ141+DJ142+DJ143+DJ144+DJ145+DJ146+DJ147</f>
        <v>0</v>
      </c>
      <c r="DK137" s="29">
        <f>DK138+DK139+DK140+DK141+DK142+DK143+DK144+DK145+DK146+DK147</f>
        <v>0</v>
      </c>
      <c r="DL137" s="29"/>
      <c r="DM137" s="29">
        <f>DM138+DM139+DM140+DM141+DM142+DM143+DM144+DM145+DM146+DM147</f>
        <v>3916.5860000000002</v>
      </c>
      <c r="DN137" s="29">
        <f>DN138+DN139+DN140+DN141+DN142+DN143+DN144+DN145+DN146+DN147</f>
        <v>3497.6860000000001</v>
      </c>
      <c r="DO137" s="28">
        <f>DN137/DM137*100</f>
        <v>89.304460568464478</v>
      </c>
      <c r="DP137" s="29">
        <f>DP138+DP139+DP140+DP141+DP142+DP143+DP144+DP145+DP146+DP147</f>
        <v>263.60000000000002</v>
      </c>
      <c r="DQ137" s="29">
        <f>DQ138+DQ139+DQ140+DQ141+DQ142+DQ143+DQ144+DQ145+DQ146+DQ147</f>
        <v>263.60000000000002</v>
      </c>
      <c r="DR137" s="29">
        <f>DR138+DR139+DR140+DR141+DR142+DR143+DR144+DR145+DR146+DR147</f>
        <v>0</v>
      </c>
      <c r="DS137" s="29">
        <f>DR137/DQ137*100</f>
        <v>0</v>
      </c>
      <c r="DT137" s="29">
        <f>DT138+DT139+DT140+DT141+DT142+DT143+DT144+DT145+DT146+DT147</f>
        <v>12262.8</v>
      </c>
      <c r="DU137" s="29">
        <f>DU138+DU139+DU140+DU141+DU142+DU143+DU144+DU145+DU146+DU147</f>
        <v>12262.8</v>
      </c>
      <c r="DV137" s="29">
        <f>DV138+DV139+DV140+DV141+DV142+DV143+DV144+DV145+DV146+DV147</f>
        <v>5158.1014400000004</v>
      </c>
      <c r="DW137" s="29">
        <f>DV137/DU137*100</f>
        <v>42.062998988811692</v>
      </c>
      <c r="DX137" s="29">
        <f>DX138+DX139+DX140+DX141+DX142+DX143+DX144+DX145+DX146+DX147</f>
        <v>3650</v>
      </c>
      <c r="DY137" s="29">
        <f>DY138+DY139+DY140+DY141+DY142+DY143+DY144+DY145+DY146+DY147</f>
        <v>3650</v>
      </c>
      <c r="DZ137" s="29">
        <f>DZ138+DZ139+DZ140+DZ141+DZ142+DZ143+DZ144+DZ145+DZ146+DZ147</f>
        <v>282.55104999999998</v>
      </c>
      <c r="EA137" s="29">
        <f>DZ137/DY137*100</f>
        <v>7.7411246575342458</v>
      </c>
      <c r="EB137" s="29">
        <v>17420.099999999999</v>
      </c>
      <c r="EC137" s="29">
        <f>EC138+EC139+EC140+EC141+EC142+EC143+EC144+EC145+EC146+EC147</f>
        <v>17420.099999999999</v>
      </c>
      <c r="ED137" s="29">
        <f>ED138+ED139+ED140+ED141+ED142+ED143+ED144+ED145+ED146+ED147</f>
        <v>8908.7264800000012</v>
      </c>
      <c r="EE137" s="29">
        <f>ED137/EC137*100</f>
        <v>51.140501374848604</v>
      </c>
      <c r="EF137" s="29"/>
      <c r="EG137" s="29"/>
      <c r="EH137" s="29"/>
      <c r="EI137" s="28"/>
      <c r="EJ137" s="29">
        <f>EJ138+EJ139+EJ140+EJ141+EJ142+EJ143+EJ144+EJ145+EJ146+EJ147</f>
        <v>11728.9</v>
      </c>
      <c r="EK137" s="29">
        <f>EK138+EK139+EK140+EK141+EK142+EK143+EK144+EK145+EK146+EK147</f>
        <v>13153.4</v>
      </c>
      <c r="EL137" s="29">
        <f>EL138+EL139+EL140+EL141+EL142+EL143+EL144+EL145+EL146+EL147</f>
        <v>6276.33367</v>
      </c>
      <c r="EM137" s="29">
        <f>EL137/EK137*100</f>
        <v>47.716435826478325</v>
      </c>
      <c r="EN137" s="29">
        <f>EN138+EN139+EN140+EN141+EN142+EN143+EN144+EN145+EN146+EN147</f>
        <v>2000.1</v>
      </c>
      <c r="EO137" s="29">
        <f>EO138+EO139+EO140+EO141+EO142+EO143+EO144+EO145+EO146+EO147</f>
        <v>2160.1</v>
      </c>
      <c r="EP137" s="29">
        <f>EP138+EP139+EP140+EP141+EP142+EP143+EP144+EP145+EP146+EP147</f>
        <v>230.31100000000001</v>
      </c>
      <c r="EQ137" s="29">
        <f>EP137/EO137*100</f>
        <v>10.66205268274617</v>
      </c>
      <c r="ER137" s="29">
        <f>ER138+ER139+ER140+ER141+ER142+ER143+ER144+ER145+ER146+ER147</f>
        <v>9234.4</v>
      </c>
      <c r="ES137" s="29">
        <f>ES138+ES139+ES140+ES141+ES142+ES143+ES144+ES145+ES146+ES147</f>
        <v>13087.5</v>
      </c>
      <c r="ET137" s="29">
        <f>ET138+ET139+ET140+ET141+ET142+ET143+ET144+ET145+ET146+ET147</f>
        <v>6759.6</v>
      </c>
      <c r="EU137" s="29">
        <f>ET137/ES137*100</f>
        <v>51.649283667621781</v>
      </c>
      <c r="EV137" s="29">
        <f t="shared" ref="EV137:FC137" si="394">EV138+EV139+EV140+EV141+EV142+EV143+EV144+EV145+EV146+EV147</f>
        <v>5500</v>
      </c>
      <c r="EW137" s="29">
        <f t="shared" si="394"/>
        <v>5846.9</v>
      </c>
      <c r="EX137" s="29">
        <f t="shared" si="394"/>
        <v>5846.9</v>
      </c>
      <c r="EY137" s="29">
        <f t="shared" si="394"/>
        <v>100</v>
      </c>
      <c r="EZ137" s="29">
        <f t="shared" si="394"/>
        <v>1400</v>
      </c>
      <c r="FA137" s="29">
        <f t="shared" si="394"/>
        <v>1400</v>
      </c>
      <c r="FB137" s="29">
        <f t="shared" si="394"/>
        <v>1400</v>
      </c>
      <c r="FC137" s="29">
        <f t="shared" si="394"/>
        <v>100</v>
      </c>
      <c r="FD137" s="29">
        <f>FD138+FD139+FD140+FD141+FD142+FD143+FD144+FD145+FD146+FD147</f>
        <v>0</v>
      </c>
      <c r="FE137" s="29">
        <f>FE138+FE139+FE140+FE141+FE142+FE143+FE144+FE145+FE146+FE147</f>
        <v>0</v>
      </c>
      <c r="FF137" s="29">
        <f>FF138+FF139+FF140+FF141+FF142+FF143+FF144+FF145+FF146+FF147</f>
        <v>0</v>
      </c>
      <c r="FG137" s="29">
        <f>FG138+FG139+FG140+FG141+FG142+FG143+FG144+FG145+FG146+FG147</f>
        <v>0</v>
      </c>
      <c r="FH137" s="29"/>
      <c r="FI137" s="29">
        <f>FI138+FI139+FI140+FI141+FI142+FI143+FI144+FI145+FI146+FI147</f>
        <v>0</v>
      </c>
      <c r="FJ137" s="29">
        <f>FJ138+FJ139+FJ140+FJ141+FJ142+FJ143+FJ144+FJ145+FJ146+FJ147</f>
        <v>0</v>
      </c>
      <c r="FK137" s="29">
        <f>FK138+FK139+FK140+FK141+FK142+FK143+FK144+FK145+FK146+FK147</f>
        <v>0</v>
      </c>
      <c r="FL137" s="29"/>
      <c r="FM137" s="29">
        <f>FM138+FM139+FM140+FM141+FM142+FM143+FM144+FM145+FM146+FM147</f>
        <v>0</v>
      </c>
      <c r="FN137" s="29">
        <f>FN138+FN139+FN140+FN141+FN142+FN143+FN144+FN145+FN146+FN147</f>
        <v>0</v>
      </c>
      <c r="FO137" s="29">
        <f>FO138+FO139+FO140+FO141+FO142+FO143+FO144+FO145+FO146+FO147</f>
        <v>0</v>
      </c>
      <c r="FP137" s="29"/>
      <c r="FQ137" s="29"/>
      <c r="FR137" s="29"/>
      <c r="FS137" s="29"/>
      <c r="FT137" s="29"/>
      <c r="FU137" s="29">
        <f t="shared" ref="FU137:GH137" si="395">FU138+FU139+FU140+FU141+FU142+FU143+FU144+FU145+FU146+FU147</f>
        <v>37427.300000000003</v>
      </c>
      <c r="FV137" s="29">
        <f t="shared" si="395"/>
        <v>34493.263350000001</v>
      </c>
      <c r="FW137" s="82">
        <f t="shared" ref="FW137" si="396">FV137/FU137*100</f>
        <v>92.160704485763063</v>
      </c>
      <c r="FX137" s="29">
        <f t="shared" si="395"/>
        <v>0</v>
      </c>
      <c r="FY137" s="29">
        <f t="shared" si="395"/>
        <v>92472.81796</v>
      </c>
      <c r="FZ137" s="29">
        <f t="shared" si="395"/>
        <v>80642.132689999999</v>
      </c>
      <c r="GA137" s="29">
        <f>FZ137/FY137*100</f>
        <v>87.206310426143304</v>
      </c>
      <c r="GB137" s="29">
        <f t="shared" si="395"/>
        <v>0</v>
      </c>
      <c r="GC137" s="29">
        <f t="shared" ref="GC137:GE137" si="397">GC138+GC139+GC140+GC141+GC142+GC143+GC144+GC145+GC146+GC147</f>
        <v>0</v>
      </c>
      <c r="GD137" s="29">
        <f t="shared" si="397"/>
        <v>0</v>
      </c>
      <c r="GE137" s="29">
        <f t="shared" si="397"/>
        <v>0</v>
      </c>
      <c r="GF137" s="29">
        <f t="shared" si="395"/>
        <v>0</v>
      </c>
      <c r="GG137" s="29">
        <f t="shared" si="395"/>
        <v>9247.2999999999993</v>
      </c>
      <c r="GH137" s="29">
        <f t="shared" si="395"/>
        <v>3378.5769100000002</v>
      </c>
      <c r="GI137" s="29">
        <f>GH137/GG137*100</f>
        <v>36.535820293491078</v>
      </c>
      <c r="GJ137" s="29"/>
      <c r="GK137" s="29">
        <f>GK138+GK139+GK140+GK141+GK142+GK143+GK144+GK145+GK146+GK147</f>
        <v>2070</v>
      </c>
      <c r="GL137" s="29">
        <f>GL138+GL139+GL140+GL141+GL142+GL143+GL144+GL145+GL146+GL147</f>
        <v>2070</v>
      </c>
      <c r="GM137" s="29">
        <f>GL137/GK137*100</f>
        <v>100</v>
      </c>
      <c r="GN137" s="29">
        <f>GN138+GN139+GN140+GN141+GN142+GN143+GN144+GN145+GN146+GN147</f>
        <v>55024.4</v>
      </c>
      <c r="GO137" s="29">
        <f>GO138+GO139+GO140+GO141+GO142+GO143+GO144+GO145+GO146+GO147</f>
        <v>56363.021580000001</v>
      </c>
      <c r="GP137" s="29">
        <f>GP138+GP139+GP140+GP141+GP142+GP143+GP144+GP145+GP146+GP147</f>
        <v>56363.020400000001</v>
      </c>
      <c r="GQ137" s="29">
        <f>GP137/GO137*100</f>
        <v>99.999997906428788</v>
      </c>
      <c r="GR137" s="29"/>
      <c r="GS137" s="29">
        <f>GS138+GS139+GS140+GS141+GS142+GS143+GS144+GS145+GS146+GS147</f>
        <v>0</v>
      </c>
      <c r="GT137" s="29">
        <f>GT138+GT139+GT140+GT141+GT142+GT143+GT144+GT145+GT146+GT147</f>
        <v>0</v>
      </c>
      <c r="GU137" s="29">
        <f>GU138+GU139+GU140+GU141+GU142+GU143+GU144+GU145+GU146+GU147</f>
        <v>0</v>
      </c>
      <c r="GV137" s="29"/>
      <c r="GW137" s="29"/>
      <c r="GX137" s="29"/>
      <c r="GY137" s="28"/>
      <c r="GZ137" s="28"/>
      <c r="HA137" s="29">
        <f>HA138+HA139+HA140+HA141+HA142+HA143+HA144+HA145+HA146+HA147</f>
        <v>0</v>
      </c>
      <c r="HB137" s="29">
        <f>HB138+HB139+HB140+HB141+HB142+HB143+HB144+HB145+HB146+HB147</f>
        <v>0</v>
      </c>
      <c r="HC137" s="28"/>
      <c r="HD137" s="28"/>
      <c r="HE137" s="29">
        <f>HE138+HE139+HE140+HE141+HE142+HE143+HE144+HE145+HE146+HE147</f>
        <v>0</v>
      </c>
      <c r="HF137" s="29">
        <f>HF138+HF139+HF140+HF141+HF142+HF143+HF144+HF145+HF146+HF147</f>
        <v>0</v>
      </c>
      <c r="HG137" s="28"/>
      <c r="HH137" s="29">
        <f>HH138+HH139+HH140+HH141+HH142+HH143+HH144+HH145+HH146+HH147</f>
        <v>1500</v>
      </c>
      <c r="HI137" s="29">
        <f>HI138+HI139+HI140+HI141+HI142+HI143+HI144+HI145+HI146+HI147</f>
        <v>2000</v>
      </c>
      <c r="HJ137" s="29">
        <f>HJ138+HJ139+HJ140+HJ141+HJ142+HJ143+HJ144+HJ145+HJ146+HJ147</f>
        <v>2000</v>
      </c>
      <c r="HK137" s="28">
        <f>HJ137/HI137*100</f>
        <v>100</v>
      </c>
      <c r="HL137" s="29">
        <f>HL138+HL139+HL140+HL141+HL142+HL143+HL144+HL145+HL146+HL147</f>
        <v>4956.8</v>
      </c>
      <c r="HM137" s="29">
        <f>HM138+HM139+HM140+HM141+HM142+HM143+HM144+HM145+HM146+HM147</f>
        <v>6789.3</v>
      </c>
      <c r="HN137" s="29">
        <f>HN138+HN139+HN140+HN141+HN142+HN143+HN144+HN145+HN146+HN147</f>
        <v>3712.1109300000003</v>
      </c>
      <c r="HO137" s="28">
        <f>HN137/HM137*100</f>
        <v>54.675900755600729</v>
      </c>
      <c r="HP137" s="29">
        <f>HP138+HP139+HP140+HP141+HP142+HP143+HP144+HP145+HP146+HP147</f>
        <v>0</v>
      </c>
      <c r="HQ137" s="29">
        <f>HQ138+HQ139+HQ140+HQ141+HQ142+HQ143+HQ144+HQ145+HQ146+HQ147</f>
        <v>0</v>
      </c>
      <c r="HR137" s="29">
        <f>HR138+HR139+HR140+HR141+HR142+HR143+HR144+HR145+HR146+HR147</f>
        <v>0</v>
      </c>
      <c r="HS137" s="28"/>
      <c r="HT137" s="29">
        <f>HT138+HT139+HT140+HT141+HT142+HT143+HT144+HT145+HT146+HT147</f>
        <v>3478.6</v>
      </c>
      <c r="HU137" s="29">
        <f>HU138+HU139+HU140+HU141+HU142+HU143+HU144+HU145+HU146+HU147</f>
        <v>3478.6</v>
      </c>
      <c r="HV137" s="29">
        <f>HV138+HV139+HV140+HV141+HV142+HV143+HV144+HV145+HV146+HV147</f>
        <v>1600.7982500000001</v>
      </c>
      <c r="HW137" s="28">
        <f>HV137/HU137*100</f>
        <v>46.018462887368486</v>
      </c>
      <c r="HX137" s="29">
        <f>HX138+HX139+HX140+HX141+HX142+HX143+HX144+HX145+HX146+HX147</f>
        <v>0</v>
      </c>
      <c r="HY137" s="29">
        <f>HY138+HY139+HY140+HY141+HY142+HY143+HY144+HY145+HY146+HY147</f>
        <v>0</v>
      </c>
      <c r="HZ137" s="29">
        <f>HZ138+HZ139+HZ140+HZ141+HZ142+HZ143+HZ144+HZ145+HZ146+HZ147</f>
        <v>0</v>
      </c>
      <c r="IA137" s="28"/>
      <c r="IB137" s="29"/>
      <c r="IC137" s="29"/>
      <c r="ID137" s="29">
        <f>ID138+ID139+ID140+ID141+ID142+ID143+ID144+ID145+ID146+ID147</f>
        <v>0</v>
      </c>
      <c r="IE137" s="28"/>
      <c r="IF137" s="29"/>
      <c r="IG137" s="29"/>
      <c r="IH137" s="29">
        <f>IH138+IH139+IH140+IH141+IH142+IH143+IH144+IH145+IH146+IH147</f>
        <v>0</v>
      </c>
      <c r="II137" s="28"/>
      <c r="IJ137" s="28"/>
      <c r="IK137" s="29"/>
      <c r="IL137" s="29">
        <f>IL138+IL139+IL140+IL141+IL142+IL143+IL144+IL145+IL146+IL147</f>
        <v>0</v>
      </c>
      <c r="IM137" s="28"/>
      <c r="IN137" s="28"/>
      <c r="IO137" s="29"/>
      <c r="IP137" s="29">
        <f>IP138+IP139+IP140+IP141+IP142+IP143+IP144+IP145+IP146+IP147</f>
        <v>0</v>
      </c>
      <c r="IQ137" s="28"/>
      <c r="IR137" s="29"/>
      <c r="IS137" s="29">
        <f>IS138+IS139+IS140+IS141+IS142+IS143+IS144+IS145+IS146+IS147</f>
        <v>0</v>
      </c>
      <c r="IT137" s="29">
        <f>IT138+IT139+IT140+IT141+IT142+IT143+IT144+IT145+IT146+IT147</f>
        <v>0</v>
      </c>
      <c r="IU137" s="29">
        <f>IU138+IU139+IU140+IU141+IU142+IU143+IU144+IU145+IU146+IU147</f>
        <v>0</v>
      </c>
      <c r="IV137" s="29"/>
      <c r="IW137" s="29"/>
      <c r="IX137" s="29">
        <f>IX138+IX139+IX140+IX141+IX142+IX143+IX144+IX145+IX146+IX147</f>
        <v>0</v>
      </c>
      <c r="IY137" s="28"/>
      <c r="IZ137" s="29"/>
      <c r="JA137" s="29"/>
      <c r="JB137" s="29">
        <f>JB138+JB139+JB140+JB141+JB142+JB143+JB144+JB145+JB146+JB147</f>
        <v>0</v>
      </c>
      <c r="JC137" s="28"/>
      <c r="JD137" s="28"/>
      <c r="JE137" s="29"/>
      <c r="JF137" s="29"/>
      <c r="JG137" s="28"/>
      <c r="JH137" s="29"/>
      <c r="JI137" s="29"/>
      <c r="JJ137" s="29"/>
      <c r="JK137" s="28"/>
      <c r="JL137" s="28"/>
      <c r="JM137" s="29"/>
      <c r="JN137" s="29"/>
      <c r="JO137" s="28"/>
      <c r="JP137" s="29"/>
      <c r="JQ137" s="29"/>
      <c r="JR137" s="29"/>
      <c r="JS137" s="28"/>
      <c r="JT137" s="28"/>
      <c r="JU137" s="28"/>
      <c r="JV137" s="28"/>
      <c r="JW137" s="28"/>
      <c r="JX137" s="75"/>
      <c r="JY137" s="75"/>
      <c r="JZ137" s="75"/>
      <c r="KA137" s="75"/>
      <c r="KB137" s="28"/>
      <c r="KC137" s="29"/>
      <c r="KD137" s="29"/>
      <c r="KE137" s="28"/>
      <c r="KF137" s="28">
        <f>SUM(KF138:KF147)</f>
        <v>612.24900000000002</v>
      </c>
      <c r="KG137" s="28">
        <f>SUM(KG138:KG147)</f>
        <v>612.24900000000002</v>
      </c>
      <c r="KH137" s="28">
        <f>SUM(KH138:KH147)</f>
        <v>612.24900000000002</v>
      </c>
      <c r="KI137" s="28">
        <f>KH137/KG137*100</f>
        <v>100</v>
      </c>
      <c r="KJ137" s="28">
        <f>SUM(KJ138:KJ147)</f>
        <v>0</v>
      </c>
      <c r="KK137" s="28">
        <f>SUM(KK138:KK147)</f>
        <v>0</v>
      </c>
      <c r="KL137" s="28">
        <f>SUM(KL138:KL147)</f>
        <v>0</v>
      </c>
      <c r="KM137" s="28"/>
      <c r="KN137" s="28">
        <f>SUM(KN138:KN147)</f>
        <v>0</v>
      </c>
      <c r="KO137" s="28">
        <f>SUM(KO138:KO147)</f>
        <v>0</v>
      </c>
      <c r="KP137" s="28">
        <f>SUM(KP138:KP147)</f>
        <v>0</v>
      </c>
      <c r="KQ137" s="28"/>
      <c r="KR137" s="28">
        <f>SUM(KR138:KR147)</f>
        <v>0</v>
      </c>
      <c r="KS137" s="28">
        <f>SUM(KS138:KS147)</f>
        <v>0</v>
      </c>
      <c r="KT137" s="28">
        <f>SUM(KT138:KT147)</f>
        <v>0</v>
      </c>
      <c r="KU137" s="28"/>
      <c r="KV137" s="28">
        <f>SUM(KV138:KV147)</f>
        <v>0</v>
      </c>
      <c r="KW137" s="28">
        <f>SUM(KW138:KW147)</f>
        <v>0</v>
      </c>
      <c r="KX137" s="28">
        <f>SUM(KX138:KX147)</f>
        <v>0</v>
      </c>
      <c r="KY137" s="28"/>
      <c r="KZ137" s="28">
        <f>SUM(KZ138:KZ147)</f>
        <v>0</v>
      </c>
      <c r="LA137" s="28">
        <f>SUM(LA138:LA147)</f>
        <v>0</v>
      </c>
      <c r="LB137" s="28">
        <f>SUM(LB138:LB147)</f>
        <v>0</v>
      </c>
      <c r="LC137" s="28"/>
      <c r="LD137" s="28">
        <f>SUM(LD138:LD147)</f>
        <v>0</v>
      </c>
      <c r="LE137" s="28">
        <f>SUM(LE138:LE147)</f>
        <v>0</v>
      </c>
      <c r="LF137" s="28">
        <f>SUM(LF138:LF147)</f>
        <v>0</v>
      </c>
      <c r="LG137" s="28"/>
      <c r="LH137" s="28">
        <f>SUM(LH138:LH147)</f>
        <v>0</v>
      </c>
      <c r="LI137" s="28">
        <f>SUM(LI138:LI147)</f>
        <v>0</v>
      </c>
      <c r="LJ137" s="28">
        <f>SUM(LJ138:LJ147)</f>
        <v>0</v>
      </c>
      <c r="LK137" s="28"/>
      <c r="LL137" s="28">
        <f>SUM(LL138:LL147)</f>
        <v>0</v>
      </c>
      <c r="LM137" s="28">
        <f>SUM(LM138:LM147)</f>
        <v>0</v>
      </c>
      <c r="LN137" s="28">
        <f>SUM(LN138:LN147)</f>
        <v>0</v>
      </c>
      <c r="LO137" s="28"/>
      <c r="LP137" s="28">
        <f>SUM(LP138:LP147)</f>
        <v>0</v>
      </c>
      <c r="LQ137" s="28">
        <f>SUM(LQ138:LQ147)</f>
        <v>0</v>
      </c>
      <c r="LR137" s="28">
        <f>SUM(LR138:LR147)</f>
        <v>0</v>
      </c>
      <c r="LS137" s="28"/>
    </row>
    <row r="138" spans="1:331" ht="31.5" x14ac:dyDescent="0.25">
      <c r="A138" s="66" t="s">
        <v>199</v>
      </c>
      <c r="B138" s="198">
        <f t="shared" si="234"/>
        <v>170529.88172999999</v>
      </c>
      <c r="C138" s="198">
        <f t="shared" si="235"/>
        <v>296179.34208999993</v>
      </c>
      <c r="D138" s="198">
        <f t="shared" si="236"/>
        <v>296179.34208999993</v>
      </c>
      <c r="E138" s="198"/>
      <c r="F138" s="198">
        <f t="shared" si="237"/>
        <v>221537.39490000001</v>
      </c>
      <c r="G138" s="26">
        <f t="shared" si="338"/>
        <v>74.798395234695846</v>
      </c>
      <c r="H138" s="27"/>
      <c r="I138" s="27"/>
      <c r="J138" s="26"/>
      <c r="K138" s="26"/>
      <c r="L138" s="26"/>
      <c r="M138" s="27">
        <v>888.88</v>
      </c>
      <c r="N138" s="27">
        <v>888.88</v>
      </c>
      <c r="O138" s="26">
        <f>N138/M138*100</f>
        <v>100</v>
      </c>
      <c r="P138" s="26"/>
      <c r="Q138" s="27"/>
      <c r="R138" s="27"/>
      <c r="S138" s="26"/>
      <c r="T138" s="26"/>
      <c r="U138" s="27"/>
      <c r="V138" s="27"/>
      <c r="W138" s="26"/>
      <c r="X138" s="27"/>
      <c r="Y138" s="27"/>
      <c r="Z138" s="27"/>
      <c r="AA138" s="26"/>
      <c r="AB138" s="26">
        <v>466.2</v>
      </c>
      <c r="AC138" s="26">
        <v>466.2</v>
      </c>
      <c r="AD138" s="26">
        <v>466.2</v>
      </c>
      <c r="AE138" s="27">
        <f>AD138/AC138*100</f>
        <v>100</v>
      </c>
      <c r="AF138" s="27"/>
      <c r="AG138" s="26"/>
      <c r="AH138" s="26"/>
      <c r="AI138" s="27"/>
      <c r="AJ138" s="27"/>
      <c r="AK138" s="27">
        <v>0</v>
      </c>
      <c r="AL138" s="27">
        <v>0</v>
      </c>
      <c r="AM138" s="26"/>
      <c r="AN138" s="27">
        <v>3455.6</v>
      </c>
      <c r="AO138" s="27">
        <v>3455.6</v>
      </c>
      <c r="AP138" s="27">
        <v>3455.6</v>
      </c>
      <c r="AQ138" s="27">
        <f>AP138/AO138*100</f>
        <v>100</v>
      </c>
      <c r="AR138" s="27">
        <v>102</v>
      </c>
      <c r="AS138" s="27">
        <v>102.04082000000001</v>
      </c>
      <c r="AT138" s="27">
        <v>102.04082000000001</v>
      </c>
      <c r="AU138" s="26">
        <f>AT138/AS138*100</f>
        <v>100</v>
      </c>
      <c r="AV138" s="27"/>
      <c r="AW138" s="27"/>
      <c r="AX138" s="27"/>
      <c r="AY138" s="26"/>
      <c r="AZ138" s="27">
        <v>121.13273</v>
      </c>
      <c r="BA138" s="27">
        <v>121.13273</v>
      </c>
      <c r="BB138" s="27">
        <v>121.13273</v>
      </c>
      <c r="BC138" s="26">
        <f>BB138/BA138*100</f>
        <v>100</v>
      </c>
      <c r="BD138" s="27"/>
      <c r="BE138" s="27"/>
      <c r="BF138" s="27"/>
      <c r="BG138" s="26"/>
      <c r="BH138" s="27"/>
      <c r="BI138" s="27"/>
      <c r="BJ138" s="27"/>
      <c r="BK138" s="26"/>
      <c r="BL138" s="26"/>
      <c r="BM138" s="27"/>
      <c r="BN138" s="27"/>
      <c r="BO138" s="26"/>
      <c r="BP138" s="26"/>
      <c r="BQ138" s="26"/>
      <c r="BR138" s="26"/>
      <c r="BS138" s="26"/>
      <c r="BT138" s="27">
        <v>0</v>
      </c>
      <c r="BU138" s="27">
        <v>0</v>
      </c>
      <c r="BV138" s="27"/>
      <c r="BW138" s="26"/>
      <c r="BX138" s="27">
        <v>31235</v>
      </c>
      <c r="BY138" s="27">
        <v>41917.599999999999</v>
      </c>
      <c r="BZ138" s="26">
        <v>26894.384910000001</v>
      </c>
      <c r="CA138" s="27">
        <f>BZ138/BY138*100</f>
        <v>64.160125842128366</v>
      </c>
      <c r="CB138" s="27"/>
      <c r="CC138" s="27"/>
      <c r="CD138" s="27"/>
      <c r="CE138" s="27"/>
      <c r="CF138" s="27">
        <v>5278</v>
      </c>
      <c r="CG138" s="27">
        <v>6110.2</v>
      </c>
      <c r="CH138" s="27">
        <v>3987.7466800000002</v>
      </c>
      <c r="CI138" s="27">
        <f>CH138/CG138*100</f>
        <v>65.263766816143502</v>
      </c>
      <c r="CJ138" s="27">
        <v>840</v>
      </c>
      <c r="CK138" s="27">
        <v>840</v>
      </c>
      <c r="CL138" s="27">
        <v>379.99794000000003</v>
      </c>
      <c r="CM138" s="27">
        <f>CL138/CK138*100</f>
        <v>45.237850000000002</v>
      </c>
      <c r="CN138" s="27"/>
      <c r="CO138" s="27"/>
      <c r="CP138" s="79"/>
      <c r="CQ138" s="31"/>
      <c r="CR138" s="27"/>
      <c r="CS138" s="27"/>
      <c r="CT138" s="79"/>
      <c r="CU138" s="26"/>
      <c r="CV138" s="26"/>
      <c r="CW138" s="27"/>
      <c r="CX138" s="79"/>
      <c r="CY138" s="79"/>
      <c r="CZ138" s="27"/>
      <c r="DA138" s="27"/>
      <c r="DB138" s="79"/>
      <c r="DC138" s="31"/>
      <c r="DD138" s="27"/>
      <c r="DE138" s="27"/>
      <c r="DF138" s="27"/>
      <c r="DG138" s="27"/>
      <c r="DH138" s="27"/>
      <c r="DI138" s="27"/>
      <c r="DJ138" s="79"/>
      <c r="DK138" s="79"/>
      <c r="DL138" s="79"/>
      <c r="DM138" s="27"/>
      <c r="DN138" s="27"/>
      <c r="DO138" s="26"/>
      <c r="DP138" s="27">
        <v>263.60000000000002</v>
      </c>
      <c r="DQ138" s="27">
        <v>263.60000000000002</v>
      </c>
      <c r="DR138" s="27"/>
      <c r="DS138" s="27">
        <f>DR138/DQ138*100</f>
        <v>0</v>
      </c>
      <c r="DT138" s="27">
        <v>12262.8</v>
      </c>
      <c r="DU138" s="27">
        <v>12262.8</v>
      </c>
      <c r="DV138" s="27">
        <v>5158.1014400000004</v>
      </c>
      <c r="DW138" s="27">
        <f>DV138/DU138*100</f>
        <v>42.062998988811692</v>
      </c>
      <c r="DX138" s="27">
        <v>3650</v>
      </c>
      <c r="DY138" s="27">
        <v>3650</v>
      </c>
      <c r="DZ138" s="27">
        <v>282.55104999999998</v>
      </c>
      <c r="EA138" s="27">
        <f>DZ138/DY138*100</f>
        <v>7.7411246575342458</v>
      </c>
      <c r="EB138" s="27">
        <v>17420.099999999999</v>
      </c>
      <c r="EC138" s="27">
        <v>17420.099999999999</v>
      </c>
      <c r="ED138" s="27">
        <v>8908.7264800000012</v>
      </c>
      <c r="EE138" s="27">
        <f>ED138/EC138*100</f>
        <v>51.140501374848604</v>
      </c>
      <c r="EF138" s="27"/>
      <c r="EG138" s="27"/>
      <c r="EH138" s="79"/>
      <c r="EI138" s="26"/>
      <c r="EJ138" s="27">
        <v>11728.9</v>
      </c>
      <c r="EK138" s="27">
        <v>13153.4</v>
      </c>
      <c r="EL138" s="27">
        <v>6276.33367</v>
      </c>
      <c r="EM138" s="27">
        <f>EL138/EK138*100</f>
        <v>47.716435826478325</v>
      </c>
      <c r="EN138" s="27">
        <v>2000.1</v>
      </c>
      <c r="EO138" s="27">
        <v>2160.1</v>
      </c>
      <c r="EP138" s="27">
        <v>230.31100000000001</v>
      </c>
      <c r="EQ138" s="27">
        <f>EP138/EO138*100</f>
        <v>10.66205268274617</v>
      </c>
      <c r="ER138" s="27">
        <v>9234.4</v>
      </c>
      <c r="ES138" s="27">
        <v>13087.5</v>
      </c>
      <c r="ET138" s="27">
        <v>6759.6</v>
      </c>
      <c r="EU138" s="27">
        <f>ET138/ES138*100</f>
        <v>51.649283667621781</v>
      </c>
      <c r="EV138" s="27">
        <v>5500</v>
      </c>
      <c r="EW138" s="27">
        <v>5846.9</v>
      </c>
      <c r="EX138" s="27">
        <v>5846.9</v>
      </c>
      <c r="EY138" s="27">
        <f>EX138/EW138*100</f>
        <v>100</v>
      </c>
      <c r="EZ138" s="27">
        <v>1400</v>
      </c>
      <c r="FA138" s="27">
        <v>1400</v>
      </c>
      <c r="FB138" s="163">
        <v>1400</v>
      </c>
      <c r="FC138" s="27">
        <f>FB138/FA138*100</f>
        <v>100</v>
      </c>
      <c r="FD138" s="27"/>
      <c r="FE138" s="27"/>
      <c r="FF138" s="79"/>
      <c r="FG138" s="79"/>
      <c r="FH138" s="79"/>
      <c r="FI138" s="27"/>
      <c r="FJ138" s="79"/>
      <c r="FK138" s="79"/>
      <c r="FL138" s="79"/>
      <c r="FM138" s="27"/>
      <c r="FN138" s="79"/>
      <c r="FO138" s="79"/>
      <c r="FP138" s="27"/>
      <c r="FQ138" s="27"/>
      <c r="FR138" s="27"/>
      <c r="FS138" s="27"/>
      <c r="FT138" s="27"/>
      <c r="FU138" s="27"/>
      <c r="FV138" s="27"/>
      <c r="FW138" s="31"/>
      <c r="FX138" s="27"/>
      <c r="FY138" s="27">
        <v>92472.81796</v>
      </c>
      <c r="FZ138" s="27">
        <v>80642.132689999999</v>
      </c>
      <c r="GA138" s="27">
        <f>FZ138/FY138*100</f>
        <v>87.206310426143304</v>
      </c>
      <c r="GB138" s="27"/>
      <c r="GC138" s="27"/>
      <c r="GD138" s="27"/>
      <c r="GE138" s="27"/>
      <c r="GF138" s="27"/>
      <c r="GG138" s="27">
        <v>9247.2999999999993</v>
      </c>
      <c r="GH138" s="27">
        <v>3378.5769100000002</v>
      </c>
      <c r="GI138" s="27">
        <f>GH138/GG138*100</f>
        <v>36.535820293491078</v>
      </c>
      <c r="GJ138" s="27"/>
      <c r="GK138" s="27">
        <v>2070</v>
      </c>
      <c r="GL138" s="27">
        <v>2070</v>
      </c>
      <c r="GM138" s="27">
        <f>GL138/GK138*100</f>
        <v>100</v>
      </c>
      <c r="GN138" s="27">
        <v>55024.4</v>
      </c>
      <c r="GO138" s="27">
        <v>56363.021580000001</v>
      </c>
      <c r="GP138" s="27">
        <v>56363.020400000001</v>
      </c>
      <c r="GQ138" s="27">
        <f>GP138/GO138*100</f>
        <v>99.999997906428788</v>
      </c>
      <c r="GR138" s="27"/>
      <c r="GS138" s="27">
        <v>0</v>
      </c>
      <c r="GT138" s="27">
        <v>0</v>
      </c>
      <c r="GU138" s="26"/>
      <c r="GV138" s="27"/>
      <c r="GW138" s="27"/>
      <c r="GX138" s="27"/>
      <c r="GY138" s="26"/>
      <c r="GZ138" s="26"/>
      <c r="HA138" s="27"/>
      <c r="HB138" s="27"/>
      <c r="HC138" s="26"/>
      <c r="HD138" s="26"/>
      <c r="HE138" s="27"/>
      <c r="HF138" s="27"/>
      <c r="HG138" s="26"/>
      <c r="HH138" s="27">
        <v>1500</v>
      </c>
      <c r="HI138" s="27">
        <v>2000</v>
      </c>
      <c r="HJ138" s="27">
        <v>2000</v>
      </c>
      <c r="HK138" s="26">
        <f>HJ138/HI138*100</f>
        <v>100</v>
      </c>
      <c r="HL138" s="27">
        <v>4956.8</v>
      </c>
      <c r="HM138" s="27">
        <v>6789.3</v>
      </c>
      <c r="HN138" s="27">
        <v>3712.1109300000003</v>
      </c>
      <c r="HO138" s="26">
        <f>HN138/HM138*100</f>
        <v>54.675900755600729</v>
      </c>
      <c r="HP138" s="27"/>
      <c r="HQ138" s="27"/>
      <c r="HR138" s="27"/>
      <c r="HS138" s="26"/>
      <c r="HT138" s="27">
        <v>3478.6</v>
      </c>
      <c r="HU138" s="27">
        <v>3478.6</v>
      </c>
      <c r="HV138" s="27">
        <v>1600.7982500000001</v>
      </c>
      <c r="HW138" s="26">
        <f>HV138/HU138*100</f>
        <v>46.018462887368486</v>
      </c>
      <c r="HX138" s="27"/>
      <c r="HY138" s="27"/>
      <c r="HZ138" s="27"/>
      <c r="IA138" s="26"/>
      <c r="IB138" s="27"/>
      <c r="IC138" s="27"/>
      <c r="ID138" s="27"/>
      <c r="IE138" s="26"/>
      <c r="IF138" s="27"/>
      <c r="IG138" s="27"/>
      <c r="IH138" s="27"/>
      <c r="II138" s="26"/>
      <c r="IJ138" s="26"/>
      <c r="IK138" s="27"/>
      <c r="IL138" s="27"/>
      <c r="IM138" s="26"/>
      <c r="IN138" s="26"/>
      <c r="IO138" s="27"/>
      <c r="IP138" s="27"/>
      <c r="IQ138" s="26"/>
      <c r="IR138" s="79"/>
      <c r="IS138" s="27"/>
      <c r="IT138" s="79"/>
      <c r="IU138" s="79"/>
      <c r="IV138" s="27"/>
      <c r="IW138" s="27"/>
      <c r="IX138" s="27"/>
      <c r="IY138" s="26"/>
      <c r="IZ138" s="27"/>
      <c r="JA138" s="27"/>
      <c r="JB138" s="27"/>
      <c r="JC138" s="26"/>
      <c r="JD138" s="26"/>
      <c r="JE138" s="27"/>
      <c r="JF138" s="27"/>
      <c r="JG138" s="26"/>
      <c r="JH138" s="27"/>
      <c r="JI138" s="27"/>
      <c r="JJ138" s="27"/>
      <c r="JK138" s="26"/>
      <c r="JL138" s="26"/>
      <c r="JM138" s="27"/>
      <c r="JN138" s="27"/>
      <c r="JO138" s="26"/>
      <c r="JP138" s="27"/>
      <c r="JQ138" s="27"/>
      <c r="JR138" s="27"/>
      <c r="JS138" s="26"/>
      <c r="JT138" s="26"/>
      <c r="JU138" s="26"/>
      <c r="JV138" s="26"/>
      <c r="JW138" s="26"/>
      <c r="JX138" s="30"/>
      <c r="JY138" s="30"/>
      <c r="JZ138" s="30"/>
      <c r="KA138" s="30"/>
      <c r="KB138" s="26"/>
      <c r="KC138" s="27"/>
      <c r="KD138" s="27"/>
      <c r="KE138" s="26"/>
      <c r="KF138" s="26">
        <v>612.24900000000002</v>
      </c>
      <c r="KG138" s="27">
        <v>612.24900000000002</v>
      </c>
      <c r="KH138" s="27">
        <v>612.24900000000002</v>
      </c>
      <c r="KI138" s="26">
        <f>KH138/KG138*100</f>
        <v>100</v>
      </c>
      <c r="KJ138" s="26"/>
      <c r="KK138" s="27"/>
      <c r="KL138" s="27"/>
      <c r="KM138" s="26"/>
      <c r="KN138" s="26"/>
      <c r="KO138" s="27"/>
      <c r="KP138" s="27"/>
      <c r="KQ138" s="26"/>
      <c r="KR138" s="26"/>
      <c r="KS138" s="27"/>
      <c r="KT138" s="27"/>
      <c r="KU138" s="26"/>
      <c r="KV138" s="26"/>
      <c r="KW138" s="27"/>
      <c r="KX138" s="27"/>
      <c r="KY138" s="26"/>
      <c r="KZ138" s="26"/>
      <c r="LA138" s="27"/>
      <c r="LB138" s="27"/>
      <c r="LC138" s="26"/>
      <c r="LD138" s="26"/>
      <c r="LE138" s="27"/>
      <c r="LF138" s="27"/>
      <c r="LG138" s="26"/>
      <c r="LH138" s="26"/>
      <c r="LI138" s="27"/>
      <c r="LJ138" s="27"/>
      <c r="LK138" s="26"/>
      <c r="LL138" s="26"/>
      <c r="LM138" s="27"/>
      <c r="LN138" s="27"/>
      <c r="LO138" s="26"/>
      <c r="LP138" s="26"/>
      <c r="LQ138" s="27"/>
      <c r="LR138" s="27"/>
      <c r="LS138" s="26"/>
    </row>
    <row r="139" spans="1:331" ht="15.75" x14ac:dyDescent="0.25">
      <c r="A139" s="66" t="s">
        <v>378</v>
      </c>
      <c r="B139" s="198">
        <f t="shared" ref="B139:B202" si="398">H139+L139+P139+T139+X139+AB139+AF139+AJ139+AN139+AR139+AV139+AZ139+BD139+BH139+BL139+BP139+BT139+BX139+CB139+CF139+CJ139+CN139+CR139+CV139+CZ139+DD139+DH139+DL139+DP139+DT139+DX139+EB139+EF139+EJ139+EN139+ER139+EV139+EZ139+FD139+FH139+FL139+FP139+FT139+FX139+GB139+GF139+GJ139+GN139+GR139+GV139+GZ139+HD139+HH139+HL139+HP139+HT139+HX139+IB139+IF139+IJ139+IN139+IR139+IV139+IZ139+JD139+JH139+JL139+JP139+JT139+JX139+KB139+KF139+KJ139+KN139+KR139+KV139+KZ139+LD139+LH139+LL139+LP139</f>
        <v>12750</v>
      </c>
      <c r="C139" s="198">
        <f t="shared" ref="C139:C202" si="399">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IG139+IK139+IO139+IS139+IW139+JA139+JE139+JI139+JM139+JQ139+JY139+KC139+KG139+KK139+KO139+KS139+KW139+LA139+LE139+LI139+LM139+LQ139</f>
        <v>14846.64</v>
      </c>
      <c r="D139" s="198">
        <f t="shared" ref="D139:D202" si="400">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IG139+IK139+IO139+IS139+IW139+JA139+JE139+JI139+JM139+JQ139+JY139+KC139+KG139+KK139+KO139+KS139+KW139+LA139+LE139+LI139+LM139+LQ139</f>
        <v>14846.64</v>
      </c>
      <c r="E139" s="198"/>
      <c r="F139" s="198">
        <f t="shared" ref="F139:F202" si="401">J139+N139+R139+V139+Z139+AD139+AH139+AL139+AP139+AT139+AX139+BB139+BF139+BJ139+BN139+BR139+BV139+BZ139+CD139+CH139+CL139+CP139+CT139+CX139+DB139+DF139+DJ139+DN139+DR139+DV139+DZ139+ED139+EH139+EL139+EP139+ET139+EX139+FB139+FF139+FJ139+FN139+FR139+FV139+FZ139+GD139+GH139+GL139+GP139+GT139+GX139+HB139+HF139+HJ139+HN139+HR139+HV139+HZ139+ID139+IH139+IL139+IP139+IT139+IX139+JB139+JF139+JJ139+JN139+JR139+JZ139+KD139+KH139+KL139+KP139+KT139+KX139+LB139+LF139+LJ139+LN139+LR139</f>
        <v>12972.631249999999</v>
      </c>
      <c r="G139" s="26">
        <f t="shared" si="338"/>
        <v>87.377556470689655</v>
      </c>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v>1380</v>
      </c>
      <c r="BR139" s="26">
        <v>414</v>
      </c>
      <c r="BS139" s="26">
        <f t="shared" si="260"/>
        <v>30</v>
      </c>
      <c r="BT139" s="26">
        <v>12750</v>
      </c>
      <c r="BU139" s="26">
        <v>12750</v>
      </c>
      <c r="BV139" s="26">
        <v>11841.991249999999</v>
      </c>
      <c r="BW139" s="26">
        <f>BV139/BU139*100</f>
        <v>92.87836274509803</v>
      </c>
      <c r="BX139" s="184"/>
      <c r="BY139" s="184"/>
      <c r="BZ139" s="184"/>
      <c r="CA139" s="184"/>
      <c r="CB139" s="26"/>
      <c r="CC139" s="26"/>
      <c r="CD139" s="26"/>
      <c r="CE139" s="80"/>
      <c r="CF139" s="26"/>
      <c r="CG139" s="26"/>
      <c r="CH139" s="26"/>
      <c r="CI139" s="80"/>
      <c r="CJ139" s="26"/>
      <c r="CK139" s="26"/>
      <c r="CL139" s="26"/>
      <c r="CM139" s="80"/>
      <c r="CN139" s="26"/>
      <c r="CO139" s="26"/>
      <c r="CP139" s="26"/>
      <c r="CQ139" s="31"/>
      <c r="CR139" s="26"/>
      <c r="CS139" s="26"/>
      <c r="CT139" s="26"/>
      <c r="CU139" s="26"/>
      <c r="CV139" s="26"/>
      <c r="CW139" s="26"/>
      <c r="CX139" s="26"/>
      <c r="CY139" s="80"/>
      <c r="CZ139" s="26"/>
      <c r="DA139" s="26"/>
      <c r="DB139" s="26"/>
      <c r="DC139" s="31"/>
      <c r="DD139" s="26"/>
      <c r="DE139" s="26"/>
      <c r="DF139" s="26"/>
      <c r="DG139" s="26"/>
      <c r="DH139" s="26"/>
      <c r="DI139" s="26"/>
      <c r="DJ139" s="26"/>
      <c r="DK139" s="80"/>
      <c r="DL139" s="80"/>
      <c r="DM139" s="26">
        <v>716.64</v>
      </c>
      <c r="DN139" s="26">
        <v>716.64</v>
      </c>
      <c r="DO139" s="26">
        <f t="shared" ref="DO139:DO146" si="402">DN139/DM139*100</f>
        <v>100</v>
      </c>
      <c r="DP139" s="26"/>
      <c r="DQ139" s="26"/>
      <c r="DR139" s="26"/>
      <c r="DS139" s="80"/>
      <c r="DT139" s="80"/>
      <c r="DU139" s="27"/>
      <c r="DV139" s="26"/>
      <c r="DW139" s="80"/>
      <c r="DX139" s="80"/>
      <c r="DY139" s="27"/>
      <c r="DZ139" s="26"/>
      <c r="EA139" s="80"/>
      <c r="EB139" s="27"/>
      <c r="EC139" s="27"/>
      <c r="ED139" s="26"/>
      <c r="EE139" s="80"/>
      <c r="EF139" s="27"/>
      <c r="EG139" s="27"/>
      <c r="EH139" s="26"/>
      <c r="EI139" s="26"/>
      <c r="EJ139" s="27"/>
      <c r="EK139" s="27"/>
      <c r="EL139" s="26"/>
      <c r="EM139" s="80"/>
      <c r="EN139" s="27"/>
      <c r="EO139" s="27"/>
      <c r="EP139" s="26"/>
      <c r="EQ139" s="80"/>
      <c r="ER139" s="26"/>
      <c r="ES139" s="26"/>
      <c r="ET139" s="26"/>
      <c r="EU139" s="27"/>
      <c r="EV139" s="26"/>
      <c r="EW139" s="26"/>
      <c r="EX139" s="26"/>
      <c r="EY139" s="26"/>
      <c r="EZ139" s="26"/>
      <c r="FA139" s="26"/>
      <c r="FB139" s="26"/>
      <c r="FC139" s="26"/>
      <c r="FD139" s="27"/>
      <c r="FE139" s="27"/>
      <c r="FF139" s="26"/>
      <c r="FG139" s="80"/>
      <c r="FH139" s="80"/>
      <c r="FI139" s="27"/>
      <c r="FJ139" s="26"/>
      <c r="FK139" s="80"/>
      <c r="FL139" s="80"/>
      <c r="FM139" s="27"/>
      <c r="FN139" s="26"/>
      <c r="FO139" s="80"/>
      <c r="FP139" s="26"/>
      <c r="FQ139" s="26"/>
      <c r="FR139" s="26"/>
      <c r="FS139" s="80"/>
      <c r="FT139" s="27"/>
      <c r="FU139" s="26"/>
      <c r="FV139" s="26"/>
      <c r="FW139" s="31"/>
      <c r="FX139" s="26"/>
      <c r="FY139" s="26"/>
      <c r="FZ139" s="26"/>
      <c r="GA139" s="80"/>
      <c r="GB139" s="26"/>
      <c r="GC139" s="26"/>
      <c r="GD139" s="26"/>
      <c r="GE139" s="80"/>
      <c r="GF139" s="26"/>
      <c r="GG139" s="26"/>
      <c r="GH139" s="26">
        <v>0</v>
      </c>
      <c r="GI139" s="80"/>
      <c r="GJ139" s="80"/>
      <c r="GK139" s="26"/>
      <c r="GL139" s="26"/>
      <c r="GM139" s="80"/>
      <c r="GN139" s="26"/>
      <c r="GO139" s="26"/>
      <c r="GP139" s="26"/>
      <c r="GQ139" s="80"/>
      <c r="GR139" s="80"/>
      <c r="GS139" s="26"/>
      <c r="GT139" s="26"/>
      <c r="GU139" s="26"/>
      <c r="GV139" s="26"/>
      <c r="GW139" s="26"/>
      <c r="GX139" s="26"/>
      <c r="GY139" s="26"/>
      <c r="GZ139" s="26"/>
      <c r="HA139" s="26"/>
      <c r="HB139" s="26"/>
      <c r="HC139" s="26"/>
      <c r="HD139" s="26"/>
      <c r="HE139" s="26"/>
      <c r="HF139" s="26"/>
      <c r="HG139" s="26"/>
      <c r="HH139" s="26"/>
      <c r="HI139" s="26"/>
      <c r="HJ139" s="26"/>
      <c r="HK139" s="26"/>
      <c r="HL139" s="26"/>
      <c r="HM139" s="26"/>
      <c r="HN139" s="26"/>
      <c r="HO139" s="26"/>
      <c r="HP139" s="26"/>
      <c r="HQ139" s="26"/>
      <c r="HR139" s="26"/>
      <c r="HS139" s="26"/>
      <c r="HT139" s="26"/>
      <c r="HU139" s="26"/>
      <c r="HV139" s="26"/>
      <c r="HW139" s="26"/>
      <c r="HX139" s="26"/>
      <c r="HY139" s="26"/>
      <c r="HZ139" s="26"/>
      <c r="IA139" s="26"/>
      <c r="IB139" s="26"/>
      <c r="IC139" s="26"/>
      <c r="ID139" s="26"/>
      <c r="IE139" s="26"/>
      <c r="IF139" s="26"/>
      <c r="IG139" s="26"/>
      <c r="IH139" s="26"/>
      <c r="II139" s="26"/>
      <c r="IJ139" s="26"/>
      <c r="IK139" s="26"/>
      <c r="IL139" s="26"/>
      <c r="IM139" s="26"/>
      <c r="IN139" s="26"/>
      <c r="IO139" s="26"/>
      <c r="IP139" s="26"/>
      <c r="IQ139" s="26"/>
      <c r="IR139" s="80"/>
      <c r="IS139" s="27"/>
      <c r="IT139" s="26"/>
      <c r="IU139" s="80"/>
      <c r="IV139" s="26"/>
      <c r="IW139" s="26"/>
      <c r="IX139" s="26"/>
      <c r="IY139" s="26"/>
      <c r="IZ139" s="26"/>
      <c r="JA139" s="26"/>
      <c r="JB139" s="26"/>
      <c r="JC139" s="26"/>
      <c r="JD139" s="26"/>
      <c r="JE139" s="26"/>
      <c r="JF139" s="26"/>
      <c r="JG139" s="26"/>
      <c r="JH139" s="26"/>
      <c r="JI139" s="26"/>
      <c r="JJ139" s="26"/>
      <c r="JK139" s="26"/>
      <c r="JL139" s="26"/>
      <c r="JM139" s="26"/>
      <c r="JN139" s="26"/>
      <c r="JO139" s="26"/>
      <c r="JP139" s="26"/>
      <c r="JQ139" s="26"/>
      <c r="JR139" s="26"/>
      <c r="JS139" s="26"/>
      <c r="JT139" s="26"/>
      <c r="JU139" s="26"/>
      <c r="JV139" s="26"/>
      <c r="JW139" s="26"/>
      <c r="JX139" s="30"/>
      <c r="JY139" s="30"/>
      <c r="JZ139" s="30"/>
      <c r="KA139" s="30"/>
      <c r="KB139" s="26"/>
      <c r="KC139" s="26"/>
      <c r="KD139" s="26"/>
      <c r="KE139" s="26"/>
      <c r="KF139" s="26"/>
      <c r="KG139" s="26"/>
      <c r="KH139" s="26"/>
      <c r="KI139" s="26"/>
      <c r="KJ139" s="26"/>
      <c r="KK139" s="26"/>
      <c r="KL139" s="26"/>
      <c r="KM139" s="26"/>
      <c r="KN139" s="26"/>
      <c r="KO139" s="26"/>
      <c r="KP139" s="26"/>
      <c r="KQ139" s="26"/>
      <c r="KR139" s="26"/>
      <c r="KS139" s="26"/>
      <c r="KT139" s="26"/>
      <c r="KU139" s="26"/>
      <c r="KV139" s="26"/>
      <c r="KW139" s="26"/>
      <c r="KX139" s="26"/>
      <c r="KY139" s="26"/>
      <c r="KZ139" s="26"/>
      <c r="LA139" s="26"/>
      <c r="LB139" s="26"/>
      <c r="LC139" s="26"/>
      <c r="LD139" s="26"/>
      <c r="LE139" s="26"/>
      <c r="LF139" s="26"/>
      <c r="LG139" s="26"/>
      <c r="LH139" s="26"/>
      <c r="LI139" s="26"/>
      <c r="LJ139" s="26"/>
      <c r="LK139" s="26"/>
      <c r="LL139" s="26"/>
      <c r="LM139" s="26"/>
      <c r="LN139" s="26"/>
      <c r="LO139" s="26"/>
      <c r="LP139" s="26"/>
      <c r="LQ139" s="26"/>
      <c r="LR139" s="26"/>
      <c r="LS139" s="26"/>
    </row>
    <row r="140" spans="1:331" ht="15.75" x14ac:dyDescent="0.25">
      <c r="A140" s="66" t="s">
        <v>379</v>
      </c>
      <c r="B140" s="198">
        <f t="shared" si="398"/>
        <v>2712</v>
      </c>
      <c r="C140" s="198">
        <f t="shared" si="399"/>
        <v>5381</v>
      </c>
      <c r="D140" s="198">
        <f t="shared" si="400"/>
        <v>5381</v>
      </c>
      <c r="E140" s="198"/>
      <c r="F140" s="198">
        <f t="shared" si="401"/>
        <v>5381</v>
      </c>
      <c r="G140" s="26">
        <f t="shared" si="338"/>
        <v>100</v>
      </c>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184"/>
      <c r="BY140" s="184"/>
      <c r="BZ140" s="184"/>
      <c r="CA140" s="184"/>
      <c r="CB140" s="26"/>
      <c r="CC140" s="26"/>
      <c r="CD140" s="26"/>
      <c r="CE140" s="80"/>
      <c r="CF140" s="26"/>
      <c r="CG140" s="26"/>
      <c r="CH140" s="26"/>
      <c r="CI140" s="80"/>
      <c r="CJ140" s="26"/>
      <c r="CK140" s="26"/>
      <c r="CL140" s="26"/>
      <c r="CM140" s="80"/>
      <c r="CN140" s="26"/>
      <c r="CO140" s="26"/>
      <c r="CP140" s="26"/>
      <c r="CQ140" s="31"/>
      <c r="CR140" s="26"/>
      <c r="CS140" s="26"/>
      <c r="CT140" s="26"/>
      <c r="CU140" s="26"/>
      <c r="CV140" s="80"/>
      <c r="CW140" s="26"/>
      <c r="CX140" s="26"/>
      <c r="CY140" s="80"/>
      <c r="CZ140" s="26">
        <v>2712</v>
      </c>
      <c r="DA140" s="26">
        <v>2712</v>
      </c>
      <c r="DB140" s="26">
        <v>2712</v>
      </c>
      <c r="DC140" s="31">
        <f t="shared" si="261"/>
        <v>100</v>
      </c>
      <c r="DD140" s="26"/>
      <c r="DE140" s="26"/>
      <c r="DF140" s="26"/>
      <c r="DG140" s="26"/>
      <c r="DH140" s="26"/>
      <c r="DI140" s="26"/>
      <c r="DJ140" s="26"/>
      <c r="DK140" s="80"/>
      <c r="DL140" s="80"/>
      <c r="DM140" s="26"/>
      <c r="DN140" s="26"/>
      <c r="DO140" s="26"/>
      <c r="DP140" s="26"/>
      <c r="DQ140" s="26"/>
      <c r="DR140" s="26"/>
      <c r="DS140" s="80"/>
      <c r="DT140" s="80"/>
      <c r="DU140" s="27"/>
      <c r="DV140" s="26"/>
      <c r="DW140" s="80"/>
      <c r="DX140" s="80"/>
      <c r="DY140" s="27"/>
      <c r="DZ140" s="26"/>
      <c r="EA140" s="80"/>
      <c r="EB140" s="27"/>
      <c r="EC140" s="27"/>
      <c r="ED140" s="26"/>
      <c r="EE140" s="80"/>
      <c r="EF140" s="27"/>
      <c r="EG140" s="27"/>
      <c r="EH140" s="26"/>
      <c r="EI140" s="26"/>
      <c r="EJ140" s="27"/>
      <c r="EK140" s="27"/>
      <c r="EL140" s="26"/>
      <c r="EM140" s="80"/>
      <c r="EN140" s="27"/>
      <c r="EO140" s="27"/>
      <c r="EP140" s="26"/>
      <c r="EQ140" s="80"/>
      <c r="ER140" s="26"/>
      <c r="ES140" s="26"/>
      <c r="ET140" s="26"/>
      <c r="EU140" s="27"/>
      <c r="EV140" s="26"/>
      <c r="EW140" s="26"/>
      <c r="EX140" s="26"/>
      <c r="EY140" s="26"/>
      <c r="EZ140" s="26"/>
      <c r="FA140" s="26"/>
      <c r="FB140" s="26"/>
      <c r="FC140" s="26"/>
      <c r="FD140" s="27"/>
      <c r="FE140" s="27"/>
      <c r="FF140" s="26"/>
      <c r="FG140" s="80"/>
      <c r="FH140" s="80"/>
      <c r="FI140" s="27"/>
      <c r="FJ140" s="26"/>
      <c r="FK140" s="80"/>
      <c r="FL140" s="80"/>
      <c r="FM140" s="27"/>
      <c r="FN140" s="26"/>
      <c r="FO140" s="80"/>
      <c r="FP140" s="26"/>
      <c r="FQ140" s="26"/>
      <c r="FR140" s="26"/>
      <c r="FS140" s="80"/>
      <c r="FT140" s="27"/>
      <c r="FU140" s="26">
        <v>2669</v>
      </c>
      <c r="FV140" s="26">
        <v>2669</v>
      </c>
      <c r="FW140" s="31">
        <f>FV140/FU140*100</f>
        <v>100</v>
      </c>
      <c r="FX140" s="26"/>
      <c r="FY140" s="26"/>
      <c r="FZ140" s="26"/>
      <c r="GA140" s="80"/>
      <c r="GB140" s="26"/>
      <c r="GC140" s="26"/>
      <c r="GD140" s="26"/>
      <c r="GE140" s="80"/>
      <c r="GF140" s="26"/>
      <c r="GG140" s="26"/>
      <c r="GH140" s="26"/>
      <c r="GI140" s="80"/>
      <c r="GJ140" s="80"/>
      <c r="GK140" s="26"/>
      <c r="GL140" s="26"/>
      <c r="GM140" s="80"/>
      <c r="GN140" s="26"/>
      <c r="GO140" s="26"/>
      <c r="GP140" s="26"/>
      <c r="GQ140" s="80"/>
      <c r="GR140" s="80"/>
      <c r="GS140" s="26"/>
      <c r="GT140" s="26"/>
      <c r="GU140" s="26"/>
      <c r="GV140" s="26"/>
      <c r="GW140" s="26"/>
      <c r="GX140" s="26"/>
      <c r="GY140" s="26"/>
      <c r="GZ140" s="26"/>
      <c r="HA140" s="26"/>
      <c r="HB140" s="26"/>
      <c r="HC140" s="26"/>
      <c r="HD140" s="26"/>
      <c r="HE140" s="26"/>
      <c r="HF140" s="26"/>
      <c r="HG140" s="26"/>
      <c r="HH140" s="26"/>
      <c r="HI140" s="26"/>
      <c r="HJ140" s="26"/>
      <c r="HK140" s="26"/>
      <c r="HL140" s="26"/>
      <c r="HM140" s="26"/>
      <c r="HN140" s="26"/>
      <c r="HO140" s="26"/>
      <c r="HP140" s="26"/>
      <c r="HQ140" s="26"/>
      <c r="HR140" s="26"/>
      <c r="HS140" s="26"/>
      <c r="HT140" s="26"/>
      <c r="HU140" s="26"/>
      <c r="HV140" s="26"/>
      <c r="HW140" s="26"/>
      <c r="HX140" s="26"/>
      <c r="HY140" s="26"/>
      <c r="HZ140" s="26"/>
      <c r="IA140" s="26"/>
      <c r="IB140" s="26"/>
      <c r="IC140" s="26"/>
      <c r="ID140" s="26"/>
      <c r="IE140" s="26"/>
      <c r="IF140" s="26"/>
      <c r="IG140" s="26"/>
      <c r="IH140" s="26"/>
      <c r="II140" s="26"/>
      <c r="IJ140" s="26"/>
      <c r="IK140" s="26"/>
      <c r="IL140" s="26"/>
      <c r="IM140" s="26"/>
      <c r="IN140" s="26"/>
      <c r="IO140" s="26"/>
      <c r="IP140" s="26"/>
      <c r="IQ140" s="26"/>
      <c r="IR140" s="80"/>
      <c r="IS140" s="27"/>
      <c r="IT140" s="26"/>
      <c r="IU140" s="80"/>
      <c r="IV140" s="26"/>
      <c r="IW140" s="26"/>
      <c r="IX140" s="26"/>
      <c r="IY140" s="26"/>
      <c r="IZ140" s="26"/>
      <c r="JA140" s="26"/>
      <c r="JB140" s="26"/>
      <c r="JC140" s="26"/>
      <c r="JD140" s="26"/>
      <c r="JE140" s="26"/>
      <c r="JF140" s="26"/>
      <c r="JG140" s="26"/>
      <c r="JH140" s="26"/>
      <c r="JI140" s="26"/>
      <c r="JJ140" s="26"/>
      <c r="JK140" s="26"/>
      <c r="JL140" s="26"/>
      <c r="JM140" s="26"/>
      <c r="JN140" s="26"/>
      <c r="JO140" s="26"/>
      <c r="JP140" s="26"/>
      <c r="JQ140" s="26"/>
      <c r="JR140" s="26"/>
      <c r="JS140" s="26"/>
      <c r="JT140" s="26"/>
      <c r="JU140" s="26"/>
      <c r="JV140" s="26"/>
      <c r="JW140" s="26"/>
      <c r="JX140" s="30"/>
      <c r="JY140" s="30"/>
      <c r="JZ140" s="30"/>
      <c r="KA140" s="30"/>
      <c r="KB140" s="26"/>
      <c r="KC140" s="26"/>
      <c r="KD140" s="26"/>
      <c r="KE140" s="26"/>
      <c r="KF140" s="26"/>
      <c r="KG140" s="26"/>
      <c r="KH140" s="26"/>
      <c r="KI140" s="26"/>
      <c r="KJ140" s="26"/>
      <c r="KK140" s="26"/>
      <c r="KL140" s="26"/>
      <c r="KM140" s="26"/>
      <c r="KN140" s="26"/>
      <c r="KO140" s="26"/>
      <c r="KP140" s="26"/>
      <c r="KQ140" s="26"/>
      <c r="KR140" s="26"/>
      <c r="KS140" s="26"/>
      <c r="KT140" s="26"/>
      <c r="KU140" s="26"/>
      <c r="KV140" s="26"/>
      <c r="KW140" s="26"/>
      <c r="KX140" s="26"/>
      <c r="KY140" s="26"/>
      <c r="KZ140" s="26"/>
      <c r="LA140" s="26"/>
      <c r="LB140" s="26"/>
      <c r="LC140" s="26"/>
      <c r="LD140" s="26"/>
      <c r="LE140" s="26"/>
      <c r="LF140" s="26"/>
      <c r="LG140" s="26"/>
      <c r="LH140" s="26"/>
      <c r="LI140" s="26"/>
      <c r="LJ140" s="26"/>
      <c r="LK140" s="26"/>
      <c r="LL140" s="26"/>
      <c r="LM140" s="26"/>
      <c r="LN140" s="26"/>
      <c r="LO140" s="26"/>
      <c r="LP140" s="26"/>
      <c r="LQ140" s="26"/>
      <c r="LR140" s="26"/>
      <c r="LS140" s="26"/>
    </row>
    <row r="141" spans="1:331" s="86" customFormat="1" ht="15.75" x14ac:dyDescent="0.25">
      <c r="A141" s="22" t="s">
        <v>380</v>
      </c>
      <c r="B141" s="198">
        <f t="shared" si="398"/>
        <v>4974</v>
      </c>
      <c r="C141" s="198">
        <f t="shared" si="399"/>
        <v>9869</v>
      </c>
      <c r="D141" s="198">
        <f t="shared" si="400"/>
        <v>9869</v>
      </c>
      <c r="E141" s="198"/>
      <c r="F141" s="198">
        <f t="shared" si="401"/>
        <v>9869</v>
      </c>
      <c r="G141" s="26">
        <f t="shared" si="338"/>
        <v>100</v>
      </c>
      <c r="H141" s="30"/>
      <c r="I141" s="30"/>
      <c r="J141" s="30"/>
      <c r="K141" s="30"/>
      <c r="L141" s="30"/>
      <c r="M141" s="30"/>
      <c r="N141" s="30"/>
      <c r="O141" s="26"/>
      <c r="P141" s="26"/>
      <c r="Q141" s="30"/>
      <c r="R141" s="30"/>
      <c r="S141" s="30"/>
      <c r="T141" s="26"/>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26"/>
      <c r="AV141" s="30"/>
      <c r="AW141" s="30"/>
      <c r="AX141" s="30"/>
      <c r="AY141" s="26"/>
      <c r="AZ141" s="30"/>
      <c r="BA141" s="30"/>
      <c r="BB141" s="30"/>
      <c r="BC141" s="30"/>
      <c r="BD141" s="30"/>
      <c r="BE141" s="30"/>
      <c r="BF141" s="30"/>
      <c r="BG141" s="30"/>
      <c r="BH141" s="30"/>
      <c r="BI141" s="30"/>
      <c r="BJ141" s="30"/>
      <c r="BK141" s="30"/>
      <c r="BL141" s="30"/>
      <c r="BM141" s="30"/>
      <c r="BN141" s="30"/>
      <c r="BO141" s="30"/>
      <c r="BP141" s="30"/>
      <c r="BQ141" s="30"/>
      <c r="BR141" s="30"/>
      <c r="BS141" s="26"/>
      <c r="BT141" s="30"/>
      <c r="BU141" s="30"/>
      <c r="BV141" s="30"/>
      <c r="BW141" s="30"/>
      <c r="BX141" s="111"/>
      <c r="BY141" s="111"/>
      <c r="BZ141" s="111"/>
      <c r="CA141" s="111"/>
      <c r="CB141" s="30"/>
      <c r="CC141" s="30"/>
      <c r="CD141" s="30"/>
      <c r="CE141" s="81"/>
      <c r="CF141" s="30"/>
      <c r="CG141" s="30"/>
      <c r="CH141" s="30"/>
      <c r="CI141" s="81"/>
      <c r="CJ141" s="30"/>
      <c r="CK141" s="30"/>
      <c r="CL141" s="30"/>
      <c r="CM141" s="81"/>
      <c r="CN141" s="30"/>
      <c r="CO141" s="30"/>
      <c r="CP141" s="30"/>
      <c r="CQ141" s="31"/>
      <c r="CR141" s="30"/>
      <c r="CS141" s="30"/>
      <c r="CT141" s="30"/>
      <c r="CU141" s="26"/>
      <c r="CV141" s="81"/>
      <c r="CW141" s="30"/>
      <c r="CX141" s="30"/>
      <c r="CY141" s="81"/>
      <c r="CZ141" s="30">
        <v>4974</v>
      </c>
      <c r="DA141" s="30">
        <v>4974</v>
      </c>
      <c r="DB141" s="30">
        <v>4974</v>
      </c>
      <c r="DC141" s="31">
        <f t="shared" si="261"/>
        <v>100</v>
      </c>
      <c r="DD141" s="30"/>
      <c r="DE141" s="30"/>
      <c r="DF141" s="30"/>
      <c r="DG141" s="81"/>
      <c r="DH141" s="81"/>
      <c r="DI141" s="30"/>
      <c r="DJ141" s="30"/>
      <c r="DK141" s="81"/>
      <c r="DL141" s="81"/>
      <c r="DM141" s="30"/>
      <c r="DN141" s="30"/>
      <c r="DO141" s="26"/>
      <c r="DP141" s="30"/>
      <c r="DQ141" s="30"/>
      <c r="DR141" s="30"/>
      <c r="DS141" s="81"/>
      <c r="DT141" s="81"/>
      <c r="DU141" s="30"/>
      <c r="DV141" s="30"/>
      <c r="DW141" s="81"/>
      <c r="DX141" s="81"/>
      <c r="DY141" s="30"/>
      <c r="DZ141" s="30"/>
      <c r="EA141" s="81"/>
      <c r="EB141" s="30"/>
      <c r="EC141" s="30"/>
      <c r="ED141" s="30"/>
      <c r="EE141" s="81"/>
      <c r="EF141" s="30"/>
      <c r="EG141" s="30"/>
      <c r="EH141" s="30"/>
      <c r="EI141" s="26"/>
      <c r="EJ141" s="30"/>
      <c r="EK141" s="30"/>
      <c r="EL141" s="30"/>
      <c r="EM141" s="81"/>
      <c r="EN141" s="30"/>
      <c r="EO141" s="30"/>
      <c r="EP141" s="30"/>
      <c r="EQ141" s="81"/>
      <c r="ER141" s="30"/>
      <c r="ES141" s="30"/>
      <c r="ET141" s="30"/>
      <c r="EU141" s="27"/>
      <c r="EV141" s="30"/>
      <c r="EW141" s="30"/>
      <c r="EX141" s="30"/>
      <c r="EY141" s="30"/>
      <c r="EZ141" s="30"/>
      <c r="FA141" s="30"/>
      <c r="FB141" s="30"/>
      <c r="FC141" s="30"/>
      <c r="FD141" s="30"/>
      <c r="FE141" s="30"/>
      <c r="FF141" s="30"/>
      <c r="FG141" s="81"/>
      <c r="FH141" s="81"/>
      <c r="FI141" s="30"/>
      <c r="FJ141" s="30"/>
      <c r="FK141" s="81"/>
      <c r="FL141" s="81"/>
      <c r="FM141" s="30"/>
      <c r="FN141" s="30"/>
      <c r="FO141" s="81"/>
      <c r="FP141" s="30"/>
      <c r="FQ141" s="30"/>
      <c r="FR141" s="30"/>
      <c r="FS141" s="81"/>
      <c r="FT141" s="27"/>
      <c r="FU141" s="30">
        <v>4895</v>
      </c>
      <c r="FV141" s="30">
        <v>4895</v>
      </c>
      <c r="FW141" s="31">
        <f t="shared" ref="FW141:FW147" si="403">FV141/FU141*100</f>
        <v>100</v>
      </c>
      <c r="FX141" s="30"/>
      <c r="FY141" s="30"/>
      <c r="FZ141" s="30"/>
      <c r="GA141" s="81"/>
      <c r="GB141" s="30"/>
      <c r="GC141" s="30"/>
      <c r="GD141" s="30"/>
      <c r="GE141" s="81"/>
      <c r="GF141" s="30"/>
      <c r="GG141" s="30"/>
      <c r="GH141" s="30"/>
      <c r="GI141" s="81"/>
      <c r="GJ141" s="81"/>
      <c r="GK141" s="30"/>
      <c r="GL141" s="30"/>
      <c r="GM141" s="81"/>
      <c r="GN141" s="30"/>
      <c r="GO141" s="30"/>
      <c r="GP141" s="30"/>
      <c r="GQ141" s="81"/>
      <c r="GR141" s="81"/>
      <c r="GS141" s="30"/>
      <c r="GT141" s="30"/>
      <c r="GU141" s="30"/>
      <c r="GV141" s="30"/>
      <c r="GW141" s="30"/>
      <c r="GX141" s="30"/>
      <c r="GY141" s="30"/>
      <c r="GZ141" s="30"/>
      <c r="HA141" s="30"/>
      <c r="HB141" s="30"/>
      <c r="HC141" s="30"/>
      <c r="HD141" s="30"/>
      <c r="HE141" s="30"/>
      <c r="HF141" s="30"/>
      <c r="HG141" s="30"/>
      <c r="HH141" s="30"/>
      <c r="HI141" s="30"/>
      <c r="HJ141" s="30"/>
      <c r="HK141" s="30"/>
      <c r="HL141" s="30"/>
      <c r="HM141" s="30"/>
      <c r="HN141" s="30"/>
      <c r="HO141" s="26"/>
      <c r="HP141" s="30"/>
      <c r="HQ141" s="30"/>
      <c r="HR141" s="30"/>
      <c r="HS141" s="26"/>
      <c r="HT141" s="30"/>
      <c r="HU141" s="30"/>
      <c r="HV141" s="30"/>
      <c r="HW141" s="30"/>
      <c r="HX141" s="30"/>
      <c r="HY141" s="30"/>
      <c r="HZ141" s="30"/>
      <c r="IA141" s="30"/>
      <c r="IB141" s="30"/>
      <c r="IC141" s="30"/>
      <c r="ID141" s="30"/>
      <c r="IE141" s="30"/>
      <c r="IF141" s="30"/>
      <c r="IG141" s="30"/>
      <c r="IH141" s="30"/>
      <c r="II141" s="30"/>
      <c r="IJ141" s="30"/>
      <c r="IK141" s="30"/>
      <c r="IL141" s="30"/>
      <c r="IM141" s="30"/>
      <c r="IN141" s="30"/>
      <c r="IO141" s="30"/>
      <c r="IP141" s="30"/>
      <c r="IQ141" s="30"/>
      <c r="IR141" s="81"/>
      <c r="IS141" s="30"/>
      <c r="IT141" s="30"/>
      <c r="IU141" s="81"/>
      <c r="IV141" s="30"/>
      <c r="IW141" s="30"/>
      <c r="IX141" s="30"/>
      <c r="IY141" s="30"/>
      <c r="IZ141" s="30"/>
      <c r="JA141" s="30"/>
      <c r="JB141" s="30"/>
      <c r="JC141" s="30"/>
      <c r="JD141" s="30"/>
      <c r="JE141" s="30"/>
      <c r="JF141" s="30"/>
      <c r="JG141" s="30"/>
      <c r="JH141" s="30"/>
      <c r="JI141" s="30"/>
      <c r="JJ141" s="30"/>
      <c r="JK141" s="30"/>
      <c r="JL141" s="30"/>
      <c r="JM141" s="30"/>
      <c r="JN141" s="30"/>
      <c r="JO141" s="30"/>
      <c r="JP141" s="30"/>
      <c r="JQ141" s="30"/>
      <c r="JR141" s="30"/>
      <c r="JS141" s="26"/>
      <c r="JT141" s="26"/>
      <c r="JU141" s="26"/>
      <c r="JV141" s="26"/>
      <c r="JW141" s="26"/>
      <c r="JX141" s="30"/>
      <c r="JY141" s="30"/>
      <c r="JZ141" s="30"/>
      <c r="KA141" s="30"/>
      <c r="KB141" s="30"/>
      <c r="KC141" s="30"/>
      <c r="KD141" s="30"/>
      <c r="KE141" s="30"/>
      <c r="KF141" s="30"/>
      <c r="KG141" s="30"/>
      <c r="KH141" s="30"/>
      <c r="KI141" s="30"/>
      <c r="KJ141" s="30"/>
      <c r="KK141" s="30"/>
      <c r="KL141" s="30"/>
      <c r="KM141" s="30"/>
      <c r="KN141" s="30"/>
      <c r="KO141" s="30"/>
      <c r="KP141" s="30"/>
      <c r="KQ141" s="30"/>
      <c r="KR141" s="30"/>
      <c r="KS141" s="30"/>
      <c r="KT141" s="30"/>
      <c r="KU141" s="30"/>
      <c r="KV141" s="30"/>
      <c r="KW141" s="30"/>
      <c r="KX141" s="30"/>
      <c r="KY141" s="30"/>
      <c r="KZ141" s="30"/>
      <c r="LA141" s="30"/>
      <c r="LB141" s="30"/>
      <c r="LC141" s="30"/>
      <c r="LD141" s="30"/>
      <c r="LE141" s="30"/>
      <c r="LF141" s="30"/>
      <c r="LG141" s="30"/>
      <c r="LH141" s="30"/>
      <c r="LI141" s="30"/>
      <c r="LJ141" s="30"/>
      <c r="LK141" s="30"/>
      <c r="LL141" s="30"/>
      <c r="LM141" s="30"/>
      <c r="LN141" s="30"/>
      <c r="LO141" s="30"/>
      <c r="LP141" s="30"/>
      <c r="LQ141" s="30"/>
      <c r="LR141" s="30"/>
      <c r="LS141" s="30"/>
    </row>
    <row r="142" spans="1:331" ht="15.75" x14ac:dyDescent="0.25">
      <c r="A142" s="66" t="s">
        <v>381</v>
      </c>
      <c r="B142" s="198">
        <f t="shared" si="398"/>
        <v>1989</v>
      </c>
      <c r="C142" s="198">
        <f t="shared" si="399"/>
        <v>4914.8160399999997</v>
      </c>
      <c r="D142" s="198">
        <f t="shared" si="400"/>
        <v>4914.8160399999997</v>
      </c>
      <c r="E142" s="198"/>
      <c r="F142" s="198">
        <f t="shared" si="401"/>
        <v>4914.8160399999997</v>
      </c>
      <c r="G142" s="26">
        <f t="shared" si="338"/>
        <v>100</v>
      </c>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v>968.41604000000007</v>
      </c>
      <c r="BR142" s="26">
        <v>968.41604000000007</v>
      </c>
      <c r="BS142" s="26">
        <f t="shared" ref="BS142:BS205" si="404">BR142/BQ142*100</f>
        <v>100</v>
      </c>
      <c r="BT142" s="26"/>
      <c r="BU142" s="26"/>
      <c r="BV142" s="26"/>
      <c r="BW142" s="26"/>
      <c r="BX142" s="184"/>
      <c r="BY142" s="184"/>
      <c r="BZ142" s="184"/>
      <c r="CA142" s="184"/>
      <c r="CB142" s="26"/>
      <c r="CC142" s="26"/>
      <c r="CD142" s="26"/>
      <c r="CE142" s="80"/>
      <c r="CF142" s="26"/>
      <c r="CG142" s="26"/>
      <c r="CH142" s="26"/>
      <c r="CI142" s="80"/>
      <c r="CJ142" s="26"/>
      <c r="CK142" s="26"/>
      <c r="CL142" s="26"/>
      <c r="CM142" s="80"/>
      <c r="CN142" s="26"/>
      <c r="CO142" s="26"/>
      <c r="CP142" s="26"/>
      <c r="CQ142" s="31"/>
      <c r="CR142" s="26"/>
      <c r="CS142" s="26"/>
      <c r="CT142" s="26"/>
      <c r="CU142" s="26"/>
      <c r="CV142" s="80"/>
      <c r="CW142" s="26"/>
      <c r="CX142" s="26"/>
      <c r="CY142" s="80"/>
      <c r="CZ142" s="26">
        <v>1989</v>
      </c>
      <c r="DA142" s="26">
        <v>1989</v>
      </c>
      <c r="DB142" s="26">
        <v>1989</v>
      </c>
      <c r="DC142" s="31">
        <f t="shared" si="261"/>
        <v>100</v>
      </c>
      <c r="DD142" s="26"/>
      <c r="DE142" s="26"/>
      <c r="DF142" s="26"/>
      <c r="DG142" s="80"/>
      <c r="DH142" s="80"/>
      <c r="DI142" s="26"/>
      <c r="DJ142" s="26"/>
      <c r="DK142" s="80"/>
      <c r="DL142" s="80"/>
      <c r="DM142" s="26"/>
      <c r="DN142" s="26"/>
      <c r="DO142" s="26"/>
      <c r="DP142" s="26"/>
      <c r="DQ142" s="26"/>
      <c r="DR142" s="26"/>
      <c r="DS142" s="80"/>
      <c r="DT142" s="80"/>
      <c r="DU142" s="27"/>
      <c r="DV142" s="26"/>
      <c r="DW142" s="80"/>
      <c r="DX142" s="80"/>
      <c r="DY142" s="27"/>
      <c r="DZ142" s="26"/>
      <c r="EA142" s="80"/>
      <c r="EB142" s="27"/>
      <c r="EC142" s="27"/>
      <c r="ED142" s="26"/>
      <c r="EE142" s="80"/>
      <c r="EF142" s="27"/>
      <c r="EG142" s="27"/>
      <c r="EH142" s="26"/>
      <c r="EI142" s="26"/>
      <c r="EJ142" s="27"/>
      <c r="EK142" s="27"/>
      <c r="EL142" s="26"/>
      <c r="EM142" s="80"/>
      <c r="EN142" s="27"/>
      <c r="EO142" s="27"/>
      <c r="EP142" s="26"/>
      <c r="EQ142" s="80"/>
      <c r="ER142" s="26"/>
      <c r="ES142" s="26"/>
      <c r="ET142" s="26"/>
      <c r="EU142" s="27"/>
      <c r="EV142" s="26"/>
      <c r="EW142" s="26"/>
      <c r="EX142" s="26"/>
      <c r="EY142" s="26"/>
      <c r="EZ142" s="26"/>
      <c r="FA142" s="26"/>
      <c r="FB142" s="26"/>
      <c r="FC142" s="26"/>
      <c r="FD142" s="27"/>
      <c r="FE142" s="27"/>
      <c r="FF142" s="26"/>
      <c r="FG142" s="80"/>
      <c r="FH142" s="80"/>
      <c r="FI142" s="27"/>
      <c r="FJ142" s="26"/>
      <c r="FK142" s="80"/>
      <c r="FL142" s="80"/>
      <c r="FM142" s="27"/>
      <c r="FN142" s="26"/>
      <c r="FO142" s="80"/>
      <c r="FP142" s="26"/>
      <c r="FQ142" s="26"/>
      <c r="FR142" s="26"/>
      <c r="FS142" s="80"/>
      <c r="FT142" s="27"/>
      <c r="FU142" s="26">
        <v>1957.4</v>
      </c>
      <c r="FV142" s="26">
        <v>1957.4</v>
      </c>
      <c r="FW142" s="31">
        <f t="shared" si="403"/>
        <v>100</v>
      </c>
      <c r="FX142" s="26"/>
      <c r="FY142" s="26"/>
      <c r="FZ142" s="26"/>
      <c r="GA142" s="80"/>
      <c r="GB142" s="26"/>
      <c r="GC142" s="26"/>
      <c r="GD142" s="26"/>
      <c r="GE142" s="80"/>
      <c r="GF142" s="26"/>
      <c r="GG142" s="26"/>
      <c r="GH142" s="26"/>
      <c r="GI142" s="80"/>
      <c r="GJ142" s="80"/>
      <c r="GK142" s="26"/>
      <c r="GL142" s="26"/>
      <c r="GM142" s="80"/>
      <c r="GN142" s="26"/>
      <c r="GO142" s="26"/>
      <c r="GP142" s="26"/>
      <c r="GQ142" s="80"/>
      <c r="GR142" s="80"/>
      <c r="GS142" s="26"/>
      <c r="GT142" s="26"/>
      <c r="GU142" s="26"/>
      <c r="GV142" s="26"/>
      <c r="GW142" s="26"/>
      <c r="GX142" s="26"/>
      <c r="GY142" s="26"/>
      <c r="GZ142" s="26"/>
      <c r="HA142" s="26"/>
      <c r="HB142" s="26"/>
      <c r="HC142" s="26"/>
      <c r="HD142" s="26"/>
      <c r="HE142" s="26"/>
      <c r="HF142" s="26"/>
      <c r="HG142" s="26"/>
      <c r="HH142" s="26"/>
      <c r="HI142" s="26"/>
      <c r="HJ142" s="26"/>
      <c r="HK142" s="26"/>
      <c r="HL142" s="26"/>
      <c r="HM142" s="26"/>
      <c r="HN142" s="26"/>
      <c r="HO142" s="26"/>
      <c r="HP142" s="26"/>
      <c r="HQ142" s="26"/>
      <c r="HR142" s="26"/>
      <c r="HS142" s="26"/>
      <c r="HT142" s="26"/>
      <c r="HU142" s="26"/>
      <c r="HV142" s="26"/>
      <c r="HW142" s="26"/>
      <c r="HX142" s="26"/>
      <c r="HY142" s="26"/>
      <c r="HZ142" s="26"/>
      <c r="IA142" s="26"/>
      <c r="IB142" s="26"/>
      <c r="IC142" s="26"/>
      <c r="ID142" s="26"/>
      <c r="IE142" s="26"/>
      <c r="IF142" s="26"/>
      <c r="IG142" s="26"/>
      <c r="IH142" s="26"/>
      <c r="II142" s="26"/>
      <c r="IJ142" s="26"/>
      <c r="IK142" s="26"/>
      <c r="IL142" s="26"/>
      <c r="IM142" s="26"/>
      <c r="IN142" s="26"/>
      <c r="IO142" s="26"/>
      <c r="IP142" s="26"/>
      <c r="IQ142" s="26"/>
      <c r="IR142" s="80"/>
      <c r="IS142" s="27"/>
      <c r="IT142" s="26"/>
      <c r="IU142" s="80"/>
      <c r="IV142" s="26"/>
      <c r="IW142" s="26"/>
      <c r="IX142" s="26"/>
      <c r="IY142" s="26"/>
      <c r="IZ142" s="26"/>
      <c r="JA142" s="26"/>
      <c r="JB142" s="26"/>
      <c r="JC142" s="26"/>
      <c r="JD142" s="26"/>
      <c r="JE142" s="26"/>
      <c r="JF142" s="26"/>
      <c r="JG142" s="26"/>
      <c r="JH142" s="26"/>
      <c r="JI142" s="26"/>
      <c r="JJ142" s="26"/>
      <c r="JK142" s="26"/>
      <c r="JL142" s="26"/>
      <c r="JM142" s="26"/>
      <c r="JN142" s="26"/>
      <c r="JO142" s="26"/>
      <c r="JP142" s="26"/>
      <c r="JQ142" s="26"/>
      <c r="JR142" s="26"/>
      <c r="JS142" s="26"/>
      <c r="JT142" s="26"/>
      <c r="JU142" s="26"/>
      <c r="JV142" s="26"/>
      <c r="JW142" s="26"/>
      <c r="JX142" s="30"/>
      <c r="JY142" s="30"/>
      <c r="JZ142" s="30"/>
      <c r="KA142" s="30"/>
      <c r="KB142" s="26"/>
      <c r="KC142" s="26"/>
      <c r="KD142" s="26"/>
      <c r="KE142" s="26"/>
      <c r="KF142" s="26"/>
      <c r="KG142" s="26"/>
      <c r="KH142" s="26"/>
      <c r="KI142" s="26"/>
      <c r="KJ142" s="26"/>
      <c r="KK142" s="26"/>
      <c r="KL142" s="26"/>
      <c r="KM142" s="26"/>
      <c r="KN142" s="26"/>
      <c r="KO142" s="26"/>
      <c r="KP142" s="26"/>
      <c r="KQ142" s="26"/>
      <c r="KR142" s="26"/>
      <c r="KS142" s="26"/>
      <c r="KT142" s="26"/>
      <c r="KU142" s="26"/>
      <c r="KV142" s="26"/>
      <c r="KW142" s="26"/>
      <c r="KX142" s="26"/>
      <c r="KY142" s="26"/>
      <c r="KZ142" s="26"/>
      <c r="LA142" s="26"/>
      <c r="LB142" s="26"/>
      <c r="LC142" s="26"/>
      <c r="LD142" s="26"/>
      <c r="LE142" s="26"/>
      <c r="LF142" s="26"/>
      <c r="LG142" s="26"/>
      <c r="LH142" s="26"/>
      <c r="LI142" s="26"/>
      <c r="LJ142" s="26"/>
      <c r="LK142" s="26"/>
      <c r="LL142" s="26"/>
      <c r="LM142" s="26"/>
      <c r="LN142" s="26"/>
      <c r="LO142" s="26"/>
      <c r="LP142" s="26"/>
      <c r="LQ142" s="26"/>
      <c r="LR142" s="26"/>
      <c r="LS142" s="26"/>
    </row>
    <row r="143" spans="1:331" ht="15.75" x14ac:dyDescent="0.25">
      <c r="A143" s="66" t="s">
        <v>382</v>
      </c>
      <c r="B143" s="198">
        <f t="shared" si="398"/>
        <v>3141</v>
      </c>
      <c r="C143" s="198">
        <f t="shared" si="399"/>
        <v>6574.91</v>
      </c>
      <c r="D143" s="198">
        <f t="shared" si="400"/>
        <v>6574.91</v>
      </c>
      <c r="E143" s="198"/>
      <c r="F143" s="198">
        <f t="shared" si="401"/>
        <v>6574.91</v>
      </c>
      <c r="G143" s="26">
        <f t="shared" si="338"/>
        <v>100</v>
      </c>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184"/>
      <c r="BY143" s="184"/>
      <c r="BZ143" s="184"/>
      <c r="CA143" s="184"/>
      <c r="CB143" s="26"/>
      <c r="CC143" s="26"/>
      <c r="CD143" s="26"/>
      <c r="CE143" s="80"/>
      <c r="CF143" s="26"/>
      <c r="CG143" s="26"/>
      <c r="CH143" s="26"/>
      <c r="CI143" s="80"/>
      <c r="CJ143" s="26"/>
      <c r="CK143" s="26"/>
      <c r="CL143" s="26"/>
      <c r="CM143" s="80"/>
      <c r="CN143" s="26"/>
      <c r="CO143" s="26"/>
      <c r="CP143" s="26"/>
      <c r="CQ143" s="31"/>
      <c r="CR143" s="26"/>
      <c r="CS143" s="26"/>
      <c r="CT143" s="26"/>
      <c r="CU143" s="26"/>
      <c r="CV143" s="80"/>
      <c r="CW143" s="26"/>
      <c r="CX143" s="26"/>
      <c r="CY143" s="80"/>
      <c r="CZ143" s="26">
        <v>3141</v>
      </c>
      <c r="DA143" s="26">
        <v>3141</v>
      </c>
      <c r="DB143" s="26">
        <v>3141</v>
      </c>
      <c r="DC143" s="31">
        <f t="shared" si="261"/>
        <v>100</v>
      </c>
      <c r="DD143" s="26"/>
      <c r="DE143" s="26"/>
      <c r="DF143" s="26"/>
      <c r="DG143" s="80"/>
      <c r="DH143" s="80"/>
      <c r="DI143" s="26"/>
      <c r="DJ143" s="26"/>
      <c r="DK143" s="80"/>
      <c r="DL143" s="80"/>
      <c r="DM143" s="26">
        <v>342.81</v>
      </c>
      <c r="DN143" s="26">
        <v>342.81</v>
      </c>
      <c r="DO143" s="26">
        <f t="shared" si="402"/>
        <v>100</v>
      </c>
      <c r="DP143" s="26"/>
      <c r="DQ143" s="26"/>
      <c r="DR143" s="26"/>
      <c r="DS143" s="80"/>
      <c r="DT143" s="80"/>
      <c r="DU143" s="27"/>
      <c r="DV143" s="26"/>
      <c r="DW143" s="80"/>
      <c r="DX143" s="80"/>
      <c r="DY143" s="27"/>
      <c r="DZ143" s="26"/>
      <c r="EA143" s="80"/>
      <c r="EB143" s="27"/>
      <c r="EC143" s="27"/>
      <c r="ED143" s="26"/>
      <c r="EE143" s="80"/>
      <c r="EF143" s="27"/>
      <c r="EG143" s="27"/>
      <c r="EH143" s="26"/>
      <c r="EI143" s="26"/>
      <c r="EJ143" s="27"/>
      <c r="EK143" s="27"/>
      <c r="EL143" s="26"/>
      <c r="EM143" s="80"/>
      <c r="EN143" s="27"/>
      <c r="EO143" s="27"/>
      <c r="EP143" s="26"/>
      <c r="EQ143" s="80"/>
      <c r="ER143" s="26"/>
      <c r="ES143" s="26"/>
      <c r="ET143" s="26"/>
      <c r="EU143" s="27"/>
      <c r="EV143" s="26"/>
      <c r="EW143" s="26"/>
      <c r="EX143" s="26"/>
      <c r="EY143" s="26"/>
      <c r="EZ143" s="26"/>
      <c r="FA143" s="26"/>
      <c r="FB143" s="26"/>
      <c r="FC143" s="26"/>
      <c r="FD143" s="27"/>
      <c r="FE143" s="27"/>
      <c r="FF143" s="26"/>
      <c r="FG143" s="80"/>
      <c r="FH143" s="80"/>
      <c r="FI143" s="27"/>
      <c r="FJ143" s="26"/>
      <c r="FK143" s="80"/>
      <c r="FL143" s="80"/>
      <c r="FM143" s="27"/>
      <c r="FN143" s="26"/>
      <c r="FO143" s="80"/>
      <c r="FP143" s="26"/>
      <c r="FQ143" s="26"/>
      <c r="FR143" s="26"/>
      <c r="FS143" s="80"/>
      <c r="FT143" s="27"/>
      <c r="FU143" s="26">
        <v>3091.1</v>
      </c>
      <c r="FV143" s="26">
        <v>3091.1</v>
      </c>
      <c r="FW143" s="31">
        <f t="shared" si="403"/>
        <v>100</v>
      </c>
      <c r="FX143" s="26"/>
      <c r="FY143" s="26"/>
      <c r="FZ143" s="26"/>
      <c r="GA143" s="80"/>
      <c r="GB143" s="26"/>
      <c r="GC143" s="26"/>
      <c r="GD143" s="26"/>
      <c r="GE143" s="80"/>
      <c r="GF143" s="26"/>
      <c r="GG143" s="26"/>
      <c r="GH143" s="26"/>
      <c r="GI143" s="80"/>
      <c r="GJ143" s="80"/>
      <c r="GK143" s="26"/>
      <c r="GL143" s="26"/>
      <c r="GM143" s="80"/>
      <c r="GN143" s="26"/>
      <c r="GO143" s="26"/>
      <c r="GP143" s="26"/>
      <c r="GQ143" s="80"/>
      <c r="GR143" s="80"/>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c r="HZ143" s="26"/>
      <c r="IA143" s="26"/>
      <c r="IB143" s="26"/>
      <c r="IC143" s="26"/>
      <c r="ID143" s="26"/>
      <c r="IE143" s="26"/>
      <c r="IF143" s="26"/>
      <c r="IG143" s="26"/>
      <c r="IH143" s="26"/>
      <c r="II143" s="26"/>
      <c r="IJ143" s="26"/>
      <c r="IK143" s="26"/>
      <c r="IL143" s="26"/>
      <c r="IM143" s="26"/>
      <c r="IN143" s="26"/>
      <c r="IO143" s="26"/>
      <c r="IP143" s="26"/>
      <c r="IQ143" s="26"/>
      <c r="IR143" s="80"/>
      <c r="IS143" s="27"/>
      <c r="IT143" s="26"/>
      <c r="IU143" s="80"/>
      <c r="IV143" s="26"/>
      <c r="IW143" s="26"/>
      <c r="IX143" s="26"/>
      <c r="IY143" s="26"/>
      <c r="IZ143" s="26"/>
      <c r="JA143" s="26"/>
      <c r="JB143" s="26"/>
      <c r="JC143" s="26"/>
      <c r="JD143" s="26"/>
      <c r="JE143" s="26"/>
      <c r="JF143" s="26"/>
      <c r="JG143" s="26"/>
      <c r="JH143" s="26"/>
      <c r="JI143" s="26"/>
      <c r="JJ143" s="26"/>
      <c r="JK143" s="26"/>
      <c r="JL143" s="26"/>
      <c r="JM143" s="26"/>
      <c r="JN143" s="26"/>
      <c r="JO143" s="26"/>
      <c r="JP143" s="26"/>
      <c r="JQ143" s="26"/>
      <c r="JR143" s="26"/>
      <c r="JS143" s="26"/>
      <c r="JT143" s="26"/>
      <c r="JU143" s="26"/>
      <c r="JV143" s="26"/>
      <c r="JW143" s="26"/>
      <c r="JX143" s="30"/>
      <c r="JY143" s="30"/>
      <c r="JZ143" s="30"/>
      <c r="KA143" s="30"/>
      <c r="KB143" s="26"/>
      <c r="KC143" s="26"/>
      <c r="KD143" s="26"/>
      <c r="KE143" s="26"/>
      <c r="KF143" s="26"/>
      <c r="KG143" s="26"/>
      <c r="KH143" s="26"/>
      <c r="KI143" s="26"/>
      <c r="KJ143" s="26"/>
      <c r="KK143" s="26"/>
      <c r="KL143" s="26"/>
      <c r="KM143" s="26"/>
      <c r="KN143" s="26"/>
      <c r="KO143" s="26"/>
      <c r="KP143" s="26"/>
      <c r="KQ143" s="26"/>
      <c r="KR143" s="26"/>
      <c r="KS143" s="26"/>
      <c r="KT143" s="26"/>
      <c r="KU143" s="26"/>
      <c r="KV143" s="26"/>
      <c r="KW143" s="26"/>
      <c r="KX143" s="26"/>
      <c r="KY143" s="26"/>
      <c r="KZ143" s="26"/>
      <c r="LA143" s="26"/>
      <c r="LB143" s="26"/>
      <c r="LC143" s="26"/>
      <c r="LD143" s="26"/>
      <c r="LE143" s="26"/>
      <c r="LF143" s="26"/>
      <c r="LG143" s="26"/>
      <c r="LH143" s="26"/>
      <c r="LI143" s="26"/>
      <c r="LJ143" s="26"/>
      <c r="LK143" s="26"/>
      <c r="LL143" s="26"/>
      <c r="LM143" s="26"/>
      <c r="LN143" s="26"/>
      <c r="LO143" s="26"/>
      <c r="LP143" s="26"/>
      <c r="LQ143" s="26"/>
      <c r="LR143" s="26"/>
      <c r="LS143" s="26"/>
    </row>
    <row r="144" spans="1:331" ht="15.75" x14ac:dyDescent="0.25">
      <c r="A144" s="66" t="s">
        <v>383</v>
      </c>
      <c r="B144" s="198">
        <f t="shared" si="398"/>
        <v>4707</v>
      </c>
      <c r="C144" s="198">
        <f t="shared" si="399"/>
        <v>11304.452099999999</v>
      </c>
      <c r="D144" s="198">
        <f t="shared" si="400"/>
        <v>11304.452099999999</v>
      </c>
      <c r="E144" s="198"/>
      <c r="F144" s="198">
        <f t="shared" si="401"/>
        <v>10619.502649999999</v>
      </c>
      <c r="G144" s="26">
        <f t="shared" si="338"/>
        <v>93.940887679111839</v>
      </c>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v>1019.9621</v>
      </c>
      <c r="BR144" s="26">
        <v>1019.9621</v>
      </c>
      <c r="BS144" s="26">
        <f t="shared" si="404"/>
        <v>100</v>
      </c>
      <c r="BT144" s="26"/>
      <c r="BU144" s="26"/>
      <c r="BV144" s="26"/>
      <c r="BW144" s="26"/>
      <c r="BX144" s="184"/>
      <c r="BY144" s="184"/>
      <c r="BZ144" s="184"/>
      <c r="CA144" s="184"/>
      <c r="CB144" s="26"/>
      <c r="CC144" s="26"/>
      <c r="CD144" s="26"/>
      <c r="CE144" s="80"/>
      <c r="CF144" s="26"/>
      <c r="CG144" s="26"/>
      <c r="CH144" s="26"/>
      <c r="CI144" s="80"/>
      <c r="CJ144" s="26"/>
      <c r="CK144" s="26"/>
      <c r="CL144" s="26"/>
      <c r="CM144" s="80"/>
      <c r="CN144" s="26"/>
      <c r="CO144" s="26"/>
      <c r="CP144" s="26"/>
      <c r="CQ144" s="31"/>
      <c r="CR144" s="26"/>
      <c r="CS144" s="26"/>
      <c r="CT144" s="26"/>
      <c r="CU144" s="26"/>
      <c r="CV144" s="80"/>
      <c r="CW144" s="26"/>
      <c r="CX144" s="26"/>
      <c r="CY144" s="80"/>
      <c r="CZ144" s="26">
        <v>4707</v>
      </c>
      <c r="DA144" s="26">
        <v>4707</v>
      </c>
      <c r="DB144" s="26">
        <v>4707</v>
      </c>
      <c r="DC144" s="31">
        <f t="shared" ref="DC144:DC207" si="405">DB144/DA144*100</f>
        <v>100</v>
      </c>
      <c r="DD144" s="26"/>
      <c r="DE144" s="26"/>
      <c r="DF144" s="26"/>
      <c r="DG144" s="80"/>
      <c r="DH144" s="80"/>
      <c r="DI144" s="26"/>
      <c r="DJ144" s="26"/>
      <c r="DK144" s="80"/>
      <c r="DL144" s="80"/>
      <c r="DM144" s="26">
        <v>945.19</v>
      </c>
      <c r="DN144" s="26">
        <v>945.19</v>
      </c>
      <c r="DO144" s="26">
        <f t="shared" si="402"/>
        <v>100</v>
      </c>
      <c r="DP144" s="26"/>
      <c r="DQ144" s="26"/>
      <c r="DR144" s="26"/>
      <c r="DS144" s="80"/>
      <c r="DT144" s="80"/>
      <c r="DU144" s="27"/>
      <c r="DV144" s="26"/>
      <c r="DW144" s="80"/>
      <c r="DX144" s="80"/>
      <c r="DY144" s="27"/>
      <c r="DZ144" s="26"/>
      <c r="EA144" s="80"/>
      <c r="EB144" s="27"/>
      <c r="EC144" s="27"/>
      <c r="ED144" s="26"/>
      <c r="EE144" s="80"/>
      <c r="EF144" s="27"/>
      <c r="EG144" s="27"/>
      <c r="EH144" s="26"/>
      <c r="EI144" s="26"/>
      <c r="EJ144" s="27"/>
      <c r="EK144" s="27"/>
      <c r="EL144" s="26"/>
      <c r="EM144" s="80"/>
      <c r="EN144" s="27"/>
      <c r="EO144" s="27"/>
      <c r="EP144" s="26"/>
      <c r="EQ144" s="80"/>
      <c r="ER144" s="26"/>
      <c r="ES144" s="26"/>
      <c r="ET144" s="26"/>
      <c r="EU144" s="27"/>
      <c r="EV144" s="26"/>
      <c r="EW144" s="26"/>
      <c r="EX144" s="26"/>
      <c r="EY144" s="26"/>
      <c r="EZ144" s="26"/>
      <c r="FA144" s="26"/>
      <c r="FB144" s="26"/>
      <c r="FC144" s="26"/>
      <c r="FD144" s="27"/>
      <c r="FE144" s="27"/>
      <c r="FF144" s="26"/>
      <c r="FG144" s="80"/>
      <c r="FH144" s="80"/>
      <c r="FI144" s="27"/>
      <c r="FJ144" s="26"/>
      <c r="FK144" s="80"/>
      <c r="FL144" s="80"/>
      <c r="FM144" s="27"/>
      <c r="FN144" s="26"/>
      <c r="FO144" s="80"/>
      <c r="FP144" s="26"/>
      <c r="FQ144" s="26"/>
      <c r="FR144" s="26"/>
      <c r="FS144" s="80"/>
      <c r="FT144" s="27"/>
      <c r="FU144" s="26">
        <v>4632.3</v>
      </c>
      <c r="FV144" s="26">
        <v>3947.3505499999997</v>
      </c>
      <c r="FW144" s="31">
        <f t="shared" si="403"/>
        <v>85.213620663601219</v>
      </c>
      <c r="FX144" s="26"/>
      <c r="FY144" s="26"/>
      <c r="FZ144" s="26"/>
      <c r="GA144" s="80"/>
      <c r="GB144" s="26"/>
      <c r="GC144" s="26"/>
      <c r="GD144" s="26"/>
      <c r="GE144" s="80"/>
      <c r="GF144" s="26"/>
      <c r="GG144" s="26"/>
      <c r="GH144" s="26"/>
      <c r="GI144" s="80"/>
      <c r="GJ144" s="80"/>
      <c r="GK144" s="26"/>
      <c r="GL144" s="26"/>
      <c r="GM144" s="80"/>
      <c r="GN144" s="26"/>
      <c r="GO144" s="26"/>
      <c r="GP144" s="26"/>
      <c r="GQ144" s="80"/>
      <c r="GR144" s="80"/>
      <c r="GS144" s="26"/>
      <c r="GT144" s="26"/>
      <c r="GU144" s="26"/>
      <c r="GV144" s="26"/>
      <c r="GW144" s="26"/>
      <c r="GX144" s="26"/>
      <c r="GY144" s="26"/>
      <c r="GZ144" s="26"/>
      <c r="HA144" s="26"/>
      <c r="HB144" s="26"/>
      <c r="HC144" s="26"/>
      <c r="HD144" s="26"/>
      <c r="HE144" s="26"/>
      <c r="HF144" s="26"/>
      <c r="HG144" s="26"/>
      <c r="HH144" s="26"/>
      <c r="HI144" s="26"/>
      <c r="HJ144" s="26"/>
      <c r="HK144" s="26"/>
      <c r="HL144" s="26"/>
      <c r="HM144" s="26"/>
      <c r="HN144" s="26"/>
      <c r="HO144" s="26"/>
      <c r="HP144" s="26"/>
      <c r="HQ144" s="26"/>
      <c r="HR144" s="26"/>
      <c r="HS144" s="26"/>
      <c r="HT144" s="26"/>
      <c r="HU144" s="26"/>
      <c r="HV144" s="26"/>
      <c r="HW144" s="26"/>
      <c r="HX144" s="26"/>
      <c r="HY144" s="26"/>
      <c r="HZ144" s="26"/>
      <c r="IA144" s="26"/>
      <c r="IB144" s="26"/>
      <c r="IC144" s="26"/>
      <c r="ID144" s="26"/>
      <c r="IE144" s="26"/>
      <c r="IF144" s="26"/>
      <c r="IG144" s="26"/>
      <c r="IH144" s="26"/>
      <c r="II144" s="26"/>
      <c r="IJ144" s="26"/>
      <c r="IK144" s="26"/>
      <c r="IL144" s="26"/>
      <c r="IM144" s="26"/>
      <c r="IN144" s="26"/>
      <c r="IO144" s="26"/>
      <c r="IP144" s="26"/>
      <c r="IQ144" s="26"/>
      <c r="IR144" s="80"/>
      <c r="IS144" s="27"/>
      <c r="IT144" s="26"/>
      <c r="IU144" s="80"/>
      <c r="IV144" s="26"/>
      <c r="IW144" s="26"/>
      <c r="IX144" s="26"/>
      <c r="IY144" s="26"/>
      <c r="IZ144" s="26"/>
      <c r="JA144" s="26"/>
      <c r="JB144" s="26"/>
      <c r="JC144" s="26"/>
      <c r="JD144" s="26"/>
      <c r="JE144" s="26"/>
      <c r="JF144" s="26"/>
      <c r="JG144" s="26"/>
      <c r="JH144" s="26"/>
      <c r="JI144" s="26"/>
      <c r="JJ144" s="26"/>
      <c r="JK144" s="26"/>
      <c r="JL144" s="26"/>
      <c r="JM144" s="26"/>
      <c r="JN144" s="26"/>
      <c r="JO144" s="26"/>
      <c r="JP144" s="26"/>
      <c r="JQ144" s="26"/>
      <c r="JR144" s="26"/>
      <c r="JS144" s="26"/>
      <c r="JT144" s="26"/>
      <c r="JU144" s="26"/>
      <c r="JV144" s="26"/>
      <c r="JW144" s="26"/>
      <c r="JX144" s="30"/>
      <c r="JY144" s="30"/>
      <c r="JZ144" s="30"/>
      <c r="KA144" s="30"/>
      <c r="KB144" s="26"/>
      <c r="KC144" s="26"/>
      <c r="KD144" s="26"/>
      <c r="KE144" s="26"/>
      <c r="KF144" s="26"/>
      <c r="KG144" s="26"/>
      <c r="KH144" s="26"/>
      <c r="KI144" s="26"/>
      <c r="KJ144" s="26"/>
      <c r="KK144" s="26"/>
      <c r="KL144" s="26"/>
      <c r="KM144" s="26"/>
      <c r="KN144" s="26"/>
      <c r="KO144" s="26"/>
      <c r="KP144" s="26"/>
      <c r="KQ144" s="26"/>
      <c r="KR144" s="26"/>
      <c r="KS144" s="26"/>
      <c r="KT144" s="26"/>
      <c r="KU144" s="26"/>
      <c r="KV144" s="26"/>
      <c r="KW144" s="26"/>
      <c r="KX144" s="26"/>
      <c r="KY144" s="26"/>
      <c r="KZ144" s="26"/>
      <c r="LA144" s="26"/>
      <c r="LB144" s="26"/>
      <c r="LC144" s="26"/>
      <c r="LD144" s="26"/>
      <c r="LE144" s="26"/>
      <c r="LF144" s="26"/>
      <c r="LG144" s="26"/>
      <c r="LH144" s="26"/>
      <c r="LI144" s="26"/>
      <c r="LJ144" s="26"/>
      <c r="LK144" s="26"/>
      <c r="LL144" s="26"/>
      <c r="LM144" s="26"/>
      <c r="LN144" s="26"/>
      <c r="LO144" s="26"/>
      <c r="LP144" s="26"/>
      <c r="LQ144" s="26"/>
      <c r="LR144" s="26"/>
      <c r="LS144" s="26"/>
    </row>
    <row r="145" spans="1:331" ht="15.75" x14ac:dyDescent="0.25">
      <c r="A145" s="66" t="s">
        <v>384</v>
      </c>
      <c r="B145" s="198">
        <f t="shared" si="398"/>
        <v>8283.1846000000005</v>
      </c>
      <c r="C145" s="198">
        <f t="shared" si="399"/>
        <v>17262.314450000002</v>
      </c>
      <c r="D145" s="198">
        <f t="shared" si="400"/>
        <v>17262.314450000002</v>
      </c>
      <c r="E145" s="198"/>
      <c r="F145" s="198">
        <f t="shared" si="401"/>
        <v>16095.47755</v>
      </c>
      <c r="G145" s="26">
        <f t="shared" si="338"/>
        <v>93.240553557405491</v>
      </c>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v>783.83984999999996</v>
      </c>
      <c r="BR145" s="26">
        <v>418.53120000000001</v>
      </c>
      <c r="BS145" s="26">
        <f t="shared" si="404"/>
        <v>53.394988785017759</v>
      </c>
      <c r="BT145" s="26"/>
      <c r="BU145" s="26"/>
      <c r="BV145" s="26"/>
      <c r="BW145" s="26"/>
      <c r="BX145" s="184"/>
      <c r="BY145" s="184"/>
      <c r="BZ145" s="184"/>
      <c r="CA145" s="184"/>
      <c r="CB145" s="26"/>
      <c r="CC145" s="26"/>
      <c r="CD145" s="26"/>
      <c r="CE145" s="80"/>
      <c r="CF145" s="26"/>
      <c r="CG145" s="26"/>
      <c r="CH145" s="26"/>
      <c r="CI145" s="80"/>
      <c r="CJ145" s="26"/>
      <c r="CK145" s="26"/>
      <c r="CL145" s="26"/>
      <c r="CM145" s="80"/>
      <c r="CN145" s="26"/>
      <c r="CO145" s="26"/>
      <c r="CP145" s="26"/>
      <c r="CQ145" s="31"/>
      <c r="CR145" s="30">
        <v>618.18459999999993</v>
      </c>
      <c r="CS145" s="30">
        <v>618.18459999999993</v>
      </c>
      <c r="CT145" s="26">
        <v>618.18459999999993</v>
      </c>
      <c r="CU145" s="26">
        <f t="shared" si="391"/>
        <v>100</v>
      </c>
      <c r="CV145" s="26"/>
      <c r="CW145" s="26"/>
      <c r="CX145" s="26"/>
      <c r="CY145" s="80"/>
      <c r="CZ145" s="26">
        <v>7665</v>
      </c>
      <c r="DA145" s="26">
        <v>7665</v>
      </c>
      <c r="DB145" s="26">
        <v>7665</v>
      </c>
      <c r="DC145" s="31">
        <f t="shared" si="405"/>
        <v>100</v>
      </c>
      <c r="DD145" s="26"/>
      <c r="DE145" s="26"/>
      <c r="DF145" s="26"/>
      <c r="DG145" s="80"/>
      <c r="DH145" s="80"/>
      <c r="DI145" s="26"/>
      <c r="DJ145" s="26"/>
      <c r="DK145" s="80"/>
      <c r="DL145" s="80"/>
      <c r="DM145" s="30">
        <v>651.99</v>
      </c>
      <c r="DN145" s="26">
        <v>651.99</v>
      </c>
      <c r="DO145" s="26">
        <f t="shared" si="402"/>
        <v>100</v>
      </c>
      <c r="DP145" s="26"/>
      <c r="DQ145" s="26"/>
      <c r="DR145" s="26"/>
      <c r="DS145" s="80"/>
      <c r="DT145" s="80"/>
      <c r="DU145" s="27"/>
      <c r="DV145" s="26"/>
      <c r="DW145" s="80"/>
      <c r="DX145" s="80"/>
      <c r="DY145" s="27"/>
      <c r="DZ145" s="26"/>
      <c r="EA145" s="80"/>
      <c r="EB145" s="27"/>
      <c r="EC145" s="27"/>
      <c r="ED145" s="26"/>
      <c r="EE145" s="80"/>
      <c r="EF145" s="27"/>
      <c r="EG145" s="27"/>
      <c r="EH145" s="26"/>
      <c r="EI145" s="26"/>
      <c r="EJ145" s="27"/>
      <c r="EK145" s="27"/>
      <c r="EL145" s="26"/>
      <c r="EM145" s="80"/>
      <c r="EN145" s="27"/>
      <c r="EO145" s="27"/>
      <c r="EP145" s="26"/>
      <c r="EQ145" s="80"/>
      <c r="ER145" s="26"/>
      <c r="ES145" s="26"/>
      <c r="ET145" s="26"/>
      <c r="EU145" s="27"/>
      <c r="EV145" s="26"/>
      <c r="EW145" s="26"/>
      <c r="EX145" s="26"/>
      <c r="EY145" s="26"/>
      <c r="EZ145" s="26"/>
      <c r="FA145" s="26"/>
      <c r="FB145" s="26"/>
      <c r="FC145" s="26"/>
      <c r="FD145" s="27"/>
      <c r="FE145" s="27"/>
      <c r="FF145" s="26"/>
      <c r="FG145" s="80"/>
      <c r="FH145" s="80"/>
      <c r="FI145" s="27"/>
      <c r="FJ145" s="26"/>
      <c r="FK145" s="80"/>
      <c r="FL145" s="80"/>
      <c r="FM145" s="27"/>
      <c r="FN145" s="26"/>
      <c r="FO145" s="80"/>
      <c r="FP145" s="26"/>
      <c r="FQ145" s="26"/>
      <c r="FR145" s="26"/>
      <c r="FS145" s="80"/>
      <c r="FT145" s="27"/>
      <c r="FU145" s="26">
        <v>7543.3</v>
      </c>
      <c r="FV145" s="26">
        <v>6741.7717499999999</v>
      </c>
      <c r="FW145" s="31">
        <f t="shared" si="403"/>
        <v>89.374302361035618</v>
      </c>
      <c r="FX145" s="26"/>
      <c r="FY145" s="26"/>
      <c r="FZ145" s="26"/>
      <c r="GA145" s="80"/>
      <c r="GB145" s="26"/>
      <c r="GC145" s="26"/>
      <c r="GD145" s="26"/>
      <c r="GE145" s="80"/>
      <c r="GF145" s="26"/>
      <c r="GG145" s="26"/>
      <c r="GH145" s="26"/>
      <c r="GI145" s="80"/>
      <c r="GJ145" s="80"/>
      <c r="GK145" s="26"/>
      <c r="GL145" s="26"/>
      <c r="GM145" s="80"/>
      <c r="GN145" s="26"/>
      <c r="GO145" s="26"/>
      <c r="GP145" s="26"/>
      <c r="GQ145" s="80"/>
      <c r="GR145" s="80"/>
      <c r="GS145" s="26"/>
      <c r="GT145" s="26"/>
      <c r="GU145" s="26"/>
      <c r="GV145" s="26"/>
      <c r="GW145" s="26"/>
      <c r="GX145" s="26"/>
      <c r="GY145" s="26"/>
      <c r="GZ145" s="26"/>
      <c r="HA145" s="26"/>
      <c r="HB145" s="26"/>
      <c r="HC145" s="26"/>
      <c r="HD145" s="26"/>
      <c r="HE145" s="26"/>
      <c r="HF145" s="26"/>
      <c r="HG145" s="26"/>
      <c r="HH145" s="26"/>
      <c r="HI145" s="26"/>
      <c r="HJ145" s="26"/>
      <c r="HK145" s="26"/>
      <c r="HL145" s="26"/>
      <c r="HM145" s="26"/>
      <c r="HN145" s="26"/>
      <c r="HO145" s="26"/>
      <c r="HP145" s="26"/>
      <c r="HQ145" s="26"/>
      <c r="HR145" s="26"/>
      <c r="HS145" s="26"/>
      <c r="HT145" s="26"/>
      <c r="HU145" s="26"/>
      <c r="HV145" s="26"/>
      <c r="HW145" s="26"/>
      <c r="HX145" s="26"/>
      <c r="HY145" s="26"/>
      <c r="HZ145" s="26"/>
      <c r="IA145" s="26"/>
      <c r="IB145" s="26"/>
      <c r="IC145" s="26"/>
      <c r="ID145" s="26"/>
      <c r="IE145" s="26"/>
      <c r="IF145" s="26"/>
      <c r="IG145" s="26"/>
      <c r="IH145" s="26"/>
      <c r="II145" s="26"/>
      <c r="IJ145" s="26"/>
      <c r="IK145" s="26"/>
      <c r="IL145" s="26"/>
      <c r="IM145" s="26"/>
      <c r="IN145" s="26"/>
      <c r="IO145" s="26"/>
      <c r="IP145" s="26"/>
      <c r="IQ145" s="26"/>
      <c r="IR145" s="80"/>
      <c r="IS145" s="27"/>
      <c r="IT145" s="26"/>
      <c r="IU145" s="80"/>
      <c r="IV145" s="26"/>
      <c r="IW145" s="26"/>
      <c r="IX145" s="26"/>
      <c r="IY145" s="26"/>
      <c r="IZ145" s="26"/>
      <c r="JA145" s="26"/>
      <c r="JB145" s="26"/>
      <c r="JC145" s="26"/>
      <c r="JD145" s="26"/>
      <c r="JE145" s="26"/>
      <c r="JF145" s="26"/>
      <c r="JG145" s="26"/>
      <c r="JH145" s="26"/>
      <c r="JI145" s="26"/>
      <c r="JJ145" s="26"/>
      <c r="JK145" s="26"/>
      <c r="JL145" s="26"/>
      <c r="JM145" s="26"/>
      <c r="JN145" s="26"/>
      <c r="JO145" s="26"/>
      <c r="JP145" s="26"/>
      <c r="JQ145" s="26"/>
      <c r="JR145" s="26"/>
      <c r="JS145" s="26"/>
      <c r="JT145" s="26"/>
      <c r="JU145" s="26"/>
      <c r="JV145" s="26"/>
      <c r="JW145" s="26"/>
      <c r="JX145" s="30"/>
      <c r="JY145" s="30"/>
      <c r="JZ145" s="30"/>
      <c r="KA145" s="30"/>
      <c r="KB145" s="26"/>
      <c r="KC145" s="26"/>
      <c r="KD145" s="26"/>
      <c r="KE145" s="26"/>
      <c r="KF145" s="26"/>
      <c r="KG145" s="26"/>
      <c r="KH145" s="26"/>
      <c r="KI145" s="26"/>
      <c r="KJ145" s="26"/>
      <c r="KK145" s="26"/>
      <c r="KL145" s="26"/>
      <c r="KM145" s="26"/>
      <c r="KN145" s="26"/>
      <c r="KO145" s="26"/>
      <c r="KP145" s="26"/>
      <c r="KQ145" s="26"/>
      <c r="KR145" s="26"/>
      <c r="KS145" s="26"/>
      <c r="KT145" s="26"/>
      <c r="KU145" s="26"/>
      <c r="KV145" s="26"/>
      <c r="KW145" s="26"/>
      <c r="KX145" s="26"/>
      <c r="KY145" s="26"/>
      <c r="KZ145" s="26"/>
      <c r="LA145" s="26"/>
      <c r="LB145" s="26"/>
      <c r="LC145" s="26"/>
      <c r="LD145" s="26"/>
      <c r="LE145" s="26"/>
      <c r="LF145" s="26"/>
      <c r="LG145" s="26"/>
      <c r="LH145" s="26"/>
      <c r="LI145" s="26"/>
      <c r="LJ145" s="26"/>
      <c r="LK145" s="26"/>
      <c r="LL145" s="26"/>
      <c r="LM145" s="26"/>
      <c r="LN145" s="26"/>
      <c r="LO145" s="26"/>
      <c r="LP145" s="26"/>
      <c r="LQ145" s="26"/>
      <c r="LR145" s="26"/>
      <c r="LS145" s="26"/>
    </row>
    <row r="146" spans="1:331" ht="15.75" x14ac:dyDescent="0.25">
      <c r="A146" s="66" t="s">
        <v>385</v>
      </c>
      <c r="B146" s="198">
        <f t="shared" si="398"/>
        <v>7987.5461500000001</v>
      </c>
      <c r="C146" s="198">
        <f t="shared" si="399"/>
        <v>16255.472150000001</v>
      </c>
      <c r="D146" s="198">
        <f t="shared" si="400"/>
        <v>16255.472150000001</v>
      </c>
      <c r="E146" s="198"/>
      <c r="F146" s="198">
        <f t="shared" si="401"/>
        <v>16037.46392</v>
      </c>
      <c r="G146" s="26">
        <f t="shared" si="338"/>
        <v>98.658862517260062</v>
      </c>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184"/>
      <c r="BY146" s="184"/>
      <c r="BZ146" s="184"/>
      <c r="CA146" s="184"/>
      <c r="CB146" s="26"/>
      <c r="CC146" s="26"/>
      <c r="CD146" s="26"/>
      <c r="CE146" s="80"/>
      <c r="CF146" s="26"/>
      <c r="CG146" s="26"/>
      <c r="CH146" s="26"/>
      <c r="CI146" s="80"/>
      <c r="CJ146" s="26"/>
      <c r="CK146" s="26"/>
      <c r="CL146" s="26"/>
      <c r="CM146" s="80"/>
      <c r="CN146" s="26"/>
      <c r="CO146" s="26"/>
      <c r="CP146" s="26"/>
      <c r="CQ146" s="31"/>
      <c r="CR146" s="30">
        <v>154.54614999999998</v>
      </c>
      <c r="CS146" s="30">
        <v>154.54614999999998</v>
      </c>
      <c r="CT146" s="26">
        <v>154.54614999999998</v>
      </c>
      <c r="CU146" s="26">
        <f t="shared" si="391"/>
        <v>100</v>
      </c>
      <c r="CV146" s="80"/>
      <c r="CW146" s="26"/>
      <c r="CX146" s="26"/>
      <c r="CY146" s="80"/>
      <c r="CZ146" s="26">
        <v>7833</v>
      </c>
      <c r="DA146" s="26">
        <v>7833</v>
      </c>
      <c r="DB146" s="26">
        <v>7833</v>
      </c>
      <c r="DC146" s="31">
        <f t="shared" si="405"/>
        <v>100</v>
      </c>
      <c r="DD146" s="26"/>
      <c r="DE146" s="26"/>
      <c r="DF146" s="26"/>
      <c r="DG146" s="80"/>
      <c r="DH146" s="80"/>
      <c r="DI146" s="26"/>
      <c r="DJ146" s="26"/>
      <c r="DK146" s="80"/>
      <c r="DL146" s="80"/>
      <c r="DM146" s="26">
        <v>559.226</v>
      </c>
      <c r="DN146" s="26">
        <v>559.226</v>
      </c>
      <c r="DO146" s="26">
        <f t="shared" si="402"/>
        <v>100</v>
      </c>
      <c r="DP146" s="26"/>
      <c r="DQ146" s="26"/>
      <c r="DR146" s="26"/>
      <c r="DS146" s="80"/>
      <c r="DT146" s="80"/>
      <c r="DU146" s="27"/>
      <c r="DV146" s="26"/>
      <c r="DW146" s="80"/>
      <c r="DX146" s="80"/>
      <c r="DY146" s="27"/>
      <c r="DZ146" s="26"/>
      <c r="EA146" s="80"/>
      <c r="EB146" s="27"/>
      <c r="EC146" s="27"/>
      <c r="ED146" s="26"/>
      <c r="EE146" s="80"/>
      <c r="EF146" s="27"/>
      <c r="EG146" s="27"/>
      <c r="EH146" s="26"/>
      <c r="EI146" s="26"/>
      <c r="EJ146" s="27"/>
      <c r="EK146" s="27"/>
      <c r="EL146" s="26"/>
      <c r="EM146" s="80"/>
      <c r="EN146" s="27"/>
      <c r="EO146" s="27"/>
      <c r="EP146" s="26"/>
      <c r="EQ146" s="80"/>
      <c r="ER146" s="26"/>
      <c r="ES146" s="26"/>
      <c r="ET146" s="26"/>
      <c r="EU146" s="27"/>
      <c r="EV146" s="26"/>
      <c r="EW146" s="26"/>
      <c r="EX146" s="26"/>
      <c r="EY146" s="26"/>
      <c r="EZ146" s="26"/>
      <c r="FA146" s="26"/>
      <c r="FB146" s="26"/>
      <c r="FC146" s="26"/>
      <c r="FD146" s="27"/>
      <c r="FE146" s="27"/>
      <c r="FF146" s="26"/>
      <c r="FG146" s="80"/>
      <c r="FH146" s="80"/>
      <c r="FI146" s="27"/>
      <c r="FJ146" s="26"/>
      <c r="FK146" s="80"/>
      <c r="FL146" s="80"/>
      <c r="FM146" s="27"/>
      <c r="FN146" s="26"/>
      <c r="FO146" s="80"/>
      <c r="FP146" s="26"/>
      <c r="FQ146" s="26"/>
      <c r="FR146" s="26"/>
      <c r="FS146" s="80"/>
      <c r="FT146" s="27"/>
      <c r="FU146" s="26">
        <v>7708.7</v>
      </c>
      <c r="FV146" s="26">
        <v>7490.6917699999995</v>
      </c>
      <c r="FW146" s="31">
        <f t="shared" si="403"/>
        <v>97.17191964922749</v>
      </c>
      <c r="FX146" s="26"/>
      <c r="FY146" s="26"/>
      <c r="FZ146" s="26"/>
      <c r="GA146" s="80"/>
      <c r="GB146" s="26"/>
      <c r="GC146" s="26"/>
      <c r="GD146" s="26"/>
      <c r="GE146" s="80"/>
      <c r="GF146" s="26"/>
      <c r="GG146" s="26"/>
      <c r="GH146" s="26"/>
      <c r="GI146" s="80"/>
      <c r="GJ146" s="80"/>
      <c r="GK146" s="26"/>
      <c r="GL146" s="26"/>
      <c r="GM146" s="80"/>
      <c r="GN146" s="26"/>
      <c r="GO146" s="26"/>
      <c r="GP146" s="26"/>
      <c r="GQ146" s="80"/>
      <c r="GR146" s="80"/>
      <c r="GS146" s="26"/>
      <c r="GT146" s="26"/>
      <c r="GU146" s="26"/>
      <c r="GV146" s="26"/>
      <c r="GW146" s="26"/>
      <c r="GX146" s="26"/>
      <c r="GY146" s="26"/>
      <c r="GZ146" s="26"/>
      <c r="HA146" s="26"/>
      <c r="HB146" s="26"/>
      <c r="HC146" s="26"/>
      <c r="HD146" s="26"/>
      <c r="HE146" s="26"/>
      <c r="HF146" s="26"/>
      <c r="HG146" s="26"/>
      <c r="HH146" s="26"/>
      <c r="HI146" s="26"/>
      <c r="HJ146" s="26"/>
      <c r="HK146" s="26"/>
      <c r="HL146" s="26"/>
      <c r="HM146" s="26"/>
      <c r="HN146" s="26"/>
      <c r="HO146" s="26"/>
      <c r="HP146" s="26"/>
      <c r="HQ146" s="26"/>
      <c r="HR146" s="26"/>
      <c r="HS146" s="26"/>
      <c r="HT146" s="26"/>
      <c r="HU146" s="26"/>
      <c r="HV146" s="26"/>
      <c r="HW146" s="26"/>
      <c r="HX146" s="26"/>
      <c r="HY146" s="26"/>
      <c r="HZ146" s="26"/>
      <c r="IA146" s="26"/>
      <c r="IB146" s="26"/>
      <c r="IC146" s="26"/>
      <c r="ID146" s="26"/>
      <c r="IE146" s="26"/>
      <c r="IF146" s="26"/>
      <c r="IG146" s="26"/>
      <c r="IH146" s="26"/>
      <c r="II146" s="26"/>
      <c r="IJ146" s="26"/>
      <c r="IK146" s="26"/>
      <c r="IL146" s="26"/>
      <c r="IM146" s="26"/>
      <c r="IN146" s="26"/>
      <c r="IO146" s="26"/>
      <c r="IP146" s="26"/>
      <c r="IQ146" s="26"/>
      <c r="IR146" s="80"/>
      <c r="IS146" s="27"/>
      <c r="IT146" s="26"/>
      <c r="IU146" s="80"/>
      <c r="IV146" s="26"/>
      <c r="IW146" s="26"/>
      <c r="IX146" s="26"/>
      <c r="IY146" s="26"/>
      <c r="IZ146" s="26"/>
      <c r="JA146" s="26"/>
      <c r="JB146" s="26"/>
      <c r="JC146" s="26"/>
      <c r="JD146" s="26"/>
      <c r="JE146" s="26"/>
      <c r="JF146" s="26"/>
      <c r="JG146" s="26"/>
      <c r="JH146" s="26"/>
      <c r="JI146" s="26"/>
      <c r="JJ146" s="26"/>
      <c r="JK146" s="26"/>
      <c r="JL146" s="26"/>
      <c r="JM146" s="26"/>
      <c r="JN146" s="26"/>
      <c r="JO146" s="26"/>
      <c r="JP146" s="26"/>
      <c r="JQ146" s="26"/>
      <c r="JR146" s="26"/>
      <c r="JS146" s="26"/>
      <c r="JT146" s="26"/>
      <c r="JU146" s="26"/>
      <c r="JV146" s="26"/>
      <c r="JW146" s="26"/>
      <c r="JX146" s="30"/>
      <c r="JY146" s="30"/>
      <c r="JZ146" s="30"/>
      <c r="KA146" s="30"/>
      <c r="KB146" s="26"/>
      <c r="KC146" s="26"/>
      <c r="KD146" s="26"/>
      <c r="KE146" s="26"/>
      <c r="KF146" s="26"/>
      <c r="KG146" s="26"/>
      <c r="KH146" s="26"/>
      <c r="KI146" s="26"/>
      <c r="KJ146" s="26"/>
      <c r="KK146" s="26"/>
      <c r="KL146" s="26"/>
      <c r="KM146" s="26"/>
      <c r="KN146" s="26"/>
      <c r="KO146" s="26"/>
      <c r="KP146" s="26"/>
      <c r="KQ146" s="26"/>
      <c r="KR146" s="26"/>
      <c r="KS146" s="26"/>
      <c r="KT146" s="26"/>
      <c r="KU146" s="26"/>
      <c r="KV146" s="26"/>
      <c r="KW146" s="26"/>
      <c r="KX146" s="26"/>
      <c r="KY146" s="26"/>
      <c r="KZ146" s="26"/>
      <c r="LA146" s="26"/>
      <c r="LB146" s="26"/>
      <c r="LC146" s="26"/>
      <c r="LD146" s="26"/>
      <c r="LE146" s="26"/>
      <c r="LF146" s="26"/>
      <c r="LG146" s="26"/>
      <c r="LH146" s="26"/>
      <c r="LI146" s="26"/>
      <c r="LJ146" s="26"/>
      <c r="LK146" s="26"/>
      <c r="LL146" s="26"/>
      <c r="LM146" s="26"/>
      <c r="LN146" s="26"/>
      <c r="LO146" s="26"/>
      <c r="LP146" s="26"/>
      <c r="LQ146" s="26"/>
      <c r="LR146" s="26"/>
      <c r="LS146" s="26"/>
    </row>
    <row r="147" spans="1:331" ht="15.75" x14ac:dyDescent="0.25">
      <c r="A147" s="66" t="s">
        <v>386</v>
      </c>
      <c r="B147" s="198">
        <f t="shared" si="398"/>
        <v>5396.3653699999995</v>
      </c>
      <c r="C147" s="198">
        <f t="shared" si="399"/>
        <v>12259.1479</v>
      </c>
      <c r="D147" s="198">
        <f t="shared" si="400"/>
        <v>12259.1479</v>
      </c>
      <c r="E147" s="198"/>
      <c r="F147" s="198">
        <f t="shared" si="401"/>
        <v>9379.1446499999984</v>
      </c>
      <c r="G147" s="26">
        <f t="shared" ref="G147:G177" si="406">F147/C147*100</f>
        <v>76.507312959328914</v>
      </c>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v>1231.5525299999999</v>
      </c>
      <c r="BR147" s="26"/>
      <c r="BS147" s="26">
        <f t="shared" si="404"/>
        <v>0</v>
      </c>
      <c r="BT147" s="26"/>
      <c r="BU147" s="26"/>
      <c r="BV147" s="26"/>
      <c r="BW147" s="26"/>
      <c r="BX147" s="184"/>
      <c r="BY147" s="184"/>
      <c r="BZ147" s="184"/>
      <c r="CA147" s="184"/>
      <c r="CB147" s="26"/>
      <c r="CC147" s="26"/>
      <c r="CD147" s="26"/>
      <c r="CE147" s="80"/>
      <c r="CF147" s="26"/>
      <c r="CG147" s="26"/>
      <c r="CH147" s="26"/>
      <c r="CI147" s="80"/>
      <c r="CJ147" s="26"/>
      <c r="CK147" s="26"/>
      <c r="CL147" s="26"/>
      <c r="CM147" s="80"/>
      <c r="CN147" s="26"/>
      <c r="CO147" s="26"/>
      <c r="CP147" s="26"/>
      <c r="CQ147" s="31"/>
      <c r="CR147" s="30">
        <v>386.36536999999998</v>
      </c>
      <c r="CS147" s="30">
        <v>386.36536999999998</v>
      </c>
      <c r="CT147" s="26">
        <v>386.36536999999998</v>
      </c>
      <c r="CU147" s="26">
        <f t="shared" si="391"/>
        <v>100</v>
      </c>
      <c r="CV147" s="80"/>
      <c r="CW147" s="26"/>
      <c r="CX147" s="26"/>
      <c r="CY147" s="80"/>
      <c r="CZ147" s="26">
        <v>5010</v>
      </c>
      <c r="DA147" s="26">
        <v>5010</v>
      </c>
      <c r="DB147" s="26">
        <v>5010</v>
      </c>
      <c r="DC147" s="31">
        <f t="shared" si="405"/>
        <v>100</v>
      </c>
      <c r="DD147" s="26"/>
      <c r="DE147" s="26"/>
      <c r="DF147" s="26"/>
      <c r="DG147" s="80"/>
      <c r="DH147" s="80"/>
      <c r="DI147" s="26"/>
      <c r="DJ147" s="26"/>
      <c r="DK147" s="80"/>
      <c r="DL147" s="80"/>
      <c r="DM147" s="26">
        <v>700.73</v>
      </c>
      <c r="DN147" s="26">
        <v>281.83</v>
      </c>
      <c r="DO147" s="26">
        <f>DN147/DM147*100</f>
        <v>40.219485393803602</v>
      </c>
      <c r="DP147" s="26"/>
      <c r="DQ147" s="26"/>
      <c r="DR147" s="26"/>
      <c r="DS147" s="80"/>
      <c r="DT147" s="80"/>
      <c r="DU147" s="27"/>
      <c r="DV147" s="26"/>
      <c r="DW147" s="80"/>
      <c r="DX147" s="80"/>
      <c r="DY147" s="27"/>
      <c r="DZ147" s="26"/>
      <c r="EA147" s="80"/>
      <c r="EB147" s="27"/>
      <c r="EC147" s="27"/>
      <c r="ED147" s="26"/>
      <c r="EE147" s="80"/>
      <c r="EF147" s="27"/>
      <c r="EG147" s="27"/>
      <c r="EH147" s="26"/>
      <c r="EI147" s="26"/>
      <c r="EJ147" s="27"/>
      <c r="EK147" s="27"/>
      <c r="EL147" s="26"/>
      <c r="EM147" s="80"/>
      <c r="EN147" s="27"/>
      <c r="EO147" s="27"/>
      <c r="EP147" s="26"/>
      <c r="EQ147" s="80"/>
      <c r="ER147" s="26"/>
      <c r="ES147" s="26"/>
      <c r="ET147" s="26"/>
      <c r="EU147" s="27"/>
      <c r="EV147" s="26"/>
      <c r="EW147" s="26"/>
      <c r="EX147" s="26"/>
      <c r="EY147" s="26"/>
      <c r="EZ147" s="26"/>
      <c r="FA147" s="26"/>
      <c r="FB147" s="26"/>
      <c r="FC147" s="26"/>
      <c r="FD147" s="27"/>
      <c r="FE147" s="27"/>
      <c r="FF147" s="26"/>
      <c r="FG147" s="80"/>
      <c r="FH147" s="80"/>
      <c r="FI147" s="27"/>
      <c r="FJ147" s="26"/>
      <c r="FK147" s="80"/>
      <c r="FL147" s="80"/>
      <c r="FM147" s="27"/>
      <c r="FN147" s="26"/>
      <c r="FO147" s="80"/>
      <c r="FP147" s="26"/>
      <c r="FQ147" s="26"/>
      <c r="FR147" s="26"/>
      <c r="FS147" s="80"/>
      <c r="FT147" s="80"/>
      <c r="FU147" s="26">
        <v>4930.5</v>
      </c>
      <c r="FV147" s="26">
        <v>3700.9492799999998</v>
      </c>
      <c r="FW147" s="31">
        <f t="shared" si="403"/>
        <v>75.062352296927287</v>
      </c>
      <c r="FX147" s="26"/>
      <c r="FY147" s="26"/>
      <c r="FZ147" s="26"/>
      <c r="GA147" s="80"/>
      <c r="GB147" s="26"/>
      <c r="GC147" s="26"/>
      <c r="GD147" s="26"/>
      <c r="GE147" s="80"/>
      <c r="GF147" s="26"/>
      <c r="GG147" s="26"/>
      <c r="GH147" s="26"/>
      <c r="GI147" s="80"/>
      <c r="GJ147" s="80"/>
      <c r="GK147" s="26"/>
      <c r="GL147" s="26"/>
      <c r="GM147" s="80"/>
      <c r="GN147" s="26"/>
      <c r="GO147" s="26"/>
      <c r="GP147" s="26"/>
      <c r="GQ147" s="80"/>
      <c r="GR147" s="80"/>
      <c r="GS147" s="26"/>
      <c r="GT147" s="26"/>
      <c r="GU147" s="26"/>
      <c r="GV147" s="26"/>
      <c r="GW147" s="26"/>
      <c r="GX147" s="26"/>
      <c r="GY147" s="26"/>
      <c r="GZ147" s="26"/>
      <c r="HA147" s="26"/>
      <c r="HB147" s="26"/>
      <c r="HC147" s="26"/>
      <c r="HD147" s="26"/>
      <c r="HE147" s="26"/>
      <c r="HF147" s="26"/>
      <c r="HG147" s="26"/>
      <c r="HH147" s="26"/>
      <c r="HI147" s="26"/>
      <c r="HJ147" s="26"/>
      <c r="HK147" s="26"/>
      <c r="HL147" s="26"/>
      <c r="HM147" s="26"/>
      <c r="HN147" s="26"/>
      <c r="HO147" s="26"/>
      <c r="HP147" s="26"/>
      <c r="HQ147" s="26"/>
      <c r="HR147" s="26"/>
      <c r="HS147" s="26"/>
      <c r="HT147" s="26"/>
      <c r="HU147" s="26"/>
      <c r="HV147" s="26"/>
      <c r="HW147" s="26"/>
      <c r="HX147" s="26"/>
      <c r="HY147" s="26"/>
      <c r="HZ147" s="26"/>
      <c r="IA147" s="26"/>
      <c r="IB147" s="26"/>
      <c r="IC147" s="26"/>
      <c r="ID147" s="26"/>
      <c r="IE147" s="26"/>
      <c r="IF147" s="26"/>
      <c r="IG147" s="26"/>
      <c r="IH147" s="26"/>
      <c r="II147" s="26"/>
      <c r="IJ147" s="26"/>
      <c r="IK147" s="26"/>
      <c r="IL147" s="26"/>
      <c r="IM147" s="26"/>
      <c r="IN147" s="26"/>
      <c r="IO147" s="26"/>
      <c r="IP147" s="26"/>
      <c r="IQ147" s="26"/>
      <c r="IR147" s="80"/>
      <c r="IS147" s="27"/>
      <c r="IT147" s="26"/>
      <c r="IU147" s="80"/>
      <c r="IV147" s="26"/>
      <c r="IW147" s="26"/>
      <c r="IX147" s="26"/>
      <c r="IY147" s="26"/>
      <c r="IZ147" s="26"/>
      <c r="JA147" s="26"/>
      <c r="JB147" s="26"/>
      <c r="JC147" s="26"/>
      <c r="JD147" s="26"/>
      <c r="JE147" s="26"/>
      <c r="JF147" s="26"/>
      <c r="JG147" s="26"/>
      <c r="JH147" s="26"/>
      <c r="JI147" s="26"/>
      <c r="JJ147" s="26"/>
      <c r="JK147" s="26"/>
      <c r="JL147" s="26"/>
      <c r="JM147" s="26"/>
      <c r="JN147" s="26"/>
      <c r="JO147" s="26"/>
      <c r="JP147" s="26"/>
      <c r="JQ147" s="26"/>
      <c r="JR147" s="26"/>
      <c r="JS147" s="26"/>
      <c r="JT147" s="26"/>
      <c r="JU147" s="26"/>
      <c r="JV147" s="26"/>
      <c r="JW147" s="26"/>
      <c r="JX147" s="30"/>
      <c r="JY147" s="30"/>
      <c r="JZ147" s="30"/>
      <c r="KA147" s="30"/>
      <c r="KB147" s="26"/>
      <c r="KC147" s="26"/>
      <c r="KD147" s="26"/>
      <c r="KE147" s="26"/>
      <c r="KF147" s="26"/>
      <c r="KG147" s="26"/>
      <c r="KH147" s="26"/>
      <c r="KI147" s="26"/>
      <c r="KJ147" s="26"/>
      <c r="KK147" s="26"/>
      <c r="KL147" s="26"/>
      <c r="KM147" s="26"/>
      <c r="KN147" s="26"/>
      <c r="KO147" s="26"/>
      <c r="KP147" s="26"/>
      <c r="KQ147" s="26"/>
      <c r="KR147" s="26"/>
      <c r="KS147" s="26"/>
      <c r="KT147" s="26"/>
      <c r="KU147" s="26"/>
      <c r="KV147" s="26"/>
      <c r="KW147" s="26"/>
      <c r="KX147" s="26"/>
      <c r="KY147" s="26"/>
      <c r="KZ147" s="26"/>
      <c r="LA147" s="26"/>
      <c r="LB147" s="26"/>
      <c r="LC147" s="26"/>
      <c r="LD147" s="26"/>
      <c r="LE147" s="26"/>
      <c r="LF147" s="26"/>
      <c r="LG147" s="26"/>
      <c r="LH147" s="26"/>
      <c r="LI147" s="26"/>
      <c r="LJ147" s="26"/>
      <c r="LK147" s="26"/>
      <c r="LL147" s="26"/>
      <c r="LM147" s="26"/>
      <c r="LN147" s="26"/>
      <c r="LO147" s="26"/>
      <c r="LP147" s="26"/>
      <c r="LQ147" s="26"/>
      <c r="LR147" s="26"/>
      <c r="LS147" s="26"/>
    </row>
    <row r="148" spans="1:331" s="154" customFormat="1" ht="31.5" x14ac:dyDescent="0.25">
      <c r="A148" s="20" t="s">
        <v>204</v>
      </c>
      <c r="B148" s="197">
        <f t="shared" si="398"/>
        <v>114565.31453</v>
      </c>
      <c r="C148" s="197">
        <f t="shared" si="399"/>
        <v>139611.66440000001</v>
      </c>
      <c r="D148" s="197">
        <f t="shared" si="400"/>
        <v>139611.66440000001</v>
      </c>
      <c r="E148" s="197"/>
      <c r="F148" s="197">
        <f t="shared" si="401"/>
        <v>112308.35849</v>
      </c>
      <c r="G148" s="28">
        <f t="shared" si="406"/>
        <v>80.443392013597389</v>
      </c>
      <c r="H148" s="29">
        <f>H149+H150+H151+H152+H153+H154+H155+H156+H157+H158</f>
        <v>0</v>
      </c>
      <c r="I148" s="29">
        <f>I149+I150+I151+I152+I153+I154+I155+I156+I157+I158</f>
        <v>0</v>
      </c>
      <c r="J148" s="29">
        <f>J149+J150+J151+J152+J153+J154+J155+J156+J157+J158</f>
        <v>0</v>
      </c>
      <c r="K148" s="29"/>
      <c r="L148" s="29"/>
      <c r="M148" s="29">
        <f>M149+M150+M151+M152+M153+M154+M155+M156+M157+M158</f>
        <v>888.88</v>
      </c>
      <c r="N148" s="29">
        <f>N149+N150+N151+N152+N153+N154+N155+N156+N157+N158</f>
        <v>888.88</v>
      </c>
      <c r="O148" s="28">
        <f t="shared" ref="O148:O149" si="407">N148/M148*100</f>
        <v>100</v>
      </c>
      <c r="P148" s="28"/>
      <c r="Q148" s="29">
        <f>Q149+Q150+Q151+Q152+Q153+Q154+Q155+Q156+Q157+Q158</f>
        <v>0</v>
      </c>
      <c r="R148" s="29">
        <f>R149+R150+R151+R152+R153+R154+R155+R156+R157+R158</f>
        <v>0</v>
      </c>
      <c r="S148" s="29">
        <f>S149+S150+S151+S152+S153+S154+S155+S156+S157+S158</f>
        <v>0</v>
      </c>
      <c r="T148" s="28"/>
      <c r="U148" s="29">
        <f>U149+U150+U151+U152+U153+U154+U155+U156+U157+U158</f>
        <v>0</v>
      </c>
      <c r="V148" s="29">
        <f>V149+V150+V151+V152+V153+V154+V155+V156+V157+V158</f>
        <v>0</v>
      </c>
      <c r="W148" s="29">
        <f>W149+W150+W151+W152+W153+W154+W155+W156+W157+W158</f>
        <v>0</v>
      </c>
      <c r="X148" s="29">
        <f t="shared" ref="X148:AA148" si="408">X149+X150+X151+X152+X153+X154+X155+X156+X157+X158</f>
        <v>0</v>
      </c>
      <c r="Y148" s="29">
        <f t="shared" si="408"/>
        <v>0</v>
      </c>
      <c r="Z148" s="29">
        <f t="shared" si="408"/>
        <v>0</v>
      </c>
      <c r="AA148" s="29">
        <f t="shared" si="408"/>
        <v>0</v>
      </c>
      <c r="AB148" s="29">
        <f t="shared" ref="AB148:AE148" si="409">AB149+AB150+AB151+AB152+AB153+AB154+AB155+AB156+AB157+AB158</f>
        <v>0</v>
      </c>
      <c r="AC148" s="29">
        <f t="shared" si="409"/>
        <v>0</v>
      </c>
      <c r="AD148" s="29">
        <f t="shared" si="409"/>
        <v>0</v>
      </c>
      <c r="AE148" s="29">
        <f t="shared" si="409"/>
        <v>0</v>
      </c>
      <c r="AF148" s="29"/>
      <c r="AG148" s="29">
        <f>AG149+AG150+AG151+AG152+AG153+AG154+AG155+AG156+AG157+AG158</f>
        <v>0</v>
      </c>
      <c r="AH148" s="29">
        <f>AH149+AH150+AH151+AH152+AH153+AH154+AH155+AH156+AH157+AH158</f>
        <v>0</v>
      </c>
      <c r="AI148" s="29">
        <f>AI149+AI150+AI151+AI152+AI153+AI154+AI155+AI156+AI157+AI158</f>
        <v>0</v>
      </c>
      <c r="AJ148" s="29"/>
      <c r="AK148" s="29">
        <f>AK149+AK150+AK151+AK152+AK153+AK154+AK155+AK156+AK157+AK158</f>
        <v>0</v>
      </c>
      <c r="AL148" s="29">
        <f>AL149+AL150+AL151+AL152+AL153+AL154+AL155+AL156+AL157+AL158</f>
        <v>0</v>
      </c>
      <c r="AM148" s="29">
        <f>AM149+AM150+AM151+AM152+AM153+AM154+AM155+AM156+AM157+AM158</f>
        <v>0</v>
      </c>
      <c r="AN148" s="29">
        <f>SUM(AN149:AN158)</f>
        <v>3455.6</v>
      </c>
      <c r="AO148" s="29">
        <f>SUM(AO149:AO158)</f>
        <v>3455.6</v>
      </c>
      <c r="AP148" s="29">
        <f>SUM(AP149:AP158)</f>
        <v>3455.6</v>
      </c>
      <c r="AQ148" s="29">
        <f t="shared" ref="AQ148:AQ149" si="410">AP148/AO148*100</f>
        <v>100</v>
      </c>
      <c r="AR148" s="29"/>
      <c r="AS148" s="29"/>
      <c r="AT148" s="29"/>
      <c r="AU148" s="28"/>
      <c r="AV148" s="29">
        <f>AV149+AV150+AV151+AV152+AV153+AV154+AV155+AV156+AV157+AV158</f>
        <v>0</v>
      </c>
      <c r="AW148" s="29">
        <f>AW149+AW150+AW151+AW152+AW153+AW154+AW155+AW156+AW157+AW158</f>
        <v>0</v>
      </c>
      <c r="AX148" s="29">
        <f>AX149+AX150+AX151+AX152+AX153+AX154+AX155+AX156+AX157+AX158</f>
        <v>0</v>
      </c>
      <c r="AY148" s="28"/>
      <c r="AZ148" s="29">
        <f>AZ149+AZ150+AZ151+AZ152+AZ153+AZ154+AZ155+AZ156+AZ157+AZ158</f>
        <v>47.741080000000004</v>
      </c>
      <c r="BA148" s="29">
        <f>BA149+BA150+BA151+BA152+BA153+BA154+BA155+BA156+BA157+BA158</f>
        <v>47.741080000000004</v>
      </c>
      <c r="BB148" s="29">
        <f>BB149+BB150+BB151+BB152+BB153+BB154+BB155+BB156+BB157+BB158</f>
        <v>47.741080000000004</v>
      </c>
      <c r="BC148" s="28">
        <f>BB148/BA148*100</f>
        <v>100</v>
      </c>
      <c r="BD148" s="29"/>
      <c r="BE148" s="29"/>
      <c r="BF148" s="29"/>
      <c r="BG148" s="28"/>
      <c r="BH148" s="29"/>
      <c r="BI148" s="29"/>
      <c r="BJ148" s="29"/>
      <c r="BK148" s="28"/>
      <c r="BL148" s="28"/>
      <c r="BM148" s="29">
        <f>BM149+BM150+BM151+BM152+BM153+BM154+BM155+BM156+BM157+BM158</f>
        <v>0</v>
      </c>
      <c r="BN148" s="29">
        <f>BN149+BN150+BN151+BN152+BN153+BN154+BN155+BN156+BN157+BN158</f>
        <v>0</v>
      </c>
      <c r="BO148" s="29">
        <f>BO149+BO150+BO151+BO152+BO153+BO154+BO155+BO156+BO157+BO158</f>
        <v>0</v>
      </c>
      <c r="BP148" s="29"/>
      <c r="BQ148" s="29">
        <f>BQ149+BQ150+BQ151+BQ152+BQ153+BQ154+BQ155+BQ156+BQ157+BQ158</f>
        <v>3914.81</v>
      </c>
      <c r="BR148" s="29">
        <f>BR149+BR150+BR151+BR152+BR153+BR154+BR155+BR156+BR157+BR158</f>
        <v>2071.13</v>
      </c>
      <c r="BS148" s="28">
        <f t="shared" si="404"/>
        <v>52.904994112102507</v>
      </c>
      <c r="BT148" s="29">
        <f>BT149+BT150+BT151+BT152+BT153+BT154+BT155+BT156+BT157+BT158</f>
        <v>8500</v>
      </c>
      <c r="BU148" s="29">
        <f>BU149+BU150+BU151+BU152+BU153+BU154+BU155+BU156+BU157+BU158</f>
        <v>8500</v>
      </c>
      <c r="BV148" s="29">
        <f>BV149+BV150+BV151+BV152+BV153+BV154+BV155+BV156+BV157+BV158</f>
        <v>8500</v>
      </c>
      <c r="BW148" s="28">
        <f>BV148/BU148*100</f>
        <v>100</v>
      </c>
      <c r="BX148" s="29">
        <f t="shared" ref="BX148:CD148" si="411">BX149+BX150+BX151+BX152+BX153+BX154+BX155+BX156+BX157+BX158</f>
        <v>24736</v>
      </c>
      <c r="BY148" s="29">
        <f t="shared" si="411"/>
        <v>32740.400000000001</v>
      </c>
      <c r="BZ148" s="29">
        <f t="shared" si="411"/>
        <v>21322.852480000001</v>
      </c>
      <c r="CA148" s="29">
        <f t="shared" si="411"/>
        <v>65.127037177309987</v>
      </c>
      <c r="CB148" s="29">
        <f t="shared" si="411"/>
        <v>0</v>
      </c>
      <c r="CC148" s="29">
        <f t="shared" si="411"/>
        <v>0</v>
      </c>
      <c r="CD148" s="29">
        <f t="shared" si="411"/>
        <v>0</v>
      </c>
      <c r="CE148" s="29"/>
      <c r="CF148" s="29">
        <f t="shared" ref="CF148" si="412">CF149+CF150+CF151+CF152+CF153+CF154+CF155+CF156+CF157+CF158</f>
        <v>5278</v>
      </c>
      <c r="CG148" s="29">
        <f t="shared" ref="CG148:CL148" si="413">CG149+CG150+CG151+CG152+CG153+CG154+CG155+CG156+CG157+CG158</f>
        <v>6121.3</v>
      </c>
      <c r="CH148" s="29">
        <f t="shared" si="413"/>
        <v>4444.5425599999999</v>
      </c>
      <c r="CI148" s="29">
        <f t="shared" si="413"/>
        <v>72.60782121444791</v>
      </c>
      <c r="CJ148" s="29">
        <f t="shared" ref="CJ148" si="414">CJ149+CJ150+CJ151+CJ152+CJ153+CJ154+CJ155+CJ156+CJ157+CJ158</f>
        <v>840</v>
      </c>
      <c r="CK148" s="29">
        <f t="shared" si="413"/>
        <v>840</v>
      </c>
      <c r="CL148" s="29">
        <f t="shared" si="413"/>
        <v>176.76324</v>
      </c>
      <c r="CM148" s="29">
        <f>CL148/CK148*100</f>
        <v>21.043242857142857</v>
      </c>
      <c r="CN148" s="29">
        <f>CN149+CN150+CN151+CN152+CN153+CN154+CN155+CN156+CN157+CN158</f>
        <v>0</v>
      </c>
      <c r="CO148" s="29">
        <f>CO149+CO150+CO151+CO152+CO153+CO154+CO155+CO156+CO157+CO158</f>
        <v>9976.6398699999991</v>
      </c>
      <c r="CP148" s="29">
        <f>CP149+CP150+CP151+CP152+CP153+CP154+CP155+CP156+CP157+CP158</f>
        <v>5841.7838700000002</v>
      </c>
      <c r="CQ148" s="82">
        <f t="shared" ref="CQ148" si="415">CP148/CO148*100</f>
        <v>58.554623060679859</v>
      </c>
      <c r="CR148" s="29">
        <f>CR149+CR150+CR151+CR152+CR153+CR154+CR155+CR156+CR157+CR158</f>
        <v>162.27345</v>
      </c>
      <c r="CS148" s="29">
        <f>CS149+CS150+CS151+CS152+CS153+CS154+CS155+CS156+CS157+CS158</f>
        <v>162.27345</v>
      </c>
      <c r="CT148" s="29">
        <f>CT149+CT150+CT151+CT152+CT153+CT154+CT155+CT156+CT157+CT158</f>
        <v>162.27345</v>
      </c>
      <c r="CU148" s="28">
        <f t="shared" si="391"/>
        <v>100</v>
      </c>
      <c r="CV148" s="29"/>
      <c r="CW148" s="29">
        <f>CW149+CW150+CW151+CW152+CW153+CW154+CW155+CW156+CW157+CW158</f>
        <v>0</v>
      </c>
      <c r="CX148" s="29">
        <f>CX149+CX150+CX151+CX152+CX153+CX154+CX155+CX156+CX157+CX158</f>
        <v>0</v>
      </c>
      <c r="CY148" s="29">
        <f>CY149+CY150+CY151+CY152+CY153+CY154+CY155+CY156+CY157+CY158</f>
        <v>0</v>
      </c>
      <c r="CZ148" s="29">
        <f t="shared" ref="CZ148" si="416">CZ149+CZ150+CZ151+CZ152+CZ153+CZ154+CZ155+CZ156+CZ157+CZ158</f>
        <v>37443</v>
      </c>
      <c r="DA148" s="29">
        <f t="shared" ref="DA148:DG148" si="417">DA149+DA150+DA151+DA152+DA153+DA154+DA155+DA156+DA157+DA158</f>
        <v>37443</v>
      </c>
      <c r="DB148" s="29">
        <f t="shared" si="417"/>
        <v>37443</v>
      </c>
      <c r="DC148" s="82">
        <f t="shared" si="405"/>
        <v>100</v>
      </c>
      <c r="DD148" s="29">
        <f t="shared" si="417"/>
        <v>0</v>
      </c>
      <c r="DE148" s="29">
        <f t="shared" si="417"/>
        <v>0</v>
      </c>
      <c r="DF148" s="29">
        <f t="shared" si="417"/>
        <v>0</v>
      </c>
      <c r="DG148" s="29">
        <f t="shared" si="417"/>
        <v>0</v>
      </c>
      <c r="DH148" s="29"/>
      <c r="DI148" s="29">
        <f>DI149+DI150+DI151+DI152+DI153+DI154+DI155+DI156+DI157+DI158</f>
        <v>0</v>
      </c>
      <c r="DJ148" s="29">
        <f>DJ149+DJ150+DJ151+DJ152+DJ153+DJ154+DJ155+DJ156+DJ157+DJ158</f>
        <v>0</v>
      </c>
      <c r="DK148" s="29">
        <f>DK149+DK150+DK151+DK152+DK153+DK154+DK155+DK156+DK157+DK158</f>
        <v>0</v>
      </c>
      <c r="DL148" s="29"/>
      <c r="DM148" s="29">
        <f>DM149+DM150+DM151+DM152+DM153+DM154+DM155+DM156+DM157+DM158</f>
        <v>1512.12</v>
      </c>
      <c r="DN148" s="29">
        <f>DN149+DN150+DN151+DN152+DN153+DN154+DN155+DN156+DN157+DN158</f>
        <v>1512.12</v>
      </c>
      <c r="DO148" s="28">
        <f>DN148/DM148*100</f>
        <v>100</v>
      </c>
      <c r="DP148" s="29">
        <f>SUM(DP149:DP158)</f>
        <v>104.4</v>
      </c>
      <c r="DQ148" s="29">
        <f>SUM(DQ149:DQ158)</f>
        <v>104.4</v>
      </c>
      <c r="DR148" s="29">
        <f>SUM(DR149:DR158)</f>
        <v>0</v>
      </c>
      <c r="DS148" s="29">
        <f>DS149+DS150+DS151+DS152+DS153+DS154+DS155+DS156+DS157+DS158</f>
        <v>0</v>
      </c>
      <c r="DT148" s="29"/>
      <c r="DU148" s="29">
        <f>DU149+DU150+DU151+DU152+DU153+DU154+DU155+DU156+DU157+DU158</f>
        <v>0</v>
      </c>
      <c r="DV148" s="29">
        <f>DV149+DV150+DV151+DV152+DV153+DV154+DV155+DV156+DV157+DV158</f>
        <v>0</v>
      </c>
      <c r="DW148" s="29">
        <f>DW149+DW150+DW151+DW152+DW153+DW154+DW155+DW156+DW157+DW158</f>
        <v>0</v>
      </c>
      <c r="DX148" s="29"/>
      <c r="DY148" s="29">
        <f t="shared" ref="DY148:ED148" si="418">DY149+DY150+DY151+DY152+DY153+DY154+DY155+DY156+DY157+DY158</f>
        <v>0</v>
      </c>
      <c r="DZ148" s="29">
        <f t="shared" si="418"/>
        <v>0</v>
      </c>
      <c r="EA148" s="29">
        <f t="shared" si="418"/>
        <v>0</v>
      </c>
      <c r="EB148" s="29">
        <v>6849.6</v>
      </c>
      <c r="EC148" s="29">
        <f t="shared" si="418"/>
        <v>6849.6</v>
      </c>
      <c r="ED148" s="29">
        <f t="shared" si="418"/>
        <v>3845.1244700000002</v>
      </c>
      <c r="EE148" s="29">
        <f>ED148/EC148*100</f>
        <v>56.136481984349452</v>
      </c>
      <c r="EF148" s="29"/>
      <c r="EG148" s="29"/>
      <c r="EH148" s="29"/>
      <c r="EI148" s="28"/>
      <c r="EJ148" s="29">
        <f>EJ149+EJ150+EJ151+EJ152+EJ153+EJ154+EJ155+EJ156+EJ157+EJ158</f>
        <v>7623.8</v>
      </c>
      <c r="EK148" s="29">
        <f>EK149+EK150+EK151+EK152+EK153+EK154+EK155+EK156+EK157+EK158</f>
        <v>8370</v>
      </c>
      <c r="EL148" s="29">
        <f>EL149+EL150+EL151+EL152+EL153+EL154+EL155+EL156+EL157+EL158</f>
        <v>5987.1993400000001</v>
      </c>
      <c r="EM148" s="29">
        <f>EL148/EK148*100</f>
        <v>71.531652807646367</v>
      </c>
      <c r="EN148" s="29">
        <f>EN149+EN150+EN151+EN152+EN153+EN154+EN155+EN156+EN157+EN158</f>
        <v>1280</v>
      </c>
      <c r="EO148" s="29">
        <f>EO149+EO150+EO151+EO152+EO153+EO154+EO155+EO156+EO157+EO158</f>
        <v>1280</v>
      </c>
      <c r="EP148" s="29">
        <f>EP149+EP150+EP151+EP152+EP153+EP154+EP155+EP156+EP157+EP158</f>
        <v>260.26</v>
      </c>
      <c r="EQ148" s="29">
        <f>EP148/EO148*100</f>
        <v>20.332812499999999</v>
      </c>
      <c r="ER148" s="29">
        <f>SUM(ER149:ER158)</f>
        <v>3693.8</v>
      </c>
      <c r="ES148" s="29">
        <f>SUM(ES149:ES158)</f>
        <v>0</v>
      </c>
      <c r="ET148" s="29">
        <f>SUM(ET149:ET158)</f>
        <v>0</v>
      </c>
      <c r="EU148" s="29"/>
      <c r="EV148" s="29">
        <f t="shared" ref="EV148:FC148" si="419">EV149+EV150+EV151+EV152+EV153+EV154+EV155+EV156+EV157+EV158</f>
        <v>6340</v>
      </c>
      <c r="EW148" s="29">
        <f t="shared" si="419"/>
        <v>9693.7999999999993</v>
      </c>
      <c r="EX148" s="29">
        <f t="shared" si="419"/>
        <v>9693.7999999999993</v>
      </c>
      <c r="EY148" s="29">
        <f t="shared" si="419"/>
        <v>100</v>
      </c>
      <c r="EZ148" s="29">
        <f t="shared" si="419"/>
        <v>1400</v>
      </c>
      <c r="FA148" s="29">
        <f t="shared" si="419"/>
        <v>1400</v>
      </c>
      <c r="FB148" s="29">
        <f t="shared" si="419"/>
        <v>1400</v>
      </c>
      <c r="FC148" s="29">
        <f t="shared" si="419"/>
        <v>100</v>
      </c>
      <c r="FD148" s="29">
        <f>FD149+FD150+FD151+FD152+FD153+FD154+FD155+FD156+FD157+FD158</f>
        <v>0</v>
      </c>
      <c r="FE148" s="29">
        <f>FE149+FE150+FE151+FE152+FE153+FE154+FE155+FE156+FE157+FE158</f>
        <v>0</v>
      </c>
      <c r="FF148" s="29">
        <f>FF149+FF150+FF151+FF152+FF153+FF154+FF155+FF156+FF157+FF158</f>
        <v>0</v>
      </c>
      <c r="FG148" s="29">
        <f>FG149+FG150+FG151+FG152+FG153+FG154+FG155+FG156+FG157+FG158</f>
        <v>0</v>
      </c>
      <c r="FH148" s="29"/>
      <c r="FI148" s="29">
        <f>FI149+FI150+FI151+FI152+FI153+FI154+FI155+FI156+FI157+FI158</f>
        <v>0</v>
      </c>
      <c r="FJ148" s="29">
        <f>FJ149+FJ150+FJ151+FJ152+FJ153+FJ154+FJ155+FJ156+FJ157+FJ158</f>
        <v>0</v>
      </c>
      <c r="FK148" s="29">
        <f>FK149+FK150+FK151+FK152+FK153+FK154+FK155+FK156+FK157+FK158</f>
        <v>0</v>
      </c>
      <c r="FL148" s="29"/>
      <c r="FM148" s="29">
        <f>FM149+FM150+FM151+FM152+FM153+FM154+FM155+FM156+FM157+FM158</f>
        <v>0</v>
      </c>
      <c r="FN148" s="29">
        <f>FN149+FN150+FN151+FN152+FN153+FN154+FN155+FN156+FN157+FN158</f>
        <v>0</v>
      </c>
      <c r="FO148" s="29">
        <f>FO149+FO150+FO151+FO152+FO153+FO154+FO155+FO156+FO157+FO158</f>
        <v>0</v>
      </c>
      <c r="FP148" s="29"/>
      <c r="FQ148" s="29"/>
      <c r="FR148" s="29"/>
      <c r="FS148" s="29"/>
      <c r="FT148" s="29"/>
      <c r="FU148" s="29">
        <f t="shared" ref="FU148:FZ148" si="420">FU149+FU150+FU151+FU152+FU153+FU154+FU155+FU156+FU157+FU158</f>
        <v>0</v>
      </c>
      <c r="FV148" s="29">
        <f t="shared" si="420"/>
        <v>0</v>
      </c>
      <c r="FW148" s="29">
        <f t="shared" si="420"/>
        <v>0</v>
      </c>
      <c r="FX148" s="29">
        <f t="shared" si="420"/>
        <v>0</v>
      </c>
      <c r="FY148" s="29">
        <f t="shared" si="420"/>
        <v>0</v>
      </c>
      <c r="FZ148" s="29">
        <f t="shared" si="420"/>
        <v>0</v>
      </c>
      <c r="GA148" s="29"/>
      <c r="GB148" s="29">
        <f t="shared" ref="GB148" si="421">GB149+GB150+GB151+GB152+GB153+GB154+GB155+GB156+GB157+GB158</f>
        <v>0</v>
      </c>
      <c r="GC148" s="29">
        <f t="shared" ref="GC148:GD148" si="422">GC149+GC150+GC151+GC152+GC153+GC154+GC155+GC156+GC157+GC158</f>
        <v>0</v>
      </c>
      <c r="GD148" s="29">
        <f t="shared" si="422"/>
        <v>0</v>
      </c>
      <c r="GE148" s="29"/>
      <c r="GF148" s="29">
        <f>GF149+GF150+GF151+GF152+GF153+GF154+GF155+GF156+GF157+GF158</f>
        <v>0</v>
      </c>
      <c r="GG148" s="29">
        <f>GG149+GG150+GG151+GG152+GG153+GG154+GG155+GG156+GG157+GG158</f>
        <v>0</v>
      </c>
      <c r="GH148" s="29">
        <f>GH149+GH150+GH151+GH152+GH153+GH154+GH155+GH156+GH157+GH158</f>
        <v>0</v>
      </c>
      <c r="GI148" s="29"/>
      <c r="GJ148" s="29"/>
      <c r="GK148" s="29">
        <f t="shared" ref="GK148:GQ148" si="423">GK149+GK150+GK151+GK152+GK153+GK154+GK155+GK156+GK157+GK158</f>
        <v>0</v>
      </c>
      <c r="GL148" s="29">
        <f t="shared" si="423"/>
        <v>0</v>
      </c>
      <c r="GM148" s="29">
        <f t="shared" si="423"/>
        <v>0</v>
      </c>
      <c r="GN148" s="29">
        <f t="shared" si="423"/>
        <v>0</v>
      </c>
      <c r="GO148" s="29">
        <f t="shared" si="423"/>
        <v>0</v>
      </c>
      <c r="GP148" s="29">
        <f t="shared" si="423"/>
        <v>0</v>
      </c>
      <c r="GQ148" s="29">
        <f t="shared" si="423"/>
        <v>0</v>
      </c>
      <c r="GR148" s="29"/>
      <c r="GS148" s="29">
        <f>GS149+GS150+GS151+GS152+GS153+GS154+GS155+GS156+GS157+GS158</f>
        <v>0</v>
      </c>
      <c r="GT148" s="29">
        <f>GT149+GT150+GT151+GT152+GT153+GT154+GT155+GT156+GT157+GT158</f>
        <v>0</v>
      </c>
      <c r="GU148" s="29">
        <f>GU149+GU150+GU151+GU152+GU153+GU154+GU155+GU156+GU157+GU158</f>
        <v>0</v>
      </c>
      <c r="GV148" s="29"/>
      <c r="GW148" s="29"/>
      <c r="GX148" s="29"/>
      <c r="GY148" s="28"/>
      <c r="GZ148" s="28"/>
      <c r="HA148" s="29">
        <f>HA149+HA150+HA151+HA152+HA153+HA154+HA155+HA156+HA157+HA158</f>
        <v>0</v>
      </c>
      <c r="HB148" s="29">
        <f>HB149+HB150+HB151+HB152+HB153+HB154+HB155+HB156+HB157+HB158</f>
        <v>0</v>
      </c>
      <c r="HC148" s="28"/>
      <c r="HD148" s="28"/>
      <c r="HE148" s="29">
        <f>HE149+HE150+HE151+HE152+HE153+HE154+HE155+HE156+HE157+HE158</f>
        <v>0</v>
      </c>
      <c r="HF148" s="29">
        <f>HF149+HF150+HF151+HF152+HF153+HF154+HF155+HF156+HF157+HF158</f>
        <v>0</v>
      </c>
      <c r="HG148" s="28"/>
      <c r="HH148" s="29">
        <f>HH149+HH150+HH151+HH152+HH153+HH154+HH155+HH156+HH157+HH158</f>
        <v>1500</v>
      </c>
      <c r="HI148" s="29">
        <f>HI149+HI150+HI151+HI152+HI153+HI154+HI155+HI156+HI157+HI158</f>
        <v>1000</v>
      </c>
      <c r="HJ148" s="29">
        <f>HJ149+HJ150+HJ151+HJ152+HJ153+HJ154+HJ155+HJ156+HJ157+HJ158</f>
        <v>1000</v>
      </c>
      <c r="HK148" s="28">
        <f>HJ148/HI148*100</f>
        <v>100</v>
      </c>
      <c r="HL148" s="29">
        <f>HL149+HL150+HL151+HL152+HL153+HL154+HL155+HL156+HL157+HL158</f>
        <v>1832.5</v>
      </c>
      <c r="HM148" s="29">
        <f>HM149+HM150+HM151+HM152+HM153+HM154+HM155+HM156+HM157+HM158</f>
        <v>1832.5</v>
      </c>
      <c r="HN148" s="29">
        <f>HN149+HN150+HN151+HN152+HN153+HN154+HN155+HN156+HN157+HN158</f>
        <v>1043.9469999999999</v>
      </c>
      <c r="HO148" s="28">
        <f t="shared" ref="HO148:HO149" si="424">HN148/HM148*100</f>
        <v>56.968458390177346</v>
      </c>
      <c r="HP148" s="29">
        <f>HP149+HP150+HP151+HP152+HP153+HP154+HP155+HP156+HP157+HP158</f>
        <v>0</v>
      </c>
      <c r="HQ148" s="29">
        <f>HQ149+HQ150+HQ151+HQ152+HQ153+HQ154+HQ155+HQ156+HQ157+HQ158</f>
        <v>0</v>
      </c>
      <c r="HR148" s="29">
        <f>HR149+HR150+HR151+HR152+HR153+HR154+HR155+HR156+HR157+HR158</f>
        <v>0</v>
      </c>
      <c r="HS148" s="28"/>
      <c r="HT148" s="29">
        <f>HT149+HT150+HT151+HT152+HT153+HT154+HT155+HT156+HT157+HT158</f>
        <v>3478.6</v>
      </c>
      <c r="HU148" s="29">
        <f>HU149+HU150+HU151+HU152+HU153+HU154+HU155+HU156+HU157+HU158</f>
        <v>3478.6</v>
      </c>
      <c r="HV148" s="29">
        <f>HV149+HV150+HV151+HV152+HV153+HV154+HV155+HV156+HV157+HV158</f>
        <v>3211.3409999999999</v>
      </c>
      <c r="HW148" s="28">
        <f>HV148/HU148*100</f>
        <v>92.317052837348356</v>
      </c>
      <c r="HX148" s="29"/>
      <c r="HY148" s="29"/>
      <c r="HZ148" s="29"/>
      <c r="IA148" s="28"/>
      <c r="IB148" s="29"/>
      <c r="IC148" s="29"/>
      <c r="ID148" s="29"/>
      <c r="IE148" s="28"/>
      <c r="IF148" s="29"/>
      <c r="IG148" s="29"/>
      <c r="IH148" s="29"/>
      <c r="II148" s="28"/>
      <c r="IJ148" s="28"/>
      <c r="IK148" s="29"/>
      <c r="IL148" s="29"/>
      <c r="IM148" s="28"/>
      <c r="IN148" s="28"/>
      <c r="IO148" s="29"/>
      <c r="IP148" s="29"/>
      <c r="IQ148" s="28"/>
      <c r="IR148" s="29"/>
      <c r="IS148" s="29">
        <f>IS149+IS150+IS151+IS152+IS153+IS154+IS155+IS156+IS157+IS158</f>
        <v>0</v>
      </c>
      <c r="IT148" s="29">
        <f>IT149+IT150+IT151+IT152+IT153+IT154+IT155+IT156+IT157+IT158</f>
        <v>0</v>
      </c>
      <c r="IU148" s="29">
        <f>IU149+IU150+IU151+IU152+IU153+IU154+IU155+IU156+IU157+IU158</f>
        <v>0</v>
      </c>
      <c r="IV148" s="29"/>
      <c r="IW148" s="29"/>
      <c r="IX148" s="29"/>
      <c r="IY148" s="28"/>
      <c r="IZ148" s="29"/>
      <c r="JA148" s="29"/>
      <c r="JB148" s="29"/>
      <c r="JC148" s="28"/>
      <c r="JD148" s="28"/>
      <c r="JE148" s="29"/>
      <c r="JF148" s="29"/>
      <c r="JG148" s="28"/>
      <c r="JH148" s="29"/>
      <c r="JI148" s="29"/>
      <c r="JJ148" s="29"/>
      <c r="JK148" s="28"/>
      <c r="JL148" s="28"/>
      <c r="JM148" s="29"/>
      <c r="JN148" s="29"/>
      <c r="JO148" s="28"/>
      <c r="JP148" s="29"/>
      <c r="JQ148" s="29"/>
      <c r="JR148" s="29"/>
      <c r="JS148" s="28"/>
      <c r="JT148" s="28"/>
      <c r="JU148" s="28"/>
      <c r="JV148" s="28"/>
      <c r="JW148" s="28"/>
      <c r="JX148" s="75"/>
      <c r="JY148" s="75"/>
      <c r="JZ148" s="75"/>
      <c r="KA148" s="75"/>
      <c r="KB148" s="28"/>
      <c r="KC148" s="29"/>
      <c r="KD148" s="29"/>
      <c r="KE148" s="28"/>
      <c r="KF148" s="28"/>
      <c r="KG148" s="29"/>
      <c r="KH148" s="29"/>
      <c r="KI148" s="28"/>
      <c r="KJ148" s="28"/>
      <c r="KK148" s="29"/>
      <c r="KL148" s="29"/>
      <c r="KM148" s="28"/>
      <c r="KN148" s="28"/>
      <c r="KO148" s="29"/>
      <c r="KP148" s="29"/>
      <c r="KQ148" s="28"/>
      <c r="KR148" s="28"/>
      <c r="KS148" s="29"/>
      <c r="KT148" s="29"/>
      <c r="KU148" s="28"/>
      <c r="KV148" s="28"/>
      <c r="KW148" s="29"/>
      <c r="KX148" s="29"/>
      <c r="KY148" s="28"/>
      <c r="KZ148" s="28"/>
      <c r="LA148" s="29"/>
      <c r="LB148" s="29"/>
      <c r="LC148" s="28"/>
      <c r="LD148" s="28"/>
      <c r="LE148" s="29"/>
      <c r="LF148" s="29"/>
      <c r="LG148" s="28"/>
      <c r="LH148" s="28"/>
      <c r="LI148" s="29"/>
      <c r="LJ148" s="29"/>
      <c r="LK148" s="28"/>
      <c r="LL148" s="28"/>
      <c r="LM148" s="29"/>
      <c r="LN148" s="29"/>
      <c r="LO148" s="28"/>
      <c r="LP148" s="28"/>
      <c r="LQ148" s="29"/>
      <c r="LR148" s="29"/>
      <c r="LS148" s="28"/>
    </row>
    <row r="149" spans="1:331" ht="31.5" x14ac:dyDescent="0.25">
      <c r="A149" s="66" t="s">
        <v>203</v>
      </c>
      <c r="B149" s="198">
        <f t="shared" si="398"/>
        <v>68460.04108000001</v>
      </c>
      <c r="C149" s="198">
        <f t="shared" si="399"/>
        <v>78102.821080000009</v>
      </c>
      <c r="D149" s="198">
        <f t="shared" si="400"/>
        <v>78102.821080000009</v>
      </c>
      <c r="E149" s="198"/>
      <c r="F149" s="198">
        <f t="shared" si="401"/>
        <v>56778.051170000006</v>
      </c>
      <c r="G149" s="26">
        <f t="shared" si="406"/>
        <v>72.696543332081134</v>
      </c>
      <c r="H149" s="26"/>
      <c r="I149" s="26"/>
      <c r="J149" s="26"/>
      <c r="K149" s="26"/>
      <c r="L149" s="26"/>
      <c r="M149" s="27">
        <v>888.88</v>
      </c>
      <c r="N149" s="27">
        <v>888.88</v>
      </c>
      <c r="O149" s="26">
        <f t="shared" si="407"/>
        <v>100</v>
      </c>
      <c r="P149" s="26"/>
      <c r="Q149" s="27"/>
      <c r="R149" s="27"/>
      <c r="S149" s="26"/>
      <c r="T149" s="26"/>
      <c r="U149" s="27"/>
      <c r="V149" s="27"/>
      <c r="W149" s="26"/>
      <c r="X149" s="27"/>
      <c r="Y149" s="27"/>
      <c r="Z149" s="27"/>
      <c r="AA149" s="26"/>
      <c r="AB149" s="26"/>
      <c r="AC149" s="26"/>
      <c r="AD149" s="26"/>
      <c r="AE149" s="26"/>
      <c r="AF149" s="26"/>
      <c r="AG149" s="26"/>
      <c r="AH149" s="26"/>
      <c r="AI149" s="26"/>
      <c r="AJ149" s="26"/>
      <c r="AK149" s="27">
        <v>0</v>
      </c>
      <c r="AL149" s="27">
        <v>0</v>
      </c>
      <c r="AM149" s="26"/>
      <c r="AN149" s="27">
        <v>3455.6</v>
      </c>
      <c r="AO149" s="27">
        <v>3455.6</v>
      </c>
      <c r="AP149" s="27">
        <v>3455.6</v>
      </c>
      <c r="AQ149" s="27">
        <f t="shared" si="410"/>
        <v>100</v>
      </c>
      <c r="AR149" s="27"/>
      <c r="AS149" s="27"/>
      <c r="AT149" s="27"/>
      <c r="AU149" s="26"/>
      <c r="AV149" s="27"/>
      <c r="AW149" s="27"/>
      <c r="AX149" s="27"/>
      <c r="AY149" s="26"/>
      <c r="AZ149" s="27">
        <v>47.741080000000004</v>
      </c>
      <c r="BA149" s="27">
        <v>47.741080000000004</v>
      </c>
      <c r="BB149" s="27">
        <v>47.741080000000004</v>
      </c>
      <c r="BC149" s="26">
        <f>BB149/BA149*100</f>
        <v>100</v>
      </c>
      <c r="BD149" s="27"/>
      <c r="BE149" s="27"/>
      <c r="BF149" s="27"/>
      <c r="BG149" s="26"/>
      <c r="BH149" s="27"/>
      <c r="BI149" s="27"/>
      <c r="BJ149" s="27"/>
      <c r="BK149" s="26"/>
      <c r="BL149" s="26"/>
      <c r="BM149" s="27"/>
      <c r="BN149" s="27"/>
      <c r="BO149" s="26"/>
      <c r="BP149" s="26"/>
      <c r="BQ149" s="26"/>
      <c r="BR149" s="26"/>
      <c r="BS149" s="26"/>
      <c r="BT149" s="27">
        <v>0</v>
      </c>
      <c r="BU149" s="27">
        <v>0</v>
      </c>
      <c r="BV149" s="27"/>
      <c r="BW149" s="26"/>
      <c r="BX149" s="27">
        <v>24736</v>
      </c>
      <c r="BY149" s="27">
        <v>32740.400000000001</v>
      </c>
      <c r="BZ149" s="26">
        <v>21322.852480000001</v>
      </c>
      <c r="CA149" s="27">
        <f>BZ149/BY149*100</f>
        <v>65.127037177309987</v>
      </c>
      <c r="CB149" s="27"/>
      <c r="CC149" s="27"/>
      <c r="CD149" s="27"/>
      <c r="CE149" s="27"/>
      <c r="CF149" s="27">
        <v>5278</v>
      </c>
      <c r="CG149" s="27">
        <v>6121.3</v>
      </c>
      <c r="CH149" s="27">
        <v>4444.5425599999999</v>
      </c>
      <c r="CI149" s="27">
        <f>CH149/CG149*100</f>
        <v>72.60782121444791</v>
      </c>
      <c r="CJ149" s="27">
        <v>840</v>
      </c>
      <c r="CK149" s="27">
        <v>840</v>
      </c>
      <c r="CL149" s="27">
        <v>176.76324</v>
      </c>
      <c r="CM149" s="27">
        <f>CL149/CK149*100</f>
        <v>21.043242857142857</v>
      </c>
      <c r="CN149" s="27"/>
      <c r="CO149" s="27"/>
      <c r="CP149" s="79"/>
      <c r="CQ149" s="31"/>
      <c r="CR149" s="27"/>
      <c r="CS149" s="27"/>
      <c r="CT149" s="79"/>
      <c r="CU149" s="26"/>
      <c r="CV149" s="79"/>
      <c r="CW149" s="27"/>
      <c r="CX149" s="79"/>
      <c r="CY149" s="79"/>
      <c r="CZ149" s="27"/>
      <c r="DA149" s="27"/>
      <c r="DB149" s="79"/>
      <c r="DC149" s="31"/>
      <c r="DD149" s="27"/>
      <c r="DE149" s="27"/>
      <c r="DF149" s="79"/>
      <c r="DG149" s="79"/>
      <c r="DH149" s="79"/>
      <c r="DI149" s="27"/>
      <c r="DJ149" s="79"/>
      <c r="DK149" s="79"/>
      <c r="DL149" s="79"/>
      <c r="DM149" s="27"/>
      <c r="DN149" s="27"/>
      <c r="DO149" s="26"/>
      <c r="DP149" s="27">
        <v>104.4</v>
      </c>
      <c r="DQ149" s="27">
        <v>104.4</v>
      </c>
      <c r="DR149" s="79"/>
      <c r="DS149" s="79"/>
      <c r="DT149" s="79"/>
      <c r="DU149" s="27"/>
      <c r="DV149" s="79"/>
      <c r="DW149" s="79"/>
      <c r="DX149" s="79"/>
      <c r="DY149" s="27"/>
      <c r="DZ149" s="79"/>
      <c r="EA149" s="79"/>
      <c r="EB149" s="27">
        <v>6849.6</v>
      </c>
      <c r="EC149" s="27">
        <v>6849.6</v>
      </c>
      <c r="ED149" s="27">
        <v>3845.1244700000002</v>
      </c>
      <c r="EE149" s="27">
        <f>ED149/EC149*100</f>
        <v>56.136481984349452</v>
      </c>
      <c r="EF149" s="27"/>
      <c r="EG149" s="27"/>
      <c r="EH149" s="79"/>
      <c r="EI149" s="26"/>
      <c r="EJ149" s="27">
        <v>7623.8</v>
      </c>
      <c r="EK149" s="27">
        <v>8370</v>
      </c>
      <c r="EL149" s="27">
        <v>5987.1993400000001</v>
      </c>
      <c r="EM149" s="27">
        <f>EL149/EK149*100</f>
        <v>71.531652807646367</v>
      </c>
      <c r="EN149" s="27">
        <v>1280</v>
      </c>
      <c r="EO149" s="27">
        <v>1280</v>
      </c>
      <c r="EP149" s="27">
        <v>260.26</v>
      </c>
      <c r="EQ149" s="27">
        <f>EP149/EO149*100</f>
        <v>20.332812499999999</v>
      </c>
      <c r="ER149" s="27">
        <v>3693.8</v>
      </c>
      <c r="ES149" s="27"/>
      <c r="ET149" s="27"/>
      <c r="EU149" s="27"/>
      <c r="EV149" s="27">
        <v>6340</v>
      </c>
      <c r="EW149" s="27">
        <v>9693.7999999999993</v>
      </c>
      <c r="EX149" s="27">
        <v>9693.7999999999993</v>
      </c>
      <c r="EY149" s="27">
        <f>EX149/EW149*100</f>
        <v>100</v>
      </c>
      <c r="EZ149" s="27">
        <v>1400</v>
      </c>
      <c r="FA149" s="27">
        <v>1400</v>
      </c>
      <c r="FB149" s="163">
        <v>1400</v>
      </c>
      <c r="FC149" s="27">
        <f>FB149/FA149*100</f>
        <v>100</v>
      </c>
      <c r="FD149" s="27"/>
      <c r="FE149" s="27"/>
      <c r="FF149" s="79"/>
      <c r="FG149" s="79"/>
      <c r="FH149" s="79"/>
      <c r="FI149" s="27"/>
      <c r="FJ149" s="79"/>
      <c r="FK149" s="79"/>
      <c r="FL149" s="79"/>
      <c r="FM149" s="27"/>
      <c r="FN149" s="79"/>
      <c r="FO149" s="79"/>
      <c r="FP149" s="27"/>
      <c r="FQ149" s="27"/>
      <c r="FR149" s="27"/>
      <c r="FS149" s="27"/>
      <c r="FT149" s="27"/>
      <c r="FU149" s="27"/>
      <c r="FV149" s="27"/>
      <c r="FW149" s="27"/>
      <c r="FX149" s="27"/>
      <c r="FY149" s="27"/>
      <c r="FZ149" s="27"/>
      <c r="GA149" s="27"/>
      <c r="GB149" s="27"/>
      <c r="GC149" s="27"/>
      <c r="GD149" s="27"/>
      <c r="GE149" s="27"/>
      <c r="GF149" s="27"/>
      <c r="GG149" s="27"/>
      <c r="GH149" s="27"/>
      <c r="GI149" s="27"/>
      <c r="GJ149" s="27"/>
      <c r="GK149" s="27"/>
      <c r="GL149" s="27"/>
      <c r="GM149" s="27"/>
      <c r="GN149" s="27"/>
      <c r="GO149" s="27"/>
      <c r="GP149" s="27"/>
      <c r="GQ149" s="27"/>
      <c r="GR149" s="27"/>
      <c r="GS149" s="27">
        <v>0</v>
      </c>
      <c r="GT149" s="27">
        <v>0</v>
      </c>
      <c r="GU149" s="26"/>
      <c r="GV149" s="27"/>
      <c r="GW149" s="27"/>
      <c r="GX149" s="27"/>
      <c r="GY149" s="26"/>
      <c r="GZ149" s="26"/>
      <c r="HA149" s="27"/>
      <c r="HB149" s="27"/>
      <c r="HC149" s="26"/>
      <c r="HD149" s="26"/>
      <c r="HE149" s="27"/>
      <c r="HF149" s="27"/>
      <c r="HG149" s="26"/>
      <c r="HH149" s="27">
        <v>1500</v>
      </c>
      <c r="HI149" s="27">
        <v>1000</v>
      </c>
      <c r="HJ149" s="27">
        <v>1000</v>
      </c>
      <c r="HK149" s="26">
        <f>HJ149/HI149*100</f>
        <v>100</v>
      </c>
      <c r="HL149" s="27">
        <v>1832.5</v>
      </c>
      <c r="HM149" s="27">
        <v>1832.5</v>
      </c>
      <c r="HN149" s="27">
        <v>1043.9469999999999</v>
      </c>
      <c r="HO149" s="26">
        <f t="shared" si="424"/>
        <v>56.968458390177346</v>
      </c>
      <c r="HP149" s="27"/>
      <c r="HQ149" s="27"/>
      <c r="HR149" s="27"/>
      <c r="HS149" s="26"/>
      <c r="HT149" s="27">
        <v>3478.6</v>
      </c>
      <c r="HU149" s="27">
        <v>3478.6</v>
      </c>
      <c r="HV149" s="27">
        <v>3211.3409999999999</v>
      </c>
      <c r="HW149" s="26">
        <f>HV149/HU149*100</f>
        <v>92.317052837348356</v>
      </c>
      <c r="HX149" s="27"/>
      <c r="HY149" s="27"/>
      <c r="HZ149" s="27"/>
      <c r="IA149" s="26"/>
      <c r="IB149" s="27"/>
      <c r="IC149" s="27"/>
      <c r="ID149" s="27"/>
      <c r="IE149" s="26"/>
      <c r="IF149" s="27"/>
      <c r="IG149" s="27"/>
      <c r="IH149" s="27"/>
      <c r="II149" s="26"/>
      <c r="IJ149" s="26"/>
      <c r="IK149" s="27"/>
      <c r="IL149" s="27"/>
      <c r="IM149" s="26"/>
      <c r="IN149" s="26"/>
      <c r="IO149" s="27"/>
      <c r="IP149" s="27"/>
      <c r="IQ149" s="26"/>
      <c r="IR149" s="79"/>
      <c r="IS149" s="27"/>
      <c r="IT149" s="79"/>
      <c r="IU149" s="79"/>
      <c r="IV149" s="27"/>
      <c r="IW149" s="27"/>
      <c r="IX149" s="27"/>
      <c r="IY149" s="26"/>
      <c r="IZ149" s="27"/>
      <c r="JA149" s="27"/>
      <c r="JB149" s="27"/>
      <c r="JC149" s="26"/>
      <c r="JD149" s="26"/>
      <c r="JE149" s="27"/>
      <c r="JF149" s="27"/>
      <c r="JG149" s="26"/>
      <c r="JH149" s="27"/>
      <c r="JI149" s="27"/>
      <c r="JJ149" s="27"/>
      <c r="JK149" s="26"/>
      <c r="JL149" s="26"/>
      <c r="JM149" s="27"/>
      <c r="JN149" s="27"/>
      <c r="JO149" s="26"/>
      <c r="JP149" s="27"/>
      <c r="JQ149" s="27"/>
      <c r="JR149" s="27"/>
      <c r="JS149" s="26"/>
      <c r="JT149" s="26"/>
      <c r="JU149" s="26"/>
      <c r="JV149" s="26"/>
      <c r="JW149" s="26"/>
      <c r="JX149" s="30"/>
      <c r="JY149" s="30"/>
      <c r="JZ149" s="30"/>
      <c r="KA149" s="30"/>
      <c r="KB149" s="26"/>
      <c r="KC149" s="27"/>
      <c r="KD149" s="27"/>
      <c r="KE149" s="26"/>
      <c r="KF149" s="26"/>
      <c r="KG149" s="27"/>
      <c r="KH149" s="27"/>
      <c r="KI149" s="26"/>
      <c r="KJ149" s="26"/>
      <c r="KK149" s="27"/>
      <c r="KL149" s="27"/>
      <c r="KM149" s="26"/>
      <c r="KN149" s="26"/>
      <c r="KO149" s="27"/>
      <c r="KP149" s="27"/>
      <c r="KQ149" s="26"/>
      <c r="KR149" s="26"/>
      <c r="KS149" s="27"/>
      <c r="KT149" s="27"/>
      <c r="KU149" s="26"/>
      <c r="KV149" s="26"/>
      <c r="KW149" s="27"/>
      <c r="KX149" s="27"/>
      <c r="KY149" s="26"/>
      <c r="KZ149" s="26"/>
      <c r="LA149" s="27"/>
      <c r="LB149" s="27"/>
      <c r="LC149" s="26"/>
      <c r="LD149" s="26"/>
      <c r="LE149" s="27"/>
      <c r="LF149" s="27"/>
      <c r="LG149" s="26"/>
      <c r="LH149" s="26"/>
      <c r="LI149" s="27"/>
      <c r="LJ149" s="27"/>
      <c r="LK149" s="26"/>
      <c r="LL149" s="26"/>
      <c r="LM149" s="27"/>
      <c r="LN149" s="27"/>
      <c r="LO149" s="26"/>
      <c r="LP149" s="26"/>
      <c r="LQ149" s="27"/>
      <c r="LR149" s="27"/>
      <c r="LS149" s="26"/>
    </row>
    <row r="150" spans="1:331" ht="15.75" x14ac:dyDescent="0.25">
      <c r="A150" s="66" t="s">
        <v>201</v>
      </c>
      <c r="B150" s="198">
        <f t="shared" si="398"/>
        <v>24110.363839999998</v>
      </c>
      <c r="C150" s="198">
        <f t="shared" si="399"/>
        <v>26493.613839999998</v>
      </c>
      <c r="D150" s="198">
        <f t="shared" si="400"/>
        <v>26493.613839999998</v>
      </c>
      <c r="E150" s="198"/>
      <c r="F150" s="198">
        <f t="shared" si="401"/>
        <v>26493.613839999998</v>
      </c>
      <c r="G150" s="26">
        <f t="shared" si="406"/>
        <v>100</v>
      </c>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7"/>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v>871.13</v>
      </c>
      <c r="BR150" s="26">
        <v>871.13</v>
      </c>
      <c r="BS150" s="26">
        <f t="shared" si="404"/>
        <v>100</v>
      </c>
      <c r="BT150" s="26">
        <v>8500</v>
      </c>
      <c r="BU150" s="26">
        <v>8500</v>
      </c>
      <c r="BV150" s="26">
        <v>8500</v>
      </c>
      <c r="BW150" s="26">
        <f>BV150/BU150*100</f>
        <v>100</v>
      </c>
      <c r="BX150" s="184"/>
      <c r="BY150" s="184"/>
      <c r="BZ150" s="184"/>
      <c r="CA150" s="184"/>
      <c r="CB150" s="26"/>
      <c r="CC150" s="26"/>
      <c r="CD150" s="26"/>
      <c r="CE150" s="80"/>
      <c r="CF150" s="26"/>
      <c r="CG150" s="26"/>
      <c r="CH150" s="26"/>
      <c r="CI150" s="80"/>
      <c r="CJ150" s="26"/>
      <c r="CK150" s="26"/>
      <c r="CL150" s="26"/>
      <c r="CM150" s="80"/>
      <c r="CN150" s="26"/>
      <c r="CO150" s="26"/>
      <c r="CP150" s="26"/>
      <c r="CQ150" s="31"/>
      <c r="CR150" s="26">
        <v>46.363839999999996</v>
      </c>
      <c r="CS150" s="26">
        <v>46.363839999999996</v>
      </c>
      <c r="CT150" s="26">
        <v>46.363839999999996</v>
      </c>
      <c r="CU150" s="26">
        <f t="shared" si="391"/>
        <v>100</v>
      </c>
      <c r="CV150" s="26"/>
      <c r="CW150" s="26"/>
      <c r="CX150" s="26"/>
      <c r="CY150" s="26"/>
      <c r="CZ150" s="26">
        <v>15564</v>
      </c>
      <c r="DA150" s="26">
        <v>15564</v>
      </c>
      <c r="DB150" s="26">
        <v>15564</v>
      </c>
      <c r="DC150" s="31">
        <f t="shared" si="405"/>
        <v>100</v>
      </c>
      <c r="DD150" s="26"/>
      <c r="DE150" s="26"/>
      <c r="DF150" s="26"/>
      <c r="DG150" s="26"/>
      <c r="DH150" s="26"/>
      <c r="DI150" s="26"/>
      <c r="DJ150" s="26"/>
      <c r="DK150" s="26"/>
      <c r="DL150" s="26"/>
      <c r="DM150" s="27">
        <v>1512.12</v>
      </c>
      <c r="DN150" s="26">
        <v>1512.12</v>
      </c>
      <c r="DO150" s="26">
        <f t="shared" ref="DO150" si="425">DN150/DM150*100</f>
        <v>100</v>
      </c>
      <c r="DP150" s="26"/>
      <c r="DQ150" s="26"/>
      <c r="DR150" s="26"/>
      <c r="DS150" s="26"/>
      <c r="DT150" s="26"/>
      <c r="DU150" s="27"/>
      <c r="DV150" s="26"/>
      <c r="DW150" s="26"/>
      <c r="DX150" s="26"/>
      <c r="DY150" s="27"/>
      <c r="DZ150" s="26"/>
      <c r="EA150" s="26"/>
      <c r="EB150" s="27"/>
      <c r="EC150" s="27"/>
      <c r="ED150" s="26"/>
      <c r="EE150" s="26"/>
      <c r="EF150" s="27"/>
      <c r="EG150" s="27"/>
      <c r="EH150" s="26"/>
      <c r="EI150" s="26"/>
      <c r="EJ150" s="27"/>
      <c r="EK150" s="27"/>
      <c r="EL150" s="26"/>
      <c r="EM150" s="26"/>
      <c r="EN150" s="27"/>
      <c r="EO150" s="27"/>
      <c r="EP150" s="26"/>
      <c r="EQ150" s="26"/>
      <c r="ER150" s="26"/>
      <c r="ES150" s="26"/>
      <c r="ET150" s="26"/>
      <c r="EU150" s="80"/>
      <c r="EV150" s="26"/>
      <c r="EW150" s="26"/>
      <c r="EX150" s="26"/>
      <c r="EY150" s="26"/>
      <c r="EZ150" s="26"/>
      <c r="FA150" s="26"/>
      <c r="FB150" s="26"/>
      <c r="FC150" s="26"/>
      <c r="FD150" s="27"/>
      <c r="FE150" s="27"/>
      <c r="FF150" s="26"/>
      <c r="FG150" s="26"/>
      <c r="FH150" s="26"/>
      <c r="FI150" s="27"/>
      <c r="FJ150" s="26"/>
      <c r="FK150" s="26"/>
      <c r="FL150" s="26"/>
      <c r="FM150" s="27"/>
      <c r="FN150" s="26"/>
      <c r="FO150" s="26"/>
      <c r="FP150" s="26"/>
      <c r="FQ150" s="26"/>
      <c r="FR150" s="26"/>
      <c r="FS150" s="80"/>
      <c r="FT150" s="80"/>
      <c r="FU150" s="26"/>
      <c r="FV150" s="26"/>
      <c r="FW150" s="80"/>
      <c r="FX150" s="26"/>
      <c r="FY150" s="26"/>
      <c r="FZ150" s="26"/>
      <c r="GA150" s="80"/>
      <c r="GB150" s="26"/>
      <c r="GC150" s="26"/>
      <c r="GD150" s="26"/>
      <c r="GE150" s="80"/>
      <c r="GF150" s="26"/>
      <c r="GG150" s="26"/>
      <c r="GH150" s="26"/>
      <c r="GI150" s="80"/>
      <c r="GJ150" s="80"/>
      <c r="GK150" s="26"/>
      <c r="GL150" s="26"/>
      <c r="GM150" s="80"/>
      <c r="GN150" s="26"/>
      <c r="GO150" s="26"/>
      <c r="GP150" s="26"/>
      <c r="GQ150" s="80"/>
      <c r="GR150" s="80"/>
      <c r="GS150" s="26"/>
      <c r="GT150" s="26"/>
      <c r="GU150" s="26"/>
      <c r="GV150" s="26"/>
      <c r="GW150" s="26"/>
      <c r="GX150" s="26"/>
      <c r="GY150" s="26"/>
      <c r="GZ150" s="26"/>
      <c r="HA150" s="26"/>
      <c r="HB150" s="26"/>
      <c r="HC150" s="26"/>
      <c r="HD150" s="26"/>
      <c r="HE150" s="26"/>
      <c r="HF150" s="26"/>
      <c r="HG150" s="26"/>
      <c r="HH150" s="26"/>
      <c r="HI150" s="26"/>
      <c r="HJ150" s="26"/>
      <c r="HK150" s="26"/>
      <c r="HL150" s="26"/>
      <c r="HM150" s="26"/>
      <c r="HN150" s="26"/>
      <c r="HO150" s="26"/>
      <c r="HP150" s="26"/>
      <c r="HQ150" s="26"/>
      <c r="HR150" s="26"/>
      <c r="HS150" s="26"/>
      <c r="HT150" s="26"/>
      <c r="HU150" s="26"/>
      <c r="HV150" s="26"/>
      <c r="HW150" s="26"/>
      <c r="HX150" s="26"/>
      <c r="HY150" s="26"/>
      <c r="HZ150" s="26"/>
      <c r="IA150" s="26"/>
      <c r="IB150" s="26"/>
      <c r="IC150" s="26"/>
      <c r="ID150" s="26"/>
      <c r="IE150" s="26"/>
      <c r="IF150" s="26"/>
      <c r="IG150" s="26"/>
      <c r="IH150" s="26"/>
      <c r="II150" s="26"/>
      <c r="IJ150" s="26"/>
      <c r="IK150" s="26"/>
      <c r="IL150" s="26"/>
      <c r="IM150" s="26"/>
      <c r="IN150" s="26"/>
      <c r="IO150" s="26"/>
      <c r="IP150" s="26"/>
      <c r="IQ150" s="26"/>
      <c r="IR150" s="26"/>
      <c r="IS150" s="27"/>
      <c r="IT150" s="26"/>
      <c r="IU150" s="26"/>
      <c r="IV150" s="26"/>
      <c r="IW150" s="26"/>
      <c r="IX150" s="26"/>
      <c r="IY150" s="26"/>
      <c r="IZ150" s="26"/>
      <c r="JA150" s="26"/>
      <c r="JB150" s="26"/>
      <c r="JC150" s="26"/>
      <c r="JD150" s="26"/>
      <c r="JE150" s="26"/>
      <c r="JF150" s="26"/>
      <c r="JG150" s="26"/>
      <c r="JH150" s="26"/>
      <c r="JI150" s="26"/>
      <c r="JJ150" s="26"/>
      <c r="JK150" s="26"/>
      <c r="JL150" s="26"/>
      <c r="JM150" s="26"/>
      <c r="JN150" s="26"/>
      <c r="JO150" s="26"/>
      <c r="JP150" s="26"/>
      <c r="JQ150" s="26"/>
      <c r="JR150" s="26"/>
      <c r="JS150" s="26"/>
      <c r="JT150" s="26"/>
      <c r="JU150" s="26"/>
      <c r="JV150" s="26"/>
      <c r="JW150" s="26"/>
      <c r="JX150" s="30"/>
      <c r="JY150" s="30"/>
      <c r="JZ150" s="30"/>
      <c r="KA150" s="30"/>
      <c r="KB150" s="26"/>
      <c r="KC150" s="26"/>
      <c r="KD150" s="26"/>
      <c r="KE150" s="26"/>
      <c r="KF150" s="26"/>
      <c r="KG150" s="26"/>
      <c r="KH150" s="26"/>
      <c r="KI150" s="26"/>
      <c r="KJ150" s="26"/>
      <c r="KK150" s="26"/>
      <c r="KL150" s="26"/>
      <c r="KM150" s="26"/>
      <c r="KN150" s="26"/>
      <c r="KO150" s="26"/>
      <c r="KP150" s="26"/>
      <c r="KQ150" s="26"/>
      <c r="KR150" s="26"/>
      <c r="KS150" s="26"/>
      <c r="KT150" s="26"/>
      <c r="KU150" s="26"/>
      <c r="KV150" s="26"/>
      <c r="KW150" s="26"/>
      <c r="KX150" s="26"/>
      <c r="KY150" s="26"/>
      <c r="KZ150" s="26"/>
      <c r="LA150" s="26"/>
      <c r="LB150" s="26"/>
      <c r="LC150" s="26"/>
      <c r="LD150" s="26"/>
      <c r="LE150" s="26"/>
      <c r="LF150" s="26"/>
      <c r="LG150" s="26"/>
      <c r="LH150" s="26"/>
      <c r="LI150" s="26"/>
      <c r="LJ150" s="26"/>
      <c r="LK150" s="26"/>
      <c r="LL150" s="26"/>
      <c r="LM150" s="26"/>
      <c r="LN150" s="26"/>
      <c r="LO150" s="26"/>
      <c r="LP150" s="26"/>
      <c r="LQ150" s="26"/>
      <c r="LR150" s="26"/>
      <c r="LS150" s="26"/>
    </row>
    <row r="151" spans="1:331" ht="15.75" x14ac:dyDescent="0.25">
      <c r="A151" s="66" t="s">
        <v>387</v>
      </c>
      <c r="B151" s="198">
        <f t="shared" si="398"/>
        <v>3124.9096100000002</v>
      </c>
      <c r="C151" s="198">
        <f t="shared" si="399"/>
        <v>3124.9096100000002</v>
      </c>
      <c r="D151" s="198">
        <f t="shared" si="400"/>
        <v>3124.9096100000002</v>
      </c>
      <c r="E151" s="198"/>
      <c r="F151" s="198">
        <f t="shared" si="401"/>
        <v>3124.9096100000002</v>
      </c>
      <c r="G151" s="26">
        <f t="shared" si="406"/>
        <v>100</v>
      </c>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7"/>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184"/>
      <c r="BY151" s="184"/>
      <c r="BZ151" s="184"/>
      <c r="CA151" s="184"/>
      <c r="CB151" s="26"/>
      <c r="CC151" s="26"/>
      <c r="CD151" s="26"/>
      <c r="CE151" s="80"/>
      <c r="CF151" s="26"/>
      <c r="CG151" s="26"/>
      <c r="CH151" s="26"/>
      <c r="CI151" s="80"/>
      <c r="CJ151" s="26"/>
      <c r="CK151" s="26"/>
      <c r="CL151" s="26"/>
      <c r="CM151" s="80"/>
      <c r="CN151" s="26"/>
      <c r="CO151" s="26"/>
      <c r="CP151" s="26"/>
      <c r="CQ151" s="31"/>
      <c r="CR151" s="26">
        <v>115.90961</v>
      </c>
      <c r="CS151" s="26">
        <v>115.90961</v>
      </c>
      <c r="CT151" s="26">
        <v>115.90961</v>
      </c>
      <c r="CU151" s="26">
        <f>CT151/CS151*100</f>
        <v>100</v>
      </c>
      <c r="CV151" s="26"/>
      <c r="CW151" s="26"/>
      <c r="CX151" s="26"/>
      <c r="CY151" s="26"/>
      <c r="CZ151" s="26">
        <v>3009</v>
      </c>
      <c r="DA151" s="26">
        <v>3009</v>
      </c>
      <c r="DB151" s="26">
        <v>3009</v>
      </c>
      <c r="DC151" s="31">
        <f t="shared" si="405"/>
        <v>100</v>
      </c>
      <c r="DD151" s="26"/>
      <c r="DE151" s="26"/>
      <c r="DF151" s="26"/>
      <c r="DG151" s="26"/>
      <c r="DH151" s="26"/>
      <c r="DI151" s="26"/>
      <c r="DJ151" s="26"/>
      <c r="DK151" s="26"/>
      <c r="DL151" s="26"/>
      <c r="DM151" s="26"/>
      <c r="DN151" s="26"/>
      <c r="DO151" s="26"/>
      <c r="DP151" s="26"/>
      <c r="DQ151" s="26"/>
      <c r="DR151" s="26"/>
      <c r="DS151" s="26"/>
      <c r="DT151" s="26"/>
      <c r="DU151" s="27"/>
      <c r="DV151" s="26"/>
      <c r="DW151" s="26"/>
      <c r="DX151" s="26"/>
      <c r="DY151" s="27"/>
      <c r="DZ151" s="26"/>
      <c r="EA151" s="26"/>
      <c r="EB151" s="27"/>
      <c r="EC151" s="27"/>
      <c r="ED151" s="26"/>
      <c r="EE151" s="26"/>
      <c r="EF151" s="27"/>
      <c r="EG151" s="27"/>
      <c r="EH151" s="26"/>
      <c r="EI151" s="26"/>
      <c r="EJ151" s="27"/>
      <c r="EK151" s="27"/>
      <c r="EL151" s="26"/>
      <c r="EM151" s="26"/>
      <c r="EN151" s="27"/>
      <c r="EO151" s="27"/>
      <c r="EP151" s="26"/>
      <c r="EQ151" s="26"/>
      <c r="ER151" s="26"/>
      <c r="ES151" s="26"/>
      <c r="ET151" s="26"/>
      <c r="EU151" s="80"/>
      <c r="EV151" s="26"/>
      <c r="EW151" s="26"/>
      <c r="EX151" s="26"/>
      <c r="EY151" s="26"/>
      <c r="EZ151" s="26"/>
      <c r="FA151" s="26"/>
      <c r="FB151" s="26"/>
      <c r="FC151" s="26"/>
      <c r="FD151" s="27"/>
      <c r="FE151" s="27"/>
      <c r="FF151" s="26"/>
      <c r="FG151" s="26"/>
      <c r="FH151" s="26"/>
      <c r="FI151" s="27"/>
      <c r="FJ151" s="26"/>
      <c r="FK151" s="26"/>
      <c r="FL151" s="26"/>
      <c r="FM151" s="27"/>
      <c r="FN151" s="26"/>
      <c r="FO151" s="26"/>
      <c r="FP151" s="26"/>
      <c r="FQ151" s="26"/>
      <c r="FR151" s="26"/>
      <c r="FS151" s="80"/>
      <c r="FT151" s="80"/>
      <c r="FU151" s="26"/>
      <c r="FV151" s="26"/>
      <c r="FW151" s="80"/>
      <c r="FX151" s="26"/>
      <c r="FY151" s="26"/>
      <c r="FZ151" s="26"/>
      <c r="GA151" s="80"/>
      <c r="GB151" s="26"/>
      <c r="GC151" s="26"/>
      <c r="GD151" s="26"/>
      <c r="GE151" s="80"/>
      <c r="GF151" s="26"/>
      <c r="GG151" s="26"/>
      <c r="GH151" s="26"/>
      <c r="GI151" s="80"/>
      <c r="GJ151" s="80"/>
      <c r="GK151" s="26"/>
      <c r="GL151" s="26"/>
      <c r="GM151" s="80"/>
      <c r="GN151" s="26"/>
      <c r="GO151" s="26"/>
      <c r="GP151" s="26"/>
      <c r="GQ151" s="80"/>
      <c r="GR151" s="80"/>
      <c r="GS151" s="26"/>
      <c r="GT151" s="26"/>
      <c r="GU151" s="26"/>
      <c r="GV151" s="26"/>
      <c r="GW151" s="26"/>
      <c r="GX151" s="26"/>
      <c r="GY151" s="26"/>
      <c r="GZ151" s="26"/>
      <c r="HA151" s="26"/>
      <c r="HB151" s="26"/>
      <c r="HC151" s="26"/>
      <c r="HD151" s="26"/>
      <c r="HE151" s="26"/>
      <c r="HF151" s="26"/>
      <c r="HG151" s="26"/>
      <c r="HH151" s="26"/>
      <c r="HI151" s="26"/>
      <c r="HJ151" s="26"/>
      <c r="HK151" s="26"/>
      <c r="HL151" s="26"/>
      <c r="HM151" s="26"/>
      <c r="HN151" s="26"/>
      <c r="HO151" s="26"/>
      <c r="HP151" s="26"/>
      <c r="HQ151" s="26"/>
      <c r="HR151" s="26"/>
      <c r="HS151" s="26"/>
      <c r="HT151" s="26"/>
      <c r="HU151" s="26"/>
      <c r="HV151" s="26"/>
      <c r="HW151" s="26"/>
      <c r="HX151" s="26"/>
      <c r="HY151" s="26"/>
      <c r="HZ151" s="26"/>
      <c r="IA151" s="26"/>
      <c r="IB151" s="26"/>
      <c r="IC151" s="26"/>
      <c r="ID151" s="26"/>
      <c r="IE151" s="26"/>
      <c r="IF151" s="26"/>
      <c r="IG151" s="26"/>
      <c r="IH151" s="26"/>
      <c r="II151" s="26"/>
      <c r="IJ151" s="26"/>
      <c r="IK151" s="26"/>
      <c r="IL151" s="26"/>
      <c r="IM151" s="26"/>
      <c r="IN151" s="26"/>
      <c r="IO151" s="26"/>
      <c r="IP151" s="26"/>
      <c r="IQ151" s="26"/>
      <c r="IR151" s="26"/>
      <c r="IS151" s="27"/>
      <c r="IT151" s="26"/>
      <c r="IU151" s="26"/>
      <c r="IV151" s="26"/>
      <c r="IW151" s="26"/>
      <c r="IX151" s="26"/>
      <c r="IY151" s="26"/>
      <c r="IZ151" s="26"/>
      <c r="JA151" s="26"/>
      <c r="JB151" s="26"/>
      <c r="JC151" s="26"/>
      <c r="JD151" s="26"/>
      <c r="JE151" s="26"/>
      <c r="JF151" s="26"/>
      <c r="JG151" s="26"/>
      <c r="JH151" s="26"/>
      <c r="JI151" s="26"/>
      <c r="JJ151" s="26"/>
      <c r="JK151" s="26"/>
      <c r="JL151" s="26"/>
      <c r="JM151" s="26"/>
      <c r="JN151" s="26"/>
      <c r="JO151" s="26"/>
      <c r="JP151" s="26"/>
      <c r="JQ151" s="26"/>
      <c r="JR151" s="26"/>
      <c r="JS151" s="26"/>
      <c r="JT151" s="26"/>
      <c r="JU151" s="26"/>
      <c r="JV151" s="26"/>
      <c r="JW151" s="26"/>
      <c r="JX151" s="30"/>
      <c r="JY151" s="30"/>
      <c r="JZ151" s="30"/>
      <c r="KA151" s="30"/>
      <c r="KB151" s="26"/>
      <c r="KC151" s="26"/>
      <c r="KD151" s="26"/>
      <c r="KE151" s="26"/>
      <c r="KF151" s="26"/>
      <c r="KG151" s="26"/>
      <c r="KH151" s="26"/>
      <c r="KI151" s="26"/>
      <c r="KJ151" s="26"/>
      <c r="KK151" s="26"/>
      <c r="KL151" s="26"/>
      <c r="KM151" s="26"/>
      <c r="KN151" s="26"/>
      <c r="KO151" s="26"/>
      <c r="KP151" s="26"/>
      <c r="KQ151" s="26"/>
      <c r="KR151" s="26"/>
      <c r="KS151" s="26"/>
      <c r="KT151" s="26"/>
      <c r="KU151" s="26"/>
      <c r="KV151" s="26"/>
      <c r="KW151" s="26"/>
      <c r="KX151" s="26"/>
      <c r="KY151" s="26"/>
      <c r="KZ151" s="26"/>
      <c r="LA151" s="26"/>
      <c r="LB151" s="26"/>
      <c r="LC151" s="26"/>
      <c r="LD151" s="26"/>
      <c r="LE151" s="26"/>
      <c r="LF151" s="26"/>
      <c r="LG151" s="26"/>
      <c r="LH151" s="26"/>
      <c r="LI151" s="26"/>
      <c r="LJ151" s="26"/>
      <c r="LK151" s="26"/>
      <c r="LL151" s="26"/>
      <c r="LM151" s="26"/>
      <c r="LN151" s="26"/>
      <c r="LO151" s="26"/>
      <c r="LP151" s="26"/>
      <c r="LQ151" s="26"/>
      <c r="LR151" s="26"/>
      <c r="LS151" s="26"/>
    </row>
    <row r="152" spans="1:331" ht="15.75" x14ac:dyDescent="0.25">
      <c r="A152" s="66" t="s">
        <v>388</v>
      </c>
      <c r="B152" s="198">
        <f t="shared" si="398"/>
        <v>4542</v>
      </c>
      <c r="C152" s="198">
        <f t="shared" si="399"/>
        <v>5278.78</v>
      </c>
      <c r="D152" s="198">
        <f t="shared" si="400"/>
        <v>5278.78</v>
      </c>
      <c r="E152" s="198"/>
      <c r="F152" s="198">
        <f t="shared" si="401"/>
        <v>4542</v>
      </c>
      <c r="G152" s="26">
        <f t="shared" si="406"/>
        <v>86.04260832995503</v>
      </c>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7"/>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v>736.78</v>
      </c>
      <c r="BR152" s="26"/>
      <c r="BS152" s="26">
        <f t="shared" si="404"/>
        <v>0</v>
      </c>
      <c r="BT152" s="26"/>
      <c r="BU152" s="26"/>
      <c r="BV152" s="26"/>
      <c r="BW152" s="26"/>
      <c r="BX152" s="184"/>
      <c r="BY152" s="184"/>
      <c r="BZ152" s="184"/>
      <c r="CA152" s="184"/>
      <c r="CB152" s="26"/>
      <c r="CC152" s="26"/>
      <c r="CD152" s="26"/>
      <c r="CE152" s="80"/>
      <c r="CF152" s="26"/>
      <c r="CG152" s="26"/>
      <c r="CH152" s="26"/>
      <c r="CI152" s="80"/>
      <c r="CJ152" s="26"/>
      <c r="CK152" s="26"/>
      <c r="CL152" s="26"/>
      <c r="CM152" s="80"/>
      <c r="CN152" s="26"/>
      <c r="CO152" s="26"/>
      <c r="CP152" s="26"/>
      <c r="CQ152" s="31"/>
      <c r="CR152" s="26"/>
      <c r="CS152" s="26"/>
      <c r="CT152" s="26"/>
      <c r="CU152" s="80"/>
      <c r="CV152" s="80"/>
      <c r="CW152" s="26"/>
      <c r="CX152" s="26"/>
      <c r="CY152" s="80"/>
      <c r="CZ152" s="26">
        <v>4542</v>
      </c>
      <c r="DA152" s="26">
        <v>4542</v>
      </c>
      <c r="DB152" s="26">
        <v>4542</v>
      </c>
      <c r="DC152" s="31">
        <f t="shared" si="405"/>
        <v>100</v>
      </c>
      <c r="DD152" s="26"/>
      <c r="DE152" s="26"/>
      <c r="DF152" s="26"/>
      <c r="DG152" s="80"/>
      <c r="DH152" s="80"/>
      <c r="DI152" s="26"/>
      <c r="DJ152" s="26"/>
      <c r="DK152" s="80"/>
      <c r="DL152" s="80"/>
      <c r="DM152" s="26"/>
      <c r="DN152" s="26"/>
      <c r="DO152" s="26"/>
      <c r="DP152" s="26"/>
      <c r="DQ152" s="26"/>
      <c r="DR152" s="26"/>
      <c r="DS152" s="80"/>
      <c r="DT152" s="80"/>
      <c r="DU152" s="27"/>
      <c r="DV152" s="26"/>
      <c r="DW152" s="80"/>
      <c r="DX152" s="80"/>
      <c r="DY152" s="27"/>
      <c r="DZ152" s="26"/>
      <c r="EA152" s="80"/>
      <c r="EB152" s="27"/>
      <c r="EC152" s="27"/>
      <c r="ED152" s="26"/>
      <c r="EE152" s="80"/>
      <c r="EF152" s="27"/>
      <c r="EG152" s="27"/>
      <c r="EH152" s="26"/>
      <c r="EI152" s="26"/>
      <c r="EJ152" s="27"/>
      <c r="EK152" s="27"/>
      <c r="EL152" s="26"/>
      <c r="EM152" s="80"/>
      <c r="EN152" s="27"/>
      <c r="EO152" s="27"/>
      <c r="EP152" s="26"/>
      <c r="EQ152" s="80"/>
      <c r="ER152" s="26"/>
      <c r="ES152" s="26"/>
      <c r="ET152" s="26"/>
      <c r="EU152" s="80"/>
      <c r="EV152" s="26"/>
      <c r="EW152" s="26"/>
      <c r="EX152" s="26"/>
      <c r="EY152" s="26"/>
      <c r="EZ152" s="26"/>
      <c r="FA152" s="26"/>
      <c r="FB152" s="26"/>
      <c r="FC152" s="26"/>
      <c r="FD152" s="27"/>
      <c r="FE152" s="27"/>
      <c r="FF152" s="26"/>
      <c r="FG152" s="80"/>
      <c r="FH152" s="80"/>
      <c r="FI152" s="27"/>
      <c r="FJ152" s="26"/>
      <c r="FK152" s="80"/>
      <c r="FL152" s="80"/>
      <c r="FM152" s="27"/>
      <c r="FN152" s="26"/>
      <c r="FO152" s="80"/>
      <c r="FP152" s="26"/>
      <c r="FQ152" s="26"/>
      <c r="FR152" s="26"/>
      <c r="FS152" s="80"/>
      <c r="FT152" s="80"/>
      <c r="FU152" s="26"/>
      <c r="FV152" s="26"/>
      <c r="FW152" s="80"/>
      <c r="FX152" s="26"/>
      <c r="FY152" s="26"/>
      <c r="FZ152" s="26"/>
      <c r="GA152" s="80"/>
      <c r="GB152" s="26"/>
      <c r="GC152" s="26"/>
      <c r="GD152" s="26"/>
      <c r="GE152" s="80"/>
      <c r="GF152" s="26"/>
      <c r="GG152" s="26"/>
      <c r="GH152" s="26"/>
      <c r="GI152" s="80"/>
      <c r="GJ152" s="80"/>
      <c r="GK152" s="26"/>
      <c r="GL152" s="26"/>
      <c r="GM152" s="80"/>
      <c r="GN152" s="26"/>
      <c r="GO152" s="26"/>
      <c r="GP152" s="26"/>
      <c r="GQ152" s="80"/>
      <c r="GR152" s="80"/>
      <c r="GS152" s="26"/>
      <c r="GT152" s="26"/>
      <c r="GU152" s="26"/>
      <c r="GV152" s="26"/>
      <c r="GW152" s="26"/>
      <c r="GX152" s="26"/>
      <c r="GY152" s="26"/>
      <c r="GZ152" s="26"/>
      <c r="HA152" s="26"/>
      <c r="HB152" s="26"/>
      <c r="HC152" s="26"/>
      <c r="HD152" s="26"/>
      <c r="HE152" s="26"/>
      <c r="HF152" s="26"/>
      <c r="HG152" s="26"/>
      <c r="HH152" s="26"/>
      <c r="HI152" s="26"/>
      <c r="HJ152" s="26"/>
      <c r="HK152" s="26"/>
      <c r="HL152" s="26"/>
      <c r="HM152" s="26"/>
      <c r="HN152" s="26"/>
      <c r="HO152" s="26"/>
      <c r="HP152" s="26"/>
      <c r="HQ152" s="26"/>
      <c r="HR152" s="26"/>
      <c r="HS152" s="26"/>
      <c r="HT152" s="26"/>
      <c r="HU152" s="26"/>
      <c r="HV152" s="26"/>
      <c r="HW152" s="26"/>
      <c r="HX152" s="26"/>
      <c r="HY152" s="26"/>
      <c r="HZ152" s="26"/>
      <c r="IA152" s="26"/>
      <c r="IB152" s="26"/>
      <c r="IC152" s="26"/>
      <c r="ID152" s="26"/>
      <c r="IE152" s="26"/>
      <c r="IF152" s="26"/>
      <c r="IG152" s="26"/>
      <c r="IH152" s="26"/>
      <c r="II152" s="26"/>
      <c r="IJ152" s="26"/>
      <c r="IK152" s="26"/>
      <c r="IL152" s="26"/>
      <c r="IM152" s="26"/>
      <c r="IN152" s="26"/>
      <c r="IO152" s="26"/>
      <c r="IP152" s="26"/>
      <c r="IQ152" s="26"/>
      <c r="IR152" s="80"/>
      <c r="IS152" s="27"/>
      <c r="IT152" s="26"/>
      <c r="IU152" s="80"/>
      <c r="IV152" s="26"/>
      <c r="IW152" s="26"/>
      <c r="IX152" s="26"/>
      <c r="IY152" s="26"/>
      <c r="IZ152" s="26"/>
      <c r="JA152" s="26"/>
      <c r="JB152" s="26"/>
      <c r="JC152" s="26"/>
      <c r="JD152" s="26"/>
      <c r="JE152" s="26"/>
      <c r="JF152" s="26"/>
      <c r="JG152" s="26"/>
      <c r="JH152" s="26"/>
      <c r="JI152" s="26"/>
      <c r="JJ152" s="26"/>
      <c r="JK152" s="26"/>
      <c r="JL152" s="26"/>
      <c r="JM152" s="26"/>
      <c r="JN152" s="26"/>
      <c r="JO152" s="26"/>
      <c r="JP152" s="26"/>
      <c r="JQ152" s="26"/>
      <c r="JR152" s="26"/>
      <c r="JS152" s="26"/>
      <c r="JT152" s="26"/>
      <c r="JU152" s="26"/>
      <c r="JV152" s="26"/>
      <c r="JW152" s="26"/>
      <c r="JX152" s="30"/>
      <c r="JY152" s="30"/>
      <c r="JZ152" s="30"/>
      <c r="KA152" s="30"/>
      <c r="KB152" s="26"/>
      <c r="KC152" s="26"/>
      <c r="KD152" s="26"/>
      <c r="KE152" s="26"/>
      <c r="KF152" s="26"/>
      <c r="KG152" s="26"/>
      <c r="KH152" s="26"/>
      <c r="KI152" s="26"/>
      <c r="KJ152" s="26"/>
      <c r="KK152" s="26"/>
      <c r="KL152" s="26"/>
      <c r="KM152" s="26"/>
      <c r="KN152" s="26"/>
      <c r="KO152" s="26"/>
      <c r="KP152" s="26"/>
      <c r="KQ152" s="26"/>
      <c r="KR152" s="26"/>
      <c r="KS152" s="26"/>
      <c r="KT152" s="26"/>
      <c r="KU152" s="26"/>
      <c r="KV152" s="26"/>
      <c r="KW152" s="26"/>
      <c r="KX152" s="26"/>
      <c r="KY152" s="26"/>
      <c r="KZ152" s="26"/>
      <c r="LA152" s="26"/>
      <c r="LB152" s="26"/>
      <c r="LC152" s="26"/>
      <c r="LD152" s="26"/>
      <c r="LE152" s="26"/>
      <c r="LF152" s="26"/>
      <c r="LG152" s="26"/>
      <c r="LH152" s="26"/>
      <c r="LI152" s="26"/>
      <c r="LJ152" s="26"/>
      <c r="LK152" s="26"/>
      <c r="LL152" s="26"/>
      <c r="LM152" s="26"/>
      <c r="LN152" s="26"/>
      <c r="LO152" s="26"/>
      <c r="LP152" s="26"/>
      <c r="LQ152" s="26"/>
      <c r="LR152" s="26"/>
      <c r="LS152" s="26"/>
    </row>
    <row r="153" spans="1:331" ht="15.75" x14ac:dyDescent="0.25">
      <c r="A153" s="66" t="s">
        <v>389</v>
      </c>
      <c r="B153" s="198">
        <f t="shared" si="398"/>
        <v>2301</v>
      </c>
      <c r="C153" s="198">
        <f t="shared" si="399"/>
        <v>3001</v>
      </c>
      <c r="D153" s="198">
        <f t="shared" si="400"/>
        <v>3001</v>
      </c>
      <c r="E153" s="198"/>
      <c r="F153" s="198">
        <f t="shared" si="401"/>
        <v>3001</v>
      </c>
      <c r="G153" s="26">
        <f t="shared" si="406"/>
        <v>100</v>
      </c>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7"/>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v>700</v>
      </c>
      <c r="BR153" s="26">
        <v>700</v>
      </c>
      <c r="BS153" s="26">
        <f t="shared" si="404"/>
        <v>100</v>
      </c>
      <c r="BT153" s="26"/>
      <c r="BU153" s="26"/>
      <c r="BV153" s="26"/>
      <c r="BW153" s="26"/>
      <c r="BX153" s="184"/>
      <c r="BY153" s="184"/>
      <c r="BZ153" s="184"/>
      <c r="CA153" s="184"/>
      <c r="CB153" s="26"/>
      <c r="CC153" s="26"/>
      <c r="CD153" s="26"/>
      <c r="CE153" s="80"/>
      <c r="CF153" s="26"/>
      <c r="CG153" s="26"/>
      <c r="CH153" s="26"/>
      <c r="CI153" s="80"/>
      <c r="CJ153" s="26"/>
      <c r="CK153" s="26"/>
      <c r="CL153" s="26"/>
      <c r="CM153" s="80"/>
      <c r="CN153" s="26"/>
      <c r="CO153" s="26"/>
      <c r="CP153" s="26"/>
      <c r="CQ153" s="31"/>
      <c r="CR153" s="26"/>
      <c r="CS153" s="26"/>
      <c r="CT153" s="26"/>
      <c r="CU153" s="80"/>
      <c r="CV153" s="80"/>
      <c r="CW153" s="26"/>
      <c r="CX153" s="26"/>
      <c r="CY153" s="80"/>
      <c r="CZ153" s="26">
        <v>2301</v>
      </c>
      <c r="DA153" s="26">
        <v>2301</v>
      </c>
      <c r="DB153" s="26">
        <v>2301</v>
      </c>
      <c r="DC153" s="31">
        <f t="shared" si="405"/>
        <v>100</v>
      </c>
      <c r="DD153" s="26"/>
      <c r="DE153" s="26"/>
      <c r="DF153" s="26"/>
      <c r="DG153" s="80"/>
      <c r="DH153" s="80"/>
      <c r="DI153" s="26"/>
      <c r="DJ153" s="26"/>
      <c r="DK153" s="80"/>
      <c r="DL153" s="80"/>
      <c r="DM153" s="26"/>
      <c r="DN153" s="26"/>
      <c r="DO153" s="26"/>
      <c r="DP153" s="26"/>
      <c r="DQ153" s="26"/>
      <c r="DR153" s="26"/>
      <c r="DS153" s="80"/>
      <c r="DT153" s="80"/>
      <c r="DU153" s="27"/>
      <c r="DV153" s="26"/>
      <c r="DW153" s="80"/>
      <c r="DX153" s="80"/>
      <c r="DY153" s="27"/>
      <c r="DZ153" s="26"/>
      <c r="EA153" s="80"/>
      <c r="EB153" s="27"/>
      <c r="EC153" s="27"/>
      <c r="ED153" s="26"/>
      <c r="EE153" s="80"/>
      <c r="EF153" s="27"/>
      <c r="EG153" s="27"/>
      <c r="EH153" s="26"/>
      <c r="EI153" s="26"/>
      <c r="EJ153" s="27"/>
      <c r="EK153" s="27"/>
      <c r="EL153" s="26"/>
      <c r="EM153" s="80"/>
      <c r="EN153" s="27"/>
      <c r="EO153" s="27"/>
      <c r="EP153" s="26"/>
      <c r="EQ153" s="80"/>
      <c r="ER153" s="26"/>
      <c r="ES153" s="26"/>
      <c r="ET153" s="26"/>
      <c r="EU153" s="80"/>
      <c r="EV153" s="26"/>
      <c r="EW153" s="26"/>
      <c r="EX153" s="26"/>
      <c r="EY153" s="26"/>
      <c r="EZ153" s="26"/>
      <c r="FA153" s="26"/>
      <c r="FB153" s="26"/>
      <c r="FC153" s="26"/>
      <c r="FD153" s="27"/>
      <c r="FE153" s="27"/>
      <c r="FF153" s="26"/>
      <c r="FG153" s="80"/>
      <c r="FH153" s="80"/>
      <c r="FI153" s="27"/>
      <c r="FJ153" s="26"/>
      <c r="FK153" s="80"/>
      <c r="FL153" s="80"/>
      <c r="FM153" s="27"/>
      <c r="FN153" s="26"/>
      <c r="FO153" s="80"/>
      <c r="FP153" s="26"/>
      <c r="FQ153" s="26"/>
      <c r="FR153" s="26"/>
      <c r="FS153" s="80"/>
      <c r="FT153" s="80"/>
      <c r="FU153" s="26"/>
      <c r="FV153" s="26"/>
      <c r="FW153" s="80"/>
      <c r="FX153" s="26"/>
      <c r="FY153" s="26"/>
      <c r="FZ153" s="26"/>
      <c r="GA153" s="80"/>
      <c r="GB153" s="26"/>
      <c r="GC153" s="26"/>
      <c r="GD153" s="26"/>
      <c r="GE153" s="80"/>
      <c r="GF153" s="26"/>
      <c r="GG153" s="26"/>
      <c r="GH153" s="26"/>
      <c r="GI153" s="80"/>
      <c r="GJ153" s="80"/>
      <c r="GK153" s="26"/>
      <c r="GL153" s="26"/>
      <c r="GM153" s="80"/>
      <c r="GN153" s="26"/>
      <c r="GO153" s="26"/>
      <c r="GP153" s="26"/>
      <c r="GQ153" s="80"/>
      <c r="GR153" s="80"/>
      <c r="GS153" s="26"/>
      <c r="GT153" s="26"/>
      <c r="GU153" s="26"/>
      <c r="GV153" s="26"/>
      <c r="GW153" s="26"/>
      <c r="GX153" s="26"/>
      <c r="GY153" s="26"/>
      <c r="GZ153" s="26"/>
      <c r="HA153" s="26"/>
      <c r="HB153" s="26"/>
      <c r="HC153" s="26"/>
      <c r="HD153" s="26"/>
      <c r="HE153" s="26"/>
      <c r="HF153" s="26"/>
      <c r="HG153" s="26"/>
      <c r="HH153" s="26"/>
      <c r="HI153" s="26"/>
      <c r="HJ153" s="26"/>
      <c r="HK153" s="26"/>
      <c r="HL153" s="26"/>
      <c r="HM153" s="26"/>
      <c r="HN153" s="26"/>
      <c r="HO153" s="26"/>
      <c r="HP153" s="26"/>
      <c r="HQ153" s="26"/>
      <c r="HR153" s="26"/>
      <c r="HS153" s="26"/>
      <c r="HT153" s="26"/>
      <c r="HU153" s="26"/>
      <c r="HV153" s="26"/>
      <c r="HW153" s="26"/>
      <c r="HX153" s="26"/>
      <c r="HY153" s="26"/>
      <c r="HZ153" s="26"/>
      <c r="IA153" s="26"/>
      <c r="IB153" s="26"/>
      <c r="IC153" s="26"/>
      <c r="ID153" s="26"/>
      <c r="IE153" s="26"/>
      <c r="IF153" s="26"/>
      <c r="IG153" s="26"/>
      <c r="IH153" s="26"/>
      <c r="II153" s="26"/>
      <c r="IJ153" s="26"/>
      <c r="IK153" s="26"/>
      <c r="IL153" s="26"/>
      <c r="IM153" s="26"/>
      <c r="IN153" s="26"/>
      <c r="IO153" s="26"/>
      <c r="IP153" s="26"/>
      <c r="IQ153" s="26"/>
      <c r="IR153" s="80"/>
      <c r="IS153" s="27"/>
      <c r="IT153" s="26"/>
      <c r="IU153" s="80"/>
      <c r="IV153" s="26"/>
      <c r="IW153" s="26"/>
      <c r="IX153" s="26"/>
      <c r="IY153" s="26"/>
      <c r="IZ153" s="26"/>
      <c r="JA153" s="26"/>
      <c r="JB153" s="26"/>
      <c r="JC153" s="26"/>
      <c r="JD153" s="26"/>
      <c r="JE153" s="26"/>
      <c r="JF153" s="26"/>
      <c r="JG153" s="26"/>
      <c r="JH153" s="26"/>
      <c r="JI153" s="26"/>
      <c r="JJ153" s="26"/>
      <c r="JK153" s="26"/>
      <c r="JL153" s="26"/>
      <c r="JM153" s="26"/>
      <c r="JN153" s="26"/>
      <c r="JO153" s="26"/>
      <c r="JP153" s="26"/>
      <c r="JQ153" s="26"/>
      <c r="JR153" s="26"/>
      <c r="JS153" s="26"/>
      <c r="JT153" s="26"/>
      <c r="JU153" s="26"/>
      <c r="JV153" s="26"/>
      <c r="JW153" s="26"/>
      <c r="JX153" s="30"/>
      <c r="JY153" s="30"/>
      <c r="JZ153" s="30"/>
      <c r="KA153" s="30"/>
      <c r="KB153" s="26"/>
      <c r="KC153" s="26"/>
      <c r="KD153" s="26"/>
      <c r="KE153" s="26"/>
      <c r="KF153" s="26"/>
      <c r="KG153" s="26"/>
      <c r="KH153" s="26"/>
      <c r="KI153" s="26"/>
      <c r="KJ153" s="26"/>
      <c r="KK153" s="26"/>
      <c r="KL153" s="26"/>
      <c r="KM153" s="26"/>
      <c r="KN153" s="26"/>
      <c r="KO153" s="26"/>
      <c r="KP153" s="26"/>
      <c r="KQ153" s="26"/>
      <c r="KR153" s="26"/>
      <c r="KS153" s="26"/>
      <c r="KT153" s="26"/>
      <c r="KU153" s="26"/>
      <c r="KV153" s="26"/>
      <c r="KW153" s="26"/>
      <c r="KX153" s="26"/>
      <c r="KY153" s="26"/>
      <c r="KZ153" s="26"/>
      <c r="LA153" s="26"/>
      <c r="LB153" s="26"/>
      <c r="LC153" s="26"/>
      <c r="LD153" s="26"/>
      <c r="LE153" s="26"/>
      <c r="LF153" s="26"/>
      <c r="LG153" s="26"/>
      <c r="LH153" s="26"/>
      <c r="LI153" s="26"/>
      <c r="LJ153" s="26"/>
      <c r="LK153" s="26"/>
      <c r="LL153" s="26"/>
      <c r="LM153" s="26"/>
      <c r="LN153" s="26"/>
      <c r="LO153" s="26"/>
      <c r="LP153" s="26"/>
      <c r="LQ153" s="26"/>
      <c r="LR153" s="26"/>
      <c r="LS153" s="26"/>
    </row>
    <row r="154" spans="1:331" ht="15.75" x14ac:dyDescent="0.25">
      <c r="A154" s="66" t="s">
        <v>390</v>
      </c>
      <c r="B154" s="198">
        <f t="shared" si="398"/>
        <v>3729</v>
      </c>
      <c r="C154" s="198">
        <f t="shared" si="399"/>
        <v>13705.639869999999</v>
      </c>
      <c r="D154" s="198">
        <f t="shared" si="400"/>
        <v>13705.639869999999</v>
      </c>
      <c r="E154" s="198"/>
      <c r="F154" s="198">
        <f t="shared" si="401"/>
        <v>9570.7838699999993</v>
      </c>
      <c r="G154" s="26">
        <f t="shared" si="406"/>
        <v>69.830989000005005</v>
      </c>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7"/>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184"/>
      <c r="BY154" s="184"/>
      <c r="BZ154" s="184"/>
      <c r="CA154" s="184"/>
      <c r="CB154" s="26"/>
      <c r="CC154" s="26"/>
      <c r="CD154" s="26"/>
      <c r="CE154" s="80"/>
      <c r="CF154" s="26"/>
      <c r="CG154" s="26"/>
      <c r="CH154" s="26"/>
      <c r="CI154" s="80"/>
      <c r="CJ154" s="26"/>
      <c r="CK154" s="26"/>
      <c r="CL154" s="26"/>
      <c r="CM154" s="80"/>
      <c r="CN154" s="26"/>
      <c r="CO154" s="26">
        <v>9976.6398699999991</v>
      </c>
      <c r="CP154" s="26">
        <v>5841.7838700000002</v>
      </c>
      <c r="CQ154" s="31">
        <f>CP154/CO154*100</f>
        <v>58.554623060679859</v>
      </c>
      <c r="CR154" s="26"/>
      <c r="CS154" s="26"/>
      <c r="CT154" s="26"/>
      <c r="CU154" s="80"/>
      <c r="CV154" s="80"/>
      <c r="CW154" s="26"/>
      <c r="CX154" s="26"/>
      <c r="CY154" s="80"/>
      <c r="CZ154" s="26">
        <v>3729</v>
      </c>
      <c r="DA154" s="26">
        <v>3729</v>
      </c>
      <c r="DB154" s="26">
        <v>3729</v>
      </c>
      <c r="DC154" s="31">
        <f t="shared" si="405"/>
        <v>100</v>
      </c>
      <c r="DD154" s="26"/>
      <c r="DE154" s="26"/>
      <c r="DF154" s="26"/>
      <c r="DG154" s="80"/>
      <c r="DH154" s="80"/>
      <c r="DI154" s="26"/>
      <c r="DJ154" s="26"/>
      <c r="DK154" s="80"/>
      <c r="DL154" s="80"/>
      <c r="DM154" s="26"/>
      <c r="DN154" s="26"/>
      <c r="DO154" s="26"/>
      <c r="DP154" s="26"/>
      <c r="DQ154" s="26"/>
      <c r="DR154" s="26"/>
      <c r="DS154" s="80"/>
      <c r="DT154" s="80"/>
      <c r="DU154" s="27"/>
      <c r="DV154" s="26"/>
      <c r="DW154" s="80"/>
      <c r="DX154" s="80"/>
      <c r="DY154" s="27"/>
      <c r="DZ154" s="26"/>
      <c r="EA154" s="80"/>
      <c r="EB154" s="27"/>
      <c r="EC154" s="27"/>
      <c r="ED154" s="26"/>
      <c r="EE154" s="80"/>
      <c r="EF154" s="27"/>
      <c r="EG154" s="27"/>
      <c r="EH154" s="26"/>
      <c r="EI154" s="26"/>
      <c r="EJ154" s="27"/>
      <c r="EK154" s="27"/>
      <c r="EL154" s="26"/>
      <c r="EM154" s="80"/>
      <c r="EN154" s="27"/>
      <c r="EO154" s="27"/>
      <c r="EP154" s="26"/>
      <c r="EQ154" s="80"/>
      <c r="ER154" s="26"/>
      <c r="ES154" s="26"/>
      <c r="ET154" s="26"/>
      <c r="EU154" s="80"/>
      <c r="EV154" s="26"/>
      <c r="EW154" s="26"/>
      <c r="EX154" s="26"/>
      <c r="EY154" s="26"/>
      <c r="EZ154" s="26"/>
      <c r="FA154" s="26"/>
      <c r="FB154" s="26"/>
      <c r="FC154" s="26"/>
      <c r="FD154" s="27"/>
      <c r="FE154" s="27"/>
      <c r="FF154" s="26"/>
      <c r="FG154" s="80"/>
      <c r="FH154" s="80"/>
      <c r="FI154" s="27"/>
      <c r="FJ154" s="26"/>
      <c r="FK154" s="80"/>
      <c r="FL154" s="80"/>
      <c r="FM154" s="27"/>
      <c r="FN154" s="26"/>
      <c r="FO154" s="80"/>
      <c r="FP154" s="26"/>
      <c r="FQ154" s="26"/>
      <c r="FR154" s="26"/>
      <c r="FS154" s="80"/>
      <c r="FT154" s="80"/>
      <c r="FU154" s="26"/>
      <c r="FV154" s="26"/>
      <c r="FW154" s="80"/>
      <c r="FX154" s="26"/>
      <c r="FY154" s="26"/>
      <c r="FZ154" s="26"/>
      <c r="GA154" s="80"/>
      <c r="GB154" s="26"/>
      <c r="GC154" s="26"/>
      <c r="GD154" s="26"/>
      <c r="GE154" s="80"/>
      <c r="GF154" s="26"/>
      <c r="GG154" s="26"/>
      <c r="GH154" s="26"/>
      <c r="GI154" s="80"/>
      <c r="GJ154" s="80"/>
      <c r="GK154" s="26"/>
      <c r="GL154" s="26"/>
      <c r="GM154" s="80"/>
      <c r="GN154" s="26"/>
      <c r="GO154" s="26"/>
      <c r="GP154" s="26"/>
      <c r="GQ154" s="80"/>
      <c r="GR154" s="80"/>
      <c r="GS154" s="26"/>
      <c r="GT154" s="26"/>
      <c r="GU154" s="26"/>
      <c r="GV154" s="26"/>
      <c r="GW154" s="26"/>
      <c r="GX154" s="26"/>
      <c r="GY154" s="26"/>
      <c r="GZ154" s="26"/>
      <c r="HA154" s="26"/>
      <c r="HB154" s="26"/>
      <c r="HC154" s="26"/>
      <c r="HD154" s="26"/>
      <c r="HE154" s="26"/>
      <c r="HF154" s="26"/>
      <c r="HG154" s="26"/>
      <c r="HH154" s="26"/>
      <c r="HI154" s="26"/>
      <c r="HJ154" s="26"/>
      <c r="HK154" s="26"/>
      <c r="HL154" s="26"/>
      <c r="HM154" s="26"/>
      <c r="HN154" s="26"/>
      <c r="HO154" s="26"/>
      <c r="HP154" s="26"/>
      <c r="HQ154" s="26"/>
      <c r="HR154" s="26"/>
      <c r="HS154" s="26"/>
      <c r="HT154" s="26"/>
      <c r="HU154" s="26"/>
      <c r="HV154" s="26"/>
      <c r="HW154" s="26"/>
      <c r="HX154" s="26"/>
      <c r="HY154" s="26"/>
      <c r="HZ154" s="26"/>
      <c r="IA154" s="26"/>
      <c r="IB154" s="26"/>
      <c r="IC154" s="26"/>
      <c r="ID154" s="26"/>
      <c r="IE154" s="26"/>
      <c r="IF154" s="26"/>
      <c r="IG154" s="26"/>
      <c r="IH154" s="26"/>
      <c r="II154" s="26"/>
      <c r="IJ154" s="26"/>
      <c r="IK154" s="26"/>
      <c r="IL154" s="26"/>
      <c r="IM154" s="26"/>
      <c r="IN154" s="26"/>
      <c r="IO154" s="26"/>
      <c r="IP154" s="26"/>
      <c r="IQ154" s="26"/>
      <c r="IR154" s="80"/>
      <c r="IS154" s="27"/>
      <c r="IT154" s="26"/>
      <c r="IU154" s="80"/>
      <c r="IV154" s="26"/>
      <c r="IW154" s="26"/>
      <c r="IX154" s="26"/>
      <c r="IY154" s="26"/>
      <c r="IZ154" s="26"/>
      <c r="JA154" s="26"/>
      <c r="JB154" s="26"/>
      <c r="JC154" s="26"/>
      <c r="JD154" s="26"/>
      <c r="JE154" s="26"/>
      <c r="JF154" s="26"/>
      <c r="JG154" s="26"/>
      <c r="JH154" s="26"/>
      <c r="JI154" s="26"/>
      <c r="JJ154" s="26"/>
      <c r="JK154" s="26"/>
      <c r="JL154" s="26"/>
      <c r="JM154" s="26"/>
      <c r="JN154" s="26"/>
      <c r="JO154" s="26"/>
      <c r="JP154" s="26"/>
      <c r="JQ154" s="26"/>
      <c r="JR154" s="26"/>
      <c r="JS154" s="26"/>
      <c r="JT154" s="26"/>
      <c r="JU154" s="26"/>
      <c r="JV154" s="26"/>
      <c r="JW154" s="26"/>
      <c r="JX154" s="30"/>
      <c r="JY154" s="30"/>
      <c r="JZ154" s="30"/>
      <c r="KA154" s="30"/>
      <c r="KB154" s="26"/>
      <c r="KC154" s="26"/>
      <c r="KD154" s="26"/>
      <c r="KE154" s="26"/>
      <c r="KF154" s="26"/>
      <c r="KG154" s="26"/>
      <c r="KH154" s="26"/>
      <c r="KI154" s="26"/>
      <c r="KJ154" s="26"/>
      <c r="KK154" s="26"/>
      <c r="KL154" s="26"/>
      <c r="KM154" s="26"/>
      <c r="KN154" s="26"/>
      <c r="KO154" s="26"/>
      <c r="KP154" s="26"/>
      <c r="KQ154" s="26"/>
      <c r="KR154" s="26"/>
      <c r="KS154" s="26"/>
      <c r="KT154" s="26"/>
      <c r="KU154" s="26"/>
      <c r="KV154" s="26"/>
      <c r="KW154" s="26"/>
      <c r="KX154" s="26"/>
      <c r="KY154" s="26"/>
      <c r="KZ154" s="26"/>
      <c r="LA154" s="26"/>
      <c r="LB154" s="26"/>
      <c r="LC154" s="26"/>
      <c r="LD154" s="26"/>
      <c r="LE154" s="26"/>
      <c r="LF154" s="26"/>
      <c r="LG154" s="26"/>
      <c r="LH154" s="26"/>
      <c r="LI154" s="26"/>
      <c r="LJ154" s="26"/>
      <c r="LK154" s="26"/>
      <c r="LL154" s="26"/>
      <c r="LM154" s="26"/>
      <c r="LN154" s="26"/>
      <c r="LO154" s="26"/>
      <c r="LP154" s="26"/>
      <c r="LQ154" s="26"/>
      <c r="LR154" s="26"/>
      <c r="LS154" s="26"/>
    </row>
    <row r="155" spans="1:331" ht="15.75" x14ac:dyDescent="0.25">
      <c r="A155" s="66" t="s">
        <v>391</v>
      </c>
      <c r="B155" s="198">
        <f t="shared" si="398"/>
        <v>1620</v>
      </c>
      <c r="C155" s="198">
        <f t="shared" si="399"/>
        <v>1620</v>
      </c>
      <c r="D155" s="198">
        <f t="shared" si="400"/>
        <v>1620</v>
      </c>
      <c r="E155" s="198"/>
      <c r="F155" s="198">
        <f t="shared" si="401"/>
        <v>1620</v>
      </c>
      <c r="G155" s="26">
        <f t="shared" si="406"/>
        <v>100</v>
      </c>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7"/>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184"/>
      <c r="BY155" s="184"/>
      <c r="BZ155" s="184"/>
      <c r="CA155" s="184"/>
      <c r="CB155" s="26"/>
      <c r="CC155" s="26"/>
      <c r="CD155" s="26"/>
      <c r="CE155" s="80"/>
      <c r="CF155" s="26"/>
      <c r="CG155" s="26"/>
      <c r="CH155" s="26"/>
      <c r="CI155" s="80"/>
      <c r="CJ155" s="26"/>
      <c r="CK155" s="26"/>
      <c r="CL155" s="26"/>
      <c r="CM155" s="80"/>
      <c r="CN155" s="26"/>
      <c r="CO155" s="26"/>
      <c r="CP155" s="26"/>
      <c r="CQ155" s="31"/>
      <c r="CR155" s="26"/>
      <c r="CS155" s="26"/>
      <c r="CT155" s="26"/>
      <c r="CU155" s="80"/>
      <c r="CV155" s="80"/>
      <c r="CW155" s="26"/>
      <c r="CX155" s="26"/>
      <c r="CY155" s="80"/>
      <c r="CZ155" s="26">
        <v>1620</v>
      </c>
      <c r="DA155" s="26">
        <v>1620</v>
      </c>
      <c r="DB155" s="26">
        <v>1620</v>
      </c>
      <c r="DC155" s="31">
        <f t="shared" si="405"/>
        <v>100</v>
      </c>
      <c r="DD155" s="26"/>
      <c r="DE155" s="26"/>
      <c r="DF155" s="26"/>
      <c r="DG155" s="80"/>
      <c r="DH155" s="80"/>
      <c r="DI155" s="26"/>
      <c r="DJ155" s="26"/>
      <c r="DK155" s="80"/>
      <c r="DL155" s="80"/>
      <c r="DM155" s="26"/>
      <c r="DN155" s="26"/>
      <c r="DO155" s="26"/>
      <c r="DP155" s="26"/>
      <c r="DQ155" s="26"/>
      <c r="DR155" s="26"/>
      <c r="DS155" s="80"/>
      <c r="DT155" s="80"/>
      <c r="DU155" s="27"/>
      <c r="DV155" s="26"/>
      <c r="DW155" s="80"/>
      <c r="DX155" s="80"/>
      <c r="DY155" s="27"/>
      <c r="DZ155" s="26"/>
      <c r="EA155" s="80"/>
      <c r="EB155" s="27"/>
      <c r="EC155" s="27"/>
      <c r="ED155" s="26"/>
      <c r="EE155" s="80"/>
      <c r="EF155" s="27"/>
      <c r="EG155" s="27"/>
      <c r="EH155" s="26"/>
      <c r="EI155" s="26"/>
      <c r="EJ155" s="27"/>
      <c r="EK155" s="27"/>
      <c r="EL155" s="26"/>
      <c r="EM155" s="80"/>
      <c r="EN155" s="27"/>
      <c r="EO155" s="27"/>
      <c r="EP155" s="26"/>
      <c r="EQ155" s="80"/>
      <c r="ER155" s="26"/>
      <c r="ES155" s="26"/>
      <c r="ET155" s="26"/>
      <c r="EU155" s="80"/>
      <c r="EV155" s="26"/>
      <c r="EW155" s="26"/>
      <c r="EX155" s="26"/>
      <c r="EY155" s="26"/>
      <c r="EZ155" s="26"/>
      <c r="FA155" s="26"/>
      <c r="FB155" s="26"/>
      <c r="FC155" s="26"/>
      <c r="FD155" s="27"/>
      <c r="FE155" s="27"/>
      <c r="FF155" s="26"/>
      <c r="FG155" s="80"/>
      <c r="FH155" s="80"/>
      <c r="FI155" s="27"/>
      <c r="FJ155" s="26"/>
      <c r="FK155" s="80"/>
      <c r="FL155" s="80"/>
      <c r="FM155" s="27"/>
      <c r="FN155" s="26"/>
      <c r="FO155" s="80"/>
      <c r="FP155" s="26"/>
      <c r="FQ155" s="26"/>
      <c r="FR155" s="26"/>
      <c r="FS155" s="80"/>
      <c r="FT155" s="80"/>
      <c r="FU155" s="26"/>
      <c r="FV155" s="26"/>
      <c r="FW155" s="80"/>
      <c r="FX155" s="26"/>
      <c r="FY155" s="26"/>
      <c r="FZ155" s="26"/>
      <c r="GA155" s="80"/>
      <c r="GB155" s="26"/>
      <c r="GC155" s="26"/>
      <c r="GD155" s="26"/>
      <c r="GE155" s="80"/>
      <c r="GF155" s="26"/>
      <c r="GG155" s="26"/>
      <c r="GH155" s="26"/>
      <c r="GI155" s="80"/>
      <c r="GJ155" s="80"/>
      <c r="GK155" s="26"/>
      <c r="GL155" s="26"/>
      <c r="GM155" s="80"/>
      <c r="GN155" s="26"/>
      <c r="GO155" s="26"/>
      <c r="GP155" s="26"/>
      <c r="GQ155" s="80"/>
      <c r="GR155" s="80"/>
      <c r="GS155" s="26"/>
      <c r="GT155" s="26"/>
      <c r="GU155" s="26"/>
      <c r="GV155" s="26"/>
      <c r="GW155" s="26"/>
      <c r="GX155" s="26"/>
      <c r="GY155" s="26"/>
      <c r="GZ155" s="26"/>
      <c r="HA155" s="26"/>
      <c r="HB155" s="26"/>
      <c r="HC155" s="26"/>
      <c r="HD155" s="26"/>
      <c r="HE155" s="26"/>
      <c r="HF155" s="26"/>
      <c r="HG155" s="26"/>
      <c r="HH155" s="26"/>
      <c r="HI155" s="26"/>
      <c r="HJ155" s="26"/>
      <c r="HK155" s="26"/>
      <c r="HL155" s="26"/>
      <c r="HM155" s="26"/>
      <c r="HN155" s="26"/>
      <c r="HO155" s="26"/>
      <c r="HP155" s="26"/>
      <c r="HQ155" s="26"/>
      <c r="HR155" s="26"/>
      <c r="HS155" s="26"/>
      <c r="HT155" s="26"/>
      <c r="HU155" s="26"/>
      <c r="HV155" s="26"/>
      <c r="HW155" s="26"/>
      <c r="HX155" s="26"/>
      <c r="HY155" s="26"/>
      <c r="HZ155" s="26"/>
      <c r="IA155" s="26"/>
      <c r="IB155" s="26"/>
      <c r="IC155" s="26"/>
      <c r="ID155" s="26"/>
      <c r="IE155" s="26"/>
      <c r="IF155" s="26"/>
      <c r="IG155" s="26"/>
      <c r="IH155" s="26"/>
      <c r="II155" s="26"/>
      <c r="IJ155" s="26"/>
      <c r="IK155" s="26"/>
      <c r="IL155" s="26"/>
      <c r="IM155" s="26"/>
      <c r="IN155" s="26"/>
      <c r="IO155" s="26"/>
      <c r="IP155" s="26"/>
      <c r="IQ155" s="26"/>
      <c r="IR155" s="80"/>
      <c r="IS155" s="27"/>
      <c r="IT155" s="26"/>
      <c r="IU155" s="80"/>
      <c r="IV155" s="26"/>
      <c r="IW155" s="26"/>
      <c r="IX155" s="26"/>
      <c r="IY155" s="26"/>
      <c r="IZ155" s="26"/>
      <c r="JA155" s="26"/>
      <c r="JB155" s="26"/>
      <c r="JC155" s="26"/>
      <c r="JD155" s="26"/>
      <c r="JE155" s="26"/>
      <c r="JF155" s="26"/>
      <c r="JG155" s="26"/>
      <c r="JH155" s="26"/>
      <c r="JI155" s="26"/>
      <c r="JJ155" s="26"/>
      <c r="JK155" s="26"/>
      <c r="JL155" s="26"/>
      <c r="JM155" s="26"/>
      <c r="JN155" s="26"/>
      <c r="JO155" s="26"/>
      <c r="JP155" s="26"/>
      <c r="JQ155" s="26"/>
      <c r="JR155" s="26"/>
      <c r="JS155" s="26"/>
      <c r="JT155" s="26"/>
      <c r="JU155" s="26"/>
      <c r="JV155" s="26"/>
      <c r="JW155" s="26"/>
      <c r="JX155" s="30"/>
      <c r="JY155" s="30"/>
      <c r="JZ155" s="30"/>
      <c r="KA155" s="30"/>
      <c r="KB155" s="26"/>
      <c r="KC155" s="26"/>
      <c r="KD155" s="26"/>
      <c r="KE155" s="26"/>
      <c r="KF155" s="26"/>
      <c r="KG155" s="26"/>
      <c r="KH155" s="26"/>
      <c r="KI155" s="26"/>
      <c r="KJ155" s="26"/>
      <c r="KK155" s="26"/>
      <c r="KL155" s="26"/>
      <c r="KM155" s="26"/>
      <c r="KN155" s="26"/>
      <c r="KO155" s="26"/>
      <c r="KP155" s="26"/>
      <c r="KQ155" s="26"/>
      <c r="KR155" s="26"/>
      <c r="KS155" s="26"/>
      <c r="KT155" s="26"/>
      <c r="KU155" s="26"/>
      <c r="KV155" s="26"/>
      <c r="KW155" s="26"/>
      <c r="KX155" s="26"/>
      <c r="KY155" s="26"/>
      <c r="KZ155" s="26"/>
      <c r="LA155" s="26"/>
      <c r="LB155" s="26"/>
      <c r="LC155" s="26"/>
      <c r="LD155" s="26"/>
      <c r="LE155" s="26"/>
      <c r="LF155" s="26"/>
      <c r="LG155" s="26"/>
      <c r="LH155" s="26"/>
      <c r="LI155" s="26"/>
      <c r="LJ155" s="26"/>
      <c r="LK155" s="26"/>
      <c r="LL155" s="26"/>
      <c r="LM155" s="26"/>
      <c r="LN155" s="26"/>
      <c r="LO155" s="26"/>
      <c r="LP155" s="26"/>
      <c r="LQ155" s="26"/>
      <c r="LR155" s="26"/>
      <c r="LS155" s="26"/>
    </row>
    <row r="156" spans="1:331" ht="15.75" x14ac:dyDescent="0.25">
      <c r="A156" s="66" t="s">
        <v>393</v>
      </c>
      <c r="B156" s="198">
        <f t="shared" si="398"/>
        <v>2982</v>
      </c>
      <c r="C156" s="198">
        <f t="shared" si="399"/>
        <v>4088.9</v>
      </c>
      <c r="D156" s="198">
        <f t="shared" si="400"/>
        <v>4088.9</v>
      </c>
      <c r="E156" s="198"/>
      <c r="F156" s="198">
        <f t="shared" si="401"/>
        <v>2982</v>
      </c>
      <c r="G156" s="26">
        <f t="shared" si="406"/>
        <v>72.929149649049862</v>
      </c>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7"/>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v>1106.9000000000001</v>
      </c>
      <c r="BR156" s="26"/>
      <c r="BS156" s="26">
        <f t="shared" si="404"/>
        <v>0</v>
      </c>
      <c r="BT156" s="26"/>
      <c r="BU156" s="26"/>
      <c r="BV156" s="26"/>
      <c r="BW156" s="26"/>
      <c r="BX156" s="184"/>
      <c r="BY156" s="184"/>
      <c r="BZ156" s="184"/>
      <c r="CA156" s="184"/>
      <c r="CB156" s="26"/>
      <c r="CC156" s="26"/>
      <c r="CD156" s="26"/>
      <c r="CE156" s="80"/>
      <c r="CF156" s="26"/>
      <c r="CG156" s="26"/>
      <c r="CH156" s="26"/>
      <c r="CI156" s="80"/>
      <c r="CJ156" s="26"/>
      <c r="CK156" s="26"/>
      <c r="CL156" s="26"/>
      <c r="CM156" s="80"/>
      <c r="CN156" s="26"/>
      <c r="CO156" s="26"/>
      <c r="CP156" s="26"/>
      <c r="CQ156" s="31"/>
      <c r="CR156" s="26"/>
      <c r="CS156" s="26"/>
      <c r="CT156" s="26"/>
      <c r="CU156" s="80"/>
      <c r="CV156" s="80"/>
      <c r="CW156" s="26"/>
      <c r="CX156" s="26"/>
      <c r="CY156" s="80"/>
      <c r="CZ156" s="26">
        <v>2982</v>
      </c>
      <c r="DA156" s="26">
        <v>2982</v>
      </c>
      <c r="DB156" s="26">
        <v>2982</v>
      </c>
      <c r="DC156" s="31">
        <f t="shared" si="405"/>
        <v>100</v>
      </c>
      <c r="DD156" s="26"/>
      <c r="DE156" s="26"/>
      <c r="DF156" s="26"/>
      <c r="DG156" s="80"/>
      <c r="DH156" s="80"/>
      <c r="DI156" s="26"/>
      <c r="DJ156" s="26"/>
      <c r="DK156" s="80"/>
      <c r="DL156" s="80"/>
      <c r="DM156" s="26"/>
      <c r="DN156" s="26"/>
      <c r="DO156" s="26"/>
      <c r="DP156" s="26"/>
      <c r="DQ156" s="26"/>
      <c r="DR156" s="26"/>
      <c r="DS156" s="80"/>
      <c r="DT156" s="80"/>
      <c r="DU156" s="27"/>
      <c r="DV156" s="26"/>
      <c r="DW156" s="80"/>
      <c r="DX156" s="80"/>
      <c r="DY156" s="27"/>
      <c r="DZ156" s="26"/>
      <c r="EA156" s="80"/>
      <c r="EB156" s="27"/>
      <c r="EC156" s="27"/>
      <c r="ED156" s="26"/>
      <c r="EE156" s="80"/>
      <c r="EF156" s="27"/>
      <c r="EG156" s="27"/>
      <c r="EH156" s="26"/>
      <c r="EI156" s="26"/>
      <c r="EJ156" s="27"/>
      <c r="EK156" s="27"/>
      <c r="EL156" s="26"/>
      <c r="EM156" s="80"/>
      <c r="EN156" s="27"/>
      <c r="EO156" s="27"/>
      <c r="EP156" s="26"/>
      <c r="EQ156" s="80"/>
      <c r="ER156" s="26"/>
      <c r="ES156" s="26"/>
      <c r="ET156" s="26"/>
      <c r="EU156" s="80"/>
      <c r="EV156" s="26"/>
      <c r="EW156" s="26"/>
      <c r="EX156" s="26"/>
      <c r="EY156" s="26"/>
      <c r="EZ156" s="26"/>
      <c r="FA156" s="26"/>
      <c r="FB156" s="26"/>
      <c r="FC156" s="26"/>
      <c r="FD156" s="27"/>
      <c r="FE156" s="27"/>
      <c r="FF156" s="26"/>
      <c r="FG156" s="80"/>
      <c r="FH156" s="80"/>
      <c r="FI156" s="27"/>
      <c r="FJ156" s="26"/>
      <c r="FK156" s="80"/>
      <c r="FL156" s="80"/>
      <c r="FM156" s="27"/>
      <c r="FN156" s="26"/>
      <c r="FO156" s="80"/>
      <c r="FP156" s="26"/>
      <c r="FQ156" s="26"/>
      <c r="FR156" s="26"/>
      <c r="FS156" s="80"/>
      <c r="FT156" s="80"/>
      <c r="FU156" s="26"/>
      <c r="FV156" s="26"/>
      <c r="FW156" s="80"/>
      <c r="FX156" s="26"/>
      <c r="FY156" s="26"/>
      <c r="FZ156" s="26"/>
      <c r="GA156" s="80"/>
      <c r="GB156" s="26"/>
      <c r="GC156" s="26"/>
      <c r="GD156" s="26"/>
      <c r="GE156" s="80"/>
      <c r="GF156" s="26"/>
      <c r="GG156" s="26"/>
      <c r="GH156" s="26"/>
      <c r="GI156" s="80"/>
      <c r="GJ156" s="80"/>
      <c r="GK156" s="26"/>
      <c r="GL156" s="26"/>
      <c r="GM156" s="80"/>
      <c r="GN156" s="26"/>
      <c r="GO156" s="26"/>
      <c r="GP156" s="26"/>
      <c r="GQ156" s="80"/>
      <c r="GR156" s="80"/>
      <c r="GS156" s="26"/>
      <c r="GT156" s="26"/>
      <c r="GU156" s="26"/>
      <c r="GV156" s="26"/>
      <c r="GW156" s="26"/>
      <c r="GX156" s="26"/>
      <c r="GY156" s="26"/>
      <c r="GZ156" s="26"/>
      <c r="HA156" s="26"/>
      <c r="HB156" s="26"/>
      <c r="HC156" s="26"/>
      <c r="HD156" s="26"/>
      <c r="HE156" s="26"/>
      <c r="HF156" s="26"/>
      <c r="HG156" s="26"/>
      <c r="HH156" s="26"/>
      <c r="HI156" s="26"/>
      <c r="HJ156" s="26"/>
      <c r="HK156" s="26"/>
      <c r="HL156" s="26"/>
      <c r="HM156" s="26"/>
      <c r="HN156" s="26"/>
      <c r="HO156" s="26"/>
      <c r="HP156" s="26"/>
      <c r="HQ156" s="26"/>
      <c r="HR156" s="26"/>
      <c r="HS156" s="26"/>
      <c r="HT156" s="26"/>
      <c r="HU156" s="26"/>
      <c r="HV156" s="26"/>
      <c r="HW156" s="26"/>
      <c r="HX156" s="26"/>
      <c r="HY156" s="26"/>
      <c r="HZ156" s="26"/>
      <c r="IA156" s="26"/>
      <c r="IB156" s="26"/>
      <c r="IC156" s="26"/>
      <c r="ID156" s="26"/>
      <c r="IE156" s="26"/>
      <c r="IF156" s="26"/>
      <c r="IG156" s="26"/>
      <c r="IH156" s="26"/>
      <c r="II156" s="26"/>
      <c r="IJ156" s="26"/>
      <c r="IK156" s="26"/>
      <c r="IL156" s="26"/>
      <c r="IM156" s="26"/>
      <c r="IN156" s="26"/>
      <c r="IO156" s="26"/>
      <c r="IP156" s="26"/>
      <c r="IQ156" s="26"/>
      <c r="IR156" s="80"/>
      <c r="IS156" s="27"/>
      <c r="IT156" s="26"/>
      <c r="IU156" s="80"/>
      <c r="IV156" s="26"/>
      <c r="IW156" s="26"/>
      <c r="IX156" s="26"/>
      <c r="IY156" s="26"/>
      <c r="IZ156" s="26"/>
      <c r="JA156" s="26"/>
      <c r="JB156" s="26"/>
      <c r="JC156" s="26"/>
      <c r="JD156" s="26"/>
      <c r="JE156" s="26"/>
      <c r="JF156" s="26"/>
      <c r="JG156" s="26"/>
      <c r="JH156" s="26"/>
      <c r="JI156" s="26"/>
      <c r="JJ156" s="26"/>
      <c r="JK156" s="26"/>
      <c r="JL156" s="26"/>
      <c r="JM156" s="26"/>
      <c r="JN156" s="26"/>
      <c r="JO156" s="26"/>
      <c r="JP156" s="26"/>
      <c r="JQ156" s="26"/>
      <c r="JR156" s="26"/>
      <c r="JS156" s="26"/>
      <c r="JT156" s="26"/>
      <c r="JU156" s="26"/>
      <c r="JV156" s="26"/>
      <c r="JW156" s="26"/>
      <c r="JX156" s="30"/>
      <c r="JY156" s="30"/>
      <c r="JZ156" s="30"/>
      <c r="KA156" s="30"/>
      <c r="KB156" s="26"/>
      <c r="KC156" s="26"/>
      <c r="KD156" s="26"/>
      <c r="KE156" s="26"/>
      <c r="KF156" s="26"/>
      <c r="KG156" s="26"/>
      <c r="KH156" s="26"/>
      <c r="KI156" s="26"/>
      <c r="KJ156" s="26"/>
      <c r="KK156" s="26"/>
      <c r="KL156" s="26"/>
      <c r="KM156" s="26"/>
      <c r="KN156" s="26"/>
      <c r="KO156" s="26"/>
      <c r="KP156" s="26"/>
      <c r="KQ156" s="26"/>
      <c r="KR156" s="26"/>
      <c r="KS156" s="26"/>
      <c r="KT156" s="26"/>
      <c r="KU156" s="26"/>
      <c r="KV156" s="26"/>
      <c r="KW156" s="26"/>
      <c r="KX156" s="26"/>
      <c r="KY156" s="26"/>
      <c r="KZ156" s="26"/>
      <c r="LA156" s="26"/>
      <c r="LB156" s="26"/>
      <c r="LC156" s="26"/>
      <c r="LD156" s="26"/>
      <c r="LE156" s="26"/>
      <c r="LF156" s="26"/>
      <c r="LG156" s="26"/>
      <c r="LH156" s="26"/>
      <c r="LI156" s="26"/>
      <c r="LJ156" s="26"/>
      <c r="LK156" s="26"/>
      <c r="LL156" s="26"/>
      <c r="LM156" s="26"/>
      <c r="LN156" s="26"/>
      <c r="LO156" s="26"/>
      <c r="LP156" s="26"/>
      <c r="LQ156" s="26"/>
      <c r="LR156" s="26"/>
      <c r="LS156" s="26"/>
    </row>
    <row r="157" spans="1:331" ht="15.75" x14ac:dyDescent="0.25">
      <c r="A157" s="66" t="s">
        <v>392</v>
      </c>
      <c r="B157" s="198">
        <f t="shared" si="398"/>
        <v>2046</v>
      </c>
      <c r="C157" s="198">
        <f t="shared" si="399"/>
        <v>2546</v>
      </c>
      <c r="D157" s="198">
        <f t="shared" si="400"/>
        <v>2546</v>
      </c>
      <c r="E157" s="198"/>
      <c r="F157" s="198">
        <f t="shared" si="401"/>
        <v>2546</v>
      </c>
      <c r="G157" s="26">
        <f t="shared" si="406"/>
        <v>100</v>
      </c>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7"/>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v>500</v>
      </c>
      <c r="BR157" s="26">
        <v>500</v>
      </c>
      <c r="BS157" s="26">
        <f t="shared" si="404"/>
        <v>100</v>
      </c>
      <c r="BT157" s="26"/>
      <c r="BU157" s="26"/>
      <c r="BV157" s="26"/>
      <c r="BW157" s="26"/>
      <c r="BX157" s="184"/>
      <c r="BY157" s="184"/>
      <c r="BZ157" s="184"/>
      <c r="CA157" s="184"/>
      <c r="CB157" s="26"/>
      <c r="CC157" s="26"/>
      <c r="CD157" s="26"/>
      <c r="CE157" s="80"/>
      <c r="CF157" s="26"/>
      <c r="CG157" s="26"/>
      <c r="CH157" s="26"/>
      <c r="CI157" s="80"/>
      <c r="CJ157" s="26"/>
      <c r="CK157" s="26"/>
      <c r="CL157" s="26"/>
      <c r="CM157" s="80"/>
      <c r="CN157" s="26"/>
      <c r="CO157" s="26"/>
      <c r="CP157" s="26"/>
      <c r="CQ157" s="31"/>
      <c r="CR157" s="26"/>
      <c r="CS157" s="26"/>
      <c r="CT157" s="26"/>
      <c r="CU157" s="80"/>
      <c r="CV157" s="80"/>
      <c r="CW157" s="26"/>
      <c r="CX157" s="26"/>
      <c r="CY157" s="80"/>
      <c r="CZ157" s="26">
        <v>2046</v>
      </c>
      <c r="DA157" s="26">
        <v>2046</v>
      </c>
      <c r="DB157" s="26">
        <v>2046</v>
      </c>
      <c r="DC157" s="31">
        <f t="shared" si="405"/>
        <v>100</v>
      </c>
      <c r="DD157" s="26"/>
      <c r="DE157" s="26"/>
      <c r="DF157" s="26"/>
      <c r="DG157" s="80"/>
      <c r="DH157" s="80"/>
      <c r="DI157" s="26"/>
      <c r="DJ157" s="26"/>
      <c r="DK157" s="80"/>
      <c r="DL157" s="80"/>
      <c r="DM157" s="26"/>
      <c r="DN157" s="26"/>
      <c r="DO157" s="80"/>
      <c r="DP157" s="26"/>
      <c r="DQ157" s="26"/>
      <c r="DR157" s="26"/>
      <c r="DS157" s="80"/>
      <c r="DT157" s="80"/>
      <c r="DU157" s="27"/>
      <c r="DV157" s="26"/>
      <c r="DW157" s="80"/>
      <c r="DX157" s="80"/>
      <c r="DY157" s="27"/>
      <c r="DZ157" s="26"/>
      <c r="EA157" s="80"/>
      <c r="EB157" s="27"/>
      <c r="EC157" s="27"/>
      <c r="ED157" s="26"/>
      <c r="EE157" s="80"/>
      <c r="EF157" s="27"/>
      <c r="EG157" s="27"/>
      <c r="EH157" s="26"/>
      <c r="EI157" s="26"/>
      <c r="EJ157" s="27"/>
      <c r="EK157" s="27"/>
      <c r="EL157" s="26"/>
      <c r="EM157" s="80"/>
      <c r="EN157" s="27"/>
      <c r="EO157" s="27"/>
      <c r="EP157" s="26"/>
      <c r="EQ157" s="80"/>
      <c r="ER157" s="26"/>
      <c r="ES157" s="26"/>
      <c r="ET157" s="26"/>
      <c r="EU157" s="80"/>
      <c r="EV157" s="26"/>
      <c r="EW157" s="26"/>
      <c r="EX157" s="26"/>
      <c r="EY157" s="26"/>
      <c r="EZ157" s="26"/>
      <c r="FA157" s="26"/>
      <c r="FB157" s="26"/>
      <c r="FC157" s="26"/>
      <c r="FD157" s="27"/>
      <c r="FE157" s="27"/>
      <c r="FF157" s="26"/>
      <c r="FG157" s="80"/>
      <c r="FH157" s="80"/>
      <c r="FI157" s="27"/>
      <c r="FJ157" s="26"/>
      <c r="FK157" s="80"/>
      <c r="FL157" s="80"/>
      <c r="FM157" s="27"/>
      <c r="FN157" s="26"/>
      <c r="FO157" s="80"/>
      <c r="FP157" s="26"/>
      <c r="FQ157" s="26"/>
      <c r="FR157" s="26"/>
      <c r="FS157" s="80"/>
      <c r="FT157" s="80"/>
      <c r="FU157" s="26"/>
      <c r="FV157" s="26"/>
      <c r="FW157" s="80"/>
      <c r="FX157" s="26"/>
      <c r="FY157" s="26"/>
      <c r="FZ157" s="26"/>
      <c r="GA157" s="80"/>
      <c r="GB157" s="26"/>
      <c r="GC157" s="26"/>
      <c r="GD157" s="26"/>
      <c r="GE157" s="80"/>
      <c r="GF157" s="26"/>
      <c r="GG157" s="26"/>
      <c r="GH157" s="26"/>
      <c r="GI157" s="80"/>
      <c r="GJ157" s="80"/>
      <c r="GK157" s="26"/>
      <c r="GL157" s="26"/>
      <c r="GM157" s="80"/>
      <c r="GN157" s="26"/>
      <c r="GO157" s="26"/>
      <c r="GP157" s="26"/>
      <c r="GQ157" s="80"/>
      <c r="GR157" s="80"/>
      <c r="GS157" s="26"/>
      <c r="GT157" s="26"/>
      <c r="GU157" s="26"/>
      <c r="GV157" s="26"/>
      <c r="GW157" s="26"/>
      <c r="GX157" s="26"/>
      <c r="GY157" s="26"/>
      <c r="GZ157" s="26"/>
      <c r="HA157" s="26"/>
      <c r="HB157" s="26"/>
      <c r="HC157" s="26"/>
      <c r="HD157" s="26"/>
      <c r="HE157" s="26"/>
      <c r="HF157" s="26"/>
      <c r="HG157" s="26"/>
      <c r="HH157" s="26"/>
      <c r="HI157" s="26"/>
      <c r="HJ157" s="26"/>
      <c r="HK157" s="26"/>
      <c r="HL157" s="26"/>
      <c r="HM157" s="26"/>
      <c r="HN157" s="26"/>
      <c r="HO157" s="26"/>
      <c r="HP157" s="26"/>
      <c r="HQ157" s="26"/>
      <c r="HR157" s="26"/>
      <c r="HS157" s="26"/>
      <c r="HT157" s="26"/>
      <c r="HU157" s="26"/>
      <c r="HV157" s="26"/>
      <c r="HW157" s="26"/>
      <c r="HX157" s="26"/>
      <c r="HY157" s="26"/>
      <c r="HZ157" s="26"/>
      <c r="IA157" s="26"/>
      <c r="IB157" s="26"/>
      <c r="IC157" s="26"/>
      <c r="ID157" s="26"/>
      <c r="IE157" s="26"/>
      <c r="IF157" s="26"/>
      <c r="IG157" s="26"/>
      <c r="IH157" s="26"/>
      <c r="II157" s="26"/>
      <c r="IJ157" s="26"/>
      <c r="IK157" s="26"/>
      <c r="IL157" s="26"/>
      <c r="IM157" s="26"/>
      <c r="IN157" s="26"/>
      <c r="IO157" s="26"/>
      <c r="IP157" s="26"/>
      <c r="IQ157" s="26"/>
      <c r="IR157" s="80"/>
      <c r="IS157" s="27"/>
      <c r="IT157" s="26"/>
      <c r="IU157" s="80"/>
      <c r="IV157" s="26"/>
      <c r="IW157" s="26"/>
      <c r="IX157" s="26"/>
      <c r="IY157" s="26"/>
      <c r="IZ157" s="26"/>
      <c r="JA157" s="26"/>
      <c r="JB157" s="26"/>
      <c r="JC157" s="26"/>
      <c r="JD157" s="26"/>
      <c r="JE157" s="26"/>
      <c r="JF157" s="26"/>
      <c r="JG157" s="26"/>
      <c r="JH157" s="26"/>
      <c r="JI157" s="26"/>
      <c r="JJ157" s="26"/>
      <c r="JK157" s="26"/>
      <c r="JL157" s="26"/>
      <c r="JM157" s="26"/>
      <c r="JN157" s="26"/>
      <c r="JO157" s="26"/>
      <c r="JP157" s="26"/>
      <c r="JQ157" s="26"/>
      <c r="JR157" s="26"/>
      <c r="JS157" s="26"/>
      <c r="JT157" s="26"/>
      <c r="JU157" s="26"/>
      <c r="JV157" s="26"/>
      <c r="JW157" s="26"/>
      <c r="JX157" s="30"/>
      <c r="JY157" s="30"/>
      <c r="JZ157" s="30"/>
      <c r="KA157" s="30"/>
      <c r="KB157" s="26"/>
      <c r="KC157" s="26"/>
      <c r="KD157" s="26"/>
      <c r="KE157" s="26"/>
      <c r="KF157" s="26"/>
      <c r="KG157" s="26"/>
      <c r="KH157" s="26"/>
      <c r="KI157" s="26"/>
      <c r="KJ157" s="26"/>
      <c r="KK157" s="26"/>
      <c r="KL157" s="26"/>
      <c r="KM157" s="26"/>
      <c r="KN157" s="26"/>
      <c r="KO157" s="26"/>
      <c r="KP157" s="26"/>
      <c r="KQ157" s="26"/>
      <c r="KR157" s="26"/>
      <c r="KS157" s="26"/>
      <c r="KT157" s="26"/>
      <c r="KU157" s="26"/>
      <c r="KV157" s="26"/>
      <c r="KW157" s="26"/>
      <c r="KX157" s="26"/>
      <c r="KY157" s="26"/>
      <c r="KZ157" s="26"/>
      <c r="LA157" s="26"/>
      <c r="LB157" s="26"/>
      <c r="LC157" s="26"/>
      <c r="LD157" s="26"/>
      <c r="LE157" s="26"/>
      <c r="LF157" s="26"/>
      <c r="LG157" s="26"/>
      <c r="LH157" s="26"/>
      <c r="LI157" s="26"/>
      <c r="LJ157" s="26"/>
      <c r="LK157" s="26"/>
      <c r="LL157" s="26"/>
      <c r="LM157" s="26"/>
      <c r="LN157" s="26"/>
      <c r="LO157" s="26"/>
      <c r="LP157" s="26"/>
      <c r="LQ157" s="26"/>
      <c r="LR157" s="26"/>
      <c r="LS157" s="26"/>
    </row>
    <row r="158" spans="1:331" ht="15.75" x14ac:dyDescent="0.25">
      <c r="A158" s="66" t="s">
        <v>202</v>
      </c>
      <c r="B158" s="198">
        <f t="shared" si="398"/>
        <v>1650</v>
      </c>
      <c r="C158" s="198">
        <f t="shared" si="399"/>
        <v>1650</v>
      </c>
      <c r="D158" s="198">
        <f t="shared" si="400"/>
        <v>1650</v>
      </c>
      <c r="E158" s="198"/>
      <c r="F158" s="198">
        <f t="shared" si="401"/>
        <v>1650</v>
      </c>
      <c r="G158" s="26">
        <f t="shared" si="406"/>
        <v>100</v>
      </c>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7"/>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184"/>
      <c r="BY158" s="184"/>
      <c r="BZ158" s="184"/>
      <c r="CA158" s="184"/>
      <c r="CB158" s="26"/>
      <c r="CC158" s="26"/>
      <c r="CD158" s="26"/>
      <c r="CE158" s="80"/>
      <c r="CF158" s="26"/>
      <c r="CG158" s="26"/>
      <c r="CH158" s="26"/>
      <c r="CI158" s="80"/>
      <c r="CJ158" s="26"/>
      <c r="CK158" s="26"/>
      <c r="CL158" s="26"/>
      <c r="CM158" s="80"/>
      <c r="CN158" s="26"/>
      <c r="CO158" s="26"/>
      <c r="CP158" s="26"/>
      <c r="CQ158" s="31"/>
      <c r="CR158" s="26"/>
      <c r="CS158" s="26"/>
      <c r="CT158" s="26"/>
      <c r="CU158" s="80"/>
      <c r="CV158" s="80"/>
      <c r="CW158" s="26"/>
      <c r="CX158" s="26"/>
      <c r="CY158" s="80"/>
      <c r="CZ158" s="26">
        <v>1650</v>
      </c>
      <c r="DA158" s="26">
        <v>1650</v>
      </c>
      <c r="DB158" s="26">
        <v>1650</v>
      </c>
      <c r="DC158" s="31">
        <f t="shared" si="405"/>
        <v>100</v>
      </c>
      <c r="DD158" s="26"/>
      <c r="DE158" s="26"/>
      <c r="DF158" s="26"/>
      <c r="DG158" s="80"/>
      <c r="DH158" s="80"/>
      <c r="DI158" s="26"/>
      <c r="DJ158" s="26"/>
      <c r="DK158" s="80"/>
      <c r="DL158" s="80"/>
      <c r="DM158" s="26"/>
      <c r="DN158" s="26"/>
      <c r="DO158" s="80"/>
      <c r="DP158" s="26"/>
      <c r="DQ158" s="26"/>
      <c r="DR158" s="26"/>
      <c r="DS158" s="80"/>
      <c r="DT158" s="80"/>
      <c r="DU158" s="27"/>
      <c r="DV158" s="26"/>
      <c r="DW158" s="80"/>
      <c r="DX158" s="80"/>
      <c r="DY158" s="27"/>
      <c r="DZ158" s="26"/>
      <c r="EA158" s="80"/>
      <c r="EB158" s="27"/>
      <c r="EC158" s="27"/>
      <c r="ED158" s="26"/>
      <c r="EE158" s="80"/>
      <c r="EF158" s="27"/>
      <c r="EG158" s="27"/>
      <c r="EH158" s="26"/>
      <c r="EI158" s="26"/>
      <c r="EJ158" s="27"/>
      <c r="EK158" s="27"/>
      <c r="EL158" s="26"/>
      <c r="EM158" s="80"/>
      <c r="EN158" s="27"/>
      <c r="EO158" s="27"/>
      <c r="EP158" s="26"/>
      <c r="EQ158" s="80"/>
      <c r="ER158" s="26"/>
      <c r="ES158" s="26"/>
      <c r="ET158" s="26"/>
      <c r="EU158" s="80"/>
      <c r="EV158" s="26"/>
      <c r="EW158" s="26"/>
      <c r="EX158" s="26"/>
      <c r="EY158" s="26"/>
      <c r="EZ158" s="26"/>
      <c r="FA158" s="26"/>
      <c r="FB158" s="26"/>
      <c r="FC158" s="26"/>
      <c r="FD158" s="27"/>
      <c r="FE158" s="27"/>
      <c r="FF158" s="26"/>
      <c r="FG158" s="80"/>
      <c r="FH158" s="80"/>
      <c r="FI158" s="27"/>
      <c r="FJ158" s="26"/>
      <c r="FK158" s="80"/>
      <c r="FL158" s="80"/>
      <c r="FM158" s="27"/>
      <c r="FN158" s="26"/>
      <c r="FO158" s="80"/>
      <c r="FP158" s="26"/>
      <c r="FQ158" s="26"/>
      <c r="FR158" s="26"/>
      <c r="FS158" s="80"/>
      <c r="FT158" s="80"/>
      <c r="FU158" s="26"/>
      <c r="FV158" s="26"/>
      <c r="FW158" s="80"/>
      <c r="FX158" s="26"/>
      <c r="FY158" s="26"/>
      <c r="FZ158" s="26"/>
      <c r="GA158" s="80"/>
      <c r="GB158" s="26"/>
      <c r="GC158" s="26"/>
      <c r="GD158" s="26"/>
      <c r="GE158" s="80"/>
      <c r="GF158" s="26"/>
      <c r="GG158" s="26"/>
      <c r="GH158" s="26"/>
      <c r="GI158" s="80"/>
      <c r="GJ158" s="80"/>
      <c r="GK158" s="26"/>
      <c r="GL158" s="26"/>
      <c r="GM158" s="80"/>
      <c r="GN158" s="26"/>
      <c r="GO158" s="26"/>
      <c r="GP158" s="26"/>
      <c r="GQ158" s="80"/>
      <c r="GR158" s="80"/>
      <c r="GS158" s="26"/>
      <c r="GT158" s="26"/>
      <c r="GU158" s="26"/>
      <c r="GV158" s="26"/>
      <c r="GW158" s="26"/>
      <c r="GX158" s="26"/>
      <c r="GY158" s="26"/>
      <c r="GZ158" s="26"/>
      <c r="HA158" s="26"/>
      <c r="HB158" s="26"/>
      <c r="HC158" s="26"/>
      <c r="HD158" s="26"/>
      <c r="HE158" s="26"/>
      <c r="HF158" s="26"/>
      <c r="HG158" s="26"/>
      <c r="HH158" s="26"/>
      <c r="HI158" s="26"/>
      <c r="HJ158" s="26"/>
      <c r="HK158" s="26"/>
      <c r="HL158" s="26"/>
      <c r="HM158" s="26"/>
      <c r="HN158" s="26"/>
      <c r="HO158" s="26"/>
      <c r="HP158" s="26"/>
      <c r="HQ158" s="26"/>
      <c r="HR158" s="26"/>
      <c r="HS158" s="26"/>
      <c r="HT158" s="26"/>
      <c r="HU158" s="26"/>
      <c r="HV158" s="26"/>
      <c r="HW158" s="26"/>
      <c r="HX158" s="26"/>
      <c r="HY158" s="26"/>
      <c r="HZ158" s="26"/>
      <c r="IA158" s="26"/>
      <c r="IB158" s="26"/>
      <c r="IC158" s="26"/>
      <c r="ID158" s="26"/>
      <c r="IE158" s="26"/>
      <c r="IF158" s="26"/>
      <c r="IG158" s="26"/>
      <c r="IH158" s="26"/>
      <c r="II158" s="26"/>
      <c r="IJ158" s="26"/>
      <c r="IK158" s="26"/>
      <c r="IL158" s="26"/>
      <c r="IM158" s="26"/>
      <c r="IN158" s="26"/>
      <c r="IO158" s="26"/>
      <c r="IP158" s="26"/>
      <c r="IQ158" s="26"/>
      <c r="IR158" s="80"/>
      <c r="IS158" s="27"/>
      <c r="IT158" s="26"/>
      <c r="IU158" s="80"/>
      <c r="IV158" s="26"/>
      <c r="IW158" s="26"/>
      <c r="IX158" s="26"/>
      <c r="IY158" s="26"/>
      <c r="IZ158" s="26"/>
      <c r="JA158" s="26"/>
      <c r="JB158" s="26"/>
      <c r="JC158" s="26"/>
      <c r="JD158" s="26"/>
      <c r="JE158" s="26"/>
      <c r="JF158" s="26"/>
      <c r="JG158" s="26"/>
      <c r="JH158" s="26"/>
      <c r="JI158" s="26"/>
      <c r="JJ158" s="26"/>
      <c r="JK158" s="26"/>
      <c r="JL158" s="26"/>
      <c r="JM158" s="26"/>
      <c r="JN158" s="26"/>
      <c r="JO158" s="26"/>
      <c r="JP158" s="26"/>
      <c r="JQ158" s="26"/>
      <c r="JR158" s="26"/>
      <c r="JS158" s="26"/>
      <c r="JT158" s="26"/>
      <c r="JU158" s="26"/>
      <c r="JV158" s="26"/>
      <c r="JW158" s="26"/>
      <c r="JX158" s="30"/>
      <c r="JY158" s="30"/>
      <c r="JZ158" s="30"/>
      <c r="KA158" s="30"/>
      <c r="KB158" s="26"/>
      <c r="KC158" s="26"/>
      <c r="KD158" s="26"/>
      <c r="KE158" s="26"/>
      <c r="KF158" s="26"/>
      <c r="KG158" s="26"/>
      <c r="KH158" s="26"/>
      <c r="KI158" s="26"/>
      <c r="KJ158" s="26"/>
      <c r="KK158" s="26"/>
      <c r="KL158" s="26"/>
      <c r="KM158" s="26"/>
      <c r="KN158" s="26"/>
      <c r="KO158" s="26"/>
      <c r="KP158" s="26"/>
      <c r="KQ158" s="26"/>
      <c r="KR158" s="26"/>
      <c r="KS158" s="26"/>
      <c r="KT158" s="26"/>
      <c r="KU158" s="26"/>
      <c r="KV158" s="26"/>
      <c r="KW158" s="26"/>
      <c r="KX158" s="26"/>
      <c r="KY158" s="26"/>
      <c r="KZ158" s="26"/>
      <c r="LA158" s="26"/>
      <c r="LB158" s="26"/>
      <c r="LC158" s="26"/>
      <c r="LD158" s="26"/>
      <c r="LE158" s="26"/>
      <c r="LF158" s="26"/>
      <c r="LG158" s="26"/>
      <c r="LH158" s="26"/>
      <c r="LI158" s="26"/>
      <c r="LJ158" s="26"/>
      <c r="LK158" s="26"/>
      <c r="LL158" s="26"/>
      <c r="LM158" s="26"/>
      <c r="LN158" s="26"/>
      <c r="LO158" s="26"/>
      <c r="LP158" s="26"/>
      <c r="LQ158" s="26"/>
      <c r="LR158" s="26"/>
      <c r="LS158" s="26"/>
    </row>
    <row r="159" spans="1:331" s="154" customFormat="1" ht="31.5" x14ac:dyDescent="0.25">
      <c r="A159" s="20" t="s">
        <v>208</v>
      </c>
      <c r="B159" s="197">
        <f t="shared" si="398"/>
        <v>306472.58171</v>
      </c>
      <c r="C159" s="197">
        <f t="shared" si="399"/>
        <v>429372.21327999997</v>
      </c>
      <c r="D159" s="197">
        <f t="shared" si="400"/>
        <v>429372.21327999997</v>
      </c>
      <c r="E159" s="197"/>
      <c r="F159" s="197">
        <f t="shared" si="401"/>
        <v>349275.43613999989</v>
      </c>
      <c r="G159" s="28">
        <f t="shared" si="406"/>
        <v>81.345607688924247</v>
      </c>
      <c r="H159" s="29">
        <f>H160+H161+H162+H163+H164+H165+H166+H167+H168+H169</f>
        <v>1639.8</v>
      </c>
      <c r="I159" s="29">
        <f>I160+I161+I162+I163+I164+I165+I166+I167+I168+I169</f>
        <v>1639.8</v>
      </c>
      <c r="J159" s="29">
        <f>J160+J161+J162+J163+J164+J165+J166+J167+J168+J169</f>
        <v>1639.8</v>
      </c>
      <c r="K159" s="28">
        <f>J159/I159*100</f>
        <v>100</v>
      </c>
      <c r="L159" s="29"/>
      <c r="M159" s="29">
        <f>M160+M161+M162+M163+M164+M165+M166+M167+M168+M169</f>
        <v>0</v>
      </c>
      <c r="N159" s="29">
        <f>N160+N161+N162+N163+N164+N165+N166+N167+N168+N169</f>
        <v>0</v>
      </c>
      <c r="O159" s="28"/>
      <c r="P159" s="28"/>
      <c r="Q159" s="29">
        <f>Q160+Q161+Q162+Q163+Q164+Q165+Q166+Q167+Q168+Q169</f>
        <v>0</v>
      </c>
      <c r="R159" s="29">
        <f>R160+R161+R162+R163+R164+R165+R166+R167+R168+R169</f>
        <v>0</v>
      </c>
      <c r="S159" s="29">
        <f>S160+S161+S162+S163+S164+S165+S166+S167+S168+S169</f>
        <v>0</v>
      </c>
      <c r="T159" s="28"/>
      <c r="U159" s="29">
        <f>U160+U161+U162+U163+U164+U165+U166+U167+U168+U169</f>
        <v>0</v>
      </c>
      <c r="V159" s="29">
        <f>V160+V161+V162+V163+V164+V165+V166+V167+V168+V169</f>
        <v>0</v>
      </c>
      <c r="W159" s="29">
        <f>W160+W161+W162+W163+W164+W165+W166+W167+W168+W169</f>
        <v>0</v>
      </c>
      <c r="X159" s="29">
        <f t="shared" ref="X159:AA159" si="426">X160+X161+X162+X163+X164+X165+X166+X167+X168+X169</f>
        <v>0</v>
      </c>
      <c r="Y159" s="29">
        <f t="shared" si="426"/>
        <v>0</v>
      </c>
      <c r="Z159" s="29">
        <f t="shared" si="426"/>
        <v>0</v>
      </c>
      <c r="AA159" s="29">
        <f t="shared" si="426"/>
        <v>0</v>
      </c>
      <c r="AB159" s="29">
        <f t="shared" ref="AB159:AD159" si="427">AB160+AB161+AB162+AB163+AB164+AB165+AB166+AB167+AB168+AB169</f>
        <v>907.2</v>
      </c>
      <c r="AC159" s="29">
        <f t="shared" si="427"/>
        <v>1008</v>
      </c>
      <c r="AD159" s="29">
        <f t="shared" si="427"/>
        <v>1008</v>
      </c>
      <c r="AE159" s="29">
        <f>AD159/AC159*100</f>
        <v>100</v>
      </c>
      <c r="AF159" s="29"/>
      <c r="AG159" s="29">
        <f>AG160+AG161+AG162+AG163+AG164+AG165+AG166+AG167+AG168+AG169</f>
        <v>0</v>
      </c>
      <c r="AH159" s="29">
        <f>AH160+AH161+AH162+AH163+AH164+AH165+AH166+AH167+AH168+AH169</f>
        <v>0</v>
      </c>
      <c r="AI159" s="29">
        <f>AI160+AI161+AI162+AI163+AI164+AI165+AI166+AI167+AI168+AI169</f>
        <v>0</v>
      </c>
      <c r="AJ159" s="29"/>
      <c r="AK159" s="29">
        <f t="shared" ref="AK159:AP159" si="428">AK160+AK161+AK162+AK163+AK164+AK165+AK166+AK167+AK168+AK169</f>
        <v>0</v>
      </c>
      <c r="AL159" s="29">
        <f t="shared" si="428"/>
        <v>0</v>
      </c>
      <c r="AM159" s="29">
        <f t="shared" si="428"/>
        <v>0</v>
      </c>
      <c r="AN159" s="29">
        <f t="shared" ref="AN159" si="429">AN160+AN161+AN162+AN163+AN164+AN165+AN166+AN167+AN168+AN169</f>
        <v>0</v>
      </c>
      <c r="AO159" s="29">
        <f t="shared" si="428"/>
        <v>0</v>
      </c>
      <c r="AP159" s="29">
        <f t="shared" si="428"/>
        <v>0</v>
      </c>
      <c r="AQ159" s="29"/>
      <c r="AR159" s="29">
        <f>AR160+AR161+AR162+AR163+AR164+AR165+AR166+AR167+AR168+AR169</f>
        <v>102</v>
      </c>
      <c r="AS159" s="29">
        <f>AS160+AS161+AS162+AS163+AS164+AS165+AS166+AS167+AS168+AS169</f>
        <v>102.04082000000001</v>
      </c>
      <c r="AT159" s="29">
        <f>AT160+AT161+AT162+AT163+AT164+AT165+AT166+AT167+AT168+AT169</f>
        <v>102.04082000000001</v>
      </c>
      <c r="AU159" s="28">
        <f>AT159/AS159*100</f>
        <v>100</v>
      </c>
      <c r="AV159" s="29">
        <f t="shared" ref="AV159" si="430">AV160+AV161+AV162+AV163+AV164+AV165+AV166+AV167+AV168+AV169</f>
        <v>0</v>
      </c>
      <c r="AW159" s="29">
        <f t="shared" ref="AW159:BB159" si="431">AW160+AW161+AW162+AW163+AW164+AW165+AW166+AW167+AW168+AW169</f>
        <v>0</v>
      </c>
      <c r="AX159" s="29">
        <f t="shared" si="431"/>
        <v>0</v>
      </c>
      <c r="AY159" s="29">
        <f t="shared" si="431"/>
        <v>0</v>
      </c>
      <c r="AZ159" s="29">
        <f t="shared" ref="AZ159" si="432">AZ160+AZ161+AZ162+AZ163+AZ164+AZ165+AZ166+AZ167+AZ168+AZ169</f>
        <v>104.24534</v>
      </c>
      <c r="BA159" s="29">
        <f t="shared" si="431"/>
        <v>104.24534</v>
      </c>
      <c r="BB159" s="29">
        <f t="shared" si="431"/>
        <v>104.24534</v>
      </c>
      <c r="BC159" s="28">
        <f>BB159/BA159*100</f>
        <v>100</v>
      </c>
      <c r="BD159" s="29"/>
      <c r="BE159" s="29"/>
      <c r="BF159" s="29"/>
      <c r="BG159" s="28"/>
      <c r="BH159" s="29"/>
      <c r="BI159" s="29"/>
      <c r="BJ159" s="29"/>
      <c r="BK159" s="28"/>
      <c r="BL159" s="28"/>
      <c r="BM159" s="29">
        <f>BM160+BM161+BM162+BM163+BM164+BM165+BM166+BM167+BM168+BM169</f>
        <v>0</v>
      </c>
      <c r="BN159" s="29">
        <f>BN160+BN161+BN162+BN163+BN164+BN165+BN166+BN167+BN168+BN169</f>
        <v>0</v>
      </c>
      <c r="BO159" s="29">
        <f>BO160+BO161+BO162+BO163+BO164+BO165+BO166+BO167+BO168+BO169</f>
        <v>0</v>
      </c>
      <c r="BP159" s="29"/>
      <c r="BQ159" s="29">
        <f>SUM(BQ160:BQ171)</f>
        <v>3697.2539400000001</v>
      </c>
      <c r="BR159" s="29">
        <f>BR160+BR161+BR162+BR163+BR164+BR165+BR166+BR167+BR168+BR169</f>
        <v>3114.4639400000001</v>
      </c>
      <c r="BS159" s="28">
        <f t="shared" si="404"/>
        <v>84.237220124512191</v>
      </c>
      <c r="BT159" s="29">
        <f>BT160+BT161+BT162+BT163+BT164+BT165+BT166+BT167+BT168+BT169</f>
        <v>8500</v>
      </c>
      <c r="BU159" s="29">
        <f>BU160+BU161+BU162+BU163+BU164+BU165+BU166+BU167+BU168+BU169</f>
        <v>8500</v>
      </c>
      <c r="BV159" s="29">
        <f>BV160+BV161+BV162+BV163+BV164+BV165+BV166+BV167+BV168+BV169</f>
        <v>8500</v>
      </c>
      <c r="BW159" s="28">
        <f>BV159/BU159*100</f>
        <v>100</v>
      </c>
      <c r="BX159" s="29">
        <f t="shared" ref="BX159:CE159" si="433">BX160+BX161+BX162+BX163+BX164+BX165+BX166+BX167+BX168+BX169</f>
        <v>25296.6</v>
      </c>
      <c r="BY159" s="29">
        <f t="shared" si="433"/>
        <v>34189.599999999999</v>
      </c>
      <c r="BZ159" s="29">
        <f t="shared" si="433"/>
        <v>20140.419870000002</v>
      </c>
      <c r="CA159" s="29">
        <f t="shared" si="433"/>
        <v>58.908030131969959</v>
      </c>
      <c r="CB159" s="29">
        <f t="shared" si="433"/>
        <v>0</v>
      </c>
      <c r="CC159" s="29">
        <f t="shared" si="433"/>
        <v>0</v>
      </c>
      <c r="CD159" s="29">
        <f t="shared" si="433"/>
        <v>0</v>
      </c>
      <c r="CE159" s="29">
        <f t="shared" si="433"/>
        <v>0</v>
      </c>
      <c r="CF159" s="29">
        <f t="shared" ref="CF159" si="434">CF160+CF161+CF162+CF163+CF164+CF165+CF166+CF167+CF168+CF169</f>
        <v>5278</v>
      </c>
      <c r="CG159" s="29">
        <f t="shared" ref="CG159:CL159" si="435">CG160+CG161+CG162+CG163+CG164+CG165+CG166+CG167+CG168+CG169</f>
        <v>6276.7</v>
      </c>
      <c r="CH159" s="29">
        <f t="shared" si="435"/>
        <v>4571.7781500000001</v>
      </c>
      <c r="CI159" s="29">
        <f t="shared" si="435"/>
        <v>72.837289499259171</v>
      </c>
      <c r="CJ159" s="29">
        <f t="shared" ref="CJ159" si="436">CJ160+CJ161+CJ162+CJ163+CJ164+CJ165+CJ166+CJ167+CJ168+CJ169</f>
        <v>840</v>
      </c>
      <c r="CK159" s="29">
        <f t="shared" si="435"/>
        <v>840</v>
      </c>
      <c r="CL159" s="29">
        <f t="shared" si="435"/>
        <v>0</v>
      </c>
      <c r="CM159" s="29">
        <f>CL159/CK159*100</f>
        <v>0</v>
      </c>
      <c r="CN159" s="29">
        <f t="shared" ref="CN159" si="437">CN160+CN161+CN162+CN163+CN164+CN165+CN166+CN167+CN168+CN169</f>
        <v>0</v>
      </c>
      <c r="CO159" s="29">
        <f t="shared" ref="CO159:CT159" si="438">CO160+CO161+CO162+CO163+CO164+CO165+CO166+CO167+CO168+CO169</f>
        <v>0</v>
      </c>
      <c r="CP159" s="29">
        <f t="shared" si="438"/>
        <v>0</v>
      </c>
      <c r="CQ159" s="29"/>
      <c r="CR159" s="29">
        <f t="shared" ref="CR159" si="439">CR160+CR161+CR162+CR163+CR164+CR165+CR166+CR167+CR168+CR169</f>
        <v>0</v>
      </c>
      <c r="CS159" s="29">
        <f t="shared" si="438"/>
        <v>0</v>
      </c>
      <c r="CT159" s="29">
        <f t="shared" si="438"/>
        <v>0</v>
      </c>
      <c r="CU159" s="29"/>
      <c r="CV159" s="29"/>
      <c r="CW159" s="29">
        <f>CW160+CW161+CW162+CW163+CW164+CW165+CW166+CW167+CW168+CW169</f>
        <v>0</v>
      </c>
      <c r="CX159" s="29">
        <f>CX160+CX161+CX162+CX163+CX164+CX165+CX166+CX167+CX168+CX169</f>
        <v>0</v>
      </c>
      <c r="CY159" s="29">
        <f>CY160+CY161+CY162+CY163+CY164+CY165+CY166+CY167+CY168+CY169</f>
        <v>0</v>
      </c>
      <c r="CZ159" s="29">
        <f>CZ160+CZ161+CZ162+CZ163+CZ164+CZ165+CZ166+CZ167+CZ168+CZ169+CZ170+CZ171</f>
        <v>37443</v>
      </c>
      <c r="DA159" s="29">
        <f>DA160+DA161+DA162+DA163+DA164+DA165+DA166+DA167+DA168+DA169+DA170+DA171</f>
        <v>37443</v>
      </c>
      <c r="DB159" s="29">
        <f>DB160+DB161+DB162+DB163+DB164+DB165+DB166+DB167+DB168+DB169+DB170+DB171</f>
        <v>34719</v>
      </c>
      <c r="DC159" s="82">
        <f t="shared" si="405"/>
        <v>92.724941911705798</v>
      </c>
      <c r="DD159" s="29">
        <f t="shared" ref="DD159:DF159" si="440">DD160+DD161+DD162+DD163+DD164+DD165+DD166+DD167+DD168+DD169</f>
        <v>137271</v>
      </c>
      <c r="DE159" s="29">
        <f t="shared" si="440"/>
        <v>137271</v>
      </c>
      <c r="DF159" s="29">
        <f t="shared" si="440"/>
        <v>137271</v>
      </c>
      <c r="DG159" s="82">
        <f t="shared" ref="DG159" si="441">DF159/DE159*100</f>
        <v>100</v>
      </c>
      <c r="DH159" s="29"/>
      <c r="DI159" s="29">
        <f>DI160+DI161+DI162+DI163+DI164+DI165+DI166+DI167+DI168+DI169</f>
        <v>0</v>
      </c>
      <c r="DJ159" s="29">
        <f>DJ160+DJ161+DJ162+DJ163+DJ164+DJ165+DJ166+DJ167+DJ168+DJ169</f>
        <v>0</v>
      </c>
      <c r="DK159" s="29">
        <f>DK160+DK161+DK162+DK163+DK164+DK165+DK166+DK167+DK168+DK169</f>
        <v>0</v>
      </c>
      <c r="DL159" s="29"/>
      <c r="DM159" s="29">
        <f>DM160+DM161+DM162+DM163+DM164+DM165+DM166+DM167+DM168+DM169</f>
        <v>6042.67</v>
      </c>
      <c r="DN159" s="29">
        <f>DN160+DN161+DN162+DN163+DN164+DN165+DN166+DN167+DN168+DN169</f>
        <v>3042.67</v>
      </c>
      <c r="DO159" s="28">
        <f>DN159/DM159*100</f>
        <v>50.35307240011452</v>
      </c>
      <c r="DP159" s="29">
        <f>DP160+DP161+DP162+DP163+DP164+DP165+DP166+DP167+DP168+DP169</f>
        <v>261</v>
      </c>
      <c r="DQ159" s="29">
        <f>DQ160+DQ161+DQ162+DQ163+DQ164+DQ165+DQ166+DQ167+DQ168+DQ169</f>
        <v>261</v>
      </c>
      <c r="DR159" s="29">
        <f>DR160+DR161+DR162+DR163+DR164+DR165+DR166+DR167+DR168+DR169</f>
        <v>40.299999999999997</v>
      </c>
      <c r="DS159" s="187">
        <f>DR159/DQ159*100</f>
        <v>15.440613026819921</v>
      </c>
      <c r="DT159" s="187"/>
      <c r="DU159" s="29">
        <f>DU160+DU161+DU162+DU163+DU164+DU165+DU166+DU167+DU168+DU169</f>
        <v>0</v>
      </c>
      <c r="DV159" s="29">
        <f>DV160+DV161+DV162+DV163+DV164+DV165+DV166+DV167+DV168+DV169</f>
        <v>0</v>
      </c>
      <c r="DW159" s="29">
        <f>DW160+DW161+DW162+DW163+DW164+DW165+DW166+DW167+DW168+DW169</f>
        <v>0</v>
      </c>
      <c r="DX159" s="29"/>
      <c r="DY159" s="29">
        <f t="shared" ref="DY159:ED159" si="442">DY160+DY161+DY162+DY163+DY164+DY165+DY166+DY167+DY168+DY169</f>
        <v>0</v>
      </c>
      <c r="DZ159" s="29">
        <f t="shared" si="442"/>
        <v>0</v>
      </c>
      <c r="EA159" s="29">
        <f t="shared" si="442"/>
        <v>0</v>
      </c>
      <c r="EB159" s="29">
        <v>12413.8</v>
      </c>
      <c r="EC159" s="29">
        <f t="shared" si="442"/>
        <v>12413.8</v>
      </c>
      <c r="ED159" s="29">
        <f t="shared" si="442"/>
        <v>7587.7228700000005</v>
      </c>
      <c r="EE159" s="29">
        <f>ED159/EC159*100</f>
        <v>61.123289162061589</v>
      </c>
      <c r="EF159" s="29"/>
      <c r="EG159" s="29"/>
      <c r="EH159" s="29"/>
      <c r="EI159" s="28"/>
      <c r="EJ159" s="29">
        <f>EJ160+EJ161+EJ162+EJ163+EJ164+EJ165+EJ166+EJ167+EJ168+EJ169</f>
        <v>17593.400000000001</v>
      </c>
      <c r="EK159" s="29">
        <f>EK160+EK161+EK162+EK163+EK164+EK165+EK166+EK167+EK168+EK169</f>
        <v>19315.5</v>
      </c>
      <c r="EL159" s="29">
        <f>EL160+EL161+EL162+EL163+EL164+EL165+EL166+EL167+EL168+EL169</f>
        <v>13167.941000000001</v>
      </c>
      <c r="EM159" s="29">
        <f>EL159/EK159*100</f>
        <v>68.172923299940464</v>
      </c>
      <c r="EN159" s="29">
        <f>EN160+EN161+EN162+EN163+EN164+EN165+EN166+EN167+EN168+EN169</f>
        <v>3000.1</v>
      </c>
      <c r="EO159" s="29">
        <f>EO160+EO161+EO162+EO163+EO164+EO165+EO166+EO167+EO168+EO169</f>
        <v>3000.1</v>
      </c>
      <c r="EP159" s="29">
        <f>EP160+EP161+EP162+EP163+EP164+EP165+EP166+EP167+EP168+EP169</f>
        <v>438</v>
      </c>
      <c r="EQ159" s="29">
        <f>EP159/EO159*100</f>
        <v>14.599513349555016</v>
      </c>
      <c r="ER159" s="29">
        <f t="shared" ref="ER159" si="443">ER160+ER161+ER162+ER163+ER164+ER165+ER166+ER167+ER168+ER169</f>
        <v>11081.3</v>
      </c>
      <c r="ES159" s="29">
        <f t="shared" ref="ES159:EZ159" si="444">ES160+ES161+ES162+ES163+ES164+ES165+ES166+ES167+ES168+ES169</f>
        <v>3581.3</v>
      </c>
      <c r="ET159" s="29">
        <f t="shared" si="444"/>
        <v>3581.3</v>
      </c>
      <c r="EU159" s="29">
        <f t="shared" si="444"/>
        <v>100</v>
      </c>
      <c r="EV159" s="29">
        <f t="shared" ref="EV159" si="445">EV160+EV161+EV162+EV163+EV164+EV165+EV166+EV167+EV168+EV169</f>
        <v>6500</v>
      </c>
      <c r="EW159" s="29">
        <f t="shared" si="444"/>
        <v>13500</v>
      </c>
      <c r="EX159" s="29">
        <f t="shared" si="444"/>
        <v>13500</v>
      </c>
      <c r="EY159" s="29">
        <f t="shared" si="444"/>
        <v>100</v>
      </c>
      <c r="EZ159" s="29">
        <f t="shared" si="444"/>
        <v>1400</v>
      </c>
      <c r="FA159" s="29">
        <f t="shared" ref="FA159:FC159" si="446">FA160+FA161+FA162+FA163+FA164+FA165+FA166+FA167+FA168+FA169</f>
        <v>1400</v>
      </c>
      <c r="FB159" s="29">
        <f t="shared" si="446"/>
        <v>1400</v>
      </c>
      <c r="FC159" s="29">
        <f t="shared" si="446"/>
        <v>100</v>
      </c>
      <c r="FD159" s="29">
        <f>FD160+FD161+FD162+FD163+FD164+FD165+FD166+FD167+FD168+FD169</f>
        <v>0</v>
      </c>
      <c r="FE159" s="29">
        <f>FE160+FE161+FE162+FE163+FE164+FE165+FE166+FE167+FE168+FE169</f>
        <v>0</v>
      </c>
      <c r="FF159" s="29">
        <f>FF160+FF161+FF162+FF163+FF164+FF165+FF166+FF167+FF168+FF169</f>
        <v>0</v>
      </c>
      <c r="FG159" s="29">
        <f>FG160+FG161+FG162+FG163+FG164+FG165+FG166+FG167+FG168+FG169</f>
        <v>0</v>
      </c>
      <c r="FH159" s="29"/>
      <c r="FI159" s="29">
        <f>FI160+FI161+FI162+FI163+FI164+FI165+FI166+FI167+FI168+FI169</f>
        <v>0</v>
      </c>
      <c r="FJ159" s="29">
        <f>FJ160+FJ161+FJ162+FJ163+FJ164+FJ165+FJ166+FJ167+FJ168+FJ169</f>
        <v>0</v>
      </c>
      <c r="FK159" s="29">
        <f>FK160+FK161+FK162+FK163+FK164+FK165+FK166+FK167+FK168+FK169</f>
        <v>0</v>
      </c>
      <c r="FL159" s="29"/>
      <c r="FM159" s="29">
        <f>FM160+FM161+FM162+FM163+FM164+FM165+FM166+FM167+FM168+FM169</f>
        <v>0</v>
      </c>
      <c r="FN159" s="29">
        <f>FN160+FN161+FN162+FN163+FN164+FN165+FN166+FN167+FN168+FN169</f>
        <v>0</v>
      </c>
      <c r="FO159" s="29">
        <f>FO160+FO161+FO162+FO163+FO164+FO165+FO166+FO167+FO168+FO169</f>
        <v>0</v>
      </c>
      <c r="FP159" s="29"/>
      <c r="FQ159" s="29"/>
      <c r="FR159" s="29"/>
      <c r="FS159" s="29"/>
      <c r="FT159" s="29"/>
      <c r="FU159" s="29">
        <f t="shared" ref="FU159:GH159" si="447">FU160+FU161+FU162+FU163+FU164+FU165+FU166+FU167+FU168+FU169</f>
        <v>0</v>
      </c>
      <c r="FV159" s="29">
        <f t="shared" si="447"/>
        <v>0</v>
      </c>
      <c r="FW159" s="29">
        <f t="shared" si="447"/>
        <v>0</v>
      </c>
      <c r="FX159" s="29">
        <f t="shared" si="447"/>
        <v>0</v>
      </c>
      <c r="FY159" s="29">
        <f t="shared" si="447"/>
        <v>86393.266810000001</v>
      </c>
      <c r="FZ159" s="29">
        <f t="shared" si="447"/>
        <v>77460.936199999996</v>
      </c>
      <c r="GA159" s="29">
        <f>FZ159/FY159*100</f>
        <v>89.660848651962198</v>
      </c>
      <c r="GB159" s="29">
        <f t="shared" si="447"/>
        <v>28343.63637</v>
      </c>
      <c r="GC159" s="29">
        <f t="shared" ref="GC159:GD159" si="448">GC160+GC161+GC162+GC163+GC164+GC165+GC166+GC167+GC168+GC169</f>
        <v>28343.63637</v>
      </c>
      <c r="GD159" s="29">
        <f t="shared" si="448"/>
        <v>2812.0729500000002</v>
      </c>
      <c r="GE159" s="29">
        <f>GD159/GC159*100</f>
        <v>9.9213555850455624</v>
      </c>
      <c r="GF159" s="29">
        <f t="shared" si="447"/>
        <v>0</v>
      </c>
      <c r="GG159" s="29">
        <f t="shared" si="447"/>
        <v>9554.7999999999993</v>
      </c>
      <c r="GH159" s="29">
        <f t="shared" si="447"/>
        <v>9554.7999999999993</v>
      </c>
      <c r="GI159" s="29">
        <f>GH159/GG159*100</f>
        <v>100</v>
      </c>
      <c r="GJ159" s="29"/>
      <c r="GK159" s="29">
        <f t="shared" ref="GK159:GQ159" si="449">GK160+GK161+GK162+GK163+GK164+GK165+GK166+GK167+GK168+GK169</f>
        <v>0</v>
      </c>
      <c r="GL159" s="29">
        <f t="shared" si="449"/>
        <v>0</v>
      </c>
      <c r="GM159" s="29">
        <f t="shared" si="449"/>
        <v>0</v>
      </c>
      <c r="GN159" s="29">
        <f t="shared" si="449"/>
        <v>0</v>
      </c>
      <c r="GO159" s="29">
        <f t="shared" si="449"/>
        <v>0</v>
      </c>
      <c r="GP159" s="29">
        <f t="shared" si="449"/>
        <v>0</v>
      </c>
      <c r="GQ159" s="29">
        <f t="shared" si="449"/>
        <v>0</v>
      </c>
      <c r="GR159" s="29"/>
      <c r="GS159" s="29">
        <f>GS160+GS161+GS162+GS163+GS164+GS165+GS166+GS167+GS168+GS169</f>
        <v>0</v>
      </c>
      <c r="GT159" s="29">
        <f>GT160+GT161+GT162+GT163+GT164+GT165+GT166+GT167+GT168+GT169</f>
        <v>0</v>
      </c>
      <c r="GU159" s="29">
        <f>GU160+GU161+GU162+GU163+GU164+GU165+GU166+GU167+GU168+GU169</f>
        <v>0</v>
      </c>
      <c r="GV159" s="29"/>
      <c r="GW159" s="29"/>
      <c r="GX159" s="29"/>
      <c r="GY159" s="28"/>
      <c r="GZ159" s="28"/>
      <c r="HA159" s="29">
        <f>HA160+HA161+HA162+HA163+HA164+HA165+HA166+HA167+HA168+HA169</f>
        <v>0</v>
      </c>
      <c r="HB159" s="29">
        <f>HB160+HB161+HB162+HB163+HB164+HB165+HB166+HB167+HB168+HB169</f>
        <v>0</v>
      </c>
      <c r="HC159" s="28"/>
      <c r="HD159" s="28"/>
      <c r="HE159" s="29">
        <f>HE160+HE161+HE162+HE163+HE164+HE165+HE166+HE167+HE168+HE169</f>
        <v>0</v>
      </c>
      <c r="HF159" s="29">
        <f>HF160+HF161+HF162+HF163+HF164+HF165+HF166+HF167+HF168+HF169</f>
        <v>0</v>
      </c>
      <c r="HG159" s="28"/>
      <c r="HH159" s="29">
        <f>HH160+HH161+HH162+HH163+HH164+HH165+HH166+HH167+HH168+HH169</f>
        <v>3000</v>
      </c>
      <c r="HI159" s="29">
        <f>HI160+HI161+HI162+HI163+HI164+HI165+HI166+HI167+HI168+HI169</f>
        <v>2000</v>
      </c>
      <c r="HJ159" s="29">
        <f>HJ160+HJ161+HJ162+HJ163+HJ164+HJ165+HJ166+HJ167+HJ168+HJ169</f>
        <v>2000</v>
      </c>
      <c r="HK159" s="28">
        <f>HJ159/HI159*100</f>
        <v>100</v>
      </c>
      <c r="HL159" s="29">
        <f>HL160+HL161+HL162+HL163+HL164+HL165+HL166+HL167+HL168+HL169</f>
        <v>5497.5</v>
      </c>
      <c r="HM159" s="29">
        <f>HM160+HM161+HM162+HM163+HM164+HM165+HM166+HM167+HM168+HM169</f>
        <v>5497.5</v>
      </c>
      <c r="HN159" s="29">
        <f>HN160+HN161+HN162+HN163+HN164+HN165+HN166+HN167+HN168+HN169</f>
        <v>3121.3449999999998</v>
      </c>
      <c r="HO159" s="28">
        <f>HN159/HM159*100</f>
        <v>56.777535243292398</v>
      </c>
      <c r="HP159" s="29">
        <f>HP160+HP161+HP162+HP163+HP164+HP165+HP166+HP167+HP168+HP169</f>
        <v>0</v>
      </c>
      <c r="HQ159" s="29">
        <f>HQ160+HQ161+HQ162+HQ163+HQ164+HQ165+HQ166+HQ167+HQ168+HQ169</f>
        <v>0</v>
      </c>
      <c r="HR159" s="29">
        <f>HR160+HR161+HR162+HR163+HR164+HR165+HR166+HR167+HR168+HR169</f>
        <v>0</v>
      </c>
      <c r="HS159" s="28"/>
      <c r="HT159" s="29">
        <f>HT160+HT161+HT162+HT163+HT164+HT165+HT166+HT167+HT168+HT169</f>
        <v>0</v>
      </c>
      <c r="HU159" s="29">
        <f>HU160+HU161+HU162+HU163+HU164+HU165+HU166+HU167+HU168+HU169</f>
        <v>0</v>
      </c>
      <c r="HV159" s="29">
        <f>HV160+HV161+HV162+HV163+HV164+HV165+HV166+HV167+HV168+HV169</f>
        <v>0</v>
      </c>
      <c r="HW159" s="28"/>
      <c r="HX159" s="29"/>
      <c r="HY159" s="29"/>
      <c r="HZ159" s="29"/>
      <c r="IA159" s="28"/>
      <c r="IB159" s="29"/>
      <c r="IC159" s="29"/>
      <c r="ID159" s="29"/>
      <c r="IE159" s="28"/>
      <c r="IF159" s="29"/>
      <c r="IG159" s="29"/>
      <c r="IH159" s="29"/>
      <c r="II159" s="28"/>
      <c r="IJ159" s="28"/>
      <c r="IK159" s="29"/>
      <c r="IL159" s="29"/>
      <c r="IM159" s="28"/>
      <c r="IN159" s="28"/>
      <c r="IO159" s="29"/>
      <c r="IP159" s="29"/>
      <c r="IQ159" s="28"/>
      <c r="IR159" s="29"/>
      <c r="IS159" s="29">
        <f>IS160+IS161+IS162+IS163+IS164+IS165+IS166+IS167+IS168+IS169</f>
        <v>0</v>
      </c>
      <c r="IT159" s="29">
        <f>IT160+IT161+IT162+IT163+IT164+IT165+IT166+IT167+IT168+IT169</f>
        <v>0</v>
      </c>
      <c r="IU159" s="29">
        <f>IU160+IU161+IU162+IU163+IU164+IU165+IU166+IU167+IU168+IU169</f>
        <v>0</v>
      </c>
      <c r="IV159" s="29"/>
      <c r="IW159" s="29"/>
      <c r="IX159" s="29"/>
      <c r="IY159" s="28"/>
      <c r="IZ159" s="29"/>
      <c r="JA159" s="29"/>
      <c r="JB159" s="29"/>
      <c r="JC159" s="28"/>
      <c r="JD159" s="28"/>
      <c r="JE159" s="29">
        <f>SUM(JE160:JE171)</f>
        <v>6997</v>
      </c>
      <c r="JF159" s="29">
        <f>SUM(JF160:JF171)</f>
        <v>397.6</v>
      </c>
      <c r="JG159" s="28">
        <f>JF159/JE159*100</f>
        <v>5.6824353294268981</v>
      </c>
      <c r="JH159" s="29">
        <f>SUM(JH160:JH171)</f>
        <v>0</v>
      </c>
      <c r="JI159" s="29">
        <f>SUM(JI160:JI171)</f>
        <v>0</v>
      </c>
      <c r="JJ159" s="29">
        <f>SUM(JJ160:JJ171)</f>
        <v>0</v>
      </c>
      <c r="JK159" s="28"/>
      <c r="JL159" s="28"/>
      <c r="JM159" s="29">
        <f>SUM(JM160:JM171)</f>
        <v>0</v>
      </c>
      <c r="JN159" s="29">
        <f>SUM(JN160:JN171)</f>
        <v>0</v>
      </c>
      <c r="JO159" s="28"/>
      <c r="JP159" s="29">
        <f>JP160+JP161+JP162+JP163+JP164+JP165+JP166+JP167+JP168+JP169</f>
        <v>0</v>
      </c>
      <c r="JQ159" s="29">
        <f>JQ160+JQ161+JQ162+JQ163+JQ164+JQ165+JQ166+JQ167+JQ168+JQ169</f>
        <v>0</v>
      </c>
      <c r="JR159" s="29">
        <f>JR160+JR161+JR162+JR163+JR164+JR165+JR166+JR167+JR168+JR169</f>
        <v>0</v>
      </c>
      <c r="JS159" s="28"/>
      <c r="JT159" s="28"/>
      <c r="JU159" s="28"/>
      <c r="JV159" s="28"/>
      <c r="JW159" s="28"/>
      <c r="JX159" s="75"/>
      <c r="JY159" s="75">
        <f>SUM(JY160:JY171)</f>
        <v>0</v>
      </c>
      <c r="JZ159" s="75">
        <f>SUM(JZ160:JZ171)</f>
        <v>0</v>
      </c>
      <c r="KA159" s="75"/>
      <c r="KB159" s="28"/>
      <c r="KC159" s="29">
        <f>SUM(KC160:KC171)</f>
        <v>0</v>
      </c>
      <c r="KD159" s="29">
        <f>SUM(KD160:KD171)</f>
        <v>0</v>
      </c>
      <c r="KE159" s="28"/>
      <c r="KF159" s="28"/>
      <c r="KG159" s="29">
        <f>SUM(KG160:KG171)</f>
        <v>0</v>
      </c>
      <c r="KH159" s="29">
        <f>SUM(KH160:KH171)</f>
        <v>0</v>
      </c>
      <c r="KI159" s="28"/>
      <c r="KJ159" s="28"/>
      <c r="KK159" s="29">
        <f>SUM(KK160:KK171)</f>
        <v>0</v>
      </c>
      <c r="KL159" s="29">
        <f>SUM(KL160:KL171)</f>
        <v>0</v>
      </c>
      <c r="KM159" s="28"/>
      <c r="KN159" s="28"/>
      <c r="KO159" s="29">
        <f>SUM(KO160:KO171)</f>
        <v>0</v>
      </c>
      <c r="KP159" s="29">
        <f>SUM(KP160:KP171)</f>
        <v>0</v>
      </c>
      <c r="KQ159" s="28"/>
      <c r="KR159" s="28"/>
      <c r="KS159" s="29">
        <f>SUM(KS160:KS171)</f>
        <v>0</v>
      </c>
      <c r="KT159" s="29">
        <f>SUM(KT160:KT171)</f>
        <v>0</v>
      </c>
      <c r="KU159" s="28"/>
      <c r="KV159" s="28"/>
      <c r="KW159" s="29">
        <f>SUM(KW160:KW171)</f>
        <v>0</v>
      </c>
      <c r="KX159" s="29">
        <f>SUM(KX160:KX171)</f>
        <v>0</v>
      </c>
      <c r="KY159" s="28"/>
      <c r="KZ159" s="28"/>
      <c r="LA159" s="29">
        <f>SUM(LA160:LA171)</f>
        <v>0</v>
      </c>
      <c r="LB159" s="29">
        <f>SUM(LB160:LB171)</f>
        <v>0</v>
      </c>
      <c r="LC159" s="28"/>
      <c r="LD159" s="28"/>
      <c r="LE159" s="29">
        <f>SUM(LE160:LE171)</f>
        <v>0</v>
      </c>
      <c r="LF159" s="29">
        <f>SUM(LF160:LF171)</f>
        <v>0</v>
      </c>
      <c r="LG159" s="28"/>
      <c r="LH159" s="28"/>
      <c r="LI159" s="29">
        <f>SUM(LI160:LI171)</f>
        <v>0</v>
      </c>
      <c r="LJ159" s="29">
        <f>SUM(LJ160:LJ171)</f>
        <v>0</v>
      </c>
      <c r="LK159" s="28"/>
      <c r="LL159" s="28"/>
      <c r="LM159" s="29">
        <f>SUM(LM160:LM171)</f>
        <v>0</v>
      </c>
      <c r="LN159" s="29">
        <f>SUM(LN160:LN171)</f>
        <v>0</v>
      </c>
      <c r="LO159" s="28"/>
      <c r="LP159" s="28"/>
      <c r="LQ159" s="29">
        <f>SUM(LQ160:LQ171)</f>
        <v>0</v>
      </c>
      <c r="LR159" s="29">
        <f>SUM(LR160:LR171)</f>
        <v>0</v>
      </c>
      <c r="LS159" s="28"/>
    </row>
    <row r="160" spans="1:331" ht="15.75" customHeight="1" x14ac:dyDescent="0.25">
      <c r="A160" s="66" t="s">
        <v>206</v>
      </c>
      <c r="B160" s="198">
        <f t="shared" si="398"/>
        <v>123258.58171</v>
      </c>
      <c r="C160" s="198">
        <f t="shared" si="399"/>
        <v>233144.28933999999</v>
      </c>
      <c r="D160" s="198">
        <f t="shared" si="400"/>
        <v>233144.28933999999</v>
      </c>
      <c r="E160" s="198"/>
      <c r="F160" s="198">
        <f t="shared" si="401"/>
        <v>162230.7022</v>
      </c>
      <c r="G160" s="26">
        <f t="shared" si="406"/>
        <v>69.583819813581201</v>
      </c>
      <c r="H160" s="27">
        <v>1639.8</v>
      </c>
      <c r="I160" s="27">
        <v>1639.8</v>
      </c>
      <c r="J160" s="26">
        <v>1639.8</v>
      </c>
      <c r="K160" s="26">
        <f>J160/I160*100</f>
        <v>100</v>
      </c>
      <c r="L160" s="26"/>
      <c r="M160" s="27"/>
      <c r="N160" s="27"/>
      <c r="O160" s="26"/>
      <c r="P160" s="26"/>
      <c r="Q160" s="27"/>
      <c r="R160" s="27"/>
      <c r="S160" s="26"/>
      <c r="T160" s="26"/>
      <c r="U160" s="27"/>
      <c r="V160" s="27"/>
      <c r="W160" s="26"/>
      <c r="X160" s="27"/>
      <c r="Y160" s="27"/>
      <c r="Z160" s="27"/>
      <c r="AA160" s="26"/>
      <c r="AB160" s="26">
        <v>907.2</v>
      </c>
      <c r="AC160" s="26">
        <v>1008</v>
      </c>
      <c r="AD160" s="26">
        <v>1008</v>
      </c>
      <c r="AE160" s="27">
        <f>AD160/AC160*100</f>
        <v>100</v>
      </c>
      <c r="AF160" s="27"/>
      <c r="AG160" s="26"/>
      <c r="AH160" s="26"/>
      <c r="AI160" s="27"/>
      <c r="AJ160" s="27"/>
      <c r="AK160" s="27">
        <v>0</v>
      </c>
      <c r="AL160" s="27">
        <v>0</v>
      </c>
      <c r="AM160" s="26"/>
      <c r="AN160" s="27"/>
      <c r="AO160" s="27"/>
      <c r="AP160" s="27"/>
      <c r="AQ160" s="27"/>
      <c r="AR160" s="27">
        <v>102</v>
      </c>
      <c r="AS160" s="27">
        <v>102.04082000000001</v>
      </c>
      <c r="AT160" s="27">
        <v>102.04082000000001</v>
      </c>
      <c r="AU160" s="26">
        <f>AT160/AS160*100</f>
        <v>100</v>
      </c>
      <c r="AV160" s="27"/>
      <c r="AW160" s="27"/>
      <c r="AX160" s="27"/>
      <c r="AY160" s="26"/>
      <c r="AZ160" s="27">
        <v>104.24534</v>
      </c>
      <c r="BA160" s="27">
        <v>104.24534</v>
      </c>
      <c r="BB160" s="27">
        <v>104.24534</v>
      </c>
      <c r="BC160" s="26">
        <f>BB160/BA160*100</f>
        <v>100</v>
      </c>
      <c r="BD160" s="27"/>
      <c r="BE160" s="27"/>
      <c r="BF160" s="27"/>
      <c r="BG160" s="26"/>
      <c r="BH160" s="27"/>
      <c r="BI160" s="27"/>
      <c r="BJ160" s="27"/>
      <c r="BK160" s="26"/>
      <c r="BL160" s="26"/>
      <c r="BM160" s="27"/>
      <c r="BN160" s="27"/>
      <c r="BO160" s="26"/>
      <c r="BP160" s="26"/>
      <c r="BQ160" s="26"/>
      <c r="BR160" s="26"/>
      <c r="BS160" s="26"/>
      <c r="BT160" s="27">
        <v>0</v>
      </c>
      <c r="BU160" s="27">
        <v>0</v>
      </c>
      <c r="BV160" s="27"/>
      <c r="BW160" s="26"/>
      <c r="BX160" s="27">
        <v>25296.6</v>
      </c>
      <c r="BY160" s="27">
        <v>34189.599999999999</v>
      </c>
      <c r="BZ160" s="26">
        <v>20140.419870000002</v>
      </c>
      <c r="CA160" s="27">
        <f>BZ160/BY160*100</f>
        <v>58.908030131969959</v>
      </c>
      <c r="CB160" s="27"/>
      <c r="CC160" s="27"/>
      <c r="CD160" s="27"/>
      <c r="CE160" s="27"/>
      <c r="CF160" s="27">
        <v>5278</v>
      </c>
      <c r="CG160" s="27">
        <v>6276.7</v>
      </c>
      <c r="CH160" s="27">
        <v>4571.7781500000001</v>
      </c>
      <c r="CI160" s="27">
        <f>CH160/CG160*100</f>
        <v>72.837289499259171</v>
      </c>
      <c r="CJ160" s="27">
        <v>840</v>
      </c>
      <c r="CK160" s="27">
        <v>840</v>
      </c>
      <c r="CL160" s="27"/>
      <c r="CM160" s="27">
        <f>CL160/CK160*100</f>
        <v>0</v>
      </c>
      <c r="CN160" s="27"/>
      <c r="CO160" s="27"/>
      <c r="CP160" s="79"/>
      <c r="CQ160" s="79"/>
      <c r="CR160" s="27"/>
      <c r="CS160" s="27"/>
      <c r="CT160" s="79"/>
      <c r="CU160" s="79"/>
      <c r="CV160" s="79"/>
      <c r="CW160" s="27"/>
      <c r="CX160" s="79"/>
      <c r="CY160" s="79"/>
      <c r="CZ160" s="27"/>
      <c r="DA160" s="27"/>
      <c r="DB160" s="79"/>
      <c r="DC160" s="31"/>
      <c r="DD160" s="27"/>
      <c r="DE160" s="27"/>
      <c r="DF160" s="79"/>
      <c r="DG160" s="31"/>
      <c r="DH160" s="79"/>
      <c r="DI160" s="27"/>
      <c r="DJ160" s="79"/>
      <c r="DK160" s="79"/>
      <c r="DL160" s="79"/>
      <c r="DM160" s="27"/>
      <c r="DN160" s="27"/>
      <c r="DO160" s="26"/>
      <c r="DP160" s="27">
        <v>261</v>
      </c>
      <c r="DQ160" s="27">
        <v>261</v>
      </c>
      <c r="DR160" s="27">
        <v>40.299999999999997</v>
      </c>
      <c r="DS160" s="188">
        <f>DR160/DQ160*100</f>
        <v>15.440613026819921</v>
      </c>
      <c r="DT160" s="188"/>
      <c r="DU160" s="27"/>
      <c r="DV160" s="79"/>
      <c r="DW160" s="79"/>
      <c r="DX160" s="79"/>
      <c r="DY160" s="27"/>
      <c r="DZ160" s="79"/>
      <c r="EA160" s="79"/>
      <c r="EB160" s="27">
        <v>12413.8</v>
      </c>
      <c r="EC160" s="27">
        <v>12413.8</v>
      </c>
      <c r="ED160" s="27">
        <v>7587.7228700000005</v>
      </c>
      <c r="EE160" s="27">
        <f>ED160/EC160*100</f>
        <v>61.123289162061589</v>
      </c>
      <c r="EF160" s="27"/>
      <c r="EG160" s="27"/>
      <c r="EH160" s="79"/>
      <c r="EI160" s="26"/>
      <c r="EJ160" s="27">
        <v>17593.400000000001</v>
      </c>
      <c r="EK160" s="27">
        <v>19315.5</v>
      </c>
      <c r="EL160" s="27">
        <v>13167.941000000001</v>
      </c>
      <c r="EM160" s="27">
        <f>EL160/EK160*100</f>
        <v>68.172923299940464</v>
      </c>
      <c r="EN160" s="27">
        <v>3000.1</v>
      </c>
      <c r="EO160" s="27">
        <v>3000.1</v>
      </c>
      <c r="EP160" s="27">
        <v>438</v>
      </c>
      <c r="EQ160" s="27">
        <f>EP160/EO160*100</f>
        <v>14.599513349555016</v>
      </c>
      <c r="ER160" s="27">
        <v>11081.3</v>
      </c>
      <c r="ES160" s="27">
        <v>3581.3</v>
      </c>
      <c r="ET160" s="27">
        <v>3581.3</v>
      </c>
      <c r="EU160" s="27">
        <f>ET160/ES160*100</f>
        <v>100</v>
      </c>
      <c r="EV160" s="27">
        <v>6500</v>
      </c>
      <c r="EW160" s="27">
        <v>13500</v>
      </c>
      <c r="EX160" s="27">
        <v>13500</v>
      </c>
      <c r="EY160" s="27">
        <f>EX160/EW160*100</f>
        <v>100</v>
      </c>
      <c r="EZ160" s="27">
        <v>1400</v>
      </c>
      <c r="FA160" s="27">
        <v>1400</v>
      </c>
      <c r="FB160" s="27">
        <v>1400</v>
      </c>
      <c r="FC160" s="27">
        <f>FB160/FA160*100</f>
        <v>100</v>
      </c>
      <c r="FD160" s="27"/>
      <c r="FE160" s="27"/>
      <c r="FF160" s="79"/>
      <c r="FG160" s="79"/>
      <c r="FH160" s="79"/>
      <c r="FI160" s="27"/>
      <c r="FJ160" s="79"/>
      <c r="FK160" s="79"/>
      <c r="FL160" s="79"/>
      <c r="FM160" s="27"/>
      <c r="FN160" s="79"/>
      <c r="FO160" s="79"/>
      <c r="FP160" s="27"/>
      <c r="FQ160" s="27"/>
      <c r="FR160" s="27"/>
      <c r="FS160" s="27"/>
      <c r="FT160" s="27"/>
      <c r="FU160" s="27"/>
      <c r="FV160" s="27"/>
      <c r="FW160" s="27"/>
      <c r="FX160" s="27"/>
      <c r="FY160" s="27">
        <v>86393.266810000001</v>
      </c>
      <c r="FZ160" s="27">
        <v>77460.936199999996</v>
      </c>
      <c r="GA160" s="27">
        <f>FZ160/FY160*100</f>
        <v>89.660848651962198</v>
      </c>
      <c r="GB160" s="27">
        <v>28343.63637</v>
      </c>
      <c r="GC160" s="27">
        <v>28343.63637</v>
      </c>
      <c r="GD160" s="27">
        <v>2812.0729500000002</v>
      </c>
      <c r="GE160" s="27">
        <f>GD160/GC160*100</f>
        <v>9.9213555850455624</v>
      </c>
      <c r="GF160" s="27"/>
      <c r="GG160" s="27">
        <v>9554.7999999999993</v>
      </c>
      <c r="GH160" s="27">
        <v>9554.7999999999993</v>
      </c>
      <c r="GI160" s="27">
        <f>GH160/GG160*100</f>
        <v>100</v>
      </c>
      <c r="GJ160" s="27"/>
      <c r="GK160" s="27"/>
      <c r="GL160" s="27"/>
      <c r="GM160" s="27"/>
      <c r="GN160" s="27"/>
      <c r="GO160" s="27"/>
      <c r="GP160" s="27"/>
      <c r="GQ160" s="27"/>
      <c r="GR160" s="27"/>
      <c r="GS160" s="27">
        <v>0</v>
      </c>
      <c r="GT160" s="27">
        <v>0</v>
      </c>
      <c r="GU160" s="26"/>
      <c r="GV160" s="27"/>
      <c r="GW160" s="27"/>
      <c r="GX160" s="27"/>
      <c r="GY160" s="26"/>
      <c r="GZ160" s="26"/>
      <c r="HA160" s="27"/>
      <c r="HB160" s="27"/>
      <c r="HC160" s="26"/>
      <c r="HD160" s="26"/>
      <c r="HE160" s="27"/>
      <c r="HF160" s="27"/>
      <c r="HG160" s="26"/>
      <c r="HH160" s="27">
        <v>3000</v>
      </c>
      <c r="HI160" s="27">
        <v>2000</v>
      </c>
      <c r="HJ160" s="27">
        <v>2000</v>
      </c>
      <c r="HK160" s="26">
        <f>HJ160/HI160*100</f>
        <v>100</v>
      </c>
      <c r="HL160" s="27">
        <v>5497.5</v>
      </c>
      <c r="HM160" s="27">
        <v>5497.5</v>
      </c>
      <c r="HN160" s="27">
        <v>3121.3449999999998</v>
      </c>
      <c r="HO160" s="26">
        <f>HN160/HM160*100</f>
        <v>56.777535243292398</v>
      </c>
      <c r="HP160" s="27"/>
      <c r="HQ160" s="27"/>
      <c r="HR160" s="27"/>
      <c r="HS160" s="26"/>
      <c r="HT160" s="27"/>
      <c r="HU160" s="27"/>
      <c r="HV160" s="27"/>
      <c r="HW160" s="26"/>
      <c r="HX160" s="27"/>
      <c r="HY160" s="27"/>
      <c r="HZ160" s="27"/>
      <c r="IA160" s="26"/>
      <c r="IB160" s="27"/>
      <c r="IC160" s="27"/>
      <c r="ID160" s="27"/>
      <c r="IE160" s="26"/>
      <c r="IF160" s="27"/>
      <c r="IG160" s="27"/>
      <c r="IH160" s="27"/>
      <c r="II160" s="26"/>
      <c r="IJ160" s="26"/>
      <c r="IK160" s="27"/>
      <c r="IL160" s="27"/>
      <c r="IM160" s="26"/>
      <c r="IN160" s="26"/>
      <c r="IO160" s="27"/>
      <c r="IP160" s="27"/>
      <c r="IQ160" s="26"/>
      <c r="IR160" s="79"/>
      <c r="IS160" s="27"/>
      <c r="IT160" s="79"/>
      <c r="IU160" s="79"/>
      <c r="IV160" s="27"/>
      <c r="IW160" s="27"/>
      <c r="IX160" s="27"/>
      <c r="IY160" s="26"/>
      <c r="IZ160" s="27"/>
      <c r="JA160" s="27"/>
      <c r="JB160" s="27"/>
      <c r="JC160" s="26"/>
      <c r="JD160" s="26"/>
      <c r="JE160" s="27">
        <v>3723</v>
      </c>
      <c r="JF160" s="27"/>
      <c r="JG160" s="26"/>
      <c r="JH160" s="27"/>
      <c r="JI160" s="27"/>
      <c r="JJ160" s="27"/>
      <c r="JK160" s="26"/>
      <c r="JL160" s="26"/>
      <c r="JM160" s="27"/>
      <c r="JN160" s="27"/>
      <c r="JO160" s="26"/>
      <c r="JP160" s="27"/>
      <c r="JQ160" s="27"/>
      <c r="JR160" s="27"/>
      <c r="JS160" s="26"/>
      <c r="JT160" s="26"/>
      <c r="JU160" s="26"/>
      <c r="JV160" s="26"/>
      <c r="JW160" s="26"/>
      <c r="JX160" s="30"/>
      <c r="JY160" s="30"/>
      <c r="JZ160" s="30"/>
      <c r="KA160" s="30"/>
      <c r="KB160" s="26"/>
      <c r="KC160" s="27"/>
      <c r="KD160" s="27"/>
      <c r="KE160" s="26"/>
      <c r="KF160" s="26"/>
      <c r="KG160" s="27"/>
      <c r="KH160" s="27"/>
      <c r="KI160" s="26"/>
      <c r="KJ160" s="26"/>
      <c r="KK160" s="27"/>
      <c r="KL160" s="27"/>
      <c r="KM160" s="26"/>
      <c r="KN160" s="26"/>
      <c r="KO160" s="27"/>
      <c r="KP160" s="27"/>
      <c r="KQ160" s="26"/>
      <c r="KR160" s="26"/>
      <c r="KS160" s="27"/>
      <c r="KT160" s="27"/>
      <c r="KU160" s="26"/>
      <c r="KV160" s="26"/>
      <c r="KW160" s="27"/>
      <c r="KX160" s="27"/>
      <c r="KY160" s="26"/>
      <c r="KZ160" s="26"/>
      <c r="LA160" s="27"/>
      <c r="LB160" s="27"/>
      <c r="LC160" s="26"/>
      <c r="LD160" s="26"/>
      <c r="LE160" s="27"/>
      <c r="LF160" s="27"/>
      <c r="LG160" s="26"/>
      <c r="LH160" s="26"/>
      <c r="LI160" s="27"/>
      <c r="LJ160" s="27"/>
      <c r="LK160" s="26"/>
      <c r="LL160" s="26"/>
      <c r="LM160" s="27"/>
      <c r="LN160" s="27"/>
      <c r="LO160" s="26"/>
      <c r="LP160" s="26"/>
      <c r="LQ160" s="27"/>
      <c r="LR160" s="27"/>
      <c r="LS160" s="26"/>
    </row>
    <row r="161" spans="1:331" ht="15.75" x14ac:dyDescent="0.25">
      <c r="A161" s="66" t="s">
        <v>394</v>
      </c>
      <c r="B161" s="198">
        <f t="shared" si="398"/>
        <v>8500</v>
      </c>
      <c r="C161" s="198">
        <f t="shared" si="399"/>
        <v>10000</v>
      </c>
      <c r="D161" s="198">
        <f t="shared" si="400"/>
        <v>10000</v>
      </c>
      <c r="E161" s="198"/>
      <c r="F161" s="198">
        <f t="shared" si="401"/>
        <v>10000</v>
      </c>
      <c r="G161" s="26">
        <f t="shared" si="406"/>
        <v>100</v>
      </c>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7"/>
      <c r="AF161" s="27"/>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v>1500</v>
      </c>
      <c r="BR161" s="26">
        <v>1500</v>
      </c>
      <c r="BS161" s="26">
        <f t="shared" si="404"/>
        <v>100</v>
      </c>
      <c r="BT161" s="26">
        <v>8500</v>
      </c>
      <c r="BU161" s="26">
        <v>8500</v>
      </c>
      <c r="BV161" s="26">
        <v>8500</v>
      </c>
      <c r="BW161" s="26">
        <f>BV161/BU161*100</f>
        <v>100</v>
      </c>
      <c r="BX161" s="184"/>
      <c r="BY161" s="184"/>
      <c r="BZ161" s="184"/>
      <c r="CA161" s="184"/>
      <c r="CB161" s="26"/>
      <c r="CC161" s="26"/>
      <c r="CD161" s="26"/>
      <c r="CE161" s="80"/>
      <c r="CF161" s="26"/>
      <c r="CG161" s="26"/>
      <c r="CH161" s="26"/>
      <c r="CI161" s="80"/>
      <c r="CJ161" s="26"/>
      <c r="CK161" s="26"/>
      <c r="CL161" s="26"/>
      <c r="CM161" s="80"/>
      <c r="CN161" s="26"/>
      <c r="CO161" s="26"/>
      <c r="CP161" s="26"/>
      <c r="CQ161" s="26"/>
      <c r="CR161" s="26"/>
      <c r="CS161" s="26"/>
      <c r="CT161" s="26"/>
      <c r="CU161" s="26"/>
      <c r="CV161" s="26"/>
      <c r="CW161" s="26"/>
      <c r="CX161" s="26"/>
      <c r="CY161" s="80"/>
      <c r="CZ161" s="26"/>
      <c r="DA161" s="26"/>
      <c r="DB161" s="26"/>
      <c r="DC161" s="31"/>
      <c r="DD161" s="26"/>
      <c r="DE161" s="26"/>
      <c r="DF161" s="26"/>
      <c r="DG161" s="31"/>
      <c r="DH161" s="80"/>
      <c r="DI161" s="26"/>
      <c r="DJ161" s="26"/>
      <c r="DK161" s="80"/>
      <c r="DL161" s="80"/>
      <c r="DM161" s="26"/>
      <c r="DN161" s="26"/>
      <c r="DO161" s="26"/>
      <c r="DP161" s="26"/>
      <c r="DQ161" s="26"/>
      <c r="DR161" s="26"/>
      <c r="DS161" s="188"/>
      <c r="DT161" s="188"/>
      <c r="DU161" s="27"/>
      <c r="DV161" s="26"/>
      <c r="DW161" s="80"/>
      <c r="DX161" s="80"/>
      <c r="DY161" s="27"/>
      <c r="DZ161" s="26"/>
      <c r="EA161" s="80"/>
      <c r="EB161" s="27"/>
      <c r="EC161" s="27"/>
      <c r="ED161" s="26"/>
      <c r="EE161" s="80"/>
      <c r="EF161" s="27"/>
      <c r="EG161" s="27"/>
      <c r="EH161" s="26"/>
      <c r="EI161" s="26"/>
      <c r="EJ161" s="27"/>
      <c r="EK161" s="27"/>
      <c r="EL161" s="26"/>
      <c r="EM161" s="80"/>
      <c r="EN161" s="27"/>
      <c r="EO161" s="27"/>
      <c r="EP161" s="26"/>
      <c r="EQ161" s="80"/>
      <c r="ER161" s="26"/>
      <c r="ES161" s="26"/>
      <c r="ET161" s="26"/>
      <c r="EU161" s="80"/>
      <c r="EV161" s="26"/>
      <c r="EW161" s="26"/>
      <c r="EX161" s="26"/>
      <c r="EY161" s="26"/>
      <c r="EZ161" s="26"/>
      <c r="FA161" s="26"/>
      <c r="FB161" s="26"/>
      <c r="FC161" s="26"/>
      <c r="FD161" s="27"/>
      <c r="FE161" s="27"/>
      <c r="FF161" s="26"/>
      <c r="FG161" s="80"/>
      <c r="FH161" s="80"/>
      <c r="FI161" s="27"/>
      <c r="FJ161" s="26"/>
      <c r="FK161" s="80"/>
      <c r="FL161" s="80"/>
      <c r="FM161" s="27"/>
      <c r="FN161" s="26"/>
      <c r="FO161" s="80"/>
      <c r="FP161" s="26"/>
      <c r="FQ161" s="26"/>
      <c r="FR161" s="26"/>
      <c r="FS161" s="80"/>
      <c r="FT161" s="80"/>
      <c r="FU161" s="26"/>
      <c r="FV161" s="26"/>
      <c r="FW161" s="80"/>
      <c r="FX161" s="26"/>
      <c r="FY161" s="26"/>
      <c r="FZ161" s="26"/>
      <c r="GA161" s="80"/>
      <c r="GB161" s="26"/>
      <c r="GC161" s="26"/>
      <c r="GD161" s="26"/>
      <c r="GE161" s="80"/>
      <c r="GF161" s="26"/>
      <c r="GG161" s="26"/>
      <c r="GH161" s="26"/>
      <c r="GI161" s="80"/>
      <c r="GJ161" s="80"/>
      <c r="GK161" s="26"/>
      <c r="GL161" s="26"/>
      <c r="GM161" s="80"/>
      <c r="GN161" s="26"/>
      <c r="GO161" s="26"/>
      <c r="GP161" s="26"/>
      <c r="GQ161" s="80"/>
      <c r="GR161" s="80"/>
      <c r="GS161" s="26"/>
      <c r="GT161" s="26"/>
      <c r="GU161" s="26"/>
      <c r="GV161" s="26"/>
      <c r="GW161" s="26"/>
      <c r="GX161" s="26"/>
      <c r="GY161" s="26"/>
      <c r="GZ161" s="26"/>
      <c r="HA161" s="26"/>
      <c r="HB161" s="26"/>
      <c r="HC161" s="26"/>
      <c r="HD161" s="26"/>
      <c r="HE161" s="26"/>
      <c r="HF161" s="26"/>
      <c r="HG161" s="26"/>
      <c r="HH161" s="26"/>
      <c r="HI161" s="26"/>
      <c r="HJ161" s="26"/>
      <c r="HK161" s="26"/>
      <c r="HL161" s="26"/>
      <c r="HM161" s="26"/>
      <c r="HN161" s="26"/>
      <c r="HO161" s="26"/>
      <c r="HP161" s="26"/>
      <c r="HQ161" s="26"/>
      <c r="HR161" s="26"/>
      <c r="HS161" s="26"/>
      <c r="HT161" s="26"/>
      <c r="HU161" s="26"/>
      <c r="HV161" s="26"/>
      <c r="HW161" s="26"/>
      <c r="HX161" s="26"/>
      <c r="HY161" s="26"/>
      <c r="HZ161" s="26"/>
      <c r="IA161" s="26"/>
      <c r="IB161" s="26"/>
      <c r="IC161" s="26"/>
      <c r="ID161" s="26"/>
      <c r="IE161" s="26"/>
      <c r="IF161" s="26"/>
      <c r="IG161" s="26"/>
      <c r="IH161" s="26"/>
      <c r="II161" s="26"/>
      <c r="IJ161" s="26"/>
      <c r="IK161" s="26"/>
      <c r="IL161" s="26"/>
      <c r="IM161" s="26"/>
      <c r="IN161" s="26"/>
      <c r="IO161" s="26"/>
      <c r="IP161" s="26"/>
      <c r="IQ161" s="26"/>
      <c r="IR161" s="80"/>
      <c r="IS161" s="27"/>
      <c r="IT161" s="26"/>
      <c r="IU161" s="80"/>
      <c r="IV161" s="26"/>
      <c r="IW161" s="26"/>
      <c r="IX161" s="26"/>
      <c r="IY161" s="26"/>
      <c r="IZ161" s="26"/>
      <c r="JA161" s="26"/>
      <c r="JB161" s="26"/>
      <c r="JC161" s="26"/>
      <c r="JD161" s="26"/>
      <c r="JE161" s="26"/>
      <c r="JF161" s="26"/>
      <c r="JG161" s="26"/>
      <c r="JH161" s="26"/>
      <c r="JI161" s="26"/>
      <c r="JJ161" s="26"/>
      <c r="JK161" s="26"/>
      <c r="JL161" s="26"/>
      <c r="JM161" s="26"/>
      <c r="JN161" s="26"/>
      <c r="JO161" s="26"/>
      <c r="JP161" s="26"/>
      <c r="JQ161" s="26"/>
      <c r="JR161" s="26"/>
      <c r="JS161" s="26"/>
      <c r="JT161" s="26"/>
      <c r="JU161" s="26"/>
      <c r="JV161" s="26"/>
      <c r="JW161" s="26"/>
      <c r="JX161" s="30"/>
      <c r="JY161" s="30"/>
      <c r="JZ161" s="30"/>
      <c r="KA161" s="30"/>
      <c r="KB161" s="26"/>
      <c r="KC161" s="26"/>
      <c r="KD161" s="26"/>
      <c r="KE161" s="26"/>
      <c r="KF161" s="26"/>
      <c r="KG161" s="26"/>
      <c r="KH161" s="26"/>
      <c r="KI161" s="26"/>
      <c r="KJ161" s="26"/>
      <c r="KK161" s="26"/>
      <c r="KL161" s="26"/>
      <c r="KM161" s="26"/>
      <c r="KN161" s="26"/>
      <c r="KO161" s="26"/>
      <c r="KP161" s="26"/>
      <c r="KQ161" s="26"/>
      <c r="KR161" s="26"/>
      <c r="KS161" s="26"/>
      <c r="KT161" s="26"/>
      <c r="KU161" s="26"/>
      <c r="KV161" s="26"/>
      <c r="KW161" s="26"/>
      <c r="KX161" s="26"/>
      <c r="KY161" s="26"/>
      <c r="KZ161" s="26"/>
      <c r="LA161" s="26"/>
      <c r="LB161" s="26"/>
      <c r="LC161" s="26"/>
      <c r="LD161" s="26"/>
      <c r="LE161" s="26"/>
      <c r="LF161" s="26"/>
      <c r="LG161" s="26"/>
      <c r="LH161" s="26"/>
      <c r="LI161" s="26"/>
      <c r="LJ161" s="26"/>
      <c r="LK161" s="26"/>
      <c r="LL161" s="26"/>
      <c r="LM161" s="26"/>
      <c r="LN161" s="26"/>
      <c r="LO161" s="26"/>
      <c r="LP161" s="26"/>
      <c r="LQ161" s="26"/>
      <c r="LR161" s="26"/>
      <c r="LS161" s="26"/>
    </row>
    <row r="162" spans="1:331" ht="15.75" x14ac:dyDescent="0.25">
      <c r="A162" s="66" t="s">
        <v>205</v>
      </c>
      <c r="B162" s="198">
        <f t="shared" si="398"/>
        <v>4746</v>
      </c>
      <c r="C162" s="198">
        <f t="shared" si="399"/>
        <v>4820</v>
      </c>
      <c r="D162" s="198">
        <f t="shared" si="400"/>
        <v>4820</v>
      </c>
      <c r="E162" s="198"/>
      <c r="F162" s="198">
        <f t="shared" si="401"/>
        <v>4820</v>
      </c>
      <c r="G162" s="26">
        <f t="shared" si="406"/>
        <v>100</v>
      </c>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7"/>
      <c r="AF162" s="27"/>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184"/>
      <c r="BY162" s="184"/>
      <c r="BZ162" s="184"/>
      <c r="CA162" s="184"/>
      <c r="CB162" s="26"/>
      <c r="CC162" s="26"/>
      <c r="CD162" s="26"/>
      <c r="CE162" s="80"/>
      <c r="CF162" s="26"/>
      <c r="CG162" s="26"/>
      <c r="CH162" s="26"/>
      <c r="CI162" s="80"/>
      <c r="CJ162" s="26"/>
      <c r="CK162" s="26"/>
      <c r="CL162" s="26"/>
      <c r="CM162" s="80"/>
      <c r="CN162" s="26"/>
      <c r="CO162" s="26"/>
      <c r="CP162" s="26"/>
      <c r="CQ162" s="80"/>
      <c r="CR162" s="26"/>
      <c r="CS162" s="26"/>
      <c r="CT162" s="26"/>
      <c r="CU162" s="80"/>
      <c r="CV162" s="80"/>
      <c r="CW162" s="26"/>
      <c r="CX162" s="26"/>
      <c r="CY162" s="80"/>
      <c r="CZ162" s="26">
        <v>4746</v>
      </c>
      <c r="DA162" s="26">
        <v>4746</v>
      </c>
      <c r="DB162" s="26">
        <v>4746</v>
      </c>
      <c r="DC162" s="31">
        <f t="shared" si="405"/>
        <v>100</v>
      </c>
      <c r="DD162" s="26"/>
      <c r="DE162" s="26"/>
      <c r="DF162" s="26"/>
      <c r="DG162" s="31"/>
      <c r="DH162" s="80"/>
      <c r="DI162" s="26"/>
      <c r="DJ162" s="26"/>
      <c r="DK162" s="80"/>
      <c r="DL162" s="80"/>
      <c r="DM162" s="26"/>
      <c r="DN162" s="26"/>
      <c r="DO162" s="26"/>
      <c r="DP162" s="26"/>
      <c r="DQ162" s="26"/>
      <c r="DR162" s="26"/>
      <c r="DS162" s="188"/>
      <c r="DT162" s="188"/>
      <c r="DU162" s="27"/>
      <c r="DV162" s="26"/>
      <c r="DW162" s="80"/>
      <c r="DX162" s="80"/>
      <c r="DY162" s="27"/>
      <c r="DZ162" s="26"/>
      <c r="EA162" s="80"/>
      <c r="EB162" s="27"/>
      <c r="EC162" s="27"/>
      <c r="ED162" s="26"/>
      <c r="EE162" s="80"/>
      <c r="EF162" s="27"/>
      <c r="EG162" s="27"/>
      <c r="EH162" s="26"/>
      <c r="EI162" s="26"/>
      <c r="EJ162" s="27"/>
      <c r="EK162" s="27"/>
      <c r="EL162" s="26"/>
      <c r="EM162" s="80"/>
      <c r="EN162" s="27"/>
      <c r="EO162" s="27"/>
      <c r="EP162" s="26"/>
      <c r="EQ162" s="80"/>
      <c r="ER162" s="26"/>
      <c r="ES162" s="26"/>
      <c r="ET162" s="26"/>
      <c r="EU162" s="80"/>
      <c r="EV162" s="26"/>
      <c r="EW162" s="26"/>
      <c r="EX162" s="26"/>
      <c r="EY162" s="26"/>
      <c r="EZ162" s="26"/>
      <c r="FA162" s="26"/>
      <c r="FB162" s="26"/>
      <c r="FC162" s="26"/>
      <c r="FD162" s="27"/>
      <c r="FE162" s="27"/>
      <c r="FF162" s="26"/>
      <c r="FG162" s="80"/>
      <c r="FH162" s="80"/>
      <c r="FI162" s="27"/>
      <c r="FJ162" s="26"/>
      <c r="FK162" s="80"/>
      <c r="FL162" s="80"/>
      <c r="FM162" s="27"/>
      <c r="FN162" s="26"/>
      <c r="FO162" s="80"/>
      <c r="FP162" s="26"/>
      <c r="FQ162" s="26"/>
      <c r="FR162" s="26"/>
      <c r="FS162" s="80"/>
      <c r="FT162" s="80"/>
      <c r="FU162" s="26"/>
      <c r="FV162" s="26"/>
      <c r="FW162" s="80"/>
      <c r="FX162" s="26"/>
      <c r="FY162" s="26"/>
      <c r="FZ162" s="26"/>
      <c r="GA162" s="80"/>
      <c r="GB162" s="26"/>
      <c r="GC162" s="26"/>
      <c r="GD162" s="26"/>
      <c r="GE162" s="80"/>
      <c r="GF162" s="26"/>
      <c r="GG162" s="26"/>
      <c r="GH162" s="26"/>
      <c r="GI162" s="80"/>
      <c r="GJ162" s="80"/>
      <c r="GK162" s="26"/>
      <c r="GL162" s="26"/>
      <c r="GM162" s="80"/>
      <c r="GN162" s="26"/>
      <c r="GO162" s="26"/>
      <c r="GP162" s="26"/>
      <c r="GQ162" s="80"/>
      <c r="GR162" s="80"/>
      <c r="GS162" s="26"/>
      <c r="GT162" s="26"/>
      <c r="GU162" s="26"/>
      <c r="GV162" s="26"/>
      <c r="GW162" s="26"/>
      <c r="GX162" s="26"/>
      <c r="GY162" s="26"/>
      <c r="GZ162" s="26"/>
      <c r="HA162" s="26"/>
      <c r="HB162" s="26"/>
      <c r="HC162" s="26"/>
      <c r="HD162" s="26"/>
      <c r="HE162" s="26"/>
      <c r="HF162" s="26"/>
      <c r="HG162" s="26"/>
      <c r="HH162" s="26"/>
      <c r="HI162" s="26"/>
      <c r="HJ162" s="26"/>
      <c r="HK162" s="26"/>
      <c r="HL162" s="26"/>
      <c r="HM162" s="26"/>
      <c r="HN162" s="26"/>
      <c r="HO162" s="26"/>
      <c r="HP162" s="26"/>
      <c r="HQ162" s="26"/>
      <c r="HR162" s="26"/>
      <c r="HS162" s="26"/>
      <c r="HT162" s="26"/>
      <c r="HU162" s="26"/>
      <c r="HV162" s="26"/>
      <c r="HW162" s="26"/>
      <c r="HX162" s="26"/>
      <c r="HY162" s="26"/>
      <c r="HZ162" s="26"/>
      <c r="IA162" s="26"/>
      <c r="IB162" s="26"/>
      <c r="IC162" s="26"/>
      <c r="ID162" s="26"/>
      <c r="IE162" s="26"/>
      <c r="IF162" s="26"/>
      <c r="IG162" s="26"/>
      <c r="IH162" s="26"/>
      <c r="II162" s="26"/>
      <c r="IJ162" s="26"/>
      <c r="IK162" s="26"/>
      <c r="IL162" s="26"/>
      <c r="IM162" s="26"/>
      <c r="IN162" s="26"/>
      <c r="IO162" s="26"/>
      <c r="IP162" s="26"/>
      <c r="IQ162" s="26"/>
      <c r="IR162" s="80"/>
      <c r="IS162" s="27"/>
      <c r="IT162" s="26"/>
      <c r="IU162" s="80"/>
      <c r="IV162" s="26"/>
      <c r="IW162" s="26"/>
      <c r="IX162" s="26"/>
      <c r="IY162" s="26"/>
      <c r="IZ162" s="26"/>
      <c r="JA162" s="26"/>
      <c r="JB162" s="26"/>
      <c r="JC162" s="26"/>
      <c r="JD162" s="26"/>
      <c r="JE162" s="26">
        <v>74</v>
      </c>
      <c r="JF162" s="26">
        <v>74</v>
      </c>
      <c r="JG162" s="26">
        <f>JF162/JE162*100</f>
        <v>100</v>
      </c>
      <c r="JH162" s="26"/>
      <c r="JI162" s="26"/>
      <c r="JJ162" s="26"/>
      <c r="JK162" s="26"/>
      <c r="JL162" s="26"/>
      <c r="JM162" s="26"/>
      <c r="JN162" s="26"/>
      <c r="JO162" s="26"/>
      <c r="JP162" s="26"/>
      <c r="JQ162" s="26"/>
      <c r="JR162" s="26"/>
      <c r="JS162" s="26"/>
      <c r="JT162" s="26"/>
      <c r="JU162" s="26"/>
      <c r="JV162" s="26"/>
      <c r="JW162" s="26"/>
      <c r="JX162" s="30"/>
      <c r="JY162" s="30"/>
      <c r="JZ162" s="30"/>
      <c r="KA162" s="30"/>
      <c r="KB162" s="26"/>
      <c r="KC162" s="26"/>
      <c r="KD162" s="26"/>
      <c r="KE162" s="26"/>
      <c r="KF162" s="26"/>
      <c r="KG162" s="26"/>
      <c r="KH162" s="26"/>
      <c r="KI162" s="26"/>
      <c r="KJ162" s="26"/>
      <c r="KK162" s="26"/>
      <c r="KL162" s="26"/>
      <c r="KM162" s="26"/>
      <c r="KN162" s="26"/>
      <c r="KO162" s="26"/>
      <c r="KP162" s="26"/>
      <c r="KQ162" s="26"/>
      <c r="KR162" s="26"/>
      <c r="KS162" s="26"/>
      <c r="KT162" s="26"/>
      <c r="KU162" s="26"/>
      <c r="KV162" s="26"/>
      <c r="KW162" s="26"/>
      <c r="KX162" s="26"/>
      <c r="KY162" s="26"/>
      <c r="KZ162" s="26"/>
      <c r="LA162" s="26"/>
      <c r="LB162" s="26"/>
      <c r="LC162" s="26"/>
      <c r="LD162" s="26"/>
      <c r="LE162" s="26"/>
      <c r="LF162" s="26"/>
      <c r="LG162" s="26"/>
      <c r="LH162" s="26"/>
      <c r="LI162" s="26"/>
      <c r="LJ162" s="26"/>
      <c r="LK162" s="26"/>
      <c r="LL162" s="26"/>
      <c r="LM162" s="26"/>
      <c r="LN162" s="26"/>
      <c r="LO162" s="26"/>
      <c r="LP162" s="26"/>
      <c r="LQ162" s="26"/>
      <c r="LR162" s="26"/>
      <c r="LS162" s="26"/>
    </row>
    <row r="163" spans="1:331" ht="15.75" x14ac:dyDescent="0.25">
      <c r="A163" s="66" t="s">
        <v>395</v>
      </c>
      <c r="B163" s="198">
        <f t="shared" si="398"/>
        <v>5118</v>
      </c>
      <c r="C163" s="198">
        <f t="shared" si="399"/>
        <v>9068</v>
      </c>
      <c r="D163" s="198">
        <f t="shared" si="400"/>
        <v>9068</v>
      </c>
      <c r="E163" s="198"/>
      <c r="F163" s="198">
        <f t="shared" si="401"/>
        <v>6068</v>
      </c>
      <c r="G163" s="26">
        <f t="shared" si="406"/>
        <v>66.91662990736657</v>
      </c>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7"/>
      <c r="AF163" s="27"/>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v>950</v>
      </c>
      <c r="BR163" s="26">
        <v>950</v>
      </c>
      <c r="BS163" s="26">
        <f t="shared" si="404"/>
        <v>100</v>
      </c>
      <c r="BT163" s="26"/>
      <c r="BU163" s="26"/>
      <c r="BV163" s="26"/>
      <c r="BW163" s="26"/>
      <c r="BX163" s="184"/>
      <c r="BY163" s="184"/>
      <c r="BZ163" s="184"/>
      <c r="CA163" s="184"/>
      <c r="CB163" s="26"/>
      <c r="CC163" s="26"/>
      <c r="CD163" s="26"/>
      <c r="CE163" s="80"/>
      <c r="CF163" s="26"/>
      <c r="CG163" s="26"/>
      <c r="CH163" s="26"/>
      <c r="CI163" s="80"/>
      <c r="CJ163" s="26"/>
      <c r="CK163" s="26"/>
      <c r="CL163" s="26"/>
      <c r="CM163" s="80"/>
      <c r="CN163" s="26"/>
      <c r="CO163" s="26"/>
      <c r="CP163" s="26"/>
      <c r="CQ163" s="80"/>
      <c r="CR163" s="26"/>
      <c r="CS163" s="26"/>
      <c r="CT163" s="26"/>
      <c r="CU163" s="80"/>
      <c r="CV163" s="80"/>
      <c r="CW163" s="26"/>
      <c r="CX163" s="26"/>
      <c r="CY163" s="80"/>
      <c r="CZ163" s="26">
        <v>5118</v>
      </c>
      <c r="DA163" s="26">
        <v>5118</v>
      </c>
      <c r="DB163" s="26">
        <v>5118</v>
      </c>
      <c r="DC163" s="31">
        <f t="shared" si="405"/>
        <v>100</v>
      </c>
      <c r="DD163" s="26"/>
      <c r="DE163" s="26"/>
      <c r="DF163" s="26"/>
      <c r="DG163" s="31"/>
      <c r="DH163" s="80"/>
      <c r="DI163" s="26"/>
      <c r="DJ163" s="26"/>
      <c r="DK163" s="80"/>
      <c r="DL163" s="80"/>
      <c r="DM163" s="27">
        <v>3000</v>
      </c>
      <c r="DN163" s="26"/>
      <c r="DO163" s="26"/>
      <c r="DP163" s="26"/>
      <c r="DQ163" s="26"/>
      <c r="DR163" s="26"/>
      <c r="DS163" s="188"/>
      <c r="DT163" s="188"/>
      <c r="DU163" s="27"/>
      <c r="DV163" s="26"/>
      <c r="DW163" s="80"/>
      <c r="DX163" s="80"/>
      <c r="DY163" s="27"/>
      <c r="DZ163" s="26"/>
      <c r="EA163" s="80"/>
      <c r="EB163" s="27"/>
      <c r="EC163" s="27"/>
      <c r="ED163" s="26"/>
      <c r="EE163" s="80"/>
      <c r="EF163" s="27"/>
      <c r="EG163" s="27"/>
      <c r="EH163" s="26"/>
      <c r="EI163" s="26"/>
      <c r="EJ163" s="27"/>
      <c r="EK163" s="27"/>
      <c r="EL163" s="26"/>
      <c r="EM163" s="80"/>
      <c r="EN163" s="27"/>
      <c r="EO163" s="27"/>
      <c r="EP163" s="26"/>
      <c r="EQ163" s="80"/>
      <c r="ER163" s="26"/>
      <c r="ES163" s="26"/>
      <c r="ET163" s="26"/>
      <c r="EU163" s="80"/>
      <c r="EV163" s="26"/>
      <c r="EW163" s="26"/>
      <c r="EX163" s="26"/>
      <c r="EY163" s="26"/>
      <c r="EZ163" s="26"/>
      <c r="FA163" s="26"/>
      <c r="FB163" s="26"/>
      <c r="FC163" s="26"/>
      <c r="FD163" s="27"/>
      <c r="FE163" s="27"/>
      <c r="FF163" s="26"/>
      <c r="FG163" s="80"/>
      <c r="FH163" s="80"/>
      <c r="FI163" s="27"/>
      <c r="FJ163" s="26"/>
      <c r="FK163" s="80"/>
      <c r="FL163" s="80"/>
      <c r="FM163" s="27"/>
      <c r="FN163" s="26"/>
      <c r="FO163" s="80"/>
      <c r="FP163" s="26"/>
      <c r="FQ163" s="26"/>
      <c r="FR163" s="26"/>
      <c r="FS163" s="80"/>
      <c r="FT163" s="80"/>
      <c r="FU163" s="26"/>
      <c r="FV163" s="26"/>
      <c r="FW163" s="80"/>
      <c r="FX163" s="26"/>
      <c r="FY163" s="26"/>
      <c r="FZ163" s="26"/>
      <c r="GA163" s="80"/>
      <c r="GB163" s="26"/>
      <c r="GC163" s="26"/>
      <c r="GD163" s="26"/>
      <c r="GE163" s="80"/>
      <c r="GF163" s="26"/>
      <c r="GG163" s="26"/>
      <c r="GH163" s="26"/>
      <c r="GI163" s="80"/>
      <c r="GJ163" s="80"/>
      <c r="GK163" s="26"/>
      <c r="GL163" s="26"/>
      <c r="GM163" s="80"/>
      <c r="GN163" s="26"/>
      <c r="GO163" s="26"/>
      <c r="GP163" s="26"/>
      <c r="GQ163" s="80"/>
      <c r="GR163" s="80"/>
      <c r="GS163" s="26"/>
      <c r="GT163" s="26"/>
      <c r="GU163" s="26"/>
      <c r="GV163" s="26"/>
      <c r="GW163" s="26"/>
      <c r="GX163" s="26"/>
      <c r="GY163" s="26"/>
      <c r="GZ163" s="26"/>
      <c r="HA163" s="26"/>
      <c r="HB163" s="26"/>
      <c r="HC163" s="26"/>
      <c r="HD163" s="26"/>
      <c r="HE163" s="26"/>
      <c r="HF163" s="26"/>
      <c r="HG163" s="26"/>
      <c r="HH163" s="26"/>
      <c r="HI163" s="26"/>
      <c r="HJ163" s="26"/>
      <c r="HK163" s="26"/>
      <c r="HL163" s="26"/>
      <c r="HM163" s="26"/>
      <c r="HN163" s="26"/>
      <c r="HO163" s="26"/>
      <c r="HP163" s="26"/>
      <c r="HQ163" s="26"/>
      <c r="HR163" s="26"/>
      <c r="HS163" s="26"/>
      <c r="HT163" s="26"/>
      <c r="HU163" s="26"/>
      <c r="HV163" s="26"/>
      <c r="HW163" s="26"/>
      <c r="HX163" s="26"/>
      <c r="HY163" s="26"/>
      <c r="HZ163" s="26"/>
      <c r="IA163" s="26"/>
      <c r="IB163" s="26"/>
      <c r="IC163" s="26"/>
      <c r="ID163" s="26"/>
      <c r="IE163" s="26"/>
      <c r="IF163" s="26"/>
      <c r="IG163" s="26"/>
      <c r="IH163" s="26"/>
      <c r="II163" s="26"/>
      <c r="IJ163" s="26"/>
      <c r="IK163" s="26"/>
      <c r="IL163" s="26"/>
      <c r="IM163" s="26"/>
      <c r="IN163" s="26"/>
      <c r="IO163" s="26"/>
      <c r="IP163" s="26"/>
      <c r="IQ163" s="26"/>
      <c r="IR163" s="80"/>
      <c r="IS163" s="27"/>
      <c r="IT163" s="26"/>
      <c r="IU163" s="80"/>
      <c r="IV163" s="26"/>
      <c r="IW163" s="26"/>
      <c r="IX163" s="26"/>
      <c r="IY163" s="26"/>
      <c r="IZ163" s="26"/>
      <c r="JA163" s="26"/>
      <c r="JB163" s="26"/>
      <c r="JC163" s="26"/>
      <c r="JD163" s="26"/>
      <c r="JE163" s="26"/>
      <c r="JF163" s="26"/>
      <c r="JG163" s="26"/>
      <c r="JH163" s="26"/>
      <c r="JI163" s="26"/>
      <c r="JJ163" s="26"/>
      <c r="JK163" s="26"/>
      <c r="JL163" s="26"/>
      <c r="JM163" s="26"/>
      <c r="JN163" s="26"/>
      <c r="JO163" s="26"/>
      <c r="JP163" s="26"/>
      <c r="JQ163" s="26"/>
      <c r="JR163" s="26"/>
      <c r="JS163" s="26"/>
      <c r="JT163" s="26"/>
      <c r="JU163" s="26"/>
      <c r="JV163" s="26"/>
      <c r="JW163" s="26"/>
      <c r="JX163" s="30"/>
      <c r="JY163" s="30"/>
      <c r="JZ163" s="30"/>
      <c r="KA163" s="30"/>
      <c r="KB163" s="26"/>
      <c r="KC163" s="26"/>
      <c r="KD163" s="26"/>
      <c r="KE163" s="26"/>
      <c r="KF163" s="26"/>
      <c r="KG163" s="26"/>
      <c r="KH163" s="26"/>
      <c r="KI163" s="26"/>
      <c r="KJ163" s="26"/>
      <c r="KK163" s="26"/>
      <c r="KL163" s="26"/>
      <c r="KM163" s="26"/>
      <c r="KN163" s="26"/>
      <c r="KO163" s="26"/>
      <c r="KP163" s="26"/>
      <c r="KQ163" s="26"/>
      <c r="KR163" s="26"/>
      <c r="KS163" s="26"/>
      <c r="KT163" s="26"/>
      <c r="KU163" s="26"/>
      <c r="KV163" s="26"/>
      <c r="KW163" s="26"/>
      <c r="KX163" s="26"/>
      <c r="KY163" s="26"/>
      <c r="KZ163" s="26"/>
      <c r="LA163" s="26"/>
      <c r="LB163" s="26"/>
      <c r="LC163" s="26"/>
      <c r="LD163" s="26"/>
      <c r="LE163" s="26"/>
      <c r="LF163" s="26"/>
      <c r="LG163" s="26"/>
      <c r="LH163" s="26"/>
      <c r="LI163" s="26"/>
      <c r="LJ163" s="26"/>
      <c r="LK163" s="26"/>
      <c r="LL163" s="26"/>
      <c r="LM163" s="26"/>
      <c r="LN163" s="26"/>
      <c r="LO163" s="26"/>
      <c r="LP163" s="26"/>
      <c r="LQ163" s="26"/>
      <c r="LR163" s="26"/>
      <c r="LS163" s="26"/>
    </row>
    <row r="164" spans="1:331" ht="15.75" x14ac:dyDescent="0.25">
      <c r="A164" s="66" t="s">
        <v>396</v>
      </c>
      <c r="B164" s="198">
        <f t="shared" si="398"/>
        <v>2511</v>
      </c>
      <c r="C164" s="198">
        <f t="shared" si="399"/>
        <v>4036.74</v>
      </c>
      <c r="D164" s="198">
        <f t="shared" si="400"/>
        <v>4036.74</v>
      </c>
      <c r="E164" s="198"/>
      <c r="F164" s="198">
        <f t="shared" si="401"/>
        <v>4036.74</v>
      </c>
      <c r="G164" s="26">
        <f t="shared" si="406"/>
        <v>100</v>
      </c>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7"/>
      <c r="AF164" s="27"/>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184"/>
      <c r="BY164" s="184"/>
      <c r="BZ164" s="184"/>
      <c r="CA164" s="184"/>
      <c r="CB164" s="26"/>
      <c r="CC164" s="26"/>
      <c r="CD164" s="26"/>
      <c r="CE164" s="80"/>
      <c r="CF164" s="26"/>
      <c r="CG164" s="26"/>
      <c r="CH164" s="26"/>
      <c r="CI164" s="80"/>
      <c r="CJ164" s="26"/>
      <c r="CK164" s="26"/>
      <c r="CL164" s="26"/>
      <c r="CM164" s="80"/>
      <c r="CN164" s="26"/>
      <c r="CO164" s="26"/>
      <c r="CP164" s="26"/>
      <c r="CQ164" s="80"/>
      <c r="CR164" s="26"/>
      <c r="CS164" s="26"/>
      <c r="CT164" s="26"/>
      <c r="CU164" s="80"/>
      <c r="CV164" s="80"/>
      <c r="CW164" s="26"/>
      <c r="CX164" s="26"/>
      <c r="CY164" s="80"/>
      <c r="CZ164" s="26">
        <v>2511</v>
      </c>
      <c r="DA164" s="26">
        <v>2511</v>
      </c>
      <c r="DB164" s="26">
        <v>2511</v>
      </c>
      <c r="DC164" s="31">
        <f t="shared" si="405"/>
        <v>100</v>
      </c>
      <c r="DD164" s="26"/>
      <c r="DE164" s="26"/>
      <c r="DF164" s="26"/>
      <c r="DG164" s="31"/>
      <c r="DH164" s="80"/>
      <c r="DI164" s="26"/>
      <c r="DJ164" s="26"/>
      <c r="DK164" s="80"/>
      <c r="DL164" s="80"/>
      <c r="DM164" s="26">
        <v>1525.74</v>
      </c>
      <c r="DN164" s="26">
        <v>1525.74</v>
      </c>
      <c r="DO164" s="26">
        <f t="shared" ref="DO164:DO165" si="450">DN164/DM164*100</f>
        <v>100</v>
      </c>
      <c r="DP164" s="26"/>
      <c r="DQ164" s="26"/>
      <c r="DR164" s="26"/>
      <c r="DS164" s="188"/>
      <c r="DT164" s="188"/>
      <c r="DU164" s="27"/>
      <c r="DV164" s="26"/>
      <c r="DW164" s="80"/>
      <c r="DX164" s="80"/>
      <c r="DY164" s="27"/>
      <c r="DZ164" s="26"/>
      <c r="EA164" s="80"/>
      <c r="EB164" s="27"/>
      <c r="EC164" s="27"/>
      <c r="ED164" s="26"/>
      <c r="EE164" s="80"/>
      <c r="EF164" s="27"/>
      <c r="EG164" s="27"/>
      <c r="EH164" s="26"/>
      <c r="EI164" s="26"/>
      <c r="EJ164" s="27"/>
      <c r="EK164" s="27"/>
      <c r="EL164" s="26"/>
      <c r="EM164" s="80"/>
      <c r="EN164" s="27"/>
      <c r="EO164" s="27"/>
      <c r="EP164" s="26"/>
      <c r="EQ164" s="80"/>
      <c r="ER164" s="26"/>
      <c r="ES164" s="26"/>
      <c r="ET164" s="26"/>
      <c r="EU164" s="80"/>
      <c r="EV164" s="26"/>
      <c r="EW164" s="26"/>
      <c r="EX164" s="26"/>
      <c r="EY164" s="26"/>
      <c r="EZ164" s="26"/>
      <c r="FA164" s="26"/>
      <c r="FB164" s="26"/>
      <c r="FC164" s="26"/>
      <c r="FD164" s="27"/>
      <c r="FE164" s="27"/>
      <c r="FF164" s="26"/>
      <c r="FG164" s="80"/>
      <c r="FH164" s="80"/>
      <c r="FI164" s="27"/>
      <c r="FJ164" s="26"/>
      <c r="FK164" s="80"/>
      <c r="FL164" s="80"/>
      <c r="FM164" s="27"/>
      <c r="FN164" s="26"/>
      <c r="FO164" s="80"/>
      <c r="FP164" s="26"/>
      <c r="FQ164" s="26"/>
      <c r="FR164" s="26"/>
      <c r="FS164" s="80"/>
      <c r="FT164" s="80"/>
      <c r="FU164" s="26"/>
      <c r="FV164" s="26"/>
      <c r="FW164" s="80"/>
      <c r="FX164" s="26"/>
      <c r="FY164" s="26"/>
      <c r="FZ164" s="26"/>
      <c r="GA164" s="80"/>
      <c r="GB164" s="26"/>
      <c r="GC164" s="26"/>
      <c r="GD164" s="26"/>
      <c r="GE164" s="80"/>
      <c r="GF164" s="26"/>
      <c r="GG164" s="26"/>
      <c r="GH164" s="26"/>
      <c r="GI164" s="80"/>
      <c r="GJ164" s="80"/>
      <c r="GK164" s="26"/>
      <c r="GL164" s="26"/>
      <c r="GM164" s="80"/>
      <c r="GN164" s="26"/>
      <c r="GO164" s="26"/>
      <c r="GP164" s="26"/>
      <c r="GQ164" s="80"/>
      <c r="GR164" s="80"/>
      <c r="GS164" s="26"/>
      <c r="GT164" s="26"/>
      <c r="GU164" s="26"/>
      <c r="GV164" s="26"/>
      <c r="GW164" s="26"/>
      <c r="GX164" s="26"/>
      <c r="GY164" s="26"/>
      <c r="GZ164" s="26"/>
      <c r="HA164" s="26"/>
      <c r="HB164" s="26"/>
      <c r="HC164" s="26"/>
      <c r="HD164" s="26"/>
      <c r="HE164" s="26"/>
      <c r="HF164" s="26"/>
      <c r="HG164" s="26"/>
      <c r="HH164" s="26"/>
      <c r="HI164" s="26"/>
      <c r="HJ164" s="26"/>
      <c r="HK164" s="26"/>
      <c r="HL164" s="26"/>
      <c r="HM164" s="26"/>
      <c r="HN164" s="26"/>
      <c r="HO164" s="26"/>
      <c r="HP164" s="26"/>
      <c r="HQ164" s="26"/>
      <c r="HR164" s="26"/>
      <c r="HS164" s="26"/>
      <c r="HT164" s="26"/>
      <c r="HU164" s="26"/>
      <c r="HV164" s="26"/>
      <c r="HW164" s="26"/>
      <c r="HX164" s="26"/>
      <c r="HY164" s="26"/>
      <c r="HZ164" s="26"/>
      <c r="IA164" s="26"/>
      <c r="IB164" s="26"/>
      <c r="IC164" s="26"/>
      <c r="ID164" s="26"/>
      <c r="IE164" s="26"/>
      <c r="IF164" s="26"/>
      <c r="IG164" s="26"/>
      <c r="IH164" s="26"/>
      <c r="II164" s="26"/>
      <c r="IJ164" s="26"/>
      <c r="IK164" s="26"/>
      <c r="IL164" s="26"/>
      <c r="IM164" s="26"/>
      <c r="IN164" s="26"/>
      <c r="IO164" s="26"/>
      <c r="IP164" s="26"/>
      <c r="IQ164" s="26"/>
      <c r="IR164" s="80"/>
      <c r="IS164" s="27"/>
      <c r="IT164" s="26"/>
      <c r="IU164" s="80"/>
      <c r="IV164" s="26"/>
      <c r="IW164" s="26"/>
      <c r="IX164" s="26"/>
      <c r="IY164" s="26"/>
      <c r="IZ164" s="26"/>
      <c r="JA164" s="26"/>
      <c r="JB164" s="26"/>
      <c r="JC164" s="26"/>
      <c r="JD164" s="26"/>
      <c r="JE164" s="26"/>
      <c r="JF164" s="26"/>
      <c r="JG164" s="26"/>
      <c r="JH164" s="26"/>
      <c r="JI164" s="26"/>
      <c r="JJ164" s="26"/>
      <c r="JK164" s="26"/>
      <c r="JL164" s="26"/>
      <c r="JM164" s="26"/>
      <c r="JN164" s="26"/>
      <c r="JO164" s="26"/>
      <c r="JP164" s="26"/>
      <c r="JQ164" s="26"/>
      <c r="JR164" s="26"/>
      <c r="JS164" s="26"/>
      <c r="JT164" s="26"/>
      <c r="JU164" s="26"/>
      <c r="JV164" s="26"/>
      <c r="JW164" s="26"/>
      <c r="JX164" s="30"/>
      <c r="JY164" s="30"/>
      <c r="JZ164" s="30"/>
      <c r="KA164" s="30"/>
      <c r="KB164" s="26"/>
      <c r="KC164" s="26"/>
      <c r="KD164" s="26"/>
      <c r="KE164" s="26"/>
      <c r="KF164" s="26"/>
      <c r="KG164" s="26"/>
      <c r="KH164" s="26"/>
      <c r="KI164" s="26"/>
      <c r="KJ164" s="26"/>
      <c r="KK164" s="26"/>
      <c r="KL164" s="26"/>
      <c r="KM164" s="26"/>
      <c r="KN164" s="26"/>
      <c r="KO164" s="26"/>
      <c r="KP164" s="26"/>
      <c r="KQ164" s="26"/>
      <c r="KR164" s="26"/>
      <c r="KS164" s="26"/>
      <c r="KT164" s="26"/>
      <c r="KU164" s="26"/>
      <c r="KV164" s="26"/>
      <c r="KW164" s="26"/>
      <c r="KX164" s="26"/>
      <c r="KY164" s="26"/>
      <c r="KZ164" s="26"/>
      <c r="LA164" s="26"/>
      <c r="LB164" s="26"/>
      <c r="LC164" s="26"/>
      <c r="LD164" s="26"/>
      <c r="LE164" s="26"/>
      <c r="LF164" s="26"/>
      <c r="LG164" s="26"/>
      <c r="LH164" s="26"/>
      <c r="LI164" s="26"/>
      <c r="LJ164" s="26"/>
      <c r="LK164" s="26"/>
      <c r="LL164" s="26"/>
      <c r="LM164" s="26"/>
      <c r="LN164" s="26"/>
      <c r="LO164" s="26"/>
      <c r="LP164" s="26"/>
      <c r="LQ164" s="26"/>
      <c r="LR164" s="26"/>
      <c r="LS164" s="26"/>
    </row>
    <row r="165" spans="1:331" ht="15.75" x14ac:dyDescent="0.25">
      <c r="A165" s="66" t="s">
        <v>397</v>
      </c>
      <c r="B165" s="198">
        <f t="shared" si="398"/>
        <v>3141</v>
      </c>
      <c r="C165" s="198">
        <f t="shared" si="399"/>
        <v>4657.93</v>
      </c>
      <c r="D165" s="198">
        <f t="shared" si="400"/>
        <v>4657.93</v>
      </c>
      <c r="E165" s="198"/>
      <c r="F165" s="198">
        <f t="shared" si="401"/>
        <v>4657.93</v>
      </c>
      <c r="G165" s="26">
        <f t="shared" si="406"/>
        <v>100</v>
      </c>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7"/>
      <c r="AF165" s="27"/>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184"/>
      <c r="BY165" s="184"/>
      <c r="BZ165" s="184"/>
      <c r="CA165" s="184"/>
      <c r="CB165" s="26"/>
      <c r="CC165" s="26"/>
      <c r="CD165" s="26"/>
      <c r="CE165" s="80"/>
      <c r="CF165" s="26"/>
      <c r="CG165" s="26"/>
      <c r="CH165" s="26"/>
      <c r="CI165" s="80"/>
      <c r="CJ165" s="26"/>
      <c r="CK165" s="26"/>
      <c r="CL165" s="26"/>
      <c r="CM165" s="80"/>
      <c r="CN165" s="26"/>
      <c r="CO165" s="26"/>
      <c r="CP165" s="26"/>
      <c r="CQ165" s="80"/>
      <c r="CR165" s="26"/>
      <c r="CS165" s="26"/>
      <c r="CT165" s="26"/>
      <c r="CU165" s="80"/>
      <c r="CV165" s="80"/>
      <c r="CW165" s="26"/>
      <c r="CX165" s="26"/>
      <c r="CY165" s="80"/>
      <c r="CZ165" s="26">
        <v>3141</v>
      </c>
      <c r="DA165" s="26">
        <v>3141</v>
      </c>
      <c r="DB165" s="26">
        <v>3141</v>
      </c>
      <c r="DC165" s="31">
        <f t="shared" si="405"/>
        <v>100</v>
      </c>
      <c r="DD165" s="26"/>
      <c r="DE165" s="26"/>
      <c r="DF165" s="26"/>
      <c r="DG165" s="31"/>
      <c r="DH165" s="80"/>
      <c r="DI165" s="26"/>
      <c r="DJ165" s="26"/>
      <c r="DK165" s="80"/>
      <c r="DL165" s="80"/>
      <c r="DM165" s="26">
        <v>1516.93</v>
      </c>
      <c r="DN165" s="26">
        <v>1516.93</v>
      </c>
      <c r="DO165" s="26">
        <f t="shared" si="450"/>
        <v>100</v>
      </c>
      <c r="DP165" s="26"/>
      <c r="DQ165" s="26"/>
      <c r="DR165" s="26"/>
      <c r="DS165" s="188"/>
      <c r="DT165" s="188"/>
      <c r="DU165" s="27"/>
      <c r="DV165" s="26"/>
      <c r="DW165" s="80"/>
      <c r="DX165" s="80"/>
      <c r="DY165" s="27"/>
      <c r="DZ165" s="26"/>
      <c r="EA165" s="80"/>
      <c r="EB165" s="27"/>
      <c r="EC165" s="27"/>
      <c r="ED165" s="26"/>
      <c r="EE165" s="80"/>
      <c r="EF165" s="27"/>
      <c r="EG165" s="27"/>
      <c r="EH165" s="26"/>
      <c r="EI165" s="26"/>
      <c r="EJ165" s="27"/>
      <c r="EK165" s="27"/>
      <c r="EL165" s="26"/>
      <c r="EM165" s="80"/>
      <c r="EN165" s="27"/>
      <c r="EO165" s="27"/>
      <c r="EP165" s="26"/>
      <c r="EQ165" s="80"/>
      <c r="ER165" s="26"/>
      <c r="ES165" s="26"/>
      <c r="ET165" s="26"/>
      <c r="EU165" s="80"/>
      <c r="EV165" s="26"/>
      <c r="EW165" s="26"/>
      <c r="EX165" s="26"/>
      <c r="EY165" s="26"/>
      <c r="EZ165" s="26"/>
      <c r="FA165" s="26"/>
      <c r="FB165" s="26"/>
      <c r="FC165" s="26"/>
      <c r="FD165" s="27"/>
      <c r="FE165" s="27"/>
      <c r="FF165" s="26"/>
      <c r="FG165" s="80"/>
      <c r="FH165" s="80"/>
      <c r="FI165" s="27"/>
      <c r="FJ165" s="26"/>
      <c r="FK165" s="80"/>
      <c r="FL165" s="80"/>
      <c r="FM165" s="27"/>
      <c r="FN165" s="26"/>
      <c r="FO165" s="80"/>
      <c r="FP165" s="26"/>
      <c r="FQ165" s="26"/>
      <c r="FR165" s="26"/>
      <c r="FS165" s="80"/>
      <c r="FT165" s="80"/>
      <c r="FU165" s="26"/>
      <c r="FV165" s="26"/>
      <c r="FW165" s="80"/>
      <c r="FX165" s="26"/>
      <c r="FY165" s="26"/>
      <c r="FZ165" s="26"/>
      <c r="GA165" s="80"/>
      <c r="GB165" s="26"/>
      <c r="GC165" s="26"/>
      <c r="GD165" s="26"/>
      <c r="GE165" s="80"/>
      <c r="GF165" s="26"/>
      <c r="GG165" s="26"/>
      <c r="GH165" s="26"/>
      <c r="GI165" s="80"/>
      <c r="GJ165" s="80"/>
      <c r="GK165" s="26"/>
      <c r="GL165" s="26"/>
      <c r="GM165" s="80"/>
      <c r="GN165" s="26"/>
      <c r="GO165" s="26"/>
      <c r="GP165" s="26"/>
      <c r="GQ165" s="80"/>
      <c r="GR165" s="80"/>
      <c r="GS165" s="26"/>
      <c r="GT165" s="26"/>
      <c r="GU165" s="26"/>
      <c r="GV165" s="26"/>
      <c r="GW165" s="26"/>
      <c r="GX165" s="26"/>
      <c r="GY165" s="26"/>
      <c r="GZ165" s="26"/>
      <c r="HA165" s="26"/>
      <c r="HB165" s="26"/>
      <c r="HC165" s="26"/>
      <c r="HD165" s="26"/>
      <c r="HE165" s="26"/>
      <c r="HF165" s="26"/>
      <c r="HG165" s="26"/>
      <c r="HH165" s="26"/>
      <c r="HI165" s="26"/>
      <c r="HJ165" s="26"/>
      <c r="HK165" s="26"/>
      <c r="HL165" s="26"/>
      <c r="HM165" s="26"/>
      <c r="HN165" s="26"/>
      <c r="HO165" s="26"/>
      <c r="HP165" s="26"/>
      <c r="HQ165" s="26"/>
      <c r="HR165" s="26"/>
      <c r="HS165" s="26"/>
      <c r="HT165" s="26"/>
      <c r="HU165" s="26"/>
      <c r="HV165" s="26"/>
      <c r="HW165" s="26"/>
      <c r="HX165" s="26"/>
      <c r="HY165" s="26"/>
      <c r="HZ165" s="26"/>
      <c r="IA165" s="26"/>
      <c r="IB165" s="26"/>
      <c r="IC165" s="26"/>
      <c r="ID165" s="26"/>
      <c r="IE165" s="26"/>
      <c r="IF165" s="26"/>
      <c r="IG165" s="26"/>
      <c r="IH165" s="26"/>
      <c r="II165" s="26"/>
      <c r="IJ165" s="26"/>
      <c r="IK165" s="26"/>
      <c r="IL165" s="26"/>
      <c r="IM165" s="26"/>
      <c r="IN165" s="26"/>
      <c r="IO165" s="26"/>
      <c r="IP165" s="26"/>
      <c r="IQ165" s="26"/>
      <c r="IR165" s="80"/>
      <c r="IS165" s="27"/>
      <c r="IT165" s="26"/>
      <c r="IU165" s="80"/>
      <c r="IV165" s="26"/>
      <c r="IW165" s="26"/>
      <c r="IX165" s="26"/>
      <c r="IY165" s="26"/>
      <c r="IZ165" s="26"/>
      <c r="JA165" s="26"/>
      <c r="JB165" s="26"/>
      <c r="JC165" s="26"/>
      <c r="JD165" s="26"/>
      <c r="JE165" s="26"/>
      <c r="JF165" s="26"/>
      <c r="JG165" s="26"/>
      <c r="JH165" s="26"/>
      <c r="JI165" s="26"/>
      <c r="JJ165" s="26"/>
      <c r="JK165" s="26"/>
      <c r="JL165" s="26"/>
      <c r="JM165" s="26"/>
      <c r="JN165" s="26"/>
      <c r="JO165" s="26"/>
      <c r="JP165" s="26"/>
      <c r="JQ165" s="26"/>
      <c r="JR165" s="26"/>
      <c r="JS165" s="26"/>
      <c r="JT165" s="26"/>
      <c r="JU165" s="26"/>
      <c r="JV165" s="26"/>
      <c r="JW165" s="26"/>
      <c r="JX165" s="30"/>
      <c r="JY165" s="30"/>
      <c r="JZ165" s="30"/>
      <c r="KA165" s="30"/>
      <c r="KB165" s="26"/>
      <c r="KC165" s="26"/>
      <c r="KD165" s="26"/>
      <c r="KE165" s="26"/>
      <c r="KF165" s="26"/>
      <c r="KG165" s="26"/>
      <c r="KH165" s="26"/>
      <c r="KI165" s="26"/>
      <c r="KJ165" s="26"/>
      <c r="KK165" s="26"/>
      <c r="KL165" s="26"/>
      <c r="KM165" s="26"/>
      <c r="KN165" s="26"/>
      <c r="KO165" s="26"/>
      <c r="KP165" s="26"/>
      <c r="KQ165" s="26"/>
      <c r="KR165" s="26"/>
      <c r="KS165" s="26"/>
      <c r="KT165" s="26"/>
      <c r="KU165" s="26"/>
      <c r="KV165" s="26"/>
      <c r="KW165" s="26"/>
      <c r="KX165" s="26"/>
      <c r="KY165" s="26"/>
      <c r="KZ165" s="26"/>
      <c r="LA165" s="26"/>
      <c r="LB165" s="26"/>
      <c r="LC165" s="26"/>
      <c r="LD165" s="26"/>
      <c r="LE165" s="26"/>
      <c r="LF165" s="26"/>
      <c r="LG165" s="26"/>
      <c r="LH165" s="26"/>
      <c r="LI165" s="26"/>
      <c r="LJ165" s="26"/>
      <c r="LK165" s="26"/>
      <c r="LL165" s="26"/>
      <c r="LM165" s="26"/>
      <c r="LN165" s="26"/>
      <c r="LO165" s="26"/>
      <c r="LP165" s="26"/>
      <c r="LQ165" s="26"/>
      <c r="LR165" s="26"/>
      <c r="LS165" s="26"/>
    </row>
    <row r="166" spans="1:331" ht="15.75" x14ac:dyDescent="0.25">
      <c r="A166" s="66" t="s">
        <v>398</v>
      </c>
      <c r="B166" s="198">
        <f t="shared" si="398"/>
        <v>4128</v>
      </c>
      <c r="C166" s="198">
        <f t="shared" si="399"/>
        <v>4928</v>
      </c>
      <c r="D166" s="198">
        <f t="shared" si="400"/>
        <v>4928</v>
      </c>
      <c r="E166" s="198"/>
      <c r="F166" s="198">
        <f t="shared" si="401"/>
        <v>4345.21</v>
      </c>
      <c r="G166" s="26">
        <f t="shared" si="406"/>
        <v>88.173904220779221</v>
      </c>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7"/>
      <c r="AF166" s="27"/>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v>800</v>
      </c>
      <c r="BR166" s="26">
        <v>217.21</v>
      </c>
      <c r="BS166" s="26">
        <f t="shared" si="404"/>
        <v>27.151249999999997</v>
      </c>
      <c r="BT166" s="26"/>
      <c r="BU166" s="26"/>
      <c r="BV166" s="26"/>
      <c r="BW166" s="26"/>
      <c r="BX166" s="184"/>
      <c r="BY166" s="184"/>
      <c r="BZ166" s="184"/>
      <c r="CA166" s="184"/>
      <c r="CB166" s="26"/>
      <c r="CC166" s="26"/>
      <c r="CD166" s="26"/>
      <c r="CE166" s="80"/>
      <c r="CF166" s="26"/>
      <c r="CG166" s="26"/>
      <c r="CH166" s="26"/>
      <c r="CI166" s="80"/>
      <c r="CJ166" s="26"/>
      <c r="CK166" s="26"/>
      <c r="CL166" s="26"/>
      <c r="CM166" s="80"/>
      <c r="CN166" s="26"/>
      <c r="CO166" s="26"/>
      <c r="CP166" s="26"/>
      <c r="CQ166" s="80"/>
      <c r="CR166" s="26"/>
      <c r="CS166" s="26"/>
      <c r="CT166" s="26"/>
      <c r="CU166" s="80"/>
      <c r="CV166" s="80"/>
      <c r="CW166" s="26"/>
      <c r="CX166" s="26"/>
      <c r="CY166" s="80"/>
      <c r="CZ166" s="26">
        <v>4128</v>
      </c>
      <c r="DA166" s="26">
        <v>4128</v>
      </c>
      <c r="DB166" s="26">
        <v>4128</v>
      </c>
      <c r="DC166" s="31">
        <f t="shared" si="405"/>
        <v>100</v>
      </c>
      <c r="DD166" s="26"/>
      <c r="DE166" s="26"/>
      <c r="DF166" s="26"/>
      <c r="DG166" s="31"/>
      <c r="DH166" s="80"/>
      <c r="DI166" s="26"/>
      <c r="DJ166" s="26"/>
      <c r="DK166" s="80"/>
      <c r="DL166" s="80"/>
      <c r="DM166" s="26"/>
      <c r="DN166" s="26"/>
      <c r="DO166" s="26"/>
      <c r="DP166" s="26"/>
      <c r="DQ166" s="26"/>
      <c r="DR166" s="26"/>
      <c r="DS166" s="188"/>
      <c r="DT166" s="188"/>
      <c r="DU166" s="27"/>
      <c r="DV166" s="26"/>
      <c r="DW166" s="80"/>
      <c r="DX166" s="80"/>
      <c r="DY166" s="27"/>
      <c r="DZ166" s="26"/>
      <c r="EA166" s="80"/>
      <c r="EB166" s="27"/>
      <c r="EC166" s="27"/>
      <c r="ED166" s="26"/>
      <c r="EE166" s="80"/>
      <c r="EF166" s="27"/>
      <c r="EG166" s="27"/>
      <c r="EH166" s="26"/>
      <c r="EI166" s="26"/>
      <c r="EJ166" s="27"/>
      <c r="EK166" s="27"/>
      <c r="EL166" s="26"/>
      <c r="EM166" s="80"/>
      <c r="EN166" s="27"/>
      <c r="EO166" s="27"/>
      <c r="EP166" s="26"/>
      <c r="EQ166" s="80"/>
      <c r="ER166" s="26"/>
      <c r="ES166" s="26"/>
      <c r="ET166" s="26"/>
      <c r="EU166" s="80"/>
      <c r="EV166" s="26"/>
      <c r="EW166" s="26"/>
      <c r="EX166" s="26"/>
      <c r="EY166" s="26"/>
      <c r="EZ166" s="26"/>
      <c r="FA166" s="26"/>
      <c r="FB166" s="26"/>
      <c r="FC166" s="26"/>
      <c r="FD166" s="27"/>
      <c r="FE166" s="27"/>
      <c r="FF166" s="26"/>
      <c r="FG166" s="80"/>
      <c r="FH166" s="80"/>
      <c r="FI166" s="27"/>
      <c r="FJ166" s="26"/>
      <c r="FK166" s="80"/>
      <c r="FL166" s="80"/>
      <c r="FM166" s="27"/>
      <c r="FN166" s="26"/>
      <c r="FO166" s="80"/>
      <c r="FP166" s="26"/>
      <c r="FQ166" s="26"/>
      <c r="FR166" s="26"/>
      <c r="FS166" s="80"/>
      <c r="FT166" s="80"/>
      <c r="FU166" s="26"/>
      <c r="FV166" s="26"/>
      <c r="FW166" s="80"/>
      <c r="FX166" s="26"/>
      <c r="FY166" s="26"/>
      <c r="FZ166" s="26"/>
      <c r="GA166" s="80"/>
      <c r="GB166" s="26"/>
      <c r="GC166" s="26"/>
      <c r="GD166" s="26"/>
      <c r="GE166" s="80"/>
      <c r="GF166" s="26"/>
      <c r="GG166" s="26"/>
      <c r="GH166" s="26"/>
      <c r="GI166" s="80"/>
      <c r="GJ166" s="80"/>
      <c r="GK166" s="26"/>
      <c r="GL166" s="26"/>
      <c r="GM166" s="80"/>
      <c r="GN166" s="26"/>
      <c r="GO166" s="26"/>
      <c r="GP166" s="26"/>
      <c r="GQ166" s="80"/>
      <c r="GR166" s="80"/>
      <c r="GS166" s="26"/>
      <c r="GT166" s="26"/>
      <c r="GU166" s="26"/>
      <c r="GV166" s="26"/>
      <c r="GW166" s="26"/>
      <c r="GX166" s="26"/>
      <c r="GY166" s="26"/>
      <c r="GZ166" s="26"/>
      <c r="HA166" s="26"/>
      <c r="HB166" s="26"/>
      <c r="HC166" s="26"/>
      <c r="HD166" s="26"/>
      <c r="HE166" s="26"/>
      <c r="HF166" s="26"/>
      <c r="HG166" s="26"/>
      <c r="HH166" s="26"/>
      <c r="HI166" s="26"/>
      <c r="HJ166" s="26"/>
      <c r="HK166" s="26"/>
      <c r="HL166" s="26"/>
      <c r="HM166" s="26"/>
      <c r="HN166" s="26"/>
      <c r="HO166" s="26"/>
      <c r="HP166" s="26"/>
      <c r="HQ166" s="26"/>
      <c r="HR166" s="26"/>
      <c r="HS166" s="26"/>
      <c r="HT166" s="26"/>
      <c r="HU166" s="26"/>
      <c r="HV166" s="26"/>
      <c r="HW166" s="26"/>
      <c r="HX166" s="26"/>
      <c r="HY166" s="26"/>
      <c r="HZ166" s="26"/>
      <c r="IA166" s="26"/>
      <c r="IB166" s="26"/>
      <c r="IC166" s="26"/>
      <c r="ID166" s="26"/>
      <c r="IE166" s="26"/>
      <c r="IF166" s="26"/>
      <c r="IG166" s="26"/>
      <c r="IH166" s="26"/>
      <c r="II166" s="26"/>
      <c r="IJ166" s="26"/>
      <c r="IK166" s="26"/>
      <c r="IL166" s="26"/>
      <c r="IM166" s="26"/>
      <c r="IN166" s="26"/>
      <c r="IO166" s="26"/>
      <c r="IP166" s="26"/>
      <c r="IQ166" s="26"/>
      <c r="IR166" s="80"/>
      <c r="IS166" s="27"/>
      <c r="IT166" s="26"/>
      <c r="IU166" s="80"/>
      <c r="IV166" s="26"/>
      <c r="IW166" s="26"/>
      <c r="IX166" s="26"/>
      <c r="IY166" s="26"/>
      <c r="IZ166" s="26"/>
      <c r="JA166" s="26"/>
      <c r="JB166" s="26"/>
      <c r="JC166" s="26"/>
      <c r="JD166" s="26"/>
      <c r="JE166" s="26"/>
      <c r="JF166" s="26"/>
      <c r="JG166" s="26"/>
      <c r="JH166" s="26"/>
      <c r="JI166" s="26"/>
      <c r="JJ166" s="26"/>
      <c r="JK166" s="26"/>
      <c r="JL166" s="26"/>
      <c r="JM166" s="26"/>
      <c r="JN166" s="26"/>
      <c r="JO166" s="26"/>
      <c r="JP166" s="26"/>
      <c r="JQ166" s="26"/>
      <c r="JR166" s="26"/>
      <c r="JS166" s="26"/>
      <c r="JT166" s="26"/>
      <c r="JU166" s="26"/>
      <c r="JV166" s="26"/>
      <c r="JW166" s="26"/>
      <c r="JX166" s="30"/>
      <c r="JY166" s="30"/>
      <c r="JZ166" s="30"/>
      <c r="KA166" s="30"/>
      <c r="KB166" s="26"/>
      <c r="KC166" s="26"/>
      <c r="KD166" s="26"/>
      <c r="KE166" s="26"/>
      <c r="KF166" s="26"/>
      <c r="KG166" s="26"/>
      <c r="KH166" s="26"/>
      <c r="KI166" s="26"/>
      <c r="KJ166" s="26"/>
      <c r="KK166" s="26"/>
      <c r="KL166" s="26"/>
      <c r="KM166" s="26"/>
      <c r="KN166" s="26"/>
      <c r="KO166" s="26"/>
      <c r="KP166" s="26"/>
      <c r="KQ166" s="26"/>
      <c r="KR166" s="26"/>
      <c r="KS166" s="26"/>
      <c r="KT166" s="26"/>
      <c r="KU166" s="26"/>
      <c r="KV166" s="26"/>
      <c r="KW166" s="26"/>
      <c r="KX166" s="26"/>
      <c r="KY166" s="26"/>
      <c r="KZ166" s="26"/>
      <c r="LA166" s="26"/>
      <c r="LB166" s="26"/>
      <c r="LC166" s="26"/>
      <c r="LD166" s="26"/>
      <c r="LE166" s="26"/>
      <c r="LF166" s="26"/>
      <c r="LG166" s="26"/>
      <c r="LH166" s="26"/>
      <c r="LI166" s="26"/>
      <c r="LJ166" s="26"/>
      <c r="LK166" s="26"/>
      <c r="LL166" s="26"/>
      <c r="LM166" s="26"/>
      <c r="LN166" s="26"/>
      <c r="LO166" s="26"/>
      <c r="LP166" s="26"/>
      <c r="LQ166" s="26"/>
      <c r="LR166" s="26"/>
      <c r="LS166" s="26"/>
    </row>
    <row r="167" spans="1:331" ht="15.75" x14ac:dyDescent="0.25">
      <c r="A167" s="66" t="s">
        <v>399</v>
      </c>
      <c r="B167" s="198">
        <f t="shared" si="398"/>
        <v>2724</v>
      </c>
      <c r="C167" s="198">
        <f t="shared" si="399"/>
        <v>2724</v>
      </c>
      <c r="D167" s="198">
        <f t="shared" si="400"/>
        <v>2724</v>
      </c>
      <c r="E167" s="198"/>
      <c r="F167" s="198">
        <f t="shared" si="401"/>
        <v>0</v>
      </c>
      <c r="G167" s="26">
        <f t="shared" si="406"/>
        <v>0</v>
      </c>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7"/>
      <c r="AF167" s="27"/>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184"/>
      <c r="BY167" s="184"/>
      <c r="BZ167" s="184"/>
      <c r="CA167" s="184"/>
      <c r="CB167" s="26"/>
      <c r="CC167" s="26"/>
      <c r="CD167" s="26"/>
      <c r="CE167" s="80"/>
      <c r="CF167" s="26"/>
      <c r="CG167" s="26"/>
      <c r="CH167" s="26"/>
      <c r="CI167" s="80"/>
      <c r="CJ167" s="26"/>
      <c r="CK167" s="26"/>
      <c r="CL167" s="26"/>
      <c r="CM167" s="80"/>
      <c r="CN167" s="26"/>
      <c r="CO167" s="26"/>
      <c r="CP167" s="26"/>
      <c r="CQ167" s="80"/>
      <c r="CR167" s="26"/>
      <c r="CS167" s="26"/>
      <c r="CT167" s="26"/>
      <c r="CU167" s="80"/>
      <c r="CV167" s="80"/>
      <c r="CW167" s="26"/>
      <c r="CX167" s="26"/>
      <c r="CY167" s="80"/>
      <c r="CZ167" s="26">
        <v>2724</v>
      </c>
      <c r="DA167" s="26">
        <v>2724</v>
      </c>
      <c r="DB167" s="26">
        <v>0</v>
      </c>
      <c r="DC167" s="31">
        <f t="shared" si="405"/>
        <v>0</v>
      </c>
      <c r="DD167" s="26"/>
      <c r="DE167" s="26"/>
      <c r="DF167" s="26"/>
      <c r="DG167" s="31"/>
      <c r="DH167" s="80"/>
      <c r="DI167" s="26"/>
      <c r="DJ167" s="26"/>
      <c r="DK167" s="80"/>
      <c r="DL167" s="80"/>
      <c r="DM167" s="26"/>
      <c r="DN167" s="26"/>
      <c r="DO167" s="26"/>
      <c r="DP167" s="26"/>
      <c r="DQ167" s="26"/>
      <c r="DR167" s="26"/>
      <c r="DS167" s="188"/>
      <c r="DT167" s="188"/>
      <c r="DU167" s="27"/>
      <c r="DV167" s="26"/>
      <c r="DW167" s="80"/>
      <c r="DX167" s="80"/>
      <c r="DY167" s="27"/>
      <c r="DZ167" s="26"/>
      <c r="EA167" s="80"/>
      <c r="EB167" s="27"/>
      <c r="EC167" s="27"/>
      <c r="ED167" s="26"/>
      <c r="EE167" s="80"/>
      <c r="EF167" s="27"/>
      <c r="EG167" s="27"/>
      <c r="EH167" s="26"/>
      <c r="EI167" s="26"/>
      <c r="EJ167" s="27"/>
      <c r="EK167" s="27"/>
      <c r="EL167" s="26"/>
      <c r="EM167" s="80"/>
      <c r="EN167" s="27"/>
      <c r="EO167" s="27"/>
      <c r="EP167" s="26"/>
      <c r="EQ167" s="80"/>
      <c r="ER167" s="26"/>
      <c r="ES167" s="26"/>
      <c r="ET167" s="26"/>
      <c r="EU167" s="80"/>
      <c r="EV167" s="26"/>
      <c r="EW167" s="26"/>
      <c r="EX167" s="26"/>
      <c r="EY167" s="26"/>
      <c r="EZ167" s="26"/>
      <c r="FA167" s="26"/>
      <c r="FB167" s="26"/>
      <c r="FC167" s="26"/>
      <c r="FD167" s="27"/>
      <c r="FE167" s="27"/>
      <c r="FF167" s="26"/>
      <c r="FG167" s="80"/>
      <c r="FH167" s="80"/>
      <c r="FI167" s="27"/>
      <c r="FJ167" s="26"/>
      <c r="FK167" s="80"/>
      <c r="FL167" s="80"/>
      <c r="FM167" s="27"/>
      <c r="FN167" s="26"/>
      <c r="FO167" s="80"/>
      <c r="FP167" s="26"/>
      <c r="FQ167" s="26"/>
      <c r="FR167" s="26"/>
      <c r="FS167" s="80"/>
      <c r="FT167" s="80"/>
      <c r="FU167" s="26"/>
      <c r="FV167" s="26"/>
      <c r="FW167" s="80"/>
      <c r="FX167" s="26"/>
      <c r="FY167" s="26"/>
      <c r="FZ167" s="26"/>
      <c r="GA167" s="80"/>
      <c r="GB167" s="26"/>
      <c r="GC167" s="26"/>
      <c r="GD167" s="26"/>
      <c r="GE167" s="80"/>
      <c r="GF167" s="26"/>
      <c r="GG167" s="26"/>
      <c r="GH167" s="26"/>
      <c r="GI167" s="80"/>
      <c r="GJ167" s="80"/>
      <c r="GK167" s="26"/>
      <c r="GL167" s="26"/>
      <c r="GM167" s="80"/>
      <c r="GN167" s="26"/>
      <c r="GO167" s="26"/>
      <c r="GP167" s="26"/>
      <c r="GQ167" s="80"/>
      <c r="GR167" s="80"/>
      <c r="GS167" s="26"/>
      <c r="GT167" s="26"/>
      <c r="GU167" s="26"/>
      <c r="GV167" s="26"/>
      <c r="GW167" s="26"/>
      <c r="GX167" s="26"/>
      <c r="GY167" s="26"/>
      <c r="GZ167" s="26"/>
      <c r="HA167" s="26"/>
      <c r="HB167" s="26"/>
      <c r="HC167" s="26"/>
      <c r="HD167" s="26"/>
      <c r="HE167" s="26"/>
      <c r="HF167" s="26"/>
      <c r="HG167" s="26"/>
      <c r="HH167" s="26"/>
      <c r="HI167" s="26"/>
      <c r="HJ167" s="26"/>
      <c r="HK167" s="26"/>
      <c r="HL167" s="26"/>
      <c r="HM167" s="26"/>
      <c r="HN167" s="26"/>
      <c r="HO167" s="26"/>
      <c r="HP167" s="26"/>
      <c r="HQ167" s="26"/>
      <c r="HR167" s="26"/>
      <c r="HS167" s="26"/>
      <c r="HT167" s="26"/>
      <c r="HU167" s="26"/>
      <c r="HV167" s="26"/>
      <c r="HW167" s="26"/>
      <c r="HX167" s="26"/>
      <c r="HY167" s="26"/>
      <c r="HZ167" s="26"/>
      <c r="IA167" s="26"/>
      <c r="IB167" s="26"/>
      <c r="IC167" s="26"/>
      <c r="ID167" s="26"/>
      <c r="IE167" s="26"/>
      <c r="IF167" s="26"/>
      <c r="IG167" s="26"/>
      <c r="IH167" s="26"/>
      <c r="II167" s="26"/>
      <c r="IJ167" s="26"/>
      <c r="IK167" s="26"/>
      <c r="IL167" s="26"/>
      <c r="IM167" s="26"/>
      <c r="IN167" s="26"/>
      <c r="IO167" s="26"/>
      <c r="IP167" s="26"/>
      <c r="IQ167" s="26"/>
      <c r="IR167" s="80"/>
      <c r="IS167" s="27"/>
      <c r="IT167" s="26"/>
      <c r="IU167" s="80"/>
      <c r="IV167" s="26"/>
      <c r="IW167" s="26"/>
      <c r="IX167" s="26"/>
      <c r="IY167" s="26"/>
      <c r="IZ167" s="26"/>
      <c r="JA167" s="26"/>
      <c r="JB167" s="26"/>
      <c r="JC167" s="26"/>
      <c r="JD167" s="26"/>
      <c r="JE167" s="26"/>
      <c r="JF167" s="26"/>
      <c r="JG167" s="26"/>
      <c r="JH167" s="26"/>
      <c r="JI167" s="26"/>
      <c r="JJ167" s="26"/>
      <c r="JK167" s="26"/>
      <c r="JL167" s="26"/>
      <c r="JM167" s="26"/>
      <c r="JN167" s="26"/>
      <c r="JO167" s="26"/>
      <c r="JP167" s="26"/>
      <c r="JQ167" s="26"/>
      <c r="JR167" s="26"/>
      <c r="JS167" s="26"/>
      <c r="JT167" s="26"/>
      <c r="JU167" s="26"/>
      <c r="JV167" s="26"/>
      <c r="JW167" s="26"/>
      <c r="JX167" s="30"/>
      <c r="JY167" s="30"/>
      <c r="JZ167" s="30"/>
      <c r="KA167" s="30"/>
      <c r="KB167" s="26"/>
      <c r="KC167" s="26"/>
      <c r="KD167" s="26"/>
      <c r="KE167" s="26"/>
      <c r="KF167" s="26"/>
      <c r="KG167" s="26"/>
      <c r="KH167" s="26"/>
      <c r="KI167" s="26"/>
      <c r="KJ167" s="26"/>
      <c r="KK167" s="26"/>
      <c r="KL167" s="26"/>
      <c r="KM167" s="26"/>
      <c r="KN167" s="26"/>
      <c r="KO167" s="26"/>
      <c r="KP167" s="26"/>
      <c r="KQ167" s="26"/>
      <c r="KR167" s="26"/>
      <c r="KS167" s="26"/>
      <c r="KT167" s="26"/>
      <c r="KU167" s="26"/>
      <c r="KV167" s="26"/>
      <c r="KW167" s="26"/>
      <c r="KX167" s="26"/>
      <c r="KY167" s="26"/>
      <c r="KZ167" s="26"/>
      <c r="LA167" s="26"/>
      <c r="LB167" s="26"/>
      <c r="LC167" s="26"/>
      <c r="LD167" s="26"/>
      <c r="LE167" s="26"/>
      <c r="LF167" s="26"/>
      <c r="LG167" s="26"/>
      <c r="LH167" s="26"/>
      <c r="LI167" s="26"/>
      <c r="LJ167" s="26"/>
      <c r="LK167" s="26"/>
      <c r="LL167" s="26"/>
      <c r="LM167" s="26"/>
      <c r="LN167" s="26"/>
      <c r="LO167" s="26"/>
      <c r="LP167" s="26"/>
      <c r="LQ167" s="26"/>
      <c r="LR167" s="26"/>
      <c r="LS167" s="26"/>
    </row>
    <row r="168" spans="1:331" ht="15.75" x14ac:dyDescent="0.25">
      <c r="A168" s="67" t="s">
        <v>400</v>
      </c>
      <c r="B168" s="198">
        <f t="shared" si="398"/>
        <v>140934</v>
      </c>
      <c r="C168" s="198">
        <f t="shared" si="399"/>
        <v>141381.25394</v>
      </c>
      <c r="D168" s="198">
        <f t="shared" si="400"/>
        <v>141381.25394</v>
      </c>
      <c r="E168" s="198"/>
      <c r="F168" s="198">
        <f t="shared" si="401"/>
        <v>141381.25394</v>
      </c>
      <c r="G168" s="26">
        <f t="shared" si="406"/>
        <v>100</v>
      </c>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7"/>
      <c r="AF168" s="27"/>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v>447.25394</v>
      </c>
      <c r="BR168" s="26">
        <v>447.25394</v>
      </c>
      <c r="BS168" s="26">
        <f t="shared" si="404"/>
        <v>100</v>
      </c>
      <c r="BT168" s="26"/>
      <c r="BU168" s="26"/>
      <c r="BV168" s="26"/>
      <c r="BW168" s="26"/>
      <c r="BX168" s="184"/>
      <c r="BY168" s="184"/>
      <c r="BZ168" s="184"/>
      <c r="CA168" s="184"/>
      <c r="CB168" s="26"/>
      <c r="CC168" s="26"/>
      <c r="CD168" s="26"/>
      <c r="CE168" s="80"/>
      <c r="CF168" s="26"/>
      <c r="CG168" s="26"/>
      <c r="CH168" s="26"/>
      <c r="CI168" s="80"/>
      <c r="CJ168" s="26"/>
      <c r="CK168" s="26"/>
      <c r="CL168" s="26"/>
      <c r="CM168" s="80"/>
      <c r="CN168" s="26"/>
      <c r="CO168" s="26"/>
      <c r="CP168" s="26"/>
      <c r="CQ168" s="80"/>
      <c r="CR168" s="26"/>
      <c r="CS168" s="26"/>
      <c r="CT168" s="26"/>
      <c r="CU168" s="80"/>
      <c r="CV168" s="80"/>
      <c r="CW168" s="26"/>
      <c r="CX168" s="26"/>
      <c r="CY168" s="80"/>
      <c r="CZ168" s="26">
        <v>3663</v>
      </c>
      <c r="DA168" s="26">
        <v>3663</v>
      </c>
      <c r="DB168" s="26">
        <v>3663</v>
      </c>
      <c r="DC168" s="31">
        <f t="shared" si="405"/>
        <v>100</v>
      </c>
      <c r="DD168" s="26">
        <v>137271</v>
      </c>
      <c r="DE168" s="26">
        <v>137271</v>
      </c>
      <c r="DF168" s="26">
        <v>137271</v>
      </c>
      <c r="DG168" s="31">
        <f>DF168/DE168*100</f>
        <v>100</v>
      </c>
      <c r="DH168" s="80"/>
      <c r="DI168" s="26"/>
      <c r="DJ168" s="26"/>
      <c r="DK168" s="80"/>
      <c r="DL168" s="80"/>
      <c r="DM168" s="26"/>
      <c r="DN168" s="26"/>
      <c r="DO168" s="26"/>
      <c r="DP168" s="26"/>
      <c r="DQ168" s="26"/>
      <c r="DR168" s="26"/>
      <c r="DS168" s="188"/>
      <c r="DT168" s="188"/>
      <c r="DU168" s="27"/>
      <c r="DV168" s="26"/>
      <c r="DW168" s="80"/>
      <c r="DX168" s="80"/>
      <c r="DY168" s="27"/>
      <c r="DZ168" s="26"/>
      <c r="EA168" s="80"/>
      <c r="EB168" s="27"/>
      <c r="EC168" s="27"/>
      <c r="ED168" s="26"/>
      <c r="EE168" s="80"/>
      <c r="EF168" s="27"/>
      <c r="EG168" s="27"/>
      <c r="EH168" s="26"/>
      <c r="EI168" s="26"/>
      <c r="EJ168" s="27"/>
      <c r="EK168" s="27"/>
      <c r="EL168" s="26"/>
      <c r="EM168" s="80"/>
      <c r="EN168" s="27"/>
      <c r="EO168" s="27"/>
      <c r="EP168" s="26"/>
      <c r="EQ168" s="80"/>
      <c r="ER168" s="26"/>
      <c r="ES168" s="26"/>
      <c r="ET168" s="26"/>
      <c r="EU168" s="80"/>
      <c r="EV168" s="26"/>
      <c r="EW168" s="26"/>
      <c r="EX168" s="26"/>
      <c r="EY168" s="26"/>
      <c r="EZ168" s="26"/>
      <c r="FA168" s="26"/>
      <c r="FB168" s="26"/>
      <c r="FC168" s="26"/>
      <c r="FD168" s="27"/>
      <c r="FE168" s="27"/>
      <c r="FF168" s="26"/>
      <c r="FG168" s="80"/>
      <c r="FH168" s="80"/>
      <c r="FI168" s="27"/>
      <c r="FJ168" s="26"/>
      <c r="FK168" s="80"/>
      <c r="FL168" s="80"/>
      <c r="FM168" s="27"/>
      <c r="FN168" s="26"/>
      <c r="FO168" s="80"/>
      <c r="FP168" s="26"/>
      <c r="FQ168" s="26"/>
      <c r="FR168" s="26"/>
      <c r="FS168" s="80"/>
      <c r="FT168" s="80"/>
      <c r="FU168" s="26"/>
      <c r="FV168" s="26"/>
      <c r="FW168" s="80"/>
      <c r="FX168" s="26"/>
      <c r="FY168" s="26"/>
      <c r="FZ168" s="26"/>
      <c r="GA168" s="80"/>
      <c r="GB168" s="26"/>
      <c r="GC168" s="26"/>
      <c r="GD168" s="26"/>
      <c r="GE168" s="80"/>
      <c r="GF168" s="26"/>
      <c r="GG168" s="26"/>
      <c r="GH168" s="26"/>
      <c r="GI168" s="80"/>
      <c r="GJ168" s="80"/>
      <c r="GK168" s="26"/>
      <c r="GL168" s="26"/>
      <c r="GM168" s="80"/>
      <c r="GN168" s="26"/>
      <c r="GO168" s="26"/>
      <c r="GP168" s="26"/>
      <c r="GQ168" s="80"/>
      <c r="GR168" s="80"/>
      <c r="GS168" s="26"/>
      <c r="GT168" s="26"/>
      <c r="GU168" s="26"/>
      <c r="GV168" s="26"/>
      <c r="GW168" s="26"/>
      <c r="GX168" s="26"/>
      <c r="GY168" s="26"/>
      <c r="GZ168" s="26"/>
      <c r="HA168" s="26"/>
      <c r="HB168" s="26"/>
      <c r="HC168" s="26"/>
      <c r="HD168" s="26"/>
      <c r="HE168" s="26"/>
      <c r="HF168" s="26"/>
      <c r="HG168" s="26"/>
      <c r="HH168" s="26"/>
      <c r="HI168" s="26"/>
      <c r="HJ168" s="26"/>
      <c r="HK168" s="26"/>
      <c r="HL168" s="26"/>
      <c r="HM168" s="26"/>
      <c r="HN168" s="26"/>
      <c r="HO168" s="26"/>
      <c r="HP168" s="26"/>
      <c r="HQ168" s="26"/>
      <c r="HR168" s="26"/>
      <c r="HS168" s="26"/>
      <c r="HT168" s="26"/>
      <c r="HU168" s="26"/>
      <c r="HV168" s="26"/>
      <c r="HW168" s="26"/>
      <c r="HX168" s="26"/>
      <c r="HY168" s="26"/>
      <c r="HZ168" s="26"/>
      <c r="IA168" s="26"/>
      <c r="IB168" s="26"/>
      <c r="IC168" s="26"/>
      <c r="ID168" s="26"/>
      <c r="IE168" s="26"/>
      <c r="IF168" s="26"/>
      <c r="IG168" s="26"/>
      <c r="IH168" s="26"/>
      <c r="II168" s="26"/>
      <c r="IJ168" s="26"/>
      <c r="IK168" s="26"/>
      <c r="IL168" s="26"/>
      <c r="IM168" s="26"/>
      <c r="IN168" s="26"/>
      <c r="IO168" s="26"/>
      <c r="IP168" s="26"/>
      <c r="IQ168" s="26"/>
      <c r="IR168" s="80"/>
      <c r="IS168" s="27"/>
      <c r="IT168" s="26"/>
      <c r="IU168" s="80"/>
      <c r="IV168" s="26"/>
      <c r="IW168" s="26"/>
      <c r="IX168" s="26"/>
      <c r="IY168" s="26"/>
      <c r="IZ168" s="26"/>
      <c r="JA168" s="26"/>
      <c r="JB168" s="26"/>
      <c r="JC168" s="26"/>
      <c r="JD168" s="26"/>
      <c r="JE168" s="26"/>
      <c r="JF168" s="26"/>
      <c r="JG168" s="26"/>
      <c r="JH168" s="26"/>
      <c r="JI168" s="26"/>
      <c r="JJ168" s="26"/>
      <c r="JK168" s="26"/>
      <c r="JL168" s="26"/>
      <c r="JM168" s="26"/>
      <c r="JN168" s="26"/>
      <c r="JO168" s="26"/>
      <c r="JP168" s="26"/>
      <c r="JQ168" s="26"/>
      <c r="JR168" s="26"/>
      <c r="JS168" s="26"/>
      <c r="JT168" s="26"/>
      <c r="JU168" s="26"/>
      <c r="JV168" s="26"/>
      <c r="JW168" s="26"/>
      <c r="JX168" s="30"/>
      <c r="JY168" s="30"/>
      <c r="JZ168" s="30"/>
      <c r="KA168" s="30"/>
      <c r="KB168" s="26"/>
      <c r="KC168" s="26"/>
      <c r="KD168" s="26"/>
      <c r="KE168" s="26"/>
      <c r="KF168" s="26"/>
      <c r="KG168" s="26"/>
      <c r="KH168" s="26"/>
      <c r="KI168" s="26"/>
      <c r="KJ168" s="26"/>
      <c r="KK168" s="26"/>
      <c r="KL168" s="26"/>
      <c r="KM168" s="26"/>
      <c r="KN168" s="26"/>
      <c r="KO168" s="26"/>
      <c r="KP168" s="26"/>
      <c r="KQ168" s="26"/>
      <c r="KR168" s="26"/>
      <c r="KS168" s="26"/>
      <c r="KT168" s="26"/>
      <c r="KU168" s="26"/>
      <c r="KV168" s="26"/>
      <c r="KW168" s="26"/>
      <c r="KX168" s="26"/>
      <c r="KY168" s="26"/>
      <c r="KZ168" s="26"/>
      <c r="LA168" s="26"/>
      <c r="LB168" s="26"/>
      <c r="LC168" s="26"/>
      <c r="LD168" s="26"/>
      <c r="LE168" s="26"/>
      <c r="LF168" s="26"/>
      <c r="LG168" s="26"/>
      <c r="LH168" s="26"/>
      <c r="LI168" s="26"/>
      <c r="LJ168" s="26"/>
      <c r="LK168" s="26"/>
      <c r="LL168" s="26"/>
      <c r="LM168" s="26"/>
      <c r="LN168" s="26"/>
      <c r="LO168" s="26"/>
      <c r="LP168" s="26"/>
      <c r="LQ168" s="26"/>
      <c r="LR168" s="26"/>
      <c r="LS168" s="26"/>
    </row>
    <row r="169" spans="1:331" ht="15.75" x14ac:dyDescent="0.25">
      <c r="A169" s="67" t="s">
        <v>401</v>
      </c>
      <c r="B169" s="198">
        <f t="shared" si="398"/>
        <v>6354</v>
      </c>
      <c r="C169" s="198">
        <f t="shared" si="399"/>
        <v>9554</v>
      </c>
      <c r="D169" s="198">
        <f t="shared" si="400"/>
        <v>9554</v>
      </c>
      <c r="E169" s="198"/>
      <c r="F169" s="198">
        <f t="shared" si="401"/>
        <v>6677.6</v>
      </c>
      <c r="G169" s="26">
        <f t="shared" si="406"/>
        <v>69.893238434163706</v>
      </c>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7"/>
      <c r="AF169" s="27"/>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184"/>
      <c r="BY169" s="184"/>
      <c r="BZ169" s="184"/>
      <c r="CA169" s="184"/>
      <c r="CB169" s="26"/>
      <c r="CC169" s="26"/>
      <c r="CD169" s="26"/>
      <c r="CE169" s="80"/>
      <c r="CF169" s="26"/>
      <c r="CG169" s="26"/>
      <c r="CH169" s="26"/>
      <c r="CI169" s="80"/>
      <c r="CJ169" s="26"/>
      <c r="CK169" s="26"/>
      <c r="CL169" s="26"/>
      <c r="CM169" s="80"/>
      <c r="CN169" s="26"/>
      <c r="CO169" s="26"/>
      <c r="CP169" s="26"/>
      <c r="CQ169" s="80"/>
      <c r="CR169" s="26"/>
      <c r="CS169" s="26"/>
      <c r="CT169" s="26"/>
      <c r="CU169" s="80"/>
      <c r="CV169" s="80"/>
      <c r="CW169" s="26"/>
      <c r="CX169" s="26"/>
      <c r="CY169" s="80"/>
      <c r="CZ169" s="26">
        <v>6354</v>
      </c>
      <c r="DA169" s="26">
        <v>6354</v>
      </c>
      <c r="DB169" s="26">
        <v>6354</v>
      </c>
      <c r="DC169" s="31">
        <f t="shared" si="405"/>
        <v>100</v>
      </c>
      <c r="DD169" s="26"/>
      <c r="DE169" s="26"/>
      <c r="DF169" s="26"/>
      <c r="DG169" s="80"/>
      <c r="DH169" s="80"/>
      <c r="DI169" s="26"/>
      <c r="DJ169" s="26"/>
      <c r="DK169" s="80"/>
      <c r="DL169" s="80"/>
      <c r="DM169" s="26"/>
      <c r="DN169" s="26"/>
      <c r="DO169" s="26"/>
      <c r="DP169" s="26"/>
      <c r="DQ169" s="26"/>
      <c r="DR169" s="26"/>
      <c r="DS169" s="188"/>
      <c r="DT169" s="188"/>
      <c r="DU169" s="27"/>
      <c r="DV169" s="26"/>
      <c r="DW169" s="80"/>
      <c r="DX169" s="80"/>
      <c r="DY169" s="27"/>
      <c r="DZ169" s="26"/>
      <c r="EA169" s="80"/>
      <c r="EB169" s="27"/>
      <c r="EC169" s="27"/>
      <c r="ED169" s="26"/>
      <c r="EE169" s="80"/>
      <c r="EF169" s="27"/>
      <c r="EG169" s="27"/>
      <c r="EH169" s="26"/>
      <c r="EI169" s="26"/>
      <c r="EJ169" s="27"/>
      <c r="EK169" s="27"/>
      <c r="EL169" s="26"/>
      <c r="EM169" s="80"/>
      <c r="EN169" s="27"/>
      <c r="EO169" s="27"/>
      <c r="EP169" s="26"/>
      <c r="EQ169" s="80"/>
      <c r="ER169" s="26"/>
      <c r="ES169" s="26"/>
      <c r="ET169" s="26"/>
      <c r="EU169" s="80"/>
      <c r="EV169" s="26"/>
      <c r="EW169" s="26"/>
      <c r="EX169" s="26"/>
      <c r="EY169" s="26"/>
      <c r="EZ169" s="26"/>
      <c r="FA169" s="26"/>
      <c r="FB169" s="26"/>
      <c r="FC169" s="26"/>
      <c r="FD169" s="27"/>
      <c r="FE169" s="27"/>
      <c r="FF169" s="26"/>
      <c r="FG169" s="80"/>
      <c r="FH169" s="80"/>
      <c r="FI169" s="27"/>
      <c r="FJ169" s="26"/>
      <c r="FK169" s="80"/>
      <c r="FL169" s="80"/>
      <c r="FM169" s="27"/>
      <c r="FN169" s="26"/>
      <c r="FO169" s="80"/>
      <c r="FP169" s="26"/>
      <c r="FQ169" s="26"/>
      <c r="FR169" s="26"/>
      <c r="FS169" s="80"/>
      <c r="FT169" s="80"/>
      <c r="FU169" s="26"/>
      <c r="FV169" s="26"/>
      <c r="FW169" s="80"/>
      <c r="FX169" s="26"/>
      <c r="FY169" s="26"/>
      <c r="FZ169" s="26"/>
      <c r="GA169" s="80"/>
      <c r="GB169" s="26"/>
      <c r="GC169" s="26"/>
      <c r="GD169" s="26"/>
      <c r="GE169" s="80"/>
      <c r="GF169" s="26"/>
      <c r="GG169" s="26"/>
      <c r="GH169" s="26"/>
      <c r="GI169" s="80"/>
      <c r="GJ169" s="80"/>
      <c r="GK169" s="26"/>
      <c r="GL169" s="26"/>
      <c r="GM169" s="80"/>
      <c r="GN169" s="26"/>
      <c r="GO169" s="26"/>
      <c r="GP169" s="26"/>
      <c r="GQ169" s="80"/>
      <c r="GR169" s="80"/>
      <c r="GS169" s="26"/>
      <c r="GT169" s="26"/>
      <c r="GU169" s="26"/>
      <c r="GV169" s="26"/>
      <c r="GW169" s="26"/>
      <c r="GX169" s="26"/>
      <c r="GY169" s="26"/>
      <c r="GZ169" s="26"/>
      <c r="HA169" s="26"/>
      <c r="HB169" s="26"/>
      <c r="HC169" s="26"/>
      <c r="HD169" s="26"/>
      <c r="HE169" s="26"/>
      <c r="HF169" s="26"/>
      <c r="HG169" s="26"/>
      <c r="HH169" s="26"/>
      <c r="HI169" s="26"/>
      <c r="HJ169" s="26"/>
      <c r="HK169" s="26"/>
      <c r="HL169" s="26"/>
      <c r="HM169" s="26"/>
      <c r="HN169" s="26"/>
      <c r="HO169" s="26"/>
      <c r="HP169" s="26"/>
      <c r="HQ169" s="26"/>
      <c r="HR169" s="26"/>
      <c r="HS169" s="26"/>
      <c r="HT169" s="26"/>
      <c r="HU169" s="26"/>
      <c r="HV169" s="26"/>
      <c r="HW169" s="26"/>
      <c r="HX169" s="26"/>
      <c r="HY169" s="26"/>
      <c r="HZ169" s="26"/>
      <c r="IA169" s="26"/>
      <c r="IB169" s="26"/>
      <c r="IC169" s="26"/>
      <c r="ID169" s="26"/>
      <c r="IE169" s="26"/>
      <c r="IF169" s="26"/>
      <c r="IG169" s="26"/>
      <c r="IH169" s="26"/>
      <c r="II169" s="26"/>
      <c r="IJ169" s="26"/>
      <c r="IK169" s="26"/>
      <c r="IL169" s="26"/>
      <c r="IM169" s="26"/>
      <c r="IN169" s="26"/>
      <c r="IO169" s="26"/>
      <c r="IP169" s="26"/>
      <c r="IQ169" s="26"/>
      <c r="IR169" s="80"/>
      <c r="IS169" s="27"/>
      <c r="IT169" s="26"/>
      <c r="IU169" s="80"/>
      <c r="IV169" s="26"/>
      <c r="IW169" s="26"/>
      <c r="IX169" s="26"/>
      <c r="IY169" s="26"/>
      <c r="IZ169" s="26"/>
      <c r="JA169" s="26"/>
      <c r="JB169" s="26"/>
      <c r="JC169" s="26"/>
      <c r="JD169" s="26"/>
      <c r="JE169" s="26">
        <v>3200</v>
      </c>
      <c r="JF169" s="26">
        <v>323.60000000000002</v>
      </c>
      <c r="JG169" s="26">
        <f>JF169/JE169*100</f>
        <v>10.112500000000001</v>
      </c>
      <c r="JH169" s="26"/>
      <c r="JI169" s="26"/>
      <c r="JJ169" s="26"/>
      <c r="JK169" s="26"/>
      <c r="JL169" s="26"/>
      <c r="JM169" s="26"/>
      <c r="JN169" s="26"/>
      <c r="JO169" s="26"/>
      <c r="JP169" s="26"/>
      <c r="JQ169" s="26"/>
      <c r="JR169" s="26"/>
      <c r="JS169" s="26"/>
      <c r="JT169" s="26"/>
      <c r="JU169" s="26"/>
      <c r="JV169" s="26"/>
      <c r="JW169" s="26"/>
      <c r="JX169" s="30"/>
      <c r="JY169" s="30"/>
      <c r="JZ169" s="30"/>
      <c r="KA169" s="30"/>
      <c r="KB169" s="26"/>
      <c r="KC169" s="26"/>
      <c r="KD169" s="26"/>
      <c r="KE169" s="26"/>
      <c r="KF169" s="26"/>
      <c r="KG169" s="26"/>
      <c r="KH169" s="26"/>
      <c r="KI169" s="26"/>
      <c r="KJ169" s="26"/>
      <c r="KK169" s="26"/>
      <c r="KL169" s="26"/>
      <c r="KM169" s="26"/>
      <c r="KN169" s="26"/>
      <c r="KO169" s="26"/>
      <c r="KP169" s="26"/>
      <c r="KQ169" s="26"/>
      <c r="KR169" s="26"/>
      <c r="KS169" s="26"/>
      <c r="KT169" s="26"/>
      <c r="KU169" s="26"/>
      <c r="KV169" s="26"/>
      <c r="KW169" s="26"/>
      <c r="KX169" s="26"/>
      <c r="KY169" s="26"/>
      <c r="KZ169" s="26"/>
      <c r="LA169" s="26"/>
      <c r="LB169" s="26"/>
      <c r="LC169" s="26"/>
      <c r="LD169" s="26"/>
      <c r="LE169" s="26"/>
      <c r="LF169" s="26"/>
      <c r="LG169" s="26"/>
      <c r="LH169" s="26"/>
      <c r="LI169" s="26"/>
      <c r="LJ169" s="26"/>
      <c r="LK169" s="26"/>
      <c r="LL169" s="26"/>
      <c r="LM169" s="26"/>
      <c r="LN169" s="26"/>
      <c r="LO169" s="26"/>
      <c r="LP169" s="26"/>
      <c r="LQ169" s="26"/>
      <c r="LR169" s="26"/>
      <c r="LS169" s="26"/>
    </row>
    <row r="170" spans="1:331" ht="15.75" x14ac:dyDescent="0.25">
      <c r="A170" s="67" t="s">
        <v>518</v>
      </c>
      <c r="B170" s="198">
        <f t="shared" si="398"/>
        <v>2823</v>
      </c>
      <c r="C170" s="198">
        <f t="shared" si="399"/>
        <v>2823</v>
      </c>
      <c r="D170" s="198">
        <f t="shared" si="400"/>
        <v>2823</v>
      </c>
      <c r="E170" s="198"/>
      <c r="F170" s="198">
        <f t="shared" si="401"/>
        <v>2823</v>
      </c>
      <c r="G170" s="26">
        <f t="shared" si="406"/>
        <v>100</v>
      </c>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7"/>
      <c r="AF170" s="27"/>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184"/>
      <c r="BY170" s="184"/>
      <c r="BZ170" s="184"/>
      <c r="CA170" s="184"/>
      <c r="CB170" s="26"/>
      <c r="CC170" s="26"/>
      <c r="CD170" s="26"/>
      <c r="CE170" s="80"/>
      <c r="CF170" s="26"/>
      <c r="CG170" s="26"/>
      <c r="CH170" s="26"/>
      <c r="CI170" s="80"/>
      <c r="CJ170" s="26"/>
      <c r="CK170" s="26"/>
      <c r="CL170" s="26"/>
      <c r="CM170" s="80"/>
      <c r="CN170" s="26"/>
      <c r="CO170" s="26"/>
      <c r="CP170" s="26"/>
      <c r="CQ170" s="80"/>
      <c r="CR170" s="26"/>
      <c r="CS170" s="26"/>
      <c r="CT170" s="26"/>
      <c r="CU170" s="80"/>
      <c r="CV170" s="80"/>
      <c r="CW170" s="26"/>
      <c r="CX170" s="26"/>
      <c r="CY170" s="80"/>
      <c r="CZ170" s="26">
        <v>2823</v>
      </c>
      <c r="DA170" s="26">
        <v>2823</v>
      </c>
      <c r="DB170" s="26">
        <v>2823</v>
      </c>
      <c r="DC170" s="31">
        <f t="shared" si="405"/>
        <v>100</v>
      </c>
      <c r="DD170" s="26"/>
      <c r="DE170" s="26"/>
      <c r="DF170" s="26"/>
      <c r="DG170" s="80"/>
      <c r="DH170" s="80"/>
      <c r="DI170" s="26"/>
      <c r="DJ170" s="26"/>
      <c r="DK170" s="80"/>
      <c r="DL170" s="80"/>
      <c r="DM170" s="26"/>
      <c r="DN170" s="26"/>
      <c r="DO170" s="26"/>
      <c r="DP170" s="26"/>
      <c r="DQ170" s="26"/>
      <c r="DR170" s="26"/>
      <c r="DS170" s="188"/>
      <c r="DT170" s="188"/>
      <c r="DU170" s="27"/>
      <c r="DV170" s="26"/>
      <c r="DW170" s="80"/>
      <c r="DX170" s="80"/>
      <c r="DY170" s="27"/>
      <c r="DZ170" s="26"/>
      <c r="EA170" s="80"/>
      <c r="EB170" s="27"/>
      <c r="EC170" s="27"/>
      <c r="ED170" s="26"/>
      <c r="EE170" s="80"/>
      <c r="EF170" s="27"/>
      <c r="EG170" s="27"/>
      <c r="EH170" s="26"/>
      <c r="EI170" s="26"/>
      <c r="EJ170" s="27"/>
      <c r="EK170" s="27"/>
      <c r="EL170" s="26"/>
      <c r="EM170" s="80"/>
      <c r="EN170" s="27"/>
      <c r="EO170" s="27"/>
      <c r="EP170" s="26"/>
      <c r="EQ170" s="80"/>
      <c r="ER170" s="26"/>
      <c r="ES170" s="26"/>
      <c r="ET170" s="26"/>
      <c r="EU170" s="80"/>
      <c r="EV170" s="26"/>
      <c r="EW170" s="26"/>
      <c r="EX170" s="26"/>
      <c r="EY170" s="26"/>
      <c r="EZ170" s="26"/>
      <c r="FA170" s="26"/>
      <c r="FB170" s="26"/>
      <c r="FC170" s="26"/>
      <c r="FD170" s="27"/>
      <c r="FE170" s="27"/>
      <c r="FF170" s="26"/>
      <c r="FG170" s="80"/>
      <c r="FH170" s="80"/>
      <c r="FI170" s="27"/>
      <c r="FJ170" s="26"/>
      <c r="FK170" s="80"/>
      <c r="FL170" s="80"/>
      <c r="FM170" s="27"/>
      <c r="FN170" s="26"/>
      <c r="FO170" s="80"/>
      <c r="FP170" s="26"/>
      <c r="FQ170" s="26"/>
      <c r="FR170" s="26"/>
      <c r="FS170" s="80"/>
      <c r="FT170" s="80"/>
      <c r="FU170" s="26"/>
      <c r="FV170" s="26"/>
      <c r="FW170" s="80"/>
      <c r="FX170" s="26"/>
      <c r="FY170" s="26"/>
      <c r="FZ170" s="26"/>
      <c r="GA170" s="80"/>
      <c r="GB170" s="26"/>
      <c r="GC170" s="26"/>
      <c r="GD170" s="26"/>
      <c r="GE170" s="80"/>
      <c r="GF170" s="26"/>
      <c r="GG170" s="26"/>
      <c r="GH170" s="26"/>
      <c r="GI170" s="80"/>
      <c r="GJ170" s="80"/>
      <c r="GK170" s="26"/>
      <c r="GL170" s="26"/>
      <c r="GM170" s="80"/>
      <c r="GN170" s="26"/>
      <c r="GO170" s="26"/>
      <c r="GP170" s="26"/>
      <c r="GQ170" s="80"/>
      <c r="GR170" s="80"/>
      <c r="GS170" s="26"/>
      <c r="GT170" s="26"/>
      <c r="GU170" s="26"/>
      <c r="GV170" s="26"/>
      <c r="GW170" s="26"/>
      <c r="GX170" s="26"/>
      <c r="GY170" s="26"/>
      <c r="GZ170" s="26"/>
      <c r="HA170" s="26"/>
      <c r="HB170" s="26"/>
      <c r="HC170" s="26"/>
      <c r="HD170" s="26"/>
      <c r="HE170" s="26"/>
      <c r="HF170" s="26"/>
      <c r="HG170" s="26"/>
      <c r="HH170" s="26"/>
      <c r="HI170" s="26"/>
      <c r="HJ170" s="26"/>
      <c r="HK170" s="26"/>
      <c r="HL170" s="26"/>
      <c r="HM170" s="26"/>
      <c r="HN170" s="26"/>
      <c r="HO170" s="26"/>
      <c r="HP170" s="26"/>
      <c r="HQ170" s="26"/>
      <c r="HR170" s="26"/>
      <c r="HS170" s="26"/>
      <c r="HT170" s="26"/>
      <c r="HU170" s="26"/>
      <c r="HV170" s="26"/>
      <c r="HW170" s="26"/>
      <c r="HX170" s="26"/>
      <c r="HY170" s="26"/>
      <c r="HZ170" s="26"/>
      <c r="IA170" s="26"/>
      <c r="IB170" s="26"/>
      <c r="IC170" s="26"/>
      <c r="ID170" s="26"/>
      <c r="IE170" s="26"/>
      <c r="IF170" s="26"/>
      <c r="IG170" s="26"/>
      <c r="IH170" s="26"/>
      <c r="II170" s="26"/>
      <c r="IJ170" s="26"/>
      <c r="IK170" s="26"/>
      <c r="IL170" s="26"/>
      <c r="IM170" s="26"/>
      <c r="IN170" s="26"/>
      <c r="IO170" s="26"/>
      <c r="IP170" s="26"/>
      <c r="IQ170" s="26"/>
      <c r="IR170" s="80"/>
      <c r="IS170" s="27"/>
      <c r="IT170" s="26"/>
      <c r="IU170" s="80"/>
      <c r="IV170" s="26"/>
      <c r="IW170" s="26"/>
      <c r="IX170" s="26"/>
      <c r="IY170" s="26"/>
      <c r="IZ170" s="26"/>
      <c r="JA170" s="26"/>
      <c r="JB170" s="26"/>
      <c r="JC170" s="26"/>
      <c r="JD170" s="26"/>
      <c r="JE170" s="26"/>
      <c r="JF170" s="26"/>
      <c r="JG170" s="26"/>
      <c r="JH170" s="26"/>
      <c r="JI170" s="26"/>
      <c r="JJ170" s="26"/>
      <c r="JK170" s="26"/>
      <c r="JL170" s="26"/>
      <c r="JM170" s="26"/>
      <c r="JN170" s="26"/>
      <c r="JO170" s="26"/>
      <c r="JP170" s="26"/>
      <c r="JQ170" s="26"/>
      <c r="JR170" s="26"/>
      <c r="JS170" s="26"/>
      <c r="JT170" s="26"/>
      <c r="JU170" s="26"/>
      <c r="JV170" s="26"/>
      <c r="JW170" s="26"/>
      <c r="JX170" s="30"/>
      <c r="JY170" s="30"/>
      <c r="JZ170" s="30"/>
      <c r="KA170" s="30"/>
      <c r="KB170" s="26"/>
      <c r="KC170" s="26"/>
      <c r="KD170" s="26"/>
      <c r="KE170" s="26"/>
      <c r="KF170" s="26"/>
      <c r="KG170" s="26"/>
      <c r="KH170" s="26"/>
      <c r="KI170" s="26"/>
      <c r="KJ170" s="26"/>
      <c r="KK170" s="26"/>
      <c r="KL170" s="26"/>
      <c r="KM170" s="26"/>
      <c r="KN170" s="26"/>
      <c r="KO170" s="26"/>
      <c r="KP170" s="26"/>
      <c r="KQ170" s="26"/>
      <c r="KR170" s="26"/>
      <c r="KS170" s="26"/>
      <c r="KT170" s="26"/>
      <c r="KU170" s="26"/>
      <c r="KV170" s="26"/>
      <c r="KW170" s="26"/>
      <c r="KX170" s="26"/>
      <c r="KY170" s="26"/>
      <c r="KZ170" s="26"/>
      <c r="LA170" s="26"/>
      <c r="LB170" s="26"/>
      <c r="LC170" s="26"/>
      <c r="LD170" s="26"/>
      <c r="LE170" s="26"/>
      <c r="LF170" s="26"/>
      <c r="LG170" s="26"/>
      <c r="LH170" s="26"/>
      <c r="LI170" s="26"/>
      <c r="LJ170" s="26"/>
      <c r="LK170" s="26"/>
      <c r="LL170" s="26"/>
      <c r="LM170" s="26"/>
      <c r="LN170" s="26"/>
      <c r="LO170" s="26"/>
      <c r="LP170" s="26"/>
      <c r="LQ170" s="26"/>
      <c r="LR170" s="26"/>
      <c r="LS170" s="26"/>
    </row>
    <row r="171" spans="1:331" ht="15.75" x14ac:dyDescent="0.25">
      <c r="A171" s="66" t="s">
        <v>402</v>
      </c>
      <c r="B171" s="198">
        <f t="shared" si="398"/>
        <v>2235</v>
      </c>
      <c r="C171" s="198">
        <f t="shared" si="399"/>
        <v>2235</v>
      </c>
      <c r="D171" s="198">
        <f t="shared" si="400"/>
        <v>2235</v>
      </c>
      <c r="E171" s="198"/>
      <c r="F171" s="198">
        <f t="shared" si="401"/>
        <v>2235</v>
      </c>
      <c r="G171" s="26">
        <f t="shared" si="406"/>
        <v>100</v>
      </c>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7"/>
      <c r="AF171" s="27"/>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184"/>
      <c r="BY171" s="184"/>
      <c r="BZ171" s="184"/>
      <c r="CA171" s="184"/>
      <c r="CB171" s="26"/>
      <c r="CC171" s="26"/>
      <c r="CD171" s="26"/>
      <c r="CE171" s="80"/>
      <c r="CF171" s="26"/>
      <c r="CG171" s="26"/>
      <c r="CH171" s="26"/>
      <c r="CI171" s="80"/>
      <c r="CJ171" s="26"/>
      <c r="CK171" s="26"/>
      <c r="CL171" s="26"/>
      <c r="CM171" s="80"/>
      <c r="CN171" s="26"/>
      <c r="CO171" s="26"/>
      <c r="CP171" s="26"/>
      <c r="CQ171" s="80"/>
      <c r="CR171" s="26"/>
      <c r="CS171" s="26"/>
      <c r="CT171" s="26"/>
      <c r="CU171" s="80"/>
      <c r="CV171" s="80"/>
      <c r="CW171" s="26"/>
      <c r="CX171" s="26"/>
      <c r="CY171" s="80"/>
      <c r="CZ171" s="26">
        <v>2235</v>
      </c>
      <c r="DA171" s="26">
        <v>2235</v>
      </c>
      <c r="DB171" s="26">
        <v>2235</v>
      </c>
      <c r="DC171" s="31">
        <f t="shared" si="405"/>
        <v>100</v>
      </c>
      <c r="DD171" s="26"/>
      <c r="DE171" s="26"/>
      <c r="DF171" s="26"/>
      <c r="DG171" s="80"/>
      <c r="DH171" s="80"/>
      <c r="DI171" s="26"/>
      <c r="DJ171" s="26"/>
      <c r="DK171" s="80"/>
      <c r="DL171" s="80"/>
      <c r="DM171" s="26"/>
      <c r="DN171" s="26"/>
      <c r="DO171" s="26"/>
      <c r="DP171" s="26"/>
      <c r="DQ171" s="26"/>
      <c r="DR171" s="26"/>
      <c r="DS171" s="188"/>
      <c r="DT171" s="188"/>
      <c r="DU171" s="27"/>
      <c r="DV171" s="26"/>
      <c r="DW171" s="80"/>
      <c r="DX171" s="80"/>
      <c r="DY171" s="27"/>
      <c r="DZ171" s="26"/>
      <c r="EA171" s="80"/>
      <c r="EB171" s="27"/>
      <c r="EC171" s="27"/>
      <c r="ED171" s="26"/>
      <c r="EE171" s="80"/>
      <c r="EF171" s="27"/>
      <c r="EG171" s="27"/>
      <c r="EH171" s="26"/>
      <c r="EI171" s="26"/>
      <c r="EJ171" s="27"/>
      <c r="EK171" s="27"/>
      <c r="EL171" s="26"/>
      <c r="EM171" s="80"/>
      <c r="EN171" s="27"/>
      <c r="EO171" s="27"/>
      <c r="EP171" s="26"/>
      <c r="EQ171" s="80"/>
      <c r="ER171" s="26"/>
      <c r="ES171" s="26"/>
      <c r="ET171" s="26"/>
      <c r="EU171" s="80"/>
      <c r="EV171" s="26"/>
      <c r="EW171" s="26"/>
      <c r="EX171" s="26"/>
      <c r="EY171" s="26"/>
      <c r="EZ171" s="26"/>
      <c r="FA171" s="26"/>
      <c r="FB171" s="26"/>
      <c r="FC171" s="26"/>
      <c r="FD171" s="27"/>
      <c r="FE171" s="27"/>
      <c r="FF171" s="26"/>
      <c r="FG171" s="80"/>
      <c r="FH171" s="80"/>
      <c r="FI171" s="27"/>
      <c r="FJ171" s="26"/>
      <c r="FK171" s="80"/>
      <c r="FL171" s="80"/>
      <c r="FM171" s="27"/>
      <c r="FN171" s="26"/>
      <c r="FO171" s="80"/>
      <c r="FP171" s="26"/>
      <c r="FQ171" s="26"/>
      <c r="FR171" s="26"/>
      <c r="FS171" s="27"/>
      <c r="FT171" s="80"/>
      <c r="FU171" s="26"/>
      <c r="FV171" s="26"/>
      <c r="FW171" s="80"/>
      <c r="FX171" s="26"/>
      <c r="FY171" s="26"/>
      <c r="FZ171" s="26"/>
      <c r="GA171" s="80"/>
      <c r="GB171" s="26"/>
      <c r="GC171" s="26"/>
      <c r="GD171" s="26"/>
      <c r="GE171" s="80"/>
      <c r="GF171" s="26"/>
      <c r="GG171" s="26"/>
      <c r="GH171" s="26"/>
      <c r="GI171" s="80"/>
      <c r="GJ171" s="80"/>
      <c r="GK171" s="26"/>
      <c r="GL171" s="26"/>
      <c r="GM171" s="80"/>
      <c r="GN171" s="26"/>
      <c r="GO171" s="26"/>
      <c r="GP171" s="26"/>
      <c r="GQ171" s="80"/>
      <c r="GR171" s="80"/>
      <c r="GS171" s="26"/>
      <c r="GT171" s="26"/>
      <c r="GU171" s="26"/>
      <c r="GV171" s="26"/>
      <c r="GW171" s="26"/>
      <c r="GX171" s="26"/>
      <c r="GY171" s="26"/>
      <c r="GZ171" s="26"/>
      <c r="HA171" s="26"/>
      <c r="HB171" s="26"/>
      <c r="HC171" s="26"/>
      <c r="HD171" s="26"/>
      <c r="HE171" s="26"/>
      <c r="HF171" s="26"/>
      <c r="HG171" s="26"/>
      <c r="HH171" s="26"/>
      <c r="HI171" s="26"/>
      <c r="HJ171" s="26"/>
      <c r="HK171" s="26"/>
      <c r="HL171" s="26"/>
      <c r="HM171" s="26"/>
      <c r="HN171" s="26"/>
      <c r="HO171" s="26"/>
      <c r="HP171" s="26"/>
      <c r="HQ171" s="26"/>
      <c r="HR171" s="26"/>
      <c r="HS171" s="26"/>
      <c r="HT171" s="26"/>
      <c r="HU171" s="26"/>
      <c r="HV171" s="26"/>
      <c r="HW171" s="26"/>
      <c r="HX171" s="26"/>
      <c r="HY171" s="26"/>
      <c r="HZ171" s="26"/>
      <c r="IA171" s="26"/>
      <c r="IB171" s="26"/>
      <c r="IC171" s="26"/>
      <c r="ID171" s="26"/>
      <c r="IE171" s="26"/>
      <c r="IF171" s="26"/>
      <c r="IG171" s="26"/>
      <c r="IH171" s="26"/>
      <c r="II171" s="26"/>
      <c r="IJ171" s="26"/>
      <c r="IK171" s="26"/>
      <c r="IL171" s="26"/>
      <c r="IM171" s="26"/>
      <c r="IN171" s="26"/>
      <c r="IO171" s="26"/>
      <c r="IP171" s="26"/>
      <c r="IQ171" s="26"/>
      <c r="IR171" s="80"/>
      <c r="IS171" s="27"/>
      <c r="IT171" s="26"/>
      <c r="IU171" s="80"/>
      <c r="IV171" s="26"/>
      <c r="IW171" s="26"/>
      <c r="IX171" s="26"/>
      <c r="IY171" s="26"/>
      <c r="IZ171" s="26"/>
      <c r="JA171" s="26"/>
      <c r="JB171" s="26"/>
      <c r="JC171" s="26"/>
      <c r="JD171" s="26"/>
      <c r="JE171" s="26"/>
      <c r="JF171" s="26"/>
      <c r="JG171" s="26"/>
      <c r="JH171" s="26"/>
      <c r="JI171" s="26"/>
      <c r="JJ171" s="26"/>
      <c r="JK171" s="26"/>
      <c r="JL171" s="26"/>
      <c r="JM171" s="26"/>
      <c r="JN171" s="26"/>
      <c r="JO171" s="26"/>
      <c r="JP171" s="26"/>
      <c r="JQ171" s="26"/>
      <c r="JR171" s="26"/>
      <c r="JS171" s="26"/>
      <c r="JT171" s="26"/>
      <c r="JU171" s="26"/>
      <c r="JV171" s="26"/>
      <c r="JW171" s="26"/>
      <c r="JX171" s="30"/>
      <c r="JY171" s="30"/>
      <c r="JZ171" s="30"/>
      <c r="KA171" s="30"/>
      <c r="KB171" s="26"/>
      <c r="KC171" s="26"/>
      <c r="KD171" s="26"/>
      <c r="KE171" s="26"/>
      <c r="KF171" s="26"/>
      <c r="KG171" s="26"/>
      <c r="KH171" s="26"/>
      <c r="KI171" s="26"/>
      <c r="KJ171" s="26"/>
      <c r="KK171" s="26"/>
      <c r="KL171" s="26"/>
      <c r="KM171" s="26"/>
      <c r="KN171" s="26"/>
      <c r="KO171" s="26"/>
      <c r="KP171" s="26"/>
      <c r="KQ171" s="26"/>
      <c r="KR171" s="26"/>
      <c r="KS171" s="26"/>
      <c r="KT171" s="26"/>
      <c r="KU171" s="26"/>
      <c r="KV171" s="26"/>
      <c r="KW171" s="26"/>
      <c r="KX171" s="26"/>
      <c r="KY171" s="26"/>
      <c r="KZ171" s="26"/>
      <c r="LA171" s="26"/>
      <c r="LB171" s="26"/>
      <c r="LC171" s="26"/>
      <c r="LD171" s="26"/>
      <c r="LE171" s="26"/>
      <c r="LF171" s="26"/>
      <c r="LG171" s="26"/>
      <c r="LH171" s="26"/>
      <c r="LI171" s="26"/>
      <c r="LJ171" s="26"/>
      <c r="LK171" s="26"/>
      <c r="LL171" s="26"/>
      <c r="LM171" s="26"/>
      <c r="LN171" s="26"/>
      <c r="LO171" s="26"/>
      <c r="LP171" s="26"/>
      <c r="LQ171" s="26"/>
      <c r="LR171" s="26"/>
      <c r="LS171" s="26"/>
    </row>
    <row r="172" spans="1:331" s="154" customFormat="1" ht="31.5" x14ac:dyDescent="0.25">
      <c r="A172" s="20" t="s">
        <v>212</v>
      </c>
      <c r="B172" s="197">
        <f t="shared" si="398"/>
        <v>453060.64078999998</v>
      </c>
      <c r="C172" s="197">
        <f t="shared" si="399"/>
        <v>554282.32360999996</v>
      </c>
      <c r="D172" s="197">
        <f t="shared" si="400"/>
        <v>554282.32360999996</v>
      </c>
      <c r="E172" s="197"/>
      <c r="F172" s="197">
        <f t="shared" si="401"/>
        <v>466628.72395000001</v>
      </c>
      <c r="G172" s="28">
        <f t="shared" si="406"/>
        <v>84.186109510200779</v>
      </c>
      <c r="H172" s="29">
        <f>H173+H174+H175+H177+H178+H179+H180+H182+H183+H184</f>
        <v>0</v>
      </c>
      <c r="I172" s="29">
        <f>I173+I174+I175+I177+I178+I179+I180+I182+I183+I184</f>
        <v>0</v>
      </c>
      <c r="J172" s="29">
        <f>J173+J174+J175+J177+J178+J179+J180+J182+J183+J184</f>
        <v>0</v>
      </c>
      <c r="K172" s="29">
        <f>K173+K174+K175+K177+K178+K179+K180+K182+K183+K184</f>
        <v>0</v>
      </c>
      <c r="L172" s="29"/>
      <c r="M172" s="29">
        <f>M173+M174+M175+M177+M178+M179+M180+M182+M183+M184</f>
        <v>0</v>
      </c>
      <c r="N172" s="29">
        <f>N173+N174+N175+N177+N178+N179+N180+N182+N183+N184</f>
        <v>0</v>
      </c>
      <c r="O172" s="29"/>
      <c r="P172" s="29"/>
      <c r="Q172" s="29">
        <f>Q173+Q174+Q175+Q177+Q178+Q179+Q180+Q182+Q183+Q184</f>
        <v>0</v>
      </c>
      <c r="R172" s="29">
        <f>R173+R174+R175+R177+R178+R179+R180+R182+R183+R184</f>
        <v>0</v>
      </c>
      <c r="S172" s="29">
        <f>S173+S174+S175+S177+S178+S179+S180+S182+S183+S184</f>
        <v>0</v>
      </c>
      <c r="T172" s="29"/>
      <c r="U172" s="29">
        <f>U173+U174+U175+U177+U178+U179+U180+U182+U183+U184</f>
        <v>0</v>
      </c>
      <c r="V172" s="29">
        <f>V173+V174+V175+V177+V178+V179+V180+V182+V183+V184</f>
        <v>0</v>
      </c>
      <c r="W172" s="29">
        <f>W173+W174+W175+W177+W178+W179+W180+W182+W183+W184</f>
        <v>0</v>
      </c>
      <c r="X172" s="29">
        <f t="shared" ref="X172:AA172" si="451">X173+X174+X175+X177+X178+X179+X180+X182+X183+X184</f>
        <v>0</v>
      </c>
      <c r="Y172" s="29">
        <f t="shared" si="451"/>
        <v>0</v>
      </c>
      <c r="Z172" s="29">
        <f t="shared" si="451"/>
        <v>0</v>
      </c>
      <c r="AA172" s="29">
        <f t="shared" si="451"/>
        <v>0</v>
      </c>
      <c r="AB172" s="29">
        <f t="shared" ref="AB172:AD172" si="452">AB173+AB174+AB175+AB177+AB178+AB179+AB180+AB182+AB183+AB184</f>
        <v>0</v>
      </c>
      <c r="AC172" s="29">
        <f t="shared" si="452"/>
        <v>0</v>
      </c>
      <c r="AD172" s="29">
        <f t="shared" si="452"/>
        <v>0</v>
      </c>
      <c r="AE172" s="29"/>
      <c r="AF172" s="29"/>
      <c r="AG172" s="29">
        <f>AG173+AG174+AG175+AG177+AG178+AG179+AG180+AG182+AG183+AG184</f>
        <v>0</v>
      </c>
      <c r="AH172" s="29">
        <f>AH173+AH174+AH175+AH177+AH178+AH179+AH180+AH182+AH183+AH184</f>
        <v>0</v>
      </c>
      <c r="AI172" s="29">
        <f>AI173+AI174+AI175+AI177+AI178+AI179+AI180+AI182+AI183+AI184</f>
        <v>0</v>
      </c>
      <c r="AJ172" s="29"/>
      <c r="AK172" s="29">
        <f t="shared" ref="AK172:AP172" si="453">AK173+AK174+AK175+AK177+AK178+AK179+AK180+AK182+AK183+AK184</f>
        <v>0</v>
      </c>
      <c r="AL172" s="29">
        <f t="shared" si="453"/>
        <v>0</v>
      </c>
      <c r="AM172" s="29">
        <f t="shared" si="453"/>
        <v>0</v>
      </c>
      <c r="AN172" s="29">
        <f t="shared" ref="AN172" si="454">AN173+AN174+AN175+AN177+AN178+AN179+AN180+AN182+AN183+AN184</f>
        <v>0</v>
      </c>
      <c r="AO172" s="29">
        <f t="shared" si="453"/>
        <v>0</v>
      </c>
      <c r="AP172" s="29">
        <f t="shared" si="453"/>
        <v>0</v>
      </c>
      <c r="AQ172" s="29"/>
      <c r="AR172" s="29">
        <f>AR173+AR174+AR175+AR177+AR178+AR179+AR180+AR182+AR183+AR184</f>
        <v>102</v>
      </c>
      <c r="AS172" s="29">
        <f>AS173+AS174+AS175+AS177+AS178+AS179+AS180+AS182+AS183+AS184</f>
        <v>102.04082000000001</v>
      </c>
      <c r="AT172" s="29">
        <f>AT173+AT174+AT175+AT177+AT178+AT179+AT180+AT182+AT183+AT184</f>
        <v>102.04082000000001</v>
      </c>
      <c r="AU172" s="28">
        <f>AT172/AS172*100</f>
        <v>100</v>
      </c>
      <c r="AV172" s="29">
        <f t="shared" ref="AV172" si="455">AV173+AV174+AV175+AV177+AV178+AV179+AV180+AV182+AV183+AV184</f>
        <v>0</v>
      </c>
      <c r="AW172" s="29">
        <f t="shared" ref="AW172:BB172" si="456">AW173+AW174+AW175+AW177+AW178+AW179+AW180+AW182+AW183+AW184</f>
        <v>0</v>
      </c>
      <c r="AX172" s="29">
        <f t="shared" si="456"/>
        <v>0</v>
      </c>
      <c r="AY172" s="29">
        <f t="shared" si="456"/>
        <v>0</v>
      </c>
      <c r="AZ172" s="29">
        <f t="shared" ref="AZ172" si="457">AZ173+AZ174+AZ175+AZ177+AZ178+AZ179+AZ180+AZ182+AZ183+AZ184</f>
        <v>156.27674999999999</v>
      </c>
      <c r="BA172" s="29">
        <f t="shared" si="456"/>
        <v>156.27674999999999</v>
      </c>
      <c r="BB172" s="29">
        <f t="shared" si="456"/>
        <v>156.27674999999999</v>
      </c>
      <c r="BC172" s="28">
        <f>BB172/BA172*100</f>
        <v>100</v>
      </c>
      <c r="BD172" s="29"/>
      <c r="BE172" s="29"/>
      <c r="BF172" s="29"/>
      <c r="BG172" s="28"/>
      <c r="BH172" s="29"/>
      <c r="BI172" s="29"/>
      <c r="BJ172" s="29"/>
      <c r="BK172" s="28"/>
      <c r="BL172" s="28"/>
      <c r="BM172" s="29">
        <f>BM173+BM174+BM175+BM177+BM178+BM179+BM180+BM182+BM183+BM184</f>
        <v>0</v>
      </c>
      <c r="BN172" s="29">
        <f>BN173+BN174+BN175+BN177+BN178+BN179+BN180+BN182+BN183+BN184</f>
        <v>0</v>
      </c>
      <c r="BO172" s="29">
        <f>BO173+BO174+BO175+BO177+BO178+BO179+BO180+BO182+BO183+BO184</f>
        <v>0</v>
      </c>
      <c r="BP172" s="29"/>
      <c r="BQ172" s="29">
        <f>SUM(BQ173:BQ184)</f>
        <v>4023.59159</v>
      </c>
      <c r="BR172" s="29">
        <f>SUM(BR173:BR184)</f>
        <v>3037.6378099999997</v>
      </c>
      <c r="BS172" s="28">
        <f t="shared" si="404"/>
        <v>75.495679470788417</v>
      </c>
      <c r="BT172" s="29">
        <f>BT173+BT174+BT175+BT177+BT178+BT179+BT180+BT182+BT183+BT184</f>
        <v>12750</v>
      </c>
      <c r="BU172" s="29">
        <f>BU173+BU174+BU175+BU177+BU178+BU179+BU180+BU182+BU183+BU184</f>
        <v>12750</v>
      </c>
      <c r="BV172" s="29">
        <f>BV173+BV174+BV175+BV177+BV178+BV179+BV180+BV182+BV183+BV184</f>
        <v>12750</v>
      </c>
      <c r="BW172" s="28">
        <f>BV172/BU172*100</f>
        <v>100</v>
      </c>
      <c r="BX172" s="29">
        <f t="shared" ref="BX172:CD172" si="458">BX173+BX174+BX175+BX177+BX178+BX179+BX180+BX182+BX183+BX184</f>
        <v>35106.199999999997</v>
      </c>
      <c r="BY172" s="29">
        <f t="shared" si="458"/>
        <v>53560.5</v>
      </c>
      <c r="BZ172" s="29">
        <f t="shared" si="458"/>
        <v>26545.704399999999</v>
      </c>
      <c r="CA172" s="29">
        <f t="shared" si="458"/>
        <v>49.562092213478216</v>
      </c>
      <c r="CB172" s="29">
        <f t="shared" si="458"/>
        <v>7718.76404</v>
      </c>
      <c r="CC172" s="29">
        <f t="shared" si="458"/>
        <v>7718.76404</v>
      </c>
      <c r="CD172" s="29">
        <f t="shared" si="458"/>
        <v>7718.76404</v>
      </c>
      <c r="CE172" s="29">
        <f>CD172/CC172*100</f>
        <v>100</v>
      </c>
      <c r="CF172" s="29">
        <f t="shared" ref="CF172" si="459">CF173+CF174+CF175+CF177+CF178+CF179+CF180+CF182+CF183+CF184</f>
        <v>3518.7</v>
      </c>
      <c r="CG172" s="29">
        <f t="shared" ref="CG172:CL172" si="460">CG173+CG174+CG175+CG177+CG178+CG179+CG180+CG182+CG183+CG184</f>
        <v>4184.3999999999996</v>
      </c>
      <c r="CH172" s="29">
        <f t="shared" si="460"/>
        <v>2533.5076600000002</v>
      </c>
      <c r="CI172" s="29">
        <f t="shared" si="460"/>
        <v>60.546497944747166</v>
      </c>
      <c r="CJ172" s="29">
        <f t="shared" ref="CJ172" si="461">CJ173+CJ174+CJ175+CJ177+CJ178+CJ179+CJ180+CJ182+CJ183+CJ184</f>
        <v>560</v>
      </c>
      <c r="CK172" s="29">
        <f t="shared" si="460"/>
        <v>560</v>
      </c>
      <c r="CL172" s="29">
        <f t="shared" si="460"/>
        <v>216.96429999999998</v>
      </c>
      <c r="CM172" s="29">
        <f>CL172/CK172*100</f>
        <v>38.743625000000002</v>
      </c>
      <c r="CN172" s="29">
        <f>CN173+CN174+CN175+CN177+CN178+CN179+CN180+CN182+CN183+CN184</f>
        <v>0</v>
      </c>
      <c r="CO172" s="29">
        <f>CO173+CO174+CO175+CO177+CO178+CO179+CO180+CO182+CO183+CO184</f>
        <v>0</v>
      </c>
      <c r="CP172" s="29">
        <f>CP173+CP174+CP175+CP177+CP178+CP179+CP180+CP182+CP183+CP184</f>
        <v>0</v>
      </c>
      <c r="CQ172" s="29">
        <f>CQ173+CQ174+CQ175+CQ177+CQ178+CQ179+CQ180+CQ182+CQ183+CQ184</f>
        <v>0</v>
      </c>
      <c r="CR172" s="29"/>
      <c r="CS172" s="29"/>
      <c r="CT172" s="29"/>
      <c r="CU172" s="28"/>
      <c r="CV172" s="28"/>
      <c r="CW172" s="29">
        <f>CW173+CW174+CW175+CW177+CW178+CW179+CW180+CW182+CW183+CW184</f>
        <v>0</v>
      </c>
      <c r="CX172" s="29">
        <f>CX173+CX174+CX175+CX177+CX178+CX179+CX180+CX182+CX183+CX184</f>
        <v>0</v>
      </c>
      <c r="CY172" s="29">
        <f>CY173+CY174+CY175+CY177+CY178+CY179+CY180+CY182+CY183+CY184</f>
        <v>0</v>
      </c>
      <c r="CZ172" s="29">
        <f>CZ173+CZ174+CZ175+CZ177+CZ178+CZ179+CZ180+CZ182+CZ183+CZ184+CZ176+CZ181</f>
        <v>44622</v>
      </c>
      <c r="DA172" s="29">
        <f>DA173+DA174+DA175+DA177+DA178+DA179+DA180+DA182+DA183+DA184+DA176+DA181</f>
        <v>44622</v>
      </c>
      <c r="DB172" s="29">
        <f>DB173+DB174+DB175+DB177+DB178+DB179+DB180+DB182+DB183+DB184+DB176+DB181</f>
        <v>30473.640790000001</v>
      </c>
      <c r="DC172" s="82">
        <f t="shared" si="405"/>
        <v>68.292861794630454</v>
      </c>
      <c r="DD172" s="29">
        <f t="shared" ref="DD172:DF172" si="462">DD173+DD174+DD175+DD177+DD178+DD179+DD180+DD182+DD183+DD184</f>
        <v>255767.6</v>
      </c>
      <c r="DE172" s="29">
        <f t="shared" si="462"/>
        <v>255767.6</v>
      </c>
      <c r="DF172" s="29">
        <f t="shared" si="462"/>
        <v>254538.52984</v>
      </c>
      <c r="DG172" s="29">
        <f>DF172/DE172*100</f>
        <v>99.519458226921628</v>
      </c>
      <c r="DH172" s="29"/>
      <c r="DI172" s="29">
        <f>DI173+DI174+DI175+DI177+DI178+DI179+DI180+DI182+DI183+DI184</f>
        <v>0</v>
      </c>
      <c r="DJ172" s="29">
        <f>DJ173+DJ174+DJ175+DJ177+DJ178+DJ179+DJ180+DJ182+DJ183+DJ184</f>
        <v>0</v>
      </c>
      <c r="DK172" s="29">
        <f>DK173+DK174+DK175+DK177+DK178+DK179+DK180+DK182+DK183+DK184</f>
        <v>0</v>
      </c>
      <c r="DL172" s="29"/>
      <c r="DM172" s="29">
        <f t="shared" ref="DM172:DR172" si="463">DM173+DM174+DM175+DM177+DM178+DM179+DM180+DM182+DM183+DM184</f>
        <v>1602.6434400000001</v>
      </c>
      <c r="DN172" s="29">
        <f t="shared" si="463"/>
        <v>0</v>
      </c>
      <c r="DO172" s="29">
        <f t="shared" si="463"/>
        <v>0</v>
      </c>
      <c r="DP172" s="29">
        <f t="shared" ref="DP172" si="464">DP173+DP174+DP175+DP177+DP178+DP179+DP180+DP182+DP183+DP184</f>
        <v>315.8</v>
      </c>
      <c r="DQ172" s="29">
        <f t="shared" si="463"/>
        <v>315.8</v>
      </c>
      <c r="DR172" s="29">
        <f t="shared" si="463"/>
        <v>0</v>
      </c>
      <c r="DS172" s="187">
        <f>DR172/DQ172*100</f>
        <v>0</v>
      </c>
      <c r="DT172" s="187"/>
      <c r="DU172" s="29">
        <f>DU173+DU174+DU175+DU177+DU178+DU179+DU180+DU182+DU183+DU184</f>
        <v>0</v>
      </c>
      <c r="DV172" s="29">
        <f>DV173+DV174+DV175+DV177+DV178+DV179+DV180+DV182+DV183+DV184</f>
        <v>0</v>
      </c>
      <c r="DW172" s="29">
        <f>DW173+DW174+DW175+DW177+DW178+DW179+DW180+DW182+DW183+DW184</f>
        <v>0</v>
      </c>
      <c r="DX172" s="29"/>
      <c r="DY172" s="29">
        <f t="shared" ref="DY172:ED172" si="465">DY173+DY174+DY175+DY177+DY178+DY179+DY180+DY182+DY183+DY184</f>
        <v>0</v>
      </c>
      <c r="DZ172" s="29">
        <f t="shared" si="465"/>
        <v>0</v>
      </c>
      <c r="EA172" s="29">
        <f t="shared" si="465"/>
        <v>0</v>
      </c>
      <c r="EB172" s="29">
        <v>15943.9</v>
      </c>
      <c r="EC172" s="29">
        <f t="shared" si="465"/>
        <v>15943.9</v>
      </c>
      <c r="ED172" s="29">
        <f t="shared" si="465"/>
        <v>11427.20664</v>
      </c>
      <c r="EE172" s="29">
        <f>ED172/EC172*100</f>
        <v>71.671339132834504</v>
      </c>
      <c r="EF172" s="29"/>
      <c r="EG172" s="29"/>
      <c r="EH172" s="29"/>
      <c r="EI172" s="28"/>
      <c r="EJ172" s="29">
        <f>EJ173+EJ174+EJ175+EJ177+EJ178+EJ179+EJ180+EJ182+EJ183+EJ184</f>
        <v>14661.1</v>
      </c>
      <c r="EK172" s="29">
        <f>EK173+EK174+EK175+EK177+EK178+EK179+EK180+EK182+EK183+EK184</f>
        <v>16078.9</v>
      </c>
      <c r="EL172" s="29">
        <f>EL173+EL174+EL175+EL177+EL178+EL179+EL180+EL182+EL183+EL184</f>
        <v>10108.610560000001</v>
      </c>
      <c r="EM172" s="29">
        <f>EL172/EK172*100</f>
        <v>62.868794258313699</v>
      </c>
      <c r="EN172" s="29">
        <f>EN173+EN174+EN175+EN177+EN178+EN179+EN180+EN182+EN183+EN184</f>
        <v>2400</v>
      </c>
      <c r="EO172" s="29">
        <f>EO173+EO174+EO175+EO177+EO178+EO179+EO180+EO182+EO183+EO184</f>
        <v>2400</v>
      </c>
      <c r="EP172" s="29">
        <f>EP173+EP174+EP175+EP177+EP178+EP179+EP180+EP182+EP183+EP184</f>
        <v>533.00655000000006</v>
      </c>
      <c r="EQ172" s="29">
        <f>EP172/EO172*100</f>
        <v>22.208606250000003</v>
      </c>
      <c r="ER172" s="29">
        <f t="shared" ref="ER172" si="466">ER173+ER174+ER175+ER177+ER178+ER179+ER180+ER182+ER183+ER184</f>
        <v>18468.8</v>
      </c>
      <c r="ES172" s="29">
        <f t="shared" ref="ES172:EZ172" si="467">ES173+ES174+ES175+ES177+ES178+ES179+ES180+ES182+ES183+ES184</f>
        <v>18425.400000000001</v>
      </c>
      <c r="ET172" s="29">
        <f t="shared" si="467"/>
        <v>18425.400000000001</v>
      </c>
      <c r="EU172" s="29">
        <f t="shared" si="467"/>
        <v>100</v>
      </c>
      <c r="EV172" s="29">
        <f t="shared" ref="EV172" si="468">EV173+EV174+EV175+EV177+EV178+EV179+EV180+EV182+EV183+EV184</f>
        <v>4340</v>
      </c>
      <c r="EW172" s="29">
        <f t="shared" si="467"/>
        <v>3977.8069700000001</v>
      </c>
      <c r="EX172" s="29">
        <f t="shared" si="467"/>
        <v>3977.8069700000001</v>
      </c>
      <c r="EY172" s="29">
        <f t="shared" si="467"/>
        <v>100</v>
      </c>
      <c r="EZ172" s="29">
        <f t="shared" si="467"/>
        <v>1400</v>
      </c>
      <c r="FA172" s="29">
        <f t="shared" ref="FA172:FC172" si="469">FA173+FA174+FA175+FA177+FA178+FA179+FA180+FA182+FA183+FA184</f>
        <v>1400</v>
      </c>
      <c r="FB172" s="29">
        <f t="shared" si="469"/>
        <v>1400</v>
      </c>
      <c r="FC172" s="29">
        <f t="shared" si="469"/>
        <v>100</v>
      </c>
      <c r="FD172" s="29">
        <f>FD173+FD174+FD175+FD177+FD178+FD179+FD180+FD182+FD183+FD184</f>
        <v>0</v>
      </c>
      <c r="FE172" s="29">
        <f>FE173+FE174+FE175+FE177+FE178+FE179+FE180+FE182+FE183+FE184</f>
        <v>0</v>
      </c>
      <c r="FF172" s="29">
        <f>FF173+FF174+FF175+FF177+FF178+FF179+FF180+FF182+FF183+FF184</f>
        <v>0</v>
      </c>
      <c r="FG172" s="29">
        <f>FG173+FG174+FG175+FG177+FG178+FG179+FG180+FG182+FG183+FG184</f>
        <v>0</v>
      </c>
      <c r="FH172" s="29"/>
      <c r="FI172" s="29">
        <f>FI173+FI174+FI175+FI177+FI178+FI179+FI180+FI182+FI183+FI184</f>
        <v>0</v>
      </c>
      <c r="FJ172" s="29">
        <f>FJ173+FJ174+FJ175+FJ177+FJ178+FJ179+FJ180+FJ182+FJ183+FJ184</f>
        <v>0</v>
      </c>
      <c r="FK172" s="29">
        <f>FK173+FK174+FK175+FK177+FK178+FK179+FK180+FK182+FK183+FK184</f>
        <v>0</v>
      </c>
      <c r="FL172" s="29"/>
      <c r="FM172" s="29">
        <f t="shared" ref="FM172:FR172" si="470">FM173+FM174+FM175+FM177+FM178+FM179+FM180+FM182+FM183+FM184</f>
        <v>0</v>
      </c>
      <c r="FN172" s="29">
        <f t="shared" si="470"/>
        <v>0</v>
      </c>
      <c r="FO172" s="29">
        <f t="shared" si="470"/>
        <v>0</v>
      </c>
      <c r="FP172" s="29">
        <f t="shared" ref="FP172" si="471">FP173+FP174+FP175+FP177+FP178+FP179+FP180+FP182+FP183+FP184</f>
        <v>3531.8</v>
      </c>
      <c r="FQ172" s="29">
        <f t="shared" si="470"/>
        <v>3531.8</v>
      </c>
      <c r="FR172" s="29">
        <f t="shared" si="470"/>
        <v>0</v>
      </c>
      <c r="FS172" s="29"/>
      <c r="FT172" s="29"/>
      <c r="FU172" s="29">
        <f>SUM(FU173:FU184)</f>
        <v>43913.599999999999</v>
      </c>
      <c r="FV172" s="29">
        <f>SUM(FV173:FV184)</f>
        <v>30308.654340000001</v>
      </c>
      <c r="FW172" s="82">
        <f t="shared" ref="FW172:FW183" si="472">FV172/FU172*100</f>
        <v>69.018833208846459</v>
      </c>
      <c r="FX172" s="29">
        <f t="shared" ref="FX172:FZ172" si="473">FX173+FX174+FX175+FX177+FX178+FX179+FX180+FX182+FX183+FX184</f>
        <v>0</v>
      </c>
      <c r="FY172" s="29">
        <f t="shared" si="473"/>
        <v>0</v>
      </c>
      <c r="FZ172" s="29">
        <f t="shared" si="473"/>
        <v>0</v>
      </c>
      <c r="GA172" s="29"/>
      <c r="GB172" s="29">
        <f t="shared" ref="GB172" si="474">GB173+GB174+GB175+GB177+GB178+GB179+GB180+GB182+GB183+GB184</f>
        <v>0</v>
      </c>
      <c r="GC172" s="29">
        <f t="shared" ref="GC172:GD172" si="475">GC173+GC174+GC175+GC177+GC178+GC179+GC180+GC182+GC183+GC184</f>
        <v>0</v>
      </c>
      <c r="GD172" s="29">
        <f t="shared" si="475"/>
        <v>0</v>
      </c>
      <c r="GE172" s="29"/>
      <c r="GF172" s="29">
        <f>GF173+GF174+GF175+GF177+GF178+GF179+GF180+GF182+GF183+GF184</f>
        <v>0</v>
      </c>
      <c r="GG172" s="29">
        <f>GG173+GG174+GG175+GG177+GG178+GG179+GG180+GG182+GG183+GG184</f>
        <v>0</v>
      </c>
      <c r="GH172" s="29">
        <f>GH173+GH174+GH175+GH177+GH178+GH179+GH180+GH182+GH183+GH184</f>
        <v>0</v>
      </c>
      <c r="GI172" s="29"/>
      <c r="GJ172" s="29"/>
      <c r="GK172" s="29">
        <f>GK173+GK174+GK175+GK177+GK178+GK179+GK180+GK182+GK183+GK184</f>
        <v>2221.4095200000002</v>
      </c>
      <c r="GL172" s="29">
        <f>GL173+GL174+GL175+GL177+GL178+GL179+GL180+GL182+GL183+GL184</f>
        <v>2221.4095200000002</v>
      </c>
      <c r="GM172" s="29">
        <f>GL172/GK172*100</f>
        <v>100</v>
      </c>
      <c r="GN172" s="29">
        <f>GN173+GN174+GN175+GN177+GN178+GN179+GN180+GN182+GN183+GN184</f>
        <v>19908</v>
      </c>
      <c r="GO172" s="29">
        <f>GO173+GO174+GO175+GO177+GO178+GO179+GO180+GO182+GO183+GO184</f>
        <v>236.19048000000001</v>
      </c>
      <c r="GP172" s="29">
        <f>GP173+GP174+GP175+GP177+GP178+GP179+GP180+GP182+GP183+GP184</f>
        <v>236.19048000000001</v>
      </c>
      <c r="GQ172" s="29">
        <f>GP172/GO172*100</f>
        <v>100</v>
      </c>
      <c r="GR172" s="29"/>
      <c r="GS172" s="29">
        <f>GS173+GS174+GS175+GS177+GS178+GS179+GS180+GS182+GS183+GS184</f>
        <v>0</v>
      </c>
      <c r="GT172" s="29">
        <f>GT173+GT174+GT175+GT177+GT178+GT179+GT180+GT182+GT183+GT184</f>
        <v>0</v>
      </c>
      <c r="GU172" s="29">
        <f>GU173+GU174+GU175+GU177+GU178+GU179+GU180+GU182+GU183+GU184</f>
        <v>0</v>
      </c>
      <c r="GV172" s="29"/>
      <c r="GW172" s="29"/>
      <c r="GX172" s="29"/>
      <c r="GY172" s="28"/>
      <c r="GZ172" s="28"/>
      <c r="HA172" s="29">
        <f>HA173+HA174+HA175+HA177+HA178+HA179+HA180+HA182+HA183+HA184</f>
        <v>0</v>
      </c>
      <c r="HB172" s="29">
        <f>HB173+HB174+HB175+HB177+HB178+HB179+HB180+HB182+HB183+HB184</f>
        <v>0</v>
      </c>
      <c r="HC172" s="28"/>
      <c r="HD172" s="28"/>
      <c r="HE172" s="29">
        <f>HE173+HE174+HE175+HE177+HE178+HE179+HE180+HE182+HE183+HE184</f>
        <v>0</v>
      </c>
      <c r="HF172" s="29">
        <f>HF173+HF174+HF175+HF177+HF178+HF179+HF180+HF182+HF183+HF184</f>
        <v>0</v>
      </c>
      <c r="HG172" s="28"/>
      <c r="HH172" s="29">
        <f>HH173+HH174+HH175+HH177+HH178+HH179+HH180+HH182+HH183+HH184</f>
        <v>3000</v>
      </c>
      <c r="HI172" s="29">
        <f>HI173+HI174+HI175+HI177+HI178+HI179+HI180+HI182+HI183+HI184</f>
        <v>2000</v>
      </c>
      <c r="HJ172" s="29">
        <f>HJ173+HJ174+HJ175+HJ177+HJ178+HJ179+HJ180+HJ182+HJ183+HJ184</f>
        <v>2000</v>
      </c>
      <c r="HK172" s="28">
        <f>HJ172/HI172*100</f>
        <v>100</v>
      </c>
      <c r="HL172" s="29">
        <f>HL173+HL174+HL175+HL177+HL178+HL179+HL180+HL182+HL183+HL184</f>
        <v>1832.5</v>
      </c>
      <c r="HM172" s="29">
        <f>HM173+HM174+HM175+HM177+HM178+HM179+HM180+HM182+HM183+HM184</f>
        <v>1832.5</v>
      </c>
      <c r="HN172" s="29">
        <f>HN173+HN174+HN175+HN177+HN178+HN179+HN180+HN182+HN183+HN184</f>
        <v>1150.204</v>
      </c>
      <c r="HO172" s="28">
        <f>HN172/HM172*100</f>
        <v>62.766930422919508</v>
      </c>
      <c r="HP172" s="29">
        <f>HP173+HP174+HP175+HP177+HP178+HP179+HP180+HP182+HP183+HP184</f>
        <v>0</v>
      </c>
      <c r="HQ172" s="29">
        <f>HQ173+HQ174+HQ175+HQ177+HQ178+HQ179+HQ180+HQ182+HQ183+HQ184</f>
        <v>0</v>
      </c>
      <c r="HR172" s="29">
        <f>HR173+HR174+HR175+HR177+HR178+HR179+HR180+HR182+HR183+HR184</f>
        <v>0</v>
      </c>
      <c r="HS172" s="28"/>
      <c r="HT172" s="29">
        <f>HT173+HT174+HT175+HT177+HT178+HT179+HT180+HT182+HT183+HT184</f>
        <v>6957.2</v>
      </c>
      <c r="HU172" s="29">
        <f>HU173+HU174+HU175+HU177+HU178+HU179+HU180+HU182+HU183+HU184</f>
        <v>6957.2</v>
      </c>
      <c r="HV172" s="29">
        <f>HV173+HV174+HV175+HV177+HV178+HV179+HV180+HV182+HV183+HV184</f>
        <v>6220.9639999999999</v>
      </c>
      <c r="HW172" s="28">
        <f>HV172/HU172*100</f>
        <v>89.417639280170178</v>
      </c>
      <c r="HX172" s="29"/>
      <c r="HY172" s="29"/>
      <c r="HZ172" s="29"/>
      <c r="IA172" s="28"/>
      <c r="IB172" s="29"/>
      <c r="IC172" s="29"/>
      <c r="ID172" s="29"/>
      <c r="IE172" s="28"/>
      <c r="IF172" s="29"/>
      <c r="IG172" s="29"/>
      <c r="IH172" s="29"/>
      <c r="II172" s="28"/>
      <c r="IJ172" s="28"/>
      <c r="IK172" s="29"/>
      <c r="IL172" s="29"/>
      <c r="IM172" s="28"/>
      <c r="IN172" s="28"/>
      <c r="IO172" s="29"/>
      <c r="IP172" s="29"/>
      <c r="IQ172" s="28"/>
      <c r="IR172" s="29"/>
      <c r="IS172" s="29">
        <f>IS173+IS174+IS175+IS177+IS178+IS179+IS180+IS182+IS183+IS184</f>
        <v>0</v>
      </c>
      <c r="IT172" s="29">
        <f>IT173+IT174+IT175+IT177+IT178+IT179+IT180+IT182+IT183+IT184</f>
        <v>0</v>
      </c>
      <c r="IU172" s="29">
        <f>IU173+IU174+IU175+IU177+IU178+IU179+IU180+IU182+IU183+IU184</f>
        <v>0</v>
      </c>
      <c r="IV172" s="29"/>
      <c r="IW172" s="29"/>
      <c r="IX172" s="29"/>
      <c r="IY172" s="28"/>
      <c r="IZ172" s="29"/>
      <c r="JA172" s="29"/>
      <c r="JB172" s="29"/>
      <c r="JC172" s="28"/>
      <c r="JD172" s="28"/>
      <c r="JE172" s="29"/>
      <c r="JF172" s="29"/>
      <c r="JG172" s="28"/>
      <c r="JH172" s="29"/>
      <c r="JI172" s="29"/>
      <c r="JJ172" s="29"/>
      <c r="JK172" s="28"/>
      <c r="JL172" s="28"/>
      <c r="JM172" s="29"/>
      <c r="JN172" s="29"/>
      <c r="JO172" s="28"/>
      <c r="JP172" s="29"/>
      <c r="JQ172" s="29"/>
      <c r="JR172" s="29"/>
      <c r="JS172" s="28"/>
      <c r="JT172" s="28"/>
      <c r="JU172" s="28"/>
      <c r="JV172" s="28"/>
      <c r="JW172" s="28"/>
      <c r="JX172" s="75"/>
      <c r="JY172" s="75"/>
      <c r="JZ172" s="75"/>
      <c r="KA172" s="75"/>
      <c r="KB172" s="28"/>
      <c r="KC172" s="29"/>
      <c r="KD172" s="29"/>
      <c r="KE172" s="28"/>
      <c r="KF172" s="28"/>
      <c r="KG172" s="29"/>
      <c r="KH172" s="29"/>
      <c r="KI172" s="28"/>
      <c r="KJ172" s="28"/>
      <c r="KK172" s="29"/>
      <c r="KL172" s="29"/>
      <c r="KM172" s="28"/>
      <c r="KN172" s="28"/>
      <c r="KO172" s="29"/>
      <c r="KP172" s="29"/>
      <c r="KQ172" s="28"/>
      <c r="KR172" s="28"/>
      <c r="KS172" s="29"/>
      <c r="KT172" s="29"/>
      <c r="KU172" s="28"/>
      <c r="KV172" s="28"/>
      <c r="KW172" s="29"/>
      <c r="KX172" s="29"/>
      <c r="KY172" s="28"/>
      <c r="KZ172" s="28"/>
      <c r="LA172" s="29"/>
      <c r="LB172" s="29"/>
      <c r="LC172" s="28"/>
      <c r="LD172" s="28"/>
      <c r="LE172" s="29"/>
      <c r="LF172" s="29"/>
      <c r="LG172" s="28"/>
      <c r="LH172" s="29">
        <f>SUM(LH173:LH184)</f>
        <v>0</v>
      </c>
      <c r="LI172" s="29">
        <f>SUM(LI173:LI184)</f>
        <v>50000</v>
      </c>
      <c r="LJ172" s="29">
        <f>SUM(LJ173:LJ184)</f>
        <v>40546.20448</v>
      </c>
      <c r="LK172" s="28">
        <f t="shared" ref="LK172" si="476">LJ172/LI172*100</f>
        <v>81.09240896</v>
      </c>
      <c r="LL172" s="29">
        <f>SUM(LL173:LL184)</f>
        <v>0</v>
      </c>
      <c r="LM172" s="29">
        <f>SUM(LM173:LM184)</f>
        <v>0</v>
      </c>
      <c r="LN172" s="29">
        <f>SUM(LN173:LN184)</f>
        <v>0</v>
      </c>
      <c r="LO172" s="28"/>
      <c r="LP172" s="29">
        <f>SUM(LP173:LP184)</f>
        <v>0</v>
      </c>
      <c r="LQ172" s="29">
        <f>SUM(LQ173:LQ184)</f>
        <v>0</v>
      </c>
      <c r="LR172" s="29">
        <f>SUM(LR173:LR184)</f>
        <v>0</v>
      </c>
      <c r="LS172" s="28"/>
    </row>
    <row r="173" spans="1:331" ht="31.5" x14ac:dyDescent="0.25">
      <c r="A173" s="66" t="s">
        <v>211</v>
      </c>
      <c r="B173" s="198">
        <f t="shared" si="398"/>
        <v>395688.64078999998</v>
      </c>
      <c r="C173" s="198">
        <f t="shared" si="399"/>
        <v>397370.48858</v>
      </c>
      <c r="D173" s="198">
        <f t="shared" si="400"/>
        <v>397370.48858</v>
      </c>
      <c r="E173" s="198"/>
      <c r="F173" s="198">
        <f t="shared" si="401"/>
        <v>349512.58652999997</v>
      </c>
      <c r="G173" s="26">
        <f t="shared" si="406"/>
        <v>87.956352214020768</v>
      </c>
      <c r="H173" s="27"/>
      <c r="I173" s="27"/>
      <c r="J173" s="26"/>
      <c r="K173" s="26"/>
      <c r="L173" s="26"/>
      <c r="M173" s="27"/>
      <c r="N173" s="27"/>
      <c r="O173" s="27"/>
      <c r="P173" s="27"/>
      <c r="Q173" s="27"/>
      <c r="R173" s="27"/>
      <c r="S173" s="26"/>
      <c r="T173" s="27"/>
      <c r="U173" s="27"/>
      <c r="V173" s="27"/>
      <c r="W173" s="26"/>
      <c r="X173" s="27"/>
      <c r="Y173" s="27"/>
      <c r="Z173" s="27"/>
      <c r="AA173" s="26"/>
      <c r="AB173" s="26"/>
      <c r="AC173" s="26"/>
      <c r="AD173" s="26"/>
      <c r="AE173" s="27"/>
      <c r="AF173" s="27"/>
      <c r="AG173" s="26"/>
      <c r="AH173" s="26"/>
      <c r="AI173" s="27"/>
      <c r="AJ173" s="27"/>
      <c r="AK173" s="27">
        <v>0</v>
      </c>
      <c r="AL173" s="27">
        <v>0</v>
      </c>
      <c r="AM173" s="26"/>
      <c r="AN173" s="27"/>
      <c r="AO173" s="27"/>
      <c r="AP173" s="27"/>
      <c r="AQ173" s="27"/>
      <c r="AR173" s="27">
        <v>102</v>
      </c>
      <c r="AS173" s="27">
        <v>102.04082000000001</v>
      </c>
      <c r="AT173" s="27">
        <v>102.04082000000001</v>
      </c>
      <c r="AU173" s="26">
        <f>AT173/AS173*100</f>
        <v>100</v>
      </c>
      <c r="AV173" s="27"/>
      <c r="AW173" s="27"/>
      <c r="AX173" s="27"/>
      <c r="AY173" s="26"/>
      <c r="AZ173" s="27">
        <v>156.27674999999999</v>
      </c>
      <c r="BA173" s="27">
        <v>156.27674999999999</v>
      </c>
      <c r="BB173" s="27">
        <v>156.27674999999999</v>
      </c>
      <c r="BC173" s="26">
        <f>BB173/BA173*100</f>
        <v>100</v>
      </c>
      <c r="BD173" s="27"/>
      <c r="BE173" s="27"/>
      <c r="BF173" s="27"/>
      <c r="BG173" s="26"/>
      <c r="BH173" s="27"/>
      <c r="BI173" s="27"/>
      <c r="BJ173" s="27"/>
      <c r="BK173" s="26"/>
      <c r="BL173" s="26"/>
      <c r="BM173" s="27"/>
      <c r="BN173" s="27"/>
      <c r="BO173" s="26"/>
      <c r="BP173" s="26"/>
      <c r="BQ173" s="26"/>
      <c r="BR173" s="26"/>
      <c r="BS173" s="26"/>
      <c r="BT173" s="27">
        <v>0</v>
      </c>
      <c r="BU173" s="27">
        <v>0</v>
      </c>
      <c r="BV173" s="27"/>
      <c r="BW173" s="26"/>
      <c r="BX173" s="27">
        <v>35106.199999999997</v>
      </c>
      <c r="BY173" s="27">
        <v>53560.5</v>
      </c>
      <c r="BZ173" s="26">
        <v>26545.704399999999</v>
      </c>
      <c r="CA173" s="27">
        <f>BZ173/BY173*100</f>
        <v>49.562092213478216</v>
      </c>
      <c r="CB173" s="27">
        <v>7718.76404</v>
      </c>
      <c r="CC173" s="27">
        <v>7718.76404</v>
      </c>
      <c r="CD173" s="27">
        <v>7718.76404</v>
      </c>
      <c r="CE173" s="27">
        <f>CD173/CC173*100</f>
        <v>100</v>
      </c>
      <c r="CF173" s="27">
        <v>3518.7</v>
      </c>
      <c r="CG173" s="27">
        <v>4184.3999999999996</v>
      </c>
      <c r="CH173" s="27">
        <v>2533.5076600000002</v>
      </c>
      <c r="CI173" s="27">
        <f>CH173/CG173*100</f>
        <v>60.546497944747166</v>
      </c>
      <c r="CJ173" s="27">
        <v>560</v>
      </c>
      <c r="CK173" s="27">
        <v>560</v>
      </c>
      <c r="CL173" s="27">
        <v>216.96429999999998</v>
      </c>
      <c r="CM173" s="27">
        <f>CL173/CK173*100</f>
        <v>38.743625000000002</v>
      </c>
      <c r="CN173" s="27"/>
      <c r="CO173" s="27"/>
      <c r="CP173" s="27"/>
      <c r="CQ173" s="79"/>
      <c r="CR173" s="27"/>
      <c r="CS173" s="27"/>
      <c r="CT173" s="27"/>
      <c r="CU173" s="26"/>
      <c r="CV173" s="26"/>
      <c r="CW173" s="27"/>
      <c r="CX173" s="27"/>
      <c r="CY173" s="79"/>
      <c r="CZ173" s="27"/>
      <c r="DA173" s="27"/>
      <c r="DB173" s="27"/>
      <c r="DC173" s="31"/>
      <c r="DD173" s="27">
        <v>255767.6</v>
      </c>
      <c r="DE173" s="27">
        <v>255767.6</v>
      </c>
      <c r="DF173" s="27">
        <v>254538.52984</v>
      </c>
      <c r="DG173" s="27">
        <f>DF173/DE173*100</f>
        <v>99.519458226921628</v>
      </c>
      <c r="DH173" s="79"/>
      <c r="DI173" s="27"/>
      <c r="DJ173" s="27"/>
      <c r="DK173" s="79"/>
      <c r="DL173" s="79"/>
      <c r="DM173" s="27"/>
      <c r="DN173" s="27"/>
      <c r="DO173" s="79"/>
      <c r="DP173" s="27">
        <v>315.8</v>
      </c>
      <c r="DQ173" s="27">
        <v>315.8</v>
      </c>
      <c r="DR173" s="27"/>
      <c r="DS173" s="188">
        <f>DR173/DQ173*100</f>
        <v>0</v>
      </c>
      <c r="DT173" s="188"/>
      <c r="DU173" s="27"/>
      <c r="DV173" s="27"/>
      <c r="DW173" s="79"/>
      <c r="DX173" s="79"/>
      <c r="DY173" s="27"/>
      <c r="DZ173" s="27"/>
      <c r="EA173" s="79"/>
      <c r="EB173" s="27">
        <v>15943.9</v>
      </c>
      <c r="EC173" s="27">
        <v>15943.9</v>
      </c>
      <c r="ED173" s="27">
        <v>11427.20664</v>
      </c>
      <c r="EE173" s="27">
        <f>ED173/EC173*100</f>
        <v>71.671339132834504</v>
      </c>
      <c r="EF173" s="27"/>
      <c r="EG173" s="27"/>
      <c r="EH173" s="27"/>
      <c r="EI173" s="26"/>
      <c r="EJ173" s="27">
        <v>14661.1</v>
      </c>
      <c r="EK173" s="27">
        <v>16078.9</v>
      </c>
      <c r="EL173" s="27">
        <v>10108.610560000001</v>
      </c>
      <c r="EM173" s="27">
        <f>EL173/EK173*100</f>
        <v>62.868794258313699</v>
      </c>
      <c r="EN173" s="27">
        <v>2400</v>
      </c>
      <c r="EO173" s="27">
        <v>2400</v>
      </c>
      <c r="EP173" s="27">
        <v>533.00655000000006</v>
      </c>
      <c r="EQ173" s="27">
        <f>EP173/EO173*100</f>
        <v>22.208606250000003</v>
      </c>
      <c r="ER173" s="27">
        <v>18468.8</v>
      </c>
      <c r="ES173" s="27">
        <v>18425.400000000001</v>
      </c>
      <c r="ET173" s="27">
        <v>18425.400000000001</v>
      </c>
      <c r="EU173" s="27">
        <f>ET173/ES173*100</f>
        <v>100</v>
      </c>
      <c r="EV173" s="27">
        <v>4340</v>
      </c>
      <c r="EW173" s="163">
        <v>3977.8069700000001</v>
      </c>
      <c r="EX173" s="163">
        <v>3977.8069700000001</v>
      </c>
      <c r="EY173" s="27">
        <f>EX173/EW173*100</f>
        <v>100</v>
      </c>
      <c r="EZ173" s="27">
        <v>1400</v>
      </c>
      <c r="FA173" s="27">
        <v>1400</v>
      </c>
      <c r="FB173" s="27">
        <v>1400</v>
      </c>
      <c r="FC173" s="27">
        <f>FB173/FA173*100</f>
        <v>100</v>
      </c>
      <c r="FD173" s="27"/>
      <c r="FE173" s="27"/>
      <c r="FF173" s="27"/>
      <c r="FG173" s="79"/>
      <c r="FH173" s="79"/>
      <c r="FI173" s="27"/>
      <c r="FJ173" s="27"/>
      <c r="FK173" s="79"/>
      <c r="FL173" s="79"/>
      <c r="FM173" s="27"/>
      <c r="FN173" s="27"/>
      <c r="FO173" s="79"/>
      <c r="FP173" s="27">
        <v>3531.8</v>
      </c>
      <c r="FQ173" s="27">
        <v>3531.8</v>
      </c>
      <c r="FR173" s="27"/>
      <c r="FS173" s="27"/>
      <c r="FT173" s="27"/>
      <c r="FU173" s="27"/>
      <c r="FV173" s="27"/>
      <c r="FW173" s="31"/>
      <c r="FX173" s="27"/>
      <c r="FY173" s="27"/>
      <c r="FZ173" s="27"/>
      <c r="GA173" s="27"/>
      <c r="GB173" s="27"/>
      <c r="GC173" s="27"/>
      <c r="GD173" s="27"/>
      <c r="GE173" s="27"/>
      <c r="GF173" s="27"/>
      <c r="GG173" s="27"/>
      <c r="GH173" s="27"/>
      <c r="GI173" s="27"/>
      <c r="GJ173" s="27"/>
      <c r="GK173" s="27">
        <v>2221.4095200000002</v>
      </c>
      <c r="GL173" s="27">
        <v>2221.4095200000002</v>
      </c>
      <c r="GM173" s="27">
        <f>GL173/GK173*100</f>
        <v>100</v>
      </c>
      <c r="GN173" s="27">
        <v>19908</v>
      </c>
      <c r="GO173" s="27">
        <v>236.19048000000001</v>
      </c>
      <c r="GP173" s="27">
        <v>236.19048000000001</v>
      </c>
      <c r="GQ173" s="27">
        <f>GP173/GO173*100</f>
        <v>100</v>
      </c>
      <c r="GR173" s="27"/>
      <c r="GS173" s="27">
        <v>0</v>
      </c>
      <c r="GT173" s="27">
        <v>0</v>
      </c>
      <c r="GU173" s="26"/>
      <c r="GV173" s="27"/>
      <c r="GW173" s="27"/>
      <c r="GX173" s="27"/>
      <c r="GY173" s="26"/>
      <c r="GZ173" s="26"/>
      <c r="HA173" s="27"/>
      <c r="HB173" s="27"/>
      <c r="HC173" s="26"/>
      <c r="HD173" s="26"/>
      <c r="HE173" s="27"/>
      <c r="HF173" s="27"/>
      <c r="HG173" s="26"/>
      <c r="HH173" s="27">
        <v>3000</v>
      </c>
      <c r="HI173" s="27">
        <v>2000</v>
      </c>
      <c r="HJ173" s="27">
        <v>2000</v>
      </c>
      <c r="HK173" s="26">
        <f>HJ173/HI173*100</f>
        <v>100</v>
      </c>
      <c r="HL173" s="27">
        <v>1832.5</v>
      </c>
      <c r="HM173" s="27">
        <v>1832.5</v>
      </c>
      <c r="HN173" s="27">
        <v>1150.204</v>
      </c>
      <c r="HO173" s="26">
        <f>HN173/HM173*100</f>
        <v>62.766930422919508</v>
      </c>
      <c r="HP173" s="27"/>
      <c r="HQ173" s="27"/>
      <c r="HR173" s="27"/>
      <c r="HS173" s="26"/>
      <c r="HT173" s="27">
        <v>6957.2</v>
      </c>
      <c r="HU173" s="27">
        <v>6957.2</v>
      </c>
      <c r="HV173" s="27">
        <v>6220.9639999999999</v>
      </c>
      <c r="HW173" s="26">
        <f>HV173/HU173*100</f>
        <v>89.417639280170178</v>
      </c>
      <c r="HX173" s="27"/>
      <c r="HY173" s="27"/>
      <c r="HZ173" s="27"/>
      <c r="IA173" s="26"/>
      <c r="IB173" s="27"/>
      <c r="IC173" s="27"/>
      <c r="ID173" s="27"/>
      <c r="IE173" s="26"/>
      <c r="IF173" s="27"/>
      <c r="IG173" s="27"/>
      <c r="IH173" s="27"/>
      <c r="II173" s="26"/>
      <c r="IJ173" s="26"/>
      <c r="IK173" s="27"/>
      <c r="IL173" s="27"/>
      <c r="IM173" s="26"/>
      <c r="IN173" s="26"/>
      <c r="IO173" s="27"/>
      <c r="IP173" s="27"/>
      <c r="IQ173" s="26"/>
      <c r="IR173" s="79"/>
      <c r="IS173" s="27"/>
      <c r="IT173" s="27"/>
      <c r="IU173" s="79"/>
      <c r="IV173" s="27"/>
      <c r="IW173" s="27"/>
      <c r="IX173" s="27"/>
      <c r="IY173" s="26"/>
      <c r="IZ173" s="27"/>
      <c r="JA173" s="27"/>
      <c r="JB173" s="27"/>
      <c r="JC173" s="26"/>
      <c r="JD173" s="26"/>
      <c r="JE173" s="27"/>
      <c r="JF173" s="27"/>
      <c r="JG173" s="26"/>
      <c r="JH173" s="27"/>
      <c r="JI173" s="27"/>
      <c r="JJ173" s="27"/>
      <c r="JK173" s="26"/>
      <c r="JL173" s="26"/>
      <c r="JM173" s="27"/>
      <c r="JN173" s="27"/>
      <c r="JO173" s="26"/>
      <c r="JP173" s="27"/>
      <c r="JQ173" s="27"/>
      <c r="JR173" s="27"/>
      <c r="JS173" s="26"/>
      <c r="JT173" s="26"/>
      <c r="JU173" s="26"/>
      <c r="JV173" s="26"/>
      <c r="JW173" s="26"/>
      <c r="JX173" s="30"/>
      <c r="JY173" s="30"/>
      <c r="JZ173" s="30"/>
      <c r="KA173" s="30"/>
      <c r="KB173" s="26"/>
      <c r="KC173" s="27"/>
      <c r="KD173" s="27"/>
      <c r="KE173" s="26"/>
      <c r="KF173" s="26"/>
      <c r="KG173" s="27"/>
      <c r="KH173" s="27"/>
      <c r="KI173" s="26"/>
      <c r="KJ173" s="26"/>
      <c r="KK173" s="27"/>
      <c r="KL173" s="27"/>
      <c r="KM173" s="26"/>
      <c r="KN173" s="26"/>
      <c r="KO173" s="27"/>
      <c r="KP173" s="27"/>
      <c r="KQ173" s="26"/>
      <c r="KR173" s="26"/>
      <c r="KS173" s="27"/>
      <c r="KT173" s="27"/>
      <c r="KU173" s="26"/>
      <c r="KV173" s="26"/>
      <c r="KW173" s="27"/>
      <c r="KX173" s="27"/>
      <c r="KY173" s="26"/>
      <c r="KZ173" s="26"/>
      <c r="LA173" s="27"/>
      <c r="LB173" s="27"/>
      <c r="LC173" s="26"/>
      <c r="LD173" s="26"/>
      <c r="LE173" s="27"/>
      <c r="LF173" s="27"/>
      <c r="LG173" s="26"/>
      <c r="LH173" s="26"/>
      <c r="LI173" s="27"/>
      <c r="LJ173" s="27"/>
      <c r="LK173" s="26"/>
      <c r="LL173" s="26"/>
      <c r="LM173" s="27"/>
      <c r="LN173" s="27"/>
      <c r="LO173" s="26"/>
      <c r="LP173" s="26"/>
      <c r="LQ173" s="27"/>
      <c r="LR173" s="27"/>
      <c r="LS173" s="26"/>
    </row>
    <row r="174" spans="1:331" ht="15.75" x14ac:dyDescent="0.25">
      <c r="A174" s="66" t="s">
        <v>403</v>
      </c>
      <c r="B174" s="198">
        <f t="shared" si="398"/>
        <v>12750</v>
      </c>
      <c r="C174" s="198">
        <f t="shared" si="399"/>
        <v>64117.591589999996</v>
      </c>
      <c r="D174" s="198">
        <f t="shared" si="400"/>
        <v>64117.591589999996</v>
      </c>
      <c r="E174" s="198"/>
      <c r="F174" s="198">
        <f t="shared" si="401"/>
        <v>54663.796069999997</v>
      </c>
      <c r="G174" s="26">
        <f t="shared" si="406"/>
        <v>85.255535515974614</v>
      </c>
      <c r="H174" s="26"/>
      <c r="I174" s="26"/>
      <c r="J174" s="26"/>
      <c r="K174" s="26"/>
      <c r="L174" s="26"/>
      <c r="M174" s="26"/>
      <c r="N174" s="26"/>
      <c r="O174" s="27"/>
      <c r="P174" s="27"/>
      <c r="Q174" s="26"/>
      <c r="R174" s="26"/>
      <c r="S174" s="26"/>
      <c r="T174" s="27"/>
      <c r="U174" s="26"/>
      <c r="V174" s="26"/>
      <c r="W174" s="26"/>
      <c r="X174" s="26"/>
      <c r="Y174" s="26"/>
      <c r="Z174" s="26"/>
      <c r="AA174" s="26"/>
      <c r="AB174" s="26"/>
      <c r="AC174" s="26"/>
      <c r="AD174" s="26"/>
      <c r="AE174" s="27"/>
      <c r="AF174" s="27"/>
      <c r="AG174" s="26"/>
      <c r="AH174" s="26"/>
      <c r="AI174" s="26"/>
      <c r="AJ174" s="26"/>
      <c r="AK174" s="26"/>
      <c r="AL174" s="26"/>
      <c r="AM174" s="26"/>
      <c r="AN174" s="26"/>
      <c r="AO174" s="26"/>
      <c r="AP174" s="26"/>
      <c r="AQ174" s="27"/>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v>1367.59159</v>
      </c>
      <c r="BR174" s="26">
        <v>1367.59159</v>
      </c>
      <c r="BS174" s="26">
        <f t="shared" si="404"/>
        <v>100</v>
      </c>
      <c r="BT174" s="26">
        <v>12750</v>
      </c>
      <c r="BU174" s="26">
        <v>12750</v>
      </c>
      <c r="BV174" s="26">
        <v>12750</v>
      </c>
      <c r="BW174" s="26">
        <f>BV174/BU174*100</f>
        <v>100</v>
      </c>
      <c r="BX174" s="184"/>
      <c r="BY174" s="184"/>
      <c r="BZ174" s="184"/>
      <c r="CA174" s="184"/>
      <c r="CB174" s="26"/>
      <c r="CC174" s="26"/>
      <c r="CD174" s="26"/>
      <c r="CE174" s="27"/>
      <c r="CF174" s="26"/>
      <c r="CG174" s="26"/>
      <c r="CH174" s="26"/>
      <c r="CI174" s="80"/>
      <c r="CJ174" s="26"/>
      <c r="CK174" s="26"/>
      <c r="CL174" s="26"/>
      <c r="CM174" s="80"/>
      <c r="CN174" s="26"/>
      <c r="CO174" s="26"/>
      <c r="CP174" s="26"/>
      <c r="CQ174" s="26"/>
      <c r="CR174" s="26"/>
      <c r="CS174" s="26"/>
      <c r="CT174" s="26"/>
      <c r="CU174" s="26"/>
      <c r="CV174" s="26"/>
      <c r="CW174" s="26"/>
      <c r="CX174" s="26"/>
      <c r="CY174" s="80"/>
      <c r="CZ174" s="26"/>
      <c r="DA174" s="26"/>
      <c r="DB174" s="26"/>
      <c r="DC174" s="31"/>
      <c r="DD174" s="26"/>
      <c r="DE174" s="26"/>
      <c r="DF174" s="26"/>
      <c r="DG174" s="80"/>
      <c r="DH174" s="80"/>
      <c r="DI174" s="26"/>
      <c r="DJ174" s="26"/>
      <c r="DK174" s="80"/>
      <c r="DL174" s="80"/>
      <c r="DM174" s="27"/>
      <c r="DN174" s="26"/>
      <c r="DO174" s="26"/>
      <c r="DP174" s="26"/>
      <c r="DQ174" s="26"/>
      <c r="DR174" s="26"/>
      <c r="DS174" s="188"/>
      <c r="DT174" s="188"/>
      <c r="DU174" s="27"/>
      <c r="DV174" s="26"/>
      <c r="DW174" s="80"/>
      <c r="DX174" s="80"/>
      <c r="DY174" s="27"/>
      <c r="DZ174" s="26"/>
      <c r="EA174" s="80"/>
      <c r="EB174" s="27"/>
      <c r="EC174" s="27"/>
      <c r="ED174" s="26"/>
      <c r="EE174" s="80"/>
      <c r="EF174" s="27"/>
      <c r="EG174" s="27"/>
      <c r="EH174" s="26"/>
      <c r="EI174" s="26"/>
      <c r="EJ174" s="27"/>
      <c r="EK174" s="27"/>
      <c r="EL174" s="26"/>
      <c r="EM174" s="80"/>
      <c r="EN174" s="27"/>
      <c r="EO174" s="27"/>
      <c r="EP174" s="26"/>
      <c r="EQ174" s="80"/>
      <c r="ER174" s="26"/>
      <c r="ES174" s="26"/>
      <c r="ET174" s="26"/>
      <c r="EU174" s="80"/>
      <c r="EV174" s="26"/>
      <c r="EW174" s="26"/>
      <c r="EX174" s="26"/>
      <c r="EY174" s="26"/>
      <c r="EZ174" s="26"/>
      <c r="FA174" s="26"/>
      <c r="FB174" s="26"/>
      <c r="FC174" s="26"/>
      <c r="FD174" s="27"/>
      <c r="FE174" s="27"/>
      <c r="FF174" s="26"/>
      <c r="FG174" s="80"/>
      <c r="FH174" s="80"/>
      <c r="FI174" s="27"/>
      <c r="FJ174" s="26"/>
      <c r="FK174" s="80"/>
      <c r="FL174" s="80"/>
      <c r="FM174" s="27"/>
      <c r="FN174" s="26"/>
      <c r="FO174" s="80"/>
      <c r="FP174" s="26"/>
      <c r="FQ174" s="26"/>
      <c r="FR174" s="26"/>
      <c r="FS174" s="80"/>
      <c r="FT174" s="27"/>
      <c r="FU174" s="26"/>
      <c r="FV174" s="26"/>
      <c r="FW174" s="31"/>
      <c r="FX174" s="26"/>
      <c r="FY174" s="26"/>
      <c r="FZ174" s="26"/>
      <c r="GA174" s="80"/>
      <c r="GB174" s="26"/>
      <c r="GC174" s="26"/>
      <c r="GD174" s="26"/>
      <c r="GE174" s="80"/>
      <c r="GF174" s="26"/>
      <c r="GG174" s="26"/>
      <c r="GH174" s="26"/>
      <c r="GI174" s="80"/>
      <c r="GJ174" s="80"/>
      <c r="GK174" s="26"/>
      <c r="GL174" s="26"/>
      <c r="GM174" s="27"/>
      <c r="GN174" s="26"/>
      <c r="GO174" s="26"/>
      <c r="GP174" s="26"/>
      <c r="GQ174" s="27"/>
      <c r="GR174" s="27"/>
      <c r="GS174" s="26"/>
      <c r="GT174" s="26"/>
      <c r="GU174" s="26"/>
      <c r="GV174" s="26"/>
      <c r="GW174" s="26"/>
      <c r="GX174" s="26"/>
      <c r="GY174" s="26"/>
      <c r="GZ174" s="26"/>
      <c r="HA174" s="26"/>
      <c r="HB174" s="26"/>
      <c r="HC174" s="26"/>
      <c r="HD174" s="26"/>
      <c r="HE174" s="26"/>
      <c r="HF174" s="26"/>
      <c r="HG174" s="26"/>
      <c r="HH174" s="26"/>
      <c r="HI174" s="26"/>
      <c r="HJ174" s="26"/>
      <c r="HK174" s="26"/>
      <c r="HL174" s="26"/>
      <c r="HM174" s="26"/>
      <c r="HN174" s="26"/>
      <c r="HO174" s="26"/>
      <c r="HP174" s="26"/>
      <c r="HQ174" s="26"/>
      <c r="HR174" s="26"/>
      <c r="HS174" s="26"/>
      <c r="HT174" s="26"/>
      <c r="HU174" s="26"/>
      <c r="HV174" s="26"/>
      <c r="HW174" s="26"/>
      <c r="HX174" s="26"/>
      <c r="HY174" s="26"/>
      <c r="HZ174" s="26"/>
      <c r="IA174" s="26"/>
      <c r="IB174" s="26"/>
      <c r="IC174" s="26"/>
      <c r="ID174" s="26"/>
      <c r="IE174" s="26"/>
      <c r="IF174" s="26"/>
      <c r="IG174" s="26"/>
      <c r="IH174" s="26"/>
      <c r="II174" s="26"/>
      <c r="IJ174" s="26"/>
      <c r="IK174" s="26"/>
      <c r="IL174" s="26"/>
      <c r="IM174" s="26"/>
      <c r="IN174" s="26"/>
      <c r="IO174" s="26"/>
      <c r="IP174" s="26"/>
      <c r="IQ174" s="26"/>
      <c r="IR174" s="80"/>
      <c r="IS174" s="27"/>
      <c r="IT174" s="26"/>
      <c r="IU174" s="80"/>
      <c r="IV174" s="26"/>
      <c r="IW174" s="26"/>
      <c r="IX174" s="26"/>
      <c r="IY174" s="26"/>
      <c r="IZ174" s="26"/>
      <c r="JA174" s="26"/>
      <c r="JB174" s="26"/>
      <c r="JC174" s="26"/>
      <c r="JD174" s="26"/>
      <c r="JE174" s="26"/>
      <c r="JF174" s="26"/>
      <c r="JG174" s="26"/>
      <c r="JH174" s="26"/>
      <c r="JI174" s="26"/>
      <c r="JJ174" s="26"/>
      <c r="JK174" s="26"/>
      <c r="JL174" s="26"/>
      <c r="JM174" s="26"/>
      <c r="JN174" s="26"/>
      <c r="JO174" s="26"/>
      <c r="JP174" s="26"/>
      <c r="JQ174" s="26"/>
      <c r="JR174" s="26"/>
      <c r="JS174" s="26"/>
      <c r="JT174" s="26"/>
      <c r="JU174" s="26"/>
      <c r="JV174" s="26"/>
      <c r="JW174" s="26"/>
      <c r="JX174" s="30"/>
      <c r="JY174" s="30"/>
      <c r="JZ174" s="30"/>
      <c r="KA174" s="30"/>
      <c r="KB174" s="26"/>
      <c r="KC174" s="26"/>
      <c r="KD174" s="26"/>
      <c r="KE174" s="26"/>
      <c r="KF174" s="26"/>
      <c r="KG174" s="26"/>
      <c r="KH174" s="26"/>
      <c r="KI174" s="26"/>
      <c r="KJ174" s="26"/>
      <c r="KK174" s="26"/>
      <c r="KL174" s="26"/>
      <c r="KM174" s="26"/>
      <c r="KN174" s="26"/>
      <c r="KO174" s="26"/>
      <c r="KP174" s="26"/>
      <c r="KQ174" s="26"/>
      <c r="KR174" s="26"/>
      <c r="KS174" s="26"/>
      <c r="KT174" s="26"/>
      <c r="KU174" s="26"/>
      <c r="KV174" s="26"/>
      <c r="KW174" s="26"/>
      <c r="KX174" s="26"/>
      <c r="KY174" s="26"/>
      <c r="KZ174" s="26"/>
      <c r="LA174" s="26"/>
      <c r="LB174" s="26"/>
      <c r="LC174" s="26"/>
      <c r="LD174" s="26"/>
      <c r="LE174" s="26"/>
      <c r="LF174" s="26"/>
      <c r="LG174" s="26"/>
      <c r="LH174" s="26"/>
      <c r="LI174" s="26">
        <v>50000</v>
      </c>
      <c r="LJ174" s="26">
        <v>40546.20448</v>
      </c>
      <c r="LK174" s="26">
        <f>LJ174/LI174*100</f>
        <v>81.09240896</v>
      </c>
      <c r="LL174" s="26"/>
      <c r="LM174" s="26"/>
      <c r="LN174" s="26"/>
      <c r="LO174" s="26"/>
      <c r="LP174" s="26"/>
      <c r="LQ174" s="26"/>
      <c r="LR174" s="26"/>
      <c r="LS174" s="26"/>
    </row>
    <row r="175" spans="1:331" ht="15.75" x14ac:dyDescent="0.25">
      <c r="A175" s="66" t="s">
        <v>404</v>
      </c>
      <c r="B175" s="198">
        <f t="shared" si="398"/>
        <v>3318</v>
      </c>
      <c r="C175" s="198">
        <f t="shared" si="399"/>
        <v>6583.3</v>
      </c>
      <c r="D175" s="198">
        <f t="shared" si="400"/>
        <v>6583.3</v>
      </c>
      <c r="E175" s="198"/>
      <c r="F175" s="198">
        <f t="shared" si="401"/>
        <v>3317.9999700000003</v>
      </c>
      <c r="G175" s="26">
        <f t="shared" si="406"/>
        <v>50.400254735467023</v>
      </c>
      <c r="H175" s="26"/>
      <c r="I175" s="26"/>
      <c r="J175" s="26"/>
      <c r="K175" s="26"/>
      <c r="L175" s="26"/>
      <c r="M175" s="26"/>
      <c r="N175" s="26"/>
      <c r="O175" s="27"/>
      <c r="P175" s="27"/>
      <c r="Q175" s="26"/>
      <c r="R175" s="26"/>
      <c r="S175" s="26"/>
      <c r="T175" s="27"/>
      <c r="U175" s="26"/>
      <c r="V175" s="26"/>
      <c r="W175" s="26"/>
      <c r="X175" s="26"/>
      <c r="Y175" s="26"/>
      <c r="Z175" s="26"/>
      <c r="AA175" s="26"/>
      <c r="AB175" s="26"/>
      <c r="AC175" s="26"/>
      <c r="AD175" s="26"/>
      <c r="AE175" s="27"/>
      <c r="AF175" s="27"/>
      <c r="AG175" s="26"/>
      <c r="AH175" s="26"/>
      <c r="AI175" s="26"/>
      <c r="AJ175" s="26"/>
      <c r="AK175" s="26"/>
      <c r="AL175" s="26"/>
      <c r="AM175" s="26"/>
      <c r="AN175" s="26"/>
      <c r="AO175" s="26"/>
      <c r="AP175" s="26"/>
      <c r="AQ175" s="27"/>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184"/>
      <c r="BY175" s="184"/>
      <c r="BZ175" s="184"/>
      <c r="CA175" s="184"/>
      <c r="CB175" s="26"/>
      <c r="CC175" s="26"/>
      <c r="CD175" s="26"/>
      <c r="CE175" s="27"/>
      <c r="CF175" s="26"/>
      <c r="CG175" s="26"/>
      <c r="CH175" s="26"/>
      <c r="CI175" s="80"/>
      <c r="CJ175" s="26"/>
      <c r="CK175" s="26"/>
      <c r="CL175" s="26"/>
      <c r="CM175" s="80"/>
      <c r="CN175" s="26"/>
      <c r="CO175" s="26"/>
      <c r="CP175" s="26"/>
      <c r="CQ175" s="80"/>
      <c r="CR175" s="26"/>
      <c r="CS175" s="26"/>
      <c r="CT175" s="26"/>
      <c r="CU175" s="26"/>
      <c r="CV175" s="26"/>
      <c r="CW175" s="26"/>
      <c r="CX175" s="26"/>
      <c r="CY175" s="80"/>
      <c r="CZ175" s="26">
        <v>3318</v>
      </c>
      <c r="DA175" s="26">
        <v>3318</v>
      </c>
      <c r="DB175" s="26">
        <v>3317.9999700000003</v>
      </c>
      <c r="DC175" s="31">
        <f t="shared" si="405"/>
        <v>99.999999095840877</v>
      </c>
      <c r="DD175" s="26"/>
      <c r="DE175" s="26"/>
      <c r="DF175" s="26"/>
      <c r="DG175" s="80"/>
      <c r="DH175" s="80"/>
      <c r="DI175" s="26"/>
      <c r="DJ175" s="26"/>
      <c r="DK175" s="80"/>
      <c r="DL175" s="80"/>
      <c r="DM175" s="26"/>
      <c r="DN175" s="26"/>
      <c r="DO175" s="80"/>
      <c r="DP175" s="26"/>
      <c r="DQ175" s="26"/>
      <c r="DR175" s="26"/>
      <c r="DS175" s="188"/>
      <c r="DT175" s="188"/>
      <c r="DU175" s="27"/>
      <c r="DV175" s="26"/>
      <c r="DW175" s="80"/>
      <c r="DX175" s="80"/>
      <c r="DY175" s="27"/>
      <c r="DZ175" s="26"/>
      <c r="EA175" s="80"/>
      <c r="EB175" s="27"/>
      <c r="EC175" s="27"/>
      <c r="ED175" s="26"/>
      <c r="EE175" s="80"/>
      <c r="EF175" s="27"/>
      <c r="EG175" s="27"/>
      <c r="EH175" s="26"/>
      <c r="EI175" s="26"/>
      <c r="EJ175" s="27"/>
      <c r="EK175" s="27"/>
      <c r="EL175" s="26"/>
      <c r="EM175" s="80"/>
      <c r="EN175" s="27"/>
      <c r="EO175" s="27"/>
      <c r="EP175" s="26"/>
      <c r="EQ175" s="80"/>
      <c r="ER175" s="26"/>
      <c r="ES175" s="26"/>
      <c r="ET175" s="26"/>
      <c r="EU175" s="80"/>
      <c r="EV175" s="26"/>
      <c r="EW175" s="26"/>
      <c r="EX175" s="26"/>
      <c r="EY175" s="26"/>
      <c r="EZ175" s="26"/>
      <c r="FA175" s="26"/>
      <c r="FB175" s="26"/>
      <c r="FC175" s="26"/>
      <c r="FD175" s="27"/>
      <c r="FE175" s="27"/>
      <c r="FF175" s="26"/>
      <c r="FG175" s="80"/>
      <c r="FH175" s="80"/>
      <c r="FI175" s="27"/>
      <c r="FJ175" s="26"/>
      <c r="FK175" s="80"/>
      <c r="FL175" s="80"/>
      <c r="FM175" s="27"/>
      <c r="FN175" s="26"/>
      <c r="FO175" s="80"/>
      <c r="FP175" s="26"/>
      <c r="FQ175" s="26"/>
      <c r="FR175" s="26"/>
      <c r="FS175" s="80"/>
      <c r="FT175" s="27"/>
      <c r="FU175" s="26">
        <v>3265.3</v>
      </c>
      <c r="FV175" s="26"/>
      <c r="FW175" s="31">
        <f t="shared" si="472"/>
        <v>0</v>
      </c>
      <c r="FX175" s="26"/>
      <c r="FY175" s="26"/>
      <c r="FZ175" s="26"/>
      <c r="GA175" s="80"/>
      <c r="GB175" s="26"/>
      <c r="GC175" s="26"/>
      <c r="GD175" s="26"/>
      <c r="GE175" s="80"/>
      <c r="GF175" s="26"/>
      <c r="GG175" s="26"/>
      <c r="GH175" s="26"/>
      <c r="GI175" s="80"/>
      <c r="GJ175" s="80"/>
      <c r="GK175" s="26"/>
      <c r="GL175" s="26"/>
      <c r="GM175" s="27"/>
      <c r="GN175" s="26"/>
      <c r="GO175" s="26"/>
      <c r="GP175" s="26"/>
      <c r="GQ175" s="27"/>
      <c r="GR175" s="27"/>
      <c r="GS175" s="26"/>
      <c r="GT175" s="26"/>
      <c r="GU175" s="26"/>
      <c r="GV175" s="26"/>
      <c r="GW175" s="26"/>
      <c r="GX175" s="26"/>
      <c r="GY175" s="26"/>
      <c r="GZ175" s="26"/>
      <c r="HA175" s="26"/>
      <c r="HB175" s="26"/>
      <c r="HC175" s="26"/>
      <c r="HD175" s="26"/>
      <c r="HE175" s="26"/>
      <c r="HF175" s="26"/>
      <c r="HG175" s="26"/>
      <c r="HH175" s="26"/>
      <c r="HI175" s="26"/>
      <c r="HJ175" s="26"/>
      <c r="HK175" s="26"/>
      <c r="HL175" s="26"/>
      <c r="HM175" s="26"/>
      <c r="HN175" s="26"/>
      <c r="HO175" s="26"/>
      <c r="HP175" s="26"/>
      <c r="HQ175" s="26"/>
      <c r="HR175" s="26"/>
      <c r="HS175" s="26"/>
      <c r="HT175" s="26"/>
      <c r="HU175" s="26"/>
      <c r="HV175" s="26"/>
      <c r="HW175" s="26"/>
      <c r="HX175" s="26"/>
      <c r="HY175" s="26"/>
      <c r="HZ175" s="26"/>
      <c r="IA175" s="26"/>
      <c r="IB175" s="26"/>
      <c r="IC175" s="26"/>
      <c r="ID175" s="26"/>
      <c r="IE175" s="26"/>
      <c r="IF175" s="26"/>
      <c r="IG175" s="26"/>
      <c r="IH175" s="26"/>
      <c r="II175" s="26"/>
      <c r="IJ175" s="26"/>
      <c r="IK175" s="26"/>
      <c r="IL175" s="26"/>
      <c r="IM175" s="26"/>
      <c r="IN175" s="26"/>
      <c r="IO175" s="26"/>
      <c r="IP175" s="26"/>
      <c r="IQ175" s="26"/>
      <c r="IR175" s="80"/>
      <c r="IS175" s="27"/>
      <c r="IT175" s="26"/>
      <c r="IU175" s="80"/>
      <c r="IV175" s="26"/>
      <c r="IW175" s="26"/>
      <c r="IX175" s="26"/>
      <c r="IY175" s="26"/>
      <c r="IZ175" s="26"/>
      <c r="JA175" s="26"/>
      <c r="JB175" s="26"/>
      <c r="JC175" s="26"/>
      <c r="JD175" s="26"/>
      <c r="JE175" s="26"/>
      <c r="JF175" s="26"/>
      <c r="JG175" s="26"/>
      <c r="JH175" s="26"/>
      <c r="JI175" s="26"/>
      <c r="JJ175" s="26"/>
      <c r="JK175" s="26"/>
      <c r="JL175" s="26"/>
      <c r="JM175" s="26"/>
      <c r="JN175" s="26"/>
      <c r="JO175" s="26"/>
      <c r="JP175" s="26"/>
      <c r="JQ175" s="26"/>
      <c r="JR175" s="26"/>
      <c r="JS175" s="26"/>
      <c r="JT175" s="26"/>
      <c r="JU175" s="26"/>
      <c r="JV175" s="26"/>
      <c r="JW175" s="26"/>
      <c r="JX175" s="30"/>
      <c r="JY175" s="30"/>
      <c r="JZ175" s="30"/>
      <c r="KA175" s="30"/>
      <c r="KB175" s="26"/>
      <c r="KC175" s="26"/>
      <c r="KD175" s="26"/>
      <c r="KE175" s="26"/>
      <c r="KF175" s="26"/>
      <c r="KG175" s="26"/>
      <c r="KH175" s="26"/>
      <c r="KI175" s="26"/>
      <c r="KJ175" s="26"/>
      <c r="KK175" s="26"/>
      <c r="KL175" s="26"/>
      <c r="KM175" s="26"/>
      <c r="KN175" s="26"/>
      <c r="KO175" s="26"/>
      <c r="KP175" s="26"/>
      <c r="KQ175" s="26"/>
      <c r="KR175" s="26"/>
      <c r="KS175" s="26"/>
      <c r="KT175" s="26"/>
      <c r="KU175" s="26"/>
      <c r="KV175" s="26"/>
      <c r="KW175" s="26"/>
      <c r="KX175" s="26"/>
      <c r="KY175" s="26"/>
      <c r="KZ175" s="26"/>
      <c r="LA175" s="26"/>
      <c r="LB175" s="26"/>
      <c r="LC175" s="26"/>
      <c r="LD175" s="26"/>
      <c r="LE175" s="26"/>
      <c r="LF175" s="26"/>
      <c r="LG175" s="26"/>
      <c r="LH175" s="26"/>
      <c r="LI175" s="26"/>
      <c r="LJ175" s="26"/>
      <c r="LK175" s="26"/>
      <c r="LL175" s="26"/>
      <c r="LM175" s="26"/>
      <c r="LN175" s="26"/>
      <c r="LO175" s="26"/>
      <c r="LP175" s="26"/>
      <c r="LQ175" s="26"/>
      <c r="LR175" s="26"/>
      <c r="LS175" s="26"/>
    </row>
    <row r="176" spans="1:331" ht="15.75" x14ac:dyDescent="0.25">
      <c r="A176" s="66" t="s">
        <v>519</v>
      </c>
      <c r="B176" s="198">
        <f t="shared" si="398"/>
        <v>3639</v>
      </c>
      <c r="C176" s="198">
        <f t="shared" si="399"/>
        <v>7220.2</v>
      </c>
      <c r="D176" s="198">
        <f t="shared" si="400"/>
        <v>7220.2</v>
      </c>
      <c r="E176" s="198"/>
      <c r="F176" s="198">
        <f t="shared" si="401"/>
        <v>4549.1570000000002</v>
      </c>
      <c r="G176" s="26">
        <f t="shared" si="406"/>
        <v>63.005969363729541</v>
      </c>
      <c r="H176" s="26"/>
      <c r="I176" s="26"/>
      <c r="J176" s="26"/>
      <c r="K176" s="26"/>
      <c r="L176" s="26"/>
      <c r="M176" s="26"/>
      <c r="N176" s="26"/>
      <c r="O176" s="27"/>
      <c r="P176" s="27"/>
      <c r="Q176" s="26"/>
      <c r="R176" s="26"/>
      <c r="S176" s="26"/>
      <c r="T176" s="27"/>
      <c r="U176" s="26"/>
      <c r="V176" s="26"/>
      <c r="W176" s="26"/>
      <c r="X176" s="26"/>
      <c r="Y176" s="26"/>
      <c r="Z176" s="26"/>
      <c r="AA176" s="26"/>
      <c r="AB176" s="26"/>
      <c r="AC176" s="26"/>
      <c r="AD176" s="26"/>
      <c r="AE176" s="27"/>
      <c r="AF176" s="27"/>
      <c r="AG176" s="26"/>
      <c r="AH176" s="26"/>
      <c r="AI176" s="26"/>
      <c r="AJ176" s="26"/>
      <c r="AK176" s="26"/>
      <c r="AL176" s="26"/>
      <c r="AM176" s="26"/>
      <c r="AN176" s="26"/>
      <c r="AO176" s="26"/>
      <c r="AP176" s="26"/>
      <c r="AQ176" s="27"/>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184"/>
      <c r="BY176" s="184"/>
      <c r="BZ176" s="184"/>
      <c r="CA176" s="184"/>
      <c r="CB176" s="26"/>
      <c r="CC176" s="26"/>
      <c r="CD176" s="26"/>
      <c r="CE176" s="27"/>
      <c r="CF176" s="26"/>
      <c r="CG176" s="26"/>
      <c r="CH176" s="26"/>
      <c r="CI176" s="80"/>
      <c r="CJ176" s="26"/>
      <c r="CK176" s="26"/>
      <c r="CL176" s="26"/>
      <c r="CM176" s="80"/>
      <c r="CN176" s="26"/>
      <c r="CO176" s="26"/>
      <c r="CP176" s="26"/>
      <c r="CQ176" s="80"/>
      <c r="CR176" s="26"/>
      <c r="CS176" s="26"/>
      <c r="CT176" s="26"/>
      <c r="CU176" s="26"/>
      <c r="CV176" s="26"/>
      <c r="CW176" s="26"/>
      <c r="CX176" s="26"/>
      <c r="CY176" s="80"/>
      <c r="CZ176" s="26">
        <v>3639</v>
      </c>
      <c r="DA176" s="26">
        <v>3639</v>
      </c>
      <c r="DB176" s="26">
        <v>967.95699999999999</v>
      </c>
      <c r="DC176" s="31">
        <f t="shared" si="405"/>
        <v>26.599532838691946</v>
      </c>
      <c r="DD176" s="26"/>
      <c r="DE176" s="26"/>
      <c r="DF176" s="26"/>
      <c r="DG176" s="80"/>
      <c r="DH176" s="80"/>
      <c r="DI176" s="26"/>
      <c r="DJ176" s="26"/>
      <c r="DK176" s="80"/>
      <c r="DL176" s="80"/>
      <c r="DM176" s="26"/>
      <c r="DN176" s="26"/>
      <c r="DO176" s="80"/>
      <c r="DP176" s="26"/>
      <c r="DQ176" s="26"/>
      <c r="DR176" s="26"/>
      <c r="DS176" s="188"/>
      <c r="DT176" s="188"/>
      <c r="DU176" s="27"/>
      <c r="DV176" s="26"/>
      <c r="DW176" s="80"/>
      <c r="DX176" s="80"/>
      <c r="DY176" s="27"/>
      <c r="DZ176" s="26"/>
      <c r="EA176" s="80"/>
      <c r="EB176" s="27"/>
      <c r="EC176" s="27"/>
      <c r="ED176" s="26"/>
      <c r="EE176" s="80"/>
      <c r="EF176" s="27"/>
      <c r="EG176" s="27"/>
      <c r="EH176" s="26"/>
      <c r="EI176" s="26"/>
      <c r="EJ176" s="27"/>
      <c r="EK176" s="27"/>
      <c r="EL176" s="26"/>
      <c r="EM176" s="80"/>
      <c r="EN176" s="27"/>
      <c r="EO176" s="27"/>
      <c r="EP176" s="26"/>
      <c r="EQ176" s="80"/>
      <c r="ER176" s="26"/>
      <c r="ES176" s="26"/>
      <c r="ET176" s="26"/>
      <c r="EU176" s="80"/>
      <c r="EV176" s="26"/>
      <c r="EW176" s="26"/>
      <c r="EX176" s="26"/>
      <c r="EY176" s="26"/>
      <c r="EZ176" s="26"/>
      <c r="FA176" s="26"/>
      <c r="FB176" s="26"/>
      <c r="FC176" s="26"/>
      <c r="FD176" s="27"/>
      <c r="FE176" s="27"/>
      <c r="FF176" s="26"/>
      <c r="FG176" s="80"/>
      <c r="FH176" s="80"/>
      <c r="FI176" s="27"/>
      <c r="FJ176" s="26"/>
      <c r="FK176" s="80"/>
      <c r="FL176" s="80"/>
      <c r="FM176" s="27"/>
      <c r="FN176" s="26"/>
      <c r="FO176" s="80"/>
      <c r="FP176" s="26"/>
      <c r="FQ176" s="26"/>
      <c r="FR176" s="26"/>
      <c r="FS176" s="80"/>
      <c r="FT176" s="27"/>
      <c r="FU176" s="26">
        <v>3581.2</v>
      </c>
      <c r="FV176" s="26">
        <v>3581.2</v>
      </c>
      <c r="FW176" s="31">
        <f t="shared" si="472"/>
        <v>100</v>
      </c>
      <c r="FX176" s="26"/>
      <c r="FY176" s="26"/>
      <c r="FZ176" s="26"/>
      <c r="GA176" s="80"/>
      <c r="GB176" s="26"/>
      <c r="GC176" s="26"/>
      <c r="GD176" s="26"/>
      <c r="GE176" s="80"/>
      <c r="GF176" s="26"/>
      <c r="GG176" s="26"/>
      <c r="GH176" s="26"/>
      <c r="GI176" s="80"/>
      <c r="GJ176" s="80"/>
      <c r="GK176" s="26"/>
      <c r="GL176" s="26"/>
      <c r="GM176" s="27"/>
      <c r="GN176" s="26"/>
      <c r="GO176" s="26"/>
      <c r="GP176" s="26"/>
      <c r="GQ176" s="27"/>
      <c r="GR176" s="27"/>
      <c r="GS176" s="26"/>
      <c r="GT176" s="26"/>
      <c r="GU176" s="26"/>
      <c r="GV176" s="26"/>
      <c r="GW176" s="26"/>
      <c r="GX176" s="26"/>
      <c r="GY176" s="26"/>
      <c r="GZ176" s="26"/>
      <c r="HA176" s="26"/>
      <c r="HB176" s="26"/>
      <c r="HC176" s="26"/>
      <c r="HD176" s="26"/>
      <c r="HE176" s="26"/>
      <c r="HF176" s="26"/>
      <c r="HG176" s="26"/>
      <c r="HH176" s="26"/>
      <c r="HI176" s="26"/>
      <c r="HJ176" s="26"/>
      <c r="HK176" s="26"/>
      <c r="HL176" s="26"/>
      <c r="HM176" s="26"/>
      <c r="HN176" s="26"/>
      <c r="HO176" s="26"/>
      <c r="HP176" s="26"/>
      <c r="HQ176" s="26"/>
      <c r="HR176" s="26"/>
      <c r="HS176" s="26"/>
      <c r="HT176" s="26"/>
      <c r="HU176" s="26"/>
      <c r="HV176" s="26"/>
      <c r="HW176" s="26"/>
      <c r="HX176" s="26"/>
      <c r="HY176" s="26"/>
      <c r="HZ176" s="26"/>
      <c r="IA176" s="26"/>
      <c r="IB176" s="26"/>
      <c r="IC176" s="26"/>
      <c r="ID176" s="26"/>
      <c r="IE176" s="26"/>
      <c r="IF176" s="26"/>
      <c r="IG176" s="26"/>
      <c r="IH176" s="26"/>
      <c r="II176" s="26"/>
      <c r="IJ176" s="26"/>
      <c r="IK176" s="26"/>
      <c r="IL176" s="26"/>
      <c r="IM176" s="26"/>
      <c r="IN176" s="26"/>
      <c r="IO176" s="26"/>
      <c r="IP176" s="26"/>
      <c r="IQ176" s="26"/>
      <c r="IR176" s="80"/>
      <c r="IS176" s="27"/>
      <c r="IT176" s="26"/>
      <c r="IU176" s="80"/>
      <c r="IV176" s="26"/>
      <c r="IW176" s="26"/>
      <c r="IX176" s="26"/>
      <c r="IY176" s="26"/>
      <c r="IZ176" s="26"/>
      <c r="JA176" s="26"/>
      <c r="JB176" s="26"/>
      <c r="JC176" s="26"/>
      <c r="JD176" s="26"/>
      <c r="JE176" s="26"/>
      <c r="JF176" s="26"/>
      <c r="JG176" s="26"/>
      <c r="JH176" s="26"/>
      <c r="JI176" s="26"/>
      <c r="JJ176" s="26"/>
      <c r="JK176" s="26"/>
      <c r="JL176" s="26"/>
      <c r="JM176" s="26"/>
      <c r="JN176" s="26"/>
      <c r="JO176" s="26"/>
      <c r="JP176" s="26"/>
      <c r="JQ176" s="26"/>
      <c r="JR176" s="26"/>
      <c r="JS176" s="26"/>
      <c r="JT176" s="26"/>
      <c r="JU176" s="26"/>
      <c r="JV176" s="26"/>
      <c r="JW176" s="26"/>
      <c r="JX176" s="30"/>
      <c r="JY176" s="30"/>
      <c r="JZ176" s="30"/>
      <c r="KA176" s="30"/>
      <c r="KB176" s="26"/>
      <c r="KC176" s="26"/>
      <c r="KD176" s="26"/>
      <c r="KE176" s="26"/>
      <c r="KF176" s="26"/>
      <c r="KG176" s="26"/>
      <c r="KH176" s="26"/>
      <c r="KI176" s="26"/>
      <c r="KJ176" s="26"/>
      <c r="KK176" s="26"/>
      <c r="KL176" s="26"/>
      <c r="KM176" s="26"/>
      <c r="KN176" s="26"/>
      <c r="KO176" s="26"/>
      <c r="KP176" s="26"/>
      <c r="KQ176" s="26"/>
      <c r="KR176" s="26"/>
      <c r="KS176" s="26"/>
      <c r="KT176" s="26"/>
      <c r="KU176" s="26"/>
      <c r="KV176" s="26"/>
      <c r="KW176" s="26"/>
      <c r="KX176" s="26"/>
      <c r="KY176" s="26"/>
      <c r="KZ176" s="26"/>
      <c r="LA176" s="26"/>
      <c r="LB176" s="26"/>
      <c r="LC176" s="26"/>
      <c r="LD176" s="26"/>
      <c r="LE176" s="26"/>
      <c r="LF176" s="26"/>
      <c r="LG176" s="26"/>
      <c r="LH176" s="26"/>
      <c r="LI176" s="26"/>
      <c r="LJ176" s="26"/>
      <c r="LK176" s="26"/>
      <c r="LL176" s="26"/>
      <c r="LM176" s="26"/>
      <c r="LN176" s="26"/>
      <c r="LO176" s="26"/>
      <c r="LP176" s="26"/>
      <c r="LQ176" s="26"/>
      <c r="LR176" s="26"/>
      <c r="LS176" s="26"/>
    </row>
    <row r="177" spans="1:331" ht="15.75" x14ac:dyDescent="0.25">
      <c r="A177" s="66" t="s">
        <v>405</v>
      </c>
      <c r="B177" s="198">
        <f t="shared" si="398"/>
        <v>6588</v>
      </c>
      <c r="C177" s="198">
        <f t="shared" si="399"/>
        <v>13071.4</v>
      </c>
      <c r="D177" s="198">
        <f t="shared" si="400"/>
        <v>13071.4</v>
      </c>
      <c r="E177" s="198"/>
      <c r="F177" s="198">
        <f t="shared" si="401"/>
        <v>11146.96176</v>
      </c>
      <c r="G177" s="26">
        <f t="shared" si="406"/>
        <v>85.27748948085133</v>
      </c>
      <c r="H177" s="26"/>
      <c r="I177" s="26"/>
      <c r="J177" s="26"/>
      <c r="K177" s="26"/>
      <c r="L177" s="26"/>
      <c r="M177" s="26"/>
      <c r="N177" s="26"/>
      <c r="O177" s="27"/>
      <c r="P177" s="27"/>
      <c r="Q177" s="26"/>
      <c r="R177" s="26"/>
      <c r="S177" s="26"/>
      <c r="T177" s="27"/>
      <c r="U177" s="26"/>
      <c r="V177" s="26"/>
      <c r="W177" s="26"/>
      <c r="X177" s="26"/>
      <c r="Y177" s="26"/>
      <c r="Z177" s="26"/>
      <c r="AA177" s="26"/>
      <c r="AB177" s="26"/>
      <c r="AC177" s="26"/>
      <c r="AD177" s="26"/>
      <c r="AE177" s="27"/>
      <c r="AF177" s="27"/>
      <c r="AG177" s="26"/>
      <c r="AH177" s="26"/>
      <c r="AI177" s="26"/>
      <c r="AJ177" s="26"/>
      <c r="AK177" s="26"/>
      <c r="AL177" s="26"/>
      <c r="AM177" s="26"/>
      <c r="AN177" s="26"/>
      <c r="AO177" s="26"/>
      <c r="AP177" s="26"/>
      <c r="AQ177" s="27"/>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184"/>
      <c r="BY177" s="184"/>
      <c r="BZ177" s="184"/>
      <c r="CA177" s="184"/>
      <c r="CB177" s="26"/>
      <c r="CC177" s="26"/>
      <c r="CD177" s="26"/>
      <c r="CE177" s="27"/>
      <c r="CF177" s="26"/>
      <c r="CG177" s="26"/>
      <c r="CH177" s="26"/>
      <c r="CI177" s="80"/>
      <c r="CJ177" s="26"/>
      <c r="CK177" s="26"/>
      <c r="CL177" s="26"/>
      <c r="CM177" s="80"/>
      <c r="CN177" s="26"/>
      <c r="CO177" s="26"/>
      <c r="CP177" s="26"/>
      <c r="CQ177" s="80"/>
      <c r="CR177" s="26"/>
      <c r="CS177" s="26"/>
      <c r="CT177" s="26"/>
      <c r="CU177" s="26"/>
      <c r="CV177" s="26"/>
      <c r="CW177" s="26"/>
      <c r="CX177" s="26"/>
      <c r="CY177" s="80"/>
      <c r="CZ177" s="26">
        <v>6588</v>
      </c>
      <c r="DA177" s="26">
        <v>6588</v>
      </c>
      <c r="DB177" s="26">
        <v>6588</v>
      </c>
      <c r="DC177" s="31">
        <f t="shared" si="405"/>
        <v>100</v>
      </c>
      <c r="DD177" s="26"/>
      <c r="DE177" s="26"/>
      <c r="DF177" s="26"/>
      <c r="DG177" s="80"/>
      <c r="DH177" s="80"/>
      <c r="DI177" s="26"/>
      <c r="DJ177" s="26"/>
      <c r="DK177" s="80"/>
      <c r="DL177" s="80"/>
      <c r="DM177" s="26"/>
      <c r="DN177" s="26"/>
      <c r="DO177" s="80"/>
      <c r="DP177" s="26"/>
      <c r="DQ177" s="26"/>
      <c r="DR177" s="26"/>
      <c r="DS177" s="188"/>
      <c r="DT177" s="188"/>
      <c r="DU177" s="27"/>
      <c r="DV177" s="26"/>
      <c r="DW177" s="80"/>
      <c r="DX177" s="80"/>
      <c r="DY177" s="27"/>
      <c r="DZ177" s="26"/>
      <c r="EA177" s="80"/>
      <c r="EB177" s="27"/>
      <c r="EC177" s="27"/>
      <c r="ED177" s="26"/>
      <c r="EE177" s="80"/>
      <c r="EF177" s="27"/>
      <c r="EG177" s="27"/>
      <c r="EH177" s="26"/>
      <c r="EI177" s="26"/>
      <c r="EJ177" s="27"/>
      <c r="EK177" s="27"/>
      <c r="EL177" s="26"/>
      <c r="EM177" s="80"/>
      <c r="EN177" s="27"/>
      <c r="EO177" s="27"/>
      <c r="EP177" s="26"/>
      <c r="EQ177" s="80"/>
      <c r="ER177" s="26"/>
      <c r="ES177" s="26"/>
      <c r="ET177" s="26"/>
      <c r="EU177" s="80"/>
      <c r="EV177" s="26"/>
      <c r="EW177" s="26"/>
      <c r="EX177" s="26"/>
      <c r="EY177" s="26"/>
      <c r="EZ177" s="26"/>
      <c r="FA177" s="26"/>
      <c r="FB177" s="26"/>
      <c r="FC177" s="26"/>
      <c r="FD177" s="27"/>
      <c r="FE177" s="27"/>
      <c r="FF177" s="26"/>
      <c r="FG177" s="80"/>
      <c r="FH177" s="80"/>
      <c r="FI177" s="27"/>
      <c r="FJ177" s="26"/>
      <c r="FK177" s="80"/>
      <c r="FL177" s="80"/>
      <c r="FM177" s="27"/>
      <c r="FN177" s="26"/>
      <c r="FO177" s="80"/>
      <c r="FP177" s="26"/>
      <c r="FQ177" s="26"/>
      <c r="FR177" s="26"/>
      <c r="FS177" s="80"/>
      <c r="FT177" s="27"/>
      <c r="FU177" s="26">
        <v>6483.4</v>
      </c>
      <c r="FV177" s="26">
        <v>4558.9617600000001</v>
      </c>
      <c r="FW177" s="31">
        <f t="shared" si="472"/>
        <v>70.317453188142025</v>
      </c>
      <c r="FX177" s="26"/>
      <c r="FY177" s="26"/>
      <c r="FZ177" s="26"/>
      <c r="GA177" s="80"/>
      <c r="GB177" s="26"/>
      <c r="GC177" s="26"/>
      <c r="GD177" s="26"/>
      <c r="GE177" s="80"/>
      <c r="GF177" s="26"/>
      <c r="GG177" s="26"/>
      <c r="GH177" s="26"/>
      <c r="GI177" s="80"/>
      <c r="GJ177" s="80"/>
      <c r="GK177" s="26"/>
      <c r="GL177" s="26"/>
      <c r="GM177" s="27"/>
      <c r="GN177" s="26"/>
      <c r="GO177" s="26"/>
      <c r="GP177" s="26"/>
      <c r="GQ177" s="27"/>
      <c r="GR177" s="27"/>
      <c r="GS177" s="26"/>
      <c r="GT177" s="26"/>
      <c r="GU177" s="26"/>
      <c r="GV177" s="26"/>
      <c r="GW177" s="26"/>
      <c r="GX177" s="26"/>
      <c r="GY177" s="26"/>
      <c r="GZ177" s="26"/>
      <c r="HA177" s="26"/>
      <c r="HB177" s="26"/>
      <c r="HC177" s="26"/>
      <c r="HD177" s="26"/>
      <c r="HE177" s="26"/>
      <c r="HF177" s="26"/>
      <c r="HG177" s="26"/>
      <c r="HH177" s="26"/>
      <c r="HI177" s="26"/>
      <c r="HJ177" s="26"/>
      <c r="HK177" s="26"/>
      <c r="HL177" s="26"/>
      <c r="HM177" s="26"/>
      <c r="HN177" s="26"/>
      <c r="HO177" s="26"/>
      <c r="HP177" s="26"/>
      <c r="HQ177" s="26"/>
      <c r="HR177" s="26"/>
      <c r="HS177" s="26"/>
      <c r="HT177" s="26"/>
      <c r="HU177" s="26"/>
      <c r="HV177" s="26"/>
      <c r="HW177" s="26"/>
      <c r="HX177" s="26"/>
      <c r="HY177" s="26"/>
      <c r="HZ177" s="26"/>
      <c r="IA177" s="26"/>
      <c r="IB177" s="26"/>
      <c r="IC177" s="26"/>
      <c r="ID177" s="26"/>
      <c r="IE177" s="26"/>
      <c r="IF177" s="26"/>
      <c r="IG177" s="26"/>
      <c r="IH177" s="26"/>
      <c r="II177" s="26"/>
      <c r="IJ177" s="26"/>
      <c r="IK177" s="26"/>
      <c r="IL177" s="26"/>
      <c r="IM177" s="26"/>
      <c r="IN177" s="26"/>
      <c r="IO177" s="26"/>
      <c r="IP177" s="26"/>
      <c r="IQ177" s="26"/>
      <c r="IR177" s="80"/>
      <c r="IS177" s="27"/>
      <c r="IT177" s="26"/>
      <c r="IU177" s="80"/>
      <c r="IV177" s="26"/>
      <c r="IW177" s="26"/>
      <c r="IX177" s="26"/>
      <c r="IY177" s="26"/>
      <c r="IZ177" s="26"/>
      <c r="JA177" s="26"/>
      <c r="JB177" s="26"/>
      <c r="JC177" s="26"/>
      <c r="JD177" s="26"/>
      <c r="JE177" s="26"/>
      <c r="JF177" s="26"/>
      <c r="JG177" s="26"/>
      <c r="JH177" s="26"/>
      <c r="JI177" s="26"/>
      <c r="JJ177" s="26"/>
      <c r="JK177" s="26"/>
      <c r="JL177" s="26"/>
      <c r="JM177" s="26"/>
      <c r="JN177" s="26"/>
      <c r="JO177" s="26"/>
      <c r="JP177" s="26"/>
      <c r="JQ177" s="26"/>
      <c r="JR177" s="26"/>
      <c r="JS177" s="26"/>
      <c r="JT177" s="26"/>
      <c r="JU177" s="26"/>
      <c r="JV177" s="26"/>
      <c r="JW177" s="26"/>
      <c r="JX177" s="30"/>
      <c r="JY177" s="30"/>
      <c r="JZ177" s="30"/>
      <c r="KA177" s="30"/>
      <c r="KB177" s="26"/>
      <c r="KC177" s="26"/>
      <c r="KD177" s="26"/>
      <c r="KE177" s="26"/>
      <c r="KF177" s="26"/>
      <c r="KG177" s="26"/>
      <c r="KH177" s="26"/>
      <c r="KI177" s="26"/>
      <c r="KJ177" s="26"/>
      <c r="KK177" s="26"/>
      <c r="KL177" s="26"/>
      <c r="KM177" s="26"/>
      <c r="KN177" s="26"/>
      <c r="KO177" s="26"/>
      <c r="KP177" s="26"/>
      <c r="KQ177" s="26"/>
      <c r="KR177" s="26"/>
      <c r="KS177" s="26"/>
      <c r="KT177" s="26"/>
      <c r="KU177" s="26"/>
      <c r="KV177" s="26"/>
      <c r="KW177" s="26"/>
      <c r="KX177" s="26"/>
      <c r="KY177" s="26"/>
      <c r="KZ177" s="26"/>
      <c r="LA177" s="26"/>
      <c r="LB177" s="26"/>
      <c r="LC177" s="26"/>
      <c r="LD177" s="26"/>
      <c r="LE177" s="26"/>
      <c r="LF177" s="26"/>
      <c r="LG177" s="26"/>
      <c r="LH177" s="26"/>
      <c r="LI177" s="26"/>
      <c r="LJ177" s="26"/>
      <c r="LK177" s="26"/>
      <c r="LL177" s="26"/>
      <c r="LM177" s="26"/>
      <c r="LN177" s="26"/>
      <c r="LO177" s="26"/>
      <c r="LP177" s="26"/>
      <c r="LQ177" s="26"/>
      <c r="LR177" s="26"/>
      <c r="LS177" s="26"/>
    </row>
    <row r="178" spans="1:331" ht="15.75" x14ac:dyDescent="0.25">
      <c r="A178" s="66" t="s">
        <v>210</v>
      </c>
      <c r="B178" s="198">
        <f t="shared" si="398"/>
        <v>0</v>
      </c>
      <c r="C178" s="198">
        <f t="shared" si="399"/>
        <v>2102.6434399999998</v>
      </c>
      <c r="D178" s="198">
        <f t="shared" si="400"/>
        <v>2102.6434399999998</v>
      </c>
      <c r="E178" s="198"/>
      <c r="F178" s="198">
        <f t="shared" si="401"/>
        <v>0</v>
      </c>
      <c r="G178" s="26"/>
      <c r="H178" s="26"/>
      <c r="I178" s="26"/>
      <c r="J178" s="26"/>
      <c r="K178" s="26"/>
      <c r="L178" s="26"/>
      <c r="M178" s="26"/>
      <c r="N178" s="26"/>
      <c r="O178" s="27"/>
      <c r="P178" s="27"/>
      <c r="Q178" s="26"/>
      <c r="R178" s="26"/>
      <c r="S178" s="26"/>
      <c r="T178" s="27"/>
      <c r="U178" s="26"/>
      <c r="V178" s="26"/>
      <c r="W178" s="26"/>
      <c r="X178" s="26"/>
      <c r="Y178" s="26"/>
      <c r="Z178" s="26"/>
      <c r="AA178" s="26"/>
      <c r="AB178" s="26"/>
      <c r="AC178" s="26"/>
      <c r="AD178" s="26"/>
      <c r="AE178" s="27"/>
      <c r="AF178" s="27"/>
      <c r="AG178" s="26"/>
      <c r="AH178" s="26"/>
      <c r="AI178" s="26"/>
      <c r="AJ178" s="26"/>
      <c r="AK178" s="26"/>
      <c r="AL178" s="26"/>
      <c r="AM178" s="26"/>
      <c r="AN178" s="26"/>
      <c r="AO178" s="26"/>
      <c r="AP178" s="26"/>
      <c r="AQ178" s="27"/>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v>500</v>
      </c>
      <c r="BR178" s="26"/>
      <c r="BS178" s="26">
        <f t="shared" si="404"/>
        <v>0</v>
      </c>
      <c r="BT178" s="26"/>
      <c r="BU178" s="26"/>
      <c r="BV178" s="26"/>
      <c r="BW178" s="26"/>
      <c r="BX178" s="184"/>
      <c r="BY178" s="184"/>
      <c r="BZ178" s="184"/>
      <c r="CA178" s="184"/>
      <c r="CB178" s="26"/>
      <c r="CC178" s="26"/>
      <c r="CD178" s="26"/>
      <c r="CE178" s="27"/>
      <c r="CF178" s="26"/>
      <c r="CG178" s="26"/>
      <c r="CH178" s="26"/>
      <c r="CI178" s="80"/>
      <c r="CJ178" s="26"/>
      <c r="CK178" s="26"/>
      <c r="CL178" s="26"/>
      <c r="CM178" s="80"/>
      <c r="CN178" s="26"/>
      <c r="CO178" s="26"/>
      <c r="CP178" s="26"/>
      <c r="CQ178" s="80"/>
      <c r="CR178" s="26"/>
      <c r="CS178" s="26"/>
      <c r="CT178" s="26"/>
      <c r="CU178" s="80"/>
      <c r="CV178" s="80"/>
      <c r="CW178" s="26"/>
      <c r="CX178" s="26"/>
      <c r="CY178" s="80"/>
      <c r="CZ178" s="26"/>
      <c r="DA178" s="26"/>
      <c r="DB178" s="26"/>
      <c r="DC178" s="31"/>
      <c r="DD178" s="26"/>
      <c r="DE178" s="26"/>
      <c r="DF178" s="26"/>
      <c r="DG178" s="80"/>
      <c r="DH178" s="80"/>
      <c r="DI178" s="26"/>
      <c r="DJ178" s="26"/>
      <c r="DK178" s="80"/>
      <c r="DL178" s="80"/>
      <c r="DM178" s="26">
        <v>1602.6434400000001</v>
      </c>
      <c r="DN178" s="26"/>
      <c r="DO178" s="80"/>
      <c r="DP178" s="26"/>
      <c r="DQ178" s="26"/>
      <c r="DR178" s="26"/>
      <c r="DS178" s="188"/>
      <c r="DT178" s="188"/>
      <c r="DU178" s="27"/>
      <c r="DV178" s="26"/>
      <c r="DW178" s="80"/>
      <c r="DX178" s="80"/>
      <c r="DY178" s="27"/>
      <c r="DZ178" s="26"/>
      <c r="EA178" s="80"/>
      <c r="EB178" s="27"/>
      <c r="EC178" s="27"/>
      <c r="ED178" s="26"/>
      <c r="EE178" s="80"/>
      <c r="EF178" s="27"/>
      <c r="EG178" s="27"/>
      <c r="EH178" s="26"/>
      <c r="EI178" s="26"/>
      <c r="EJ178" s="27"/>
      <c r="EK178" s="27"/>
      <c r="EL178" s="26"/>
      <c r="EM178" s="80"/>
      <c r="EN178" s="27"/>
      <c r="EO178" s="27"/>
      <c r="EP178" s="26"/>
      <c r="EQ178" s="80"/>
      <c r="ER178" s="26"/>
      <c r="ES178" s="26"/>
      <c r="ET178" s="26"/>
      <c r="EU178" s="80"/>
      <c r="EV178" s="26"/>
      <c r="EW178" s="26"/>
      <c r="EX178" s="26"/>
      <c r="EY178" s="26"/>
      <c r="EZ178" s="26"/>
      <c r="FA178" s="26"/>
      <c r="FB178" s="26"/>
      <c r="FC178" s="26"/>
      <c r="FD178" s="27"/>
      <c r="FE178" s="27"/>
      <c r="FF178" s="26"/>
      <c r="FG178" s="80"/>
      <c r="FH178" s="80"/>
      <c r="FI178" s="27"/>
      <c r="FJ178" s="26"/>
      <c r="FK178" s="80"/>
      <c r="FL178" s="80"/>
      <c r="FM178" s="27"/>
      <c r="FN178" s="26"/>
      <c r="FO178" s="80"/>
      <c r="FP178" s="26"/>
      <c r="FQ178" s="26"/>
      <c r="FR178" s="26"/>
      <c r="FS178" s="80"/>
      <c r="FT178" s="27"/>
      <c r="FU178" s="26"/>
      <c r="FV178" s="26"/>
      <c r="FW178" s="31"/>
      <c r="FX178" s="26"/>
      <c r="FY178" s="26"/>
      <c r="FZ178" s="26"/>
      <c r="GA178" s="80"/>
      <c r="GB178" s="26"/>
      <c r="GC178" s="26"/>
      <c r="GD178" s="26"/>
      <c r="GE178" s="80"/>
      <c r="GF178" s="26"/>
      <c r="GG178" s="26"/>
      <c r="GH178" s="26"/>
      <c r="GI178" s="80"/>
      <c r="GJ178" s="80"/>
      <c r="GK178" s="26"/>
      <c r="GL178" s="26"/>
      <c r="GM178" s="27"/>
      <c r="GN178" s="26"/>
      <c r="GO178" s="26"/>
      <c r="GP178" s="26"/>
      <c r="GQ178" s="27"/>
      <c r="GR178" s="27"/>
      <c r="GS178" s="26"/>
      <c r="GT178" s="26"/>
      <c r="GU178" s="26"/>
      <c r="GV178" s="26"/>
      <c r="GW178" s="26"/>
      <c r="GX178" s="26"/>
      <c r="GY178" s="26"/>
      <c r="GZ178" s="26"/>
      <c r="HA178" s="26"/>
      <c r="HB178" s="26"/>
      <c r="HC178" s="26"/>
      <c r="HD178" s="26"/>
      <c r="HE178" s="26"/>
      <c r="HF178" s="26"/>
      <c r="HG178" s="26"/>
      <c r="HH178" s="26"/>
      <c r="HI178" s="26"/>
      <c r="HJ178" s="26"/>
      <c r="HK178" s="26"/>
      <c r="HL178" s="26"/>
      <c r="HM178" s="26"/>
      <c r="HN178" s="26"/>
      <c r="HO178" s="26"/>
      <c r="HP178" s="26"/>
      <c r="HQ178" s="26"/>
      <c r="HR178" s="26"/>
      <c r="HS178" s="26"/>
      <c r="HT178" s="26"/>
      <c r="HU178" s="26"/>
      <c r="HV178" s="26"/>
      <c r="HW178" s="26"/>
      <c r="HX178" s="26"/>
      <c r="HY178" s="26"/>
      <c r="HZ178" s="26"/>
      <c r="IA178" s="26"/>
      <c r="IB178" s="26"/>
      <c r="IC178" s="26"/>
      <c r="ID178" s="26"/>
      <c r="IE178" s="26"/>
      <c r="IF178" s="26"/>
      <c r="IG178" s="26"/>
      <c r="IH178" s="26"/>
      <c r="II178" s="26"/>
      <c r="IJ178" s="26"/>
      <c r="IK178" s="26"/>
      <c r="IL178" s="26"/>
      <c r="IM178" s="26"/>
      <c r="IN178" s="26"/>
      <c r="IO178" s="26"/>
      <c r="IP178" s="26"/>
      <c r="IQ178" s="26"/>
      <c r="IR178" s="80"/>
      <c r="IS178" s="27"/>
      <c r="IT178" s="26"/>
      <c r="IU178" s="80"/>
      <c r="IV178" s="26"/>
      <c r="IW178" s="26"/>
      <c r="IX178" s="26"/>
      <c r="IY178" s="26"/>
      <c r="IZ178" s="26"/>
      <c r="JA178" s="26"/>
      <c r="JB178" s="26"/>
      <c r="JC178" s="26"/>
      <c r="JD178" s="26"/>
      <c r="JE178" s="26"/>
      <c r="JF178" s="26"/>
      <c r="JG178" s="26"/>
      <c r="JH178" s="26"/>
      <c r="JI178" s="26"/>
      <c r="JJ178" s="26"/>
      <c r="JK178" s="26"/>
      <c r="JL178" s="26"/>
      <c r="JM178" s="26"/>
      <c r="JN178" s="26"/>
      <c r="JO178" s="26"/>
      <c r="JP178" s="26"/>
      <c r="JQ178" s="26"/>
      <c r="JR178" s="26"/>
      <c r="JS178" s="26"/>
      <c r="JT178" s="26"/>
      <c r="JU178" s="26"/>
      <c r="JV178" s="26"/>
      <c r="JW178" s="26"/>
      <c r="JX178" s="30"/>
      <c r="JY178" s="30"/>
      <c r="JZ178" s="30"/>
      <c r="KA178" s="30"/>
      <c r="KB178" s="26"/>
      <c r="KC178" s="26"/>
      <c r="KD178" s="26"/>
      <c r="KE178" s="26"/>
      <c r="KF178" s="26"/>
      <c r="KG178" s="26"/>
      <c r="KH178" s="26"/>
      <c r="KI178" s="26"/>
      <c r="KJ178" s="26"/>
      <c r="KK178" s="26"/>
      <c r="KL178" s="26"/>
      <c r="KM178" s="26"/>
      <c r="KN178" s="26"/>
      <c r="KO178" s="26"/>
      <c r="KP178" s="26"/>
      <c r="KQ178" s="26"/>
      <c r="KR178" s="26"/>
      <c r="KS178" s="26"/>
      <c r="KT178" s="26"/>
      <c r="KU178" s="26"/>
      <c r="KV178" s="26"/>
      <c r="KW178" s="26"/>
      <c r="KX178" s="26"/>
      <c r="KY178" s="26"/>
      <c r="KZ178" s="26"/>
      <c r="LA178" s="26"/>
      <c r="LB178" s="26"/>
      <c r="LC178" s="26"/>
      <c r="LD178" s="26"/>
      <c r="LE178" s="26"/>
      <c r="LF178" s="26"/>
      <c r="LG178" s="26"/>
      <c r="LH178" s="26"/>
      <c r="LI178" s="26"/>
      <c r="LJ178" s="26"/>
      <c r="LK178" s="26"/>
      <c r="LL178" s="26"/>
      <c r="LM178" s="26"/>
      <c r="LN178" s="26"/>
      <c r="LO178" s="26"/>
      <c r="LP178" s="26"/>
      <c r="LQ178" s="26"/>
      <c r="LR178" s="26"/>
      <c r="LS178" s="26"/>
    </row>
    <row r="179" spans="1:331" ht="15.75" x14ac:dyDescent="0.25">
      <c r="A179" s="66" t="s">
        <v>406</v>
      </c>
      <c r="B179" s="198">
        <f t="shared" si="398"/>
        <v>6237</v>
      </c>
      <c r="C179" s="198">
        <f t="shared" si="399"/>
        <v>12375</v>
      </c>
      <c r="D179" s="198">
        <f t="shared" si="400"/>
        <v>12375</v>
      </c>
      <c r="E179" s="198"/>
      <c r="F179" s="198">
        <f t="shared" si="401"/>
        <v>12374.99941</v>
      </c>
      <c r="G179" s="26">
        <f t="shared" ref="G179:G226" si="477">F179/C179*100</f>
        <v>99.999995232323229</v>
      </c>
      <c r="H179" s="26"/>
      <c r="I179" s="26"/>
      <c r="J179" s="26"/>
      <c r="K179" s="26"/>
      <c r="L179" s="26"/>
      <c r="M179" s="26"/>
      <c r="N179" s="26"/>
      <c r="O179" s="27"/>
      <c r="P179" s="27"/>
      <c r="Q179" s="26"/>
      <c r="R179" s="26"/>
      <c r="S179" s="26"/>
      <c r="T179" s="27"/>
      <c r="U179" s="26"/>
      <c r="V179" s="26"/>
      <c r="W179" s="26"/>
      <c r="X179" s="26"/>
      <c r="Y179" s="26"/>
      <c r="Z179" s="26"/>
      <c r="AA179" s="26"/>
      <c r="AB179" s="26"/>
      <c r="AC179" s="26"/>
      <c r="AD179" s="26"/>
      <c r="AE179" s="27"/>
      <c r="AF179" s="27"/>
      <c r="AG179" s="26"/>
      <c r="AH179" s="26"/>
      <c r="AI179" s="26"/>
      <c r="AJ179" s="26"/>
      <c r="AK179" s="26"/>
      <c r="AL179" s="26"/>
      <c r="AM179" s="26"/>
      <c r="AN179" s="26"/>
      <c r="AO179" s="26"/>
      <c r="AP179" s="26"/>
      <c r="AQ179" s="27"/>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184"/>
      <c r="BY179" s="184"/>
      <c r="BZ179" s="184"/>
      <c r="CA179" s="184"/>
      <c r="CB179" s="26"/>
      <c r="CC179" s="26"/>
      <c r="CD179" s="26"/>
      <c r="CE179" s="27"/>
      <c r="CF179" s="26"/>
      <c r="CG179" s="26"/>
      <c r="CH179" s="26"/>
      <c r="CI179" s="80"/>
      <c r="CJ179" s="26"/>
      <c r="CK179" s="26"/>
      <c r="CL179" s="26"/>
      <c r="CM179" s="80"/>
      <c r="CN179" s="26"/>
      <c r="CO179" s="26"/>
      <c r="CP179" s="26"/>
      <c r="CQ179" s="80"/>
      <c r="CR179" s="26"/>
      <c r="CS179" s="26"/>
      <c r="CT179" s="26"/>
      <c r="CU179" s="80"/>
      <c r="CV179" s="80"/>
      <c r="CW179" s="26"/>
      <c r="CX179" s="26"/>
      <c r="CY179" s="80"/>
      <c r="CZ179" s="26">
        <v>6237</v>
      </c>
      <c r="DA179" s="26">
        <v>6237</v>
      </c>
      <c r="DB179" s="26">
        <v>6236.9994100000004</v>
      </c>
      <c r="DC179" s="31">
        <f t="shared" si="405"/>
        <v>99.999990540323878</v>
      </c>
      <c r="DD179" s="26"/>
      <c r="DE179" s="26"/>
      <c r="DF179" s="26"/>
      <c r="DG179" s="80"/>
      <c r="DH179" s="80"/>
      <c r="DI179" s="26"/>
      <c r="DJ179" s="26"/>
      <c r="DK179" s="80"/>
      <c r="DL179" s="80"/>
      <c r="DM179" s="26"/>
      <c r="DN179" s="26"/>
      <c r="DO179" s="80"/>
      <c r="DP179" s="26"/>
      <c r="DQ179" s="26"/>
      <c r="DR179" s="26"/>
      <c r="DS179" s="188"/>
      <c r="DT179" s="188"/>
      <c r="DU179" s="27"/>
      <c r="DV179" s="26"/>
      <c r="DW179" s="80"/>
      <c r="DX179" s="80"/>
      <c r="DY179" s="27"/>
      <c r="DZ179" s="26"/>
      <c r="EA179" s="80"/>
      <c r="EB179" s="27"/>
      <c r="EC179" s="27"/>
      <c r="ED179" s="26"/>
      <c r="EE179" s="80"/>
      <c r="EF179" s="27"/>
      <c r="EG179" s="27"/>
      <c r="EH179" s="26"/>
      <c r="EI179" s="26"/>
      <c r="EJ179" s="27"/>
      <c r="EK179" s="27"/>
      <c r="EL179" s="26"/>
      <c r="EM179" s="80"/>
      <c r="EN179" s="27"/>
      <c r="EO179" s="27"/>
      <c r="EP179" s="26"/>
      <c r="EQ179" s="80"/>
      <c r="ER179" s="26"/>
      <c r="ES179" s="26"/>
      <c r="ET179" s="26"/>
      <c r="EU179" s="80"/>
      <c r="EV179" s="26"/>
      <c r="EW179" s="26"/>
      <c r="EX179" s="26"/>
      <c r="EY179" s="26"/>
      <c r="EZ179" s="26"/>
      <c r="FA179" s="26"/>
      <c r="FB179" s="26"/>
      <c r="FC179" s="26"/>
      <c r="FD179" s="27"/>
      <c r="FE179" s="27"/>
      <c r="FF179" s="26"/>
      <c r="FG179" s="80"/>
      <c r="FH179" s="80"/>
      <c r="FI179" s="27"/>
      <c r="FJ179" s="26"/>
      <c r="FK179" s="80"/>
      <c r="FL179" s="80"/>
      <c r="FM179" s="27"/>
      <c r="FN179" s="26"/>
      <c r="FO179" s="80"/>
      <c r="FP179" s="26"/>
      <c r="FQ179" s="26"/>
      <c r="FR179" s="26"/>
      <c r="FS179" s="80"/>
      <c r="FT179" s="27"/>
      <c r="FU179" s="26">
        <v>6138</v>
      </c>
      <c r="FV179" s="26">
        <v>6138</v>
      </c>
      <c r="FW179" s="31">
        <f t="shared" si="472"/>
        <v>100</v>
      </c>
      <c r="FX179" s="26"/>
      <c r="FY179" s="26"/>
      <c r="FZ179" s="26"/>
      <c r="GA179" s="80"/>
      <c r="GB179" s="26"/>
      <c r="GC179" s="26"/>
      <c r="GD179" s="26"/>
      <c r="GE179" s="80"/>
      <c r="GF179" s="26"/>
      <c r="GG179" s="26"/>
      <c r="GH179" s="26"/>
      <c r="GI179" s="80"/>
      <c r="GJ179" s="80"/>
      <c r="GK179" s="26"/>
      <c r="GL179" s="26"/>
      <c r="GM179" s="27"/>
      <c r="GN179" s="26"/>
      <c r="GO179" s="26"/>
      <c r="GP179" s="26"/>
      <c r="GQ179" s="27"/>
      <c r="GR179" s="27"/>
      <c r="GS179" s="26"/>
      <c r="GT179" s="26"/>
      <c r="GU179" s="26"/>
      <c r="GV179" s="26"/>
      <c r="GW179" s="26"/>
      <c r="GX179" s="26"/>
      <c r="GY179" s="26"/>
      <c r="GZ179" s="26"/>
      <c r="HA179" s="26"/>
      <c r="HB179" s="26"/>
      <c r="HC179" s="26"/>
      <c r="HD179" s="26"/>
      <c r="HE179" s="26"/>
      <c r="HF179" s="26"/>
      <c r="HG179" s="26"/>
      <c r="HH179" s="26"/>
      <c r="HI179" s="26"/>
      <c r="HJ179" s="26"/>
      <c r="HK179" s="26"/>
      <c r="HL179" s="26"/>
      <c r="HM179" s="26"/>
      <c r="HN179" s="26"/>
      <c r="HO179" s="26"/>
      <c r="HP179" s="26"/>
      <c r="HQ179" s="26"/>
      <c r="HR179" s="26"/>
      <c r="HS179" s="26"/>
      <c r="HT179" s="26"/>
      <c r="HU179" s="26"/>
      <c r="HV179" s="26"/>
      <c r="HW179" s="26"/>
      <c r="HX179" s="26"/>
      <c r="HY179" s="26"/>
      <c r="HZ179" s="26"/>
      <c r="IA179" s="26"/>
      <c r="IB179" s="26"/>
      <c r="IC179" s="26"/>
      <c r="ID179" s="26"/>
      <c r="IE179" s="26"/>
      <c r="IF179" s="26"/>
      <c r="IG179" s="26"/>
      <c r="IH179" s="26"/>
      <c r="II179" s="26"/>
      <c r="IJ179" s="26"/>
      <c r="IK179" s="26"/>
      <c r="IL179" s="26"/>
      <c r="IM179" s="26"/>
      <c r="IN179" s="26"/>
      <c r="IO179" s="26"/>
      <c r="IP179" s="26"/>
      <c r="IQ179" s="26"/>
      <c r="IR179" s="80"/>
      <c r="IS179" s="27"/>
      <c r="IT179" s="26"/>
      <c r="IU179" s="80"/>
      <c r="IV179" s="26"/>
      <c r="IW179" s="26"/>
      <c r="IX179" s="26"/>
      <c r="IY179" s="26"/>
      <c r="IZ179" s="26"/>
      <c r="JA179" s="26"/>
      <c r="JB179" s="26"/>
      <c r="JC179" s="26"/>
      <c r="JD179" s="26"/>
      <c r="JE179" s="26"/>
      <c r="JF179" s="26"/>
      <c r="JG179" s="26"/>
      <c r="JH179" s="26"/>
      <c r="JI179" s="26"/>
      <c r="JJ179" s="26"/>
      <c r="JK179" s="26"/>
      <c r="JL179" s="26"/>
      <c r="JM179" s="26"/>
      <c r="JN179" s="26"/>
      <c r="JO179" s="26"/>
      <c r="JP179" s="26"/>
      <c r="JQ179" s="26"/>
      <c r="JR179" s="26"/>
      <c r="JS179" s="26"/>
      <c r="JT179" s="26"/>
      <c r="JU179" s="26"/>
      <c r="JV179" s="26"/>
      <c r="JW179" s="26"/>
      <c r="JX179" s="30"/>
      <c r="JY179" s="30"/>
      <c r="JZ179" s="30"/>
      <c r="KA179" s="30"/>
      <c r="KB179" s="26"/>
      <c r="KC179" s="26"/>
      <c r="KD179" s="26"/>
      <c r="KE179" s="26"/>
      <c r="KF179" s="26"/>
      <c r="KG179" s="26"/>
      <c r="KH179" s="26"/>
      <c r="KI179" s="26"/>
      <c r="KJ179" s="26"/>
      <c r="KK179" s="26"/>
      <c r="KL179" s="26"/>
      <c r="KM179" s="26"/>
      <c r="KN179" s="26"/>
      <c r="KO179" s="26"/>
      <c r="KP179" s="26"/>
      <c r="KQ179" s="26"/>
      <c r="KR179" s="26"/>
      <c r="KS179" s="26"/>
      <c r="KT179" s="26"/>
      <c r="KU179" s="26"/>
      <c r="KV179" s="26"/>
      <c r="KW179" s="26"/>
      <c r="KX179" s="26"/>
      <c r="KY179" s="26"/>
      <c r="KZ179" s="26"/>
      <c r="LA179" s="26"/>
      <c r="LB179" s="26"/>
      <c r="LC179" s="26"/>
      <c r="LD179" s="26"/>
      <c r="LE179" s="26"/>
      <c r="LF179" s="26"/>
      <c r="LG179" s="26"/>
      <c r="LH179" s="26"/>
      <c r="LI179" s="26"/>
      <c r="LJ179" s="26"/>
      <c r="LK179" s="26"/>
      <c r="LL179" s="26"/>
      <c r="LM179" s="26"/>
      <c r="LN179" s="26"/>
      <c r="LO179" s="26"/>
      <c r="LP179" s="26"/>
      <c r="LQ179" s="26"/>
      <c r="LR179" s="26"/>
      <c r="LS179" s="26"/>
    </row>
    <row r="180" spans="1:331" ht="15.75" x14ac:dyDescent="0.25">
      <c r="A180" s="66" t="s">
        <v>407</v>
      </c>
      <c r="B180" s="198">
        <f t="shared" si="398"/>
        <v>11793</v>
      </c>
      <c r="C180" s="198">
        <f t="shared" si="399"/>
        <v>24582.799999999999</v>
      </c>
      <c r="D180" s="198">
        <f t="shared" si="400"/>
        <v>24582.799999999999</v>
      </c>
      <c r="E180" s="198"/>
      <c r="F180" s="198">
        <f t="shared" si="401"/>
        <v>7211.3396899999989</v>
      </c>
      <c r="G180" s="26">
        <f t="shared" si="477"/>
        <v>29.33489956392274</v>
      </c>
      <c r="H180" s="26"/>
      <c r="I180" s="26"/>
      <c r="J180" s="26"/>
      <c r="K180" s="26"/>
      <c r="L180" s="26"/>
      <c r="M180" s="26"/>
      <c r="N180" s="26"/>
      <c r="O180" s="27"/>
      <c r="P180" s="27"/>
      <c r="Q180" s="26"/>
      <c r="R180" s="26"/>
      <c r="S180" s="26"/>
      <c r="T180" s="27"/>
      <c r="U180" s="26"/>
      <c r="V180" s="26"/>
      <c r="W180" s="26"/>
      <c r="X180" s="26"/>
      <c r="Y180" s="26"/>
      <c r="Z180" s="26"/>
      <c r="AA180" s="26"/>
      <c r="AB180" s="26"/>
      <c r="AC180" s="26"/>
      <c r="AD180" s="26"/>
      <c r="AE180" s="27"/>
      <c r="AF180" s="27"/>
      <c r="AG180" s="26"/>
      <c r="AH180" s="26"/>
      <c r="AI180" s="26"/>
      <c r="AJ180" s="26"/>
      <c r="AK180" s="26"/>
      <c r="AL180" s="26"/>
      <c r="AM180" s="26"/>
      <c r="AN180" s="26"/>
      <c r="AO180" s="26"/>
      <c r="AP180" s="26"/>
      <c r="AQ180" s="27"/>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v>1184</v>
      </c>
      <c r="BR180" s="26">
        <v>1110.27622</v>
      </c>
      <c r="BS180" s="26">
        <f t="shared" si="404"/>
        <v>93.773329391891892</v>
      </c>
      <c r="BT180" s="26"/>
      <c r="BU180" s="26"/>
      <c r="BV180" s="26"/>
      <c r="BW180" s="26"/>
      <c r="BX180" s="184"/>
      <c r="BY180" s="184"/>
      <c r="BZ180" s="184"/>
      <c r="CA180" s="184"/>
      <c r="CB180" s="26"/>
      <c r="CC180" s="26"/>
      <c r="CD180" s="26"/>
      <c r="CE180" s="27"/>
      <c r="CF180" s="26"/>
      <c r="CG180" s="26"/>
      <c r="CH180" s="26"/>
      <c r="CI180" s="80"/>
      <c r="CJ180" s="26"/>
      <c r="CK180" s="26"/>
      <c r="CL180" s="26"/>
      <c r="CM180" s="80"/>
      <c r="CN180" s="26"/>
      <c r="CO180" s="26"/>
      <c r="CP180" s="26"/>
      <c r="CQ180" s="80"/>
      <c r="CR180" s="26"/>
      <c r="CS180" s="26"/>
      <c r="CT180" s="26"/>
      <c r="CU180" s="80"/>
      <c r="CV180" s="80"/>
      <c r="CW180" s="26"/>
      <c r="CX180" s="26"/>
      <c r="CY180" s="80"/>
      <c r="CZ180" s="26">
        <v>11793</v>
      </c>
      <c r="DA180" s="26">
        <v>11793</v>
      </c>
      <c r="DB180" s="26">
        <v>315.68440999999996</v>
      </c>
      <c r="DC180" s="31">
        <f t="shared" si="405"/>
        <v>2.6768795895870428</v>
      </c>
      <c r="DD180" s="26"/>
      <c r="DE180" s="26"/>
      <c r="DF180" s="26"/>
      <c r="DG180" s="80"/>
      <c r="DH180" s="80"/>
      <c r="DI180" s="26"/>
      <c r="DJ180" s="26"/>
      <c r="DK180" s="80"/>
      <c r="DL180" s="80"/>
      <c r="DM180" s="26"/>
      <c r="DN180" s="26"/>
      <c r="DO180" s="80"/>
      <c r="DP180" s="26"/>
      <c r="DQ180" s="26"/>
      <c r="DR180" s="26"/>
      <c r="DS180" s="188"/>
      <c r="DT180" s="188"/>
      <c r="DU180" s="27"/>
      <c r="DV180" s="26"/>
      <c r="DW180" s="80"/>
      <c r="DX180" s="80"/>
      <c r="DY180" s="27"/>
      <c r="DZ180" s="26"/>
      <c r="EA180" s="80"/>
      <c r="EB180" s="27"/>
      <c r="EC180" s="27"/>
      <c r="ED180" s="26"/>
      <c r="EE180" s="80"/>
      <c r="EF180" s="27"/>
      <c r="EG180" s="27"/>
      <c r="EH180" s="26"/>
      <c r="EI180" s="26"/>
      <c r="EJ180" s="27"/>
      <c r="EK180" s="27"/>
      <c r="EL180" s="26"/>
      <c r="EM180" s="80"/>
      <c r="EN180" s="27"/>
      <c r="EO180" s="27"/>
      <c r="EP180" s="26"/>
      <c r="EQ180" s="80"/>
      <c r="ER180" s="26"/>
      <c r="ES180" s="26"/>
      <c r="ET180" s="26"/>
      <c r="EU180" s="80"/>
      <c r="EV180" s="26"/>
      <c r="EW180" s="26"/>
      <c r="EX180" s="26"/>
      <c r="EY180" s="26"/>
      <c r="EZ180" s="26"/>
      <c r="FA180" s="26"/>
      <c r="FB180" s="26"/>
      <c r="FC180" s="26"/>
      <c r="FD180" s="27"/>
      <c r="FE180" s="27"/>
      <c r="FF180" s="26"/>
      <c r="FG180" s="80"/>
      <c r="FH180" s="80"/>
      <c r="FI180" s="27"/>
      <c r="FJ180" s="26"/>
      <c r="FK180" s="80"/>
      <c r="FL180" s="80"/>
      <c r="FM180" s="27"/>
      <c r="FN180" s="26"/>
      <c r="FO180" s="80"/>
      <c r="FP180" s="26"/>
      <c r="FQ180" s="26"/>
      <c r="FR180" s="26"/>
      <c r="FS180" s="80"/>
      <c r="FT180" s="27"/>
      <c r="FU180" s="26">
        <v>11605.8</v>
      </c>
      <c r="FV180" s="26">
        <v>5785.3790599999993</v>
      </c>
      <c r="FW180" s="31">
        <f t="shared" si="472"/>
        <v>49.849032897344429</v>
      </c>
      <c r="FX180" s="26"/>
      <c r="FY180" s="26"/>
      <c r="FZ180" s="26"/>
      <c r="GA180" s="80"/>
      <c r="GB180" s="26"/>
      <c r="GC180" s="26"/>
      <c r="GD180" s="26"/>
      <c r="GE180" s="80"/>
      <c r="GF180" s="26"/>
      <c r="GG180" s="26"/>
      <c r="GH180" s="26"/>
      <c r="GI180" s="80"/>
      <c r="GJ180" s="80"/>
      <c r="GK180" s="26"/>
      <c r="GL180" s="26"/>
      <c r="GM180" s="27"/>
      <c r="GN180" s="26"/>
      <c r="GO180" s="26"/>
      <c r="GP180" s="26"/>
      <c r="GQ180" s="27"/>
      <c r="GR180" s="27"/>
      <c r="GS180" s="26"/>
      <c r="GT180" s="26"/>
      <c r="GU180" s="26"/>
      <c r="GV180" s="26"/>
      <c r="GW180" s="26"/>
      <c r="GX180" s="26"/>
      <c r="GY180" s="26"/>
      <c r="GZ180" s="26"/>
      <c r="HA180" s="26"/>
      <c r="HB180" s="26"/>
      <c r="HC180" s="26"/>
      <c r="HD180" s="26"/>
      <c r="HE180" s="26"/>
      <c r="HF180" s="26"/>
      <c r="HG180" s="26"/>
      <c r="HH180" s="26"/>
      <c r="HI180" s="26"/>
      <c r="HJ180" s="26"/>
      <c r="HK180" s="26"/>
      <c r="HL180" s="26"/>
      <c r="HM180" s="26"/>
      <c r="HN180" s="26"/>
      <c r="HO180" s="26"/>
      <c r="HP180" s="26"/>
      <c r="HQ180" s="26"/>
      <c r="HR180" s="26"/>
      <c r="HS180" s="26"/>
      <c r="HT180" s="26"/>
      <c r="HU180" s="26"/>
      <c r="HV180" s="26"/>
      <c r="HW180" s="26"/>
      <c r="HX180" s="26"/>
      <c r="HY180" s="26"/>
      <c r="HZ180" s="26"/>
      <c r="IA180" s="26"/>
      <c r="IB180" s="26"/>
      <c r="IC180" s="26"/>
      <c r="ID180" s="26"/>
      <c r="IE180" s="26"/>
      <c r="IF180" s="26"/>
      <c r="IG180" s="26"/>
      <c r="IH180" s="26"/>
      <c r="II180" s="26"/>
      <c r="IJ180" s="26"/>
      <c r="IK180" s="26"/>
      <c r="IL180" s="26"/>
      <c r="IM180" s="26"/>
      <c r="IN180" s="26"/>
      <c r="IO180" s="26"/>
      <c r="IP180" s="26"/>
      <c r="IQ180" s="26"/>
      <c r="IR180" s="80"/>
      <c r="IS180" s="27"/>
      <c r="IT180" s="26"/>
      <c r="IU180" s="80"/>
      <c r="IV180" s="26"/>
      <c r="IW180" s="26"/>
      <c r="IX180" s="26"/>
      <c r="IY180" s="26"/>
      <c r="IZ180" s="26"/>
      <c r="JA180" s="26"/>
      <c r="JB180" s="26"/>
      <c r="JC180" s="26"/>
      <c r="JD180" s="26"/>
      <c r="JE180" s="26"/>
      <c r="JF180" s="26"/>
      <c r="JG180" s="26"/>
      <c r="JH180" s="26"/>
      <c r="JI180" s="26"/>
      <c r="JJ180" s="26"/>
      <c r="JK180" s="26"/>
      <c r="JL180" s="26"/>
      <c r="JM180" s="26"/>
      <c r="JN180" s="26"/>
      <c r="JO180" s="26"/>
      <c r="JP180" s="26"/>
      <c r="JQ180" s="26"/>
      <c r="JR180" s="26"/>
      <c r="JS180" s="26"/>
      <c r="JT180" s="26"/>
      <c r="JU180" s="26"/>
      <c r="JV180" s="26"/>
      <c r="JW180" s="26"/>
      <c r="JX180" s="30"/>
      <c r="JY180" s="30"/>
      <c r="JZ180" s="30"/>
      <c r="KA180" s="30"/>
      <c r="KB180" s="26"/>
      <c r="KC180" s="26"/>
      <c r="KD180" s="26"/>
      <c r="KE180" s="26"/>
      <c r="KF180" s="26"/>
      <c r="KG180" s="26"/>
      <c r="KH180" s="26"/>
      <c r="KI180" s="26"/>
      <c r="KJ180" s="26"/>
      <c r="KK180" s="26"/>
      <c r="KL180" s="26"/>
      <c r="KM180" s="26"/>
      <c r="KN180" s="26"/>
      <c r="KO180" s="26"/>
      <c r="KP180" s="26"/>
      <c r="KQ180" s="26"/>
      <c r="KR180" s="26"/>
      <c r="KS180" s="26"/>
      <c r="KT180" s="26"/>
      <c r="KU180" s="26"/>
      <c r="KV180" s="26"/>
      <c r="KW180" s="26"/>
      <c r="KX180" s="26"/>
      <c r="KY180" s="26"/>
      <c r="KZ180" s="26"/>
      <c r="LA180" s="26"/>
      <c r="LB180" s="26"/>
      <c r="LC180" s="26"/>
      <c r="LD180" s="26"/>
      <c r="LE180" s="26"/>
      <c r="LF180" s="26"/>
      <c r="LG180" s="26"/>
      <c r="LH180" s="26"/>
      <c r="LI180" s="26"/>
      <c r="LJ180" s="26"/>
      <c r="LK180" s="26"/>
      <c r="LL180" s="26"/>
      <c r="LM180" s="26"/>
      <c r="LN180" s="26"/>
      <c r="LO180" s="26"/>
      <c r="LP180" s="26"/>
      <c r="LQ180" s="26"/>
      <c r="LR180" s="26"/>
      <c r="LS180" s="26"/>
    </row>
    <row r="181" spans="1:331" ht="15.75" x14ac:dyDescent="0.25">
      <c r="A181" s="66" t="s">
        <v>520</v>
      </c>
      <c r="B181" s="198">
        <f t="shared" si="398"/>
        <v>1554</v>
      </c>
      <c r="C181" s="198">
        <f t="shared" si="399"/>
        <v>3083.3</v>
      </c>
      <c r="D181" s="198">
        <f t="shared" si="400"/>
        <v>3083.3</v>
      </c>
      <c r="E181" s="198"/>
      <c r="F181" s="198">
        <f t="shared" si="401"/>
        <v>3083.3</v>
      </c>
      <c r="G181" s="26">
        <f t="shared" si="477"/>
        <v>100</v>
      </c>
      <c r="H181" s="26"/>
      <c r="I181" s="26"/>
      <c r="J181" s="26"/>
      <c r="K181" s="26"/>
      <c r="L181" s="26"/>
      <c r="M181" s="26"/>
      <c r="N181" s="26"/>
      <c r="O181" s="27"/>
      <c r="P181" s="27"/>
      <c r="Q181" s="26"/>
      <c r="R181" s="26"/>
      <c r="S181" s="26"/>
      <c r="T181" s="27"/>
      <c r="U181" s="26"/>
      <c r="V181" s="26"/>
      <c r="W181" s="26"/>
      <c r="X181" s="26"/>
      <c r="Y181" s="26"/>
      <c r="Z181" s="26"/>
      <c r="AA181" s="26"/>
      <c r="AB181" s="26"/>
      <c r="AC181" s="26"/>
      <c r="AD181" s="26"/>
      <c r="AE181" s="27"/>
      <c r="AF181" s="27"/>
      <c r="AG181" s="26"/>
      <c r="AH181" s="26"/>
      <c r="AI181" s="26"/>
      <c r="AJ181" s="26"/>
      <c r="AK181" s="26"/>
      <c r="AL181" s="26"/>
      <c r="AM181" s="26"/>
      <c r="AN181" s="26"/>
      <c r="AO181" s="26"/>
      <c r="AP181" s="26"/>
      <c r="AQ181" s="27"/>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184"/>
      <c r="BY181" s="184"/>
      <c r="BZ181" s="184"/>
      <c r="CA181" s="184"/>
      <c r="CB181" s="26"/>
      <c r="CC181" s="26"/>
      <c r="CD181" s="26"/>
      <c r="CE181" s="27"/>
      <c r="CF181" s="26"/>
      <c r="CG181" s="26"/>
      <c r="CH181" s="26"/>
      <c r="CI181" s="80"/>
      <c r="CJ181" s="26"/>
      <c r="CK181" s="26"/>
      <c r="CL181" s="26"/>
      <c r="CM181" s="80"/>
      <c r="CN181" s="26"/>
      <c r="CO181" s="26"/>
      <c r="CP181" s="26"/>
      <c r="CQ181" s="80"/>
      <c r="CR181" s="26"/>
      <c r="CS181" s="26"/>
      <c r="CT181" s="26"/>
      <c r="CU181" s="80"/>
      <c r="CV181" s="80"/>
      <c r="CW181" s="26"/>
      <c r="CX181" s="26"/>
      <c r="CY181" s="80"/>
      <c r="CZ181" s="26">
        <v>1554</v>
      </c>
      <c r="DA181" s="26">
        <v>1554</v>
      </c>
      <c r="DB181" s="26">
        <v>1554</v>
      </c>
      <c r="DC181" s="31">
        <f t="shared" si="405"/>
        <v>100</v>
      </c>
      <c r="DD181" s="26"/>
      <c r="DE181" s="26"/>
      <c r="DF181" s="26"/>
      <c r="DG181" s="80"/>
      <c r="DH181" s="80"/>
      <c r="DI181" s="26"/>
      <c r="DJ181" s="26"/>
      <c r="DK181" s="80"/>
      <c r="DL181" s="80"/>
      <c r="DM181" s="26"/>
      <c r="DN181" s="26"/>
      <c r="DO181" s="80"/>
      <c r="DP181" s="26"/>
      <c r="DQ181" s="26"/>
      <c r="DR181" s="26"/>
      <c r="DS181" s="188"/>
      <c r="DT181" s="188"/>
      <c r="DU181" s="27"/>
      <c r="DV181" s="26"/>
      <c r="DW181" s="80"/>
      <c r="DX181" s="80"/>
      <c r="DY181" s="27"/>
      <c r="DZ181" s="26"/>
      <c r="EA181" s="80"/>
      <c r="EB181" s="27"/>
      <c r="EC181" s="27"/>
      <c r="ED181" s="26"/>
      <c r="EE181" s="80"/>
      <c r="EF181" s="27"/>
      <c r="EG181" s="27"/>
      <c r="EH181" s="26"/>
      <c r="EI181" s="26"/>
      <c r="EJ181" s="27"/>
      <c r="EK181" s="27"/>
      <c r="EL181" s="26"/>
      <c r="EM181" s="80"/>
      <c r="EN181" s="27"/>
      <c r="EO181" s="27"/>
      <c r="EP181" s="26"/>
      <c r="EQ181" s="80"/>
      <c r="ER181" s="26"/>
      <c r="ES181" s="26"/>
      <c r="ET181" s="26"/>
      <c r="EU181" s="80"/>
      <c r="EV181" s="26"/>
      <c r="EW181" s="26"/>
      <c r="EX181" s="26"/>
      <c r="EY181" s="26"/>
      <c r="EZ181" s="26"/>
      <c r="FA181" s="26"/>
      <c r="FB181" s="26"/>
      <c r="FC181" s="26"/>
      <c r="FD181" s="27"/>
      <c r="FE181" s="27"/>
      <c r="FF181" s="26"/>
      <c r="FG181" s="80"/>
      <c r="FH181" s="80"/>
      <c r="FI181" s="27"/>
      <c r="FJ181" s="26"/>
      <c r="FK181" s="80"/>
      <c r="FL181" s="80"/>
      <c r="FM181" s="27"/>
      <c r="FN181" s="26"/>
      <c r="FO181" s="80"/>
      <c r="FP181" s="26"/>
      <c r="FQ181" s="26"/>
      <c r="FR181" s="26"/>
      <c r="FS181" s="80"/>
      <c r="FT181" s="27"/>
      <c r="FU181" s="26">
        <v>1529.3</v>
      </c>
      <c r="FV181" s="26">
        <v>1529.3</v>
      </c>
      <c r="FW181" s="31">
        <f t="shared" si="472"/>
        <v>100</v>
      </c>
      <c r="FX181" s="26"/>
      <c r="FY181" s="26"/>
      <c r="FZ181" s="26"/>
      <c r="GA181" s="80"/>
      <c r="GB181" s="26"/>
      <c r="GC181" s="26"/>
      <c r="GD181" s="26"/>
      <c r="GE181" s="80"/>
      <c r="GF181" s="26"/>
      <c r="GG181" s="26"/>
      <c r="GH181" s="26"/>
      <c r="GI181" s="80"/>
      <c r="GJ181" s="80"/>
      <c r="GK181" s="26"/>
      <c r="GL181" s="26"/>
      <c r="GM181" s="27"/>
      <c r="GN181" s="26"/>
      <c r="GO181" s="26"/>
      <c r="GP181" s="26"/>
      <c r="GQ181" s="27"/>
      <c r="GR181" s="27"/>
      <c r="GS181" s="26"/>
      <c r="GT181" s="26"/>
      <c r="GU181" s="26"/>
      <c r="GV181" s="26"/>
      <c r="GW181" s="26"/>
      <c r="GX181" s="26"/>
      <c r="GY181" s="26"/>
      <c r="GZ181" s="26"/>
      <c r="HA181" s="26"/>
      <c r="HB181" s="26"/>
      <c r="HC181" s="26"/>
      <c r="HD181" s="26"/>
      <c r="HE181" s="26"/>
      <c r="HF181" s="26"/>
      <c r="HG181" s="26"/>
      <c r="HH181" s="26"/>
      <c r="HI181" s="26"/>
      <c r="HJ181" s="26"/>
      <c r="HK181" s="26"/>
      <c r="HL181" s="26"/>
      <c r="HM181" s="26"/>
      <c r="HN181" s="26"/>
      <c r="HO181" s="26"/>
      <c r="HP181" s="26"/>
      <c r="HQ181" s="26"/>
      <c r="HR181" s="26"/>
      <c r="HS181" s="26"/>
      <c r="HT181" s="26"/>
      <c r="HU181" s="26"/>
      <c r="HV181" s="26"/>
      <c r="HW181" s="26"/>
      <c r="HX181" s="26"/>
      <c r="HY181" s="26"/>
      <c r="HZ181" s="26"/>
      <c r="IA181" s="26"/>
      <c r="IB181" s="26"/>
      <c r="IC181" s="26"/>
      <c r="ID181" s="26"/>
      <c r="IE181" s="26"/>
      <c r="IF181" s="26"/>
      <c r="IG181" s="26"/>
      <c r="IH181" s="26"/>
      <c r="II181" s="26"/>
      <c r="IJ181" s="26"/>
      <c r="IK181" s="26"/>
      <c r="IL181" s="26"/>
      <c r="IM181" s="26"/>
      <c r="IN181" s="26"/>
      <c r="IO181" s="26"/>
      <c r="IP181" s="26"/>
      <c r="IQ181" s="26"/>
      <c r="IR181" s="80"/>
      <c r="IS181" s="27"/>
      <c r="IT181" s="26"/>
      <c r="IU181" s="80"/>
      <c r="IV181" s="26"/>
      <c r="IW181" s="26"/>
      <c r="IX181" s="26"/>
      <c r="IY181" s="26"/>
      <c r="IZ181" s="26"/>
      <c r="JA181" s="26"/>
      <c r="JB181" s="26"/>
      <c r="JC181" s="26"/>
      <c r="JD181" s="26"/>
      <c r="JE181" s="26"/>
      <c r="JF181" s="26"/>
      <c r="JG181" s="26"/>
      <c r="JH181" s="26"/>
      <c r="JI181" s="26"/>
      <c r="JJ181" s="26"/>
      <c r="JK181" s="26"/>
      <c r="JL181" s="26"/>
      <c r="JM181" s="26"/>
      <c r="JN181" s="26"/>
      <c r="JO181" s="26"/>
      <c r="JP181" s="26"/>
      <c r="JQ181" s="26"/>
      <c r="JR181" s="26"/>
      <c r="JS181" s="26"/>
      <c r="JT181" s="26"/>
      <c r="JU181" s="26"/>
      <c r="JV181" s="26"/>
      <c r="JW181" s="26"/>
      <c r="JX181" s="30"/>
      <c r="JY181" s="30"/>
      <c r="JZ181" s="30"/>
      <c r="KA181" s="30"/>
      <c r="KB181" s="26"/>
      <c r="KC181" s="26"/>
      <c r="KD181" s="26"/>
      <c r="KE181" s="26"/>
      <c r="KF181" s="26"/>
      <c r="KG181" s="26"/>
      <c r="KH181" s="26"/>
      <c r="KI181" s="26"/>
      <c r="KJ181" s="26"/>
      <c r="KK181" s="26"/>
      <c r="KL181" s="26"/>
      <c r="KM181" s="26"/>
      <c r="KN181" s="26"/>
      <c r="KO181" s="26"/>
      <c r="KP181" s="26"/>
      <c r="KQ181" s="26"/>
      <c r="KR181" s="26"/>
      <c r="KS181" s="26"/>
      <c r="KT181" s="26"/>
      <c r="KU181" s="26"/>
      <c r="KV181" s="26"/>
      <c r="KW181" s="26"/>
      <c r="KX181" s="26"/>
      <c r="KY181" s="26"/>
      <c r="KZ181" s="26"/>
      <c r="LA181" s="26"/>
      <c r="LB181" s="26"/>
      <c r="LC181" s="26"/>
      <c r="LD181" s="26"/>
      <c r="LE181" s="26"/>
      <c r="LF181" s="26"/>
      <c r="LG181" s="26"/>
      <c r="LH181" s="26"/>
      <c r="LI181" s="26"/>
      <c r="LJ181" s="26"/>
      <c r="LK181" s="26"/>
      <c r="LL181" s="26"/>
      <c r="LM181" s="26"/>
      <c r="LN181" s="26"/>
      <c r="LO181" s="26"/>
      <c r="LP181" s="26"/>
      <c r="LQ181" s="26"/>
      <c r="LR181" s="26"/>
      <c r="LS181" s="26"/>
    </row>
    <row r="182" spans="1:331" ht="15.75" x14ac:dyDescent="0.25">
      <c r="A182" s="66" t="s">
        <v>408</v>
      </c>
      <c r="B182" s="198">
        <f t="shared" si="398"/>
        <v>3579</v>
      </c>
      <c r="C182" s="198">
        <f t="shared" si="399"/>
        <v>7101.2</v>
      </c>
      <c r="D182" s="198">
        <f t="shared" si="400"/>
        <v>7101.2</v>
      </c>
      <c r="E182" s="198"/>
      <c r="F182" s="198">
        <f t="shared" si="401"/>
        <v>7101.2</v>
      </c>
      <c r="G182" s="26">
        <f t="shared" si="477"/>
        <v>100</v>
      </c>
      <c r="H182" s="26"/>
      <c r="I182" s="26"/>
      <c r="J182" s="26"/>
      <c r="K182" s="26"/>
      <c r="L182" s="26"/>
      <c r="M182" s="26"/>
      <c r="N182" s="26"/>
      <c r="O182" s="27"/>
      <c r="P182" s="27"/>
      <c r="Q182" s="26"/>
      <c r="R182" s="26"/>
      <c r="S182" s="26"/>
      <c r="T182" s="27"/>
      <c r="U182" s="26"/>
      <c r="V182" s="26"/>
      <c r="W182" s="26"/>
      <c r="X182" s="26"/>
      <c r="Y182" s="26"/>
      <c r="Z182" s="26"/>
      <c r="AA182" s="26"/>
      <c r="AB182" s="26"/>
      <c r="AC182" s="26"/>
      <c r="AD182" s="26"/>
      <c r="AE182" s="27"/>
      <c r="AF182" s="27"/>
      <c r="AG182" s="26"/>
      <c r="AH182" s="26"/>
      <c r="AI182" s="26"/>
      <c r="AJ182" s="26"/>
      <c r="AK182" s="26"/>
      <c r="AL182" s="26"/>
      <c r="AM182" s="26"/>
      <c r="AN182" s="26"/>
      <c r="AO182" s="26"/>
      <c r="AP182" s="26"/>
      <c r="AQ182" s="27"/>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184"/>
      <c r="BY182" s="184"/>
      <c r="BZ182" s="184"/>
      <c r="CA182" s="184"/>
      <c r="CB182" s="26"/>
      <c r="CC182" s="26"/>
      <c r="CD182" s="26"/>
      <c r="CE182" s="27"/>
      <c r="CF182" s="26"/>
      <c r="CG182" s="26"/>
      <c r="CH182" s="26"/>
      <c r="CI182" s="80"/>
      <c r="CJ182" s="26"/>
      <c r="CK182" s="26"/>
      <c r="CL182" s="26"/>
      <c r="CM182" s="80"/>
      <c r="CN182" s="26"/>
      <c r="CO182" s="26"/>
      <c r="CP182" s="26"/>
      <c r="CQ182" s="80"/>
      <c r="CR182" s="26"/>
      <c r="CS182" s="26"/>
      <c r="CT182" s="26"/>
      <c r="CU182" s="80"/>
      <c r="CV182" s="80"/>
      <c r="CW182" s="26"/>
      <c r="CX182" s="26"/>
      <c r="CY182" s="80"/>
      <c r="CZ182" s="26">
        <v>3579</v>
      </c>
      <c r="DA182" s="26">
        <v>3579</v>
      </c>
      <c r="DB182" s="26">
        <v>3579</v>
      </c>
      <c r="DC182" s="31">
        <f t="shared" si="405"/>
        <v>100</v>
      </c>
      <c r="DD182" s="26"/>
      <c r="DE182" s="26"/>
      <c r="DF182" s="26"/>
      <c r="DG182" s="80"/>
      <c r="DH182" s="80"/>
      <c r="DI182" s="26"/>
      <c r="DJ182" s="26"/>
      <c r="DK182" s="80"/>
      <c r="DL182" s="80"/>
      <c r="DM182" s="26"/>
      <c r="DN182" s="26"/>
      <c r="DO182" s="80"/>
      <c r="DP182" s="26"/>
      <c r="DQ182" s="26"/>
      <c r="DR182" s="26"/>
      <c r="DS182" s="188"/>
      <c r="DT182" s="188"/>
      <c r="DU182" s="27"/>
      <c r="DV182" s="26"/>
      <c r="DW182" s="80"/>
      <c r="DX182" s="80"/>
      <c r="DY182" s="27"/>
      <c r="DZ182" s="26"/>
      <c r="EA182" s="80"/>
      <c r="EB182" s="27"/>
      <c r="EC182" s="27"/>
      <c r="ED182" s="26"/>
      <c r="EE182" s="80"/>
      <c r="EF182" s="27"/>
      <c r="EG182" s="27"/>
      <c r="EH182" s="26"/>
      <c r="EI182" s="26"/>
      <c r="EJ182" s="27"/>
      <c r="EK182" s="27"/>
      <c r="EL182" s="26"/>
      <c r="EM182" s="80"/>
      <c r="EN182" s="27"/>
      <c r="EO182" s="27"/>
      <c r="EP182" s="26"/>
      <c r="EQ182" s="80"/>
      <c r="ER182" s="26"/>
      <c r="ES182" s="26"/>
      <c r="ET182" s="26"/>
      <c r="EU182" s="80"/>
      <c r="EV182" s="26"/>
      <c r="EW182" s="26"/>
      <c r="EX182" s="26"/>
      <c r="EY182" s="26"/>
      <c r="EZ182" s="26"/>
      <c r="FA182" s="26"/>
      <c r="FB182" s="26"/>
      <c r="FC182" s="26"/>
      <c r="FD182" s="27"/>
      <c r="FE182" s="27"/>
      <c r="FF182" s="26"/>
      <c r="FG182" s="80"/>
      <c r="FH182" s="80"/>
      <c r="FI182" s="27"/>
      <c r="FJ182" s="26"/>
      <c r="FK182" s="80"/>
      <c r="FL182" s="80"/>
      <c r="FM182" s="27"/>
      <c r="FN182" s="26"/>
      <c r="FO182" s="80"/>
      <c r="FP182" s="26"/>
      <c r="FQ182" s="26"/>
      <c r="FR182" s="26"/>
      <c r="FS182" s="80"/>
      <c r="FT182" s="27"/>
      <c r="FU182" s="26">
        <v>3522.2</v>
      </c>
      <c r="FV182" s="26">
        <v>3522.2</v>
      </c>
      <c r="FW182" s="31">
        <f t="shared" si="472"/>
        <v>100</v>
      </c>
      <c r="FX182" s="26"/>
      <c r="FY182" s="26"/>
      <c r="FZ182" s="26"/>
      <c r="GA182" s="80"/>
      <c r="GB182" s="26"/>
      <c r="GC182" s="26"/>
      <c r="GD182" s="26"/>
      <c r="GE182" s="80"/>
      <c r="GF182" s="26"/>
      <c r="GG182" s="26"/>
      <c r="GH182" s="26"/>
      <c r="GI182" s="80"/>
      <c r="GJ182" s="80"/>
      <c r="GK182" s="26"/>
      <c r="GL182" s="26"/>
      <c r="GM182" s="27"/>
      <c r="GN182" s="26"/>
      <c r="GO182" s="26"/>
      <c r="GP182" s="26"/>
      <c r="GQ182" s="27"/>
      <c r="GR182" s="27"/>
      <c r="GS182" s="26"/>
      <c r="GT182" s="26"/>
      <c r="GU182" s="26"/>
      <c r="GV182" s="26"/>
      <c r="GW182" s="26"/>
      <c r="GX182" s="26"/>
      <c r="GY182" s="26"/>
      <c r="GZ182" s="26"/>
      <c r="HA182" s="26"/>
      <c r="HB182" s="26"/>
      <c r="HC182" s="26"/>
      <c r="HD182" s="26"/>
      <c r="HE182" s="26"/>
      <c r="HF182" s="26"/>
      <c r="HG182" s="26"/>
      <c r="HH182" s="26"/>
      <c r="HI182" s="26"/>
      <c r="HJ182" s="26"/>
      <c r="HK182" s="26"/>
      <c r="HL182" s="26"/>
      <c r="HM182" s="26"/>
      <c r="HN182" s="26"/>
      <c r="HO182" s="26"/>
      <c r="HP182" s="26"/>
      <c r="HQ182" s="26"/>
      <c r="HR182" s="26"/>
      <c r="HS182" s="26"/>
      <c r="HT182" s="26"/>
      <c r="HU182" s="26"/>
      <c r="HV182" s="26"/>
      <c r="HW182" s="26"/>
      <c r="HX182" s="26"/>
      <c r="HY182" s="26"/>
      <c r="HZ182" s="26"/>
      <c r="IA182" s="26"/>
      <c r="IB182" s="26"/>
      <c r="IC182" s="26"/>
      <c r="ID182" s="26"/>
      <c r="IE182" s="26"/>
      <c r="IF182" s="26"/>
      <c r="IG182" s="26"/>
      <c r="IH182" s="26"/>
      <c r="II182" s="26"/>
      <c r="IJ182" s="26"/>
      <c r="IK182" s="26"/>
      <c r="IL182" s="26"/>
      <c r="IM182" s="26"/>
      <c r="IN182" s="26"/>
      <c r="IO182" s="26"/>
      <c r="IP182" s="26"/>
      <c r="IQ182" s="26"/>
      <c r="IR182" s="80"/>
      <c r="IS182" s="27"/>
      <c r="IT182" s="26"/>
      <c r="IU182" s="80"/>
      <c r="IV182" s="26"/>
      <c r="IW182" s="26"/>
      <c r="IX182" s="26"/>
      <c r="IY182" s="26"/>
      <c r="IZ182" s="26"/>
      <c r="JA182" s="26"/>
      <c r="JB182" s="26"/>
      <c r="JC182" s="26"/>
      <c r="JD182" s="26"/>
      <c r="JE182" s="26"/>
      <c r="JF182" s="26"/>
      <c r="JG182" s="26"/>
      <c r="JH182" s="26"/>
      <c r="JI182" s="26"/>
      <c r="JJ182" s="26"/>
      <c r="JK182" s="26"/>
      <c r="JL182" s="26"/>
      <c r="JM182" s="26"/>
      <c r="JN182" s="26"/>
      <c r="JO182" s="26"/>
      <c r="JP182" s="26"/>
      <c r="JQ182" s="26"/>
      <c r="JR182" s="26"/>
      <c r="JS182" s="26"/>
      <c r="JT182" s="26"/>
      <c r="JU182" s="26"/>
      <c r="JV182" s="26"/>
      <c r="JW182" s="26"/>
      <c r="JX182" s="30"/>
      <c r="JY182" s="30"/>
      <c r="JZ182" s="30"/>
      <c r="KA182" s="30"/>
      <c r="KB182" s="26"/>
      <c r="KC182" s="26"/>
      <c r="KD182" s="26"/>
      <c r="KE182" s="26"/>
      <c r="KF182" s="26"/>
      <c r="KG182" s="26"/>
      <c r="KH182" s="26"/>
      <c r="KI182" s="26"/>
      <c r="KJ182" s="26"/>
      <c r="KK182" s="26"/>
      <c r="KL182" s="26"/>
      <c r="KM182" s="26"/>
      <c r="KN182" s="26"/>
      <c r="KO182" s="26"/>
      <c r="KP182" s="26"/>
      <c r="KQ182" s="26"/>
      <c r="KR182" s="26"/>
      <c r="KS182" s="26"/>
      <c r="KT182" s="26"/>
      <c r="KU182" s="26"/>
      <c r="KV182" s="26"/>
      <c r="KW182" s="26"/>
      <c r="KX182" s="26"/>
      <c r="KY182" s="26"/>
      <c r="KZ182" s="26"/>
      <c r="LA182" s="26"/>
      <c r="LB182" s="26"/>
      <c r="LC182" s="26"/>
      <c r="LD182" s="26"/>
      <c r="LE182" s="26"/>
      <c r="LF182" s="26"/>
      <c r="LG182" s="26"/>
      <c r="LH182" s="26"/>
      <c r="LI182" s="26"/>
      <c r="LJ182" s="26"/>
      <c r="LK182" s="26"/>
      <c r="LL182" s="26"/>
      <c r="LM182" s="26"/>
      <c r="LN182" s="26"/>
      <c r="LO182" s="26"/>
      <c r="LP182" s="26"/>
      <c r="LQ182" s="26"/>
      <c r="LR182" s="26"/>
      <c r="LS182" s="26"/>
    </row>
    <row r="183" spans="1:331" ht="15.75" x14ac:dyDescent="0.25">
      <c r="A183" s="66" t="s">
        <v>409</v>
      </c>
      <c r="B183" s="198">
        <f t="shared" si="398"/>
        <v>2583</v>
      </c>
      <c r="C183" s="198">
        <f t="shared" si="399"/>
        <v>5713.9</v>
      </c>
      <c r="D183" s="198">
        <f t="shared" si="400"/>
        <v>5713.9</v>
      </c>
      <c r="E183" s="198"/>
      <c r="F183" s="198">
        <f t="shared" si="401"/>
        <v>4646.6650399999999</v>
      </c>
      <c r="G183" s="26">
        <f t="shared" si="477"/>
        <v>81.32212744360244</v>
      </c>
      <c r="H183" s="26"/>
      <c r="I183" s="26"/>
      <c r="J183" s="26"/>
      <c r="K183" s="26"/>
      <c r="L183" s="26"/>
      <c r="M183" s="26"/>
      <c r="N183" s="26"/>
      <c r="O183" s="27"/>
      <c r="P183" s="27"/>
      <c r="Q183" s="26"/>
      <c r="R183" s="26"/>
      <c r="S183" s="26"/>
      <c r="T183" s="27"/>
      <c r="U183" s="26"/>
      <c r="V183" s="26"/>
      <c r="W183" s="26"/>
      <c r="X183" s="26"/>
      <c r="Y183" s="26"/>
      <c r="Z183" s="26"/>
      <c r="AA183" s="26"/>
      <c r="AB183" s="26"/>
      <c r="AC183" s="26"/>
      <c r="AD183" s="26"/>
      <c r="AE183" s="27"/>
      <c r="AF183" s="27"/>
      <c r="AG183" s="26"/>
      <c r="AH183" s="26"/>
      <c r="AI183" s="26"/>
      <c r="AJ183" s="26"/>
      <c r="AK183" s="26"/>
      <c r="AL183" s="26"/>
      <c r="AM183" s="26"/>
      <c r="AN183" s="26"/>
      <c r="AO183" s="26"/>
      <c r="AP183" s="26"/>
      <c r="AQ183" s="27"/>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v>588.9</v>
      </c>
      <c r="BR183" s="26">
        <v>176.67</v>
      </c>
      <c r="BS183" s="26">
        <f t="shared" si="404"/>
        <v>30</v>
      </c>
      <c r="BT183" s="26"/>
      <c r="BU183" s="26"/>
      <c r="BV183" s="26"/>
      <c r="BW183" s="26"/>
      <c r="BX183" s="184"/>
      <c r="BY183" s="184"/>
      <c r="BZ183" s="184"/>
      <c r="CA183" s="184"/>
      <c r="CB183" s="26"/>
      <c r="CC183" s="26"/>
      <c r="CD183" s="26"/>
      <c r="CE183" s="27"/>
      <c r="CF183" s="26"/>
      <c r="CG183" s="26"/>
      <c r="CH183" s="26"/>
      <c r="CI183" s="80"/>
      <c r="CJ183" s="26"/>
      <c r="CK183" s="26"/>
      <c r="CL183" s="26"/>
      <c r="CM183" s="80"/>
      <c r="CN183" s="26"/>
      <c r="CO183" s="26"/>
      <c r="CP183" s="26"/>
      <c r="CQ183" s="80"/>
      <c r="CR183" s="26"/>
      <c r="CS183" s="26"/>
      <c r="CT183" s="26"/>
      <c r="CU183" s="80"/>
      <c r="CV183" s="80"/>
      <c r="CW183" s="26"/>
      <c r="CX183" s="26"/>
      <c r="CY183" s="80"/>
      <c r="CZ183" s="26">
        <v>2583</v>
      </c>
      <c r="DA183" s="26">
        <v>2583</v>
      </c>
      <c r="DB183" s="26">
        <v>2583</v>
      </c>
      <c r="DC183" s="31">
        <f t="shared" si="405"/>
        <v>100</v>
      </c>
      <c r="DD183" s="26"/>
      <c r="DE183" s="26"/>
      <c r="DF183" s="26"/>
      <c r="DG183" s="80"/>
      <c r="DH183" s="80"/>
      <c r="DI183" s="26"/>
      <c r="DJ183" s="26"/>
      <c r="DK183" s="80"/>
      <c r="DL183" s="80"/>
      <c r="DM183" s="26"/>
      <c r="DN183" s="26"/>
      <c r="DO183" s="80"/>
      <c r="DP183" s="26"/>
      <c r="DQ183" s="26"/>
      <c r="DR183" s="26"/>
      <c r="DS183" s="188"/>
      <c r="DT183" s="188"/>
      <c r="DU183" s="27"/>
      <c r="DV183" s="26"/>
      <c r="DW183" s="80"/>
      <c r="DX183" s="80"/>
      <c r="DY183" s="27"/>
      <c r="DZ183" s="26"/>
      <c r="EA183" s="80"/>
      <c r="EB183" s="27"/>
      <c r="EC183" s="27"/>
      <c r="ED183" s="26"/>
      <c r="EE183" s="80"/>
      <c r="EF183" s="27"/>
      <c r="EG183" s="27"/>
      <c r="EH183" s="26"/>
      <c r="EI183" s="26"/>
      <c r="EJ183" s="27"/>
      <c r="EK183" s="27"/>
      <c r="EL183" s="26"/>
      <c r="EM183" s="80"/>
      <c r="EN183" s="27"/>
      <c r="EO183" s="27"/>
      <c r="EP183" s="26"/>
      <c r="EQ183" s="80"/>
      <c r="ER183" s="26"/>
      <c r="ES183" s="26"/>
      <c r="ET183" s="26"/>
      <c r="EU183" s="80"/>
      <c r="EV183" s="26"/>
      <c r="EW183" s="26"/>
      <c r="EX183" s="26"/>
      <c r="EY183" s="26"/>
      <c r="EZ183" s="26"/>
      <c r="FA183" s="26"/>
      <c r="FB183" s="26"/>
      <c r="FC183" s="26"/>
      <c r="FD183" s="27"/>
      <c r="FE183" s="27"/>
      <c r="FF183" s="26"/>
      <c r="FG183" s="80"/>
      <c r="FH183" s="80"/>
      <c r="FI183" s="27"/>
      <c r="FJ183" s="26"/>
      <c r="FK183" s="80"/>
      <c r="FL183" s="80"/>
      <c r="FM183" s="27"/>
      <c r="FN183" s="26"/>
      <c r="FO183" s="80"/>
      <c r="FP183" s="26"/>
      <c r="FQ183" s="26"/>
      <c r="FR183" s="26"/>
      <c r="FS183" s="80"/>
      <c r="FT183" s="27"/>
      <c r="FU183" s="26">
        <v>2542</v>
      </c>
      <c r="FV183" s="26">
        <v>1886.99504</v>
      </c>
      <c r="FW183" s="31">
        <f t="shared" si="472"/>
        <v>74.232692368214003</v>
      </c>
      <c r="FX183" s="26"/>
      <c r="FY183" s="26"/>
      <c r="FZ183" s="26"/>
      <c r="GA183" s="80"/>
      <c r="GB183" s="26"/>
      <c r="GC183" s="26"/>
      <c r="GD183" s="26"/>
      <c r="GE183" s="80"/>
      <c r="GF183" s="26"/>
      <c r="GG183" s="26"/>
      <c r="GH183" s="26"/>
      <c r="GI183" s="80"/>
      <c r="GJ183" s="80"/>
      <c r="GK183" s="26"/>
      <c r="GL183" s="26"/>
      <c r="GM183" s="27"/>
      <c r="GN183" s="26"/>
      <c r="GO183" s="26"/>
      <c r="GP183" s="26"/>
      <c r="GQ183" s="27"/>
      <c r="GR183" s="27"/>
      <c r="GS183" s="26"/>
      <c r="GT183" s="26"/>
      <c r="GU183" s="26"/>
      <c r="GV183" s="26"/>
      <c r="GW183" s="26"/>
      <c r="GX183" s="26"/>
      <c r="GY183" s="26"/>
      <c r="GZ183" s="26"/>
      <c r="HA183" s="26"/>
      <c r="HB183" s="26"/>
      <c r="HC183" s="26"/>
      <c r="HD183" s="26"/>
      <c r="HE183" s="26"/>
      <c r="HF183" s="26"/>
      <c r="HG183" s="26"/>
      <c r="HH183" s="26"/>
      <c r="HI183" s="26"/>
      <c r="HJ183" s="26"/>
      <c r="HK183" s="26"/>
      <c r="HL183" s="26"/>
      <c r="HM183" s="26"/>
      <c r="HN183" s="26"/>
      <c r="HO183" s="26"/>
      <c r="HP183" s="26"/>
      <c r="HQ183" s="26"/>
      <c r="HR183" s="26"/>
      <c r="HS183" s="26"/>
      <c r="HT183" s="26"/>
      <c r="HU183" s="26"/>
      <c r="HV183" s="26"/>
      <c r="HW183" s="26"/>
      <c r="HX183" s="26"/>
      <c r="HY183" s="26"/>
      <c r="HZ183" s="26"/>
      <c r="IA183" s="26"/>
      <c r="IB183" s="26"/>
      <c r="IC183" s="26"/>
      <c r="ID183" s="26"/>
      <c r="IE183" s="26"/>
      <c r="IF183" s="26"/>
      <c r="IG183" s="26"/>
      <c r="IH183" s="26"/>
      <c r="II183" s="26"/>
      <c r="IJ183" s="26"/>
      <c r="IK183" s="26"/>
      <c r="IL183" s="26"/>
      <c r="IM183" s="26"/>
      <c r="IN183" s="26"/>
      <c r="IO183" s="26"/>
      <c r="IP183" s="26"/>
      <c r="IQ183" s="26"/>
      <c r="IR183" s="80"/>
      <c r="IS183" s="27"/>
      <c r="IT183" s="26"/>
      <c r="IU183" s="80"/>
      <c r="IV183" s="26"/>
      <c r="IW183" s="26"/>
      <c r="IX183" s="26"/>
      <c r="IY183" s="26"/>
      <c r="IZ183" s="26"/>
      <c r="JA183" s="26"/>
      <c r="JB183" s="26"/>
      <c r="JC183" s="26"/>
      <c r="JD183" s="26"/>
      <c r="JE183" s="26"/>
      <c r="JF183" s="26"/>
      <c r="JG183" s="26"/>
      <c r="JH183" s="26"/>
      <c r="JI183" s="26"/>
      <c r="JJ183" s="26"/>
      <c r="JK183" s="26"/>
      <c r="JL183" s="26"/>
      <c r="JM183" s="26"/>
      <c r="JN183" s="26"/>
      <c r="JO183" s="26"/>
      <c r="JP183" s="26"/>
      <c r="JQ183" s="26"/>
      <c r="JR183" s="26"/>
      <c r="JS183" s="26"/>
      <c r="JT183" s="26"/>
      <c r="JU183" s="26"/>
      <c r="JV183" s="26"/>
      <c r="JW183" s="26"/>
      <c r="JX183" s="30"/>
      <c r="JY183" s="30"/>
      <c r="JZ183" s="30"/>
      <c r="KA183" s="30"/>
      <c r="KB183" s="26"/>
      <c r="KC183" s="26"/>
      <c r="KD183" s="26"/>
      <c r="KE183" s="26"/>
      <c r="KF183" s="26"/>
      <c r="KG183" s="26"/>
      <c r="KH183" s="26"/>
      <c r="KI183" s="26"/>
      <c r="KJ183" s="26"/>
      <c r="KK183" s="26"/>
      <c r="KL183" s="26"/>
      <c r="KM183" s="26"/>
      <c r="KN183" s="26"/>
      <c r="KO183" s="26"/>
      <c r="KP183" s="26"/>
      <c r="KQ183" s="26"/>
      <c r="KR183" s="26"/>
      <c r="KS183" s="26"/>
      <c r="KT183" s="26"/>
      <c r="KU183" s="26"/>
      <c r="KV183" s="26"/>
      <c r="KW183" s="26"/>
      <c r="KX183" s="26"/>
      <c r="KY183" s="26"/>
      <c r="KZ183" s="26"/>
      <c r="LA183" s="26"/>
      <c r="LB183" s="26"/>
      <c r="LC183" s="26"/>
      <c r="LD183" s="26"/>
      <c r="LE183" s="26"/>
      <c r="LF183" s="26"/>
      <c r="LG183" s="26"/>
      <c r="LH183" s="26"/>
      <c r="LI183" s="26"/>
      <c r="LJ183" s="26"/>
      <c r="LK183" s="26"/>
      <c r="LL183" s="26"/>
      <c r="LM183" s="26"/>
      <c r="LN183" s="26"/>
      <c r="LO183" s="26"/>
      <c r="LP183" s="26"/>
      <c r="LQ183" s="26"/>
      <c r="LR183" s="26"/>
      <c r="LS183" s="26"/>
    </row>
    <row r="184" spans="1:331" ht="15.75" x14ac:dyDescent="0.25">
      <c r="A184" s="66" t="s">
        <v>410</v>
      </c>
      <c r="B184" s="198">
        <f t="shared" si="398"/>
        <v>5331</v>
      </c>
      <c r="C184" s="198">
        <f t="shared" si="399"/>
        <v>10960.5</v>
      </c>
      <c r="D184" s="198">
        <f t="shared" si="400"/>
        <v>10960.5</v>
      </c>
      <c r="E184" s="198"/>
      <c r="F184" s="198">
        <f t="shared" si="401"/>
        <v>9020.7184799999995</v>
      </c>
      <c r="G184" s="26">
        <f t="shared" si="477"/>
        <v>82.302070890926501</v>
      </c>
      <c r="H184" s="26"/>
      <c r="I184" s="26"/>
      <c r="J184" s="26"/>
      <c r="K184" s="26"/>
      <c r="L184" s="26"/>
      <c r="M184" s="26"/>
      <c r="N184" s="26"/>
      <c r="O184" s="27"/>
      <c r="P184" s="27"/>
      <c r="Q184" s="26"/>
      <c r="R184" s="26"/>
      <c r="S184" s="26"/>
      <c r="T184" s="27"/>
      <c r="U184" s="26"/>
      <c r="V184" s="26"/>
      <c r="W184" s="26"/>
      <c r="X184" s="26"/>
      <c r="Y184" s="26"/>
      <c r="Z184" s="26"/>
      <c r="AA184" s="26"/>
      <c r="AB184" s="26"/>
      <c r="AC184" s="26"/>
      <c r="AD184" s="26"/>
      <c r="AE184" s="27"/>
      <c r="AF184" s="27"/>
      <c r="AG184" s="26"/>
      <c r="AH184" s="26"/>
      <c r="AI184" s="26"/>
      <c r="AJ184" s="26"/>
      <c r="AK184" s="26"/>
      <c r="AL184" s="26"/>
      <c r="AM184" s="26"/>
      <c r="AN184" s="26"/>
      <c r="AO184" s="26"/>
      <c r="AP184" s="26"/>
      <c r="AQ184" s="27"/>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v>383.1</v>
      </c>
      <c r="BR184" s="26">
        <v>383.1</v>
      </c>
      <c r="BS184" s="26">
        <f t="shared" si="404"/>
        <v>100</v>
      </c>
      <c r="BT184" s="26"/>
      <c r="BU184" s="26"/>
      <c r="BV184" s="26"/>
      <c r="BW184" s="26"/>
      <c r="BX184" s="184"/>
      <c r="BY184" s="184"/>
      <c r="BZ184" s="184"/>
      <c r="CA184" s="184"/>
      <c r="CB184" s="26"/>
      <c r="CC184" s="26"/>
      <c r="CD184" s="26"/>
      <c r="CE184" s="27"/>
      <c r="CF184" s="26"/>
      <c r="CG184" s="26"/>
      <c r="CH184" s="26"/>
      <c r="CI184" s="80"/>
      <c r="CJ184" s="26"/>
      <c r="CK184" s="26"/>
      <c r="CL184" s="26"/>
      <c r="CM184" s="80"/>
      <c r="CN184" s="26"/>
      <c r="CO184" s="26"/>
      <c r="CP184" s="26"/>
      <c r="CQ184" s="80"/>
      <c r="CR184" s="26"/>
      <c r="CS184" s="26"/>
      <c r="CT184" s="26"/>
      <c r="CU184" s="80"/>
      <c r="CV184" s="80"/>
      <c r="CW184" s="26"/>
      <c r="CX184" s="26"/>
      <c r="CY184" s="80"/>
      <c r="CZ184" s="26">
        <v>5331</v>
      </c>
      <c r="DA184" s="26">
        <v>5331</v>
      </c>
      <c r="DB184" s="26">
        <v>5331</v>
      </c>
      <c r="DC184" s="31">
        <f t="shared" si="405"/>
        <v>100</v>
      </c>
      <c r="DD184" s="26"/>
      <c r="DE184" s="26"/>
      <c r="DF184" s="26"/>
      <c r="DG184" s="80"/>
      <c r="DH184" s="80"/>
      <c r="DI184" s="26"/>
      <c r="DJ184" s="26"/>
      <c r="DK184" s="80"/>
      <c r="DL184" s="80"/>
      <c r="DM184" s="26"/>
      <c r="DN184" s="26"/>
      <c r="DO184" s="80"/>
      <c r="DP184" s="26"/>
      <c r="DQ184" s="26"/>
      <c r="DR184" s="26"/>
      <c r="DS184" s="188"/>
      <c r="DT184" s="188"/>
      <c r="DU184" s="27"/>
      <c r="DV184" s="26"/>
      <c r="DW184" s="80"/>
      <c r="DX184" s="80"/>
      <c r="DY184" s="27"/>
      <c r="DZ184" s="26"/>
      <c r="EA184" s="80"/>
      <c r="EB184" s="27"/>
      <c r="EC184" s="27"/>
      <c r="ED184" s="26"/>
      <c r="EE184" s="80"/>
      <c r="EF184" s="27"/>
      <c r="EG184" s="27"/>
      <c r="EH184" s="26"/>
      <c r="EI184" s="26"/>
      <c r="EJ184" s="27"/>
      <c r="EK184" s="27"/>
      <c r="EL184" s="26"/>
      <c r="EM184" s="80"/>
      <c r="EN184" s="27"/>
      <c r="EO184" s="27"/>
      <c r="EP184" s="26"/>
      <c r="EQ184" s="80"/>
      <c r="ER184" s="26"/>
      <c r="ES184" s="26"/>
      <c r="ET184" s="26"/>
      <c r="EU184" s="80"/>
      <c r="EV184" s="26"/>
      <c r="EW184" s="26"/>
      <c r="EX184" s="26"/>
      <c r="EY184" s="26"/>
      <c r="EZ184" s="26"/>
      <c r="FA184" s="26"/>
      <c r="FB184" s="26"/>
      <c r="FC184" s="26"/>
      <c r="FD184" s="27"/>
      <c r="FE184" s="27"/>
      <c r="FF184" s="26"/>
      <c r="FG184" s="80"/>
      <c r="FH184" s="80"/>
      <c r="FI184" s="27"/>
      <c r="FJ184" s="26"/>
      <c r="FK184" s="80"/>
      <c r="FL184" s="80"/>
      <c r="FM184" s="27"/>
      <c r="FN184" s="26"/>
      <c r="FO184" s="80"/>
      <c r="FP184" s="26"/>
      <c r="FQ184" s="26"/>
      <c r="FR184" s="26"/>
      <c r="FS184" s="80"/>
      <c r="FT184" s="27"/>
      <c r="FU184" s="26">
        <v>5246.4</v>
      </c>
      <c r="FV184" s="26">
        <v>3306.6184800000001</v>
      </c>
      <c r="FW184" s="31">
        <f>FV184/FU184*100</f>
        <v>63.02642726440989</v>
      </c>
      <c r="FX184" s="26"/>
      <c r="FY184" s="26"/>
      <c r="FZ184" s="26"/>
      <c r="GA184" s="80"/>
      <c r="GB184" s="26"/>
      <c r="GC184" s="26"/>
      <c r="GD184" s="26"/>
      <c r="GE184" s="80"/>
      <c r="GF184" s="26"/>
      <c r="GG184" s="26"/>
      <c r="GH184" s="26"/>
      <c r="GI184" s="80"/>
      <c r="GJ184" s="80"/>
      <c r="GK184" s="26"/>
      <c r="GL184" s="26"/>
      <c r="GM184" s="27"/>
      <c r="GN184" s="26"/>
      <c r="GO184" s="26"/>
      <c r="GP184" s="26"/>
      <c r="GQ184" s="27"/>
      <c r="GR184" s="27"/>
      <c r="GS184" s="26"/>
      <c r="GT184" s="26"/>
      <c r="GU184" s="26"/>
      <c r="GV184" s="26"/>
      <c r="GW184" s="26"/>
      <c r="GX184" s="26"/>
      <c r="GY184" s="26"/>
      <c r="GZ184" s="26"/>
      <c r="HA184" s="26"/>
      <c r="HB184" s="26"/>
      <c r="HC184" s="26"/>
      <c r="HD184" s="26"/>
      <c r="HE184" s="26"/>
      <c r="HF184" s="26"/>
      <c r="HG184" s="26"/>
      <c r="HH184" s="26"/>
      <c r="HI184" s="26"/>
      <c r="HJ184" s="26"/>
      <c r="HK184" s="26"/>
      <c r="HL184" s="26"/>
      <c r="HM184" s="26"/>
      <c r="HN184" s="26"/>
      <c r="HO184" s="26"/>
      <c r="HP184" s="26"/>
      <c r="HQ184" s="26"/>
      <c r="HR184" s="26"/>
      <c r="HS184" s="26"/>
      <c r="HT184" s="26"/>
      <c r="HU184" s="26"/>
      <c r="HV184" s="26"/>
      <c r="HW184" s="26"/>
      <c r="HX184" s="26"/>
      <c r="HY184" s="26"/>
      <c r="HZ184" s="26"/>
      <c r="IA184" s="26"/>
      <c r="IB184" s="26"/>
      <c r="IC184" s="26"/>
      <c r="ID184" s="26"/>
      <c r="IE184" s="26"/>
      <c r="IF184" s="26"/>
      <c r="IG184" s="26"/>
      <c r="IH184" s="26"/>
      <c r="II184" s="26"/>
      <c r="IJ184" s="26"/>
      <c r="IK184" s="26"/>
      <c r="IL184" s="26"/>
      <c r="IM184" s="26"/>
      <c r="IN184" s="26"/>
      <c r="IO184" s="26"/>
      <c r="IP184" s="26"/>
      <c r="IQ184" s="26"/>
      <c r="IR184" s="80"/>
      <c r="IS184" s="27"/>
      <c r="IT184" s="26"/>
      <c r="IU184" s="80"/>
      <c r="IV184" s="26"/>
      <c r="IW184" s="26"/>
      <c r="IX184" s="26"/>
      <c r="IY184" s="26"/>
      <c r="IZ184" s="26"/>
      <c r="JA184" s="26"/>
      <c r="JB184" s="26"/>
      <c r="JC184" s="26"/>
      <c r="JD184" s="26"/>
      <c r="JE184" s="26"/>
      <c r="JF184" s="26"/>
      <c r="JG184" s="26"/>
      <c r="JH184" s="26"/>
      <c r="JI184" s="26"/>
      <c r="JJ184" s="26"/>
      <c r="JK184" s="26"/>
      <c r="JL184" s="26"/>
      <c r="JM184" s="26"/>
      <c r="JN184" s="26"/>
      <c r="JO184" s="26"/>
      <c r="JP184" s="26"/>
      <c r="JQ184" s="26"/>
      <c r="JR184" s="26"/>
      <c r="JS184" s="26"/>
      <c r="JT184" s="26"/>
      <c r="JU184" s="26"/>
      <c r="JV184" s="26"/>
      <c r="JW184" s="26"/>
      <c r="JX184" s="30"/>
      <c r="JY184" s="30"/>
      <c r="JZ184" s="30"/>
      <c r="KA184" s="30"/>
      <c r="KB184" s="26"/>
      <c r="KC184" s="26"/>
      <c r="KD184" s="26"/>
      <c r="KE184" s="26"/>
      <c r="KF184" s="26"/>
      <c r="KG184" s="26"/>
      <c r="KH184" s="26"/>
      <c r="KI184" s="26"/>
      <c r="KJ184" s="26"/>
      <c r="KK184" s="26"/>
      <c r="KL184" s="26"/>
      <c r="KM184" s="26"/>
      <c r="KN184" s="26"/>
      <c r="KO184" s="26"/>
      <c r="KP184" s="26"/>
      <c r="KQ184" s="26"/>
      <c r="KR184" s="26"/>
      <c r="KS184" s="26"/>
      <c r="KT184" s="26"/>
      <c r="KU184" s="26"/>
      <c r="KV184" s="26"/>
      <c r="KW184" s="26"/>
      <c r="KX184" s="26"/>
      <c r="KY184" s="26"/>
      <c r="KZ184" s="26"/>
      <c r="LA184" s="26"/>
      <c r="LB184" s="26"/>
      <c r="LC184" s="26"/>
      <c r="LD184" s="26"/>
      <c r="LE184" s="26"/>
      <c r="LF184" s="26"/>
      <c r="LG184" s="26"/>
      <c r="LH184" s="26"/>
      <c r="LI184" s="26"/>
      <c r="LJ184" s="26"/>
      <c r="LK184" s="26"/>
      <c r="LL184" s="26"/>
      <c r="LM184" s="26"/>
      <c r="LN184" s="26"/>
      <c r="LO184" s="26"/>
      <c r="LP184" s="26"/>
      <c r="LQ184" s="26"/>
      <c r="LR184" s="26"/>
      <c r="LS184" s="26"/>
    </row>
    <row r="185" spans="1:331" s="154" customFormat="1" ht="31.5" x14ac:dyDescent="0.25">
      <c r="A185" s="20" t="s">
        <v>243</v>
      </c>
      <c r="B185" s="197">
        <f t="shared" si="398"/>
        <v>148251.38386999999</v>
      </c>
      <c r="C185" s="197">
        <f t="shared" si="399"/>
        <v>355114.44578999997</v>
      </c>
      <c r="D185" s="197">
        <f t="shared" si="400"/>
        <v>355114.44578999997</v>
      </c>
      <c r="E185" s="197"/>
      <c r="F185" s="197">
        <f t="shared" si="401"/>
        <v>186263.05872999999</v>
      </c>
      <c r="G185" s="28">
        <f t="shared" si="477"/>
        <v>52.451557783190907</v>
      </c>
      <c r="H185" s="29"/>
      <c r="I185" s="29"/>
      <c r="J185" s="29"/>
      <c r="K185" s="28"/>
      <c r="L185" s="28"/>
      <c r="M185" s="29">
        <f>M186+M187+M188+M189+M190+M191+M192+M193+M194+M195+M196+M197+M198</f>
        <v>0</v>
      </c>
      <c r="N185" s="29">
        <f>N186+N187+N188+N189+N190+N191+N192+N193+N194+N195+N196+N197+N198</f>
        <v>0</v>
      </c>
      <c r="O185" s="29"/>
      <c r="P185" s="29"/>
      <c r="Q185" s="29">
        <f>Q186+Q187+Q188+Q189+Q190+Q191+Q192+Q193+Q194+Q195+Q196+Q197+Q198</f>
        <v>0</v>
      </c>
      <c r="R185" s="29">
        <f>R186+R187+R188+R189+R190+R191+R192+R193+R194+R195+R196+R197+R198</f>
        <v>0</v>
      </c>
      <c r="S185" s="29">
        <f>S186+S187+S188+S189+S190+S191+S192+S193+S194+S195+S196+S197+S198</f>
        <v>0</v>
      </c>
      <c r="T185" s="29"/>
      <c r="U185" s="29">
        <f>U186+U187+U188+U189+U190+U191+U192+U193+U194+U195+U196+U197+U198</f>
        <v>0</v>
      </c>
      <c r="V185" s="29">
        <f>V186+V187+V188+V189+V190+V191+V192+V193+V194+V195+V196+V197+V198</f>
        <v>0</v>
      </c>
      <c r="W185" s="29">
        <f>W186+W187+W188+W189+W190+W191+W192+W193+W194+W195+W196+W197+W198</f>
        <v>0</v>
      </c>
      <c r="X185" s="29">
        <f t="shared" ref="X185:AA185" si="478">X186+X187+X188+X189+X190+X191+X192+X193+X194+X195+X196+X197+X198</f>
        <v>0</v>
      </c>
      <c r="Y185" s="29">
        <f t="shared" si="478"/>
        <v>0</v>
      </c>
      <c r="Z185" s="29">
        <f t="shared" si="478"/>
        <v>0</v>
      </c>
      <c r="AA185" s="29">
        <f t="shared" si="478"/>
        <v>0</v>
      </c>
      <c r="AB185" s="29">
        <f t="shared" ref="AB185:AD185" si="479">AB186+AB187+AB188+AB189+AB190+AB191+AB192+AB193+AB194+AB195+AB196+AB197+AB198</f>
        <v>851.3</v>
      </c>
      <c r="AC185" s="29">
        <f t="shared" si="479"/>
        <v>856.24559999999997</v>
      </c>
      <c r="AD185" s="29">
        <f t="shared" si="479"/>
        <v>856.24559999999997</v>
      </c>
      <c r="AE185" s="29">
        <f>AD185/AC185*100</f>
        <v>100</v>
      </c>
      <c r="AF185" s="29"/>
      <c r="AG185" s="29">
        <f>AG186+AG187+AG188+AG189+AG190+AG191+AG192+AG193+AG194+AG195+AG196+AG197+AG198</f>
        <v>0</v>
      </c>
      <c r="AH185" s="29">
        <f>AH186+AH187+AH188+AH189+AH190+AH191+AH192+AH193+AH194+AH195+AH196+AH197+AH198</f>
        <v>0</v>
      </c>
      <c r="AI185" s="29">
        <f>AI186+AI187+AI188+AI189+AI190+AI191+AI192+AI193+AI194+AI195+AI196+AI197+AI198</f>
        <v>0</v>
      </c>
      <c r="AJ185" s="29"/>
      <c r="AK185" s="29">
        <f t="shared" ref="AK185:AP185" si="480">AK186+AK187+AK188+AK189+AK190+AK191+AK192+AK193+AK194+AK195+AK196+AK197+AK198</f>
        <v>0</v>
      </c>
      <c r="AL185" s="29">
        <f t="shared" si="480"/>
        <v>0</v>
      </c>
      <c r="AM185" s="29">
        <f t="shared" si="480"/>
        <v>0</v>
      </c>
      <c r="AN185" s="29">
        <f t="shared" ref="AN185" si="481">AN186+AN187+AN188+AN189+AN190+AN191+AN192+AN193+AN194+AN195+AN196+AN197+AN198</f>
        <v>0</v>
      </c>
      <c r="AO185" s="29">
        <f t="shared" si="480"/>
        <v>0</v>
      </c>
      <c r="AP185" s="29">
        <f t="shared" si="480"/>
        <v>0</v>
      </c>
      <c r="AQ185" s="29"/>
      <c r="AR185" s="29">
        <f>AR186+AR187+AR188+AR189+AR190+AR191+AR192+AR193+AR194+AR195+AR196+AR197+AR198</f>
        <v>102.1</v>
      </c>
      <c r="AS185" s="29">
        <f>AS186+AS187+AS188+AS189+AS190+AS191+AS192+AS193+AS194+AS195+AS196+AS197+AS198</f>
        <v>102.04082000000001</v>
      </c>
      <c r="AT185" s="29">
        <f>AT186+AT187+AT188+AT189+AT190+AT191+AT192+AT193+AT194+AT195+AT196+AT197+AT198</f>
        <v>102.04082000000001</v>
      </c>
      <c r="AU185" s="28">
        <f>AT185/AS185*100</f>
        <v>100</v>
      </c>
      <c r="AV185" s="29">
        <f>AV186+AV187+AV188+AV189+AV190+AV191+AV192+AV193+AV194+AV195+AV196+AV197+AV198</f>
        <v>51.020410000000005</v>
      </c>
      <c r="AW185" s="29">
        <f>AW186+AW187+AW188+AW189+AW190+AW191+AW192+AW193+AW194+AW195+AW196+AW197+AW198</f>
        <v>51.020410000000005</v>
      </c>
      <c r="AX185" s="29">
        <f>AX186+AX187+AX188+AX189+AX190+AX191+AX192+AX193+AX194+AX195+AX196+AX197+AX198</f>
        <v>51.020410000000005</v>
      </c>
      <c r="AY185" s="28">
        <f>AX185/AW185*100</f>
        <v>100</v>
      </c>
      <c r="AZ185" s="29">
        <f>AZ186+AZ187+AZ188+AZ189+AZ190+AZ191+AZ192+AZ193+AZ194+AZ195+AZ196+AZ197+AZ198</f>
        <v>117.75525999999999</v>
      </c>
      <c r="BA185" s="29">
        <f>BA186+BA187+BA188+BA189+BA190+BA191+BA192+BA193+BA194+BA195+BA196+BA197+BA198</f>
        <v>117.75525999999999</v>
      </c>
      <c r="BB185" s="29">
        <f>BB186+BB187+BB188+BB189+BB190+BB191+BB192+BB193+BB194+BB195+BB196+BB197+BB198</f>
        <v>117.75525999999999</v>
      </c>
      <c r="BC185" s="28">
        <f>BB185/BA185*100</f>
        <v>100</v>
      </c>
      <c r="BD185" s="29"/>
      <c r="BE185" s="29"/>
      <c r="BF185" s="29"/>
      <c r="BG185" s="28"/>
      <c r="BH185" s="29"/>
      <c r="BI185" s="29"/>
      <c r="BJ185" s="29"/>
      <c r="BK185" s="28"/>
      <c r="BL185" s="28"/>
      <c r="BM185" s="29">
        <f>BM186+BM187+BM188+BM189+BM190+BM191+BM192+BM193+BM194+BM195+BM196+BM197+BM198</f>
        <v>0</v>
      </c>
      <c r="BN185" s="29">
        <f>BN186+BN187+BN188+BN189+BN190+BN191+BN192+BN193+BN194+BN195+BN196+BN197+BN198</f>
        <v>0</v>
      </c>
      <c r="BO185" s="29">
        <f>BO186+BO187+BO188+BO189+BO190+BO191+BO192+BO193+BO194+BO195+BO196+BO197+BO198</f>
        <v>0</v>
      </c>
      <c r="BP185" s="29"/>
      <c r="BQ185" s="29">
        <f>BQ186+BQ187+BQ188+BQ189+BQ190+BQ191+BQ192+BQ193+BQ194+BQ195+BQ196+BQ197+BQ198</f>
        <v>4026.2979999999998</v>
      </c>
      <c r="BR185" s="29">
        <f>BR186+BR187+BR188+BR189+BR190+BR191+BR192+BR193+BR194+BR195+BR196+BR197+BR198</f>
        <v>2664.0371500000001</v>
      </c>
      <c r="BS185" s="28">
        <f t="shared" si="404"/>
        <v>66.165920903023078</v>
      </c>
      <c r="BT185" s="29">
        <f>BT186+BT187+BT188+BT189+BT190+BT191+BT192+BT193+BT194+BT195+BT196+BT197+BT198</f>
        <v>12750</v>
      </c>
      <c r="BU185" s="29">
        <f>BU186+BU187+BU188+BU189+BU190+BU191+BU192+BU193+BU194+BU195+BU196+BU197+BU198</f>
        <v>12750</v>
      </c>
      <c r="BV185" s="29">
        <f>BV186+BV187+BV188+BV189+BV190+BV191+BV192+BV193+BV194+BV195+BV196+BV197+BV198</f>
        <v>12749.99941</v>
      </c>
      <c r="BW185" s="28">
        <f>BV185/BU185*100</f>
        <v>99.999995372549023</v>
      </c>
      <c r="BX185" s="29">
        <f t="shared" ref="BX185:CD185" si="482">BX186+BX187+BX188+BX189+BX190+BX191+BX192+BX193+BX194+BX195+BX196+BX197+BX198</f>
        <v>25257.8</v>
      </c>
      <c r="BY185" s="29">
        <f t="shared" si="482"/>
        <v>33388.300000000003</v>
      </c>
      <c r="BZ185" s="29">
        <f t="shared" si="482"/>
        <v>22206.343809999998</v>
      </c>
      <c r="CA185" s="29">
        <f t="shared" si="482"/>
        <v>66.509357499483343</v>
      </c>
      <c r="CB185" s="29">
        <f t="shared" si="482"/>
        <v>0</v>
      </c>
      <c r="CC185" s="29">
        <f t="shared" si="482"/>
        <v>0</v>
      </c>
      <c r="CD185" s="29">
        <f t="shared" si="482"/>
        <v>0</v>
      </c>
      <c r="CE185" s="29"/>
      <c r="CF185" s="29">
        <f t="shared" ref="CF185" si="483">CF186+CF187+CF188+CF189+CF190+CF191+CF192+CF193+CF194+CF195+CF196+CF197+CF198</f>
        <v>5278</v>
      </c>
      <c r="CG185" s="29">
        <f t="shared" ref="CG185:CL185" si="484">CG186+CG187+CG188+CG189+CG190+CG191+CG192+CG193+CG194+CG195+CG196+CG197+CG198</f>
        <v>6254.4</v>
      </c>
      <c r="CH185" s="29">
        <f t="shared" si="484"/>
        <v>2742.32656</v>
      </c>
      <c r="CI185" s="29">
        <f t="shared" si="484"/>
        <v>43.846357124584294</v>
      </c>
      <c r="CJ185" s="29">
        <f t="shared" ref="CJ185" si="485">CJ186+CJ187+CJ188+CJ189+CJ190+CJ191+CJ192+CJ193+CJ194+CJ195+CJ196+CJ197+CJ198</f>
        <v>840</v>
      </c>
      <c r="CK185" s="29">
        <f t="shared" si="484"/>
        <v>840</v>
      </c>
      <c r="CL185" s="29">
        <f t="shared" si="484"/>
        <v>138</v>
      </c>
      <c r="CM185" s="29">
        <f>CL185/CK185*100</f>
        <v>16.428571428571427</v>
      </c>
      <c r="CN185" s="29">
        <f t="shared" ref="CN185" si="486">CN186+CN187+CN188+CN189+CN190+CN191+CN192+CN193+CN194+CN195+CN196+CN197+CN198</f>
        <v>0</v>
      </c>
      <c r="CO185" s="29">
        <f t="shared" ref="CO185:CT185" si="487">CO186+CO187+CO188+CO189+CO190+CO191+CO192+CO193+CO194+CO195+CO196+CO197+CO198</f>
        <v>0</v>
      </c>
      <c r="CP185" s="29">
        <f t="shared" si="487"/>
        <v>0</v>
      </c>
      <c r="CQ185" s="29">
        <f t="shared" si="487"/>
        <v>0</v>
      </c>
      <c r="CR185" s="29">
        <f t="shared" ref="CR185" si="488">CR186+CR187+CR188+CR189+CR190+CR191+CR192+CR193+CR194+CR195+CR196+CR197+CR198</f>
        <v>0</v>
      </c>
      <c r="CS185" s="29">
        <f t="shared" si="487"/>
        <v>0</v>
      </c>
      <c r="CT185" s="29">
        <f t="shared" si="487"/>
        <v>0</v>
      </c>
      <c r="CU185" s="82"/>
      <c r="CV185" s="82"/>
      <c r="CW185" s="29">
        <f>CW186+CW187+CW188+CW189+CW190+CW191+CW192+CW193+CW194+CW195+CW196+CW197+CW198</f>
        <v>0</v>
      </c>
      <c r="CX185" s="29">
        <f>CX186+CX187+CX188+CX189+CX190+CX191+CX192+CX193+CX194+CX195+CX196+CX197+CX198</f>
        <v>0</v>
      </c>
      <c r="CY185" s="29">
        <f>CY186+CY187+CY188+CY189+CY190+CY191+CY192+CY193+CY194+CY195+CY196+CY197+CY198</f>
        <v>0</v>
      </c>
      <c r="CZ185" s="29">
        <f t="shared" ref="CZ185" si="489">CZ186+CZ187+CZ188+CZ189+CZ190+CZ191+CZ192+CZ193+CZ194+CZ195+CZ196+CZ197+CZ198</f>
        <v>42066</v>
      </c>
      <c r="DA185" s="29">
        <f t="shared" ref="DA185:DG185" si="490">DA186+DA187+DA188+DA189+DA190+DA191+DA192+DA193+DA194+DA195+DA196+DA197+DA198</f>
        <v>42066</v>
      </c>
      <c r="DB185" s="29">
        <f t="shared" si="490"/>
        <v>41620.710339999998</v>
      </c>
      <c r="DC185" s="82">
        <f t="shared" si="405"/>
        <v>98.941449959587317</v>
      </c>
      <c r="DD185" s="29">
        <f t="shared" si="490"/>
        <v>0</v>
      </c>
      <c r="DE185" s="29">
        <f t="shared" si="490"/>
        <v>0</v>
      </c>
      <c r="DF185" s="29">
        <f t="shared" si="490"/>
        <v>0</v>
      </c>
      <c r="DG185" s="29">
        <f t="shared" si="490"/>
        <v>0</v>
      </c>
      <c r="DH185" s="29"/>
      <c r="DI185" s="29">
        <f>DI186+DI187+DI188+DI189+DI190+DI191+DI192+DI193+DI194+DI195+DI196+DI197+DI198</f>
        <v>0</v>
      </c>
      <c r="DJ185" s="29">
        <f>DJ186+DJ187+DJ188+DJ189+DJ190+DJ191+DJ192+DJ193+DJ194+DJ195+DJ196+DJ197+DJ198</f>
        <v>0</v>
      </c>
      <c r="DK185" s="29">
        <f>DK186+DK187+DK188+DK189+DK190+DK191+DK192+DK193+DK194+DK195+DK196+DK197+DK198</f>
        <v>0</v>
      </c>
      <c r="DL185" s="29"/>
      <c r="DM185" s="29">
        <f>DM186+DM187+DM188+DM189+DM190+DM191+DM192+DM193+DM194+DM195+DM196+DM197+DM198</f>
        <v>1020.41</v>
      </c>
      <c r="DN185" s="29">
        <f>DN186+DN187+DN188+DN189+DN190+DN191+DN192+DN193+DN194+DN195+DN196+DN197+DN198</f>
        <v>1020.41</v>
      </c>
      <c r="DO185" s="28">
        <f t="shared" ref="DO185" si="491">DN185/DM185*100</f>
        <v>100</v>
      </c>
      <c r="DP185" s="29">
        <f>DP186+DP187+DP188+DP189+DP190+DP191+DP192+DP193+DP194+DP195+DP196+DP197+DP198</f>
        <v>234.9</v>
      </c>
      <c r="DQ185" s="29">
        <f>DQ186+DQ187+DQ188+DQ189+DQ190+DQ191+DQ192+DQ193+DQ194+DQ195+DQ196+DQ197+DQ198</f>
        <v>234.9</v>
      </c>
      <c r="DR185" s="29">
        <f>DR186+DR187+DR188+DR189+DR190+DR191+DR192+DR193+DR194+DR195+DR196+DR197+DR198</f>
        <v>14.2</v>
      </c>
      <c r="DS185" s="187">
        <f>DR185/DQ185*100</f>
        <v>6.0451255853554704</v>
      </c>
      <c r="DT185" s="187"/>
      <c r="DU185" s="29">
        <f>DU186+DU187+DU188+DU189+DU190+DU191+DU192+DU193+DU194+DU195+DU196+DU197+DU198</f>
        <v>0</v>
      </c>
      <c r="DV185" s="29">
        <f>DV186+DV187+DV188+DV189+DV190+DV191+DV192+DV193+DV194+DV195+DV196+DV197+DV198</f>
        <v>0</v>
      </c>
      <c r="DW185" s="29">
        <f>DW186+DW187+DW188+DW189+DW190+DW191+DW192+DW193+DW194+DW195+DW196+DW197+DW198</f>
        <v>0</v>
      </c>
      <c r="DX185" s="29"/>
      <c r="DY185" s="29">
        <f t="shared" ref="DY185:ED185" si="492">DY186+DY187+DY188+DY189+DY190+DY191+DY192+DY193+DY194+DY195+DY196+DY197+DY198</f>
        <v>0</v>
      </c>
      <c r="DZ185" s="29">
        <f t="shared" si="492"/>
        <v>0</v>
      </c>
      <c r="EA185" s="29">
        <f t="shared" si="492"/>
        <v>0</v>
      </c>
      <c r="EB185" s="29">
        <v>13642.9</v>
      </c>
      <c r="EC185" s="29">
        <f t="shared" si="492"/>
        <v>13642.9</v>
      </c>
      <c r="ED185" s="29">
        <f t="shared" si="492"/>
        <v>8117.3795499999997</v>
      </c>
      <c r="EE185" s="29">
        <f>ED185/EC185*100</f>
        <v>59.498930212784671</v>
      </c>
      <c r="EF185" s="29"/>
      <c r="EG185" s="29"/>
      <c r="EH185" s="29"/>
      <c r="EI185" s="28"/>
      <c r="EJ185" s="29">
        <f>EJ186+EJ187+EJ188+EJ189+EJ190+EJ191+EJ192+EJ193+EJ194+EJ195+EJ196+EJ197+EJ198</f>
        <v>11728.9</v>
      </c>
      <c r="EK185" s="29">
        <f>EK186+EK187+EK188+EK189+EK190+EK191+EK192+EK193+EK194+EK195+EK196+EK197+EK198</f>
        <v>12854</v>
      </c>
      <c r="EL185" s="29">
        <f>EL186+EL187+EL188+EL189+EL190+EL191+EL192+EL193+EL194+EL195+EL196+EL197+EL198</f>
        <v>4571.1300599999995</v>
      </c>
      <c r="EM185" s="29">
        <f>EL185/EK185*100</f>
        <v>35.561926715419325</v>
      </c>
      <c r="EN185" s="29">
        <f>EN186+EN187+EN188+EN189+EN190+EN191+EN192+EN193+EN194+EN195+EN196+EN197+EN198</f>
        <v>2000.1</v>
      </c>
      <c r="EO185" s="29">
        <f>EO186+EO187+EO188+EO189+EO190+EO191+EO192+EO193+EO194+EO195+EO196+EO197+EO198</f>
        <v>2000.1</v>
      </c>
      <c r="EP185" s="29">
        <f>EP186+EP187+EP188+EP189+EP190+EP191+EP192+EP193+EP194+EP195+EP196+EP197+EP198</f>
        <v>255.98</v>
      </c>
      <c r="EQ185" s="29">
        <f>EP185/EO185*100</f>
        <v>12.798360081995899</v>
      </c>
      <c r="ER185" s="29">
        <f t="shared" ref="ER185" si="493">ER186+ER187+ER188+ER189+ER190+ER191+ER192+ER193+ER194+ER195+ER196+ER197+ER198</f>
        <v>11081.3</v>
      </c>
      <c r="ES185" s="29">
        <f t="shared" ref="ES185:EZ185" si="494">ES186+ES187+ES188+ES189+ES190+ES191+ES192+ES193+ES194+ES195+ES196+ES197+ES198</f>
        <v>11081.3</v>
      </c>
      <c r="ET185" s="29">
        <f t="shared" si="494"/>
        <v>11079.9</v>
      </c>
      <c r="EU185" s="29">
        <f t="shared" si="494"/>
        <v>99.987366103255042</v>
      </c>
      <c r="EV185" s="29">
        <f t="shared" ref="EV185" si="495">EV186+EV187+EV188+EV189+EV190+EV191+EV192+EV193+EV194+EV195+EV196+EV197+EV198</f>
        <v>8000</v>
      </c>
      <c r="EW185" s="29">
        <f t="shared" si="494"/>
        <v>8000</v>
      </c>
      <c r="EX185" s="29">
        <f t="shared" si="494"/>
        <v>2174</v>
      </c>
      <c r="EY185" s="29">
        <f t="shared" si="494"/>
        <v>27.175000000000001</v>
      </c>
      <c r="EZ185" s="29">
        <f t="shared" si="494"/>
        <v>1400</v>
      </c>
      <c r="FA185" s="29">
        <f t="shared" ref="FA185:FC185" si="496">FA186+FA187+FA188+FA189+FA190+FA191+FA192+FA193+FA194+FA195+FA196+FA197+FA198</f>
        <v>1400</v>
      </c>
      <c r="FB185" s="29">
        <f t="shared" si="496"/>
        <v>1400</v>
      </c>
      <c r="FC185" s="29">
        <f t="shared" si="496"/>
        <v>100</v>
      </c>
      <c r="FD185" s="29">
        <f>FD186+FD187+FD188+FD189+FD190+FD191+FD192+FD193+FD194+FD195+FD196+FD197+FD198</f>
        <v>0</v>
      </c>
      <c r="FE185" s="29">
        <f>FE186+FE187+FE188+FE189+FE190+FE191+FE192+FE193+FE194+FE195+FE196+FE197+FE198</f>
        <v>0</v>
      </c>
      <c r="FF185" s="29">
        <f>FF186+FF187+FF188+FF189+FF190+FF191+FF192+FF193+FF194+FF195+FF196+FF197+FF198</f>
        <v>0</v>
      </c>
      <c r="FG185" s="29">
        <f>FG186+FG187+FG188+FG189+FG190+FG191+FG192+FG193+FG194+FG195+FG196+FG197+FG198</f>
        <v>0</v>
      </c>
      <c r="FH185" s="29"/>
      <c r="FI185" s="29">
        <f>FI186+FI187+FI188+FI189+FI190+FI191+FI192+FI193+FI194+FI195+FI196+FI197+FI198</f>
        <v>0</v>
      </c>
      <c r="FJ185" s="29">
        <f>FJ186+FJ187+FJ188+FJ189+FJ190+FJ191+FJ192+FJ193+FJ194+FJ195+FJ196+FJ197+FJ198</f>
        <v>0</v>
      </c>
      <c r="FK185" s="29">
        <f>FK186+FK187+FK188+FK189+FK190+FK191+FK192+FK193+FK194+FK195+FK196+FK197+FK198</f>
        <v>0</v>
      </c>
      <c r="FL185" s="29"/>
      <c r="FM185" s="29">
        <f>FM186+FM187+FM188+FM189+FM190+FM191+FM192+FM193+FM194+FM195+FM196+FM197+FM198</f>
        <v>0</v>
      </c>
      <c r="FN185" s="29">
        <f>FN186+FN187+FN188+FN189+FN190+FN191+FN192+FN193+FN194+FN195+FN196+FN197+FN198</f>
        <v>0</v>
      </c>
      <c r="FO185" s="29">
        <f>FO186+FO187+FO188+FO189+FO190+FO191+FO192+FO193+FO194+FO195+FO196+FO197+FO198</f>
        <v>0</v>
      </c>
      <c r="FP185" s="29">
        <f>SUM(FP186:FP198)</f>
        <v>4937.8</v>
      </c>
      <c r="FQ185" s="29">
        <f>SUM(FQ186:FQ198)</f>
        <v>4937.8</v>
      </c>
      <c r="FR185" s="29">
        <f>FR186+FR187+FR188+FR189+FR190+FR191+FR192+FR193+FR194+FR195+FR196+FR197+FR198</f>
        <v>0</v>
      </c>
      <c r="FS185" s="29"/>
      <c r="FT185" s="29"/>
      <c r="FU185" s="29">
        <f t="shared" ref="FU185:GI185" si="497">FU186+FU187+FU188+FU189+FU190+FU191+FU192+FU193+FU194+FU195+FU196+FU197+FU198</f>
        <v>0</v>
      </c>
      <c r="FV185" s="29">
        <f t="shared" si="497"/>
        <v>0</v>
      </c>
      <c r="FW185" s="29">
        <f t="shared" si="497"/>
        <v>0</v>
      </c>
      <c r="FX185" s="29">
        <f t="shared" si="497"/>
        <v>0</v>
      </c>
      <c r="FY185" s="29">
        <f t="shared" si="497"/>
        <v>0</v>
      </c>
      <c r="FZ185" s="29">
        <f t="shared" si="497"/>
        <v>0</v>
      </c>
      <c r="GA185" s="29">
        <f t="shared" si="497"/>
        <v>0</v>
      </c>
      <c r="GB185" s="29">
        <f t="shared" si="497"/>
        <v>0</v>
      </c>
      <c r="GC185" s="29">
        <f t="shared" ref="GC185:GE185" si="498">GC186+GC187+GC188+GC189+GC190+GC191+GC192+GC193+GC194+GC195+GC196+GC197+GC198</f>
        <v>0</v>
      </c>
      <c r="GD185" s="29">
        <f t="shared" si="498"/>
        <v>0</v>
      </c>
      <c r="GE185" s="29">
        <f t="shared" si="498"/>
        <v>0</v>
      </c>
      <c r="GF185" s="29">
        <f t="shared" si="497"/>
        <v>0</v>
      </c>
      <c r="GG185" s="29">
        <f t="shared" si="497"/>
        <v>0</v>
      </c>
      <c r="GH185" s="29">
        <f t="shared" si="497"/>
        <v>0</v>
      </c>
      <c r="GI185" s="29">
        <f t="shared" si="497"/>
        <v>0</v>
      </c>
      <c r="GJ185" s="29"/>
      <c r="GK185" s="29">
        <f>GK186+GK187+GK188+GK189+GK190+GK191+GK192+GK193+GK194+GK195+GK196+GK197+GK198</f>
        <v>0</v>
      </c>
      <c r="GL185" s="29">
        <f>GL186+GL187+GL188+GL189+GL190+GL191+GL192+GL193+GL194+GL195+GL196+GL197+GL198</f>
        <v>0</v>
      </c>
      <c r="GM185" s="29"/>
      <c r="GN185" s="29">
        <f>GN186+GN187+GN188+GN189+GN190+GN191+GN192+GN193+GN194+GN195+GN196+GN197+GN198</f>
        <v>0</v>
      </c>
      <c r="GO185" s="29">
        <f>GO186+GO187+GO188+GO189+GO190+GO191+GO192+GO193+GO194+GO195+GO196+GO197+GO198</f>
        <v>0</v>
      </c>
      <c r="GP185" s="29">
        <f>GP186+GP187+GP188+GP189+GP190+GP191+GP192+GP193+GP194+GP195+GP196+GP197+GP198</f>
        <v>0</v>
      </c>
      <c r="GQ185" s="29"/>
      <c r="GR185" s="29"/>
      <c r="GS185" s="29">
        <f>GS186+GS187+GS188+GS189+GS190+GS191+GS192+GS193+GS194+GS195+GS196+GS197+GS198</f>
        <v>0</v>
      </c>
      <c r="GT185" s="29">
        <f>GT186+GT187+GT188+GT189+GT190+GT191+GT192+GT193+GT194+GT195+GT196+GT197+GT198</f>
        <v>0</v>
      </c>
      <c r="GU185" s="29">
        <f>GU186+GU187+GU188+GU189+GU190+GU191+GU192+GU193+GU194+GU195+GU196+GU197+GU198</f>
        <v>0</v>
      </c>
      <c r="GV185" s="29"/>
      <c r="GW185" s="29"/>
      <c r="GX185" s="29"/>
      <c r="GY185" s="28"/>
      <c r="GZ185" s="28"/>
      <c r="HA185" s="29">
        <f>HA186+HA187+HA188+HA189+HA190+HA191+HA192+HA193+HA194+HA195+HA196+HA197+HA198</f>
        <v>187238.26749999999</v>
      </c>
      <c r="HB185" s="29">
        <f>HB186+HB187+HB188+HB189+HB190+HB191+HB192+HB193+HB194+HB195+HB196+HB197+HB198</f>
        <v>67624.54754</v>
      </c>
      <c r="HC185" s="28">
        <f t="shared" ref="HC185" si="499">HB185/HA185*100</f>
        <v>36.116841093928628</v>
      </c>
      <c r="HD185" s="28"/>
      <c r="HE185" s="29">
        <f>HE186+HE187+HE188+HE189+HE190+HE191+HE192+HE193+HE194+HE195+HE196+HE197+HE198</f>
        <v>0</v>
      </c>
      <c r="HF185" s="29">
        <f>HF186+HF187+HF188+HF189+HF190+HF191+HF192+HF193+HF194+HF195+HF196+HF197+HF198</f>
        <v>0</v>
      </c>
      <c r="HG185" s="28"/>
      <c r="HH185" s="29">
        <f>HH186+HH187+HH188+HH189+HH190+HH191+HH192+HH193+HH194+HH195+HH196+HH197+HH198</f>
        <v>3000</v>
      </c>
      <c r="HI185" s="29">
        <f>HI186+HI187+HI188+HI189+HI190+HI191+HI192+HI193+HI194+HI195+HI196+HI197+HI198</f>
        <v>2000</v>
      </c>
      <c r="HJ185" s="29">
        <f>HJ186+HJ187+HJ188+HJ189+HJ190+HJ191+HJ192+HJ193+HJ194+HJ195+HJ196+HJ197+HJ198</f>
        <v>2000</v>
      </c>
      <c r="HK185" s="28">
        <f>HJ185/HI185*100</f>
        <v>100</v>
      </c>
      <c r="HL185" s="29">
        <f>HL186+HL187+HL188+HL189+HL190+HL191+HL192+HL193+HL194+HL195+HL196+HL197+HL198</f>
        <v>3665</v>
      </c>
      <c r="HM185" s="29">
        <f>HM186+HM187+HM188+HM189+HM190+HM191+HM192+HM193+HM194+HM195+HM196+HM197+HM198</f>
        <v>4956.8</v>
      </c>
      <c r="HN185" s="29">
        <f>HN186+HN187+HN188+HN189+HN190+HN191+HN192+HN193+HN194+HN195+HN196+HN197+HN198</f>
        <v>3561.1240200000002</v>
      </c>
      <c r="HO185" s="28">
        <f>HN185/HM185*100</f>
        <v>71.843205697224022</v>
      </c>
      <c r="HP185" s="29">
        <f>HP186+HP187+HP188+HP189+HP190+HP191+HP192+HP193+HP194+HP195+HP196+HP197+HP198</f>
        <v>226.1</v>
      </c>
      <c r="HQ185" s="29">
        <f>HQ186+HQ187+HQ188+HQ189+HQ190+HQ191+HQ192+HQ193+HQ194+HQ195+HQ196+HQ197+HQ198</f>
        <v>175.5</v>
      </c>
      <c r="HR185" s="29">
        <f>HR186+HR187+HR188+HR189+HR190+HR191+HR192+HR193+HR194+HR195+HR196+HR197+HR198</f>
        <v>175.5</v>
      </c>
      <c r="HS185" s="28">
        <f>HR185/HQ185*100</f>
        <v>100</v>
      </c>
      <c r="HT185" s="29">
        <f>HT186+HT187+HT188+HT189+HT190+HT191+HT192+HT193+HT194+HT195+HT196+HT197+HT198</f>
        <v>0</v>
      </c>
      <c r="HU185" s="29">
        <f>HU186+HU187+HU188+HU189+HU190+HU191+HU192+HU193+HU194+HU195+HU196+HU197+HU198</f>
        <v>0</v>
      </c>
      <c r="HV185" s="29">
        <f>HV186+HV187+HV188+HV189+HV190+HV191+HV192+HV193+HV194+HV195+HV196+HV197+HV198</f>
        <v>0</v>
      </c>
      <c r="HW185" s="28"/>
      <c r="HX185" s="29"/>
      <c r="HY185" s="29"/>
      <c r="HZ185" s="29"/>
      <c r="IA185" s="28"/>
      <c r="IB185" s="29"/>
      <c r="IC185" s="29"/>
      <c r="ID185" s="29"/>
      <c r="IE185" s="28"/>
      <c r="IF185" s="29"/>
      <c r="IG185" s="29"/>
      <c r="IH185" s="29"/>
      <c r="II185" s="28"/>
      <c r="IJ185" s="28"/>
      <c r="IK185" s="29"/>
      <c r="IL185" s="29"/>
      <c r="IM185" s="28"/>
      <c r="IN185" s="28"/>
      <c r="IO185" s="29"/>
      <c r="IP185" s="29"/>
      <c r="IQ185" s="28"/>
      <c r="IR185" s="29"/>
      <c r="IS185" s="29">
        <f>IS186+IS187+IS188+IS189+IS190+IS191+IS192+IS193+IS194+IS195+IS196+IS197+IS198</f>
        <v>0</v>
      </c>
      <c r="IT185" s="29">
        <f>IT186+IT187+IT188+IT189+IT190+IT191+IT192+IT193+IT194+IT195+IT196+IT197+IT198</f>
        <v>0</v>
      </c>
      <c r="IU185" s="29">
        <f>IU186+IU187+IU188+IU189+IU190+IU191+IU192+IU193+IU194+IU195+IU196+IU197+IU198</f>
        <v>0</v>
      </c>
      <c r="IV185" s="29"/>
      <c r="IW185" s="29"/>
      <c r="IX185" s="29"/>
      <c r="IY185" s="28"/>
      <c r="IZ185" s="29"/>
      <c r="JA185" s="29"/>
      <c r="JB185" s="29"/>
      <c r="JC185" s="28"/>
      <c r="JD185" s="28"/>
      <c r="JE185" s="29">
        <f>SUM(JE186:JE198)</f>
        <v>3600</v>
      </c>
      <c r="JF185" s="29"/>
      <c r="JG185" s="28"/>
      <c r="JH185" s="29"/>
      <c r="JI185" s="29"/>
      <c r="JJ185" s="29"/>
      <c r="JK185" s="28"/>
      <c r="JL185" s="28"/>
      <c r="JM185" s="29"/>
      <c r="JN185" s="29"/>
      <c r="JO185" s="28"/>
      <c r="JP185" s="29"/>
      <c r="JQ185" s="29"/>
      <c r="JR185" s="29"/>
      <c r="JS185" s="28"/>
      <c r="JT185" s="28"/>
      <c r="JU185" s="28"/>
      <c r="JV185" s="28"/>
      <c r="JW185" s="28"/>
      <c r="JX185" s="75"/>
      <c r="JY185" s="75"/>
      <c r="JZ185" s="75"/>
      <c r="KA185" s="75"/>
      <c r="KB185" s="28"/>
      <c r="KC185" s="29"/>
      <c r="KD185" s="29"/>
      <c r="KE185" s="28"/>
      <c r="KF185" s="28">
        <f>SUM(KF186:KF198)</f>
        <v>1020.4082</v>
      </c>
      <c r="KG185" s="28">
        <f t="shared" ref="KG185:KH185" si="500">SUM(KG186:KG198)</f>
        <v>1020.4082</v>
      </c>
      <c r="KH185" s="28">
        <f t="shared" si="500"/>
        <v>1020.4082</v>
      </c>
      <c r="KI185" s="28">
        <f>KH185/KG185*100</f>
        <v>100</v>
      </c>
      <c r="KJ185" s="28">
        <f>SUM(KJ186:KJ198)</f>
        <v>0</v>
      </c>
      <c r="KK185" s="28">
        <f t="shared" ref="KK185" si="501">SUM(KK186:KK198)</f>
        <v>0</v>
      </c>
      <c r="KL185" s="28">
        <f t="shared" ref="KL185" si="502">SUM(KL186:KL198)</f>
        <v>0</v>
      </c>
      <c r="KM185" s="28"/>
      <c r="KN185" s="28">
        <f>SUM(KN186:KN198)</f>
        <v>0</v>
      </c>
      <c r="KO185" s="28">
        <f t="shared" ref="KO185" si="503">SUM(KO186:KO198)</f>
        <v>500</v>
      </c>
      <c r="KP185" s="28">
        <f t="shared" ref="KP185" si="504">SUM(KP186:KP198)</f>
        <v>0</v>
      </c>
      <c r="KQ185" s="28"/>
      <c r="KR185" s="28">
        <f>SUM(KR186:KR198)</f>
        <v>0</v>
      </c>
      <c r="KS185" s="28">
        <f t="shared" ref="KS185" si="505">SUM(KS186:KS198)</f>
        <v>0</v>
      </c>
      <c r="KT185" s="28">
        <f t="shared" ref="KT185" si="506">SUM(KT186:KT198)</f>
        <v>0</v>
      </c>
      <c r="KU185" s="28"/>
      <c r="KV185" s="28">
        <f>SUM(KV186:KV198)</f>
        <v>0</v>
      </c>
      <c r="KW185" s="28">
        <f t="shared" ref="KW185" si="507">SUM(KW186:KW198)</f>
        <v>0</v>
      </c>
      <c r="KX185" s="28">
        <f t="shared" ref="KX185" si="508">SUM(KX186:KX198)</f>
        <v>0</v>
      </c>
      <c r="KY185" s="28"/>
      <c r="KZ185" s="28">
        <f>SUM(KZ186:KZ198)</f>
        <v>0</v>
      </c>
      <c r="LA185" s="28">
        <f t="shared" ref="LA185" si="509">SUM(LA186:LA198)</f>
        <v>0</v>
      </c>
      <c r="LB185" s="28">
        <f t="shared" ref="LB185" si="510">SUM(LB186:LB198)</f>
        <v>0</v>
      </c>
      <c r="LC185" s="28"/>
      <c r="LD185" s="28">
        <f>SUM(LD186:LD198)</f>
        <v>0</v>
      </c>
      <c r="LE185" s="28">
        <f t="shared" ref="LE185:LF185" si="511">SUM(LE186:LE198)</f>
        <v>0</v>
      </c>
      <c r="LF185" s="28">
        <f t="shared" si="511"/>
        <v>0</v>
      </c>
      <c r="LG185" s="28"/>
      <c r="LH185" s="28">
        <f>SUM(LH186:LH198)</f>
        <v>0</v>
      </c>
      <c r="LI185" s="28">
        <f t="shared" ref="LI185:LJ185" si="512">SUM(LI186:LI198)</f>
        <v>0</v>
      </c>
      <c r="LJ185" s="28">
        <f t="shared" si="512"/>
        <v>0</v>
      </c>
      <c r="LK185" s="28"/>
      <c r="LL185" s="28">
        <f>SUM(LL186:LL198)</f>
        <v>0</v>
      </c>
      <c r="LM185" s="28">
        <f t="shared" ref="LM185:LN185" si="513">SUM(LM186:LM198)</f>
        <v>0</v>
      </c>
      <c r="LN185" s="28">
        <f t="shared" si="513"/>
        <v>0</v>
      </c>
      <c r="LO185" s="28"/>
      <c r="LP185" s="28">
        <f>SUM(LP186:LP198)</f>
        <v>0</v>
      </c>
      <c r="LQ185" s="28">
        <f t="shared" ref="LQ185:LR185" si="514">SUM(LQ186:LQ198)</f>
        <v>0</v>
      </c>
      <c r="LR185" s="28">
        <f t="shared" si="514"/>
        <v>0</v>
      </c>
      <c r="LS185" s="28"/>
    </row>
    <row r="186" spans="1:331" ht="32.25" customHeight="1" x14ac:dyDescent="0.25">
      <c r="A186" s="66" t="s">
        <v>218</v>
      </c>
      <c r="B186" s="198">
        <f t="shared" si="398"/>
        <v>93435.38387000002</v>
      </c>
      <c r="C186" s="198">
        <f t="shared" si="399"/>
        <v>104413.47029000003</v>
      </c>
      <c r="D186" s="198">
        <f t="shared" si="400"/>
        <v>104413.47029000003</v>
      </c>
      <c r="E186" s="198"/>
      <c r="F186" s="198">
        <f t="shared" si="401"/>
        <v>60583.35429000001</v>
      </c>
      <c r="G186" s="26">
        <f t="shared" si="477"/>
        <v>58.02254644131127</v>
      </c>
      <c r="H186" s="27"/>
      <c r="I186" s="27"/>
      <c r="J186" s="26"/>
      <c r="K186" s="26"/>
      <c r="L186" s="26"/>
      <c r="M186" s="27"/>
      <c r="N186" s="27"/>
      <c r="O186" s="27"/>
      <c r="P186" s="27"/>
      <c r="Q186" s="27"/>
      <c r="R186" s="27"/>
      <c r="S186" s="26"/>
      <c r="T186" s="27"/>
      <c r="U186" s="27"/>
      <c r="V186" s="27"/>
      <c r="W186" s="26"/>
      <c r="X186" s="27"/>
      <c r="Y186" s="27"/>
      <c r="Z186" s="27"/>
      <c r="AA186" s="26"/>
      <c r="AB186" s="26">
        <v>851.3</v>
      </c>
      <c r="AC186" s="26">
        <v>856.24559999999997</v>
      </c>
      <c r="AD186" s="26">
        <v>856.24559999999997</v>
      </c>
      <c r="AE186" s="27">
        <f>AD186/AC186*100</f>
        <v>100</v>
      </c>
      <c r="AF186" s="27"/>
      <c r="AG186" s="26"/>
      <c r="AH186" s="26"/>
      <c r="AI186" s="27"/>
      <c r="AJ186" s="27"/>
      <c r="AK186" s="27">
        <v>0</v>
      </c>
      <c r="AL186" s="27">
        <v>0</v>
      </c>
      <c r="AM186" s="26"/>
      <c r="AN186" s="27"/>
      <c r="AO186" s="27"/>
      <c r="AP186" s="27"/>
      <c r="AQ186" s="27"/>
      <c r="AR186" s="27">
        <v>102.1</v>
      </c>
      <c r="AS186" s="27">
        <v>102.04082000000001</v>
      </c>
      <c r="AT186" s="27">
        <v>102.04082000000001</v>
      </c>
      <c r="AU186" s="26">
        <f>AT186/AS186*100</f>
        <v>100</v>
      </c>
      <c r="AV186" s="27">
        <v>51.020410000000005</v>
      </c>
      <c r="AW186" s="27">
        <v>51.020410000000005</v>
      </c>
      <c r="AX186" s="27">
        <v>51.020410000000005</v>
      </c>
      <c r="AY186" s="26">
        <f>AX186/AW186*100</f>
        <v>100</v>
      </c>
      <c r="AZ186" s="27">
        <v>117.75525999999999</v>
      </c>
      <c r="BA186" s="27">
        <v>117.75525999999999</v>
      </c>
      <c r="BB186" s="27">
        <v>117.75525999999999</v>
      </c>
      <c r="BC186" s="26">
        <f>BB186/BA186*100</f>
        <v>100</v>
      </c>
      <c r="BD186" s="27"/>
      <c r="BE186" s="27"/>
      <c r="BF186" s="27"/>
      <c r="BG186" s="26"/>
      <c r="BH186" s="27"/>
      <c r="BI186" s="27"/>
      <c r="BJ186" s="27"/>
      <c r="BK186" s="26"/>
      <c r="BL186" s="26"/>
      <c r="BM186" s="27"/>
      <c r="BN186" s="27"/>
      <c r="BO186" s="26"/>
      <c r="BP186" s="26"/>
      <c r="BQ186" s="26"/>
      <c r="BR186" s="26"/>
      <c r="BS186" s="26"/>
      <c r="BT186" s="27">
        <v>0</v>
      </c>
      <c r="BU186" s="27">
        <v>0</v>
      </c>
      <c r="BV186" s="27"/>
      <c r="BW186" s="26"/>
      <c r="BX186" s="27">
        <v>25257.8</v>
      </c>
      <c r="BY186" s="27">
        <v>33388.300000000003</v>
      </c>
      <c r="BZ186" s="26">
        <v>22206.343809999998</v>
      </c>
      <c r="CA186" s="27">
        <f>BZ186/BY186*100</f>
        <v>66.509357499483343</v>
      </c>
      <c r="CB186" s="27"/>
      <c r="CC186" s="27"/>
      <c r="CD186" s="27"/>
      <c r="CE186" s="27"/>
      <c r="CF186" s="27">
        <v>5278</v>
      </c>
      <c r="CG186" s="27">
        <v>6254.4</v>
      </c>
      <c r="CH186" s="27">
        <v>2742.32656</v>
      </c>
      <c r="CI186" s="27">
        <f>CH186/CG186*100</f>
        <v>43.846357124584294</v>
      </c>
      <c r="CJ186" s="27">
        <v>840</v>
      </c>
      <c r="CK186" s="27">
        <v>840</v>
      </c>
      <c r="CL186" s="27">
        <v>138</v>
      </c>
      <c r="CM186" s="27">
        <f>CL186/CK186*100</f>
        <v>16.428571428571427</v>
      </c>
      <c r="CN186" s="27"/>
      <c r="CO186" s="27"/>
      <c r="CP186" s="79"/>
      <c r="CQ186" s="79"/>
      <c r="CR186" s="27"/>
      <c r="CS186" s="27"/>
      <c r="CT186" s="79"/>
      <c r="CU186" s="31"/>
      <c r="CV186" s="31"/>
      <c r="CW186" s="27"/>
      <c r="CX186" s="79"/>
      <c r="CY186" s="79"/>
      <c r="CZ186" s="27"/>
      <c r="DA186" s="27"/>
      <c r="DB186" s="79"/>
      <c r="DC186" s="31"/>
      <c r="DD186" s="27"/>
      <c r="DE186" s="27"/>
      <c r="DF186" s="79"/>
      <c r="DG186" s="79"/>
      <c r="DH186" s="79"/>
      <c r="DI186" s="27"/>
      <c r="DJ186" s="79"/>
      <c r="DK186" s="79"/>
      <c r="DL186" s="79"/>
      <c r="DM186" s="27"/>
      <c r="DN186" s="79"/>
      <c r="DO186" s="26"/>
      <c r="DP186" s="27">
        <v>234.9</v>
      </c>
      <c r="DQ186" s="27">
        <v>234.9</v>
      </c>
      <c r="DR186" s="27">
        <v>14.2</v>
      </c>
      <c r="DS186" s="188">
        <f>DR186/DQ186*100</f>
        <v>6.0451255853554704</v>
      </c>
      <c r="DT186" s="188"/>
      <c r="DU186" s="27"/>
      <c r="DV186" s="79"/>
      <c r="DW186" s="79"/>
      <c r="DX186" s="79"/>
      <c r="DY186" s="27"/>
      <c r="DZ186" s="79"/>
      <c r="EA186" s="79"/>
      <c r="EB186" s="27">
        <v>13642.9</v>
      </c>
      <c r="EC186" s="27">
        <v>13642.9</v>
      </c>
      <c r="ED186" s="27">
        <v>8117.3795499999997</v>
      </c>
      <c r="EE186" s="27">
        <f>ED186/EC186*100</f>
        <v>59.498930212784671</v>
      </c>
      <c r="EF186" s="27"/>
      <c r="EG186" s="27"/>
      <c r="EH186" s="79"/>
      <c r="EI186" s="26"/>
      <c r="EJ186" s="27">
        <v>11728.9</v>
      </c>
      <c r="EK186" s="27">
        <v>12854</v>
      </c>
      <c r="EL186" s="27">
        <v>4571.1300599999995</v>
      </c>
      <c r="EM186" s="27">
        <f>EL186/EK186*100</f>
        <v>35.561926715419325</v>
      </c>
      <c r="EN186" s="27">
        <v>2000.1</v>
      </c>
      <c r="EO186" s="27">
        <v>2000.1</v>
      </c>
      <c r="EP186" s="27">
        <v>255.98</v>
      </c>
      <c r="EQ186" s="27">
        <f>EP186/EO186*100</f>
        <v>12.798360081995899</v>
      </c>
      <c r="ER186" s="27">
        <v>11081.3</v>
      </c>
      <c r="ES186" s="27">
        <v>11081.3</v>
      </c>
      <c r="ET186" s="27">
        <v>11079.9</v>
      </c>
      <c r="EU186" s="27">
        <f>ET186/ES186*100</f>
        <v>99.987366103255042</v>
      </c>
      <c r="EV186" s="27">
        <v>8000</v>
      </c>
      <c r="EW186" s="27">
        <v>8000</v>
      </c>
      <c r="EX186" s="27">
        <v>2174</v>
      </c>
      <c r="EY186" s="27">
        <f>EX186/EW186*100</f>
        <v>27.175000000000001</v>
      </c>
      <c r="EZ186" s="27">
        <v>1400</v>
      </c>
      <c r="FA186" s="27">
        <v>1400</v>
      </c>
      <c r="FB186" s="163">
        <v>1400</v>
      </c>
      <c r="FC186" s="27">
        <f>FB186/FA186*100</f>
        <v>100</v>
      </c>
      <c r="FD186" s="27"/>
      <c r="FE186" s="27"/>
      <c r="FF186" s="79"/>
      <c r="FG186" s="79"/>
      <c r="FH186" s="79"/>
      <c r="FI186" s="27"/>
      <c r="FJ186" s="79"/>
      <c r="FK186" s="79"/>
      <c r="FL186" s="79"/>
      <c r="FM186" s="27"/>
      <c r="FN186" s="79"/>
      <c r="FO186" s="79"/>
      <c r="FP186" s="27">
        <v>4937.8</v>
      </c>
      <c r="FQ186" s="27">
        <v>4937.8</v>
      </c>
      <c r="FR186" s="27"/>
      <c r="FS186" s="27"/>
      <c r="FT186" s="27"/>
      <c r="FU186" s="27"/>
      <c r="FV186" s="27"/>
      <c r="FW186" s="27"/>
      <c r="FX186" s="27"/>
      <c r="FY186" s="27"/>
      <c r="FZ186" s="27"/>
      <c r="GA186" s="27"/>
      <c r="GB186" s="27"/>
      <c r="GC186" s="27"/>
      <c r="GD186" s="27"/>
      <c r="GE186" s="27"/>
      <c r="GF186" s="27"/>
      <c r="GG186" s="27"/>
      <c r="GH186" s="27"/>
      <c r="GI186" s="27"/>
      <c r="GJ186" s="27"/>
      <c r="GK186" s="27"/>
      <c r="GL186" s="27"/>
      <c r="GM186" s="27"/>
      <c r="GN186" s="27"/>
      <c r="GO186" s="27"/>
      <c r="GP186" s="27"/>
      <c r="GQ186" s="27"/>
      <c r="GR186" s="27"/>
      <c r="GS186" s="27">
        <v>0</v>
      </c>
      <c r="GT186" s="27">
        <v>0</v>
      </c>
      <c r="GU186" s="26"/>
      <c r="GV186" s="27"/>
      <c r="GW186" s="27"/>
      <c r="GX186" s="27"/>
      <c r="GY186" s="26"/>
      <c r="GZ186" s="26"/>
      <c r="HA186" s="27"/>
      <c r="HB186" s="27"/>
      <c r="HC186" s="26"/>
      <c r="HD186" s="26"/>
      <c r="HE186" s="27"/>
      <c r="HF186" s="27"/>
      <c r="HG186" s="26"/>
      <c r="HH186" s="27">
        <v>3000</v>
      </c>
      <c r="HI186" s="27">
        <v>2000</v>
      </c>
      <c r="HJ186" s="27">
        <v>2000</v>
      </c>
      <c r="HK186" s="26">
        <f>HJ186/HI186*100</f>
        <v>100</v>
      </c>
      <c r="HL186" s="27">
        <v>3665</v>
      </c>
      <c r="HM186" s="27">
        <v>4956.8</v>
      </c>
      <c r="HN186" s="27">
        <v>3561.1240200000002</v>
      </c>
      <c r="HO186" s="26">
        <f>HN186/HM186*100</f>
        <v>71.843205697224022</v>
      </c>
      <c r="HP186" s="27">
        <v>226.1</v>
      </c>
      <c r="HQ186" s="27">
        <v>175.5</v>
      </c>
      <c r="HR186" s="27">
        <v>175.5</v>
      </c>
      <c r="HS186" s="26">
        <f>HR186/HQ186*100</f>
        <v>100</v>
      </c>
      <c r="HT186" s="27"/>
      <c r="HU186" s="27"/>
      <c r="HV186" s="27"/>
      <c r="HW186" s="26"/>
      <c r="HX186" s="27"/>
      <c r="HY186" s="27"/>
      <c r="HZ186" s="27"/>
      <c r="IA186" s="26"/>
      <c r="IB186" s="27"/>
      <c r="IC186" s="27"/>
      <c r="ID186" s="27"/>
      <c r="IE186" s="26"/>
      <c r="IF186" s="27"/>
      <c r="IG186" s="27"/>
      <c r="IH186" s="27"/>
      <c r="II186" s="26"/>
      <c r="IJ186" s="26"/>
      <c r="IK186" s="27"/>
      <c r="IL186" s="27"/>
      <c r="IM186" s="26"/>
      <c r="IN186" s="26"/>
      <c r="IO186" s="27"/>
      <c r="IP186" s="27"/>
      <c r="IQ186" s="26"/>
      <c r="IR186" s="79"/>
      <c r="IS186" s="27"/>
      <c r="IT186" s="79"/>
      <c r="IU186" s="79"/>
      <c r="IV186" s="27"/>
      <c r="IW186" s="27"/>
      <c r="IX186" s="27"/>
      <c r="IY186" s="26"/>
      <c r="IZ186" s="27"/>
      <c r="JA186" s="27"/>
      <c r="JB186" s="27"/>
      <c r="JC186" s="26"/>
      <c r="JD186" s="26"/>
      <c r="JE186" s="27"/>
      <c r="JF186" s="27"/>
      <c r="JG186" s="26"/>
      <c r="JH186" s="27"/>
      <c r="JI186" s="27"/>
      <c r="JJ186" s="27"/>
      <c r="JK186" s="26"/>
      <c r="JL186" s="26"/>
      <c r="JM186" s="27"/>
      <c r="JN186" s="27"/>
      <c r="JO186" s="26"/>
      <c r="JP186" s="27"/>
      <c r="JQ186" s="27"/>
      <c r="JR186" s="27"/>
      <c r="JS186" s="26"/>
      <c r="JT186" s="26"/>
      <c r="JU186" s="26"/>
      <c r="JV186" s="26"/>
      <c r="JW186" s="26"/>
      <c r="JX186" s="30"/>
      <c r="JY186" s="30"/>
      <c r="JZ186" s="30"/>
      <c r="KA186" s="30"/>
      <c r="KB186" s="26"/>
      <c r="KC186" s="27"/>
      <c r="KD186" s="27"/>
      <c r="KE186" s="26"/>
      <c r="KF186" s="27">
        <v>1020.4082</v>
      </c>
      <c r="KG186" s="27">
        <v>1020.4082</v>
      </c>
      <c r="KH186" s="27">
        <v>1020.4082</v>
      </c>
      <c r="KI186" s="26">
        <f>KH186/KG186*100</f>
        <v>100</v>
      </c>
      <c r="KJ186" s="27"/>
      <c r="KK186" s="27"/>
      <c r="KL186" s="27"/>
      <c r="KM186" s="26"/>
      <c r="KN186" s="27"/>
      <c r="KO186" s="27">
        <v>500</v>
      </c>
      <c r="KP186" s="27"/>
      <c r="KQ186" s="26"/>
      <c r="KR186" s="27"/>
      <c r="KS186" s="27"/>
      <c r="KT186" s="27"/>
      <c r="KU186" s="26"/>
      <c r="KV186" s="27"/>
      <c r="KW186" s="27"/>
      <c r="KX186" s="27"/>
      <c r="KY186" s="26"/>
      <c r="KZ186" s="27"/>
      <c r="LA186" s="27"/>
      <c r="LB186" s="27"/>
      <c r="LC186" s="26"/>
      <c r="LD186" s="27"/>
      <c r="LE186" s="27"/>
      <c r="LF186" s="27"/>
      <c r="LG186" s="26"/>
      <c r="LH186" s="27"/>
      <c r="LI186" s="27"/>
      <c r="LJ186" s="27"/>
      <c r="LK186" s="26"/>
      <c r="LL186" s="27"/>
      <c r="LM186" s="27"/>
      <c r="LN186" s="27"/>
      <c r="LO186" s="26"/>
      <c r="LP186" s="27"/>
      <c r="LQ186" s="27"/>
      <c r="LR186" s="27"/>
      <c r="LS186" s="26"/>
    </row>
    <row r="187" spans="1:331" ht="15.75" x14ac:dyDescent="0.25">
      <c r="A187" s="66" t="s">
        <v>411</v>
      </c>
      <c r="B187" s="198">
        <f t="shared" si="398"/>
        <v>12750</v>
      </c>
      <c r="C187" s="198">
        <f t="shared" si="399"/>
        <v>199988.26749999999</v>
      </c>
      <c r="D187" s="198">
        <f t="shared" si="400"/>
        <v>199988.26749999999</v>
      </c>
      <c r="E187" s="198"/>
      <c r="F187" s="198">
        <f t="shared" si="401"/>
        <v>80374.546950000004</v>
      </c>
      <c r="G187" s="26">
        <f t="shared" si="477"/>
        <v>40.189631099234361</v>
      </c>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v>12750</v>
      </c>
      <c r="BU187" s="26">
        <v>12750</v>
      </c>
      <c r="BV187" s="26">
        <v>12749.99941</v>
      </c>
      <c r="BW187" s="26">
        <f>BV187/BU187*100</f>
        <v>99.999995372549023</v>
      </c>
      <c r="BX187" s="184"/>
      <c r="BY187" s="184"/>
      <c r="BZ187" s="184"/>
      <c r="CA187" s="184"/>
      <c r="CB187" s="26"/>
      <c r="CC187" s="26"/>
      <c r="CD187" s="26"/>
      <c r="CE187" s="80"/>
      <c r="CF187" s="26"/>
      <c r="CG187" s="26"/>
      <c r="CH187" s="26"/>
      <c r="CI187" s="80"/>
      <c r="CJ187" s="26"/>
      <c r="CK187" s="26"/>
      <c r="CL187" s="26"/>
      <c r="CM187" s="80"/>
      <c r="CN187" s="26"/>
      <c r="CO187" s="26"/>
      <c r="CP187" s="26"/>
      <c r="CQ187" s="80"/>
      <c r="CR187" s="26"/>
      <c r="CS187" s="26"/>
      <c r="CT187" s="26"/>
      <c r="CU187" s="31"/>
      <c r="CV187" s="31"/>
      <c r="CW187" s="26"/>
      <c r="CX187" s="26"/>
      <c r="CY187" s="80"/>
      <c r="CZ187" s="26"/>
      <c r="DA187" s="26"/>
      <c r="DB187" s="26"/>
      <c r="DC187" s="31"/>
      <c r="DD187" s="26"/>
      <c r="DE187" s="26"/>
      <c r="DF187" s="26"/>
      <c r="DG187" s="80"/>
      <c r="DH187" s="80"/>
      <c r="DI187" s="26"/>
      <c r="DJ187" s="26"/>
      <c r="DK187" s="80"/>
      <c r="DL187" s="80"/>
      <c r="DM187" s="26"/>
      <c r="DN187" s="26"/>
      <c r="DO187" s="26"/>
      <c r="DP187" s="26"/>
      <c r="DQ187" s="26"/>
      <c r="DR187" s="26"/>
      <c r="DS187" s="188"/>
      <c r="DT187" s="188"/>
      <c r="DU187" s="27"/>
      <c r="DV187" s="26"/>
      <c r="DW187" s="80"/>
      <c r="DX187" s="80"/>
      <c r="DY187" s="27"/>
      <c r="DZ187" s="26"/>
      <c r="EA187" s="80"/>
      <c r="EB187" s="27"/>
      <c r="EC187" s="27"/>
      <c r="ED187" s="26"/>
      <c r="EE187" s="80"/>
      <c r="EF187" s="27"/>
      <c r="EG187" s="27"/>
      <c r="EH187" s="26"/>
      <c r="EI187" s="26"/>
      <c r="EJ187" s="27"/>
      <c r="EK187" s="27"/>
      <c r="EL187" s="26"/>
      <c r="EM187" s="80"/>
      <c r="EN187" s="27"/>
      <c r="EO187" s="27"/>
      <c r="EP187" s="26"/>
      <c r="EQ187" s="80"/>
      <c r="ER187" s="26"/>
      <c r="ES187" s="26"/>
      <c r="ET187" s="26"/>
      <c r="EU187" s="80"/>
      <c r="EV187" s="26"/>
      <c r="EW187" s="26"/>
      <c r="EX187" s="26"/>
      <c r="EY187" s="26"/>
      <c r="EZ187" s="26"/>
      <c r="FA187" s="26"/>
      <c r="FB187" s="26"/>
      <c r="FC187" s="26"/>
      <c r="FD187" s="27"/>
      <c r="FE187" s="27"/>
      <c r="FF187" s="26"/>
      <c r="FG187" s="80"/>
      <c r="FH187" s="80"/>
      <c r="FI187" s="27"/>
      <c r="FJ187" s="26"/>
      <c r="FK187" s="80"/>
      <c r="FL187" s="80"/>
      <c r="FM187" s="27"/>
      <c r="FN187" s="26"/>
      <c r="FO187" s="80"/>
      <c r="FP187" s="26"/>
      <c r="FQ187" s="26"/>
      <c r="FR187" s="26"/>
      <c r="FS187" s="80"/>
      <c r="FT187" s="27"/>
      <c r="FU187" s="26"/>
      <c r="FV187" s="26"/>
      <c r="FW187" s="80"/>
      <c r="FX187" s="26"/>
      <c r="FY187" s="26"/>
      <c r="FZ187" s="26"/>
      <c r="GA187" s="80"/>
      <c r="GB187" s="26"/>
      <c r="GC187" s="26"/>
      <c r="GD187" s="26"/>
      <c r="GE187" s="80"/>
      <c r="GF187" s="26"/>
      <c r="GG187" s="26"/>
      <c r="GH187" s="26"/>
      <c r="GI187" s="80"/>
      <c r="GJ187" s="80"/>
      <c r="GK187" s="26"/>
      <c r="GL187" s="26"/>
      <c r="GM187" s="80"/>
      <c r="GN187" s="26"/>
      <c r="GO187" s="26"/>
      <c r="GP187" s="26"/>
      <c r="GQ187" s="80"/>
      <c r="GR187" s="80"/>
      <c r="GS187" s="26"/>
      <c r="GT187" s="26"/>
      <c r="GU187" s="26"/>
      <c r="GV187" s="26"/>
      <c r="GW187" s="26"/>
      <c r="GX187" s="26"/>
      <c r="GY187" s="26"/>
      <c r="GZ187" s="26"/>
      <c r="HA187" s="26">
        <v>187238.26749999999</v>
      </c>
      <c r="HB187" s="26">
        <v>67624.54754</v>
      </c>
      <c r="HC187" s="26">
        <f>HB187/HA187*100</f>
        <v>36.116841093928628</v>
      </c>
      <c r="HD187" s="26"/>
      <c r="HE187" s="26"/>
      <c r="HF187" s="26"/>
      <c r="HG187" s="26"/>
      <c r="HH187" s="26"/>
      <c r="HI187" s="26"/>
      <c r="HJ187" s="26"/>
      <c r="HK187" s="26"/>
      <c r="HL187" s="26"/>
      <c r="HM187" s="26"/>
      <c r="HN187" s="26"/>
      <c r="HO187" s="26"/>
      <c r="HP187" s="26"/>
      <c r="HQ187" s="26"/>
      <c r="HR187" s="26"/>
      <c r="HS187" s="26"/>
      <c r="HT187" s="26"/>
      <c r="HU187" s="26"/>
      <c r="HV187" s="26"/>
      <c r="HW187" s="26"/>
      <c r="HX187" s="26"/>
      <c r="HY187" s="26"/>
      <c r="HZ187" s="26"/>
      <c r="IA187" s="26"/>
      <c r="IB187" s="26"/>
      <c r="IC187" s="26"/>
      <c r="ID187" s="26"/>
      <c r="IE187" s="26"/>
      <c r="IF187" s="26"/>
      <c r="IG187" s="26"/>
      <c r="IH187" s="26"/>
      <c r="II187" s="26"/>
      <c r="IJ187" s="26"/>
      <c r="IK187" s="26"/>
      <c r="IL187" s="26"/>
      <c r="IM187" s="26"/>
      <c r="IN187" s="26"/>
      <c r="IO187" s="26"/>
      <c r="IP187" s="26"/>
      <c r="IQ187" s="26"/>
      <c r="IR187" s="80"/>
      <c r="IS187" s="27"/>
      <c r="IT187" s="26"/>
      <c r="IU187" s="80"/>
      <c r="IV187" s="26"/>
      <c r="IW187" s="26"/>
      <c r="IX187" s="26"/>
      <c r="IY187" s="26"/>
      <c r="IZ187" s="26"/>
      <c r="JA187" s="26"/>
      <c r="JB187" s="26"/>
      <c r="JC187" s="26"/>
      <c r="JD187" s="26"/>
      <c r="JE187" s="26"/>
      <c r="JF187" s="26"/>
      <c r="JG187" s="26"/>
      <c r="JH187" s="26"/>
      <c r="JI187" s="26"/>
      <c r="JJ187" s="26"/>
      <c r="JK187" s="26"/>
      <c r="JL187" s="26"/>
      <c r="JM187" s="26"/>
      <c r="JN187" s="26"/>
      <c r="JO187" s="26"/>
      <c r="JP187" s="26"/>
      <c r="JQ187" s="26"/>
      <c r="JR187" s="26"/>
      <c r="JS187" s="26"/>
      <c r="JT187" s="26"/>
      <c r="JU187" s="26"/>
      <c r="JV187" s="26"/>
      <c r="JW187" s="26"/>
      <c r="JX187" s="30"/>
      <c r="JY187" s="30"/>
      <c r="JZ187" s="30"/>
      <c r="KA187" s="30"/>
      <c r="KB187" s="26"/>
      <c r="KC187" s="26"/>
      <c r="KD187" s="26"/>
      <c r="KE187" s="26"/>
      <c r="KF187" s="26"/>
      <c r="KG187" s="26"/>
      <c r="KH187" s="26"/>
      <c r="KI187" s="26"/>
      <c r="KJ187" s="26"/>
      <c r="KK187" s="26"/>
      <c r="KL187" s="26"/>
      <c r="KM187" s="26"/>
      <c r="KN187" s="26"/>
      <c r="KO187" s="26"/>
      <c r="KP187" s="26"/>
      <c r="KQ187" s="26"/>
      <c r="KR187" s="26"/>
      <c r="KS187" s="26"/>
      <c r="KT187" s="26"/>
      <c r="KU187" s="26"/>
      <c r="KV187" s="26"/>
      <c r="KW187" s="26"/>
      <c r="KX187" s="26"/>
      <c r="KY187" s="26"/>
      <c r="KZ187" s="26"/>
      <c r="LA187" s="26"/>
      <c r="LB187" s="26"/>
      <c r="LC187" s="26"/>
      <c r="LD187" s="26"/>
      <c r="LE187" s="26"/>
      <c r="LF187" s="26"/>
      <c r="LG187" s="26"/>
      <c r="LH187" s="26"/>
      <c r="LI187" s="26"/>
      <c r="LJ187" s="26"/>
      <c r="LK187" s="26"/>
      <c r="LL187" s="26"/>
      <c r="LM187" s="26"/>
      <c r="LN187" s="26"/>
      <c r="LO187" s="26"/>
      <c r="LP187" s="26"/>
      <c r="LQ187" s="26"/>
      <c r="LR187" s="26"/>
      <c r="LS187" s="26"/>
    </row>
    <row r="188" spans="1:331" ht="15.75" x14ac:dyDescent="0.25">
      <c r="A188" s="66" t="s">
        <v>412</v>
      </c>
      <c r="B188" s="198">
        <f t="shared" si="398"/>
        <v>2925</v>
      </c>
      <c r="C188" s="198">
        <f t="shared" si="399"/>
        <v>3972.7179999999998</v>
      </c>
      <c r="D188" s="198">
        <f t="shared" si="400"/>
        <v>3972.7179999999998</v>
      </c>
      <c r="E188" s="198"/>
      <c r="F188" s="198">
        <f t="shared" si="401"/>
        <v>2925</v>
      </c>
      <c r="G188" s="26">
        <f t="shared" si="477"/>
        <v>73.62717414123027</v>
      </c>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v>1047.7180000000001</v>
      </c>
      <c r="BR188" s="26"/>
      <c r="BS188" s="26">
        <f t="shared" si="404"/>
        <v>0</v>
      </c>
      <c r="BT188" s="26"/>
      <c r="BU188" s="26"/>
      <c r="BV188" s="26"/>
      <c r="BW188" s="26"/>
      <c r="BX188" s="184"/>
      <c r="BY188" s="184"/>
      <c r="BZ188" s="184"/>
      <c r="CA188" s="184"/>
      <c r="CB188" s="26"/>
      <c r="CC188" s="26"/>
      <c r="CD188" s="26"/>
      <c r="CE188" s="80"/>
      <c r="CF188" s="26"/>
      <c r="CG188" s="26"/>
      <c r="CH188" s="26"/>
      <c r="CI188" s="80"/>
      <c r="CJ188" s="26"/>
      <c r="CK188" s="26"/>
      <c r="CL188" s="26"/>
      <c r="CM188" s="80"/>
      <c r="CN188" s="26"/>
      <c r="CO188" s="26"/>
      <c r="CP188" s="26"/>
      <c r="CQ188" s="80"/>
      <c r="CR188" s="26"/>
      <c r="CS188" s="26"/>
      <c r="CT188" s="26"/>
      <c r="CU188" s="80"/>
      <c r="CV188" s="80"/>
      <c r="CW188" s="26"/>
      <c r="CX188" s="26"/>
      <c r="CY188" s="80"/>
      <c r="CZ188" s="26">
        <v>2925</v>
      </c>
      <c r="DA188" s="26">
        <v>2925</v>
      </c>
      <c r="DB188" s="26">
        <v>2925</v>
      </c>
      <c r="DC188" s="31">
        <f t="shared" si="405"/>
        <v>100</v>
      </c>
      <c r="DD188" s="26"/>
      <c r="DE188" s="26"/>
      <c r="DF188" s="26"/>
      <c r="DG188" s="80"/>
      <c r="DH188" s="80"/>
      <c r="DI188" s="26"/>
      <c r="DJ188" s="26"/>
      <c r="DK188" s="80"/>
      <c r="DL188" s="80"/>
      <c r="DM188" s="26"/>
      <c r="DN188" s="26"/>
      <c r="DO188" s="26"/>
      <c r="DP188" s="26"/>
      <c r="DQ188" s="26"/>
      <c r="DR188" s="26"/>
      <c r="DS188" s="188"/>
      <c r="DT188" s="188"/>
      <c r="DU188" s="27"/>
      <c r="DV188" s="26"/>
      <c r="DW188" s="80"/>
      <c r="DX188" s="80"/>
      <c r="DY188" s="27"/>
      <c r="DZ188" s="26"/>
      <c r="EA188" s="80"/>
      <c r="EB188" s="27"/>
      <c r="EC188" s="27"/>
      <c r="ED188" s="26"/>
      <c r="EE188" s="80"/>
      <c r="EF188" s="27"/>
      <c r="EG188" s="27"/>
      <c r="EH188" s="26"/>
      <c r="EI188" s="26"/>
      <c r="EJ188" s="27"/>
      <c r="EK188" s="27"/>
      <c r="EL188" s="26"/>
      <c r="EM188" s="80"/>
      <c r="EN188" s="27"/>
      <c r="EO188" s="27"/>
      <c r="EP188" s="26"/>
      <c r="EQ188" s="80"/>
      <c r="ER188" s="26"/>
      <c r="ES188" s="26"/>
      <c r="ET188" s="26"/>
      <c r="EU188" s="80"/>
      <c r="EV188" s="26"/>
      <c r="EW188" s="26"/>
      <c r="EX188" s="26"/>
      <c r="EY188" s="26"/>
      <c r="EZ188" s="26"/>
      <c r="FA188" s="26"/>
      <c r="FB188" s="26"/>
      <c r="FC188" s="26"/>
      <c r="FD188" s="27"/>
      <c r="FE188" s="27"/>
      <c r="FF188" s="26"/>
      <c r="FG188" s="80"/>
      <c r="FH188" s="80"/>
      <c r="FI188" s="27"/>
      <c r="FJ188" s="26"/>
      <c r="FK188" s="80"/>
      <c r="FL188" s="80"/>
      <c r="FM188" s="27"/>
      <c r="FN188" s="26"/>
      <c r="FO188" s="80"/>
      <c r="FP188" s="26"/>
      <c r="FQ188" s="26"/>
      <c r="FR188" s="26"/>
      <c r="FS188" s="80"/>
      <c r="FT188" s="27"/>
      <c r="FU188" s="26"/>
      <c r="FV188" s="26"/>
      <c r="FW188" s="80"/>
      <c r="FX188" s="26"/>
      <c r="FY188" s="26"/>
      <c r="FZ188" s="26"/>
      <c r="GA188" s="80"/>
      <c r="GB188" s="26"/>
      <c r="GC188" s="26"/>
      <c r="GD188" s="26"/>
      <c r="GE188" s="80"/>
      <c r="GF188" s="26"/>
      <c r="GG188" s="26"/>
      <c r="GH188" s="26"/>
      <c r="GI188" s="80"/>
      <c r="GJ188" s="80"/>
      <c r="GK188" s="26"/>
      <c r="GL188" s="26"/>
      <c r="GM188" s="80"/>
      <c r="GN188" s="26"/>
      <c r="GO188" s="26"/>
      <c r="GP188" s="26"/>
      <c r="GQ188" s="80"/>
      <c r="GR188" s="80"/>
      <c r="GS188" s="26"/>
      <c r="GT188" s="26"/>
      <c r="GU188" s="26"/>
      <c r="GV188" s="26"/>
      <c r="GW188" s="26"/>
      <c r="GX188" s="26"/>
      <c r="GY188" s="26"/>
      <c r="GZ188" s="26"/>
      <c r="HA188" s="26"/>
      <c r="HB188" s="26"/>
      <c r="HC188" s="26"/>
      <c r="HD188" s="26"/>
      <c r="HE188" s="26"/>
      <c r="HF188" s="26"/>
      <c r="HG188" s="26"/>
      <c r="HH188" s="26"/>
      <c r="HI188" s="26"/>
      <c r="HJ188" s="26"/>
      <c r="HK188" s="26"/>
      <c r="HL188" s="26"/>
      <c r="HM188" s="26"/>
      <c r="HN188" s="26"/>
      <c r="HO188" s="26"/>
      <c r="HP188" s="26"/>
      <c r="HQ188" s="26"/>
      <c r="HR188" s="26"/>
      <c r="HS188" s="26"/>
      <c r="HT188" s="26"/>
      <c r="HU188" s="26"/>
      <c r="HV188" s="26"/>
      <c r="HW188" s="26"/>
      <c r="HX188" s="26"/>
      <c r="HY188" s="26"/>
      <c r="HZ188" s="26"/>
      <c r="IA188" s="26"/>
      <c r="IB188" s="26"/>
      <c r="IC188" s="26"/>
      <c r="ID188" s="26"/>
      <c r="IE188" s="26"/>
      <c r="IF188" s="26"/>
      <c r="IG188" s="26"/>
      <c r="IH188" s="26"/>
      <c r="II188" s="26"/>
      <c r="IJ188" s="26"/>
      <c r="IK188" s="26"/>
      <c r="IL188" s="26"/>
      <c r="IM188" s="26"/>
      <c r="IN188" s="26"/>
      <c r="IO188" s="26"/>
      <c r="IP188" s="26"/>
      <c r="IQ188" s="26"/>
      <c r="IR188" s="80"/>
      <c r="IS188" s="27"/>
      <c r="IT188" s="26"/>
      <c r="IU188" s="80"/>
      <c r="IV188" s="26"/>
      <c r="IW188" s="26"/>
      <c r="IX188" s="26"/>
      <c r="IY188" s="26"/>
      <c r="IZ188" s="26"/>
      <c r="JA188" s="26"/>
      <c r="JB188" s="26"/>
      <c r="JC188" s="26"/>
      <c r="JD188" s="26"/>
      <c r="JE188" s="26"/>
      <c r="JF188" s="26"/>
      <c r="JG188" s="26"/>
      <c r="JH188" s="26"/>
      <c r="JI188" s="26"/>
      <c r="JJ188" s="26"/>
      <c r="JK188" s="26"/>
      <c r="JL188" s="26"/>
      <c r="JM188" s="26"/>
      <c r="JN188" s="26"/>
      <c r="JO188" s="26"/>
      <c r="JP188" s="26"/>
      <c r="JQ188" s="26"/>
      <c r="JR188" s="26"/>
      <c r="JS188" s="26"/>
      <c r="JT188" s="26"/>
      <c r="JU188" s="26"/>
      <c r="JV188" s="26"/>
      <c r="JW188" s="26"/>
      <c r="JX188" s="30"/>
      <c r="JY188" s="30"/>
      <c r="JZ188" s="30"/>
      <c r="KA188" s="30"/>
      <c r="KB188" s="26"/>
      <c r="KC188" s="26"/>
      <c r="KD188" s="26"/>
      <c r="KE188" s="26"/>
      <c r="KF188" s="26"/>
      <c r="KG188" s="26"/>
      <c r="KH188" s="26"/>
      <c r="KI188" s="26"/>
      <c r="KJ188" s="26"/>
      <c r="KK188" s="26"/>
      <c r="KL188" s="26"/>
      <c r="KM188" s="26"/>
      <c r="KN188" s="26"/>
      <c r="KO188" s="26"/>
      <c r="KP188" s="26"/>
      <c r="KQ188" s="26"/>
      <c r="KR188" s="26"/>
      <c r="KS188" s="26"/>
      <c r="KT188" s="26"/>
      <c r="KU188" s="26"/>
      <c r="KV188" s="26"/>
      <c r="KW188" s="26"/>
      <c r="KX188" s="26"/>
      <c r="KY188" s="26"/>
      <c r="KZ188" s="26"/>
      <c r="LA188" s="26"/>
      <c r="LB188" s="26"/>
      <c r="LC188" s="26"/>
      <c r="LD188" s="26"/>
      <c r="LE188" s="26"/>
      <c r="LF188" s="26"/>
      <c r="LG188" s="26"/>
      <c r="LH188" s="26"/>
      <c r="LI188" s="26"/>
      <c r="LJ188" s="26"/>
      <c r="LK188" s="26"/>
      <c r="LL188" s="26"/>
      <c r="LM188" s="26"/>
      <c r="LN188" s="26"/>
      <c r="LO188" s="26"/>
      <c r="LP188" s="26"/>
      <c r="LQ188" s="26"/>
      <c r="LR188" s="26"/>
      <c r="LS188" s="26"/>
    </row>
    <row r="189" spans="1:331" ht="15.75" x14ac:dyDescent="0.25">
      <c r="A189" s="66" t="s">
        <v>413</v>
      </c>
      <c r="B189" s="198">
        <f t="shared" si="398"/>
        <v>3363</v>
      </c>
      <c r="C189" s="198">
        <f t="shared" si="399"/>
        <v>4416.58</v>
      </c>
      <c r="D189" s="198">
        <f t="shared" si="400"/>
        <v>4416.58</v>
      </c>
      <c r="E189" s="198"/>
      <c r="F189" s="198">
        <f t="shared" si="401"/>
        <v>4416.58</v>
      </c>
      <c r="G189" s="26">
        <f t="shared" si="477"/>
        <v>100</v>
      </c>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v>1053.58</v>
      </c>
      <c r="BR189" s="26">
        <v>1053.58</v>
      </c>
      <c r="BS189" s="26">
        <f t="shared" si="404"/>
        <v>100</v>
      </c>
      <c r="BT189" s="26"/>
      <c r="BU189" s="26"/>
      <c r="BV189" s="26"/>
      <c r="BW189" s="26"/>
      <c r="BX189" s="184"/>
      <c r="BY189" s="184"/>
      <c r="BZ189" s="184"/>
      <c r="CA189" s="184"/>
      <c r="CB189" s="26"/>
      <c r="CC189" s="26"/>
      <c r="CD189" s="26"/>
      <c r="CE189" s="80"/>
      <c r="CF189" s="26"/>
      <c r="CG189" s="26"/>
      <c r="CH189" s="26"/>
      <c r="CI189" s="80"/>
      <c r="CJ189" s="26"/>
      <c r="CK189" s="26"/>
      <c r="CL189" s="26"/>
      <c r="CM189" s="80"/>
      <c r="CN189" s="26"/>
      <c r="CO189" s="26"/>
      <c r="CP189" s="26"/>
      <c r="CQ189" s="80"/>
      <c r="CR189" s="26"/>
      <c r="CS189" s="26"/>
      <c r="CT189" s="26"/>
      <c r="CU189" s="80"/>
      <c r="CV189" s="80"/>
      <c r="CW189" s="26"/>
      <c r="CX189" s="26"/>
      <c r="CY189" s="80"/>
      <c r="CZ189" s="26">
        <v>3363</v>
      </c>
      <c r="DA189" s="26">
        <v>3363</v>
      </c>
      <c r="DB189" s="26">
        <v>3363</v>
      </c>
      <c r="DC189" s="31">
        <f t="shared" si="405"/>
        <v>100</v>
      </c>
      <c r="DD189" s="26"/>
      <c r="DE189" s="26"/>
      <c r="DF189" s="26"/>
      <c r="DG189" s="80"/>
      <c r="DH189" s="80"/>
      <c r="DI189" s="26"/>
      <c r="DJ189" s="26"/>
      <c r="DK189" s="80"/>
      <c r="DL189" s="80"/>
      <c r="DM189" s="26"/>
      <c r="DN189" s="26"/>
      <c r="DO189" s="26"/>
      <c r="DP189" s="26"/>
      <c r="DQ189" s="26"/>
      <c r="DR189" s="26"/>
      <c r="DS189" s="188"/>
      <c r="DT189" s="188"/>
      <c r="DU189" s="27"/>
      <c r="DV189" s="26"/>
      <c r="DW189" s="80"/>
      <c r="DX189" s="80"/>
      <c r="DY189" s="27"/>
      <c r="DZ189" s="26"/>
      <c r="EA189" s="80"/>
      <c r="EB189" s="27"/>
      <c r="EC189" s="27"/>
      <c r="ED189" s="26"/>
      <c r="EE189" s="80"/>
      <c r="EF189" s="27"/>
      <c r="EG189" s="27"/>
      <c r="EH189" s="26"/>
      <c r="EI189" s="26"/>
      <c r="EJ189" s="27"/>
      <c r="EK189" s="27"/>
      <c r="EL189" s="26"/>
      <c r="EM189" s="80"/>
      <c r="EN189" s="27"/>
      <c r="EO189" s="27"/>
      <c r="EP189" s="26"/>
      <c r="EQ189" s="80"/>
      <c r="ER189" s="26"/>
      <c r="ES189" s="26"/>
      <c r="ET189" s="26"/>
      <c r="EU189" s="80"/>
      <c r="EV189" s="26"/>
      <c r="EW189" s="26"/>
      <c r="EX189" s="26"/>
      <c r="EY189" s="26"/>
      <c r="EZ189" s="26"/>
      <c r="FA189" s="26"/>
      <c r="FB189" s="26"/>
      <c r="FC189" s="26"/>
      <c r="FD189" s="27"/>
      <c r="FE189" s="27"/>
      <c r="FF189" s="26"/>
      <c r="FG189" s="80"/>
      <c r="FH189" s="80"/>
      <c r="FI189" s="27"/>
      <c r="FJ189" s="26"/>
      <c r="FK189" s="80"/>
      <c r="FL189" s="80"/>
      <c r="FM189" s="27"/>
      <c r="FN189" s="26"/>
      <c r="FO189" s="80"/>
      <c r="FP189" s="26"/>
      <c r="FQ189" s="26"/>
      <c r="FR189" s="26"/>
      <c r="FS189" s="80"/>
      <c r="FT189" s="27"/>
      <c r="FU189" s="26"/>
      <c r="FV189" s="26"/>
      <c r="FW189" s="80"/>
      <c r="FX189" s="26"/>
      <c r="FY189" s="26"/>
      <c r="FZ189" s="26"/>
      <c r="GA189" s="80"/>
      <c r="GB189" s="26"/>
      <c r="GC189" s="26"/>
      <c r="GD189" s="26"/>
      <c r="GE189" s="80"/>
      <c r="GF189" s="26"/>
      <c r="GG189" s="26"/>
      <c r="GH189" s="26"/>
      <c r="GI189" s="80"/>
      <c r="GJ189" s="80"/>
      <c r="GK189" s="26"/>
      <c r="GL189" s="26"/>
      <c r="GM189" s="80"/>
      <c r="GN189" s="26"/>
      <c r="GO189" s="26"/>
      <c r="GP189" s="26"/>
      <c r="GQ189" s="80"/>
      <c r="GR189" s="80"/>
      <c r="GS189" s="26"/>
      <c r="GT189" s="26"/>
      <c r="GU189" s="26"/>
      <c r="GV189" s="26"/>
      <c r="GW189" s="26"/>
      <c r="GX189" s="26"/>
      <c r="GY189" s="26"/>
      <c r="GZ189" s="26"/>
      <c r="HA189" s="26"/>
      <c r="HB189" s="26"/>
      <c r="HC189" s="26"/>
      <c r="HD189" s="26"/>
      <c r="HE189" s="26"/>
      <c r="HF189" s="26"/>
      <c r="HG189" s="26"/>
      <c r="HH189" s="26"/>
      <c r="HI189" s="26"/>
      <c r="HJ189" s="26"/>
      <c r="HK189" s="26"/>
      <c r="HL189" s="26"/>
      <c r="HM189" s="26"/>
      <c r="HN189" s="26"/>
      <c r="HO189" s="26"/>
      <c r="HP189" s="26"/>
      <c r="HQ189" s="26"/>
      <c r="HR189" s="26"/>
      <c r="HS189" s="26"/>
      <c r="HT189" s="26"/>
      <c r="HU189" s="26"/>
      <c r="HV189" s="26"/>
      <c r="HW189" s="26"/>
      <c r="HX189" s="26"/>
      <c r="HY189" s="26"/>
      <c r="HZ189" s="26"/>
      <c r="IA189" s="26"/>
      <c r="IB189" s="26"/>
      <c r="IC189" s="26"/>
      <c r="ID189" s="26"/>
      <c r="IE189" s="26"/>
      <c r="IF189" s="26"/>
      <c r="IG189" s="26"/>
      <c r="IH189" s="26"/>
      <c r="II189" s="26"/>
      <c r="IJ189" s="26"/>
      <c r="IK189" s="26"/>
      <c r="IL189" s="26"/>
      <c r="IM189" s="26"/>
      <c r="IN189" s="26"/>
      <c r="IO189" s="26"/>
      <c r="IP189" s="26"/>
      <c r="IQ189" s="26"/>
      <c r="IR189" s="80"/>
      <c r="IS189" s="27"/>
      <c r="IT189" s="26"/>
      <c r="IU189" s="80"/>
      <c r="IV189" s="26"/>
      <c r="IW189" s="26"/>
      <c r="IX189" s="26"/>
      <c r="IY189" s="26"/>
      <c r="IZ189" s="26"/>
      <c r="JA189" s="26"/>
      <c r="JB189" s="26"/>
      <c r="JC189" s="26"/>
      <c r="JD189" s="26"/>
      <c r="JE189" s="26"/>
      <c r="JF189" s="26"/>
      <c r="JG189" s="26"/>
      <c r="JH189" s="26"/>
      <c r="JI189" s="26"/>
      <c r="JJ189" s="26"/>
      <c r="JK189" s="26"/>
      <c r="JL189" s="26"/>
      <c r="JM189" s="26"/>
      <c r="JN189" s="26"/>
      <c r="JO189" s="26"/>
      <c r="JP189" s="26"/>
      <c r="JQ189" s="26"/>
      <c r="JR189" s="26"/>
      <c r="JS189" s="26"/>
      <c r="JT189" s="26"/>
      <c r="JU189" s="26"/>
      <c r="JV189" s="26"/>
      <c r="JW189" s="26"/>
      <c r="JX189" s="30"/>
      <c r="JY189" s="30"/>
      <c r="JZ189" s="30"/>
      <c r="KA189" s="30"/>
      <c r="KB189" s="26"/>
      <c r="KC189" s="26"/>
      <c r="KD189" s="26"/>
      <c r="KE189" s="26"/>
      <c r="KF189" s="26"/>
      <c r="KG189" s="26"/>
      <c r="KH189" s="26"/>
      <c r="KI189" s="26"/>
      <c r="KJ189" s="26"/>
      <c r="KK189" s="26"/>
      <c r="KL189" s="26"/>
      <c r="KM189" s="26"/>
      <c r="KN189" s="26"/>
      <c r="KO189" s="26"/>
      <c r="KP189" s="26"/>
      <c r="KQ189" s="26"/>
      <c r="KR189" s="26"/>
      <c r="KS189" s="26"/>
      <c r="KT189" s="26"/>
      <c r="KU189" s="26"/>
      <c r="KV189" s="26"/>
      <c r="KW189" s="26"/>
      <c r="KX189" s="26"/>
      <c r="KY189" s="26"/>
      <c r="KZ189" s="26"/>
      <c r="LA189" s="26"/>
      <c r="LB189" s="26"/>
      <c r="LC189" s="26"/>
      <c r="LD189" s="26"/>
      <c r="LE189" s="26"/>
      <c r="LF189" s="26"/>
      <c r="LG189" s="26"/>
      <c r="LH189" s="26"/>
      <c r="LI189" s="26"/>
      <c r="LJ189" s="26"/>
      <c r="LK189" s="26"/>
      <c r="LL189" s="26"/>
      <c r="LM189" s="26"/>
      <c r="LN189" s="26"/>
      <c r="LO189" s="26"/>
      <c r="LP189" s="26"/>
      <c r="LQ189" s="26"/>
      <c r="LR189" s="26"/>
      <c r="LS189" s="26"/>
    </row>
    <row r="190" spans="1:331" ht="15.75" x14ac:dyDescent="0.25">
      <c r="A190" s="66" t="s">
        <v>414</v>
      </c>
      <c r="B190" s="198">
        <f t="shared" si="398"/>
        <v>3714</v>
      </c>
      <c r="C190" s="198">
        <f t="shared" si="399"/>
        <v>4514</v>
      </c>
      <c r="D190" s="198">
        <f t="shared" si="400"/>
        <v>4514</v>
      </c>
      <c r="E190" s="198"/>
      <c r="F190" s="198">
        <f t="shared" si="401"/>
        <v>4514</v>
      </c>
      <c r="G190" s="26">
        <f t="shared" si="477"/>
        <v>100</v>
      </c>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v>800</v>
      </c>
      <c r="BR190" s="26">
        <v>800</v>
      </c>
      <c r="BS190" s="26">
        <f t="shared" si="404"/>
        <v>100</v>
      </c>
      <c r="BT190" s="26"/>
      <c r="BU190" s="26"/>
      <c r="BV190" s="26"/>
      <c r="BW190" s="26"/>
      <c r="BX190" s="184"/>
      <c r="BY190" s="184"/>
      <c r="BZ190" s="184"/>
      <c r="CA190" s="184"/>
      <c r="CB190" s="26"/>
      <c r="CC190" s="26"/>
      <c r="CD190" s="26"/>
      <c r="CE190" s="80"/>
      <c r="CF190" s="26"/>
      <c r="CG190" s="26"/>
      <c r="CH190" s="26"/>
      <c r="CI190" s="80"/>
      <c r="CJ190" s="26"/>
      <c r="CK190" s="26"/>
      <c r="CL190" s="26"/>
      <c r="CM190" s="80"/>
      <c r="CN190" s="26"/>
      <c r="CO190" s="26"/>
      <c r="CP190" s="26"/>
      <c r="CQ190" s="80"/>
      <c r="CR190" s="26"/>
      <c r="CS190" s="26"/>
      <c r="CT190" s="26"/>
      <c r="CU190" s="80"/>
      <c r="CV190" s="80"/>
      <c r="CW190" s="26"/>
      <c r="CX190" s="26"/>
      <c r="CY190" s="80"/>
      <c r="CZ190" s="26">
        <v>3714</v>
      </c>
      <c r="DA190" s="26">
        <v>3714</v>
      </c>
      <c r="DB190" s="26">
        <v>3714</v>
      </c>
      <c r="DC190" s="31">
        <f t="shared" si="405"/>
        <v>100</v>
      </c>
      <c r="DD190" s="26"/>
      <c r="DE190" s="26"/>
      <c r="DF190" s="26"/>
      <c r="DG190" s="80"/>
      <c r="DH190" s="80"/>
      <c r="DI190" s="26"/>
      <c r="DJ190" s="26"/>
      <c r="DK190" s="80"/>
      <c r="DL190" s="80"/>
      <c r="DM190" s="26"/>
      <c r="DN190" s="26"/>
      <c r="DO190" s="26"/>
      <c r="DP190" s="26"/>
      <c r="DQ190" s="26"/>
      <c r="DR190" s="26"/>
      <c r="DS190" s="188"/>
      <c r="DT190" s="188"/>
      <c r="DU190" s="27"/>
      <c r="DV190" s="26"/>
      <c r="DW190" s="80"/>
      <c r="DX190" s="80"/>
      <c r="DY190" s="27"/>
      <c r="DZ190" s="26"/>
      <c r="EA190" s="80"/>
      <c r="EB190" s="27"/>
      <c r="EC190" s="27"/>
      <c r="ED190" s="26"/>
      <c r="EE190" s="80"/>
      <c r="EF190" s="27"/>
      <c r="EG190" s="27"/>
      <c r="EH190" s="26"/>
      <c r="EI190" s="26"/>
      <c r="EJ190" s="27"/>
      <c r="EK190" s="27"/>
      <c r="EL190" s="26"/>
      <c r="EM190" s="80"/>
      <c r="EN190" s="27"/>
      <c r="EO190" s="27"/>
      <c r="EP190" s="26"/>
      <c r="EQ190" s="80"/>
      <c r="ER190" s="26"/>
      <c r="ES190" s="26"/>
      <c r="ET190" s="26"/>
      <c r="EU190" s="80"/>
      <c r="EV190" s="26"/>
      <c r="EW190" s="26"/>
      <c r="EX190" s="26"/>
      <c r="EY190" s="26"/>
      <c r="EZ190" s="26"/>
      <c r="FA190" s="26"/>
      <c r="FB190" s="26"/>
      <c r="FC190" s="26"/>
      <c r="FD190" s="27"/>
      <c r="FE190" s="27"/>
      <c r="FF190" s="26"/>
      <c r="FG190" s="80"/>
      <c r="FH190" s="80"/>
      <c r="FI190" s="27"/>
      <c r="FJ190" s="26"/>
      <c r="FK190" s="80"/>
      <c r="FL190" s="80"/>
      <c r="FM190" s="27"/>
      <c r="FN190" s="26"/>
      <c r="FO190" s="80"/>
      <c r="FP190" s="26"/>
      <c r="FQ190" s="26"/>
      <c r="FR190" s="26"/>
      <c r="FS190" s="80"/>
      <c r="FT190" s="27"/>
      <c r="FU190" s="26"/>
      <c r="FV190" s="26"/>
      <c r="FW190" s="80"/>
      <c r="FX190" s="26"/>
      <c r="FY190" s="26"/>
      <c r="FZ190" s="26"/>
      <c r="GA190" s="80"/>
      <c r="GB190" s="26"/>
      <c r="GC190" s="26"/>
      <c r="GD190" s="26"/>
      <c r="GE190" s="80"/>
      <c r="GF190" s="26"/>
      <c r="GG190" s="26"/>
      <c r="GH190" s="26"/>
      <c r="GI190" s="80"/>
      <c r="GJ190" s="80"/>
      <c r="GK190" s="26"/>
      <c r="GL190" s="26"/>
      <c r="GM190" s="80"/>
      <c r="GN190" s="26"/>
      <c r="GO190" s="26"/>
      <c r="GP190" s="26"/>
      <c r="GQ190" s="80"/>
      <c r="GR190" s="80"/>
      <c r="GS190" s="26"/>
      <c r="GT190" s="26"/>
      <c r="GU190" s="26"/>
      <c r="GV190" s="26"/>
      <c r="GW190" s="26"/>
      <c r="GX190" s="26"/>
      <c r="GY190" s="26"/>
      <c r="GZ190" s="26"/>
      <c r="HA190" s="26"/>
      <c r="HB190" s="26"/>
      <c r="HC190" s="26"/>
      <c r="HD190" s="26"/>
      <c r="HE190" s="26"/>
      <c r="HF190" s="26"/>
      <c r="HG190" s="26"/>
      <c r="HH190" s="26"/>
      <c r="HI190" s="26"/>
      <c r="HJ190" s="26"/>
      <c r="HK190" s="26"/>
      <c r="HL190" s="26"/>
      <c r="HM190" s="26"/>
      <c r="HN190" s="26"/>
      <c r="HO190" s="26"/>
      <c r="HP190" s="26"/>
      <c r="HQ190" s="26"/>
      <c r="HR190" s="26"/>
      <c r="HS190" s="26"/>
      <c r="HT190" s="26"/>
      <c r="HU190" s="26"/>
      <c r="HV190" s="26"/>
      <c r="HW190" s="26"/>
      <c r="HX190" s="26"/>
      <c r="HY190" s="26"/>
      <c r="HZ190" s="26"/>
      <c r="IA190" s="26"/>
      <c r="IB190" s="26"/>
      <c r="IC190" s="26"/>
      <c r="ID190" s="26"/>
      <c r="IE190" s="26"/>
      <c r="IF190" s="26"/>
      <c r="IG190" s="26"/>
      <c r="IH190" s="26"/>
      <c r="II190" s="26"/>
      <c r="IJ190" s="26"/>
      <c r="IK190" s="26"/>
      <c r="IL190" s="26"/>
      <c r="IM190" s="26"/>
      <c r="IN190" s="26"/>
      <c r="IO190" s="26"/>
      <c r="IP190" s="26"/>
      <c r="IQ190" s="26"/>
      <c r="IR190" s="80"/>
      <c r="IS190" s="27"/>
      <c r="IT190" s="26"/>
      <c r="IU190" s="80"/>
      <c r="IV190" s="26"/>
      <c r="IW190" s="26"/>
      <c r="IX190" s="26"/>
      <c r="IY190" s="26"/>
      <c r="IZ190" s="26"/>
      <c r="JA190" s="26"/>
      <c r="JB190" s="26"/>
      <c r="JC190" s="26"/>
      <c r="JD190" s="26"/>
      <c r="JE190" s="26"/>
      <c r="JF190" s="26"/>
      <c r="JG190" s="26"/>
      <c r="JH190" s="26"/>
      <c r="JI190" s="26"/>
      <c r="JJ190" s="26"/>
      <c r="JK190" s="26"/>
      <c r="JL190" s="26"/>
      <c r="JM190" s="26"/>
      <c r="JN190" s="26"/>
      <c r="JO190" s="26"/>
      <c r="JP190" s="26"/>
      <c r="JQ190" s="26"/>
      <c r="JR190" s="26"/>
      <c r="JS190" s="26"/>
      <c r="JT190" s="26"/>
      <c r="JU190" s="26"/>
      <c r="JV190" s="26"/>
      <c r="JW190" s="26"/>
      <c r="JX190" s="30"/>
      <c r="JY190" s="30"/>
      <c r="JZ190" s="30"/>
      <c r="KA190" s="30"/>
      <c r="KB190" s="26"/>
      <c r="KC190" s="26"/>
      <c r="KD190" s="26"/>
      <c r="KE190" s="26"/>
      <c r="KF190" s="26"/>
      <c r="KG190" s="26"/>
      <c r="KH190" s="26"/>
      <c r="KI190" s="26"/>
      <c r="KJ190" s="26"/>
      <c r="KK190" s="26"/>
      <c r="KL190" s="26"/>
      <c r="KM190" s="26"/>
      <c r="KN190" s="26"/>
      <c r="KO190" s="26"/>
      <c r="KP190" s="26"/>
      <c r="KQ190" s="26"/>
      <c r="KR190" s="26"/>
      <c r="KS190" s="26"/>
      <c r="KT190" s="26"/>
      <c r="KU190" s="26"/>
      <c r="KV190" s="26"/>
      <c r="KW190" s="26"/>
      <c r="KX190" s="26"/>
      <c r="KY190" s="26"/>
      <c r="KZ190" s="26"/>
      <c r="LA190" s="26"/>
      <c r="LB190" s="26"/>
      <c r="LC190" s="26"/>
      <c r="LD190" s="26"/>
      <c r="LE190" s="26"/>
      <c r="LF190" s="26"/>
      <c r="LG190" s="26"/>
      <c r="LH190" s="26"/>
      <c r="LI190" s="26"/>
      <c r="LJ190" s="26"/>
      <c r="LK190" s="26"/>
      <c r="LL190" s="26"/>
      <c r="LM190" s="26"/>
      <c r="LN190" s="26"/>
      <c r="LO190" s="26"/>
      <c r="LP190" s="26"/>
      <c r="LQ190" s="26"/>
      <c r="LR190" s="26"/>
      <c r="LS190" s="26"/>
    </row>
    <row r="191" spans="1:331" ht="15.75" x14ac:dyDescent="0.25">
      <c r="A191" s="66" t="s">
        <v>415</v>
      </c>
      <c r="B191" s="198">
        <f t="shared" si="398"/>
        <v>4173</v>
      </c>
      <c r="C191" s="198">
        <f t="shared" si="399"/>
        <v>8118.41</v>
      </c>
      <c r="D191" s="198">
        <f t="shared" si="400"/>
        <v>8118.41</v>
      </c>
      <c r="E191" s="198"/>
      <c r="F191" s="198">
        <f t="shared" si="401"/>
        <v>6003.86715</v>
      </c>
      <c r="G191" s="26">
        <f t="shared" si="477"/>
        <v>73.95373170362177</v>
      </c>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v>1125</v>
      </c>
      <c r="BR191" s="26">
        <v>810.45715000000007</v>
      </c>
      <c r="BS191" s="26">
        <f t="shared" si="404"/>
        <v>72.040635555555568</v>
      </c>
      <c r="BT191" s="26"/>
      <c r="BU191" s="26"/>
      <c r="BV191" s="26"/>
      <c r="BW191" s="26"/>
      <c r="BX191" s="184"/>
      <c r="BY191" s="184"/>
      <c r="BZ191" s="184"/>
      <c r="CA191" s="184"/>
      <c r="CB191" s="26"/>
      <c r="CC191" s="26"/>
      <c r="CD191" s="26"/>
      <c r="CE191" s="80"/>
      <c r="CF191" s="26"/>
      <c r="CG191" s="26"/>
      <c r="CH191" s="26"/>
      <c r="CI191" s="80"/>
      <c r="CJ191" s="26"/>
      <c r="CK191" s="26"/>
      <c r="CL191" s="26"/>
      <c r="CM191" s="80"/>
      <c r="CN191" s="26"/>
      <c r="CO191" s="26"/>
      <c r="CP191" s="26"/>
      <c r="CQ191" s="80"/>
      <c r="CR191" s="26"/>
      <c r="CS191" s="26"/>
      <c r="CT191" s="26"/>
      <c r="CU191" s="80"/>
      <c r="CV191" s="80"/>
      <c r="CW191" s="26"/>
      <c r="CX191" s="26"/>
      <c r="CY191" s="80"/>
      <c r="CZ191" s="26">
        <v>4173</v>
      </c>
      <c r="DA191" s="26">
        <v>4173</v>
      </c>
      <c r="DB191" s="26">
        <v>4173</v>
      </c>
      <c r="DC191" s="31">
        <f t="shared" si="405"/>
        <v>100</v>
      </c>
      <c r="DD191" s="26"/>
      <c r="DE191" s="26"/>
      <c r="DF191" s="26"/>
      <c r="DG191" s="80"/>
      <c r="DH191" s="80"/>
      <c r="DI191" s="26"/>
      <c r="DJ191" s="26"/>
      <c r="DK191" s="80"/>
      <c r="DL191" s="80"/>
      <c r="DM191" s="26">
        <v>1020.41</v>
      </c>
      <c r="DN191" s="26">
        <v>1020.41</v>
      </c>
      <c r="DO191" s="26">
        <f>DN191/DM191*100</f>
        <v>100</v>
      </c>
      <c r="DP191" s="26"/>
      <c r="DQ191" s="26"/>
      <c r="DR191" s="26"/>
      <c r="DS191" s="188"/>
      <c r="DT191" s="188"/>
      <c r="DU191" s="27"/>
      <c r="DV191" s="26"/>
      <c r="DW191" s="80"/>
      <c r="DX191" s="80"/>
      <c r="DY191" s="27"/>
      <c r="DZ191" s="26"/>
      <c r="EA191" s="80"/>
      <c r="EB191" s="27"/>
      <c r="EC191" s="27"/>
      <c r="ED191" s="26"/>
      <c r="EE191" s="80"/>
      <c r="EF191" s="27"/>
      <c r="EG191" s="27"/>
      <c r="EH191" s="26"/>
      <c r="EI191" s="26"/>
      <c r="EJ191" s="27"/>
      <c r="EK191" s="27"/>
      <c r="EL191" s="26"/>
      <c r="EM191" s="80"/>
      <c r="EN191" s="27"/>
      <c r="EO191" s="27"/>
      <c r="EP191" s="26"/>
      <c r="EQ191" s="80"/>
      <c r="ER191" s="26"/>
      <c r="ES191" s="26"/>
      <c r="ET191" s="26"/>
      <c r="EU191" s="80"/>
      <c r="EV191" s="26"/>
      <c r="EW191" s="26"/>
      <c r="EX191" s="26"/>
      <c r="EY191" s="26"/>
      <c r="EZ191" s="26"/>
      <c r="FA191" s="26"/>
      <c r="FB191" s="26"/>
      <c r="FC191" s="26"/>
      <c r="FD191" s="27"/>
      <c r="FE191" s="27"/>
      <c r="FF191" s="26"/>
      <c r="FG191" s="80"/>
      <c r="FH191" s="80"/>
      <c r="FI191" s="27"/>
      <c r="FJ191" s="26"/>
      <c r="FK191" s="80"/>
      <c r="FL191" s="80"/>
      <c r="FM191" s="27"/>
      <c r="FN191" s="26"/>
      <c r="FO191" s="80"/>
      <c r="FP191" s="26"/>
      <c r="FQ191" s="26"/>
      <c r="FR191" s="26"/>
      <c r="FS191" s="80"/>
      <c r="FT191" s="27"/>
      <c r="FU191" s="26"/>
      <c r="FV191" s="26"/>
      <c r="FW191" s="80"/>
      <c r="FX191" s="26"/>
      <c r="FY191" s="26"/>
      <c r="FZ191" s="26"/>
      <c r="GA191" s="80"/>
      <c r="GB191" s="26"/>
      <c r="GC191" s="26"/>
      <c r="GD191" s="26"/>
      <c r="GE191" s="80"/>
      <c r="GF191" s="26"/>
      <c r="GG191" s="26"/>
      <c r="GH191" s="26"/>
      <c r="GI191" s="80"/>
      <c r="GJ191" s="80"/>
      <c r="GK191" s="26"/>
      <c r="GL191" s="26"/>
      <c r="GM191" s="80"/>
      <c r="GN191" s="26"/>
      <c r="GO191" s="26"/>
      <c r="GP191" s="26"/>
      <c r="GQ191" s="80"/>
      <c r="GR191" s="80"/>
      <c r="GS191" s="26"/>
      <c r="GT191" s="26"/>
      <c r="GU191" s="26"/>
      <c r="GV191" s="26"/>
      <c r="GW191" s="26"/>
      <c r="GX191" s="26"/>
      <c r="GY191" s="26"/>
      <c r="GZ191" s="26"/>
      <c r="HA191" s="26"/>
      <c r="HB191" s="26"/>
      <c r="HC191" s="26"/>
      <c r="HD191" s="26"/>
      <c r="HE191" s="26"/>
      <c r="HF191" s="26"/>
      <c r="HG191" s="26"/>
      <c r="HH191" s="26"/>
      <c r="HI191" s="26"/>
      <c r="HJ191" s="26"/>
      <c r="HK191" s="26"/>
      <c r="HL191" s="26"/>
      <c r="HM191" s="26"/>
      <c r="HN191" s="26"/>
      <c r="HO191" s="26"/>
      <c r="HP191" s="26"/>
      <c r="HQ191" s="26"/>
      <c r="HR191" s="26"/>
      <c r="HS191" s="26"/>
      <c r="HT191" s="26"/>
      <c r="HU191" s="26"/>
      <c r="HV191" s="26"/>
      <c r="HW191" s="26"/>
      <c r="HX191" s="26"/>
      <c r="HY191" s="26"/>
      <c r="HZ191" s="26"/>
      <c r="IA191" s="26"/>
      <c r="IB191" s="26"/>
      <c r="IC191" s="26"/>
      <c r="ID191" s="26"/>
      <c r="IE191" s="26"/>
      <c r="IF191" s="26"/>
      <c r="IG191" s="26"/>
      <c r="IH191" s="26"/>
      <c r="II191" s="26"/>
      <c r="IJ191" s="26"/>
      <c r="IK191" s="26"/>
      <c r="IL191" s="26"/>
      <c r="IM191" s="26"/>
      <c r="IN191" s="26"/>
      <c r="IO191" s="26"/>
      <c r="IP191" s="26"/>
      <c r="IQ191" s="26"/>
      <c r="IR191" s="80"/>
      <c r="IS191" s="27"/>
      <c r="IT191" s="26"/>
      <c r="IU191" s="80"/>
      <c r="IV191" s="26"/>
      <c r="IW191" s="26"/>
      <c r="IX191" s="26"/>
      <c r="IY191" s="26"/>
      <c r="IZ191" s="26"/>
      <c r="JA191" s="26"/>
      <c r="JB191" s="26"/>
      <c r="JC191" s="26"/>
      <c r="JD191" s="26"/>
      <c r="JE191" s="26">
        <v>1800</v>
      </c>
      <c r="JF191" s="26"/>
      <c r="JG191" s="26"/>
      <c r="JH191" s="26"/>
      <c r="JI191" s="26"/>
      <c r="JJ191" s="26"/>
      <c r="JK191" s="26"/>
      <c r="JL191" s="26"/>
      <c r="JM191" s="26"/>
      <c r="JN191" s="26"/>
      <c r="JO191" s="26"/>
      <c r="JP191" s="26"/>
      <c r="JQ191" s="26"/>
      <c r="JR191" s="26"/>
      <c r="JS191" s="26"/>
      <c r="JT191" s="26"/>
      <c r="JU191" s="26"/>
      <c r="JV191" s="26"/>
      <c r="JW191" s="26"/>
      <c r="JX191" s="30"/>
      <c r="JY191" s="30"/>
      <c r="JZ191" s="30"/>
      <c r="KA191" s="30"/>
      <c r="KB191" s="26"/>
      <c r="KC191" s="26"/>
      <c r="KD191" s="26"/>
      <c r="KE191" s="26"/>
      <c r="KF191" s="26"/>
      <c r="KG191" s="26"/>
      <c r="KH191" s="26"/>
      <c r="KI191" s="26"/>
      <c r="KJ191" s="26"/>
      <c r="KK191" s="26"/>
      <c r="KL191" s="26"/>
      <c r="KM191" s="26"/>
      <c r="KN191" s="26"/>
      <c r="KO191" s="26"/>
      <c r="KP191" s="26"/>
      <c r="KQ191" s="26"/>
      <c r="KR191" s="26"/>
      <c r="KS191" s="26"/>
      <c r="KT191" s="26"/>
      <c r="KU191" s="26"/>
      <c r="KV191" s="26"/>
      <c r="KW191" s="26"/>
      <c r="KX191" s="26"/>
      <c r="KY191" s="26"/>
      <c r="KZ191" s="26"/>
      <c r="LA191" s="26"/>
      <c r="LB191" s="26"/>
      <c r="LC191" s="26"/>
      <c r="LD191" s="26"/>
      <c r="LE191" s="26"/>
      <c r="LF191" s="26"/>
      <c r="LG191" s="26"/>
      <c r="LH191" s="26"/>
      <c r="LI191" s="26"/>
      <c r="LJ191" s="26"/>
      <c r="LK191" s="26"/>
      <c r="LL191" s="26"/>
      <c r="LM191" s="26"/>
      <c r="LN191" s="26"/>
      <c r="LO191" s="26"/>
      <c r="LP191" s="26"/>
      <c r="LQ191" s="26"/>
      <c r="LR191" s="26"/>
      <c r="LS191" s="26"/>
    </row>
    <row r="192" spans="1:331" ht="15.75" x14ac:dyDescent="0.25">
      <c r="A192" s="66" t="s">
        <v>416</v>
      </c>
      <c r="B192" s="198">
        <f t="shared" si="398"/>
        <v>2577</v>
      </c>
      <c r="C192" s="198">
        <f t="shared" si="399"/>
        <v>2577</v>
      </c>
      <c r="D192" s="198">
        <f t="shared" si="400"/>
        <v>2577</v>
      </c>
      <c r="E192" s="198"/>
      <c r="F192" s="198">
        <f t="shared" si="401"/>
        <v>2577</v>
      </c>
      <c r="G192" s="26">
        <f t="shared" si="477"/>
        <v>100</v>
      </c>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184"/>
      <c r="BY192" s="184"/>
      <c r="BZ192" s="184"/>
      <c r="CA192" s="184"/>
      <c r="CB192" s="26"/>
      <c r="CC192" s="26"/>
      <c r="CD192" s="26"/>
      <c r="CE192" s="80"/>
      <c r="CF192" s="26"/>
      <c r="CG192" s="26"/>
      <c r="CH192" s="26"/>
      <c r="CI192" s="80"/>
      <c r="CJ192" s="26"/>
      <c r="CK192" s="26"/>
      <c r="CL192" s="26"/>
      <c r="CM192" s="80"/>
      <c r="CN192" s="26"/>
      <c r="CO192" s="26"/>
      <c r="CP192" s="26"/>
      <c r="CQ192" s="80"/>
      <c r="CR192" s="26"/>
      <c r="CS192" s="26"/>
      <c r="CT192" s="26"/>
      <c r="CU192" s="80"/>
      <c r="CV192" s="80"/>
      <c r="CW192" s="26"/>
      <c r="CX192" s="26"/>
      <c r="CY192" s="80"/>
      <c r="CZ192" s="26">
        <v>2577</v>
      </c>
      <c r="DA192" s="26">
        <v>2577</v>
      </c>
      <c r="DB192" s="26">
        <v>2577</v>
      </c>
      <c r="DC192" s="31">
        <f t="shared" si="405"/>
        <v>100</v>
      </c>
      <c r="DD192" s="26"/>
      <c r="DE192" s="26"/>
      <c r="DF192" s="26"/>
      <c r="DG192" s="80"/>
      <c r="DH192" s="80"/>
      <c r="DI192" s="26"/>
      <c r="DJ192" s="26"/>
      <c r="DK192" s="80"/>
      <c r="DL192" s="80"/>
      <c r="DM192" s="26"/>
      <c r="DN192" s="26"/>
      <c r="DO192" s="80"/>
      <c r="DP192" s="26"/>
      <c r="DQ192" s="26"/>
      <c r="DR192" s="26"/>
      <c r="DS192" s="188"/>
      <c r="DT192" s="188"/>
      <c r="DU192" s="27"/>
      <c r="DV192" s="26"/>
      <c r="DW192" s="80"/>
      <c r="DX192" s="80"/>
      <c r="DY192" s="27"/>
      <c r="DZ192" s="26"/>
      <c r="EA192" s="80"/>
      <c r="EB192" s="27"/>
      <c r="EC192" s="27"/>
      <c r="ED192" s="26"/>
      <c r="EE192" s="80"/>
      <c r="EF192" s="27"/>
      <c r="EG192" s="27"/>
      <c r="EH192" s="26"/>
      <c r="EI192" s="26"/>
      <c r="EJ192" s="27"/>
      <c r="EK192" s="27"/>
      <c r="EL192" s="26"/>
      <c r="EM192" s="80"/>
      <c r="EN192" s="27"/>
      <c r="EO192" s="27"/>
      <c r="EP192" s="26"/>
      <c r="EQ192" s="80"/>
      <c r="ER192" s="26"/>
      <c r="ES192" s="26"/>
      <c r="ET192" s="26"/>
      <c r="EU192" s="80"/>
      <c r="EV192" s="26"/>
      <c r="EW192" s="26"/>
      <c r="EX192" s="26"/>
      <c r="EY192" s="26"/>
      <c r="EZ192" s="26"/>
      <c r="FA192" s="26"/>
      <c r="FB192" s="26"/>
      <c r="FC192" s="26"/>
      <c r="FD192" s="27"/>
      <c r="FE192" s="27"/>
      <c r="FF192" s="26"/>
      <c r="FG192" s="80"/>
      <c r="FH192" s="80"/>
      <c r="FI192" s="27"/>
      <c r="FJ192" s="26"/>
      <c r="FK192" s="80"/>
      <c r="FL192" s="80"/>
      <c r="FM192" s="27"/>
      <c r="FN192" s="26"/>
      <c r="FO192" s="80"/>
      <c r="FP192" s="26"/>
      <c r="FQ192" s="26"/>
      <c r="FR192" s="26"/>
      <c r="FS192" s="80"/>
      <c r="FT192" s="27"/>
      <c r="FU192" s="26"/>
      <c r="FV192" s="26"/>
      <c r="FW192" s="80"/>
      <c r="FX192" s="26"/>
      <c r="FY192" s="26"/>
      <c r="FZ192" s="26"/>
      <c r="GA192" s="80"/>
      <c r="GB192" s="26"/>
      <c r="GC192" s="26"/>
      <c r="GD192" s="26"/>
      <c r="GE192" s="80"/>
      <c r="GF192" s="26"/>
      <c r="GG192" s="26"/>
      <c r="GH192" s="26"/>
      <c r="GI192" s="80"/>
      <c r="GJ192" s="80"/>
      <c r="GK192" s="26"/>
      <c r="GL192" s="26"/>
      <c r="GM192" s="80"/>
      <c r="GN192" s="26"/>
      <c r="GO192" s="26"/>
      <c r="GP192" s="26"/>
      <c r="GQ192" s="80"/>
      <c r="GR192" s="80"/>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c r="HS192" s="26"/>
      <c r="HT192" s="26"/>
      <c r="HU192" s="26"/>
      <c r="HV192" s="26"/>
      <c r="HW192" s="26"/>
      <c r="HX192" s="26"/>
      <c r="HY192" s="26"/>
      <c r="HZ192" s="26"/>
      <c r="IA192" s="26"/>
      <c r="IB192" s="26"/>
      <c r="IC192" s="26"/>
      <c r="ID192" s="26"/>
      <c r="IE192" s="26"/>
      <c r="IF192" s="26"/>
      <c r="IG192" s="26"/>
      <c r="IH192" s="26"/>
      <c r="II192" s="26"/>
      <c r="IJ192" s="26"/>
      <c r="IK192" s="26"/>
      <c r="IL192" s="26"/>
      <c r="IM192" s="26"/>
      <c r="IN192" s="26"/>
      <c r="IO192" s="26"/>
      <c r="IP192" s="26"/>
      <c r="IQ192" s="26"/>
      <c r="IR192" s="80"/>
      <c r="IS192" s="27"/>
      <c r="IT192" s="26"/>
      <c r="IU192" s="80"/>
      <c r="IV192" s="26"/>
      <c r="IW192" s="26"/>
      <c r="IX192" s="26"/>
      <c r="IY192" s="26"/>
      <c r="IZ192" s="26"/>
      <c r="JA192" s="26"/>
      <c r="JB192" s="26"/>
      <c r="JC192" s="26"/>
      <c r="JD192" s="26"/>
      <c r="JE192" s="26"/>
      <c r="JF192" s="26"/>
      <c r="JG192" s="26"/>
      <c r="JH192" s="26"/>
      <c r="JI192" s="26"/>
      <c r="JJ192" s="26"/>
      <c r="JK192" s="26"/>
      <c r="JL192" s="26"/>
      <c r="JM192" s="26"/>
      <c r="JN192" s="26"/>
      <c r="JO192" s="26"/>
      <c r="JP192" s="26"/>
      <c r="JQ192" s="26"/>
      <c r="JR192" s="26"/>
      <c r="JS192" s="26"/>
      <c r="JT192" s="26"/>
      <c r="JU192" s="26"/>
      <c r="JV192" s="26"/>
      <c r="JW192" s="26"/>
      <c r="JX192" s="30"/>
      <c r="JY192" s="30"/>
      <c r="JZ192" s="30"/>
      <c r="KA192" s="30"/>
      <c r="KB192" s="26"/>
      <c r="KC192" s="26"/>
      <c r="KD192" s="26"/>
      <c r="KE192" s="26"/>
      <c r="KF192" s="26"/>
      <c r="KG192" s="26"/>
      <c r="KH192" s="26"/>
      <c r="KI192" s="26"/>
      <c r="KJ192" s="26"/>
      <c r="KK192" s="26"/>
      <c r="KL192" s="26"/>
      <c r="KM192" s="26"/>
      <c r="KN192" s="26"/>
      <c r="KO192" s="26"/>
      <c r="KP192" s="26"/>
      <c r="KQ192" s="26"/>
      <c r="KR192" s="26"/>
      <c r="KS192" s="26"/>
      <c r="KT192" s="26"/>
      <c r="KU192" s="26"/>
      <c r="KV192" s="26"/>
      <c r="KW192" s="26"/>
      <c r="KX192" s="26"/>
      <c r="KY192" s="26"/>
      <c r="KZ192" s="26"/>
      <c r="LA192" s="26"/>
      <c r="LB192" s="26"/>
      <c r="LC192" s="26"/>
      <c r="LD192" s="26"/>
      <c r="LE192" s="26"/>
      <c r="LF192" s="26"/>
      <c r="LG192" s="26"/>
      <c r="LH192" s="26"/>
      <c r="LI192" s="26"/>
      <c r="LJ192" s="26"/>
      <c r="LK192" s="26"/>
      <c r="LL192" s="26"/>
      <c r="LM192" s="26"/>
      <c r="LN192" s="26"/>
      <c r="LO192" s="26"/>
      <c r="LP192" s="26"/>
      <c r="LQ192" s="26"/>
      <c r="LR192" s="26"/>
      <c r="LS192" s="26"/>
    </row>
    <row r="193" spans="1:331" ht="15.75" x14ac:dyDescent="0.25">
      <c r="A193" s="66" t="s">
        <v>417</v>
      </c>
      <c r="B193" s="198">
        <f t="shared" si="398"/>
        <v>2988</v>
      </c>
      <c r="C193" s="198">
        <f t="shared" si="399"/>
        <v>2988</v>
      </c>
      <c r="D193" s="198">
        <f t="shared" si="400"/>
        <v>2988</v>
      </c>
      <c r="E193" s="198"/>
      <c r="F193" s="198">
        <f t="shared" si="401"/>
        <v>2988</v>
      </c>
      <c r="G193" s="26">
        <f t="shared" si="477"/>
        <v>100</v>
      </c>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184"/>
      <c r="BY193" s="184"/>
      <c r="BZ193" s="184"/>
      <c r="CA193" s="184"/>
      <c r="CB193" s="26"/>
      <c r="CC193" s="26"/>
      <c r="CD193" s="26"/>
      <c r="CE193" s="80"/>
      <c r="CF193" s="26"/>
      <c r="CG193" s="26"/>
      <c r="CH193" s="26"/>
      <c r="CI193" s="80"/>
      <c r="CJ193" s="26"/>
      <c r="CK193" s="26"/>
      <c r="CL193" s="26"/>
      <c r="CM193" s="80"/>
      <c r="CN193" s="26"/>
      <c r="CO193" s="26"/>
      <c r="CP193" s="26"/>
      <c r="CQ193" s="80"/>
      <c r="CR193" s="26"/>
      <c r="CS193" s="26"/>
      <c r="CT193" s="26"/>
      <c r="CU193" s="80"/>
      <c r="CV193" s="80"/>
      <c r="CW193" s="26"/>
      <c r="CX193" s="26"/>
      <c r="CY193" s="80"/>
      <c r="CZ193" s="26">
        <v>2988</v>
      </c>
      <c r="DA193" s="26">
        <v>2988</v>
      </c>
      <c r="DB193" s="26">
        <v>2988</v>
      </c>
      <c r="DC193" s="31">
        <f t="shared" si="405"/>
        <v>100</v>
      </c>
      <c r="DD193" s="26"/>
      <c r="DE193" s="26"/>
      <c r="DF193" s="26"/>
      <c r="DG193" s="80"/>
      <c r="DH193" s="80"/>
      <c r="DI193" s="26"/>
      <c r="DJ193" s="26"/>
      <c r="DK193" s="80"/>
      <c r="DL193" s="80"/>
      <c r="DM193" s="26"/>
      <c r="DN193" s="26"/>
      <c r="DO193" s="80"/>
      <c r="DP193" s="26"/>
      <c r="DQ193" s="26"/>
      <c r="DR193" s="26"/>
      <c r="DS193" s="188"/>
      <c r="DT193" s="188"/>
      <c r="DU193" s="27"/>
      <c r="DV193" s="26"/>
      <c r="DW193" s="80"/>
      <c r="DX193" s="80"/>
      <c r="DY193" s="27"/>
      <c r="DZ193" s="26"/>
      <c r="EA193" s="80"/>
      <c r="EB193" s="27"/>
      <c r="EC193" s="27"/>
      <c r="ED193" s="26"/>
      <c r="EE193" s="80"/>
      <c r="EF193" s="27"/>
      <c r="EG193" s="27"/>
      <c r="EH193" s="26"/>
      <c r="EI193" s="26"/>
      <c r="EJ193" s="27"/>
      <c r="EK193" s="27"/>
      <c r="EL193" s="26"/>
      <c r="EM193" s="80"/>
      <c r="EN193" s="27"/>
      <c r="EO193" s="27"/>
      <c r="EP193" s="26"/>
      <c r="EQ193" s="80"/>
      <c r="ER193" s="26"/>
      <c r="ES193" s="26"/>
      <c r="ET193" s="26"/>
      <c r="EU193" s="80"/>
      <c r="EV193" s="26"/>
      <c r="EW193" s="26"/>
      <c r="EX193" s="26"/>
      <c r="EY193" s="26"/>
      <c r="EZ193" s="26"/>
      <c r="FA193" s="26"/>
      <c r="FB193" s="26"/>
      <c r="FC193" s="26"/>
      <c r="FD193" s="27"/>
      <c r="FE193" s="27"/>
      <c r="FF193" s="26"/>
      <c r="FG193" s="80"/>
      <c r="FH193" s="80"/>
      <c r="FI193" s="27"/>
      <c r="FJ193" s="26"/>
      <c r="FK193" s="80"/>
      <c r="FL193" s="80"/>
      <c r="FM193" s="27"/>
      <c r="FN193" s="26"/>
      <c r="FO193" s="80"/>
      <c r="FP193" s="26"/>
      <c r="FQ193" s="26"/>
      <c r="FR193" s="26"/>
      <c r="FS193" s="80"/>
      <c r="FT193" s="27"/>
      <c r="FU193" s="26"/>
      <c r="FV193" s="26"/>
      <c r="FW193" s="80"/>
      <c r="FX193" s="26"/>
      <c r="FY193" s="26"/>
      <c r="FZ193" s="26"/>
      <c r="GA193" s="80"/>
      <c r="GB193" s="26"/>
      <c r="GC193" s="26"/>
      <c r="GD193" s="26"/>
      <c r="GE193" s="80"/>
      <c r="GF193" s="26"/>
      <c r="GG193" s="26"/>
      <c r="GH193" s="26"/>
      <c r="GI193" s="80"/>
      <c r="GJ193" s="80"/>
      <c r="GK193" s="26"/>
      <c r="GL193" s="26"/>
      <c r="GM193" s="80"/>
      <c r="GN193" s="26"/>
      <c r="GO193" s="26"/>
      <c r="GP193" s="26"/>
      <c r="GQ193" s="80"/>
      <c r="GR193" s="80"/>
      <c r="GS193" s="26"/>
      <c r="GT193" s="26"/>
      <c r="GU193" s="26"/>
      <c r="GV193" s="26"/>
      <c r="GW193" s="26"/>
      <c r="GX193" s="26"/>
      <c r="GY193" s="26"/>
      <c r="GZ193" s="26"/>
      <c r="HA193" s="26"/>
      <c r="HB193" s="26"/>
      <c r="HC193" s="26"/>
      <c r="HD193" s="26"/>
      <c r="HE193" s="26"/>
      <c r="HF193" s="26"/>
      <c r="HG193" s="26"/>
      <c r="HH193" s="26"/>
      <c r="HI193" s="26"/>
      <c r="HJ193" s="26"/>
      <c r="HK193" s="26"/>
      <c r="HL193" s="26"/>
      <c r="HM193" s="26"/>
      <c r="HN193" s="26"/>
      <c r="HO193" s="26"/>
      <c r="HP193" s="26"/>
      <c r="HQ193" s="26"/>
      <c r="HR193" s="26"/>
      <c r="HS193" s="26"/>
      <c r="HT193" s="26"/>
      <c r="HU193" s="26"/>
      <c r="HV193" s="26"/>
      <c r="HW193" s="26"/>
      <c r="HX193" s="26"/>
      <c r="HY193" s="26"/>
      <c r="HZ193" s="26"/>
      <c r="IA193" s="26"/>
      <c r="IB193" s="26"/>
      <c r="IC193" s="26"/>
      <c r="ID193" s="26"/>
      <c r="IE193" s="26"/>
      <c r="IF193" s="26"/>
      <c r="IG193" s="26"/>
      <c r="IH193" s="26"/>
      <c r="II193" s="26"/>
      <c r="IJ193" s="26"/>
      <c r="IK193" s="26"/>
      <c r="IL193" s="26"/>
      <c r="IM193" s="26"/>
      <c r="IN193" s="26"/>
      <c r="IO193" s="26"/>
      <c r="IP193" s="26"/>
      <c r="IQ193" s="26"/>
      <c r="IR193" s="80"/>
      <c r="IS193" s="27"/>
      <c r="IT193" s="26"/>
      <c r="IU193" s="80"/>
      <c r="IV193" s="26"/>
      <c r="IW193" s="26"/>
      <c r="IX193" s="26"/>
      <c r="IY193" s="26"/>
      <c r="IZ193" s="26"/>
      <c r="JA193" s="26"/>
      <c r="JB193" s="26"/>
      <c r="JC193" s="26"/>
      <c r="JD193" s="26"/>
      <c r="JE193" s="26"/>
      <c r="JF193" s="26"/>
      <c r="JG193" s="26"/>
      <c r="JH193" s="26"/>
      <c r="JI193" s="26"/>
      <c r="JJ193" s="26"/>
      <c r="JK193" s="26"/>
      <c r="JL193" s="26"/>
      <c r="JM193" s="26"/>
      <c r="JN193" s="26"/>
      <c r="JO193" s="26"/>
      <c r="JP193" s="26"/>
      <c r="JQ193" s="26"/>
      <c r="JR193" s="26"/>
      <c r="JS193" s="26"/>
      <c r="JT193" s="26"/>
      <c r="JU193" s="26"/>
      <c r="JV193" s="26"/>
      <c r="JW193" s="26"/>
      <c r="JX193" s="30"/>
      <c r="JY193" s="30"/>
      <c r="JZ193" s="30"/>
      <c r="KA193" s="30"/>
      <c r="KB193" s="26"/>
      <c r="KC193" s="26"/>
      <c r="KD193" s="26"/>
      <c r="KE193" s="26"/>
      <c r="KF193" s="26"/>
      <c r="KG193" s="26"/>
      <c r="KH193" s="26"/>
      <c r="KI193" s="26"/>
      <c r="KJ193" s="26"/>
      <c r="KK193" s="26"/>
      <c r="KL193" s="26"/>
      <c r="KM193" s="26"/>
      <c r="KN193" s="26"/>
      <c r="KO193" s="26"/>
      <c r="KP193" s="26"/>
      <c r="KQ193" s="26"/>
      <c r="KR193" s="26"/>
      <c r="KS193" s="26"/>
      <c r="KT193" s="26"/>
      <c r="KU193" s="26"/>
      <c r="KV193" s="26"/>
      <c r="KW193" s="26"/>
      <c r="KX193" s="26"/>
      <c r="KY193" s="26"/>
      <c r="KZ193" s="26"/>
      <c r="LA193" s="26"/>
      <c r="LB193" s="26"/>
      <c r="LC193" s="26"/>
      <c r="LD193" s="26"/>
      <c r="LE193" s="26"/>
      <c r="LF193" s="26"/>
      <c r="LG193" s="26"/>
      <c r="LH193" s="26"/>
      <c r="LI193" s="26"/>
      <c r="LJ193" s="26"/>
      <c r="LK193" s="26"/>
      <c r="LL193" s="26"/>
      <c r="LM193" s="26"/>
      <c r="LN193" s="26"/>
      <c r="LO193" s="26"/>
      <c r="LP193" s="26"/>
      <c r="LQ193" s="26"/>
      <c r="LR193" s="26"/>
      <c r="LS193" s="26"/>
    </row>
    <row r="194" spans="1:331" ht="15.75" x14ac:dyDescent="0.25">
      <c r="A194" s="66" t="s">
        <v>418</v>
      </c>
      <c r="B194" s="198">
        <f t="shared" si="398"/>
        <v>4188</v>
      </c>
      <c r="C194" s="198">
        <f t="shared" si="399"/>
        <v>4188</v>
      </c>
      <c r="D194" s="198">
        <f t="shared" si="400"/>
        <v>4188</v>
      </c>
      <c r="E194" s="198"/>
      <c r="F194" s="198">
        <f t="shared" si="401"/>
        <v>4188</v>
      </c>
      <c r="G194" s="26">
        <f t="shared" si="477"/>
        <v>100</v>
      </c>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184"/>
      <c r="BY194" s="184"/>
      <c r="BZ194" s="184"/>
      <c r="CA194" s="184"/>
      <c r="CB194" s="26"/>
      <c r="CC194" s="26"/>
      <c r="CD194" s="26"/>
      <c r="CE194" s="80"/>
      <c r="CF194" s="26"/>
      <c r="CG194" s="26"/>
      <c r="CH194" s="26"/>
      <c r="CI194" s="80"/>
      <c r="CJ194" s="26"/>
      <c r="CK194" s="26"/>
      <c r="CL194" s="26"/>
      <c r="CM194" s="80"/>
      <c r="CN194" s="26"/>
      <c r="CO194" s="26"/>
      <c r="CP194" s="26"/>
      <c r="CQ194" s="80"/>
      <c r="CR194" s="26"/>
      <c r="CS194" s="26"/>
      <c r="CT194" s="26"/>
      <c r="CU194" s="80"/>
      <c r="CV194" s="80"/>
      <c r="CW194" s="26"/>
      <c r="CX194" s="26"/>
      <c r="CY194" s="80"/>
      <c r="CZ194" s="26">
        <v>4188</v>
      </c>
      <c r="DA194" s="26">
        <v>4188</v>
      </c>
      <c r="DB194" s="26">
        <v>4188</v>
      </c>
      <c r="DC194" s="31">
        <f t="shared" si="405"/>
        <v>100</v>
      </c>
      <c r="DD194" s="26"/>
      <c r="DE194" s="26"/>
      <c r="DF194" s="26"/>
      <c r="DG194" s="80"/>
      <c r="DH194" s="80"/>
      <c r="DI194" s="26"/>
      <c r="DJ194" s="26"/>
      <c r="DK194" s="80"/>
      <c r="DL194" s="80"/>
      <c r="DM194" s="26"/>
      <c r="DN194" s="26"/>
      <c r="DO194" s="80"/>
      <c r="DP194" s="26"/>
      <c r="DQ194" s="26"/>
      <c r="DR194" s="26"/>
      <c r="DS194" s="188"/>
      <c r="DT194" s="188"/>
      <c r="DU194" s="27"/>
      <c r="DV194" s="26"/>
      <c r="DW194" s="80"/>
      <c r="DX194" s="80"/>
      <c r="DY194" s="27"/>
      <c r="DZ194" s="26"/>
      <c r="EA194" s="80"/>
      <c r="EB194" s="27"/>
      <c r="EC194" s="27"/>
      <c r="ED194" s="26"/>
      <c r="EE194" s="80"/>
      <c r="EF194" s="27"/>
      <c r="EG194" s="27"/>
      <c r="EH194" s="26"/>
      <c r="EI194" s="26"/>
      <c r="EJ194" s="27"/>
      <c r="EK194" s="27"/>
      <c r="EL194" s="26"/>
      <c r="EM194" s="80"/>
      <c r="EN194" s="27"/>
      <c r="EO194" s="27"/>
      <c r="EP194" s="26"/>
      <c r="EQ194" s="80"/>
      <c r="ER194" s="26"/>
      <c r="ES194" s="26"/>
      <c r="ET194" s="26"/>
      <c r="EU194" s="80"/>
      <c r="EV194" s="26"/>
      <c r="EW194" s="26"/>
      <c r="EX194" s="26"/>
      <c r="EY194" s="26"/>
      <c r="EZ194" s="26"/>
      <c r="FA194" s="26"/>
      <c r="FB194" s="26"/>
      <c r="FC194" s="26"/>
      <c r="FD194" s="27"/>
      <c r="FE194" s="27"/>
      <c r="FF194" s="26"/>
      <c r="FG194" s="80"/>
      <c r="FH194" s="80"/>
      <c r="FI194" s="27"/>
      <c r="FJ194" s="26"/>
      <c r="FK194" s="80"/>
      <c r="FL194" s="80"/>
      <c r="FM194" s="27"/>
      <c r="FN194" s="26"/>
      <c r="FO194" s="80"/>
      <c r="FP194" s="26"/>
      <c r="FQ194" s="26"/>
      <c r="FR194" s="26"/>
      <c r="FS194" s="80"/>
      <c r="FT194" s="27"/>
      <c r="FU194" s="26"/>
      <c r="FV194" s="26"/>
      <c r="FW194" s="80"/>
      <c r="FX194" s="26"/>
      <c r="FY194" s="26"/>
      <c r="FZ194" s="26"/>
      <c r="GA194" s="80"/>
      <c r="GB194" s="26"/>
      <c r="GC194" s="26"/>
      <c r="GD194" s="26"/>
      <c r="GE194" s="80"/>
      <c r="GF194" s="26"/>
      <c r="GG194" s="26"/>
      <c r="GH194" s="26"/>
      <c r="GI194" s="80"/>
      <c r="GJ194" s="80"/>
      <c r="GK194" s="26"/>
      <c r="GL194" s="26"/>
      <c r="GM194" s="80"/>
      <c r="GN194" s="26"/>
      <c r="GO194" s="26"/>
      <c r="GP194" s="26"/>
      <c r="GQ194" s="80"/>
      <c r="GR194" s="80"/>
      <c r="GS194" s="26"/>
      <c r="GT194" s="26"/>
      <c r="GU194" s="26"/>
      <c r="GV194" s="26"/>
      <c r="GW194" s="26"/>
      <c r="GX194" s="26"/>
      <c r="GY194" s="26"/>
      <c r="GZ194" s="26"/>
      <c r="HA194" s="26"/>
      <c r="HB194" s="26"/>
      <c r="HC194" s="26"/>
      <c r="HD194" s="26"/>
      <c r="HE194" s="26"/>
      <c r="HF194" s="26"/>
      <c r="HG194" s="26"/>
      <c r="HH194" s="26"/>
      <c r="HI194" s="26"/>
      <c r="HJ194" s="26"/>
      <c r="HK194" s="26"/>
      <c r="HL194" s="26"/>
      <c r="HM194" s="26"/>
      <c r="HN194" s="26"/>
      <c r="HO194" s="26"/>
      <c r="HP194" s="26"/>
      <c r="HQ194" s="26"/>
      <c r="HR194" s="26"/>
      <c r="HS194" s="26"/>
      <c r="HT194" s="26"/>
      <c r="HU194" s="26"/>
      <c r="HV194" s="26"/>
      <c r="HW194" s="26"/>
      <c r="HX194" s="26"/>
      <c r="HY194" s="26"/>
      <c r="HZ194" s="26"/>
      <c r="IA194" s="26"/>
      <c r="IB194" s="26"/>
      <c r="IC194" s="26"/>
      <c r="ID194" s="26"/>
      <c r="IE194" s="26"/>
      <c r="IF194" s="26"/>
      <c r="IG194" s="26"/>
      <c r="IH194" s="26"/>
      <c r="II194" s="26"/>
      <c r="IJ194" s="26"/>
      <c r="IK194" s="26"/>
      <c r="IL194" s="26"/>
      <c r="IM194" s="26"/>
      <c r="IN194" s="26"/>
      <c r="IO194" s="26"/>
      <c r="IP194" s="26"/>
      <c r="IQ194" s="26"/>
      <c r="IR194" s="80"/>
      <c r="IS194" s="27"/>
      <c r="IT194" s="26"/>
      <c r="IU194" s="80"/>
      <c r="IV194" s="26"/>
      <c r="IW194" s="26"/>
      <c r="IX194" s="26"/>
      <c r="IY194" s="26"/>
      <c r="IZ194" s="26"/>
      <c r="JA194" s="26"/>
      <c r="JB194" s="26"/>
      <c r="JC194" s="26"/>
      <c r="JD194" s="26"/>
      <c r="JE194" s="26"/>
      <c r="JF194" s="26"/>
      <c r="JG194" s="26"/>
      <c r="JH194" s="26"/>
      <c r="JI194" s="26"/>
      <c r="JJ194" s="26"/>
      <c r="JK194" s="26"/>
      <c r="JL194" s="26"/>
      <c r="JM194" s="26"/>
      <c r="JN194" s="26"/>
      <c r="JO194" s="26"/>
      <c r="JP194" s="26"/>
      <c r="JQ194" s="26"/>
      <c r="JR194" s="26"/>
      <c r="JS194" s="26"/>
      <c r="JT194" s="26"/>
      <c r="JU194" s="26"/>
      <c r="JV194" s="26"/>
      <c r="JW194" s="26"/>
      <c r="JX194" s="30"/>
      <c r="JY194" s="30"/>
      <c r="JZ194" s="30"/>
      <c r="KA194" s="30"/>
      <c r="KB194" s="26"/>
      <c r="KC194" s="26"/>
      <c r="KD194" s="26"/>
      <c r="KE194" s="26"/>
      <c r="KF194" s="26"/>
      <c r="KG194" s="26"/>
      <c r="KH194" s="26"/>
      <c r="KI194" s="26"/>
      <c r="KJ194" s="26"/>
      <c r="KK194" s="26"/>
      <c r="KL194" s="26"/>
      <c r="KM194" s="26"/>
      <c r="KN194" s="26"/>
      <c r="KO194" s="26"/>
      <c r="KP194" s="26"/>
      <c r="KQ194" s="26"/>
      <c r="KR194" s="26"/>
      <c r="KS194" s="26"/>
      <c r="KT194" s="26"/>
      <c r="KU194" s="26"/>
      <c r="KV194" s="26"/>
      <c r="KW194" s="26"/>
      <c r="KX194" s="26"/>
      <c r="KY194" s="26"/>
      <c r="KZ194" s="26"/>
      <c r="LA194" s="26"/>
      <c r="LB194" s="26"/>
      <c r="LC194" s="26"/>
      <c r="LD194" s="26"/>
      <c r="LE194" s="26"/>
      <c r="LF194" s="26"/>
      <c r="LG194" s="26"/>
      <c r="LH194" s="26"/>
      <c r="LI194" s="26"/>
      <c r="LJ194" s="26"/>
      <c r="LK194" s="26"/>
      <c r="LL194" s="26"/>
      <c r="LM194" s="26"/>
      <c r="LN194" s="26"/>
      <c r="LO194" s="26"/>
      <c r="LP194" s="26"/>
      <c r="LQ194" s="26"/>
      <c r="LR194" s="26"/>
      <c r="LS194" s="26"/>
    </row>
    <row r="195" spans="1:331" ht="15.75" x14ac:dyDescent="0.25">
      <c r="A195" s="66" t="s">
        <v>419</v>
      </c>
      <c r="B195" s="198">
        <f t="shared" si="398"/>
        <v>5223</v>
      </c>
      <c r="C195" s="198">
        <f t="shared" si="399"/>
        <v>5223</v>
      </c>
      <c r="D195" s="198">
        <f t="shared" si="400"/>
        <v>5223</v>
      </c>
      <c r="E195" s="198"/>
      <c r="F195" s="198">
        <f t="shared" si="401"/>
        <v>4777.7103399999996</v>
      </c>
      <c r="G195" s="26">
        <f t="shared" si="477"/>
        <v>91.474446486693466</v>
      </c>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184"/>
      <c r="BY195" s="184"/>
      <c r="BZ195" s="184"/>
      <c r="CA195" s="184"/>
      <c r="CB195" s="26"/>
      <c r="CC195" s="26"/>
      <c r="CD195" s="26"/>
      <c r="CE195" s="80"/>
      <c r="CF195" s="26"/>
      <c r="CG195" s="26"/>
      <c r="CH195" s="26"/>
      <c r="CI195" s="80"/>
      <c r="CJ195" s="26"/>
      <c r="CK195" s="26"/>
      <c r="CL195" s="26"/>
      <c r="CM195" s="80"/>
      <c r="CN195" s="26"/>
      <c r="CO195" s="26"/>
      <c r="CP195" s="26"/>
      <c r="CQ195" s="80"/>
      <c r="CR195" s="26"/>
      <c r="CS195" s="26"/>
      <c r="CT195" s="26"/>
      <c r="CU195" s="80"/>
      <c r="CV195" s="80"/>
      <c r="CW195" s="26"/>
      <c r="CX195" s="26"/>
      <c r="CY195" s="80"/>
      <c r="CZ195" s="26">
        <v>5223</v>
      </c>
      <c r="DA195" s="26">
        <v>5223</v>
      </c>
      <c r="DB195" s="26">
        <v>4777.7103399999996</v>
      </c>
      <c r="DC195" s="31">
        <f t="shared" si="405"/>
        <v>91.474446486693466</v>
      </c>
      <c r="DD195" s="26"/>
      <c r="DE195" s="26"/>
      <c r="DF195" s="26"/>
      <c r="DG195" s="80"/>
      <c r="DH195" s="80"/>
      <c r="DI195" s="26"/>
      <c r="DJ195" s="26"/>
      <c r="DK195" s="80"/>
      <c r="DL195" s="80"/>
      <c r="DM195" s="26"/>
      <c r="DN195" s="26"/>
      <c r="DO195" s="80"/>
      <c r="DP195" s="26"/>
      <c r="DQ195" s="26"/>
      <c r="DR195" s="26"/>
      <c r="DS195" s="188"/>
      <c r="DT195" s="188"/>
      <c r="DU195" s="27"/>
      <c r="DV195" s="26"/>
      <c r="DW195" s="80"/>
      <c r="DX195" s="80"/>
      <c r="DY195" s="27"/>
      <c r="DZ195" s="26"/>
      <c r="EA195" s="80"/>
      <c r="EB195" s="27"/>
      <c r="EC195" s="27"/>
      <c r="ED195" s="26"/>
      <c r="EE195" s="80"/>
      <c r="EF195" s="27"/>
      <c r="EG195" s="27"/>
      <c r="EH195" s="26"/>
      <c r="EI195" s="26"/>
      <c r="EJ195" s="27"/>
      <c r="EK195" s="27"/>
      <c r="EL195" s="26"/>
      <c r="EM195" s="80"/>
      <c r="EN195" s="27"/>
      <c r="EO195" s="27"/>
      <c r="EP195" s="26"/>
      <c r="EQ195" s="80"/>
      <c r="ER195" s="26"/>
      <c r="ES195" s="26"/>
      <c r="ET195" s="26"/>
      <c r="EU195" s="80"/>
      <c r="EV195" s="26"/>
      <c r="EW195" s="26"/>
      <c r="EX195" s="26"/>
      <c r="EY195" s="26"/>
      <c r="EZ195" s="26"/>
      <c r="FA195" s="26"/>
      <c r="FB195" s="26"/>
      <c r="FC195" s="26"/>
      <c r="FD195" s="27"/>
      <c r="FE195" s="27"/>
      <c r="FF195" s="26"/>
      <c r="FG195" s="80"/>
      <c r="FH195" s="80"/>
      <c r="FI195" s="27"/>
      <c r="FJ195" s="26"/>
      <c r="FK195" s="80"/>
      <c r="FL195" s="80"/>
      <c r="FM195" s="27"/>
      <c r="FN195" s="26"/>
      <c r="FO195" s="80"/>
      <c r="FP195" s="26"/>
      <c r="FQ195" s="26"/>
      <c r="FR195" s="26"/>
      <c r="FS195" s="80"/>
      <c r="FT195" s="27"/>
      <c r="FU195" s="26"/>
      <c r="FV195" s="26"/>
      <c r="FW195" s="80"/>
      <c r="FX195" s="26"/>
      <c r="FY195" s="26"/>
      <c r="FZ195" s="26"/>
      <c r="GA195" s="80"/>
      <c r="GB195" s="26"/>
      <c r="GC195" s="26"/>
      <c r="GD195" s="26"/>
      <c r="GE195" s="80"/>
      <c r="GF195" s="26"/>
      <c r="GG195" s="26"/>
      <c r="GH195" s="26"/>
      <c r="GI195" s="80"/>
      <c r="GJ195" s="80"/>
      <c r="GK195" s="26"/>
      <c r="GL195" s="26"/>
      <c r="GM195" s="80"/>
      <c r="GN195" s="26"/>
      <c r="GO195" s="26"/>
      <c r="GP195" s="26"/>
      <c r="GQ195" s="80"/>
      <c r="GR195" s="80"/>
      <c r="GS195" s="26"/>
      <c r="GT195" s="26"/>
      <c r="GU195" s="26"/>
      <c r="GV195" s="26"/>
      <c r="GW195" s="26"/>
      <c r="GX195" s="26"/>
      <c r="GY195" s="26"/>
      <c r="GZ195" s="26"/>
      <c r="HA195" s="26"/>
      <c r="HB195" s="26"/>
      <c r="HC195" s="26"/>
      <c r="HD195" s="26"/>
      <c r="HE195" s="26"/>
      <c r="HF195" s="26"/>
      <c r="HG195" s="26"/>
      <c r="HH195" s="26"/>
      <c r="HI195" s="26"/>
      <c r="HJ195" s="26"/>
      <c r="HK195" s="26"/>
      <c r="HL195" s="26"/>
      <c r="HM195" s="26"/>
      <c r="HN195" s="26"/>
      <c r="HO195" s="26"/>
      <c r="HP195" s="26"/>
      <c r="HQ195" s="26"/>
      <c r="HR195" s="26"/>
      <c r="HS195" s="26"/>
      <c r="HT195" s="26"/>
      <c r="HU195" s="26"/>
      <c r="HV195" s="26"/>
      <c r="HW195" s="26"/>
      <c r="HX195" s="26"/>
      <c r="HY195" s="26"/>
      <c r="HZ195" s="26"/>
      <c r="IA195" s="26"/>
      <c r="IB195" s="26"/>
      <c r="IC195" s="26"/>
      <c r="ID195" s="26"/>
      <c r="IE195" s="26"/>
      <c r="IF195" s="26"/>
      <c r="IG195" s="26"/>
      <c r="IH195" s="26"/>
      <c r="II195" s="26"/>
      <c r="IJ195" s="26"/>
      <c r="IK195" s="26"/>
      <c r="IL195" s="26"/>
      <c r="IM195" s="26"/>
      <c r="IN195" s="26"/>
      <c r="IO195" s="26"/>
      <c r="IP195" s="26"/>
      <c r="IQ195" s="26"/>
      <c r="IR195" s="80"/>
      <c r="IS195" s="27"/>
      <c r="IT195" s="26"/>
      <c r="IU195" s="80"/>
      <c r="IV195" s="26"/>
      <c r="IW195" s="26"/>
      <c r="IX195" s="26"/>
      <c r="IY195" s="26"/>
      <c r="IZ195" s="26"/>
      <c r="JA195" s="26"/>
      <c r="JB195" s="26"/>
      <c r="JC195" s="26"/>
      <c r="JD195" s="26"/>
      <c r="JE195" s="26"/>
      <c r="JF195" s="26"/>
      <c r="JG195" s="26"/>
      <c r="JH195" s="26"/>
      <c r="JI195" s="26"/>
      <c r="JJ195" s="26"/>
      <c r="JK195" s="26"/>
      <c r="JL195" s="26"/>
      <c r="JM195" s="26"/>
      <c r="JN195" s="26"/>
      <c r="JO195" s="26"/>
      <c r="JP195" s="26"/>
      <c r="JQ195" s="26"/>
      <c r="JR195" s="26"/>
      <c r="JS195" s="26"/>
      <c r="JT195" s="26"/>
      <c r="JU195" s="26"/>
      <c r="JV195" s="26"/>
      <c r="JW195" s="26"/>
      <c r="JX195" s="30"/>
      <c r="JY195" s="30"/>
      <c r="JZ195" s="30"/>
      <c r="KA195" s="30"/>
      <c r="KB195" s="26"/>
      <c r="KC195" s="26"/>
      <c r="KD195" s="26"/>
      <c r="KE195" s="26"/>
      <c r="KF195" s="26"/>
      <c r="KG195" s="26"/>
      <c r="KH195" s="26"/>
      <c r="KI195" s="26"/>
      <c r="KJ195" s="26"/>
      <c r="KK195" s="26"/>
      <c r="KL195" s="26"/>
      <c r="KM195" s="26"/>
      <c r="KN195" s="26"/>
      <c r="KO195" s="26"/>
      <c r="KP195" s="26"/>
      <c r="KQ195" s="26"/>
      <c r="KR195" s="26"/>
      <c r="KS195" s="26"/>
      <c r="KT195" s="26"/>
      <c r="KU195" s="26"/>
      <c r="KV195" s="26"/>
      <c r="KW195" s="26"/>
      <c r="KX195" s="26"/>
      <c r="KY195" s="26"/>
      <c r="KZ195" s="26"/>
      <c r="LA195" s="26"/>
      <c r="LB195" s="26"/>
      <c r="LC195" s="26"/>
      <c r="LD195" s="26"/>
      <c r="LE195" s="26"/>
      <c r="LF195" s="26"/>
      <c r="LG195" s="26"/>
      <c r="LH195" s="26"/>
      <c r="LI195" s="26"/>
      <c r="LJ195" s="26"/>
      <c r="LK195" s="26"/>
      <c r="LL195" s="26"/>
      <c r="LM195" s="26"/>
      <c r="LN195" s="26"/>
      <c r="LO195" s="26"/>
      <c r="LP195" s="26"/>
      <c r="LQ195" s="26"/>
      <c r="LR195" s="26"/>
      <c r="LS195" s="26"/>
    </row>
    <row r="196" spans="1:331" ht="15.75" x14ac:dyDescent="0.25">
      <c r="A196" s="66" t="s">
        <v>269</v>
      </c>
      <c r="B196" s="198">
        <f t="shared" si="398"/>
        <v>5826</v>
      </c>
      <c r="C196" s="198">
        <f t="shared" si="399"/>
        <v>5826</v>
      </c>
      <c r="D196" s="198">
        <f t="shared" si="400"/>
        <v>5826</v>
      </c>
      <c r="E196" s="198"/>
      <c r="F196" s="198">
        <f t="shared" si="401"/>
        <v>5826</v>
      </c>
      <c r="G196" s="26">
        <f t="shared" si="477"/>
        <v>100</v>
      </c>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184"/>
      <c r="BY196" s="184"/>
      <c r="BZ196" s="184"/>
      <c r="CA196" s="184"/>
      <c r="CB196" s="26"/>
      <c r="CC196" s="26"/>
      <c r="CD196" s="26"/>
      <c r="CE196" s="80"/>
      <c r="CF196" s="26"/>
      <c r="CG196" s="26"/>
      <c r="CH196" s="26"/>
      <c r="CI196" s="80"/>
      <c r="CJ196" s="26"/>
      <c r="CK196" s="26"/>
      <c r="CL196" s="26"/>
      <c r="CM196" s="80"/>
      <c r="CN196" s="26"/>
      <c r="CO196" s="26"/>
      <c r="CP196" s="26"/>
      <c r="CQ196" s="80"/>
      <c r="CR196" s="26"/>
      <c r="CS196" s="26"/>
      <c r="CT196" s="26"/>
      <c r="CU196" s="80"/>
      <c r="CV196" s="80"/>
      <c r="CW196" s="26"/>
      <c r="CX196" s="26"/>
      <c r="CY196" s="80"/>
      <c r="CZ196" s="26">
        <v>5826</v>
      </c>
      <c r="DA196" s="26">
        <v>5826</v>
      </c>
      <c r="DB196" s="26">
        <v>5826</v>
      </c>
      <c r="DC196" s="31">
        <f t="shared" si="405"/>
        <v>100</v>
      </c>
      <c r="DD196" s="26"/>
      <c r="DE196" s="26"/>
      <c r="DF196" s="26"/>
      <c r="DG196" s="80"/>
      <c r="DH196" s="80"/>
      <c r="DI196" s="26"/>
      <c r="DJ196" s="26"/>
      <c r="DK196" s="80"/>
      <c r="DL196" s="80"/>
      <c r="DM196" s="26"/>
      <c r="DN196" s="26"/>
      <c r="DO196" s="80"/>
      <c r="DP196" s="26"/>
      <c r="DQ196" s="26"/>
      <c r="DR196" s="26"/>
      <c r="DS196" s="188"/>
      <c r="DT196" s="188"/>
      <c r="DU196" s="27"/>
      <c r="DV196" s="26"/>
      <c r="DW196" s="80"/>
      <c r="DX196" s="80"/>
      <c r="DY196" s="27"/>
      <c r="DZ196" s="26"/>
      <c r="EA196" s="80"/>
      <c r="EB196" s="27"/>
      <c r="EC196" s="27"/>
      <c r="ED196" s="26"/>
      <c r="EE196" s="80"/>
      <c r="EF196" s="27"/>
      <c r="EG196" s="27"/>
      <c r="EH196" s="26"/>
      <c r="EI196" s="26"/>
      <c r="EJ196" s="27"/>
      <c r="EK196" s="27"/>
      <c r="EL196" s="26"/>
      <c r="EM196" s="80"/>
      <c r="EN196" s="27"/>
      <c r="EO196" s="27"/>
      <c r="EP196" s="26"/>
      <c r="EQ196" s="80"/>
      <c r="ER196" s="26"/>
      <c r="ES196" s="26"/>
      <c r="ET196" s="26"/>
      <c r="EU196" s="80"/>
      <c r="EV196" s="26"/>
      <c r="EW196" s="26"/>
      <c r="EX196" s="26"/>
      <c r="EY196" s="26"/>
      <c r="EZ196" s="26"/>
      <c r="FA196" s="26"/>
      <c r="FB196" s="26"/>
      <c r="FC196" s="26"/>
      <c r="FD196" s="27"/>
      <c r="FE196" s="27"/>
      <c r="FF196" s="26"/>
      <c r="FG196" s="80"/>
      <c r="FH196" s="80"/>
      <c r="FI196" s="27"/>
      <c r="FJ196" s="26"/>
      <c r="FK196" s="80"/>
      <c r="FL196" s="80"/>
      <c r="FM196" s="27"/>
      <c r="FN196" s="26"/>
      <c r="FO196" s="80"/>
      <c r="FP196" s="26"/>
      <c r="FQ196" s="26"/>
      <c r="FR196" s="26"/>
      <c r="FS196" s="80"/>
      <c r="FT196" s="27"/>
      <c r="FU196" s="26"/>
      <c r="FV196" s="26"/>
      <c r="FW196" s="80"/>
      <c r="FX196" s="26"/>
      <c r="FY196" s="26"/>
      <c r="FZ196" s="26"/>
      <c r="GA196" s="80"/>
      <c r="GB196" s="26"/>
      <c r="GC196" s="26"/>
      <c r="GD196" s="26"/>
      <c r="GE196" s="80"/>
      <c r="GF196" s="26"/>
      <c r="GG196" s="26"/>
      <c r="GH196" s="26"/>
      <c r="GI196" s="80"/>
      <c r="GJ196" s="80"/>
      <c r="GK196" s="26"/>
      <c r="GL196" s="26"/>
      <c r="GM196" s="80"/>
      <c r="GN196" s="26"/>
      <c r="GO196" s="26"/>
      <c r="GP196" s="26"/>
      <c r="GQ196" s="80"/>
      <c r="GR196" s="80"/>
      <c r="GS196" s="26"/>
      <c r="GT196" s="26"/>
      <c r="GU196" s="26"/>
      <c r="GV196" s="26"/>
      <c r="GW196" s="26"/>
      <c r="GX196" s="26"/>
      <c r="GY196" s="26"/>
      <c r="GZ196" s="26"/>
      <c r="HA196" s="26"/>
      <c r="HB196" s="26"/>
      <c r="HC196" s="26"/>
      <c r="HD196" s="26"/>
      <c r="HE196" s="26"/>
      <c r="HF196" s="26"/>
      <c r="HG196" s="26"/>
      <c r="HH196" s="26"/>
      <c r="HI196" s="26"/>
      <c r="HJ196" s="26"/>
      <c r="HK196" s="26"/>
      <c r="HL196" s="26"/>
      <c r="HM196" s="26"/>
      <c r="HN196" s="26"/>
      <c r="HO196" s="26"/>
      <c r="HP196" s="26"/>
      <c r="HQ196" s="26"/>
      <c r="HR196" s="26"/>
      <c r="HS196" s="26"/>
      <c r="HT196" s="26"/>
      <c r="HU196" s="26"/>
      <c r="HV196" s="26"/>
      <c r="HW196" s="26"/>
      <c r="HX196" s="26"/>
      <c r="HY196" s="26"/>
      <c r="HZ196" s="26"/>
      <c r="IA196" s="26"/>
      <c r="IB196" s="26"/>
      <c r="IC196" s="26"/>
      <c r="ID196" s="26"/>
      <c r="IE196" s="26"/>
      <c r="IF196" s="26"/>
      <c r="IG196" s="26"/>
      <c r="IH196" s="26"/>
      <c r="II196" s="26"/>
      <c r="IJ196" s="26"/>
      <c r="IK196" s="26"/>
      <c r="IL196" s="26"/>
      <c r="IM196" s="26"/>
      <c r="IN196" s="26"/>
      <c r="IO196" s="26"/>
      <c r="IP196" s="26"/>
      <c r="IQ196" s="26"/>
      <c r="IR196" s="80"/>
      <c r="IS196" s="27"/>
      <c r="IT196" s="26"/>
      <c r="IU196" s="80"/>
      <c r="IV196" s="26"/>
      <c r="IW196" s="26"/>
      <c r="IX196" s="26"/>
      <c r="IY196" s="26"/>
      <c r="IZ196" s="26"/>
      <c r="JA196" s="26"/>
      <c r="JB196" s="26"/>
      <c r="JC196" s="26"/>
      <c r="JD196" s="26"/>
      <c r="JE196" s="26"/>
      <c r="JF196" s="26"/>
      <c r="JG196" s="26"/>
      <c r="JH196" s="26"/>
      <c r="JI196" s="26"/>
      <c r="JJ196" s="26"/>
      <c r="JK196" s="26"/>
      <c r="JL196" s="26"/>
      <c r="JM196" s="26"/>
      <c r="JN196" s="26"/>
      <c r="JO196" s="26"/>
      <c r="JP196" s="26"/>
      <c r="JQ196" s="26"/>
      <c r="JR196" s="26"/>
      <c r="JS196" s="26"/>
      <c r="JT196" s="26"/>
      <c r="JU196" s="26"/>
      <c r="JV196" s="26"/>
      <c r="JW196" s="26"/>
      <c r="JX196" s="30"/>
      <c r="JY196" s="30"/>
      <c r="JZ196" s="30"/>
      <c r="KA196" s="30"/>
      <c r="KB196" s="26"/>
      <c r="KC196" s="26"/>
      <c r="KD196" s="26"/>
      <c r="KE196" s="26"/>
      <c r="KF196" s="26"/>
      <c r="KG196" s="26"/>
      <c r="KH196" s="26"/>
      <c r="KI196" s="26"/>
      <c r="KJ196" s="26"/>
      <c r="KK196" s="26"/>
      <c r="KL196" s="26"/>
      <c r="KM196" s="26"/>
      <c r="KN196" s="26"/>
      <c r="KO196" s="26"/>
      <c r="KP196" s="26"/>
      <c r="KQ196" s="26"/>
      <c r="KR196" s="26"/>
      <c r="KS196" s="26"/>
      <c r="KT196" s="26"/>
      <c r="KU196" s="26"/>
      <c r="KV196" s="26"/>
      <c r="KW196" s="26"/>
      <c r="KX196" s="26"/>
      <c r="KY196" s="26"/>
      <c r="KZ196" s="26"/>
      <c r="LA196" s="26"/>
      <c r="LB196" s="26"/>
      <c r="LC196" s="26"/>
      <c r="LD196" s="26"/>
      <c r="LE196" s="26"/>
      <c r="LF196" s="26"/>
      <c r="LG196" s="26"/>
      <c r="LH196" s="26"/>
      <c r="LI196" s="26"/>
      <c r="LJ196" s="26"/>
      <c r="LK196" s="26"/>
      <c r="LL196" s="26"/>
      <c r="LM196" s="26"/>
      <c r="LN196" s="26"/>
      <c r="LO196" s="26"/>
      <c r="LP196" s="26"/>
      <c r="LQ196" s="26"/>
      <c r="LR196" s="26"/>
      <c r="LS196" s="26"/>
    </row>
    <row r="197" spans="1:331" ht="15.75" x14ac:dyDescent="0.25">
      <c r="A197" s="66" t="s">
        <v>420</v>
      </c>
      <c r="B197" s="198">
        <f t="shared" si="398"/>
        <v>4083</v>
      </c>
      <c r="C197" s="198">
        <f t="shared" si="399"/>
        <v>4083</v>
      </c>
      <c r="D197" s="198">
        <f t="shared" si="400"/>
        <v>4083</v>
      </c>
      <c r="E197" s="198"/>
      <c r="F197" s="198">
        <f t="shared" si="401"/>
        <v>4083</v>
      </c>
      <c r="G197" s="26">
        <f t="shared" si="477"/>
        <v>100</v>
      </c>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184"/>
      <c r="BY197" s="184"/>
      <c r="BZ197" s="184"/>
      <c r="CA197" s="184"/>
      <c r="CB197" s="26"/>
      <c r="CC197" s="26"/>
      <c r="CD197" s="26"/>
      <c r="CE197" s="80"/>
      <c r="CF197" s="26"/>
      <c r="CG197" s="26"/>
      <c r="CH197" s="26"/>
      <c r="CI197" s="80"/>
      <c r="CJ197" s="26"/>
      <c r="CK197" s="26"/>
      <c r="CL197" s="26"/>
      <c r="CM197" s="80"/>
      <c r="CN197" s="26"/>
      <c r="CO197" s="26"/>
      <c r="CP197" s="26"/>
      <c r="CQ197" s="80"/>
      <c r="CR197" s="26"/>
      <c r="CS197" s="26"/>
      <c r="CT197" s="26"/>
      <c r="CU197" s="80"/>
      <c r="CV197" s="80"/>
      <c r="CW197" s="26"/>
      <c r="CX197" s="26"/>
      <c r="CY197" s="80"/>
      <c r="CZ197" s="26">
        <v>4083</v>
      </c>
      <c r="DA197" s="26">
        <v>4083</v>
      </c>
      <c r="DB197" s="26">
        <v>4083</v>
      </c>
      <c r="DC197" s="31">
        <f t="shared" si="405"/>
        <v>100</v>
      </c>
      <c r="DD197" s="26"/>
      <c r="DE197" s="26"/>
      <c r="DF197" s="26"/>
      <c r="DG197" s="80"/>
      <c r="DH197" s="80"/>
      <c r="DI197" s="26"/>
      <c r="DJ197" s="26"/>
      <c r="DK197" s="80"/>
      <c r="DL197" s="80"/>
      <c r="DM197" s="26"/>
      <c r="DN197" s="26"/>
      <c r="DO197" s="80"/>
      <c r="DP197" s="26"/>
      <c r="DQ197" s="26"/>
      <c r="DR197" s="26"/>
      <c r="DS197" s="188"/>
      <c r="DT197" s="188"/>
      <c r="DU197" s="27"/>
      <c r="DV197" s="26"/>
      <c r="DW197" s="80"/>
      <c r="DX197" s="80"/>
      <c r="DY197" s="27"/>
      <c r="DZ197" s="26"/>
      <c r="EA197" s="80"/>
      <c r="EB197" s="27"/>
      <c r="EC197" s="27"/>
      <c r="ED197" s="26"/>
      <c r="EE197" s="80"/>
      <c r="EF197" s="27"/>
      <c r="EG197" s="27"/>
      <c r="EH197" s="26"/>
      <c r="EI197" s="26"/>
      <c r="EJ197" s="27"/>
      <c r="EK197" s="27"/>
      <c r="EL197" s="26"/>
      <c r="EM197" s="80"/>
      <c r="EN197" s="27"/>
      <c r="EO197" s="27"/>
      <c r="EP197" s="26"/>
      <c r="EQ197" s="80"/>
      <c r="ER197" s="26"/>
      <c r="ES197" s="26"/>
      <c r="ET197" s="26"/>
      <c r="EU197" s="80"/>
      <c r="EV197" s="26"/>
      <c r="EW197" s="26"/>
      <c r="EX197" s="26"/>
      <c r="EY197" s="26"/>
      <c r="EZ197" s="26"/>
      <c r="FA197" s="26"/>
      <c r="FB197" s="26"/>
      <c r="FC197" s="26"/>
      <c r="FD197" s="27"/>
      <c r="FE197" s="27"/>
      <c r="FF197" s="26"/>
      <c r="FG197" s="80"/>
      <c r="FH197" s="80"/>
      <c r="FI197" s="27"/>
      <c r="FJ197" s="26"/>
      <c r="FK197" s="80"/>
      <c r="FL197" s="80"/>
      <c r="FM197" s="27"/>
      <c r="FN197" s="26"/>
      <c r="FO197" s="80"/>
      <c r="FP197" s="26"/>
      <c r="FQ197" s="26"/>
      <c r="FR197" s="26"/>
      <c r="FS197" s="80"/>
      <c r="FT197" s="80"/>
      <c r="FU197" s="26"/>
      <c r="FV197" s="26"/>
      <c r="FW197" s="80"/>
      <c r="FX197" s="26"/>
      <c r="FY197" s="26"/>
      <c r="FZ197" s="26"/>
      <c r="GA197" s="80"/>
      <c r="GB197" s="26"/>
      <c r="GC197" s="26"/>
      <c r="GD197" s="26"/>
      <c r="GE197" s="80"/>
      <c r="GF197" s="26"/>
      <c r="GG197" s="26"/>
      <c r="GH197" s="26"/>
      <c r="GI197" s="80"/>
      <c r="GJ197" s="80"/>
      <c r="GK197" s="26"/>
      <c r="GL197" s="26"/>
      <c r="GM197" s="80"/>
      <c r="GN197" s="26"/>
      <c r="GO197" s="26"/>
      <c r="GP197" s="26"/>
      <c r="GQ197" s="80"/>
      <c r="GR197" s="80"/>
      <c r="GS197" s="26"/>
      <c r="GT197" s="26"/>
      <c r="GU197" s="26"/>
      <c r="GV197" s="26"/>
      <c r="GW197" s="26"/>
      <c r="GX197" s="26"/>
      <c r="GY197" s="26"/>
      <c r="GZ197" s="26"/>
      <c r="HA197" s="26"/>
      <c r="HB197" s="26"/>
      <c r="HC197" s="26"/>
      <c r="HD197" s="26"/>
      <c r="HE197" s="26"/>
      <c r="HF197" s="26"/>
      <c r="HG197" s="26"/>
      <c r="HH197" s="26"/>
      <c r="HI197" s="26"/>
      <c r="HJ197" s="26"/>
      <c r="HK197" s="26"/>
      <c r="HL197" s="26"/>
      <c r="HM197" s="26"/>
      <c r="HN197" s="26"/>
      <c r="HO197" s="26"/>
      <c r="HP197" s="26"/>
      <c r="HQ197" s="26"/>
      <c r="HR197" s="26"/>
      <c r="HS197" s="26"/>
      <c r="HT197" s="26"/>
      <c r="HU197" s="26"/>
      <c r="HV197" s="26"/>
      <c r="HW197" s="26"/>
      <c r="HX197" s="26"/>
      <c r="HY197" s="26"/>
      <c r="HZ197" s="26"/>
      <c r="IA197" s="26"/>
      <c r="IB197" s="26"/>
      <c r="IC197" s="26"/>
      <c r="ID197" s="26"/>
      <c r="IE197" s="26"/>
      <c r="IF197" s="26"/>
      <c r="IG197" s="26"/>
      <c r="IH197" s="26"/>
      <c r="II197" s="26"/>
      <c r="IJ197" s="26"/>
      <c r="IK197" s="26"/>
      <c r="IL197" s="26"/>
      <c r="IM197" s="26"/>
      <c r="IN197" s="26"/>
      <c r="IO197" s="26"/>
      <c r="IP197" s="26"/>
      <c r="IQ197" s="26"/>
      <c r="IR197" s="80"/>
      <c r="IS197" s="27"/>
      <c r="IT197" s="26"/>
      <c r="IU197" s="80"/>
      <c r="IV197" s="26"/>
      <c r="IW197" s="26"/>
      <c r="IX197" s="26"/>
      <c r="IY197" s="26"/>
      <c r="IZ197" s="26"/>
      <c r="JA197" s="26"/>
      <c r="JB197" s="26"/>
      <c r="JC197" s="26"/>
      <c r="JD197" s="26"/>
      <c r="JE197" s="26"/>
      <c r="JF197" s="26"/>
      <c r="JG197" s="26"/>
      <c r="JH197" s="26"/>
      <c r="JI197" s="26"/>
      <c r="JJ197" s="26"/>
      <c r="JK197" s="26"/>
      <c r="JL197" s="26"/>
      <c r="JM197" s="26"/>
      <c r="JN197" s="26"/>
      <c r="JO197" s="26"/>
      <c r="JP197" s="26"/>
      <c r="JQ197" s="26"/>
      <c r="JR197" s="26"/>
      <c r="JS197" s="26"/>
      <c r="JT197" s="26"/>
      <c r="JU197" s="26"/>
      <c r="JV197" s="26"/>
      <c r="JW197" s="26"/>
      <c r="JX197" s="30"/>
      <c r="JY197" s="30"/>
      <c r="JZ197" s="30"/>
      <c r="KA197" s="30"/>
      <c r="KB197" s="26"/>
      <c r="KC197" s="26"/>
      <c r="KD197" s="26"/>
      <c r="KE197" s="26"/>
      <c r="KF197" s="26"/>
      <c r="KG197" s="26"/>
      <c r="KH197" s="26"/>
      <c r="KI197" s="26"/>
      <c r="KJ197" s="26"/>
      <c r="KK197" s="26"/>
      <c r="KL197" s="26"/>
      <c r="KM197" s="26"/>
      <c r="KN197" s="26"/>
      <c r="KO197" s="26"/>
      <c r="KP197" s="26"/>
      <c r="KQ197" s="26"/>
      <c r="KR197" s="26"/>
      <c r="KS197" s="26"/>
      <c r="KT197" s="26"/>
      <c r="KU197" s="26"/>
      <c r="KV197" s="26"/>
      <c r="KW197" s="26"/>
      <c r="KX197" s="26"/>
      <c r="KY197" s="26"/>
      <c r="KZ197" s="26"/>
      <c r="LA197" s="26"/>
      <c r="LB197" s="26"/>
      <c r="LC197" s="26"/>
      <c r="LD197" s="26"/>
      <c r="LE197" s="26"/>
      <c r="LF197" s="26"/>
      <c r="LG197" s="26"/>
      <c r="LH197" s="26"/>
      <c r="LI197" s="26"/>
      <c r="LJ197" s="26"/>
      <c r="LK197" s="26"/>
      <c r="LL197" s="26"/>
      <c r="LM197" s="26"/>
      <c r="LN197" s="26"/>
      <c r="LO197" s="26"/>
      <c r="LP197" s="26"/>
      <c r="LQ197" s="26"/>
      <c r="LR197" s="26"/>
      <c r="LS197" s="26"/>
    </row>
    <row r="198" spans="1:331" ht="15.75" x14ac:dyDescent="0.25">
      <c r="A198" s="66" t="s">
        <v>421</v>
      </c>
      <c r="B198" s="198">
        <f t="shared" si="398"/>
        <v>3006</v>
      </c>
      <c r="C198" s="198">
        <f t="shared" si="399"/>
        <v>4806</v>
      </c>
      <c r="D198" s="198">
        <f t="shared" si="400"/>
        <v>4806</v>
      </c>
      <c r="E198" s="198"/>
      <c r="F198" s="198">
        <f t="shared" si="401"/>
        <v>3006</v>
      </c>
      <c r="G198" s="26">
        <f t="shared" si="477"/>
        <v>62.546816479400746</v>
      </c>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184"/>
      <c r="BY198" s="184"/>
      <c r="BZ198" s="184"/>
      <c r="CA198" s="184"/>
      <c r="CB198" s="26"/>
      <c r="CC198" s="26"/>
      <c r="CD198" s="26"/>
      <c r="CE198" s="80"/>
      <c r="CF198" s="26"/>
      <c r="CG198" s="26"/>
      <c r="CH198" s="26"/>
      <c r="CI198" s="80"/>
      <c r="CJ198" s="26"/>
      <c r="CK198" s="26"/>
      <c r="CL198" s="26"/>
      <c r="CM198" s="80"/>
      <c r="CN198" s="26"/>
      <c r="CO198" s="26"/>
      <c r="CP198" s="26"/>
      <c r="CQ198" s="80"/>
      <c r="CR198" s="26"/>
      <c r="CS198" s="26"/>
      <c r="CT198" s="26"/>
      <c r="CU198" s="80"/>
      <c r="CV198" s="80"/>
      <c r="CW198" s="26"/>
      <c r="CX198" s="26"/>
      <c r="CY198" s="80"/>
      <c r="CZ198" s="26">
        <v>3006</v>
      </c>
      <c r="DA198" s="26">
        <v>3006</v>
      </c>
      <c r="DB198" s="26">
        <v>3006</v>
      </c>
      <c r="DC198" s="31">
        <f t="shared" si="405"/>
        <v>100</v>
      </c>
      <c r="DD198" s="26"/>
      <c r="DE198" s="26"/>
      <c r="DF198" s="26"/>
      <c r="DG198" s="80"/>
      <c r="DH198" s="80"/>
      <c r="DI198" s="26"/>
      <c r="DJ198" s="26"/>
      <c r="DK198" s="80"/>
      <c r="DL198" s="80"/>
      <c r="DM198" s="26"/>
      <c r="DN198" s="26"/>
      <c r="DO198" s="80"/>
      <c r="DP198" s="26"/>
      <c r="DQ198" s="26"/>
      <c r="DR198" s="26"/>
      <c r="DS198" s="188"/>
      <c r="DT198" s="188"/>
      <c r="DU198" s="27"/>
      <c r="DV198" s="26"/>
      <c r="DW198" s="80"/>
      <c r="DX198" s="80"/>
      <c r="DY198" s="27"/>
      <c r="DZ198" s="26"/>
      <c r="EA198" s="80"/>
      <c r="EB198" s="27"/>
      <c r="EC198" s="27"/>
      <c r="ED198" s="26"/>
      <c r="EE198" s="80"/>
      <c r="EF198" s="27"/>
      <c r="EG198" s="27"/>
      <c r="EH198" s="26"/>
      <c r="EI198" s="26"/>
      <c r="EJ198" s="27"/>
      <c r="EK198" s="27"/>
      <c r="EL198" s="26"/>
      <c r="EM198" s="80"/>
      <c r="EN198" s="27"/>
      <c r="EO198" s="27"/>
      <c r="EP198" s="26"/>
      <c r="EQ198" s="80"/>
      <c r="ER198" s="26"/>
      <c r="ES198" s="26"/>
      <c r="ET198" s="26"/>
      <c r="EU198" s="80"/>
      <c r="EV198" s="26"/>
      <c r="EW198" s="26"/>
      <c r="EX198" s="26"/>
      <c r="EY198" s="26"/>
      <c r="EZ198" s="26"/>
      <c r="FA198" s="26"/>
      <c r="FB198" s="26"/>
      <c r="FC198" s="26"/>
      <c r="FD198" s="27"/>
      <c r="FE198" s="27"/>
      <c r="FF198" s="26"/>
      <c r="FG198" s="80"/>
      <c r="FH198" s="80"/>
      <c r="FI198" s="27"/>
      <c r="FJ198" s="26"/>
      <c r="FK198" s="80"/>
      <c r="FL198" s="80"/>
      <c r="FM198" s="27"/>
      <c r="FN198" s="26"/>
      <c r="FO198" s="80"/>
      <c r="FP198" s="26"/>
      <c r="FQ198" s="26"/>
      <c r="FR198" s="26"/>
      <c r="FS198" s="80"/>
      <c r="FT198" s="80"/>
      <c r="FU198" s="26"/>
      <c r="FV198" s="26"/>
      <c r="FW198" s="80"/>
      <c r="FX198" s="26"/>
      <c r="FY198" s="26"/>
      <c r="FZ198" s="26"/>
      <c r="GA198" s="80"/>
      <c r="GB198" s="26"/>
      <c r="GC198" s="26"/>
      <c r="GD198" s="26"/>
      <c r="GE198" s="80"/>
      <c r="GF198" s="26"/>
      <c r="GG198" s="26"/>
      <c r="GH198" s="26"/>
      <c r="GI198" s="27"/>
      <c r="GJ198" s="27"/>
      <c r="GK198" s="26"/>
      <c r="GL198" s="26"/>
      <c r="GM198" s="80"/>
      <c r="GN198" s="26"/>
      <c r="GO198" s="26"/>
      <c r="GP198" s="26"/>
      <c r="GQ198" s="80"/>
      <c r="GR198" s="80"/>
      <c r="GS198" s="26"/>
      <c r="GT198" s="26"/>
      <c r="GU198" s="26"/>
      <c r="GV198" s="26"/>
      <c r="GW198" s="26"/>
      <c r="GX198" s="26"/>
      <c r="GY198" s="26"/>
      <c r="GZ198" s="26"/>
      <c r="HA198" s="26"/>
      <c r="HB198" s="26"/>
      <c r="HC198" s="26"/>
      <c r="HD198" s="26"/>
      <c r="HE198" s="26"/>
      <c r="HF198" s="26"/>
      <c r="HG198" s="26"/>
      <c r="HH198" s="26"/>
      <c r="HI198" s="26"/>
      <c r="HJ198" s="26"/>
      <c r="HK198" s="26"/>
      <c r="HL198" s="26"/>
      <c r="HM198" s="26"/>
      <c r="HN198" s="26"/>
      <c r="HO198" s="26"/>
      <c r="HP198" s="26"/>
      <c r="HQ198" s="26"/>
      <c r="HR198" s="26"/>
      <c r="HS198" s="26"/>
      <c r="HT198" s="26"/>
      <c r="HU198" s="26"/>
      <c r="HV198" s="26"/>
      <c r="HW198" s="26"/>
      <c r="HX198" s="26"/>
      <c r="HY198" s="26"/>
      <c r="HZ198" s="26"/>
      <c r="IA198" s="26"/>
      <c r="IB198" s="26"/>
      <c r="IC198" s="26"/>
      <c r="ID198" s="26"/>
      <c r="IE198" s="26"/>
      <c r="IF198" s="26"/>
      <c r="IG198" s="26"/>
      <c r="IH198" s="26"/>
      <c r="II198" s="26"/>
      <c r="IJ198" s="26"/>
      <c r="IK198" s="26"/>
      <c r="IL198" s="26"/>
      <c r="IM198" s="26"/>
      <c r="IN198" s="26"/>
      <c r="IO198" s="26"/>
      <c r="IP198" s="26"/>
      <c r="IQ198" s="26"/>
      <c r="IR198" s="80"/>
      <c r="IS198" s="27"/>
      <c r="IT198" s="26"/>
      <c r="IU198" s="80"/>
      <c r="IV198" s="26"/>
      <c r="IW198" s="26"/>
      <c r="IX198" s="26"/>
      <c r="IY198" s="26"/>
      <c r="IZ198" s="26"/>
      <c r="JA198" s="26"/>
      <c r="JB198" s="26"/>
      <c r="JC198" s="26"/>
      <c r="JD198" s="26"/>
      <c r="JE198" s="26">
        <v>1800</v>
      </c>
      <c r="JF198" s="26"/>
      <c r="JG198" s="26"/>
      <c r="JH198" s="26"/>
      <c r="JI198" s="26"/>
      <c r="JJ198" s="26"/>
      <c r="JK198" s="26"/>
      <c r="JL198" s="26"/>
      <c r="JM198" s="26"/>
      <c r="JN198" s="26"/>
      <c r="JO198" s="26"/>
      <c r="JP198" s="26"/>
      <c r="JQ198" s="26"/>
      <c r="JR198" s="26"/>
      <c r="JS198" s="26"/>
      <c r="JT198" s="26"/>
      <c r="JU198" s="26"/>
      <c r="JV198" s="26"/>
      <c r="JW198" s="26"/>
      <c r="JX198" s="30"/>
      <c r="JY198" s="30"/>
      <c r="JZ198" s="30"/>
      <c r="KA198" s="30"/>
      <c r="KB198" s="26"/>
      <c r="KC198" s="26"/>
      <c r="KD198" s="26"/>
      <c r="KE198" s="26"/>
      <c r="KF198" s="26"/>
      <c r="KG198" s="26"/>
      <c r="KH198" s="26"/>
      <c r="KI198" s="26"/>
      <c r="KJ198" s="26"/>
      <c r="KK198" s="26"/>
      <c r="KL198" s="26"/>
      <c r="KM198" s="26"/>
      <c r="KN198" s="26"/>
      <c r="KO198" s="26"/>
      <c r="KP198" s="26"/>
      <c r="KQ198" s="26"/>
      <c r="KR198" s="26"/>
      <c r="KS198" s="26"/>
      <c r="KT198" s="26"/>
      <c r="KU198" s="26"/>
      <c r="KV198" s="26"/>
      <c r="KW198" s="26"/>
      <c r="KX198" s="26"/>
      <c r="KY198" s="26"/>
      <c r="KZ198" s="26"/>
      <c r="LA198" s="26"/>
      <c r="LB198" s="26"/>
      <c r="LC198" s="26"/>
      <c r="LD198" s="26"/>
      <c r="LE198" s="26"/>
      <c r="LF198" s="26"/>
      <c r="LG198" s="26"/>
      <c r="LH198" s="26"/>
      <c r="LI198" s="26"/>
      <c r="LJ198" s="26"/>
      <c r="LK198" s="26"/>
      <c r="LL198" s="26"/>
      <c r="LM198" s="26"/>
      <c r="LN198" s="26"/>
      <c r="LO198" s="26"/>
      <c r="LP198" s="26"/>
      <c r="LQ198" s="26"/>
      <c r="LR198" s="26"/>
      <c r="LS198" s="26"/>
    </row>
    <row r="199" spans="1:331" s="154" customFormat="1" ht="31.5" x14ac:dyDescent="0.25">
      <c r="A199" s="20" t="s">
        <v>245</v>
      </c>
      <c r="B199" s="197">
        <f t="shared" si="398"/>
        <v>84950.498399999997</v>
      </c>
      <c r="C199" s="197">
        <f t="shared" si="399"/>
        <v>147942.43779</v>
      </c>
      <c r="D199" s="197">
        <f t="shared" si="400"/>
        <v>147942.43779</v>
      </c>
      <c r="E199" s="197"/>
      <c r="F199" s="197">
        <f t="shared" si="401"/>
        <v>56256.390540000008</v>
      </c>
      <c r="G199" s="28">
        <f t="shared" si="477"/>
        <v>38.025864235017082</v>
      </c>
      <c r="H199" s="29">
        <f>H200+H201+H202</f>
        <v>0</v>
      </c>
      <c r="I199" s="29">
        <f>I200+I201+I202</f>
        <v>0</v>
      </c>
      <c r="J199" s="29">
        <f>J200+J201+J202</f>
        <v>0</v>
      </c>
      <c r="K199" s="29">
        <f>K200+K201+K202</f>
        <v>0</v>
      </c>
      <c r="L199" s="29"/>
      <c r="M199" s="29">
        <f>M200+M201+M202</f>
        <v>0</v>
      </c>
      <c r="N199" s="29">
        <f>N200+N201+N202</f>
        <v>0</v>
      </c>
      <c r="O199" s="29">
        <f>O200+O201+O202</f>
        <v>0</v>
      </c>
      <c r="P199" s="29"/>
      <c r="Q199" s="29">
        <f>Q200+Q201+Q202</f>
        <v>0</v>
      </c>
      <c r="R199" s="29">
        <f>R200+R201+R202</f>
        <v>0</v>
      </c>
      <c r="S199" s="29">
        <f>S200+S201+S202</f>
        <v>0</v>
      </c>
      <c r="T199" s="29"/>
      <c r="U199" s="29">
        <f>U200+U201+U202</f>
        <v>0</v>
      </c>
      <c r="V199" s="29">
        <f>V200+V201+V202</f>
        <v>0</v>
      </c>
      <c r="W199" s="29">
        <f>W200+W201+W202</f>
        <v>0</v>
      </c>
      <c r="X199" s="29">
        <f t="shared" ref="X199:AA199" si="515">X200+X201+X202</f>
        <v>0</v>
      </c>
      <c r="Y199" s="29">
        <f t="shared" si="515"/>
        <v>0</v>
      </c>
      <c r="Z199" s="29">
        <f t="shared" si="515"/>
        <v>0</v>
      </c>
      <c r="AA199" s="29">
        <f t="shared" si="515"/>
        <v>0</v>
      </c>
      <c r="AB199" s="29">
        <f t="shared" ref="AB199:AD199" si="516">AB200+AB201+AB202</f>
        <v>0</v>
      </c>
      <c r="AC199" s="29">
        <f t="shared" si="516"/>
        <v>0</v>
      </c>
      <c r="AD199" s="29">
        <f t="shared" si="516"/>
        <v>0</v>
      </c>
      <c r="AE199" s="28"/>
      <c r="AF199" s="28"/>
      <c r="AG199" s="29">
        <f>AG200+AG201+AG202</f>
        <v>0</v>
      </c>
      <c r="AH199" s="29">
        <f>AH200+AH201+AH202</f>
        <v>0</v>
      </c>
      <c r="AI199" s="29">
        <f>AI200+AI201+AI202</f>
        <v>0</v>
      </c>
      <c r="AJ199" s="29"/>
      <c r="AK199" s="29">
        <f>AK200+AK201+AK202</f>
        <v>0</v>
      </c>
      <c r="AL199" s="29">
        <f>AL200+AL201+AL202</f>
        <v>0</v>
      </c>
      <c r="AM199" s="29">
        <f>AM200+AM201+AM202</f>
        <v>0</v>
      </c>
      <c r="AN199" s="29"/>
      <c r="AO199" s="29"/>
      <c r="AP199" s="29"/>
      <c r="AQ199" s="29"/>
      <c r="AR199" s="29"/>
      <c r="AS199" s="29"/>
      <c r="AT199" s="29"/>
      <c r="AU199" s="28"/>
      <c r="AV199" s="29">
        <f>AV200+AV201+AV202</f>
        <v>0</v>
      </c>
      <c r="AW199" s="29">
        <f>AW200+AW201+AW202</f>
        <v>0</v>
      </c>
      <c r="AX199" s="29">
        <f>AX200+AX201+AX202</f>
        <v>0</v>
      </c>
      <c r="AY199" s="28"/>
      <c r="AZ199" s="29">
        <f>AZ200+AZ201+AZ202</f>
        <v>34.687589999999993</v>
      </c>
      <c r="BA199" s="29">
        <f>BA200+BA201+BA202</f>
        <v>34.687589999999993</v>
      </c>
      <c r="BB199" s="29">
        <f>BB200+BB201+BB202</f>
        <v>34.687589999999993</v>
      </c>
      <c r="BC199" s="28">
        <f>BB199/BA199*100</f>
        <v>100</v>
      </c>
      <c r="BD199" s="29"/>
      <c r="BE199" s="29"/>
      <c r="BF199" s="29"/>
      <c r="BG199" s="28"/>
      <c r="BH199" s="29"/>
      <c r="BI199" s="29"/>
      <c r="BJ199" s="29"/>
      <c r="BK199" s="28"/>
      <c r="BL199" s="28"/>
      <c r="BM199" s="29">
        <f>BM200+BM201+BM202</f>
        <v>0</v>
      </c>
      <c r="BN199" s="29">
        <f>BN200+BN201+BN202</f>
        <v>0</v>
      </c>
      <c r="BO199" s="29">
        <f>BO200+BO201+BO202</f>
        <v>0</v>
      </c>
      <c r="BP199" s="29"/>
      <c r="BQ199" s="29">
        <f>BQ200+BQ201+BQ202</f>
        <v>5877.96893</v>
      </c>
      <c r="BR199" s="29">
        <f>BR200+BR201+BR202</f>
        <v>507</v>
      </c>
      <c r="BS199" s="28">
        <f t="shared" si="404"/>
        <v>8.6254283756481165</v>
      </c>
      <c r="BT199" s="29">
        <f>BT200+BT201+BT202</f>
        <v>8500</v>
      </c>
      <c r="BU199" s="29">
        <f>BU200+BU201+BU202</f>
        <v>8500</v>
      </c>
      <c r="BV199" s="29">
        <f>BV200+BV201+BV202</f>
        <v>8500</v>
      </c>
      <c r="BW199" s="28">
        <f>BV199/BU199*100</f>
        <v>100</v>
      </c>
      <c r="BX199" s="29">
        <f t="shared" ref="BX199:CD199" si="517">BX200+BX201+BX202</f>
        <v>15504.5</v>
      </c>
      <c r="BY199" s="29">
        <f t="shared" si="517"/>
        <v>20842.400000000001</v>
      </c>
      <c r="BZ199" s="29">
        <f t="shared" si="517"/>
        <v>13894.738960000001</v>
      </c>
      <c r="CA199" s="29">
        <f t="shared" si="517"/>
        <v>66.665734080528154</v>
      </c>
      <c r="CB199" s="29">
        <f t="shared" si="517"/>
        <v>29755.95505</v>
      </c>
      <c r="CC199" s="29">
        <f t="shared" si="517"/>
        <v>29755.95505</v>
      </c>
      <c r="CD199" s="29">
        <f t="shared" si="517"/>
        <v>4049.12601</v>
      </c>
      <c r="CE199" s="29">
        <f t="shared" ref="CE199:CE203" si="518">CD199/CC199*100</f>
        <v>13.607783729999955</v>
      </c>
      <c r="CF199" s="29">
        <f t="shared" ref="CF199" si="519">CF200+CF201+CF202</f>
        <v>3518.7</v>
      </c>
      <c r="CG199" s="29">
        <f t="shared" ref="CG199:CL199" si="520">CG200+CG201+CG202</f>
        <v>4073.5</v>
      </c>
      <c r="CH199" s="29">
        <f t="shared" si="520"/>
        <v>2782.8769700000003</v>
      </c>
      <c r="CI199" s="29">
        <f t="shared" si="520"/>
        <v>68.316606603657789</v>
      </c>
      <c r="CJ199" s="29">
        <f t="shared" ref="CJ199" si="521">CJ200+CJ201+CJ202</f>
        <v>560</v>
      </c>
      <c r="CK199" s="29">
        <f t="shared" si="520"/>
        <v>560</v>
      </c>
      <c r="CL199" s="29">
        <f t="shared" si="520"/>
        <v>80</v>
      </c>
      <c r="CM199" s="29">
        <f>CL199/CK199*100</f>
        <v>14.285714285714285</v>
      </c>
      <c r="CN199" s="29">
        <f>CN200+CN201+CN202</f>
        <v>0</v>
      </c>
      <c r="CO199" s="29">
        <f>CO200+CO201+CO202</f>
        <v>18317.622530000001</v>
      </c>
      <c r="CP199" s="29">
        <f>CP200+CP201+CP202</f>
        <v>0</v>
      </c>
      <c r="CQ199" s="82"/>
      <c r="CR199" s="29">
        <f>CR200+CR201+CR202</f>
        <v>270.45576</v>
      </c>
      <c r="CS199" s="29">
        <f>CS200+CS201+CS202</f>
        <v>270.45576</v>
      </c>
      <c r="CT199" s="29">
        <f>CT200+CT201+CT202</f>
        <v>270.45576</v>
      </c>
      <c r="CU199" s="82">
        <f t="shared" ref="CU199:CU203" si="522">CT199/CS199*100</f>
        <v>100</v>
      </c>
      <c r="CV199" s="29"/>
      <c r="CW199" s="29">
        <f>CW200+CW201+CW202</f>
        <v>0</v>
      </c>
      <c r="CX199" s="29">
        <f>CX200+CX201+CX202</f>
        <v>0</v>
      </c>
      <c r="CY199" s="29">
        <f>CY200+CY201+CY202</f>
        <v>0</v>
      </c>
      <c r="CZ199" s="29">
        <f t="shared" ref="CZ199" si="523">CZ200+CZ201+CZ202</f>
        <v>8679</v>
      </c>
      <c r="DA199" s="29">
        <f t="shared" ref="DA199:DG199" si="524">DA200+DA201+DA202</f>
        <v>8679</v>
      </c>
      <c r="DB199" s="29">
        <f t="shared" si="524"/>
        <v>8679</v>
      </c>
      <c r="DC199" s="82">
        <f t="shared" si="405"/>
        <v>100</v>
      </c>
      <c r="DD199" s="29">
        <f t="shared" si="524"/>
        <v>0</v>
      </c>
      <c r="DE199" s="29">
        <f t="shared" si="524"/>
        <v>0</v>
      </c>
      <c r="DF199" s="29">
        <f t="shared" si="524"/>
        <v>0</v>
      </c>
      <c r="DG199" s="29">
        <f t="shared" si="524"/>
        <v>0</v>
      </c>
      <c r="DH199" s="29"/>
      <c r="DI199" s="29">
        <f>DI200+DI201+DI202</f>
        <v>0</v>
      </c>
      <c r="DJ199" s="29">
        <f>DJ200+DJ201+DJ202</f>
        <v>0</v>
      </c>
      <c r="DK199" s="29">
        <f>DK200+DK201+DK202</f>
        <v>0</v>
      </c>
      <c r="DL199" s="29"/>
      <c r="DM199" s="29">
        <f>DM200+DM201+DM202</f>
        <v>3724.6979300000003</v>
      </c>
      <c r="DN199" s="29">
        <f>DN200+DN201+DN202</f>
        <v>2369.8136299999996</v>
      </c>
      <c r="DO199" s="28">
        <f>DN199/DM199*100</f>
        <v>63.624317314773485</v>
      </c>
      <c r="DP199" s="29">
        <f>DP200+DP201+DP202</f>
        <v>78.3</v>
      </c>
      <c r="DQ199" s="29">
        <f>DQ200+DQ201+DQ202</f>
        <v>78.3</v>
      </c>
      <c r="DR199" s="29">
        <f>DR200+DR201+DR202</f>
        <v>0</v>
      </c>
      <c r="DS199" s="187">
        <f>DR199/DQ199*100</f>
        <v>0</v>
      </c>
      <c r="DT199" s="187"/>
      <c r="DU199" s="29">
        <f>DU200+DU201+DU202</f>
        <v>0</v>
      </c>
      <c r="DV199" s="29">
        <f>DV200+DV201+DV202</f>
        <v>0</v>
      </c>
      <c r="DW199" s="29">
        <f>DW200+DW201+DW202</f>
        <v>0</v>
      </c>
      <c r="DX199" s="29"/>
      <c r="DY199" s="29">
        <f t="shared" ref="DY199:ED199" si="525">DY200+DY201+DY202</f>
        <v>0</v>
      </c>
      <c r="DZ199" s="29">
        <f t="shared" si="525"/>
        <v>0</v>
      </c>
      <c r="EA199" s="29">
        <f t="shared" si="525"/>
        <v>0</v>
      </c>
      <c r="EB199" s="29">
        <v>3183.8</v>
      </c>
      <c r="EC199" s="29">
        <f t="shared" si="525"/>
        <v>3183.8</v>
      </c>
      <c r="ED199" s="29">
        <f t="shared" si="525"/>
        <v>2107.6984700000003</v>
      </c>
      <c r="EE199" s="29">
        <f>ED199/EC199*100</f>
        <v>66.200718324015327</v>
      </c>
      <c r="EF199" s="29"/>
      <c r="EG199" s="29"/>
      <c r="EH199" s="29"/>
      <c r="EI199" s="28"/>
      <c r="EJ199" s="29">
        <f>EJ200+EJ201+EJ202</f>
        <v>2345.6999999999998</v>
      </c>
      <c r="EK199" s="29">
        <f>EK200+EK201+EK202</f>
        <v>2575.3000000000002</v>
      </c>
      <c r="EL199" s="29">
        <f>EL200+EL201+EL202</f>
        <v>1516.8831499999999</v>
      </c>
      <c r="EM199" s="29">
        <f>EL199/EK199*100</f>
        <v>58.901221216945586</v>
      </c>
      <c r="EN199" s="29">
        <f>EN200+EN201+EN202</f>
        <v>440</v>
      </c>
      <c r="EO199" s="29">
        <f>EO200+EO201+EO202</f>
        <v>440</v>
      </c>
      <c r="EP199" s="29">
        <f>EP200+EP201+EP202</f>
        <v>0</v>
      </c>
      <c r="EQ199" s="29">
        <f>EP199/EO199*100</f>
        <v>0</v>
      </c>
      <c r="ER199" s="29">
        <f t="shared" ref="ER199" si="526">ER200+ER201+ER202</f>
        <v>1846.9</v>
      </c>
      <c r="ES199" s="29">
        <f t="shared" ref="ES199:EZ199" si="527">ES200+ES201+ES202</f>
        <v>0</v>
      </c>
      <c r="ET199" s="29">
        <f t="shared" si="527"/>
        <v>0</v>
      </c>
      <c r="EU199" s="29"/>
      <c r="EV199" s="29">
        <f t="shared" ref="EV199" si="528">EV200+EV201+EV202</f>
        <v>5500</v>
      </c>
      <c r="EW199" s="29">
        <f t="shared" si="527"/>
        <v>7846.9</v>
      </c>
      <c r="EX199" s="29">
        <f t="shared" si="527"/>
        <v>7846.9</v>
      </c>
      <c r="EY199" s="29">
        <f t="shared" si="527"/>
        <v>100</v>
      </c>
      <c r="EZ199" s="29">
        <f t="shared" si="527"/>
        <v>1400</v>
      </c>
      <c r="FA199" s="29">
        <f t="shared" ref="FA199:FC199" si="529">FA200+FA201+FA202</f>
        <v>1400</v>
      </c>
      <c r="FB199" s="29">
        <f t="shared" si="529"/>
        <v>1400</v>
      </c>
      <c r="FC199" s="29">
        <f t="shared" si="529"/>
        <v>100</v>
      </c>
      <c r="FD199" s="29">
        <f>FD200+FD201+FD202</f>
        <v>0</v>
      </c>
      <c r="FE199" s="29">
        <f>FE200+FE201+FE202</f>
        <v>0</v>
      </c>
      <c r="FF199" s="29">
        <f>FF200+FF201+FF202</f>
        <v>0</v>
      </c>
      <c r="FG199" s="29">
        <f>FG200+FG201+FG202</f>
        <v>0</v>
      </c>
      <c r="FH199" s="29"/>
      <c r="FI199" s="29">
        <f>FI200+FI201+FI202</f>
        <v>0</v>
      </c>
      <c r="FJ199" s="29">
        <f>FJ200+FJ201+FJ202</f>
        <v>0</v>
      </c>
      <c r="FK199" s="29">
        <f>FK200+FK201+FK202</f>
        <v>0</v>
      </c>
      <c r="FL199" s="29"/>
      <c r="FM199" s="29">
        <f t="shared" ref="FM199:FR199" si="530">FM200+FM201+FM202</f>
        <v>0</v>
      </c>
      <c r="FN199" s="29">
        <f t="shared" si="530"/>
        <v>0</v>
      </c>
      <c r="FO199" s="29">
        <f t="shared" si="530"/>
        <v>0</v>
      </c>
      <c r="FP199" s="29">
        <f t="shared" ref="FP199" si="531">FP200+FP201+FP202</f>
        <v>0</v>
      </c>
      <c r="FQ199" s="29">
        <f t="shared" si="530"/>
        <v>0</v>
      </c>
      <c r="FR199" s="29">
        <f t="shared" si="530"/>
        <v>0</v>
      </c>
      <c r="FS199" s="29"/>
      <c r="FT199" s="29"/>
      <c r="FU199" s="29">
        <f t="shared" ref="FU199:FZ199" si="532">FU200+FU201+FU202</f>
        <v>8541.2000000000007</v>
      </c>
      <c r="FV199" s="29">
        <f t="shared" si="532"/>
        <v>0</v>
      </c>
      <c r="FW199" s="29">
        <f t="shared" si="532"/>
        <v>0</v>
      </c>
      <c r="FX199" s="29">
        <f t="shared" si="532"/>
        <v>0</v>
      </c>
      <c r="FY199" s="29">
        <f t="shared" si="532"/>
        <v>0</v>
      </c>
      <c r="FZ199" s="29">
        <f t="shared" si="532"/>
        <v>0</v>
      </c>
      <c r="GA199" s="29"/>
      <c r="GB199" s="29">
        <f t="shared" ref="GB199" si="533">GB200+GB201+GB202</f>
        <v>0</v>
      </c>
      <c r="GC199" s="29">
        <f t="shared" ref="GC199:GD199" si="534">GC200+GC201+GC202</f>
        <v>0</v>
      </c>
      <c r="GD199" s="29">
        <f t="shared" si="534"/>
        <v>0</v>
      </c>
      <c r="GE199" s="29"/>
      <c r="GF199" s="29">
        <f>GF200+GF201+GF202</f>
        <v>0</v>
      </c>
      <c r="GG199" s="29">
        <f>GG200+GG201+GG202</f>
        <v>0</v>
      </c>
      <c r="GH199" s="29">
        <f>GH200+GH201+GH202</f>
        <v>0</v>
      </c>
      <c r="GI199" s="29"/>
      <c r="GJ199" s="29"/>
      <c r="GK199" s="29">
        <f t="shared" ref="GK199:GQ199" si="535">GK200+GK201+GK202</f>
        <v>0</v>
      </c>
      <c r="GL199" s="29">
        <f t="shared" si="535"/>
        <v>0</v>
      </c>
      <c r="GM199" s="29">
        <f t="shared" si="535"/>
        <v>0</v>
      </c>
      <c r="GN199" s="29">
        <f t="shared" si="535"/>
        <v>0</v>
      </c>
      <c r="GO199" s="29">
        <f t="shared" si="535"/>
        <v>0</v>
      </c>
      <c r="GP199" s="29">
        <f t="shared" si="535"/>
        <v>0</v>
      </c>
      <c r="GQ199" s="29">
        <f t="shared" si="535"/>
        <v>0</v>
      </c>
      <c r="GR199" s="29"/>
      <c r="GS199" s="29">
        <f>GS200+GS201+GS202</f>
        <v>0</v>
      </c>
      <c r="GT199" s="29">
        <f>GT200+GT201+GT202</f>
        <v>0</v>
      </c>
      <c r="GU199" s="29">
        <f>GU200+GU201+GU202</f>
        <v>0</v>
      </c>
      <c r="GV199" s="29"/>
      <c r="GW199" s="29"/>
      <c r="GX199" s="29"/>
      <c r="GY199" s="28"/>
      <c r="GZ199" s="28"/>
      <c r="HA199" s="29">
        <f>HA200+HA201+HA202</f>
        <v>0</v>
      </c>
      <c r="HB199" s="29">
        <f>HB200+HB201+HB202</f>
        <v>0</v>
      </c>
      <c r="HC199" s="28"/>
      <c r="HD199" s="28"/>
      <c r="HE199" s="29">
        <f>HE200+HE201+HE202</f>
        <v>0</v>
      </c>
      <c r="HF199" s="29">
        <f>HF200+HF201+HF202</f>
        <v>0</v>
      </c>
      <c r="HG199" s="28"/>
      <c r="HH199" s="29">
        <f>HH200+HH201+HH202</f>
        <v>1500</v>
      </c>
      <c r="HI199" s="29">
        <f>HI200+HI201+HI202</f>
        <v>1000</v>
      </c>
      <c r="HJ199" s="29">
        <f>HJ200+HJ201+HJ202</f>
        <v>1000</v>
      </c>
      <c r="HK199" s="28">
        <f>HJ199/HI199*100</f>
        <v>100</v>
      </c>
      <c r="HL199" s="29">
        <f>HL200+HL201+HL202</f>
        <v>1832.5</v>
      </c>
      <c r="HM199" s="29">
        <f>HM200+HM201+HM202</f>
        <v>1832.5</v>
      </c>
      <c r="HN199" s="29">
        <f>HN200+HN201+HN202</f>
        <v>1217.21</v>
      </c>
      <c r="HO199" s="28">
        <f>HN199/HM199*100</f>
        <v>66.423465211459757</v>
      </c>
      <c r="HP199" s="29">
        <f>HP200+HP201+HP202</f>
        <v>0</v>
      </c>
      <c r="HQ199" s="29">
        <f>HQ200+HQ201+HQ202</f>
        <v>0</v>
      </c>
      <c r="HR199" s="29">
        <f>HR200+HR201+HR202</f>
        <v>0</v>
      </c>
      <c r="HS199" s="28"/>
      <c r="HT199" s="29">
        <f>HT200+HT201+HT202</f>
        <v>0</v>
      </c>
      <c r="HU199" s="29">
        <f>HU200+HU201+HU202</f>
        <v>0</v>
      </c>
      <c r="HV199" s="29">
        <f>HV200+HV201+HV202</f>
        <v>0</v>
      </c>
      <c r="HW199" s="28"/>
      <c r="HX199" s="29"/>
      <c r="HY199" s="29"/>
      <c r="HZ199" s="29"/>
      <c r="IA199" s="28"/>
      <c r="IB199" s="29"/>
      <c r="IC199" s="29"/>
      <c r="ID199" s="29"/>
      <c r="IE199" s="28"/>
      <c r="IF199" s="29"/>
      <c r="IG199" s="29"/>
      <c r="IH199" s="29"/>
      <c r="II199" s="28"/>
      <c r="IJ199" s="28"/>
      <c r="IK199" s="29"/>
      <c r="IL199" s="29"/>
      <c r="IM199" s="28"/>
      <c r="IN199" s="28"/>
      <c r="IO199" s="29"/>
      <c r="IP199" s="29"/>
      <c r="IQ199" s="28"/>
      <c r="IR199" s="29"/>
      <c r="IS199" s="29">
        <f>IS200+IS201+IS202</f>
        <v>20408.150000000001</v>
      </c>
      <c r="IT199" s="29">
        <f>IT200+IT201+IT202</f>
        <v>0</v>
      </c>
      <c r="IU199" s="29">
        <f>IU200+IU201+IU202</f>
        <v>0</v>
      </c>
      <c r="IV199" s="29"/>
      <c r="IW199" s="29"/>
      <c r="IX199" s="29"/>
      <c r="IY199" s="28"/>
      <c r="IZ199" s="29"/>
      <c r="JA199" s="29"/>
      <c r="JB199" s="29"/>
      <c r="JC199" s="28"/>
      <c r="JD199" s="28"/>
      <c r="JE199" s="29">
        <f>JE200+JE201+JE202</f>
        <v>0</v>
      </c>
      <c r="JF199" s="29">
        <f>JF200+JF201+JF202</f>
        <v>0</v>
      </c>
      <c r="JG199" s="28"/>
      <c r="JH199" s="29">
        <f>JH200+JH201+JH202</f>
        <v>0</v>
      </c>
      <c r="JI199" s="29">
        <f>JI200+JI201+JI202</f>
        <v>0</v>
      </c>
      <c r="JJ199" s="29">
        <f>JJ200+JJ201+JJ202</f>
        <v>0</v>
      </c>
      <c r="JK199" s="28"/>
      <c r="JL199" s="28"/>
      <c r="JM199" s="29">
        <f>JM200+JM201+JM202</f>
        <v>0</v>
      </c>
      <c r="JN199" s="29">
        <f>JN200+JN201+JN202</f>
        <v>0</v>
      </c>
      <c r="JO199" s="28"/>
      <c r="JP199" s="29"/>
      <c r="JQ199" s="29"/>
      <c r="JR199" s="29"/>
      <c r="JS199" s="28"/>
      <c r="JT199" s="28"/>
      <c r="JU199" s="28"/>
      <c r="JV199" s="28"/>
      <c r="JW199" s="28"/>
      <c r="JX199" s="75"/>
      <c r="JY199" s="75">
        <f>JY200+JY201+JY202</f>
        <v>0</v>
      </c>
      <c r="JZ199" s="75">
        <f>JZ200+JZ201+JZ202</f>
        <v>0</v>
      </c>
      <c r="KA199" s="75"/>
      <c r="KB199" s="28"/>
      <c r="KC199" s="29">
        <f>KC200+KC201+KC202</f>
        <v>0</v>
      </c>
      <c r="KD199" s="29">
        <f>KD200+KD201+KD202</f>
        <v>0</v>
      </c>
      <c r="KE199" s="28"/>
      <c r="KF199" s="28"/>
      <c r="KG199" s="29">
        <f>KG200+KG201+KG202</f>
        <v>0</v>
      </c>
      <c r="KH199" s="29">
        <f>KH200+KH201+KH202</f>
        <v>0</v>
      </c>
      <c r="KI199" s="28"/>
      <c r="KJ199" s="28"/>
      <c r="KK199" s="29">
        <f>KK200+KK201+KK202</f>
        <v>0</v>
      </c>
      <c r="KL199" s="29">
        <f>KL200+KL201+KL202</f>
        <v>0</v>
      </c>
      <c r="KM199" s="28"/>
      <c r="KN199" s="28"/>
      <c r="KO199" s="29">
        <f>KO200+KO201+KO202</f>
        <v>0</v>
      </c>
      <c r="KP199" s="29">
        <f>KP200+KP201+KP202</f>
        <v>0</v>
      </c>
      <c r="KQ199" s="28"/>
      <c r="KR199" s="28"/>
      <c r="KS199" s="29">
        <f>KS200+KS201+KS202</f>
        <v>0</v>
      </c>
      <c r="KT199" s="29">
        <f>KT200+KT201+KT202</f>
        <v>0</v>
      </c>
      <c r="KU199" s="28"/>
      <c r="KV199" s="28"/>
      <c r="KW199" s="29">
        <f>KW200+KW201+KW202</f>
        <v>0</v>
      </c>
      <c r="KX199" s="29">
        <f>KX200+KX201+KX202</f>
        <v>0</v>
      </c>
      <c r="KY199" s="28"/>
      <c r="KZ199" s="28"/>
      <c r="LA199" s="29">
        <f>LA200+LA201+LA202</f>
        <v>0</v>
      </c>
      <c r="LB199" s="29">
        <f>LB200+LB201+LB202</f>
        <v>0</v>
      </c>
      <c r="LC199" s="28"/>
      <c r="LD199" s="28"/>
      <c r="LE199" s="29">
        <f>LE200+LE201+LE202</f>
        <v>0</v>
      </c>
      <c r="LF199" s="29">
        <f>LF200+LF201+LF202</f>
        <v>0</v>
      </c>
      <c r="LG199" s="28"/>
      <c r="LH199" s="28"/>
      <c r="LI199" s="29">
        <f>LI200+LI201+LI202</f>
        <v>0</v>
      </c>
      <c r="LJ199" s="29">
        <f>LJ200+LJ201+LJ202</f>
        <v>0</v>
      </c>
      <c r="LK199" s="28"/>
      <c r="LL199" s="28"/>
      <c r="LM199" s="29">
        <f>LM200+LM201+LM202</f>
        <v>0</v>
      </c>
      <c r="LN199" s="29">
        <f>LN200+LN201+LN202</f>
        <v>0</v>
      </c>
      <c r="LO199" s="28"/>
      <c r="LP199" s="28"/>
      <c r="LQ199" s="29">
        <f>LQ200+LQ201+LQ202</f>
        <v>0</v>
      </c>
      <c r="LR199" s="29">
        <f>LR200+LR201+LR202</f>
        <v>0</v>
      </c>
      <c r="LS199" s="28"/>
    </row>
    <row r="200" spans="1:331" ht="31.5" x14ac:dyDescent="0.25">
      <c r="A200" s="66" t="s">
        <v>219</v>
      </c>
      <c r="B200" s="198">
        <f t="shared" si="398"/>
        <v>67501.04264</v>
      </c>
      <c r="C200" s="198">
        <f t="shared" si="399"/>
        <v>73623.342640000003</v>
      </c>
      <c r="D200" s="198">
        <f t="shared" si="400"/>
        <v>73623.342640000003</v>
      </c>
      <c r="E200" s="198"/>
      <c r="F200" s="198">
        <f t="shared" si="401"/>
        <v>35930.121149999999</v>
      </c>
      <c r="G200" s="26">
        <f t="shared" si="477"/>
        <v>48.802621371987193</v>
      </c>
      <c r="H200" s="27"/>
      <c r="I200" s="27"/>
      <c r="J200" s="26"/>
      <c r="K200" s="26"/>
      <c r="L200" s="26"/>
      <c r="M200" s="27"/>
      <c r="N200" s="27"/>
      <c r="O200" s="26"/>
      <c r="P200" s="26"/>
      <c r="Q200" s="27"/>
      <c r="R200" s="27"/>
      <c r="S200" s="26"/>
      <c r="T200" s="26"/>
      <c r="U200" s="27"/>
      <c r="V200" s="27"/>
      <c r="W200" s="26"/>
      <c r="X200" s="27"/>
      <c r="Y200" s="27"/>
      <c r="Z200" s="27"/>
      <c r="AA200" s="26"/>
      <c r="AB200" s="26"/>
      <c r="AC200" s="26"/>
      <c r="AD200" s="26"/>
      <c r="AE200" s="26"/>
      <c r="AF200" s="26"/>
      <c r="AG200" s="26"/>
      <c r="AH200" s="26"/>
      <c r="AI200" s="26"/>
      <c r="AJ200" s="26"/>
      <c r="AK200" s="27">
        <v>0</v>
      </c>
      <c r="AL200" s="27">
        <v>0</v>
      </c>
      <c r="AM200" s="26"/>
      <c r="AN200" s="27"/>
      <c r="AO200" s="27"/>
      <c r="AP200" s="27"/>
      <c r="AQ200" s="27"/>
      <c r="AR200" s="27"/>
      <c r="AS200" s="27"/>
      <c r="AT200" s="27"/>
      <c r="AU200" s="26"/>
      <c r="AV200" s="27"/>
      <c r="AW200" s="27"/>
      <c r="AX200" s="27"/>
      <c r="AY200" s="26"/>
      <c r="AZ200" s="27">
        <v>34.687589999999993</v>
      </c>
      <c r="BA200" s="27">
        <v>34.687589999999993</v>
      </c>
      <c r="BB200" s="27">
        <v>34.687589999999993</v>
      </c>
      <c r="BC200" s="26">
        <f>BB200/BA200*100</f>
        <v>100</v>
      </c>
      <c r="BD200" s="27"/>
      <c r="BE200" s="27"/>
      <c r="BF200" s="27"/>
      <c r="BG200" s="26"/>
      <c r="BH200" s="27"/>
      <c r="BI200" s="27"/>
      <c r="BJ200" s="27"/>
      <c r="BK200" s="26"/>
      <c r="BL200" s="26"/>
      <c r="BM200" s="27"/>
      <c r="BN200" s="27"/>
      <c r="BO200" s="26"/>
      <c r="BP200" s="26"/>
      <c r="BQ200" s="26"/>
      <c r="BR200" s="26"/>
      <c r="BS200" s="26"/>
      <c r="BT200" s="27">
        <v>0</v>
      </c>
      <c r="BU200" s="27">
        <v>0</v>
      </c>
      <c r="BV200" s="27"/>
      <c r="BW200" s="26"/>
      <c r="BX200" s="27">
        <v>15504.5</v>
      </c>
      <c r="BY200" s="27">
        <v>20842.400000000001</v>
      </c>
      <c r="BZ200" s="26">
        <v>13894.738960000001</v>
      </c>
      <c r="CA200" s="27">
        <f>BZ200/BY200*100</f>
        <v>66.665734080528154</v>
      </c>
      <c r="CB200" s="27">
        <v>29755.95505</v>
      </c>
      <c r="CC200" s="27">
        <v>29755.95505</v>
      </c>
      <c r="CD200" s="27">
        <v>4049.12601</v>
      </c>
      <c r="CE200" s="27">
        <f t="shared" si="518"/>
        <v>13.607783729999955</v>
      </c>
      <c r="CF200" s="27">
        <v>3518.7</v>
      </c>
      <c r="CG200" s="27">
        <v>4073.5</v>
      </c>
      <c r="CH200" s="27">
        <v>2782.8769700000003</v>
      </c>
      <c r="CI200" s="27">
        <f>CH200/CG200*100</f>
        <v>68.316606603657789</v>
      </c>
      <c r="CJ200" s="27">
        <v>560</v>
      </c>
      <c r="CK200" s="27">
        <v>560</v>
      </c>
      <c r="CL200" s="27">
        <v>80</v>
      </c>
      <c r="CM200" s="27">
        <f>CL200/CK200*100</f>
        <v>14.285714285714285</v>
      </c>
      <c r="CN200" s="27"/>
      <c r="CO200" s="27"/>
      <c r="CP200" s="79"/>
      <c r="CQ200" s="31"/>
      <c r="CR200" s="27"/>
      <c r="CS200" s="27"/>
      <c r="CT200" s="79"/>
      <c r="CU200" s="31"/>
      <c r="CV200" s="79"/>
      <c r="CW200" s="27"/>
      <c r="CX200" s="79"/>
      <c r="CY200" s="79"/>
      <c r="CZ200" s="27"/>
      <c r="DA200" s="27"/>
      <c r="DB200" s="79"/>
      <c r="DC200" s="31"/>
      <c r="DD200" s="27"/>
      <c r="DE200" s="27"/>
      <c r="DF200" s="79"/>
      <c r="DG200" s="79"/>
      <c r="DH200" s="79"/>
      <c r="DI200" s="27"/>
      <c r="DJ200" s="79"/>
      <c r="DK200" s="79"/>
      <c r="DL200" s="79"/>
      <c r="DM200" s="27"/>
      <c r="DN200" s="79"/>
      <c r="DO200" s="26"/>
      <c r="DP200" s="27">
        <v>78.3</v>
      </c>
      <c r="DQ200" s="27">
        <v>78.3</v>
      </c>
      <c r="DR200" s="79"/>
      <c r="DS200" s="188">
        <f>DR200/DQ200*100</f>
        <v>0</v>
      </c>
      <c r="DT200" s="188"/>
      <c r="DU200" s="27"/>
      <c r="DV200" s="79"/>
      <c r="DW200" s="79"/>
      <c r="DX200" s="79"/>
      <c r="DY200" s="27"/>
      <c r="DZ200" s="79"/>
      <c r="EA200" s="79"/>
      <c r="EB200" s="27">
        <v>3183.8</v>
      </c>
      <c r="EC200" s="27">
        <v>3183.8</v>
      </c>
      <c r="ED200" s="27">
        <v>2107.6984700000003</v>
      </c>
      <c r="EE200" s="27">
        <f>ED200/EC200*100</f>
        <v>66.200718324015327</v>
      </c>
      <c r="EF200" s="27"/>
      <c r="EG200" s="27"/>
      <c r="EH200" s="79"/>
      <c r="EI200" s="26"/>
      <c r="EJ200" s="27">
        <v>2345.6999999999998</v>
      </c>
      <c r="EK200" s="27">
        <v>2575.3000000000002</v>
      </c>
      <c r="EL200" s="27">
        <v>1516.8831499999999</v>
      </c>
      <c r="EM200" s="27">
        <f>EL200/EK200*100</f>
        <v>58.901221216945586</v>
      </c>
      <c r="EN200" s="27">
        <v>440</v>
      </c>
      <c r="EO200" s="27">
        <v>440</v>
      </c>
      <c r="EP200" s="27"/>
      <c r="EQ200" s="27">
        <f>EP200/EO200*100</f>
        <v>0</v>
      </c>
      <c r="ER200" s="27">
        <v>1846.9</v>
      </c>
      <c r="ES200" s="27"/>
      <c r="ET200" s="27"/>
      <c r="EU200" s="27"/>
      <c r="EV200" s="27">
        <v>5500</v>
      </c>
      <c r="EW200" s="27">
        <v>7846.9</v>
      </c>
      <c r="EX200" s="27">
        <v>7846.9</v>
      </c>
      <c r="EY200" s="27">
        <f>EX200/EW200*100</f>
        <v>100</v>
      </c>
      <c r="EZ200" s="27">
        <v>1400</v>
      </c>
      <c r="FA200" s="27">
        <v>1400</v>
      </c>
      <c r="FB200" s="163">
        <v>1400</v>
      </c>
      <c r="FC200" s="27">
        <f>FB200/FA200*100</f>
        <v>100</v>
      </c>
      <c r="FD200" s="27"/>
      <c r="FE200" s="27"/>
      <c r="FF200" s="79"/>
      <c r="FG200" s="79"/>
      <c r="FH200" s="79"/>
      <c r="FI200" s="27"/>
      <c r="FJ200" s="79"/>
      <c r="FK200" s="79"/>
      <c r="FL200" s="79"/>
      <c r="FM200" s="27"/>
      <c r="FN200" s="79"/>
      <c r="FO200" s="79"/>
      <c r="FP200" s="27"/>
      <c r="FQ200" s="27"/>
      <c r="FR200" s="27"/>
      <c r="FS200" s="27"/>
      <c r="FT200" s="27"/>
      <c r="FU200" s="27"/>
      <c r="FV200" s="27"/>
      <c r="FW200" s="27"/>
      <c r="FX200" s="27"/>
      <c r="FY200" s="27"/>
      <c r="FZ200" s="27"/>
      <c r="GA200" s="27"/>
      <c r="GB200" s="27"/>
      <c r="GC200" s="27"/>
      <c r="GD200" s="27"/>
      <c r="GE200" s="27"/>
      <c r="GF200" s="27"/>
      <c r="GG200" s="27"/>
      <c r="GH200" s="27"/>
      <c r="GI200" s="27"/>
      <c r="GJ200" s="27"/>
      <c r="GK200" s="27"/>
      <c r="GL200" s="27"/>
      <c r="GM200" s="27"/>
      <c r="GN200" s="27"/>
      <c r="GO200" s="27"/>
      <c r="GP200" s="27"/>
      <c r="GQ200" s="27"/>
      <c r="GR200" s="27"/>
      <c r="GS200" s="27">
        <v>0</v>
      </c>
      <c r="GT200" s="27">
        <v>0</v>
      </c>
      <c r="GU200" s="26"/>
      <c r="GV200" s="27"/>
      <c r="GW200" s="27"/>
      <c r="GX200" s="27"/>
      <c r="GY200" s="26"/>
      <c r="GZ200" s="26"/>
      <c r="HA200" s="27"/>
      <c r="HB200" s="27"/>
      <c r="HC200" s="26"/>
      <c r="HD200" s="26"/>
      <c r="HE200" s="27"/>
      <c r="HF200" s="27"/>
      <c r="HG200" s="26"/>
      <c r="HH200" s="27">
        <v>1500</v>
      </c>
      <c r="HI200" s="27">
        <v>1000</v>
      </c>
      <c r="HJ200" s="27">
        <v>1000</v>
      </c>
      <c r="HK200" s="26">
        <f>HJ200/HI200*100</f>
        <v>100</v>
      </c>
      <c r="HL200" s="27">
        <v>1832.5</v>
      </c>
      <c r="HM200" s="27">
        <v>1832.5</v>
      </c>
      <c r="HN200" s="27">
        <v>1217.21</v>
      </c>
      <c r="HO200" s="26">
        <f>HN200/HM200*100</f>
        <v>66.423465211459757</v>
      </c>
      <c r="HP200" s="27"/>
      <c r="HQ200" s="27"/>
      <c r="HR200" s="27"/>
      <c r="HS200" s="26"/>
      <c r="HT200" s="27"/>
      <c r="HU200" s="27"/>
      <c r="HV200" s="27"/>
      <c r="HW200" s="26"/>
      <c r="HX200" s="27"/>
      <c r="HY200" s="27"/>
      <c r="HZ200" s="27"/>
      <c r="IA200" s="26"/>
      <c r="IB200" s="27"/>
      <c r="IC200" s="27"/>
      <c r="ID200" s="27"/>
      <c r="IE200" s="26"/>
      <c r="IF200" s="27"/>
      <c r="IG200" s="27"/>
      <c r="IH200" s="27"/>
      <c r="II200" s="26"/>
      <c r="IJ200" s="26"/>
      <c r="IK200" s="27"/>
      <c r="IL200" s="27"/>
      <c r="IM200" s="26"/>
      <c r="IN200" s="26"/>
      <c r="IO200" s="27"/>
      <c r="IP200" s="27"/>
      <c r="IQ200" s="26"/>
      <c r="IR200" s="79"/>
      <c r="IS200" s="27"/>
      <c r="IT200" s="79"/>
      <c r="IU200" s="79"/>
      <c r="IV200" s="27"/>
      <c r="IW200" s="27"/>
      <c r="IX200" s="27"/>
      <c r="IY200" s="26"/>
      <c r="IZ200" s="27"/>
      <c r="JA200" s="27"/>
      <c r="JB200" s="27"/>
      <c r="JC200" s="26"/>
      <c r="JD200" s="26"/>
      <c r="JE200" s="27"/>
      <c r="JF200" s="27"/>
      <c r="JG200" s="26"/>
      <c r="JH200" s="27"/>
      <c r="JI200" s="27"/>
      <c r="JJ200" s="27"/>
      <c r="JK200" s="26"/>
      <c r="JL200" s="26"/>
      <c r="JM200" s="27"/>
      <c r="JN200" s="27"/>
      <c r="JO200" s="26"/>
      <c r="JP200" s="27"/>
      <c r="JQ200" s="27"/>
      <c r="JR200" s="27"/>
      <c r="JS200" s="26"/>
      <c r="JT200" s="26"/>
      <c r="JU200" s="26"/>
      <c r="JV200" s="26"/>
      <c r="JW200" s="26"/>
      <c r="JX200" s="30"/>
      <c r="JY200" s="30"/>
      <c r="JZ200" s="30"/>
      <c r="KA200" s="30"/>
      <c r="KB200" s="26"/>
      <c r="KC200" s="27"/>
      <c r="KD200" s="27"/>
      <c r="KE200" s="26"/>
      <c r="KF200" s="26"/>
      <c r="KG200" s="27"/>
      <c r="KH200" s="27"/>
      <c r="KI200" s="26"/>
      <c r="KJ200" s="26"/>
      <c r="KK200" s="27"/>
      <c r="KL200" s="27"/>
      <c r="KM200" s="26"/>
      <c r="KN200" s="26"/>
      <c r="KO200" s="27"/>
      <c r="KP200" s="27"/>
      <c r="KQ200" s="26"/>
      <c r="KR200" s="26"/>
      <c r="KS200" s="27"/>
      <c r="KT200" s="27"/>
      <c r="KU200" s="26"/>
      <c r="KV200" s="26"/>
      <c r="KW200" s="27"/>
      <c r="KX200" s="27"/>
      <c r="KY200" s="26"/>
      <c r="KZ200" s="26"/>
      <c r="LA200" s="27"/>
      <c r="LB200" s="27"/>
      <c r="LC200" s="26"/>
      <c r="LD200" s="26"/>
      <c r="LE200" s="27"/>
      <c r="LF200" s="27"/>
      <c r="LG200" s="26"/>
      <c r="LH200" s="26"/>
      <c r="LI200" s="27"/>
      <c r="LJ200" s="27"/>
      <c r="LK200" s="26"/>
      <c r="LL200" s="26"/>
      <c r="LM200" s="27"/>
      <c r="LN200" s="27"/>
      <c r="LO200" s="26"/>
      <c r="LP200" s="26"/>
      <c r="LQ200" s="27"/>
      <c r="LR200" s="27"/>
      <c r="LS200" s="26"/>
    </row>
    <row r="201" spans="1:331" ht="15.75" x14ac:dyDescent="0.25">
      <c r="A201" s="66" t="s">
        <v>244</v>
      </c>
      <c r="B201" s="198">
        <f t="shared" si="398"/>
        <v>8693.1826899999996</v>
      </c>
      <c r="C201" s="198">
        <f t="shared" si="399"/>
        <v>28762.658660000001</v>
      </c>
      <c r="D201" s="198">
        <f t="shared" si="400"/>
        <v>28762.658660000001</v>
      </c>
      <c r="E201" s="198"/>
      <c r="F201" s="198">
        <f t="shared" si="401"/>
        <v>9462.7954300000001</v>
      </c>
      <c r="G201" s="26">
        <f t="shared" si="477"/>
        <v>32.899585333395606</v>
      </c>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v>2380.96893</v>
      </c>
      <c r="BR201" s="26"/>
      <c r="BS201" s="26">
        <f t="shared" si="404"/>
        <v>0</v>
      </c>
      <c r="BT201" s="26">
        <v>8500</v>
      </c>
      <c r="BU201" s="26">
        <v>8500</v>
      </c>
      <c r="BV201" s="26">
        <v>8500</v>
      </c>
      <c r="BW201" s="26">
        <f>BV201/BU201*100</f>
        <v>100</v>
      </c>
      <c r="BX201" s="26"/>
      <c r="BY201" s="26"/>
      <c r="BZ201" s="26"/>
      <c r="CA201" s="26"/>
      <c r="CB201" s="26"/>
      <c r="CC201" s="26"/>
      <c r="CD201" s="26"/>
      <c r="CE201" s="27"/>
      <c r="CF201" s="26"/>
      <c r="CG201" s="26"/>
      <c r="CH201" s="26"/>
      <c r="CI201" s="26"/>
      <c r="CJ201" s="26"/>
      <c r="CK201" s="26"/>
      <c r="CL201" s="26"/>
      <c r="CM201" s="26"/>
      <c r="CN201" s="26"/>
      <c r="CO201" s="26"/>
      <c r="CP201" s="26"/>
      <c r="CQ201" s="31"/>
      <c r="CR201" s="26">
        <v>193.18269000000001</v>
      </c>
      <c r="CS201" s="26">
        <v>193.18269000000001</v>
      </c>
      <c r="CT201" s="26">
        <v>193.18269000000001</v>
      </c>
      <c r="CU201" s="31">
        <f t="shared" si="522"/>
        <v>100</v>
      </c>
      <c r="CV201" s="26"/>
      <c r="CW201" s="26"/>
      <c r="CX201" s="26"/>
      <c r="CY201" s="26"/>
      <c r="CZ201" s="26"/>
      <c r="DA201" s="26"/>
      <c r="DB201" s="26"/>
      <c r="DC201" s="31"/>
      <c r="DD201" s="26"/>
      <c r="DE201" s="26"/>
      <c r="DF201" s="26"/>
      <c r="DG201" s="26"/>
      <c r="DH201" s="26"/>
      <c r="DI201" s="26"/>
      <c r="DJ201" s="26"/>
      <c r="DK201" s="26"/>
      <c r="DL201" s="26"/>
      <c r="DM201" s="26">
        <v>2124.4970400000002</v>
      </c>
      <c r="DN201" s="26">
        <v>769.61274000000003</v>
      </c>
      <c r="DO201" s="26">
        <f>DN201/DM201*100</f>
        <v>36.225644258840667</v>
      </c>
      <c r="DP201" s="26"/>
      <c r="DQ201" s="26"/>
      <c r="DR201" s="26"/>
      <c r="DS201" s="188"/>
      <c r="DT201" s="188"/>
      <c r="DU201" s="27"/>
      <c r="DV201" s="26"/>
      <c r="DW201" s="26"/>
      <c r="DX201" s="26"/>
      <c r="DY201" s="27"/>
      <c r="DZ201" s="26"/>
      <c r="EA201" s="26"/>
      <c r="EB201" s="27"/>
      <c r="EC201" s="27"/>
      <c r="ED201" s="26"/>
      <c r="EE201" s="26"/>
      <c r="EF201" s="27"/>
      <c r="EG201" s="27"/>
      <c r="EH201" s="26"/>
      <c r="EI201" s="26"/>
      <c r="EJ201" s="27"/>
      <c r="EK201" s="27"/>
      <c r="EL201" s="26"/>
      <c r="EM201" s="26"/>
      <c r="EN201" s="27"/>
      <c r="EO201" s="27"/>
      <c r="EP201" s="26"/>
      <c r="EQ201" s="27"/>
      <c r="ER201" s="26"/>
      <c r="ES201" s="26"/>
      <c r="ET201" s="26"/>
      <c r="EU201" s="26"/>
      <c r="EV201" s="26"/>
      <c r="EW201" s="26"/>
      <c r="EX201" s="26"/>
      <c r="EY201" s="26"/>
      <c r="EZ201" s="26"/>
      <c r="FA201" s="26"/>
      <c r="FB201" s="26"/>
      <c r="FC201" s="26"/>
      <c r="FD201" s="27"/>
      <c r="FE201" s="27"/>
      <c r="FF201" s="26"/>
      <c r="FG201" s="26"/>
      <c r="FH201" s="26"/>
      <c r="FI201" s="27"/>
      <c r="FJ201" s="26"/>
      <c r="FK201" s="26"/>
      <c r="FL201" s="26"/>
      <c r="FM201" s="27"/>
      <c r="FN201" s="26"/>
      <c r="FO201" s="26"/>
      <c r="FP201" s="26"/>
      <c r="FQ201" s="26"/>
      <c r="FR201" s="26"/>
      <c r="FS201" s="26"/>
      <c r="FT201" s="26"/>
      <c r="FU201" s="26"/>
      <c r="FV201" s="26"/>
      <c r="FW201" s="26"/>
      <c r="FX201" s="26"/>
      <c r="FY201" s="26"/>
      <c r="FZ201" s="26"/>
      <c r="GA201" s="26"/>
      <c r="GB201" s="26"/>
      <c r="GC201" s="26"/>
      <c r="GD201" s="26"/>
      <c r="GE201" s="26"/>
      <c r="GF201" s="26"/>
      <c r="GG201" s="26"/>
      <c r="GH201" s="26"/>
      <c r="GI201" s="26"/>
      <c r="GJ201" s="26"/>
      <c r="GK201" s="26"/>
      <c r="GL201" s="26"/>
      <c r="GM201" s="26"/>
      <c r="GN201" s="26"/>
      <c r="GO201" s="26"/>
      <c r="GP201" s="26"/>
      <c r="GQ201" s="26"/>
      <c r="GR201" s="26"/>
      <c r="GS201" s="26"/>
      <c r="GT201" s="26"/>
      <c r="GU201" s="26"/>
      <c r="GV201" s="26"/>
      <c r="GW201" s="26"/>
      <c r="GX201" s="26"/>
      <c r="GY201" s="26"/>
      <c r="GZ201" s="26"/>
      <c r="HA201" s="26"/>
      <c r="HB201" s="26"/>
      <c r="HC201" s="26"/>
      <c r="HD201" s="26"/>
      <c r="HE201" s="26"/>
      <c r="HF201" s="26"/>
      <c r="HG201" s="26"/>
      <c r="HH201" s="26"/>
      <c r="HI201" s="26"/>
      <c r="HJ201" s="26"/>
      <c r="HK201" s="26"/>
      <c r="HL201" s="26"/>
      <c r="HM201" s="26"/>
      <c r="HN201" s="26"/>
      <c r="HO201" s="26"/>
      <c r="HP201" s="26"/>
      <c r="HQ201" s="26"/>
      <c r="HR201" s="26"/>
      <c r="HS201" s="26"/>
      <c r="HT201" s="26"/>
      <c r="HU201" s="26"/>
      <c r="HV201" s="26"/>
      <c r="HW201" s="26"/>
      <c r="HX201" s="26"/>
      <c r="HY201" s="26"/>
      <c r="HZ201" s="26"/>
      <c r="IA201" s="26"/>
      <c r="IB201" s="26"/>
      <c r="IC201" s="26"/>
      <c r="ID201" s="26"/>
      <c r="IE201" s="26"/>
      <c r="IF201" s="26"/>
      <c r="IG201" s="26"/>
      <c r="IH201" s="26"/>
      <c r="II201" s="26"/>
      <c r="IJ201" s="26"/>
      <c r="IK201" s="26"/>
      <c r="IL201" s="26"/>
      <c r="IM201" s="26"/>
      <c r="IN201" s="26"/>
      <c r="IO201" s="26"/>
      <c r="IP201" s="26"/>
      <c r="IQ201" s="26"/>
      <c r="IR201" s="26"/>
      <c r="IS201" s="27">
        <v>15564.01</v>
      </c>
      <c r="IT201" s="26"/>
      <c r="IU201" s="26"/>
      <c r="IV201" s="26"/>
      <c r="IW201" s="26"/>
      <c r="IX201" s="26"/>
      <c r="IY201" s="26"/>
      <c r="IZ201" s="26"/>
      <c r="JA201" s="26"/>
      <c r="JB201" s="26"/>
      <c r="JC201" s="26"/>
      <c r="JD201" s="26"/>
      <c r="JE201" s="26"/>
      <c r="JF201" s="26"/>
      <c r="JG201" s="26"/>
      <c r="JH201" s="26"/>
      <c r="JI201" s="26"/>
      <c r="JJ201" s="26"/>
      <c r="JK201" s="26"/>
      <c r="JL201" s="26"/>
      <c r="JM201" s="26"/>
      <c r="JN201" s="26"/>
      <c r="JO201" s="26"/>
      <c r="JP201" s="26"/>
      <c r="JQ201" s="26"/>
      <c r="JR201" s="26"/>
      <c r="JS201" s="26"/>
      <c r="JT201" s="26"/>
      <c r="JU201" s="26"/>
      <c r="JV201" s="26"/>
      <c r="JW201" s="26"/>
      <c r="JX201" s="30"/>
      <c r="JY201" s="30"/>
      <c r="JZ201" s="30"/>
      <c r="KA201" s="30"/>
      <c r="KB201" s="26"/>
      <c r="KC201" s="26"/>
      <c r="KD201" s="26"/>
      <c r="KE201" s="26"/>
      <c r="KF201" s="26"/>
      <c r="KG201" s="26"/>
      <c r="KH201" s="26"/>
      <c r="KI201" s="26"/>
      <c r="KJ201" s="26"/>
      <c r="KK201" s="26"/>
      <c r="KL201" s="26"/>
      <c r="KM201" s="26"/>
      <c r="KN201" s="26"/>
      <c r="KO201" s="26"/>
      <c r="KP201" s="26"/>
      <c r="KQ201" s="26"/>
      <c r="KR201" s="26"/>
      <c r="KS201" s="26"/>
      <c r="KT201" s="26"/>
      <c r="KU201" s="26"/>
      <c r="KV201" s="26"/>
      <c r="KW201" s="26"/>
      <c r="KX201" s="26"/>
      <c r="KY201" s="26"/>
      <c r="KZ201" s="26"/>
      <c r="LA201" s="26"/>
      <c r="LB201" s="26"/>
      <c r="LC201" s="26"/>
      <c r="LD201" s="26"/>
      <c r="LE201" s="26"/>
      <c r="LF201" s="26"/>
      <c r="LG201" s="26"/>
      <c r="LH201" s="26"/>
      <c r="LI201" s="26"/>
      <c r="LJ201" s="26"/>
      <c r="LK201" s="26"/>
      <c r="LL201" s="26"/>
      <c r="LM201" s="26"/>
      <c r="LN201" s="26"/>
      <c r="LO201" s="26"/>
      <c r="LP201" s="26"/>
      <c r="LQ201" s="26"/>
      <c r="LR201" s="26"/>
      <c r="LS201" s="26"/>
    </row>
    <row r="202" spans="1:331" ht="15.75" x14ac:dyDescent="0.25">
      <c r="A202" s="66" t="s">
        <v>422</v>
      </c>
      <c r="B202" s="198">
        <f t="shared" si="398"/>
        <v>8756.2730699999993</v>
      </c>
      <c r="C202" s="198">
        <f t="shared" si="399"/>
        <v>45556.43649</v>
      </c>
      <c r="D202" s="198">
        <f t="shared" si="400"/>
        <v>45556.43649</v>
      </c>
      <c r="E202" s="198"/>
      <c r="F202" s="198">
        <f t="shared" si="401"/>
        <v>10863.473959999999</v>
      </c>
      <c r="G202" s="26">
        <f t="shared" si="477"/>
        <v>23.846189028381573</v>
      </c>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v>3497</v>
      </c>
      <c r="BR202" s="26">
        <v>507</v>
      </c>
      <c r="BS202" s="26">
        <f t="shared" si="404"/>
        <v>14.49814126394052</v>
      </c>
      <c r="BT202" s="26"/>
      <c r="BU202" s="26"/>
      <c r="BV202" s="26"/>
      <c r="BW202" s="26"/>
      <c r="BX202" s="26"/>
      <c r="BY202" s="26"/>
      <c r="BZ202" s="184"/>
      <c r="CA202" s="184"/>
      <c r="CB202" s="26"/>
      <c r="CC202" s="26"/>
      <c r="CD202" s="26"/>
      <c r="CE202" s="27"/>
      <c r="CF202" s="26"/>
      <c r="CG202" s="26"/>
      <c r="CH202" s="26"/>
      <c r="CI202" s="80"/>
      <c r="CJ202" s="26"/>
      <c r="CK202" s="26"/>
      <c r="CL202" s="26"/>
      <c r="CM202" s="80"/>
      <c r="CN202" s="26"/>
      <c r="CO202" s="26">
        <v>18317.622530000001</v>
      </c>
      <c r="CP202" s="26"/>
      <c r="CQ202" s="31"/>
      <c r="CR202" s="26">
        <v>77.273070000000004</v>
      </c>
      <c r="CS202" s="26">
        <v>77.273070000000004</v>
      </c>
      <c r="CT202" s="26">
        <v>77.273070000000004</v>
      </c>
      <c r="CU202" s="31">
        <f t="shared" si="522"/>
        <v>100</v>
      </c>
      <c r="CV202" s="80"/>
      <c r="CW202" s="26"/>
      <c r="CX202" s="26"/>
      <c r="CY202" s="80"/>
      <c r="CZ202" s="26">
        <v>8679</v>
      </c>
      <c r="DA202" s="26">
        <v>8679</v>
      </c>
      <c r="DB202" s="26">
        <v>8679</v>
      </c>
      <c r="DC202" s="31">
        <f t="shared" si="405"/>
        <v>100</v>
      </c>
      <c r="DD202" s="26"/>
      <c r="DE202" s="26"/>
      <c r="DF202" s="26"/>
      <c r="DG202" s="80"/>
      <c r="DH202" s="80"/>
      <c r="DI202" s="26"/>
      <c r="DJ202" s="26"/>
      <c r="DK202" s="80"/>
      <c r="DL202" s="80"/>
      <c r="DM202" s="27">
        <v>1600.2008899999998</v>
      </c>
      <c r="DN202" s="26">
        <v>1600.2008899999998</v>
      </c>
      <c r="DO202" s="26">
        <f>DN202/DM202*100</f>
        <v>100</v>
      </c>
      <c r="DP202" s="26"/>
      <c r="DQ202" s="26"/>
      <c r="DR202" s="26"/>
      <c r="DS202" s="188"/>
      <c r="DT202" s="188"/>
      <c r="DU202" s="27"/>
      <c r="DV202" s="26"/>
      <c r="DW202" s="80"/>
      <c r="DX202" s="80"/>
      <c r="DY202" s="27"/>
      <c r="DZ202" s="26"/>
      <c r="EA202" s="80"/>
      <c r="EB202" s="27"/>
      <c r="EC202" s="27"/>
      <c r="ED202" s="26"/>
      <c r="EE202" s="80"/>
      <c r="EF202" s="27"/>
      <c r="EG202" s="27"/>
      <c r="EH202" s="26"/>
      <c r="EI202" s="26"/>
      <c r="EJ202" s="27"/>
      <c r="EK202" s="27"/>
      <c r="EL202" s="26"/>
      <c r="EM202" s="80"/>
      <c r="EN202" s="27"/>
      <c r="EO202" s="27"/>
      <c r="EP202" s="26"/>
      <c r="EQ202" s="27"/>
      <c r="ER202" s="26"/>
      <c r="ES202" s="26"/>
      <c r="ET202" s="26"/>
      <c r="EU202" s="80"/>
      <c r="EV202" s="26"/>
      <c r="EW202" s="26"/>
      <c r="EX202" s="26"/>
      <c r="EY202" s="26"/>
      <c r="EZ202" s="26"/>
      <c r="FA202" s="26"/>
      <c r="FB202" s="26"/>
      <c r="FC202" s="26"/>
      <c r="FD202" s="27"/>
      <c r="FE202" s="27"/>
      <c r="FF202" s="26"/>
      <c r="FG202" s="80"/>
      <c r="FH202" s="80"/>
      <c r="FI202" s="27"/>
      <c r="FJ202" s="26"/>
      <c r="FK202" s="80"/>
      <c r="FL202" s="80"/>
      <c r="FM202" s="27"/>
      <c r="FN202" s="26"/>
      <c r="FO202" s="80"/>
      <c r="FP202" s="26"/>
      <c r="FQ202" s="26"/>
      <c r="FR202" s="26"/>
      <c r="FS202" s="80"/>
      <c r="FT202" s="80"/>
      <c r="FU202" s="26">
        <v>8541.2000000000007</v>
      </c>
      <c r="FV202" s="26"/>
      <c r="FW202" s="80"/>
      <c r="FX202" s="26"/>
      <c r="FY202" s="26"/>
      <c r="FZ202" s="26"/>
      <c r="GA202" s="80"/>
      <c r="GB202" s="26"/>
      <c r="GC202" s="26"/>
      <c r="GD202" s="26"/>
      <c r="GE202" s="80"/>
      <c r="GF202" s="26"/>
      <c r="GG202" s="26"/>
      <c r="GH202" s="26"/>
      <c r="GI202" s="80"/>
      <c r="GJ202" s="80"/>
      <c r="GK202" s="26"/>
      <c r="GL202" s="26"/>
      <c r="GM202" s="80"/>
      <c r="GN202" s="26"/>
      <c r="GO202" s="26"/>
      <c r="GP202" s="26"/>
      <c r="GQ202" s="80"/>
      <c r="GR202" s="80"/>
      <c r="GS202" s="26"/>
      <c r="GT202" s="26"/>
      <c r="GU202" s="26"/>
      <c r="GV202" s="26"/>
      <c r="GW202" s="26"/>
      <c r="GX202" s="26"/>
      <c r="GY202" s="26"/>
      <c r="GZ202" s="26"/>
      <c r="HA202" s="26"/>
      <c r="HB202" s="26"/>
      <c r="HC202" s="26"/>
      <c r="HD202" s="26"/>
      <c r="HE202" s="26"/>
      <c r="HF202" s="26"/>
      <c r="HG202" s="26"/>
      <c r="HH202" s="26"/>
      <c r="HI202" s="26"/>
      <c r="HJ202" s="26"/>
      <c r="HK202" s="26"/>
      <c r="HL202" s="26"/>
      <c r="HM202" s="26"/>
      <c r="HN202" s="26"/>
      <c r="HO202" s="26"/>
      <c r="HP202" s="26"/>
      <c r="HQ202" s="26"/>
      <c r="HR202" s="26"/>
      <c r="HS202" s="26"/>
      <c r="HT202" s="26"/>
      <c r="HU202" s="26"/>
      <c r="HV202" s="26"/>
      <c r="HW202" s="26"/>
      <c r="HX202" s="26"/>
      <c r="HY202" s="26"/>
      <c r="HZ202" s="26"/>
      <c r="IA202" s="26"/>
      <c r="IB202" s="26"/>
      <c r="IC202" s="26"/>
      <c r="ID202" s="26"/>
      <c r="IE202" s="26"/>
      <c r="IF202" s="26"/>
      <c r="IG202" s="26"/>
      <c r="IH202" s="26"/>
      <c r="II202" s="26"/>
      <c r="IJ202" s="26"/>
      <c r="IK202" s="26"/>
      <c r="IL202" s="26"/>
      <c r="IM202" s="26"/>
      <c r="IN202" s="26"/>
      <c r="IO202" s="26"/>
      <c r="IP202" s="26"/>
      <c r="IQ202" s="26"/>
      <c r="IR202" s="80"/>
      <c r="IS202" s="27">
        <v>4844.1400000000003</v>
      </c>
      <c r="IT202" s="26"/>
      <c r="IU202" s="80"/>
      <c r="IV202" s="26"/>
      <c r="IW202" s="26"/>
      <c r="IX202" s="26"/>
      <c r="IY202" s="26"/>
      <c r="IZ202" s="26"/>
      <c r="JA202" s="26"/>
      <c r="JB202" s="26"/>
      <c r="JC202" s="26"/>
      <c r="JD202" s="26"/>
      <c r="JE202" s="26"/>
      <c r="JF202" s="26"/>
      <c r="JG202" s="26"/>
      <c r="JH202" s="26"/>
      <c r="JI202" s="26"/>
      <c r="JJ202" s="26"/>
      <c r="JK202" s="26"/>
      <c r="JL202" s="26"/>
      <c r="JM202" s="26"/>
      <c r="JN202" s="26"/>
      <c r="JO202" s="26"/>
      <c r="JP202" s="26"/>
      <c r="JQ202" s="26"/>
      <c r="JR202" s="26"/>
      <c r="JS202" s="26"/>
      <c r="JT202" s="26"/>
      <c r="JU202" s="26"/>
      <c r="JV202" s="26"/>
      <c r="JW202" s="26"/>
      <c r="JX202" s="30"/>
      <c r="JY202" s="30"/>
      <c r="JZ202" s="30"/>
      <c r="KA202" s="30"/>
      <c r="KB202" s="26"/>
      <c r="KC202" s="26"/>
      <c r="KD202" s="26"/>
      <c r="KE202" s="26"/>
      <c r="KF202" s="26"/>
      <c r="KG202" s="26"/>
      <c r="KH202" s="26"/>
      <c r="KI202" s="26"/>
      <c r="KJ202" s="26"/>
      <c r="KK202" s="26"/>
      <c r="KL202" s="26"/>
      <c r="KM202" s="26"/>
      <c r="KN202" s="26"/>
      <c r="KO202" s="26"/>
      <c r="KP202" s="26"/>
      <c r="KQ202" s="26"/>
      <c r="KR202" s="26"/>
      <c r="KS202" s="26"/>
      <c r="KT202" s="26"/>
      <c r="KU202" s="26"/>
      <c r="KV202" s="26"/>
      <c r="KW202" s="26"/>
      <c r="KX202" s="26"/>
      <c r="KY202" s="26"/>
      <c r="KZ202" s="26"/>
      <c r="LA202" s="26"/>
      <c r="LB202" s="26"/>
      <c r="LC202" s="26"/>
      <c r="LD202" s="26"/>
      <c r="LE202" s="26"/>
      <c r="LF202" s="26"/>
      <c r="LG202" s="26"/>
      <c r="LH202" s="26"/>
      <c r="LI202" s="26"/>
      <c r="LJ202" s="26"/>
      <c r="LK202" s="26"/>
      <c r="LL202" s="26"/>
      <c r="LM202" s="26"/>
      <c r="LN202" s="26"/>
      <c r="LO202" s="26"/>
      <c r="LP202" s="26"/>
      <c r="LQ202" s="26"/>
      <c r="LR202" s="26"/>
      <c r="LS202" s="26"/>
    </row>
    <row r="203" spans="1:331" s="154" customFormat="1" ht="31.5" x14ac:dyDescent="0.25">
      <c r="A203" s="20" t="s">
        <v>247</v>
      </c>
      <c r="B203" s="197">
        <f t="shared" ref="B203:B266" si="536">H203+L203+P203+T203+X203+AB203+AF203+AJ203+AN203+AR203+AV203+AZ203+BD203+BH203+BL203+BP203+BT203+BX203+CB203+CF203+CJ203+CN203+CR203+CV203+CZ203+DD203+DH203+DL203+DP203+DT203+DX203+EB203+EF203+EJ203+EN203+ER203+EV203+EZ203+FD203+FH203+FL203+FP203+FT203+FX203+GB203+GF203+GJ203+GN203+GR203+GV203+GZ203+HD203+HH203+HL203+HP203+HT203+HX203+IB203+IF203+IJ203+IN203+IR203+IV203+IZ203+JD203+JH203+JL203+JP203+JT203+JX203+KB203+KF203+KJ203+KN203+KR203+KV203+KZ203+LD203+LH203+LL203+LP203</f>
        <v>117292.53941999999</v>
      </c>
      <c r="C203" s="197">
        <f t="shared" ref="C203:C266" si="537">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IG203+IK203+IO203+IS203+IW203+JA203+JE203+JI203+JM203+JQ203+JY203+KC203+KG203+KK203+KO203+KS203+KW203+LA203+LE203+LI203+LM203+LQ203</f>
        <v>130101.05063</v>
      </c>
      <c r="D203" s="197">
        <f t="shared" ref="D203:D266" si="538">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IG203+IK203+IO203+IS203+IW203+JA203+JE203+JI203+JM203+JQ203+JY203+KC203+KG203+KK203+KO203+KS203+KW203+LA203+LE203+LI203+LM203+LQ203</f>
        <v>130101.05063</v>
      </c>
      <c r="E203" s="197"/>
      <c r="F203" s="197">
        <f t="shared" ref="F203:F266" si="539">J203+N203+R203+V203+Z203+AD203+AH203+AL203+AP203+AT203+AX203+BB203+BF203+BJ203+BN203+BR203+BV203+BZ203+CD203+CH203+CL203+CP203+CT203+CX203+DB203+DF203+DJ203+DN203+DR203+DV203+DZ203+ED203+EH203+EL203+EP203+ET203+EX203+FB203+FF203+FJ203+FN203+FR203+FV203+FZ203+GD203+GH203+GL203+GP203+GT203+GX203+HB203+HF203+HJ203+HN203+HR203+HV203+HZ203+ID203+IH203+IL203+IP203+IT203+IX203+JB203+JF203+JJ203+JN203+JR203+JZ203+KD203+KH203+KL203+KP203+KT203+KX203+LB203+LF203+LJ203+LN203+LR203</f>
        <v>99468.727810000011</v>
      </c>
      <c r="G203" s="28">
        <f t="shared" si="477"/>
        <v>76.454976595756648</v>
      </c>
      <c r="H203" s="29"/>
      <c r="I203" s="29"/>
      <c r="J203" s="29"/>
      <c r="K203" s="28"/>
      <c r="L203" s="28"/>
      <c r="M203" s="29">
        <f>M204+M205+M206+M207+M208+M209+M210+M211+M212+M213+M214</f>
        <v>1111.1199999999999</v>
      </c>
      <c r="N203" s="29">
        <f>N204+N205+N206+N207+N208+N209+N210+N211+N212+N213+N214</f>
        <v>1111.1199999999999</v>
      </c>
      <c r="O203" s="28">
        <f>N203/M203*100</f>
        <v>100</v>
      </c>
      <c r="P203" s="28"/>
      <c r="Q203" s="29">
        <f>Q204+Q205+Q206+Q207+Q208+Q209+Q210+Q211+Q212+Q213+Q214</f>
        <v>0</v>
      </c>
      <c r="R203" s="29">
        <f>R204+R205+R206+R207+R208+R209+R210+R211+R212+R213+R214</f>
        <v>0</v>
      </c>
      <c r="S203" s="29">
        <f>S204+S205+S206+S207+S208+S209+S210+S211+S212+S213+S214</f>
        <v>0</v>
      </c>
      <c r="T203" s="28"/>
      <c r="U203" s="29">
        <f>U204+U205+U206+U207+U208+U209+U210+U211+U212+U213+U214</f>
        <v>0</v>
      </c>
      <c r="V203" s="29">
        <f>V204+V205+V206+V207+V208+V209+V210+V211+V212+V213+V214</f>
        <v>0</v>
      </c>
      <c r="W203" s="29">
        <f>W204+W205+W206+W207+W208+W209+W210+W211+W212+W213+W214</f>
        <v>0</v>
      </c>
      <c r="X203" s="29">
        <f t="shared" ref="X203:AA203" si="540">X204+X205+X206+X207+X208+X209+X210+X211+X212+X213+X214</f>
        <v>0</v>
      </c>
      <c r="Y203" s="29">
        <f t="shared" si="540"/>
        <v>0</v>
      </c>
      <c r="Z203" s="29">
        <f t="shared" si="540"/>
        <v>0</v>
      </c>
      <c r="AA203" s="29">
        <f t="shared" si="540"/>
        <v>0</v>
      </c>
      <c r="AB203" s="29">
        <f t="shared" ref="AB203:AD203" si="541">AB204+AB205+AB206+AB207+AB208+AB209+AB210+AB211+AB212+AB213+AB214</f>
        <v>567</v>
      </c>
      <c r="AC203" s="29">
        <f t="shared" si="541"/>
        <v>680.4</v>
      </c>
      <c r="AD203" s="29">
        <f t="shared" si="541"/>
        <v>680.4</v>
      </c>
      <c r="AE203" s="28">
        <f>AD203/AC203*100</f>
        <v>100</v>
      </c>
      <c r="AF203" s="28"/>
      <c r="AG203" s="29">
        <f>AG204+AG205+AG206+AG207+AG208+AG209+AG210+AG211+AG212+AG213+AG214</f>
        <v>0</v>
      </c>
      <c r="AH203" s="29">
        <f>AH204+AH205+AH206+AH207+AH208+AH209+AH210+AH211+AH212+AH213+AH214</f>
        <v>0</v>
      </c>
      <c r="AI203" s="29">
        <f>AI204+AI205+AI206+AI207+AI208+AI209+AI210+AI211+AI212+AI213+AI214</f>
        <v>0</v>
      </c>
      <c r="AJ203" s="29"/>
      <c r="AK203" s="29">
        <f t="shared" ref="AK203:AP203" si="542">AK204+AK205+AK206+AK207+AK208+AK209+AK210+AK211+AK212+AK213+AK214</f>
        <v>0</v>
      </c>
      <c r="AL203" s="29">
        <f t="shared" si="542"/>
        <v>0</v>
      </c>
      <c r="AM203" s="29">
        <f t="shared" si="542"/>
        <v>0</v>
      </c>
      <c r="AN203" s="29">
        <f t="shared" ref="AN203" si="543">AN204+AN205+AN206+AN207+AN208+AN209+AN210+AN211+AN212+AN213+AN214</f>
        <v>3455.6</v>
      </c>
      <c r="AO203" s="29">
        <f t="shared" si="542"/>
        <v>3455.6</v>
      </c>
      <c r="AP203" s="29">
        <f t="shared" si="542"/>
        <v>3455.6</v>
      </c>
      <c r="AQ203" s="29">
        <f>AP203/AO203*100</f>
        <v>100</v>
      </c>
      <c r="AR203" s="29">
        <f>SUM(AR204:AR214)</f>
        <v>102.1</v>
      </c>
      <c r="AS203" s="29">
        <f>SUM(AS204:AS214)</f>
        <v>102.04082000000001</v>
      </c>
      <c r="AT203" s="29">
        <f>SUM(AT204:AT214)</f>
        <v>102.04082000000001</v>
      </c>
      <c r="AU203" s="28">
        <f>AT203/AS203*100</f>
        <v>100</v>
      </c>
      <c r="AV203" s="29">
        <f>AV204+AV205+AV206+AV207+AV208+AV209+AV210+AV211+AV212+AV213+AV214</f>
        <v>51.020410000000005</v>
      </c>
      <c r="AW203" s="29">
        <f>AW204+AW205+AW206+AW207+AW208+AW209+AW210+AW211+AW212+AW213+AW214</f>
        <v>51.020410000000005</v>
      </c>
      <c r="AX203" s="29">
        <f>AX204+AX205+AX206+AX207+AX208+AX209+AX210+AX211+AX212+AX213+AX214</f>
        <v>51.020410000000005</v>
      </c>
      <c r="AY203" s="28">
        <f>AX203/AW203*100</f>
        <v>100</v>
      </c>
      <c r="AZ203" s="29">
        <f>AZ204+AZ205+AZ206+AZ207+AZ208+AZ209+AZ210+AZ211+AZ212+AZ213+AZ214</f>
        <v>66.727969999999999</v>
      </c>
      <c r="BA203" s="29">
        <f>BA204+BA205+BA206+BA207+BA208+BA209+BA210+BA211+BA212+BA213+BA214</f>
        <v>66.727969999999999</v>
      </c>
      <c r="BB203" s="29">
        <f>BB204+BB205+BB206+BB207+BB208+BB209+BB210+BB211+BB212+BB213+BB214</f>
        <v>66.727969999999999</v>
      </c>
      <c r="BC203" s="28">
        <f>BB203/BA203*100</f>
        <v>100</v>
      </c>
      <c r="BD203" s="29"/>
      <c r="BE203" s="29"/>
      <c r="BF203" s="29"/>
      <c r="BG203" s="28"/>
      <c r="BH203" s="29"/>
      <c r="BI203" s="29"/>
      <c r="BJ203" s="29"/>
      <c r="BK203" s="28"/>
      <c r="BL203" s="28"/>
      <c r="BM203" s="29">
        <f>BM204+BM205+BM206+BM207+BM208+BM209+BM210+BM211+BM212+BM213+BM214</f>
        <v>0</v>
      </c>
      <c r="BN203" s="29">
        <f>BN204+BN205+BN206+BN207+BN208+BN209+BN210+BN211+BN212+BN213+BN214</f>
        <v>0</v>
      </c>
      <c r="BO203" s="29">
        <f>BO204+BO205+BO206+BO207+BO208+BO209+BO210+BO211+BO212+BO213+BO214</f>
        <v>0</v>
      </c>
      <c r="BP203" s="29"/>
      <c r="BQ203" s="29">
        <f>BQ204+BQ205+BQ206+BQ207+BQ208+BQ209+BQ210+BQ211+BQ212+BQ213+BQ214</f>
        <v>3674.8204500000002</v>
      </c>
      <c r="BR203" s="29">
        <f>BR204+BR205+BR206+BR207+BR208+BR209+BR210+BR211+BR212+BR213+BR214</f>
        <v>2120.1553100000001</v>
      </c>
      <c r="BS203" s="26">
        <f t="shared" si="404"/>
        <v>57.694119722230241</v>
      </c>
      <c r="BT203" s="29">
        <f>BT204+BT205+BT206+BT207+BT208+BT209+BT210+BT211+BT212+BT213+BT214</f>
        <v>8500</v>
      </c>
      <c r="BU203" s="29">
        <f>BU204+BU205+BU206+BU207+BU208+BU209+BU210+BU211+BU212+BU213+BU214</f>
        <v>8500</v>
      </c>
      <c r="BV203" s="29">
        <f>BV204+BV205+BV206+BV207+BV208+BV209+BV210+BV211+BV212+BV213+BV214</f>
        <v>8500</v>
      </c>
      <c r="BW203" s="28">
        <f>BV203/BU203*100</f>
        <v>100</v>
      </c>
      <c r="BX203" s="29">
        <f t="shared" ref="BX203:CD203" si="544">BX204+BX205+BX206+BX207+BX208+BX209+BX210+BX211+BX212+BX213+BX214</f>
        <v>17313.5</v>
      </c>
      <c r="BY203" s="29">
        <f t="shared" si="544"/>
        <v>23076.3</v>
      </c>
      <c r="BZ203" s="29">
        <f t="shared" si="544"/>
        <v>15384.2</v>
      </c>
      <c r="CA203" s="29">
        <f t="shared" si="544"/>
        <v>66.666666666666671</v>
      </c>
      <c r="CB203" s="29">
        <f t="shared" si="544"/>
        <v>3225.6179700000002</v>
      </c>
      <c r="CC203" s="29">
        <f t="shared" si="544"/>
        <v>3225.6179700000002</v>
      </c>
      <c r="CD203" s="29">
        <f t="shared" si="544"/>
        <v>3225.6179700000002</v>
      </c>
      <c r="CE203" s="29">
        <f t="shared" si="518"/>
        <v>100</v>
      </c>
      <c r="CF203" s="29">
        <f t="shared" ref="CF203" si="545">CF204+CF205+CF206+CF207+CF208+CF209+CF210+CF211+CF212+CF213+CF214</f>
        <v>5278</v>
      </c>
      <c r="CG203" s="29">
        <f t="shared" ref="CG203:CH203" si="546">CG204+CG205+CG206+CG207+CG208+CG209+CG210+CG211+CG212+CG213+CG214</f>
        <v>6276.7</v>
      </c>
      <c r="CH203" s="29">
        <f t="shared" si="546"/>
        <v>4060.2982900000002</v>
      </c>
      <c r="CI203" s="29">
        <f>CH203/CG203*100</f>
        <v>64.688423693979331</v>
      </c>
      <c r="CJ203" s="29">
        <f>CJ204+CJ205+CJ206+CJ207+CJ208+CJ209+CJ210+CJ211+CJ212+CJ213+CJ214</f>
        <v>840</v>
      </c>
      <c r="CK203" s="29">
        <f>CK204+CK205+CK206+CK207+CK208+CK209+CK210+CK211+CK212+CK213+CK214</f>
        <v>840</v>
      </c>
      <c r="CL203" s="29">
        <f>CL204+CL205+CL206+CL207+CL208+CL209+CL210+CL211+CL212+CL213+CL214</f>
        <v>180</v>
      </c>
      <c r="CM203" s="29">
        <f>CL203/CK203*100</f>
        <v>21.428571428571427</v>
      </c>
      <c r="CN203" s="29">
        <f t="shared" ref="CN203" si="547">CN204+CN205+CN206+CN207+CN208+CN209+CN210+CN211+CN212+CN213+CN214</f>
        <v>0</v>
      </c>
      <c r="CO203" s="29">
        <f t="shared" ref="CO203:CT203" si="548">CO204+CO205+CO206+CO207+CO208+CO209+CO210+CO211+CO212+CO213+CO214</f>
        <v>0</v>
      </c>
      <c r="CP203" s="29">
        <f t="shared" si="548"/>
        <v>0</v>
      </c>
      <c r="CQ203" s="29">
        <f t="shared" si="548"/>
        <v>0</v>
      </c>
      <c r="CR203" s="29">
        <f t="shared" ref="CR203" si="549">CR204+CR205+CR206+CR207+CR208+CR209+CR210+CR211+CR212+CR213+CR214</f>
        <v>77.273070000000004</v>
      </c>
      <c r="CS203" s="29">
        <f t="shared" si="548"/>
        <v>77.273070000000004</v>
      </c>
      <c r="CT203" s="29">
        <f t="shared" si="548"/>
        <v>77.273070000000004</v>
      </c>
      <c r="CU203" s="82">
        <f t="shared" si="522"/>
        <v>100</v>
      </c>
      <c r="CV203" s="29"/>
      <c r="CW203" s="29">
        <f>CW204+CW205+CW206+CW207+CW208+CW209+CW210+CW211+CW212+CW213+CW214</f>
        <v>0</v>
      </c>
      <c r="CX203" s="29">
        <f>CX204+CX205+CX206+CX207+CX208+CX209+CX210+CX211+CX212+CX213+CX214</f>
        <v>0</v>
      </c>
      <c r="CY203" s="29">
        <f>CY204+CY205+CY206+CY207+CY208+CY209+CY210+CY211+CY212+CY213+CY214</f>
        <v>0</v>
      </c>
      <c r="CZ203" s="29">
        <f t="shared" ref="CZ203" si="550">CZ204+CZ205+CZ206+CZ207+CZ208+CZ209+CZ210+CZ211+CZ212+CZ213+CZ214</f>
        <v>32154</v>
      </c>
      <c r="DA203" s="29">
        <f t="shared" ref="DA203:DG203" si="551">DA204+DA205+DA206+DA207+DA208+DA209+DA210+DA211+DA212+DA213+DA214</f>
        <v>32154</v>
      </c>
      <c r="DB203" s="29">
        <f t="shared" si="551"/>
        <v>32034.066439999999</v>
      </c>
      <c r="DC203" s="82">
        <f t="shared" si="405"/>
        <v>99.627002674628358</v>
      </c>
      <c r="DD203" s="29">
        <f t="shared" si="551"/>
        <v>0</v>
      </c>
      <c r="DE203" s="29">
        <f t="shared" si="551"/>
        <v>0</v>
      </c>
      <c r="DF203" s="29">
        <f t="shared" si="551"/>
        <v>0</v>
      </c>
      <c r="DG203" s="29">
        <f t="shared" si="551"/>
        <v>0</v>
      </c>
      <c r="DH203" s="29"/>
      <c r="DI203" s="29">
        <f>DI204+DI205+DI206+DI207+DI208+DI209+DI210+DI211+DI212+DI213+DI214</f>
        <v>0</v>
      </c>
      <c r="DJ203" s="29">
        <f>DJ204+DJ205+DJ206+DJ207+DJ208+DJ209+DJ210+DJ211+DJ212+DJ213+DJ214</f>
        <v>0</v>
      </c>
      <c r="DK203" s="29">
        <f>DK204+DK205+DK206+DK207+DK208+DK209+DK210+DK211+DK212+DK213+DK214</f>
        <v>0</v>
      </c>
      <c r="DL203" s="29"/>
      <c r="DM203" s="29">
        <f t="shared" ref="DM203:DR203" si="552">DM204+DM205+DM206+DM207+DM208+DM209+DM210+DM211+DM212+DM213+DM214</f>
        <v>1634.92994</v>
      </c>
      <c r="DN203" s="29">
        <f t="shared" si="552"/>
        <v>1349.7099900000001</v>
      </c>
      <c r="DO203" s="28">
        <f t="shared" ref="DO203:DO205" si="553">DN203/DM203*100</f>
        <v>82.554607202312297</v>
      </c>
      <c r="DP203" s="29">
        <f t="shared" ref="DP203" si="554">DP204+DP205+DP206+DP207+DP208+DP209+DP210+DP211+DP212+DP213+DP214</f>
        <v>130.5</v>
      </c>
      <c r="DQ203" s="29">
        <f t="shared" si="552"/>
        <v>130.5</v>
      </c>
      <c r="DR203" s="29">
        <f t="shared" si="552"/>
        <v>52.2</v>
      </c>
      <c r="DS203" s="187">
        <f>DR203/DQ203*100</f>
        <v>40</v>
      </c>
      <c r="DT203" s="187"/>
      <c r="DU203" s="29">
        <f>DU204+DU205+DU206+DU207+DU208+DU209+DU210+DU211+DU212+DU213+DU214</f>
        <v>0</v>
      </c>
      <c r="DV203" s="29">
        <f>DV204+DV205+DV206+DV207+DV208+DV209+DV210+DV211+DV212+DV213+DV214</f>
        <v>0</v>
      </c>
      <c r="DW203" s="29">
        <f>DW204+DW205+DW206+DW207+DW208+DW209+DW210+DW211+DW212+DW213+DW214</f>
        <v>0</v>
      </c>
      <c r="DX203" s="29"/>
      <c r="DY203" s="29">
        <f t="shared" ref="DY203:ED203" si="555">DY204+DY205+DY206+DY207+DY208+DY209+DY210+DY211+DY212+DY213+DY214</f>
        <v>0</v>
      </c>
      <c r="DZ203" s="29">
        <f t="shared" si="555"/>
        <v>0</v>
      </c>
      <c r="EA203" s="29">
        <f t="shared" si="555"/>
        <v>0</v>
      </c>
      <c r="EB203" s="29">
        <v>7624.3</v>
      </c>
      <c r="EC203" s="29">
        <f t="shared" si="555"/>
        <v>7624.3</v>
      </c>
      <c r="ED203" s="29">
        <f t="shared" si="555"/>
        <v>4660.6781600000004</v>
      </c>
      <c r="EE203" s="29">
        <f>ED203/EC203*100</f>
        <v>61.129259866479543</v>
      </c>
      <c r="EF203" s="29"/>
      <c r="EG203" s="29"/>
      <c r="EH203" s="29"/>
      <c r="EI203" s="28"/>
      <c r="EJ203" s="29">
        <f>EJ204+EJ205+EJ206+EJ207+EJ208+EJ209+EJ210+EJ211+EJ212+EJ213+EJ214</f>
        <v>5864.4</v>
      </c>
      <c r="EK203" s="29">
        <f>EK204+EK205+EK206+EK207+EK208+EK209+EK210+EK211+EK212+EK213+EK214</f>
        <v>6438.4</v>
      </c>
      <c r="EL203" s="29">
        <f>EL204+EL205+EL206+EL207+EL208+EL209+EL210+EL211+EL212+EL213+EL214</f>
        <v>4064.6505499999998</v>
      </c>
      <c r="EM203" s="29">
        <f>EL203/EK203*100</f>
        <v>63.131376584244535</v>
      </c>
      <c r="EN203" s="29">
        <f>EN204+EN205+EN206+EN207+EN208+EN209+EN210+EN211+EN212+EN213+EN214</f>
        <v>1000</v>
      </c>
      <c r="EO203" s="29">
        <f>EO204+EO205+EO206+EO207+EO208+EO209+EO210+EO211+EO212+EO213+EO214</f>
        <v>1000</v>
      </c>
      <c r="EP203" s="29">
        <f>EP204+EP205+EP206+EP207+EP208+EP209+EP210+EP211+EP212+EP213+EP214</f>
        <v>177.29083</v>
      </c>
      <c r="EQ203" s="29">
        <f>EP203/EO203*100</f>
        <v>17.729083000000003</v>
      </c>
      <c r="ER203" s="29">
        <f t="shared" ref="ER203" si="556">ER204+ER205+ER206+ER207+ER208+ER209+ER210+ER211+ER212+ER213+ER214</f>
        <v>9234.4</v>
      </c>
      <c r="ES203" s="29">
        <f t="shared" ref="ES203:EZ203" si="557">ES204+ES205+ES206+ES207+ES208+ES209+ES210+ES211+ES212+ES213+ES214</f>
        <v>3693.8</v>
      </c>
      <c r="ET203" s="29">
        <f t="shared" si="557"/>
        <v>3075.1</v>
      </c>
      <c r="EU203" s="29">
        <f t="shared" si="557"/>
        <v>83.250311332503102</v>
      </c>
      <c r="EV203" s="29">
        <f t="shared" ref="EV203" si="558">EV204+EV205+EV206+EV207+EV208+EV209+EV210+EV211+EV212+EV213+EV214</f>
        <v>5000</v>
      </c>
      <c r="EW203" s="29">
        <f t="shared" si="557"/>
        <v>10540.6</v>
      </c>
      <c r="EX203" s="29">
        <f t="shared" si="557"/>
        <v>10540.6</v>
      </c>
      <c r="EY203" s="29">
        <f t="shared" si="557"/>
        <v>100</v>
      </c>
      <c r="EZ203" s="29">
        <f t="shared" si="557"/>
        <v>1400</v>
      </c>
      <c r="FA203" s="29">
        <f t="shared" ref="FA203:FC203" si="559">FA204+FA205+FA206+FA207+FA208+FA209+FA210+FA211+FA212+FA213+FA214</f>
        <v>1400</v>
      </c>
      <c r="FB203" s="29">
        <f t="shared" si="559"/>
        <v>1400</v>
      </c>
      <c r="FC203" s="29">
        <f t="shared" si="559"/>
        <v>100</v>
      </c>
      <c r="FD203" s="29">
        <f>FD204+FD205+FD206+FD207+FD208+FD209+FD210+FD211+FD212+FD213+FD214</f>
        <v>0</v>
      </c>
      <c r="FE203" s="29">
        <f>FE204+FE205+FE206+FE207+FE208+FE209+FE210+FE211+FE212+FE213+FE214</f>
        <v>0</v>
      </c>
      <c r="FF203" s="29">
        <f>FF204+FF205+FF206+FF207+FF208+FF209+FF210+FF211+FF212+FF213+FF214</f>
        <v>0</v>
      </c>
      <c r="FG203" s="29">
        <f>FG204+FG205+FG206+FG207+FG208+FG209+FG210+FG211+FG212+FG213+FG214</f>
        <v>0</v>
      </c>
      <c r="FH203" s="29"/>
      <c r="FI203" s="29">
        <f>FI204+FI205+FI206+FI207+FI208+FI209+FI210+FI211+FI212+FI213+FI214</f>
        <v>0</v>
      </c>
      <c r="FJ203" s="29">
        <f>FJ204+FJ205+FJ206+FJ207+FJ208+FJ209+FJ210+FJ211+FJ212+FJ213+FJ214</f>
        <v>0</v>
      </c>
      <c r="FK203" s="29">
        <f>FK204+FK205+FK206+FK207+FK208+FK209+FK210+FK211+FK212+FK213+FK214</f>
        <v>0</v>
      </c>
      <c r="FL203" s="29"/>
      <c r="FM203" s="29">
        <f t="shared" ref="FM203:FR203" si="560">FM204+FM205+FM206+FM207+FM208+FM209+FM210+FM211+FM212+FM213+FM214</f>
        <v>0</v>
      </c>
      <c r="FN203" s="29">
        <f t="shared" si="560"/>
        <v>0</v>
      </c>
      <c r="FO203" s="29">
        <f t="shared" si="560"/>
        <v>0</v>
      </c>
      <c r="FP203" s="29">
        <f t="shared" ref="FP203" si="561">FP204+FP205+FP206+FP207+FP208+FP209+FP210+FP211+FP212+FP213+FP214</f>
        <v>10514.4</v>
      </c>
      <c r="FQ203" s="29">
        <f t="shared" si="560"/>
        <v>10514.4</v>
      </c>
      <c r="FR203" s="29">
        <f t="shared" si="560"/>
        <v>0</v>
      </c>
      <c r="FS203" s="29"/>
      <c r="FT203" s="28"/>
      <c r="FU203" s="29">
        <f t="shared" ref="FU203:FZ203" si="562">FU204+FU205+FU206+FU207+FU208+FU209+FU210+FU211+FU212+FU213+FU214</f>
        <v>0</v>
      </c>
      <c r="FV203" s="29">
        <f t="shared" si="562"/>
        <v>0</v>
      </c>
      <c r="FW203" s="29">
        <f t="shared" si="562"/>
        <v>0</v>
      </c>
      <c r="FX203" s="29">
        <f t="shared" si="562"/>
        <v>0</v>
      </c>
      <c r="FY203" s="29">
        <f t="shared" si="562"/>
        <v>0</v>
      </c>
      <c r="FZ203" s="29">
        <f t="shared" si="562"/>
        <v>0</v>
      </c>
      <c r="GA203" s="29"/>
      <c r="GB203" s="29">
        <f t="shared" ref="GB203" si="563">GB204+GB205+GB206+GB207+GB208+GB209+GB210+GB211+GB212+GB213+GB214</f>
        <v>0</v>
      </c>
      <c r="GC203" s="29">
        <f t="shared" ref="GC203:GD203" si="564">GC204+GC205+GC206+GC207+GC208+GC209+GC210+GC211+GC212+GC213+GC214</f>
        <v>0</v>
      </c>
      <c r="GD203" s="29">
        <f t="shared" si="564"/>
        <v>0</v>
      </c>
      <c r="GE203" s="29"/>
      <c r="GF203" s="29">
        <f>GF204+GF205+GF206+GF207+GF208+GF209+GF210+GF211+GF212+GF213+GF214</f>
        <v>0</v>
      </c>
      <c r="GG203" s="29">
        <f>GG204+GG205+GG206+GG207+GG208+GG209+GG210+GG211+GG212+GG213+GG214</f>
        <v>0</v>
      </c>
      <c r="GH203" s="29">
        <f>GH204+GH205+GH206+GH207+GH208+GH209+GH210+GH211+GH212+GH213+GH214</f>
        <v>0</v>
      </c>
      <c r="GI203" s="29"/>
      <c r="GJ203" s="29"/>
      <c r="GK203" s="29">
        <f t="shared" ref="GK203:GQ203" si="565">GK204+GK205+GK206+GK207+GK208+GK209+GK210+GK211+GK212+GK213+GK214</f>
        <v>0</v>
      </c>
      <c r="GL203" s="29">
        <f t="shared" si="565"/>
        <v>0</v>
      </c>
      <c r="GM203" s="29">
        <f t="shared" si="565"/>
        <v>0</v>
      </c>
      <c r="GN203" s="29">
        <f t="shared" si="565"/>
        <v>0</v>
      </c>
      <c r="GO203" s="29">
        <f t="shared" si="565"/>
        <v>0</v>
      </c>
      <c r="GP203" s="29">
        <f t="shared" si="565"/>
        <v>0</v>
      </c>
      <c r="GQ203" s="29">
        <f t="shared" si="565"/>
        <v>0</v>
      </c>
      <c r="GR203" s="29"/>
      <c r="GS203" s="29">
        <f>GS204+GS205+GS206+GS207+GS208+GS209+GS210+GS211+GS212+GS213+GS214</f>
        <v>0</v>
      </c>
      <c r="GT203" s="29">
        <f>GT204+GT205+GT206+GT207+GT208+GT209+GT210+GT211+GT212+GT213+GT214</f>
        <v>0</v>
      </c>
      <c r="GU203" s="29">
        <f>GU204+GU205+GU206+GU207+GU208+GU209+GU210+GU211+GU212+GU213+GU214</f>
        <v>0</v>
      </c>
      <c r="GV203" s="29"/>
      <c r="GW203" s="29"/>
      <c r="GX203" s="29"/>
      <c r="GY203" s="28"/>
      <c r="GZ203" s="28"/>
      <c r="HA203" s="29">
        <f>HA204+HA205+HA206+HA207+HA208+HA209+HA210+HA211+HA212+HA213+HA214</f>
        <v>0</v>
      </c>
      <c r="HB203" s="29">
        <f>HB204+HB205+HB206+HB207+HB208+HB209+HB210+HB211+HB212+HB213+HB214</f>
        <v>0</v>
      </c>
      <c r="HC203" s="28"/>
      <c r="HD203" s="28"/>
      <c r="HE203" s="29">
        <f>HE204+HE205+HE206+HE207+HE208+HE209+HE210+HE211+HE212+HE213+HE214</f>
        <v>0</v>
      </c>
      <c r="HF203" s="29">
        <f>HF204+HF205+HF206+HF207+HF208+HF209+HF210+HF211+HF212+HF213+HF214</f>
        <v>0</v>
      </c>
      <c r="HG203" s="28"/>
      <c r="HH203" s="29">
        <f>HH204+HH205+HH206+HH207+HH208+HH209+HH210+HH211+HH212+HH213+HH214</f>
        <v>3000</v>
      </c>
      <c r="HI203" s="29">
        <f>HI204+HI205+HI206+HI207+HI208+HI209+HI210+HI211+HI212+HI213+HI214</f>
        <v>2000</v>
      </c>
      <c r="HJ203" s="29">
        <f>HJ204+HJ205+HJ206+HJ207+HJ208+HJ209+HJ210+HJ211+HJ212+HJ213+HJ214</f>
        <v>2000</v>
      </c>
      <c r="HK203" s="28">
        <f>HJ203/HI203*100</f>
        <v>100</v>
      </c>
      <c r="HL203" s="29">
        <f>HL204+HL205+HL206+HL207+HL208+HL209+HL210+HL211+HL212+HL213+HL214</f>
        <v>1832.5</v>
      </c>
      <c r="HM203" s="29">
        <f>HM204+HM205+HM206+HM207+HM208+HM209+HM210+HM211+HM212+HM213+HM214</f>
        <v>1832.5</v>
      </c>
      <c r="HN203" s="29">
        <f>HN204+HN205+HN206+HN207+HN208+HN209+HN210+HN211+HN212+HN213+HN214</f>
        <v>1099.9780000000001</v>
      </c>
      <c r="HO203" s="28">
        <f>HN203/HM203*100</f>
        <v>60.02608458390177</v>
      </c>
      <c r="HP203" s="29">
        <f>HP204+HP205+HP206+HP207+HP208+HP209+HP210+HP211+HP212+HP213+HP214</f>
        <v>61.2</v>
      </c>
      <c r="HQ203" s="29">
        <f>HQ204+HQ205+HQ206+HQ207+HQ208+HQ209+HQ210+HQ211+HQ212+HQ213+HQ214</f>
        <v>0</v>
      </c>
      <c r="HR203" s="29">
        <f>HR204+HR205+HR206+HR207+HR208+HR209+HR210+HR211+HR212+HR213+HR214</f>
        <v>0</v>
      </c>
      <c r="HS203" s="28"/>
      <c r="HT203" s="29">
        <f>HT204+HT205+HT206+HT207+HT208+HT209+HT210+HT211+HT212+HT213+HT214</f>
        <v>0</v>
      </c>
      <c r="HU203" s="29">
        <f>HU204+HU205+HU206+HU207+HU208+HU209+HU210+HU211+HU212+HU213+HU214</f>
        <v>0</v>
      </c>
      <c r="HV203" s="29">
        <f>HV204+HV205+HV206+HV207+HV208+HV209+HV210+HV211+HV212+HV213+HV214</f>
        <v>0</v>
      </c>
      <c r="HW203" s="28"/>
      <c r="HX203" s="29"/>
      <c r="HY203" s="29"/>
      <c r="HZ203" s="29"/>
      <c r="IA203" s="28"/>
      <c r="IB203" s="29"/>
      <c r="IC203" s="29"/>
      <c r="ID203" s="29"/>
      <c r="IE203" s="28"/>
      <c r="IF203" s="29"/>
      <c r="IG203" s="29"/>
      <c r="IH203" s="29"/>
      <c r="II203" s="28"/>
      <c r="IJ203" s="28"/>
      <c r="IK203" s="29"/>
      <c r="IL203" s="29"/>
      <c r="IM203" s="28"/>
      <c r="IN203" s="28"/>
      <c r="IO203" s="29"/>
      <c r="IP203" s="29"/>
      <c r="IQ203" s="28"/>
      <c r="IR203" s="29"/>
      <c r="IS203" s="29">
        <f>IS204+IS205+IS206+IS207+IS208+IS209+IS210+IS211+IS212+IS213+IS214</f>
        <v>0</v>
      </c>
      <c r="IT203" s="29">
        <f>IT204+IT205+IT206+IT207+IT208+IT209+IT210+IT211+IT212+IT213+IT214</f>
        <v>0</v>
      </c>
      <c r="IU203" s="29">
        <f>IU204+IU205+IU206+IU207+IU208+IU209+IU210+IU211+IU212+IU213+IU214</f>
        <v>0</v>
      </c>
      <c r="IV203" s="29"/>
      <c r="IW203" s="29"/>
      <c r="IX203" s="29"/>
      <c r="IY203" s="28"/>
      <c r="IZ203" s="29"/>
      <c r="JA203" s="29"/>
      <c r="JB203" s="29"/>
      <c r="JC203" s="28"/>
      <c r="JD203" s="28"/>
      <c r="JE203" s="29"/>
      <c r="JF203" s="29"/>
      <c r="JG203" s="28"/>
      <c r="JH203" s="29"/>
      <c r="JI203" s="29"/>
      <c r="JJ203" s="29"/>
      <c r="JK203" s="28"/>
      <c r="JL203" s="28"/>
      <c r="JM203" s="29"/>
      <c r="JN203" s="29"/>
      <c r="JO203" s="28"/>
      <c r="JP203" s="29"/>
      <c r="JQ203" s="29"/>
      <c r="JR203" s="29"/>
      <c r="JS203" s="28"/>
      <c r="JT203" s="28"/>
      <c r="JU203" s="28"/>
      <c r="JV203" s="28"/>
      <c r="JW203" s="28"/>
      <c r="JX203" s="75"/>
      <c r="JY203" s="75"/>
      <c r="JZ203" s="75"/>
      <c r="KA203" s="75"/>
      <c r="KB203" s="28"/>
      <c r="KC203" s="29"/>
      <c r="KD203" s="29"/>
      <c r="KE203" s="28"/>
      <c r="KF203" s="28"/>
      <c r="KG203" s="29"/>
      <c r="KH203" s="29"/>
      <c r="KI203" s="28"/>
      <c r="KJ203" s="28"/>
      <c r="KK203" s="29"/>
      <c r="KL203" s="29"/>
      <c r="KM203" s="28"/>
      <c r="KN203" s="28"/>
      <c r="KO203" s="29"/>
      <c r="KP203" s="29"/>
      <c r="KQ203" s="28"/>
      <c r="KR203" s="28"/>
      <c r="KS203" s="29"/>
      <c r="KT203" s="29"/>
      <c r="KU203" s="28"/>
      <c r="KV203" s="28"/>
      <c r="KW203" s="29"/>
      <c r="KX203" s="29"/>
      <c r="KY203" s="28"/>
      <c r="KZ203" s="28"/>
      <c r="LA203" s="29"/>
      <c r="LB203" s="29"/>
      <c r="LC203" s="28"/>
      <c r="LD203" s="28"/>
      <c r="LE203" s="29"/>
      <c r="LF203" s="29"/>
      <c r="LG203" s="28"/>
      <c r="LH203" s="28"/>
      <c r="LI203" s="29"/>
      <c r="LJ203" s="29"/>
      <c r="LK203" s="28"/>
      <c r="LL203" s="28"/>
      <c r="LM203" s="29"/>
      <c r="LN203" s="29"/>
      <c r="LO203" s="28"/>
      <c r="LP203" s="28"/>
      <c r="LQ203" s="29"/>
      <c r="LR203" s="29"/>
      <c r="LS203" s="28"/>
    </row>
    <row r="204" spans="1:331" ht="34.5" customHeight="1" x14ac:dyDescent="0.25">
      <c r="A204" s="24" t="s">
        <v>220</v>
      </c>
      <c r="B204" s="198">
        <f t="shared" si="536"/>
        <v>76561.266350000005</v>
      </c>
      <c r="C204" s="198">
        <f t="shared" si="537"/>
        <v>84060.027170000001</v>
      </c>
      <c r="D204" s="198">
        <f t="shared" si="538"/>
        <v>84060.027170000001</v>
      </c>
      <c r="E204" s="198"/>
      <c r="F204" s="198">
        <f t="shared" si="539"/>
        <v>55387.522999999994</v>
      </c>
      <c r="G204" s="26">
        <f t="shared" si="477"/>
        <v>65.890441467483996</v>
      </c>
      <c r="H204" s="27"/>
      <c r="I204" s="27"/>
      <c r="J204" s="26"/>
      <c r="K204" s="26"/>
      <c r="L204" s="26"/>
      <c r="M204" s="27">
        <v>1111.1199999999999</v>
      </c>
      <c r="N204" s="27">
        <v>1111.1199999999999</v>
      </c>
      <c r="O204" s="26">
        <f>N204/M204*100</f>
        <v>100</v>
      </c>
      <c r="P204" s="26"/>
      <c r="Q204" s="27"/>
      <c r="R204" s="27"/>
      <c r="S204" s="26"/>
      <c r="T204" s="26"/>
      <c r="U204" s="27"/>
      <c r="V204" s="27"/>
      <c r="W204" s="26"/>
      <c r="X204" s="27"/>
      <c r="Y204" s="27"/>
      <c r="Z204" s="27"/>
      <c r="AA204" s="26"/>
      <c r="AB204" s="26">
        <v>567</v>
      </c>
      <c r="AC204" s="26">
        <v>680.4</v>
      </c>
      <c r="AD204" s="26">
        <v>680.4</v>
      </c>
      <c r="AE204" s="26">
        <f>AD204/AC204*100</f>
        <v>100</v>
      </c>
      <c r="AF204" s="26"/>
      <c r="AG204" s="26"/>
      <c r="AH204" s="26"/>
      <c r="AI204" s="26"/>
      <c r="AJ204" s="26"/>
      <c r="AK204" s="27">
        <v>0</v>
      </c>
      <c r="AL204" s="27">
        <v>0</v>
      </c>
      <c r="AM204" s="26"/>
      <c r="AN204" s="27">
        <v>3455.6</v>
      </c>
      <c r="AO204" s="27">
        <v>3455.6</v>
      </c>
      <c r="AP204" s="27">
        <v>3455.6</v>
      </c>
      <c r="AQ204" s="27">
        <f>AP204/AO204*100</f>
        <v>100</v>
      </c>
      <c r="AR204" s="27">
        <v>102.1</v>
      </c>
      <c r="AS204" s="27">
        <v>102.04082000000001</v>
      </c>
      <c r="AT204" s="27">
        <v>102.04082000000001</v>
      </c>
      <c r="AU204" s="26">
        <f>AT204/AS204*100</f>
        <v>100</v>
      </c>
      <c r="AV204" s="27">
        <v>51.020410000000005</v>
      </c>
      <c r="AW204" s="27">
        <v>51.020410000000005</v>
      </c>
      <c r="AX204" s="27">
        <v>51.020410000000005</v>
      </c>
      <c r="AY204" s="26">
        <f>AX204/AW204*100</f>
        <v>100</v>
      </c>
      <c r="AZ204" s="27">
        <v>66.727969999999999</v>
      </c>
      <c r="BA204" s="27">
        <v>66.727969999999999</v>
      </c>
      <c r="BB204" s="27">
        <v>66.727969999999999</v>
      </c>
      <c r="BC204" s="26">
        <f>BB204/BA204*100</f>
        <v>100</v>
      </c>
      <c r="BD204" s="27"/>
      <c r="BE204" s="27"/>
      <c r="BF204" s="27"/>
      <c r="BG204" s="26"/>
      <c r="BH204" s="27"/>
      <c r="BI204" s="27"/>
      <c r="BJ204" s="27"/>
      <c r="BK204" s="26"/>
      <c r="BL204" s="26"/>
      <c r="BM204" s="27"/>
      <c r="BN204" s="27"/>
      <c r="BO204" s="26"/>
      <c r="BP204" s="26"/>
      <c r="BQ204" s="26"/>
      <c r="BR204" s="26"/>
      <c r="BS204" s="26"/>
      <c r="BT204" s="27">
        <v>0</v>
      </c>
      <c r="BU204" s="27">
        <v>0</v>
      </c>
      <c r="BV204" s="27"/>
      <c r="BW204" s="26"/>
      <c r="BX204" s="27">
        <v>17313.5</v>
      </c>
      <c r="BY204" s="27">
        <v>23076.3</v>
      </c>
      <c r="BZ204" s="26">
        <v>15384.2</v>
      </c>
      <c r="CA204" s="27">
        <f>BZ204/BY204*100</f>
        <v>66.666666666666671</v>
      </c>
      <c r="CB204" s="27">
        <v>3225.6179700000002</v>
      </c>
      <c r="CC204" s="27">
        <v>3225.6179700000002</v>
      </c>
      <c r="CD204" s="27">
        <v>3225.6179700000002</v>
      </c>
      <c r="CE204" s="27">
        <f>CD204/CC204*100</f>
        <v>100</v>
      </c>
      <c r="CF204" s="27">
        <v>5278</v>
      </c>
      <c r="CG204" s="27">
        <v>6276.7</v>
      </c>
      <c r="CH204" s="27">
        <v>4060.2982900000002</v>
      </c>
      <c r="CI204" s="27">
        <f>CH204/CG204*100</f>
        <v>64.688423693979331</v>
      </c>
      <c r="CJ204" s="27">
        <v>840</v>
      </c>
      <c r="CK204" s="27">
        <v>840</v>
      </c>
      <c r="CL204" s="27">
        <v>180</v>
      </c>
      <c r="CM204" s="27">
        <f>CL204/CK204*100</f>
        <v>21.428571428571427</v>
      </c>
      <c r="CN204" s="27"/>
      <c r="CO204" s="27"/>
      <c r="CP204" s="79"/>
      <c r="CQ204" s="79"/>
      <c r="CR204" s="27"/>
      <c r="CS204" s="27"/>
      <c r="CT204" s="79"/>
      <c r="CU204" s="31"/>
      <c r="CV204" s="79"/>
      <c r="CW204" s="27"/>
      <c r="CX204" s="79"/>
      <c r="CY204" s="79"/>
      <c r="CZ204" s="27"/>
      <c r="DA204" s="27"/>
      <c r="DB204" s="79"/>
      <c r="DC204" s="31"/>
      <c r="DD204" s="27"/>
      <c r="DE204" s="27"/>
      <c r="DF204" s="79"/>
      <c r="DG204" s="79"/>
      <c r="DH204" s="79"/>
      <c r="DI204" s="27"/>
      <c r="DJ204" s="79"/>
      <c r="DK204" s="79"/>
      <c r="DL204" s="79"/>
      <c r="DM204" s="27"/>
      <c r="DN204" s="79"/>
      <c r="DO204" s="26"/>
      <c r="DP204" s="27">
        <v>130.5</v>
      </c>
      <c r="DQ204" s="27">
        <v>130.5</v>
      </c>
      <c r="DR204" s="79">
        <v>52.2</v>
      </c>
      <c r="DS204" s="188">
        <f>DR204/DQ204*100</f>
        <v>40</v>
      </c>
      <c r="DT204" s="188"/>
      <c r="DU204" s="27"/>
      <c r="DV204" s="79"/>
      <c r="DW204" s="79"/>
      <c r="DX204" s="79"/>
      <c r="DY204" s="27"/>
      <c r="DZ204" s="79"/>
      <c r="EA204" s="79"/>
      <c r="EB204" s="27">
        <v>7624.3</v>
      </c>
      <c r="EC204" s="27">
        <v>7624.3</v>
      </c>
      <c r="ED204" s="27">
        <v>4660.6781600000004</v>
      </c>
      <c r="EE204" s="27">
        <f>ED204/EC204*100</f>
        <v>61.129259866479543</v>
      </c>
      <c r="EF204" s="27"/>
      <c r="EG204" s="27"/>
      <c r="EH204" s="79"/>
      <c r="EI204" s="26"/>
      <c r="EJ204" s="27">
        <v>5864.4</v>
      </c>
      <c r="EK204" s="27">
        <v>6438.4</v>
      </c>
      <c r="EL204" s="27">
        <v>4064.6505499999998</v>
      </c>
      <c r="EM204" s="27">
        <f>EL204/EK204*100</f>
        <v>63.131376584244535</v>
      </c>
      <c r="EN204" s="27">
        <v>1000</v>
      </c>
      <c r="EO204" s="27">
        <v>1000</v>
      </c>
      <c r="EP204" s="27">
        <v>177.29083</v>
      </c>
      <c r="EQ204" s="27">
        <f>EP204/EO204*100</f>
        <v>17.729083000000003</v>
      </c>
      <c r="ER204" s="27">
        <v>9234.4</v>
      </c>
      <c r="ES204" s="27">
        <v>3693.8</v>
      </c>
      <c r="ET204" s="27">
        <v>3075.1</v>
      </c>
      <c r="EU204" s="27">
        <f>ET204/ES204*100</f>
        <v>83.250311332503102</v>
      </c>
      <c r="EV204" s="27">
        <v>5000</v>
      </c>
      <c r="EW204" s="27">
        <v>10540.6</v>
      </c>
      <c r="EX204" s="27">
        <v>10540.6</v>
      </c>
      <c r="EY204" s="27">
        <f>EX204/EW204*100</f>
        <v>100</v>
      </c>
      <c r="EZ204" s="27">
        <v>1400</v>
      </c>
      <c r="FA204" s="27">
        <v>1400</v>
      </c>
      <c r="FB204" s="27">
        <v>1400</v>
      </c>
      <c r="FC204" s="27">
        <f>FB204/FA204*100</f>
        <v>100</v>
      </c>
      <c r="FD204" s="27"/>
      <c r="FE204" s="27"/>
      <c r="FF204" s="79"/>
      <c r="FG204" s="79"/>
      <c r="FH204" s="79"/>
      <c r="FI204" s="27"/>
      <c r="FJ204" s="79"/>
      <c r="FK204" s="79"/>
      <c r="FL204" s="79"/>
      <c r="FM204" s="27"/>
      <c r="FN204" s="79"/>
      <c r="FO204" s="79"/>
      <c r="FP204" s="27">
        <v>10514.4</v>
      </c>
      <c r="FQ204" s="27">
        <v>10514.4</v>
      </c>
      <c r="FR204" s="27"/>
      <c r="FS204" s="27"/>
      <c r="FT204" s="26"/>
      <c r="FU204" s="27"/>
      <c r="FV204" s="27"/>
      <c r="FW204" s="27"/>
      <c r="FX204" s="27"/>
      <c r="FY204" s="27"/>
      <c r="FZ204" s="27"/>
      <c r="GA204" s="27"/>
      <c r="GB204" s="27"/>
      <c r="GC204" s="27"/>
      <c r="GD204" s="27"/>
      <c r="GE204" s="27"/>
      <c r="GF204" s="27"/>
      <c r="GG204" s="27"/>
      <c r="GH204" s="27"/>
      <c r="GI204" s="27"/>
      <c r="GJ204" s="27"/>
      <c r="GK204" s="27"/>
      <c r="GL204" s="27"/>
      <c r="GM204" s="27"/>
      <c r="GN204" s="27"/>
      <c r="GO204" s="27"/>
      <c r="GP204" s="27"/>
      <c r="GQ204" s="27"/>
      <c r="GR204" s="27"/>
      <c r="GS204" s="27">
        <v>0</v>
      </c>
      <c r="GT204" s="27">
        <v>0</v>
      </c>
      <c r="GU204" s="26"/>
      <c r="GV204" s="27"/>
      <c r="GW204" s="27"/>
      <c r="GX204" s="27"/>
      <c r="GY204" s="26"/>
      <c r="GZ204" s="26"/>
      <c r="HA204" s="27"/>
      <c r="HB204" s="27"/>
      <c r="HC204" s="26"/>
      <c r="HD204" s="26"/>
      <c r="HE204" s="27"/>
      <c r="HF204" s="27"/>
      <c r="HG204" s="26"/>
      <c r="HH204" s="27">
        <v>3000</v>
      </c>
      <c r="HI204" s="27">
        <v>2000</v>
      </c>
      <c r="HJ204" s="27">
        <v>2000</v>
      </c>
      <c r="HK204" s="26">
        <f>HJ204/HI204*100</f>
        <v>100</v>
      </c>
      <c r="HL204" s="27">
        <v>1832.5</v>
      </c>
      <c r="HM204" s="27">
        <v>1832.5</v>
      </c>
      <c r="HN204" s="27">
        <v>1099.9780000000001</v>
      </c>
      <c r="HO204" s="26">
        <f>HN204/HM204*100</f>
        <v>60.02608458390177</v>
      </c>
      <c r="HP204" s="27">
        <v>61.2</v>
      </c>
      <c r="HQ204" s="27"/>
      <c r="HR204" s="27"/>
      <c r="HS204" s="26"/>
      <c r="HT204" s="27"/>
      <c r="HU204" s="27"/>
      <c r="HV204" s="27"/>
      <c r="HW204" s="26"/>
      <c r="HX204" s="27"/>
      <c r="HY204" s="27"/>
      <c r="HZ204" s="27"/>
      <c r="IA204" s="26"/>
      <c r="IB204" s="27"/>
      <c r="IC204" s="27"/>
      <c r="ID204" s="27"/>
      <c r="IE204" s="26"/>
      <c r="IF204" s="27"/>
      <c r="IG204" s="27"/>
      <c r="IH204" s="27"/>
      <c r="II204" s="26"/>
      <c r="IJ204" s="26"/>
      <c r="IK204" s="27"/>
      <c r="IL204" s="27"/>
      <c r="IM204" s="26"/>
      <c r="IN204" s="26"/>
      <c r="IO204" s="27"/>
      <c r="IP204" s="27"/>
      <c r="IQ204" s="26"/>
      <c r="IR204" s="79"/>
      <c r="IS204" s="27"/>
      <c r="IT204" s="79"/>
      <c r="IU204" s="79"/>
      <c r="IV204" s="27"/>
      <c r="IW204" s="27"/>
      <c r="IX204" s="27"/>
      <c r="IY204" s="26"/>
      <c r="IZ204" s="27"/>
      <c r="JA204" s="27"/>
      <c r="JB204" s="27"/>
      <c r="JC204" s="26"/>
      <c r="JD204" s="26"/>
      <c r="JE204" s="27"/>
      <c r="JF204" s="27"/>
      <c r="JG204" s="26"/>
      <c r="JH204" s="27"/>
      <c r="JI204" s="27"/>
      <c r="JJ204" s="27"/>
      <c r="JK204" s="26"/>
      <c r="JL204" s="26"/>
      <c r="JM204" s="27"/>
      <c r="JN204" s="27"/>
      <c r="JO204" s="26"/>
      <c r="JP204" s="27"/>
      <c r="JQ204" s="27"/>
      <c r="JR204" s="27"/>
      <c r="JS204" s="26"/>
      <c r="JT204" s="26"/>
      <c r="JU204" s="26"/>
      <c r="JV204" s="26"/>
      <c r="JW204" s="26"/>
      <c r="JX204" s="30"/>
      <c r="JY204" s="30"/>
      <c r="JZ204" s="30"/>
      <c r="KA204" s="30"/>
      <c r="KB204" s="26"/>
      <c r="KC204" s="27"/>
      <c r="KD204" s="27"/>
      <c r="KE204" s="26"/>
      <c r="KF204" s="26"/>
      <c r="KG204" s="27"/>
      <c r="KH204" s="27"/>
      <c r="KI204" s="26"/>
      <c r="KJ204" s="26"/>
      <c r="KK204" s="27"/>
      <c r="KL204" s="27"/>
      <c r="KM204" s="26"/>
      <c r="KN204" s="26"/>
      <c r="KO204" s="27"/>
      <c r="KP204" s="27"/>
      <c r="KQ204" s="26"/>
      <c r="KR204" s="26"/>
      <c r="KS204" s="27"/>
      <c r="KT204" s="27"/>
      <c r="KU204" s="26"/>
      <c r="KV204" s="26"/>
      <c r="KW204" s="27"/>
      <c r="KX204" s="27"/>
      <c r="KY204" s="26"/>
      <c r="KZ204" s="26"/>
      <c r="LA204" s="27"/>
      <c r="LB204" s="27"/>
      <c r="LC204" s="26"/>
      <c r="LD204" s="26"/>
      <c r="LE204" s="27"/>
      <c r="LF204" s="27"/>
      <c r="LG204" s="26"/>
      <c r="LH204" s="26"/>
      <c r="LI204" s="27"/>
      <c r="LJ204" s="27"/>
      <c r="LK204" s="26"/>
      <c r="LL204" s="26"/>
      <c r="LM204" s="27"/>
      <c r="LN204" s="27"/>
      <c r="LO204" s="26"/>
      <c r="LP204" s="26"/>
      <c r="LQ204" s="27"/>
      <c r="LR204" s="27"/>
      <c r="LS204" s="26"/>
    </row>
    <row r="205" spans="1:331" ht="15.75" x14ac:dyDescent="0.25">
      <c r="A205" s="66" t="s">
        <v>246</v>
      </c>
      <c r="B205" s="198">
        <f t="shared" si="536"/>
        <v>8577.2730699999993</v>
      </c>
      <c r="C205" s="198">
        <f t="shared" si="537"/>
        <v>10493.126849999999</v>
      </c>
      <c r="D205" s="198">
        <f t="shared" si="538"/>
        <v>10493.126849999999</v>
      </c>
      <c r="E205" s="198"/>
      <c r="F205" s="198">
        <f t="shared" si="539"/>
        <v>10049.123859999998</v>
      </c>
      <c r="G205" s="26">
        <f t="shared" si="477"/>
        <v>95.768630301081316</v>
      </c>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v>280.92384000000004</v>
      </c>
      <c r="BR205" s="26">
        <v>122.1408</v>
      </c>
      <c r="BS205" s="26">
        <f t="shared" si="404"/>
        <v>43.478260869565212</v>
      </c>
      <c r="BT205" s="26">
        <v>8500</v>
      </c>
      <c r="BU205" s="26">
        <v>8500</v>
      </c>
      <c r="BV205" s="26">
        <v>8500</v>
      </c>
      <c r="BW205" s="26">
        <f>BV205/BU205*100</f>
        <v>100</v>
      </c>
      <c r="BX205" s="26"/>
      <c r="BY205" s="26"/>
      <c r="BZ205" s="184"/>
      <c r="CA205" s="184"/>
      <c r="CB205" s="26"/>
      <c r="CC205" s="26"/>
      <c r="CD205" s="26"/>
      <c r="CE205" s="80"/>
      <c r="CF205" s="26"/>
      <c r="CG205" s="26"/>
      <c r="CH205" s="26"/>
      <c r="CI205" s="80"/>
      <c r="CJ205" s="26"/>
      <c r="CK205" s="26"/>
      <c r="CL205" s="26"/>
      <c r="CM205" s="80"/>
      <c r="CN205" s="26"/>
      <c r="CO205" s="26"/>
      <c r="CP205" s="26"/>
      <c r="CQ205" s="80"/>
      <c r="CR205" s="26">
        <v>77.273070000000004</v>
      </c>
      <c r="CS205" s="26">
        <v>77.273070000000004</v>
      </c>
      <c r="CT205" s="26">
        <v>77.273070000000004</v>
      </c>
      <c r="CU205" s="31">
        <f>CT205/CS205*100</f>
        <v>100</v>
      </c>
      <c r="CV205" s="31"/>
      <c r="CW205" s="26"/>
      <c r="CX205" s="26"/>
      <c r="CY205" s="80"/>
      <c r="CZ205" s="26"/>
      <c r="DA205" s="26"/>
      <c r="DB205" s="26"/>
      <c r="DC205" s="31"/>
      <c r="DD205" s="26"/>
      <c r="DE205" s="26"/>
      <c r="DF205" s="26"/>
      <c r="DG205" s="80"/>
      <c r="DH205" s="80"/>
      <c r="DI205" s="26"/>
      <c r="DJ205" s="26"/>
      <c r="DK205" s="80"/>
      <c r="DL205" s="80"/>
      <c r="DM205" s="27">
        <v>1634.92994</v>
      </c>
      <c r="DN205" s="26">
        <v>1349.7099900000001</v>
      </c>
      <c r="DO205" s="26">
        <f t="shared" si="553"/>
        <v>82.554607202312297</v>
      </c>
      <c r="DP205" s="26"/>
      <c r="DQ205" s="26"/>
      <c r="DR205" s="26"/>
      <c r="DS205" s="188"/>
      <c r="DT205" s="188"/>
      <c r="DU205" s="27"/>
      <c r="DV205" s="26"/>
      <c r="DW205" s="80"/>
      <c r="DX205" s="80"/>
      <c r="DY205" s="27"/>
      <c r="DZ205" s="26"/>
      <c r="EA205" s="80"/>
      <c r="EB205" s="27"/>
      <c r="EC205" s="27"/>
      <c r="ED205" s="26"/>
      <c r="EE205" s="80"/>
      <c r="EF205" s="27"/>
      <c r="EG205" s="27"/>
      <c r="EH205" s="26"/>
      <c r="EI205" s="26"/>
      <c r="EJ205" s="27"/>
      <c r="EK205" s="27"/>
      <c r="EL205" s="26"/>
      <c r="EM205" s="80"/>
      <c r="EN205" s="27"/>
      <c r="EO205" s="27"/>
      <c r="EP205" s="26"/>
      <c r="EQ205" s="27"/>
      <c r="ER205" s="26"/>
      <c r="ES205" s="26"/>
      <c r="ET205" s="26"/>
      <c r="EU205" s="80"/>
      <c r="EV205" s="26"/>
      <c r="EW205" s="26"/>
      <c r="EX205" s="26"/>
      <c r="EY205" s="26"/>
      <c r="EZ205" s="26"/>
      <c r="FA205" s="26"/>
      <c r="FB205" s="26"/>
      <c r="FC205" s="26"/>
      <c r="FD205" s="27"/>
      <c r="FE205" s="27"/>
      <c r="FF205" s="26"/>
      <c r="FG205" s="80"/>
      <c r="FH205" s="80"/>
      <c r="FI205" s="27"/>
      <c r="FJ205" s="26"/>
      <c r="FK205" s="80"/>
      <c r="FL205" s="80"/>
      <c r="FM205" s="27"/>
      <c r="FN205" s="26"/>
      <c r="FO205" s="80"/>
      <c r="FP205" s="26"/>
      <c r="FQ205" s="26"/>
      <c r="FR205" s="26"/>
      <c r="FS205" s="80"/>
      <c r="FT205" s="26"/>
      <c r="FU205" s="26"/>
      <c r="FV205" s="26"/>
      <c r="FW205" s="80"/>
      <c r="FX205" s="26"/>
      <c r="FY205" s="26"/>
      <c r="FZ205" s="26"/>
      <c r="GA205" s="80"/>
      <c r="GB205" s="26"/>
      <c r="GC205" s="26"/>
      <c r="GD205" s="26"/>
      <c r="GE205" s="80"/>
      <c r="GF205" s="26"/>
      <c r="GG205" s="26"/>
      <c r="GH205" s="26"/>
      <c r="GI205" s="80"/>
      <c r="GJ205" s="80"/>
      <c r="GK205" s="26"/>
      <c r="GL205" s="26"/>
      <c r="GM205" s="80"/>
      <c r="GN205" s="26"/>
      <c r="GO205" s="26"/>
      <c r="GP205" s="26"/>
      <c r="GQ205" s="80"/>
      <c r="GR205" s="80"/>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c r="HS205" s="26"/>
      <c r="HT205" s="26"/>
      <c r="HU205" s="26"/>
      <c r="HV205" s="26"/>
      <c r="HW205" s="26"/>
      <c r="HX205" s="26"/>
      <c r="HY205" s="26"/>
      <c r="HZ205" s="26"/>
      <c r="IA205" s="26"/>
      <c r="IB205" s="26"/>
      <c r="IC205" s="26"/>
      <c r="ID205" s="26"/>
      <c r="IE205" s="26"/>
      <c r="IF205" s="26"/>
      <c r="IG205" s="26"/>
      <c r="IH205" s="26"/>
      <c r="II205" s="26"/>
      <c r="IJ205" s="26"/>
      <c r="IK205" s="26"/>
      <c r="IL205" s="26"/>
      <c r="IM205" s="26"/>
      <c r="IN205" s="26"/>
      <c r="IO205" s="26"/>
      <c r="IP205" s="26"/>
      <c r="IQ205" s="26"/>
      <c r="IR205" s="80"/>
      <c r="IS205" s="27"/>
      <c r="IT205" s="26"/>
      <c r="IU205" s="80"/>
      <c r="IV205" s="26"/>
      <c r="IW205" s="26"/>
      <c r="IX205" s="26"/>
      <c r="IY205" s="26"/>
      <c r="IZ205" s="26"/>
      <c r="JA205" s="26"/>
      <c r="JB205" s="26"/>
      <c r="JC205" s="26"/>
      <c r="JD205" s="26"/>
      <c r="JE205" s="26"/>
      <c r="JF205" s="26"/>
      <c r="JG205" s="26"/>
      <c r="JH205" s="26"/>
      <c r="JI205" s="26"/>
      <c r="JJ205" s="26"/>
      <c r="JK205" s="26"/>
      <c r="JL205" s="26"/>
      <c r="JM205" s="26"/>
      <c r="JN205" s="26"/>
      <c r="JO205" s="26"/>
      <c r="JP205" s="26"/>
      <c r="JQ205" s="26"/>
      <c r="JR205" s="26"/>
      <c r="JS205" s="26"/>
      <c r="JT205" s="26"/>
      <c r="JU205" s="26"/>
      <c r="JV205" s="26"/>
      <c r="JW205" s="26"/>
      <c r="JX205" s="30"/>
      <c r="JY205" s="30"/>
      <c r="JZ205" s="30"/>
      <c r="KA205" s="30"/>
      <c r="KB205" s="26"/>
      <c r="KC205" s="26"/>
      <c r="KD205" s="26"/>
      <c r="KE205" s="26"/>
      <c r="KF205" s="26"/>
      <c r="KG205" s="26"/>
      <c r="KH205" s="26"/>
      <c r="KI205" s="26"/>
      <c r="KJ205" s="26"/>
      <c r="KK205" s="26"/>
      <c r="KL205" s="26"/>
      <c r="KM205" s="26"/>
      <c r="KN205" s="26"/>
      <c r="KO205" s="26"/>
      <c r="KP205" s="26"/>
      <c r="KQ205" s="26"/>
      <c r="KR205" s="26"/>
      <c r="KS205" s="26"/>
      <c r="KT205" s="26"/>
      <c r="KU205" s="26"/>
      <c r="KV205" s="26"/>
      <c r="KW205" s="26"/>
      <c r="KX205" s="26"/>
      <c r="KY205" s="26"/>
      <c r="KZ205" s="26"/>
      <c r="LA205" s="26"/>
      <c r="LB205" s="26"/>
      <c r="LC205" s="26"/>
      <c r="LD205" s="26"/>
      <c r="LE205" s="26"/>
      <c r="LF205" s="26"/>
      <c r="LG205" s="26"/>
      <c r="LH205" s="26"/>
      <c r="LI205" s="26"/>
      <c r="LJ205" s="26"/>
      <c r="LK205" s="26"/>
      <c r="LL205" s="26"/>
      <c r="LM205" s="26"/>
      <c r="LN205" s="26"/>
      <c r="LO205" s="26"/>
      <c r="LP205" s="26"/>
      <c r="LQ205" s="26"/>
      <c r="LR205" s="26"/>
      <c r="LS205" s="26"/>
    </row>
    <row r="206" spans="1:331" ht="15.75" x14ac:dyDescent="0.25">
      <c r="A206" s="66" t="s">
        <v>423</v>
      </c>
      <c r="B206" s="198">
        <f t="shared" si="536"/>
        <v>3099</v>
      </c>
      <c r="C206" s="198">
        <f t="shared" si="537"/>
        <v>3787.90814</v>
      </c>
      <c r="D206" s="198">
        <f t="shared" si="538"/>
        <v>3787.90814</v>
      </c>
      <c r="E206" s="198"/>
      <c r="F206" s="198">
        <f t="shared" si="539"/>
        <v>3694.8152599999999</v>
      </c>
      <c r="G206" s="26">
        <f t="shared" si="477"/>
        <v>97.542367012099717</v>
      </c>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v>688.90814</v>
      </c>
      <c r="BR206" s="26">
        <v>595.81525999999997</v>
      </c>
      <c r="BS206" s="26">
        <f t="shared" ref="BS206:BS269" si="566">BR206/BQ206*100</f>
        <v>86.486895045252339</v>
      </c>
      <c r="BT206" s="26"/>
      <c r="BU206" s="26"/>
      <c r="BV206" s="26"/>
      <c r="BW206" s="26"/>
      <c r="BX206" s="26"/>
      <c r="BY206" s="26"/>
      <c r="BZ206" s="184"/>
      <c r="CA206" s="184"/>
      <c r="CB206" s="26"/>
      <c r="CC206" s="26"/>
      <c r="CD206" s="26"/>
      <c r="CE206" s="80"/>
      <c r="CF206" s="26"/>
      <c r="CG206" s="26"/>
      <c r="CH206" s="26"/>
      <c r="CI206" s="80"/>
      <c r="CJ206" s="26"/>
      <c r="CK206" s="26"/>
      <c r="CL206" s="26"/>
      <c r="CM206" s="80"/>
      <c r="CN206" s="26"/>
      <c r="CO206" s="26"/>
      <c r="CP206" s="26"/>
      <c r="CQ206" s="80"/>
      <c r="CR206" s="26"/>
      <c r="CS206" s="26"/>
      <c r="CT206" s="26"/>
      <c r="CU206" s="80"/>
      <c r="CV206" s="80"/>
      <c r="CW206" s="26"/>
      <c r="CX206" s="26"/>
      <c r="CY206" s="80"/>
      <c r="CZ206" s="26">
        <v>3099</v>
      </c>
      <c r="DA206" s="26">
        <v>3099</v>
      </c>
      <c r="DB206" s="26">
        <v>3099</v>
      </c>
      <c r="DC206" s="31">
        <f t="shared" si="405"/>
        <v>100</v>
      </c>
      <c r="DD206" s="26"/>
      <c r="DE206" s="26"/>
      <c r="DF206" s="26"/>
      <c r="DG206" s="80"/>
      <c r="DH206" s="80"/>
      <c r="DI206" s="26"/>
      <c r="DJ206" s="26"/>
      <c r="DK206" s="80"/>
      <c r="DL206" s="80"/>
      <c r="DM206" s="26"/>
      <c r="DN206" s="26"/>
      <c r="DO206" s="80"/>
      <c r="DP206" s="26"/>
      <c r="DQ206" s="26"/>
      <c r="DR206" s="26"/>
      <c r="DS206" s="188"/>
      <c r="DT206" s="188"/>
      <c r="DU206" s="27"/>
      <c r="DV206" s="26"/>
      <c r="DW206" s="80"/>
      <c r="DX206" s="80"/>
      <c r="DY206" s="27"/>
      <c r="DZ206" s="26"/>
      <c r="EA206" s="80"/>
      <c r="EB206" s="27"/>
      <c r="EC206" s="27"/>
      <c r="ED206" s="26"/>
      <c r="EE206" s="80"/>
      <c r="EF206" s="27"/>
      <c r="EG206" s="27"/>
      <c r="EH206" s="26"/>
      <c r="EI206" s="26"/>
      <c r="EJ206" s="27"/>
      <c r="EK206" s="27"/>
      <c r="EL206" s="26"/>
      <c r="EM206" s="80"/>
      <c r="EN206" s="27"/>
      <c r="EO206" s="27"/>
      <c r="EP206" s="26"/>
      <c r="EQ206" s="27"/>
      <c r="ER206" s="26"/>
      <c r="ES206" s="26"/>
      <c r="ET206" s="26"/>
      <c r="EU206" s="80"/>
      <c r="EV206" s="26"/>
      <c r="EW206" s="26"/>
      <c r="EX206" s="26"/>
      <c r="EY206" s="26"/>
      <c r="EZ206" s="26"/>
      <c r="FA206" s="26"/>
      <c r="FB206" s="26"/>
      <c r="FC206" s="26"/>
      <c r="FD206" s="27"/>
      <c r="FE206" s="27"/>
      <c r="FF206" s="26"/>
      <c r="FG206" s="80"/>
      <c r="FH206" s="80"/>
      <c r="FI206" s="27"/>
      <c r="FJ206" s="26"/>
      <c r="FK206" s="80"/>
      <c r="FL206" s="80"/>
      <c r="FM206" s="27"/>
      <c r="FN206" s="26"/>
      <c r="FO206" s="80"/>
      <c r="FP206" s="26"/>
      <c r="FQ206" s="26"/>
      <c r="FR206" s="26"/>
      <c r="FS206" s="80"/>
      <c r="FT206" s="26"/>
      <c r="FU206" s="26"/>
      <c r="FV206" s="26"/>
      <c r="FW206" s="80"/>
      <c r="FX206" s="26"/>
      <c r="FY206" s="26"/>
      <c r="FZ206" s="26"/>
      <c r="GA206" s="80"/>
      <c r="GB206" s="26"/>
      <c r="GC206" s="26"/>
      <c r="GD206" s="26"/>
      <c r="GE206" s="80"/>
      <c r="GF206" s="26"/>
      <c r="GG206" s="26"/>
      <c r="GH206" s="26"/>
      <c r="GI206" s="80"/>
      <c r="GJ206" s="80"/>
      <c r="GK206" s="26"/>
      <c r="GL206" s="26"/>
      <c r="GM206" s="80"/>
      <c r="GN206" s="26"/>
      <c r="GO206" s="26"/>
      <c r="GP206" s="26"/>
      <c r="GQ206" s="80"/>
      <c r="GR206" s="80"/>
      <c r="GS206" s="26"/>
      <c r="GT206" s="26"/>
      <c r="GU206" s="26"/>
      <c r="GV206" s="26"/>
      <c r="GW206" s="26"/>
      <c r="GX206" s="26"/>
      <c r="GY206" s="26"/>
      <c r="GZ206" s="26"/>
      <c r="HA206" s="26"/>
      <c r="HB206" s="26"/>
      <c r="HC206" s="26"/>
      <c r="HD206" s="26"/>
      <c r="HE206" s="26"/>
      <c r="HF206" s="26"/>
      <c r="HG206" s="26"/>
      <c r="HH206" s="26"/>
      <c r="HI206" s="26"/>
      <c r="HJ206" s="26"/>
      <c r="HK206" s="26"/>
      <c r="HL206" s="26"/>
      <c r="HM206" s="26"/>
      <c r="HN206" s="26"/>
      <c r="HO206" s="26"/>
      <c r="HP206" s="26"/>
      <c r="HQ206" s="26"/>
      <c r="HR206" s="26"/>
      <c r="HS206" s="26"/>
      <c r="HT206" s="26"/>
      <c r="HU206" s="26"/>
      <c r="HV206" s="26"/>
      <c r="HW206" s="26"/>
      <c r="HX206" s="26"/>
      <c r="HY206" s="26"/>
      <c r="HZ206" s="26"/>
      <c r="IA206" s="26"/>
      <c r="IB206" s="26"/>
      <c r="IC206" s="26"/>
      <c r="ID206" s="26"/>
      <c r="IE206" s="26"/>
      <c r="IF206" s="26"/>
      <c r="IG206" s="26"/>
      <c r="IH206" s="26"/>
      <c r="II206" s="26"/>
      <c r="IJ206" s="26"/>
      <c r="IK206" s="26"/>
      <c r="IL206" s="26"/>
      <c r="IM206" s="26"/>
      <c r="IN206" s="26"/>
      <c r="IO206" s="26"/>
      <c r="IP206" s="26"/>
      <c r="IQ206" s="26"/>
      <c r="IR206" s="80"/>
      <c r="IS206" s="27"/>
      <c r="IT206" s="26"/>
      <c r="IU206" s="80"/>
      <c r="IV206" s="26"/>
      <c r="IW206" s="26"/>
      <c r="IX206" s="26"/>
      <c r="IY206" s="26"/>
      <c r="IZ206" s="26"/>
      <c r="JA206" s="26"/>
      <c r="JB206" s="26"/>
      <c r="JC206" s="26"/>
      <c r="JD206" s="26"/>
      <c r="JE206" s="26"/>
      <c r="JF206" s="26"/>
      <c r="JG206" s="26"/>
      <c r="JH206" s="26"/>
      <c r="JI206" s="26"/>
      <c r="JJ206" s="26"/>
      <c r="JK206" s="26"/>
      <c r="JL206" s="26"/>
      <c r="JM206" s="26"/>
      <c r="JN206" s="26"/>
      <c r="JO206" s="26"/>
      <c r="JP206" s="26"/>
      <c r="JQ206" s="26"/>
      <c r="JR206" s="26"/>
      <c r="JS206" s="26"/>
      <c r="JT206" s="26"/>
      <c r="JU206" s="26"/>
      <c r="JV206" s="26"/>
      <c r="JW206" s="26"/>
      <c r="JX206" s="30"/>
      <c r="JY206" s="30"/>
      <c r="JZ206" s="30"/>
      <c r="KA206" s="30"/>
      <c r="KB206" s="26"/>
      <c r="KC206" s="26"/>
      <c r="KD206" s="26"/>
      <c r="KE206" s="26"/>
      <c r="KF206" s="26"/>
      <c r="KG206" s="26"/>
      <c r="KH206" s="26"/>
      <c r="KI206" s="26"/>
      <c r="KJ206" s="26"/>
      <c r="KK206" s="26"/>
      <c r="KL206" s="26"/>
      <c r="KM206" s="26"/>
      <c r="KN206" s="26"/>
      <c r="KO206" s="26"/>
      <c r="KP206" s="26"/>
      <c r="KQ206" s="26"/>
      <c r="KR206" s="26"/>
      <c r="KS206" s="26"/>
      <c r="KT206" s="26"/>
      <c r="KU206" s="26"/>
      <c r="KV206" s="26"/>
      <c r="KW206" s="26"/>
      <c r="KX206" s="26"/>
      <c r="KY206" s="26"/>
      <c r="KZ206" s="26"/>
      <c r="LA206" s="26"/>
      <c r="LB206" s="26"/>
      <c r="LC206" s="26"/>
      <c r="LD206" s="26"/>
      <c r="LE206" s="26"/>
      <c r="LF206" s="26"/>
      <c r="LG206" s="26"/>
      <c r="LH206" s="26"/>
      <c r="LI206" s="26"/>
      <c r="LJ206" s="26"/>
      <c r="LK206" s="26"/>
      <c r="LL206" s="26"/>
      <c r="LM206" s="26"/>
      <c r="LN206" s="26"/>
      <c r="LO206" s="26"/>
      <c r="LP206" s="26"/>
      <c r="LQ206" s="26"/>
      <c r="LR206" s="26"/>
      <c r="LS206" s="26"/>
    </row>
    <row r="207" spans="1:331" ht="15.75" x14ac:dyDescent="0.25">
      <c r="A207" s="66" t="s">
        <v>424</v>
      </c>
      <c r="B207" s="198">
        <f t="shared" si="536"/>
        <v>3483</v>
      </c>
      <c r="C207" s="198">
        <f t="shared" si="537"/>
        <v>4293.4492499999997</v>
      </c>
      <c r="D207" s="198">
        <f t="shared" si="538"/>
        <v>4293.4492499999997</v>
      </c>
      <c r="E207" s="198"/>
      <c r="F207" s="198">
        <f t="shared" si="539"/>
        <v>4293.4492499999997</v>
      </c>
      <c r="G207" s="26">
        <f t="shared" si="477"/>
        <v>100</v>
      </c>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v>810.44925000000001</v>
      </c>
      <c r="BR207" s="26">
        <v>810.44925000000001</v>
      </c>
      <c r="BS207" s="26">
        <f t="shared" si="566"/>
        <v>100</v>
      </c>
      <c r="BT207" s="26"/>
      <c r="BU207" s="26"/>
      <c r="BV207" s="26"/>
      <c r="BW207" s="26"/>
      <c r="BX207" s="26"/>
      <c r="BY207" s="26"/>
      <c r="BZ207" s="184"/>
      <c r="CA207" s="184"/>
      <c r="CB207" s="26"/>
      <c r="CC207" s="26"/>
      <c r="CD207" s="26"/>
      <c r="CE207" s="80"/>
      <c r="CF207" s="26"/>
      <c r="CG207" s="26"/>
      <c r="CH207" s="26"/>
      <c r="CI207" s="80"/>
      <c r="CJ207" s="26"/>
      <c r="CK207" s="26"/>
      <c r="CL207" s="26"/>
      <c r="CM207" s="80"/>
      <c r="CN207" s="26"/>
      <c r="CO207" s="26"/>
      <c r="CP207" s="26"/>
      <c r="CQ207" s="80"/>
      <c r="CR207" s="26"/>
      <c r="CS207" s="26"/>
      <c r="CT207" s="26"/>
      <c r="CU207" s="80"/>
      <c r="CV207" s="80"/>
      <c r="CW207" s="26"/>
      <c r="CX207" s="26"/>
      <c r="CY207" s="80"/>
      <c r="CZ207" s="26">
        <v>3483</v>
      </c>
      <c r="DA207" s="26">
        <v>3483</v>
      </c>
      <c r="DB207" s="26">
        <v>3483</v>
      </c>
      <c r="DC207" s="31">
        <f t="shared" si="405"/>
        <v>100</v>
      </c>
      <c r="DD207" s="26"/>
      <c r="DE207" s="26"/>
      <c r="DF207" s="26"/>
      <c r="DG207" s="80"/>
      <c r="DH207" s="80"/>
      <c r="DI207" s="26"/>
      <c r="DJ207" s="26"/>
      <c r="DK207" s="80"/>
      <c r="DL207" s="80"/>
      <c r="DM207" s="26"/>
      <c r="DN207" s="26"/>
      <c r="DO207" s="80"/>
      <c r="DP207" s="26"/>
      <c r="DQ207" s="26"/>
      <c r="DR207" s="26"/>
      <c r="DS207" s="188"/>
      <c r="DT207" s="188"/>
      <c r="DU207" s="27"/>
      <c r="DV207" s="26"/>
      <c r="DW207" s="80"/>
      <c r="DX207" s="80"/>
      <c r="DY207" s="27"/>
      <c r="DZ207" s="26"/>
      <c r="EA207" s="80"/>
      <c r="EB207" s="27"/>
      <c r="EC207" s="27"/>
      <c r="ED207" s="26"/>
      <c r="EE207" s="80"/>
      <c r="EF207" s="27"/>
      <c r="EG207" s="27"/>
      <c r="EH207" s="26"/>
      <c r="EI207" s="26"/>
      <c r="EJ207" s="27"/>
      <c r="EK207" s="27"/>
      <c r="EL207" s="26"/>
      <c r="EM207" s="80"/>
      <c r="EN207" s="27"/>
      <c r="EO207" s="27"/>
      <c r="EP207" s="26"/>
      <c r="EQ207" s="27"/>
      <c r="ER207" s="26"/>
      <c r="ES207" s="26"/>
      <c r="ET207" s="26"/>
      <c r="EU207" s="80"/>
      <c r="EV207" s="26"/>
      <c r="EW207" s="26"/>
      <c r="EX207" s="26"/>
      <c r="EY207" s="26"/>
      <c r="EZ207" s="26"/>
      <c r="FA207" s="26"/>
      <c r="FB207" s="26"/>
      <c r="FC207" s="26"/>
      <c r="FD207" s="27"/>
      <c r="FE207" s="27"/>
      <c r="FF207" s="26"/>
      <c r="FG207" s="80"/>
      <c r="FH207" s="80"/>
      <c r="FI207" s="27"/>
      <c r="FJ207" s="26"/>
      <c r="FK207" s="80"/>
      <c r="FL207" s="80"/>
      <c r="FM207" s="27"/>
      <c r="FN207" s="26"/>
      <c r="FO207" s="80"/>
      <c r="FP207" s="26"/>
      <c r="FQ207" s="26"/>
      <c r="FR207" s="26"/>
      <c r="FS207" s="80"/>
      <c r="FT207" s="26"/>
      <c r="FU207" s="26"/>
      <c r="FV207" s="26"/>
      <c r="FW207" s="80"/>
      <c r="FX207" s="26"/>
      <c r="FY207" s="26"/>
      <c r="FZ207" s="26"/>
      <c r="GA207" s="80"/>
      <c r="GB207" s="26"/>
      <c r="GC207" s="26"/>
      <c r="GD207" s="26"/>
      <c r="GE207" s="80"/>
      <c r="GF207" s="26"/>
      <c r="GG207" s="26"/>
      <c r="GH207" s="26"/>
      <c r="GI207" s="80"/>
      <c r="GJ207" s="80"/>
      <c r="GK207" s="26"/>
      <c r="GL207" s="26"/>
      <c r="GM207" s="80"/>
      <c r="GN207" s="26"/>
      <c r="GO207" s="26"/>
      <c r="GP207" s="26"/>
      <c r="GQ207" s="80"/>
      <c r="GR207" s="80"/>
      <c r="GS207" s="26"/>
      <c r="GT207" s="26"/>
      <c r="GU207" s="26"/>
      <c r="GV207" s="26"/>
      <c r="GW207" s="26"/>
      <c r="GX207" s="26"/>
      <c r="GY207" s="26"/>
      <c r="GZ207" s="26"/>
      <c r="HA207" s="26"/>
      <c r="HB207" s="26"/>
      <c r="HC207" s="26"/>
      <c r="HD207" s="26"/>
      <c r="HE207" s="26"/>
      <c r="HF207" s="26"/>
      <c r="HG207" s="26"/>
      <c r="HH207" s="26"/>
      <c r="HI207" s="26"/>
      <c r="HJ207" s="26"/>
      <c r="HK207" s="26"/>
      <c r="HL207" s="26"/>
      <c r="HM207" s="26"/>
      <c r="HN207" s="26"/>
      <c r="HO207" s="26"/>
      <c r="HP207" s="26"/>
      <c r="HQ207" s="26"/>
      <c r="HR207" s="26"/>
      <c r="HS207" s="26"/>
      <c r="HT207" s="26"/>
      <c r="HU207" s="26"/>
      <c r="HV207" s="26"/>
      <c r="HW207" s="26"/>
      <c r="HX207" s="26"/>
      <c r="HY207" s="26"/>
      <c r="HZ207" s="26"/>
      <c r="IA207" s="26"/>
      <c r="IB207" s="26"/>
      <c r="IC207" s="26"/>
      <c r="ID207" s="26"/>
      <c r="IE207" s="26"/>
      <c r="IF207" s="26"/>
      <c r="IG207" s="26"/>
      <c r="IH207" s="26"/>
      <c r="II207" s="26"/>
      <c r="IJ207" s="26"/>
      <c r="IK207" s="26"/>
      <c r="IL207" s="26"/>
      <c r="IM207" s="26"/>
      <c r="IN207" s="26"/>
      <c r="IO207" s="26"/>
      <c r="IP207" s="26"/>
      <c r="IQ207" s="26"/>
      <c r="IR207" s="80"/>
      <c r="IS207" s="27"/>
      <c r="IT207" s="26"/>
      <c r="IU207" s="80"/>
      <c r="IV207" s="26"/>
      <c r="IW207" s="26"/>
      <c r="IX207" s="26"/>
      <c r="IY207" s="26"/>
      <c r="IZ207" s="26"/>
      <c r="JA207" s="26"/>
      <c r="JB207" s="26"/>
      <c r="JC207" s="26"/>
      <c r="JD207" s="26"/>
      <c r="JE207" s="26"/>
      <c r="JF207" s="26"/>
      <c r="JG207" s="26"/>
      <c r="JH207" s="26"/>
      <c r="JI207" s="26"/>
      <c r="JJ207" s="26"/>
      <c r="JK207" s="26"/>
      <c r="JL207" s="26"/>
      <c r="JM207" s="26"/>
      <c r="JN207" s="26"/>
      <c r="JO207" s="26"/>
      <c r="JP207" s="26"/>
      <c r="JQ207" s="26"/>
      <c r="JR207" s="26"/>
      <c r="JS207" s="26"/>
      <c r="JT207" s="26"/>
      <c r="JU207" s="26"/>
      <c r="JV207" s="26"/>
      <c r="JW207" s="26"/>
      <c r="JX207" s="30"/>
      <c r="JY207" s="30"/>
      <c r="JZ207" s="30"/>
      <c r="KA207" s="30"/>
      <c r="KB207" s="26"/>
      <c r="KC207" s="26"/>
      <c r="KD207" s="26"/>
      <c r="KE207" s="26"/>
      <c r="KF207" s="26"/>
      <c r="KG207" s="26"/>
      <c r="KH207" s="26"/>
      <c r="KI207" s="26"/>
      <c r="KJ207" s="26"/>
      <c r="KK207" s="26"/>
      <c r="KL207" s="26"/>
      <c r="KM207" s="26"/>
      <c r="KN207" s="26"/>
      <c r="KO207" s="26"/>
      <c r="KP207" s="26"/>
      <c r="KQ207" s="26"/>
      <c r="KR207" s="26"/>
      <c r="KS207" s="26"/>
      <c r="KT207" s="26"/>
      <c r="KU207" s="26"/>
      <c r="KV207" s="26"/>
      <c r="KW207" s="26"/>
      <c r="KX207" s="26"/>
      <c r="KY207" s="26"/>
      <c r="KZ207" s="26"/>
      <c r="LA207" s="26"/>
      <c r="LB207" s="26"/>
      <c r="LC207" s="26"/>
      <c r="LD207" s="26"/>
      <c r="LE207" s="26"/>
      <c r="LF207" s="26"/>
      <c r="LG207" s="26"/>
      <c r="LH207" s="26"/>
      <c r="LI207" s="26"/>
      <c r="LJ207" s="26"/>
      <c r="LK207" s="26"/>
      <c r="LL207" s="26"/>
      <c r="LM207" s="26"/>
      <c r="LN207" s="26"/>
      <c r="LO207" s="26"/>
      <c r="LP207" s="26"/>
      <c r="LQ207" s="26"/>
      <c r="LR207" s="26"/>
      <c r="LS207" s="26"/>
    </row>
    <row r="208" spans="1:331" ht="15.75" x14ac:dyDescent="0.25">
      <c r="A208" s="66" t="s">
        <v>425</v>
      </c>
      <c r="B208" s="198">
        <f t="shared" si="536"/>
        <v>3282</v>
      </c>
      <c r="C208" s="198">
        <f t="shared" si="537"/>
        <v>4448.5392199999997</v>
      </c>
      <c r="D208" s="198">
        <f t="shared" si="538"/>
        <v>4448.5392199999997</v>
      </c>
      <c r="E208" s="198"/>
      <c r="F208" s="198">
        <f t="shared" si="539"/>
        <v>3873.75</v>
      </c>
      <c r="G208" s="26">
        <f t="shared" si="477"/>
        <v>87.079146848569323</v>
      </c>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v>1166.5392199999999</v>
      </c>
      <c r="BR208" s="26">
        <v>591.75</v>
      </c>
      <c r="BS208" s="26">
        <f t="shared" si="566"/>
        <v>50.726969985629808</v>
      </c>
      <c r="BT208" s="26"/>
      <c r="BU208" s="26"/>
      <c r="BV208" s="26"/>
      <c r="BW208" s="26"/>
      <c r="BX208" s="26"/>
      <c r="BY208" s="26"/>
      <c r="BZ208" s="184"/>
      <c r="CA208" s="184"/>
      <c r="CB208" s="26"/>
      <c r="CC208" s="26"/>
      <c r="CD208" s="26"/>
      <c r="CE208" s="80"/>
      <c r="CF208" s="26"/>
      <c r="CG208" s="26"/>
      <c r="CH208" s="26"/>
      <c r="CI208" s="80"/>
      <c r="CJ208" s="26"/>
      <c r="CK208" s="26"/>
      <c r="CL208" s="26"/>
      <c r="CM208" s="80"/>
      <c r="CN208" s="26"/>
      <c r="CO208" s="26"/>
      <c r="CP208" s="26"/>
      <c r="CQ208" s="80"/>
      <c r="CR208" s="26"/>
      <c r="CS208" s="26"/>
      <c r="CT208" s="26"/>
      <c r="CU208" s="80"/>
      <c r="CV208" s="80"/>
      <c r="CW208" s="26"/>
      <c r="CX208" s="26"/>
      <c r="CY208" s="80"/>
      <c r="CZ208" s="26">
        <v>3282</v>
      </c>
      <c r="DA208" s="26">
        <v>3282</v>
      </c>
      <c r="DB208" s="26">
        <v>3282</v>
      </c>
      <c r="DC208" s="31">
        <f t="shared" ref="DC208:DC271" si="567">DB208/DA208*100</f>
        <v>100</v>
      </c>
      <c r="DD208" s="26"/>
      <c r="DE208" s="26"/>
      <c r="DF208" s="26"/>
      <c r="DG208" s="80"/>
      <c r="DH208" s="80"/>
      <c r="DI208" s="26"/>
      <c r="DJ208" s="26"/>
      <c r="DK208" s="80"/>
      <c r="DL208" s="80"/>
      <c r="DM208" s="26"/>
      <c r="DN208" s="26"/>
      <c r="DO208" s="80"/>
      <c r="DP208" s="26"/>
      <c r="DQ208" s="26"/>
      <c r="DR208" s="26"/>
      <c r="DS208" s="188"/>
      <c r="DT208" s="188"/>
      <c r="DU208" s="27"/>
      <c r="DV208" s="26"/>
      <c r="DW208" s="80"/>
      <c r="DX208" s="80"/>
      <c r="DY208" s="27"/>
      <c r="DZ208" s="26"/>
      <c r="EA208" s="80"/>
      <c r="EB208" s="27"/>
      <c r="EC208" s="27"/>
      <c r="ED208" s="26"/>
      <c r="EE208" s="80"/>
      <c r="EF208" s="27"/>
      <c r="EG208" s="27"/>
      <c r="EH208" s="26"/>
      <c r="EI208" s="26"/>
      <c r="EJ208" s="27"/>
      <c r="EK208" s="27"/>
      <c r="EL208" s="26"/>
      <c r="EM208" s="80"/>
      <c r="EN208" s="27"/>
      <c r="EO208" s="27"/>
      <c r="EP208" s="26"/>
      <c r="EQ208" s="27"/>
      <c r="ER208" s="26"/>
      <c r="ES208" s="26"/>
      <c r="ET208" s="26"/>
      <c r="EU208" s="80"/>
      <c r="EV208" s="26"/>
      <c r="EW208" s="26"/>
      <c r="EX208" s="26"/>
      <c r="EY208" s="26"/>
      <c r="EZ208" s="26"/>
      <c r="FA208" s="26"/>
      <c r="FB208" s="26"/>
      <c r="FC208" s="26"/>
      <c r="FD208" s="27"/>
      <c r="FE208" s="27"/>
      <c r="FF208" s="26"/>
      <c r="FG208" s="80"/>
      <c r="FH208" s="80"/>
      <c r="FI208" s="27"/>
      <c r="FJ208" s="26"/>
      <c r="FK208" s="80"/>
      <c r="FL208" s="80"/>
      <c r="FM208" s="27"/>
      <c r="FN208" s="26"/>
      <c r="FO208" s="80"/>
      <c r="FP208" s="26"/>
      <c r="FQ208" s="26"/>
      <c r="FR208" s="26"/>
      <c r="FS208" s="80"/>
      <c r="FT208" s="26"/>
      <c r="FU208" s="26"/>
      <c r="FV208" s="26"/>
      <c r="FW208" s="80"/>
      <c r="FX208" s="26"/>
      <c r="FY208" s="26"/>
      <c r="FZ208" s="26"/>
      <c r="GA208" s="80"/>
      <c r="GB208" s="26"/>
      <c r="GC208" s="26"/>
      <c r="GD208" s="26"/>
      <c r="GE208" s="80"/>
      <c r="GF208" s="26"/>
      <c r="GG208" s="26"/>
      <c r="GH208" s="26"/>
      <c r="GI208" s="80"/>
      <c r="GJ208" s="80"/>
      <c r="GK208" s="26"/>
      <c r="GL208" s="26"/>
      <c r="GM208" s="80"/>
      <c r="GN208" s="26"/>
      <c r="GO208" s="26"/>
      <c r="GP208" s="26"/>
      <c r="GQ208" s="80"/>
      <c r="GR208" s="80"/>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c r="HS208" s="26"/>
      <c r="HT208" s="26"/>
      <c r="HU208" s="26"/>
      <c r="HV208" s="26"/>
      <c r="HW208" s="26"/>
      <c r="HX208" s="26"/>
      <c r="HY208" s="26"/>
      <c r="HZ208" s="26"/>
      <c r="IA208" s="26"/>
      <c r="IB208" s="26"/>
      <c r="IC208" s="26"/>
      <c r="ID208" s="26"/>
      <c r="IE208" s="26"/>
      <c r="IF208" s="26"/>
      <c r="IG208" s="26"/>
      <c r="IH208" s="26"/>
      <c r="II208" s="26"/>
      <c r="IJ208" s="26"/>
      <c r="IK208" s="26"/>
      <c r="IL208" s="26"/>
      <c r="IM208" s="26"/>
      <c r="IN208" s="26"/>
      <c r="IO208" s="26"/>
      <c r="IP208" s="26"/>
      <c r="IQ208" s="26"/>
      <c r="IR208" s="80"/>
      <c r="IS208" s="27"/>
      <c r="IT208" s="26"/>
      <c r="IU208" s="80"/>
      <c r="IV208" s="26"/>
      <c r="IW208" s="26"/>
      <c r="IX208" s="26"/>
      <c r="IY208" s="26"/>
      <c r="IZ208" s="26"/>
      <c r="JA208" s="26"/>
      <c r="JB208" s="26"/>
      <c r="JC208" s="26"/>
      <c r="JD208" s="26"/>
      <c r="JE208" s="26"/>
      <c r="JF208" s="26"/>
      <c r="JG208" s="26"/>
      <c r="JH208" s="26"/>
      <c r="JI208" s="26"/>
      <c r="JJ208" s="26"/>
      <c r="JK208" s="26"/>
      <c r="JL208" s="26"/>
      <c r="JM208" s="26"/>
      <c r="JN208" s="26"/>
      <c r="JO208" s="26"/>
      <c r="JP208" s="26"/>
      <c r="JQ208" s="26"/>
      <c r="JR208" s="26"/>
      <c r="JS208" s="26"/>
      <c r="JT208" s="26"/>
      <c r="JU208" s="26"/>
      <c r="JV208" s="26"/>
      <c r="JW208" s="26"/>
      <c r="JX208" s="30"/>
      <c r="JY208" s="30"/>
      <c r="JZ208" s="30"/>
      <c r="KA208" s="30"/>
      <c r="KB208" s="26"/>
      <c r="KC208" s="26"/>
      <c r="KD208" s="26"/>
      <c r="KE208" s="26"/>
      <c r="KF208" s="26"/>
      <c r="KG208" s="26"/>
      <c r="KH208" s="26"/>
      <c r="KI208" s="26"/>
      <c r="KJ208" s="26"/>
      <c r="KK208" s="26"/>
      <c r="KL208" s="26"/>
      <c r="KM208" s="26"/>
      <c r="KN208" s="26"/>
      <c r="KO208" s="26"/>
      <c r="KP208" s="26"/>
      <c r="KQ208" s="26"/>
      <c r="KR208" s="26"/>
      <c r="KS208" s="26"/>
      <c r="KT208" s="26"/>
      <c r="KU208" s="26"/>
      <c r="KV208" s="26"/>
      <c r="KW208" s="26"/>
      <c r="KX208" s="26"/>
      <c r="KY208" s="26"/>
      <c r="KZ208" s="26"/>
      <c r="LA208" s="26"/>
      <c r="LB208" s="26"/>
      <c r="LC208" s="26"/>
      <c r="LD208" s="26"/>
      <c r="LE208" s="26"/>
      <c r="LF208" s="26"/>
      <c r="LG208" s="26"/>
      <c r="LH208" s="26"/>
      <c r="LI208" s="26"/>
      <c r="LJ208" s="26"/>
      <c r="LK208" s="26"/>
      <c r="LL208" s="26"/>
      <c r="LM208" s="26"/>
      <c r="LN208" s="26"/>
      <c r="LO208" s="26"/>
      <c r="LP208" s="26"/>
      <c r="LQ208" s="26"/>
      <c r="LR208" s="26"/>
      <c r="LS208" s="26"/>
    </row>
    <row r="209" spans="1:331" ht="15.75" x14ac:dyDescent="0.25">
      <c r="A209" s="66" t="s">
        <v>426</v>
      </c>
      <c r="B209" s="198">
        <f t="shared" si="536"/>
        <v>3663</v>
      </c>
      <c r="C209" s="198">
        <f t="shared" si="537"/>
        <v>3663</v>
      </c>
      <c r="D209" s="198">
        <f t="shared" si="538"/>
        <v>3663</v>
      </c>
      <c r="E209" s="198"/>
      <c r="F209" s="198">
        <f t="shared" si="539"/>
        <v>3663</v>
      </c>
      <c r="G209" s="26">
        <f t="shared" si="477"/>
        <v>100</v>
      </c>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184"/>
      <c r="CA209" s="184"/>
      <c r="CB209" s="26"/>
      <c r="CC209" s="26"/>
      <c r="CD209" s="26"/>
      <c r="CE209" s="80"/>
      <c r="CF209" s="26"/>
      <c r="CG209" s="26"/>
      <c r="CH209" s="26"/>
      <c r="CI209" s="80"/>
      <c r="CJ209" s="26"/>
      <c r="CK209" s="26"/>
      <c r="CL209" s="26"/>
      <c r="CM209" s="80"/>
      <c r="CN209" s="26"/>
      <c r="CO209" s="26"/>
      <c r="CP209" s="26"/>
      <c r="CQ209" s="80"/>
      <c r="CR209" s="26"/>
      <c r="CS209" s="26"/>
      <c r="CT209" s="26"/>
      <c r="CU209" s="80"/>
      <c r="CV209" s="80"/>
      <c r="CW209" s="26"/>
      <c r="CX209" s="26"/>
      <c r="CY209" s="80"/>
      <c r="CZ209" s="26">
        <v>3663</v>
      </c>
      <c r="DA209" s="26">
        <v>3663</v>
      </c>
      <c r="DB209" s="26">
        <v>3663</v>
      </c>
      <c r="DC209" s="31">
        <f t="shared" si="567"/>
        <v>100</v>
      </c>
      <c r="DD209" s="26"/>
      <c r="DE209" s="26"/>
      <c r="DF209" s="26"/>
      <c r="DG209" s="80"/>
      <c r="DH209" s="80"/>
      <c r="DI209" s="26"/>
      <c r="DJ209" s="26"/>
      <c r="DK209" s="80"/>
      <c r="DL209" s="80"/>
      <c r="DM209" s="26"/>
      <c r="DN209" s="26"/>
      <c r="DO209" s="80"/>
      <c r="DP209" s="26"/>
      <c r="DQ209" s="26"/>
      <c r="DR209" s="26"/>
      <c r="DS209" s="188"/>
      <c r="DT209" s="188"/>
      <c r="DU209" s="27"/>
      <c r="DV209" s="26"/>
      <c r="DW209" s="80"/>
      <c r="DX209" s="80"/>
      <c r="DY209" s="27"/>
      <c r="DZ209" s="26"/>
      <c r="EA209" s="80"/>
      <c r="EB209" s="27"/>
      <c r="EC209" s="27"/>
      <c r="ED209" s="26"/>
      <c r="EE209" s="80"/>
      <c r="EF209" s="27"/>
      <c r="EG209" s="27"/>
      <c r="EH209" s="26"/>
      <c r="EI209" s="26"/>
      <c r="EJ209" s="27"/>
      <c r="EK209" s="27"/>
      <c r="EL209" s="26"/>
      <c r="EM209" s="80"/>
      <c r="EN209" s="27"/>
      <c r="EO209" s="27"/>
      <c r="EP209" s="26"/>
      <c r="EQ209" s="27"/>
      <c r="ER209" s="26"/>
      <c r="ES209" s="26"/>
      <c r="ET209" s="26"/>
      <c r="EU209" s="80"/>
      <c r="EV209" s="26"/>
      <c r="EW209" s="26"/>
      <c r="EX209" s="26"/>
      <c r="EY209" s="26"/>
      <c r="EZ209" s="26"/>
      <c r="FA209" s="26"/>
      <c r="FB209" s="26"/>
      <c r="FC209" s="26"/>
      <c r="FD209" s="27"/>
      <c r="FE209" s="27"/>
      <c r="FF209" s="26"/>
      <c r="FG209" s="80"/>
      <c r="FH209" s="80"/>
      <c r="FI209" s="27"/>
      <c r="FJ209" s="26"/>
      <c r="FK209" s="80"/>
      <c r="FL209" s="80"/>
      <c r="FM209" s="27"/>
      <c r="FN209" s="26"/>
      <c r="FO209" s="80"/>
      <c r="FP209" s="26"/>
      <c r="FQ209" s="26"/>
      <c r="FR209" s="26"/>
      <c r="FS209" s="80"/>
      <c r="FT209" s="26"/>
      <c r="FU209" s="26"/>
      <c r="FV209" s="26"/>
      <c r="FW209" s="80"/>
      <c r="FX209" s="26"/>
      <c r="FY209" s="26"/>
      <c r="FZ209" s="26"/>
      <c r="GA209" s="80"/>
      <c r="GB209" s="26"/>
      <c r="GC209" s="26"/>
      <c r="GD209" s="26"/>
      <c r="GE209" s="80"/>
      <c r="GF209" s="26"/>
      <c r="GG209" s="26"/>
      <c r="GH209" s="26"/>
      <c r="GI209" s="80"/>
      <c r="GJ209" s="80"/>
      <c r="GK209" s="26"/>
      <c r="GL209" s="26"/>
      <c r="GM209" s="80"/>
      <c r="GN209" s="26"/>
      <c r="GO209" s="26"/>
      <c r="GP209" s="26"/>
      <c r="GQ209" s="80"/>
      <c r="GR209" s="80"/>
      <c r="GS209" s="26"/>
      <c r="GT209" s="26"/>
      <c r="GU209" s="26"/>
      <c r="GV209" s="26"/>
      <c r="GW209" s="26"/>
      <c r="GX209" s="26"/>
      <c r="GY209" s="26"/>
      <c r="GZ209" s="26"/>
      <c r="HA209" s="26"/>
      <c r="HB209" s="26"/>
      <c r="HC209" s="26"/>
      <c r="HD209" s="26"/>
      <c r="HE209" s="26"/>
      <c r="HF209" s="26"/>
      <c r="HG209" s="26"/>
      <c r="HH209" s="26"/>
      <c r="HI209" s="26"/>
      <c r="HJ209" s="26"/>
      <c r="HK209" s="26"/>
      <c r="HL209" s="26"/>
      <c r="HM209" s="26"/>
      <c r="HN209" s="26"/>
      <c r="HO209" s="26"/>
      <c r="HP209" s="26"/>
      <c r="HQ209" s="26"/>
      <c r="HR209" s="26"/>
      <c r="HS209" s="26"/>
      <c r="HT209" s="26"/>
      <c r="HU209" s="26"/>
      <c r="HV209" s="26"/>
      <c r="HW209" s="26"/>
      <c r="HX209" s="26"/>
      <c r="HY209" s="26"/>
      <c r="HZ209" s="26"/>
      <c r="IA209" s="26"/>
      <c r="IB209" s="26"/>
      <c r="IC209" s="26"/>
      <c r="ID209" s="26"/>
      <c r="IE209" s="26"/>
      <c r="IF209" s="26"/>
      <c r="IG209" s="26"/>
      <c r="IH209" s="26"/>
      <c r="II209" s="26"/>
      <c r="IJ209" s="26"/>
      <c r="IK209" s="26"/>
      <c r="IL209" s="26"/>
      <c r="IM209" s="26"/>
      <c r="IN209" s="26"/>
      <c r="IO209" s="26"/>
      <c r="IP209" s="26"/>
      <c r="IQ209" s="26"/>
      <c r="IR209" s="80"/>
      <c r="IS209" s="27"/>
      <c r="IT209" s="26"/>
      <c r="IU209" s="80"/>
      <c r="IV209" s="26"/>
      <c r="IW209" s="26"/>
      <c r="IX209" s="26"/>
      <c r="IY209" s="26"/>
      <c r="IZ209" s="26"/>
      <c r="JA209" s="26"/>
      <c r="JB209" s="26"/>
      <c r="JC209" s="26"/>
      <c r="JD209" s="26"/>
      <c r="JE209" s="26"/>
      <c r="JF209" s="26"/>
      <c r="JG209" s="26"/>
      <c r="JH209" s="26"/>
      <c r="JI209" s="26"/>
      <c r="JJ209" s="26"/>
      <c r="JK209" s="26"/>
      <c r="JL209" s="26"/>
      <c r="JM209" s="26"/>
      <c r="JN209" s="26"/>
      <c r="JO209" s="26"/>
      <c r="JP209" s="26"/>
      <c r="JQ209" s="26"/>
      <c r="JR209" s="26"/>
      <c r="JS209" s="26"/>
      <c r="JT209" s="26"/>
      <c r="JU209" s="26"/>
      <c r="JV209" s="26"/>
      <c r="JW209" s="26"/>
      <c r="JX209" s="30"/>
      <c r="JY209" s="30"/>
      <c r="JZ209" s="30"/>
      <c r="KA209" s="30"/>
      <c r="KB209" s="26"/>
      <c r="KC209" s="26"/>
      <c r="KD209" s="26"/>
      <c r="KE209" s="26"/>
      <c r="KF209" s="26"/>
      <c r="KG209" s="26"/>
      <c r="KH209" s="26"/>
      <c r="KI209" s="26"/>
      <c r="KJ209" s="26"/>
      <c r="KK209" s="26"/>
      <c r="KL209" s="26"/>
      <c r="KM209" s="26"/>
      <c r="KN209" s="26"/>
      <c r="KO209" s="26"/>
      <c r="KP209" s="26"/>
      <c r="KQ209" s="26"/>
      <c r="KR209" s="26"/>
      <c r="KS209" s="26"/>
      <c r="KT209" s="26"/>
      <c r="KU209" s="26"/>
      <c r="KV209" s="26"/>
      <c r="KW209" s="26"/>
      <c r="KX209" s="26"/>
      <c r="KY209" s="26"/>
      <c r="KZ209" s="26"/>
      <c r="LA209" s="26"/>
      <c r="LB209" s="26"/>
      <c r="LC209" s="26"/>
      <c r="LD209" s="26"/>
      <c r="LE209" s="26"/>
      <c r="LF209" s="26"/>
      <c r="LG209" s="26"/>
      <c r="LH209" s="26"/>
      <c r="LI209" s="26"/>
      <c r="LJ209" s="26"/>
      <c r="LK209" s="26"/>
      <c r="LL209" s="26"/>
      <c r="LM209" s="26"/>
      <c r="LN209" s="26"/>
      <c r="LO209" s="26"/>
      <c r="LP209" s="26"/>
      <c r="LQ209" s="26"/>
      <c r="LR209" s="26"/>
      <c r="LS209" s="26"/>
    </row>
    <row r="210" spans="1:331" ht="15.75" x14ac:dyDescent="0.25">
      <c r="A210" s="66" t="s">
        <v>427</v>
      </c>
      <c r="B210" s="198">
        <f t="shared" si="536"/>
        <v>3423</v>
      </c>
      <c r="C210" s="198">
        <f t="shared" si="537"/>
        <v>3423</v>
      </c>
      <c r="D210" s="198">
        <f t="shared" si="538"/>
        <v>3423</v>
      </c>
      <c r="E210" s="198"/>
      <c r="F210" s="198">
        <f t="shared" si="539"/>
        <v>3303.0664400000001</v>
      </c>
      <c r="G210" s="26">
        <f t="shared" si="477"/>
        <v>96.496244230207424</v>
      </c>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184"/>
      <c r="CA210" s="184"/>
      <c r="CB210" s="26"/>
      <c r="CC210" s="26"/>
      <c r="CD210" s="26"/>
      <c r="CE210" s="80"/>
      <c r="CF210" s="26"/>
      <c r="CG210" s="26"/>
      <c r="CH210" s="26"/>
      <c r="CI210" s="80"/>
      <c r="CJ210" s="26"/>
      <c r="CK210" s="26"/>
      <c r="CL210" s="26"/>
      <c r="CM210" s="80"/>
      <c r="CN210" s="26"/>
      <c r="CO210" s="26"/>
      <c r="CP210" s="26"/>
      <c r="CQ210" s="80"/>
      <c r="CR210" s="26"/>
      <c r="CS210" s="26"/>
      <c r="CT210" s="26"/>
      <c r="CU210" s="80"/>
      <c r="CV210" s="80"/>
      <c r="CW210" s="26"/>
      <c r="CX210" s="26"/>
      <c r="CY210" s="80"/>
      <c r="CZ210" s="26">
        <v>3423</v>
      </c>
      <c r="DA210" s="26">
        <v>3423</v>
      </c>
      <c r="DB210" s="26">
        <v>3303.0664400000001</v>
      </c>
      <c r="DC210" s="31">
        <f t="shared" si="567"/>
        <v>96.496244230207424</v>
      </c>
      <c r="DD210" s="26"/>
      <c r="DE210" s="26"/>
      <c r="DF210" s="26"/>
      <c r="DG210" s="80"/>
      <c r="DH210" s="80"/>
      <c r="DI210" s="26"/>
      <c r="DJ210" s="26"/>
      <c r="DK210" s="80"/>
      <c r="DL210" s="80"/>
      <c r="DM210" s="26"/>
      <c r="DN210" s="26"/>
      <c r="DO210" s="80"/>
      <c r="DP210" s="26"/>
      <c r="DQ210" s="26"/>
      <c r="DR210" s="26"/>
      <c r="DS210" s="188"/>
      <c r="DT210" s="188"/>
      <c r="DU210" s="27"/>
      <c r="DV210" s="26"/>
      <c r="DW210" s="80"/>
      <c r="DX210" s="80"/>
      <c r="DY210" s="27"/>
      <c r="DZ210" s="26"/>
      <c r="EA210" s="80"/>
      <c r="EB210" s="27"/>
      <c r="EC210" s="27"/>
      <c r="ED210" s="26"/>
      <c r="EE210" s="80"/>
      <c r="EF210" s="27"/>
      <c r="EG210" s="27"/>
      <c r="EH210" s="26"/>
      <c r="EI210" s="26"/>
      <c r="EJ210" s="27"/>
      <c r="EK210" s="27"/>
      <c r="EL210" s="26"/>
      <c r="EM210" s="80"/>
      <c r="EN210" s="27"/>
      <c r="EO210" s="27"/>
      <c r="EP210" s="26"/>
      <c r="EQ210" s="27"/>
      <c r="ER210" s="26"/>
      <c r="ES210" s="26"/>
      <c r="ET210" s="26"/>
      <c r="EU210" s="80"/>
      <c r="EV210" s="26"/>
      <c r="EW210" s="26"/>
      <c r="EX210" s="26"/>
      <c r="EY210" s="26"/>
      <c r="EZ210" s="26"/>
      <c r="FA210" s="26"/>
      <c r="FB210" s="26"/>
      <c r="FC210" s="26"/>
      <c r="FD210" s="27"/>
      <c r="FE210" s="27"/>
      <c r="FF210" s="26"/>
      <c r="FG210" s="80"/>
      <c r="FH210" s="80"/>
      <c r="FI210" s="27"/>
      <c r="FJ210" s="26"/>
      <c r="FK210" s="80"/>
      <c r="FL210" s="80"/>
      <c r="FM210" s="27"/>
      <c r="FN210" s="26"/>
      <c r="FO210" s="80"/>
      <c r="FP210" s="26"/>
      <c r="FQ210" s="26"/>
      <c r="FR210" s="26"/>
      <c r="FS210" s="80"/>
      <c r="FT210" s="26"/>
      <c r="FU210" s="26"/>
      <c r="FV210" s="26"/>
      <c r="FW210" s="80"/>
      <c r="FX210" s="26"/>
      <c r="FY210" s="26"/>
      <c r="FZ210" s="26"/>
      <c r="GA210" s="80"/>
      <c r="GB210" s="26"/>
      <c r="GC210" s="26"/>
      <c r="GD210" s="26"/>
      <c r="GE210" s="80"/>
      <c r="GF210" s="26"/>
      <c r="GG210" s="26"/>
      <c r="GH210" s="26"/>
      <c r="GI210" s="80"/>
      <c r="GJ210" s="80"/>
      <c r="GK210" s="26"/>
      <c r="GL210" s="26"/>
      <c r="GM210" s="80"/>
      <c r="GN210" s="26"/>
      <c r="GO210" s="26"/>
      <c r="GP210" s="26"/>
      <c r="GQ210" s="80"/>
      <c r="GR210" s="80"/>
      <c r="GS210" s="26"/>
      <c r="GT210" s="26"/>
      <c r="GU210" s="26"/>
      <c r="GV210" s="26"/>
      <c r="GW210" s="26"/>
      <c r="GX210" s="26"/>
      <c r="GY210" s="26"/>
      <c r="GZ210" s="26"/>
      <c r="HA210" s="26"/>
      <c r="HB210" s="26"/>
      <c r="HC210" s="26"/>
      <c r="HD210" s="26"/>
      <c r="HE210" s="26"/>
      <c r="HF210" s="26"/>
      <c r="HG210" s="26"/>
      <c r="HH210" s="26"/>
      <c r="HI210" s="26"/>
      <c r="HJ210" s="26"/>
      <c r="HK210" s="26"/>
      <c r="HL210" s="26"/>
      <c r="HM210" s="26"/>
      <c r="HN210" s="26"/>
      <c r="HO210" s="26"/>
      <c r="HP210" s="26"/>
      <c r="HQ210" s="26"/>
      <c r="HR210" s="26"/>
      <c r="HS210" s="26"/>
      <c r="HT210" s="26"/>
      <c r="HU210" s="26"/>
      <c r="HV210" s="26"/>
      <c r="HW210" s="26"/>
      <c r="HX210" s="26"/>
      <c r="HY210" s="26"/>
      <c r="HZ210" s="26"/>
      <c r="IA210" s="26"/>
      <c r="IB210" s="26"/>
      <c r="IC210" s="26"/>
      <c r="ID210" s="26"/>
      <c r="IE210" s="26"/>
      <c r="IF210" s="26"/>
      <c r="IG210" s="26"/>
      <c r="IH210" s="26"/>
      <c r="II210" s="26"/>
      <c r="IJ210" s="26"/>
      <c r="IK210" s="26"/>
      <c r="IL210" s="26"/>
      <c r="IM210" s="26"/>
      <c r="IN210" s="26"/>
      <c r="IO210" s="26"/>
      <c r="IP210" s="26"/>
      <c r="IQ210" s="26"/>
      <c r="IR210" s="80"/>
      <c r="IS210" s="27"/>
      <c r="IT210" s="26"/>
      <c r="IU210" s="80"/>
      <c r="IV210" s="26"/>
      <c r="IW210" s="26"/>
      <c r="IX210" s="26"/>
      <c r="IY210" s="26"/>
      <c r="IZ210" s="26"/>
      <c r="JA210" s="26"/>
      <c r="JB210" s="26"/>
      <c r="JC210" s="26"/>
      <c r="JD210" s="26"/>
      <c r="JE210" s="26"/>
      <c r="JF210" s="26"/>
      <c r="JG210" s="26"/>
      <c r="JH210" s="26"/>
      <c r="JI210" s="26"/>
      <c r="JJ210" s="26"/>
      <c r="JK210" s="26"/>
      <c r="JL210" s="26"/>
      <c r="JM210" s="26"/>
      <c r="JN210" s="26"/>
      <c r="JO210" s="26"/>
      <c r="JP210" s="26"/>
      <c r="JQ210" s="26"/>
      <c r="JR210" s="26"/>
      <c r="JS210" s="26"/>
      <c r="JT210" s="26"/>
      <c r="JU210" s="26"/>
      <c r="JV210" s="26"/>
      <c r="JW210" s="26"/>
      <c r="JX210" s="30"/>
      <c r="JY210" s="30"/>
      <c r="JZ210" s="30"/>
      <c r="KA210" s="30"/>
      <c r="KB210" s="26"/>
      <c r="KC210" s="26"/>
      <c r="KD210" s="26"/>
      <c r="KE210" s="26"/>
      <c r="KF210" s="26"/>
      <c r="KG210" s="26"/>
      <c r="KH210" s="26"/>
      <c r="KI210" s="26"/>
      <c r="KJ210" s="26"/>
      <c r="KK210" s="26"/>
      <c r="KL210" s="26"/>
      <c r="KM210" s="26"/>
      <c r="KN210" s="26"/>
      <c r="KO210" s="26"/>
      <c r="KP210" s="26"/>
      <c r="KQ210" s="26"/>
      <c r="KR210" s="26"/>
      <c r="KS210" s="26"/>
      <c r="KT210" s="26"/>
      <c r="KU210" s="26"/>
      <c r="KV210" s="26"/>
      <c r="KW210" s="26"/>
      <c r="KX210" s="26"/>
      <c r="KY210" s="26"/>
      <c r="KZ210" s="26"/>
      <c r="LA210" s="26"/>
      <c r="LB210" s="26"/>
      <c r="LC210" s="26"/>
      <c r="LD210" s="26"/>
      <c r="LE210" s="26"/>
      <c r="LF210" s="26"/>
      <c r="LG210" s="26"/>
      <c r="LH210" s="26"/>
      <c r="LI210" s="26"/>
      <c r="LJ210" s="26"/>
      <c r="LK210" s="26"/>
      <c r="LL210" s="26"/>
      <c r="LM210" s="26"/>
      <c r="LN210" s="26"/>
      <c r="LO210" s="26"/>
      <c r="LP210" s="26"/>
      <c r="LQ210" s="26"/>
      <c r="LR210" s="26"/>
      <c r="LS210" s="26"/>
    </row>
    <row r="211" spans="1:331" ht="15.75" x14ac:dyDescent="0.25">
      <c r="A211" s="66" t="s">
        <v>428</v>
      </c>
      <c r="B211" s="198">
        <f t="shared" si="536"/>
        <v>3264</v>
      </c>
      <c r="C211" s="198">
        <f t="shared" si="537"/>
        <v>3264</v>
      </c>
      <c r="D211" s="198">
        <f t="shared" si="538"/>
        <v>3264</v>
      </c>
      <c r="E211" s="198"/>
      <c r="F211" s="198">
        <f t="shared" si="539"/>
        <v>3264</v>
      </c>
      <c r="G211" s="26">
        <f t="shared" si="477"/>
        <v>100</v>
      </c>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184"/>
      <c r="CA211" s="184"/>
      <c r="CB211" s="26"/>
      <c r="CC211" s="26"/>
      <c r="CD211" s="26"/>
      <c r="CE211" s="80"/>
      <c r="CF211" s="26"/>
      <c r="CG211" s="26"/>
      <c r="CH211" s="26"/>
      <c r="CI211" s="80"/>
      <c r="CJ211" s="26"/>
      <c r="CK211" s="26"/>
      <c r="CL211" s="26"/>
      <c r="CM211" s="80"/>
      <c r="CN211" s="26"/>
      <c r="CO211" s="26"/>
      <c r="CP211" s="26"/>
      <c r="CQ211" s="80"/>
      <c r="CR211" s="26"/>
      <c r="CS211" s="26"/>
      <c r="CT211" s="26"/>
      <c r="CU211" s="80"/>
      <c r="CV211" s="80"/>
      <c r="CW211" s="26"/>
      <c r="CX211" s="26"/>
      <c r="CY211" s="80"/>
      <c r="CZ211" s="26">
        <v>3264</v>
      </c>
      <c r="DA211" s="26">
        <v>3264</v>
      </c>
      <c r="DB211" s="26">
        <v>3264</v>
      </c>
      <c r="DC211" s="31">
        <f t="shared" si="567"/>
        <v>100</v>
      </c>
      <c r="DD211" s="26"/>
      <c r="DE211" s="26"/>
      <c r="DF211" s="26"/>
      <c r="DG211" s="80"/>
      <c r="DH211" s="80"/>
      <c r="DI211" s="26"/>
      <c r="DJ211" s="26"/>
      <c r="DK211" s="80"/>
      <c r="DL211" s="80"/>
      <c r="DM211" s="26"/>
      <c r="DN211" s="26"/>
      <c r="DO211" s="80"/>
      <c r="DP211" s="26"/>
      <c r="DQ211" s="26"/>
      <c r="DR211" s="26"/>
      <c r="DS211" s="188"/>
      <c r="DT211" s="188"/>
      <c r="DU211" s="27"/>
      <c r="DV211" s="26"/>
      <c r="DW211" s="80"/>
      <c r="DX211" s="80"/>
      <c r="DY211" s="27"/>
      <c r="DZ211" s="26"/>
      <c r="EA211" s="80"/>
      <c r="EB211" s="27"/>
      <c r="EC211" s="27"/>
      <c r="ED211" s="26"/>
      <c r="EE211" s="80"/>
      <c r="EF211" s="27"/>
      <c r="EG211" s="27"/>
      <c r="EH211" s="26"/>
      <c r="EI211" s="26"/>
      <c r="EJ211" s="27"/>
      <c r="EK211" s="27"/>
      <c r="EL211" s="26"/>
      <c r="EM211" s="80"/>
      <c r="EN211" s="27"/>
      <c r="EO211" s="27"/>
      <c r="EP211" s="26"/>
      <c r="EQ211" s="27"/>
      <c r="ER211" s="26"/>
      <c r="ES211" s="26"/>
      <c r="ET211" s="26"/>
      <c r="EU211" s="80"/>
      <c r="EV211" s="26"/>
      <c r="EW211" s="26"/>
      <c r="EX211" s="26"/>
      <c r="EY211" s="26"/>
      <c r="EZ211" s="26"/>
      <c r="FA211" s="26"/>
      <c r="FB211" s="26"/>
      <c r="FC211" s="26"/>
      <c r="FD211" s="27"/>
      <c r="FE211" s="27"/>
      <c r="FF211" s="26"/>
      <c r="FG211" s="80"/>
      <c r="FH211" s="80"/>
      <c r="FI211" s="27"/>
      <c r="FJ211" s="26"/>
      <c r="FK211" s="80"/>
      <c r="FL211" s="80"/>
      <c r="FM211" s="27"/>
      <c r="FN211" s="26"/>
      <c r="FO211" s="80"/>
      <c r="FP211" s="26"/>
      <c r="FQ211" s="26"/>
      <c r="FR211" s="26"/>
      <c r="FS211" s="80"/>
      <c r="FT211" s="26"/>
      <c r="FU211" s="26"/>
      <c r="FV211" s="26"/>
      <c r="FW211" s="80"/>
      <c r="FX211" s="26"/>
      <c r="FY211" s="26"/>
      <c r="FZ211" s="26"/>
      <c r="GA211" s="80"/>
      <c r="GB211" s="26"/>
      <c r="GC211" s="26"/>
      <c r="GD211" s="26"/>
      <c r="GE211" s="80"/>
      <c r="GF211" s="26"/>
      <c r="GG211" s="26"/>
      <c r="GH211" s="26"/>
      <c r="GI211" s="80"/>
      <c r="GJ211" s="80"/>
      <c r="GK211" s="26"/>
      <c r="GL211" s="26"/>
      <c r="GM211" s="80"/>
      <c r="GN211" s="26"/>
      <c r="GO211" s="26"/>
      <c r="GP211" s="26"/>
      <c r="GQ211" s="80"/>
      <c r="GR211" s="80"/>
      <c r="GS211" s="26"/>
      <c r="GT211" s="26"/>
      <c r="GU211" s="26"/>
      <c r="GV211" s="26"/>
      <c r="GW211" s="26"/>
      <c r="GX211" s="26"/>
      <c r="GY211" s="26"/>
      <c r="GZ211" s="26"/>
      <c r="HA211" s="26"/>
      <c r="HB211" s="26"/>
      <c r="HC211" s="26"/>
      <c r="HD211" s="26"/>
      <c r="HE211" s="26"/>
      <c r="HF211" s="26"/>
      <c r="HG211" s="26"/>
      <c r="HH211" s="26"/>
      <c r="HI211" s="26"/>
      <c r="HJ211" s="26"/>
      <c r="HK211" s="26"/>
      <c r="HL211" s="26"/>
      <c r="HM211" s="26"/>
      <c r="HN211" s="26"/>
      <c r="HO211" s="26"/>
      <c r="HP211" s="26"/>
      <c r="HQ211" s="26"/>
      <c r="HR211" s="26"/>
      <c r="HS211" s="26"/>
      <c r="HT211" s="26"/>
      <c r="HU211" s="26"/>
      <c r="HV211" s="26"/>
      <c r="HW211" s="26"/>
      <c r="HX211" s="26"/>
      <c r="HY211" s="26"/>
      <c r="HZ211" s="26"/>
      <c r="IA211" s="26"/>
      <c r="IB211" s="26"/>
      <c r="IC211" s="26"/>
      <c r="ID211" s="26"/>
      <c r="IE211" s="26"/>
      <c r="IF211" s="26"/>
      <c r="IG211" s="26"/>
      <c r="IH211" s="26"/>
      <c r="II211" s="26"/>
      <c r="IJ211" s="26"/>
      <c r="IK211" s="26"/>
      <c r="IL211" s="26"/>
      <c r="IM211" s="26"/>
      <c r="IN211" s="26"/>
      <c r="IO211" s="26"/>
      <c r="IP211" s="26"/>
      <c r="IQ211" s="26"/>
      <c r="IR211" s="80"/>
      <c r="IS211" s="27"/>
      <c r="IT211" s="26"/>
      <c r="IU211" s="80"/>
      <c r="IV211" s="26"/>
      <c r="IW211" s="26"/>
      <c r="IX211" s="26"/>
      <c r="IY211" s="26"/>
      <c r="IZ211" s="26"/>
      <c r="JA211" s="26"/>
      <c r="JB211" s="26"/>
      <c r="JC211" s="26"/>
      <c r="JD211" s="26"/>
      <c r="JE211" s="26"/>
      <c r="JF211" s="26"/>
      <c r="JG211" s="26"/>
      <c r="JH211" s="26"/>
      <c r="JI211" s="26"/>
      <c r="JJ211" s="26"/>
      <c r="JK211" s="26"/>
      <c r="JL211" s="26"/>
      <c r="JM211" s="26"/>
      <c r="JN211" s="26"/>
      <c r="JO211" s="26"/>
      <c r="JP211" s="26"/>
      <c r="JQ211" s="26"/>
      <c r="JR211" s="26"/>
      <c r="JS211" s="26"/>
      <c r="JT211" s="26"/>
      <c r="JU211" s="26"/>
      <c r="JV211" s="26"/>
      <c r="JW211" s="26"/>
      <c r="JX211" s="30"/>
      <c r="JY211" s="30"/>
      <c r="JZ211" s="30"/>
      <c r="KA211" s="30"/>
      <c r="KB211" s="26"/>
      <c r="KC211" s="26"/>
      <c r="KD211" s="26"/>
      <c r="KE211" s="26"/>
      <c r="KF211" s="26"/>
      <c r="KG211" s="26"/>
      <c r="KH211" s="26"/>
      <c r="KI211" s="26"/>
      <c r="KJ211" s="26"/>
      <c r="KK211" s="26"/>
      <c r="KL211" s="26"/>
      <c r="KM211" s="26"/>
      <c r="KN211" s="26"/>
      <c r="KO211" s="26"/>
      <c r="KP211" s="26"/>
      <c r="KQ211" s="26"/>
      <c r="KR211" s="26"/>
      <c r="KS211" s="26"/>
      <c r="KT211" s="26"/>
      <c r="KU211" s="26"/>
      <c r="KV211" s="26"/>
      <c r="KW211" s="26"/>
      <c r="KX211" s="26"/>
      <c r="KY211" s="26"/>
      <c r="KZ211" s="26"/>
      <c r="LA211" s="26"/>
      <c r="LB211" s="26"/>
      <c r="LC211" s="26"/>
      <c r="LD211" s="26"/>
      <c r="LE211" s="26"/>
      <c r="LF211" s="26"/>
      <c r="LG211" s="26"/>
      <c r="LH211" s="26"/>
      <c r="LI211" s="26"/>
      <c r="LJ211" s="26"/>
      <c r="LK211" s="26"/>
      <c r="LL211" s="26"/>
      <c r="LM211" s="26"/>
      <c r="LN211" s="26"/>
      <c r="LO211" s="26"/>
      <c r="LP211" s="26"/>
      <c r="LQ211" s="26"/>
      <c r="LR211" s="26"/>
      <c r="LS211" s="26"/>
    </row>
    <row r="212" spans="1:331" ht="15.75" x14ac:dyDescent="0.25">
      <c r="A212" s="66" t="s">
        <v>172</v>
      </c>
      <c r="B212" s="198">
        <f t="shared" si="536"/>
        <v>2895</v>
      </c>
      <c r="C212" s="198">
        <f t="shared" si="537"/>
        <v>3623</v>
      </c>
      <c r="D212" s="198">
        <f t="shared" si="538"/>
        <v>3623</v>
      </c>
      <c r="E212" s="198"/>
      <c r="F212" s="198">
        <f t="shared" si="539"/>
        <v>2895</v>
      </c>
      <c r="G212" s="26">
        <f t="shared" si="477"/>
        <v>79.906155120066245</v>
      </c>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v>728</v>
      </c>
      <c r="BR212" s="26"/>
      <c r="BS212" s="26">
        <f t="shared" si="566"/>
        <v>0</v>
      </c>
      <c r="BT212" s="26"/>
      <c r="BU212" s="26"/>
      <c r="BV212" s="26"/>
      <c r="BW212" s="26"/>
      <c r="BX212" s="26"/>
      <c r="BY212" s="26"/>
      <c r="BZ212" s="184"/>
      <c r="CA212" s="184"/>
      <c r="CB212" s="26"/>
      <c r="CC212" s="26"/>
      <c r="CD212" s="26"/>
      <c r="CE212" s="80"/>
      <c r="CF212" s="26"/>
      <c r="CG212" s="26"/>
      <c r="CH212" s="26"/>
      <c r="CI212" s="80"/>
      <c r="CJ212" s="26"/>
      <c r="CK212" s="26"/>
      <c r="CL212" s="26"/>
      <c r="CM212" s="80"/>
      <c r="CN212" s="26"/>
      <c r="CO212" s="26"/>
      <c r="CP212" s="26"/>
      <c r="CQ212" s="80"/>
      <c r="CR212" s="26"/>
      <c r="CS212" s="26"/>
      <c r="CT212" s="26"/>
      <c r="CU212" s="80"/>
      <c r="CV212" s="80"/>
      <c r="CW212" s="26"/>
      <c r="CX212" s="26"/>
      <c r="CY212" s="80"/>
      <c r="CZ212" s="26">
        <v>2895</v>
      </c>
      <c r="DA212" s="26">
        <v>2895</v>
      </c>
      <c r="DB212" s="26">
        <v>2895</v>
      </c>
      <c r="DC212" s="31">
        <f t="shared" si="567"/>
        <v>100</v>
      </c>
      <c r="DD212" s="26"/>
      <c r="DE212" s="26"/>
      <c r="DF212" s="26"/>
      <c r="DG212" s="80"/>
      <c r="DH212" s="80"/>
      <c r="DI212" s="26"/>
      <c r="DJ212" s="26"/>
      <c r="DK212" s="80"/>
      <c r="DL212" s="80"/>
      <c r="DM212" s="26"/>
      <c r="DN212" s="26"/>
      <c r="DO212" s="80"/>
      <c r="DP212" s="26"/>
      <c r="DQ212" s="26"/>
      <c r="DR212" s="26"/>
      <c r="DS212" s="188"/>
      <c r="DT212" s="188"/>
      <c r="DU212" s="27"/>
      <c r="DV212" s="26"/>
      <c r="DW212" s="80"/>
      <c r="DX212" s="80"/>
      <c r="DY212" s="27"/>
      <c r="DZ212" s="26"/>
      <c r="EA212" s="80"/>
      <c r="EB212" s="27"/>
      <c r="EC212" s="27"/>
      <c r="ED212" s="26"/>
      <c r="EE212" s="80"/>
      <c r="EF212" s="27"/>
      <c r="EG212" s="27"/>
      <c r="EH212" s="26"/>
      <c r="EI212" s="26"/>
      <c r="EJ212" s="27"/>
      <c r="EK212" s="27"/>
      <c r="EL212" s="26"/>
      <c r="EM212" s="80"/>
      <c r="EN212" s="27"/>
      <c r="EO212" s="27"/>
      <c r="EP212" s="26"/>
      <c r="EQ212" s="27"/>
      <c r="ER212" s="26"/>
      <c r="ES212" s="26"/>
      <c r="ET212" s="26"/>
      <c r="EU212" s="80"/>
      <c r="EV212" s="26"/>
      <c r="EW212" s="26"/>
      <c r="EX212" s="26"/>
      <c r="EY212" s="26"/>
      <c r="EZ212" s="26"/>
      <c r="FA212" s="26"/>
      <c r="FB212" s="26"/>
      <c r="FC212" s="26"/>
      <c r="FD212" s="27"/>
      <c r="FE212" s="27"/>
      <c r="FF212" s="26"/>
      <c r="FG212" s="80"/>
      <c r="FH212" s="80"/>
      <c r="FI212" s="27"/>
      <c r="FJ212" s="26"/>
      <c r="FK212" s="80"/>
      <c r="FL212" s="80"/>
      <c r="FM212" s="27"/>
      <c r="FN212" s="26"/>
      <c r="FO212" s="80"/>
      <c r="FP212" s="26"/>
      <c r="FQ212" s="26"/>
      <c r="FR212" s="26"/>
      <c r="FS212" s="80"/>
      <c r="FT212" s="26"/>
      <c r="FU212" s="26"/>
      <c r="FV212" s="26"/>
      <c r="FW212" s="80"/>
      <c r="FX212" s="26"/>
      <c r="FY212" s="26"/>
      <c r="FZ212" s="26"/>
      <c r="GA212" s="80"/>
      <c r="GB212" s="26"/>
      <c r="GC212" s="26"/>
      <c r="GD212" s="26"/>
      <c r="GE212" s="80"/>
      <c r="GF212" s="26"/>
      <c r="GG212" s="26"/>
      <c r="GH212" s="26"/>
      <c r="GI212" s="80"/>
      <c r="GJ212" s="80"/>
      <c r="GK212" s="26"/>
      <c r="GL212" s="26"/>
      <c r="GM212" s="80"/>
      <c r="GN212" s="26"/>
      <c r="GO212" s="26"/>
      <c r="GP212" s="26"/>
      <c r="GQ212" s="80"/>
      <c r="GR212" s="80"/>
      <c r="GS212" s="26"/>
      <c r="GT212" s="26"/>
      <c r="GU212" s="26"/>
      <c r="GV212" s="26"/>
      <c r="GW212" s="26"/>
      <c r="GX212" s="26"/>
      <c r="GY212" s="26"/>
      <c r="GZ212" s="26"/>
      <c r="HA212" s="26"/>
      <c r="HB212" s="26"/>
      <c r="HC212" s="26"/>
      <c r="HD212" s="26"/>
      <c r="HE212" s="26"/>
      <c r="HF212" s="26"/>
      <c r="HG212" s="26"/>
      <c r="HH212" s="26"/>
      <c r="HI212" s="26"/>
      <c r="HJ212" s="26"/>
      <c r="HK212" s="26"/>
      <c r="HL212" s="26"/>
      <c r="HM212" s="26"/>
      <c r="HN212" s="26"/>
      <c r="HO212" s="26"/>
      <c r="HP212" s="26"/>
      <c r="HQ212" s="26"/>
      <c r="HR212" s="26"/>
      <c r="HS212" s="26"/>
      <c r="HT212" s="26"/>
      <c r="HU212" s="26"/>
      <c r="HV212" s="26"/>
      <c r="HW212" s="26"/>
      <c r="HX212" s="26"/>
      <c r="HY212" s="26"/>
      <c r="HZ212" s="26"/>
      <c r="IA212" s="26"/>
      <c r="IB212" s="26"/>
      <c r="IC212" s="26"/>
      <c r="ID212" s="26"/>
      <c r="IE212" s="26"/>
      <c r="IF212" s="26"/>
      <c r="IG212" s="26"/>
      <c r="IH212" s="26"/>
      <c r="II212" s="26"/>
      <c r="IJ212" s="26"/>
      <c r="IK212" s="26"/>
      <c r="IL212" s="26"/>
      <c r="IM212" s="26"/>
      <c r="IN212" s="26"/>
      <c r="IO212" s="26"/>
      <c r="IP212" s="26"/>
      <c r="IQ212" s="26"/>
      <c r="IR212" s="80"/>
      <c r="IS212" s="27"/>
      <c r="IT212" s="26"/>
      <c r="IU212" s="80"/>
      <c r="IV212" s="26"/>
      <c r="IW212" s="26"/>
      <c r="IX212" s="26"/>
      <c r="IY212" s="26"/>
      <c r="IZ212" s="26"/>
      <c r="JA212" s="26"/>
      <c r="JB212" s="26"/>
      <c r="JC212" s="26"/>
      <c r="JD212" s="26"/>
      <c r="JE212" s="26"/>
      <c r="JF212" s="26"/>
      <c r="JG212" s="26"/>
      <c r="JH212" s="26"/>
      <c r="JI212" s="26"/>
      <c r="JJ212" s="26"/>
      <c r="JK212" s="26"/>
      <c r="JL212" s="26"/>
      <c r="JM212" s="26"/>
      <c r="JN212" s="26"/>
      <c r="JO212" s="26"/>
      <c r="JP212" s="26"/>
      <c r="JQ212" s="26"/>
      <c r="JR212" s="26"/>
      <c r="JS212" s="26"/>
      <c r="JT212" s="26"/>
      <c r="JU212" s="26"/>
      <c r="JV212" s="26"/>
      <c r="JW212" s="26"/>
      <c r="JX212" s="30"/>
      <c r="JY212" s="30"/>
      <c r="JZ212" s="30"/>
      <c r="KA212" s="30"/>
      <c r="KB212" s="26"/>
      <c r="KC212" s="26"/>
      <c r="KD212" s="26"/>
      <c r="KE212" s="26"/>
      <c r="KF212" s="26"/>
      <c r="KG212" s="26"/>
      <c r="KH212" s="26"/>
      <c r="KI212" s="26"/>
      <c r="KJ212" s="26"/>
      <c r="KK212" s="26"/>
      <c r="KL212" s="26"/>
      <c r="KM212" s="26"/>
      <c r="KN212" s="26"/>
      <c r="KO212" s="26"/>
      <c r="KP212" s="26"/>
      <c r="KQ212" s="26"/>
      <c r="KR212" s="26"/>
      <c r="KS212" s="26"/>
      <c r="KT212" s="26"/>
      <c r="KU212" s="26"/>
      <c r="KV212" s="26"/>
      <c r="KW212" s="26"/>
      <c r="KX212" s="26"/>
      <c r="KY212" s="26"/>
      <c r="KZ212" s="26"/>
      <c r="LA212" s="26"/>
      <c r="LB212" s="26"/>
      <c r="LC212" s="26"/>
      <c r="LD212" s="26"/>
      <c r="LE212" s="26"/>
      <c r="LF212" s="26"/>
      <c r="LG212" s="26"/>
      <c r="LH212" s="26"/>
      <c r="LI212" s="26"/>
      <c r="LJ212" s="26"/>
      <c r="LK212" s="26"/>
      <c r="LL212" s="26"/>
      <c r="LM212" s="26"/>
      <c r="LN212" s="26"/>
      <c r="LO212" s="26"/>
      <c r="LP212" s="26"/>
      <c r="LQ212" s="26"/>
      <c r="LR212" s="26"/>
      <c r="LS212" s="26"/>
    </row>
    <row r="213" spans="1:331" ht="15.75" x14ac:dyDescent="0.25">
      <c r="A213" s="66" t="s">
        <v>429</v>
      </c>
      <c r="B213" s="198">
        <f t="shared" si="536"/>
        <v>2454</v>
      </c>
      <c r="C213" s="198">
        <f t="shared" si="537"/>
        <v>2454</v>
      </c>
      <c r="D213" s="198">
        <f t="shared" si="538"/>
        <v>2454</v>
      </c>
      <c r="E213" s="198"/>
      <c r="F213" s="198">
        <f t="shared" si="539"/>
        <v>2454</v>
      </c>
      <c r="G213" s="26">
        <f t="shared" si="477"/>
        <v>100</v>
      </c>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184"/>
      <c r="CA213" s="184"/>
      <c r="CB213" s="26"/>
      <c r="CC213" s="26"/>
      <c r="CD213" s="26"/>
      <c r="CE213" s="80"/>
      <c r="CF213" s="26"/>
      <c r="CG213" s="26"/>
      <c r="CH213" s="26"/>
      <c r="CI213" s="80"/>
      <c r="CJ213" s="26"/>
      <c r="CK213" s="26"/>
      <c r="CL213" s="26"/>
      <c r="CM213" s="80"/>
      <c r="CN213" s="26"/>
      <c r="CO213" s="26"/>
      <c r="CP213" s="26"/>
      <c r="CQ213" s="80"/>
      <c r="CR213" s="26"/>
      <c r="CS213" s="26"/>
      <c r="CT213" s="26"/>
      <c r="CU213" s="80"/>
      <c r="CV213" s="80"/>
      <c r="CW213" s="26"/>
      <c r="CX213" s="26"/>
      <c r="CY213" s="80"/>
      <c r="CZ213" s="26">
        <v>2454</v>
      </c>
      <c r="DA213" s="26">
        <v>2454</v>
      </c>
      <c r="DB213" s="26">
        <v>2454</v>
      </c>
      <c r="DC213" s="31">
        <f t="shared" si="567"/>
        <v>100</v>
      </c>
      <c r="DD213" s="26"/>
      <c r="DE213" s="26"/>
      <c r="DF213" s="26"/>
      <c r="DG213" s="80"/>
      <c r="DH213" s="80"/>
      <c r="DI213" s="26"/>
      <c r="DJ213" s="26"/>
      <c r="DK213" s="80"/>
      <c r="DL213" s="80"/>
      <c r="DM213" s="26"/>
      <c r="DN213" s="26"/>
      <c r="DO213" s="80"/>
      <c r="DP213" s="26"/>
      <c r="DQ213" s="26"/>
      <c r="DR213" s="26"/>
      <c r="DS213" s="188"/>
      <c r="DT213" s="188"/>
      <c r="DU213" s="27"/>
      <c r="DV213" s="26"/>
      <c r="DW213" s="80"/>
      <c r="DX213" s="80"/>
      <c r="DY213" s="27"/>
      <c r="DZ213" s="26"/>
      <c r="EA213" s="80"/>
      <c r="EB213" s="27"/>
      <c r="EC213" s="27"/>
      <c r="ED213" s="26"/>
      <c r="EE213" s="80"/>
      <c r="EF213" s="27"/>
      <c r="EG213" s="27"/>
      <c r="EH213" s="26"/>
      <c r="EI213" s="26"/>
      <c r="EJ213" s="27"/>
      <c r="EK213" s="27"/>
      <c r="EL213" s="26"/>
      <c r="EM213" s="80"/>
      <c r="EN213" s="27"/>
      <c r="EO213" s="27"/>
      <c r="EP213" s="26"/>
      <c r="EQ213" s="27"/>
      <c r="ER213" s="26"/>
      <c r="ES213" s="26"/>
      <c r="ET213" s="26"/>
      <c r="EU213" s="80"/>
      <c r="EV213" s="26"/>
      <c r="EW213" s="26"/>
      <c r="EX213" s="26"/>
      <c r="EY213" s="26"/>
      <c r="EZ213" s="26"/>
      <c r="FA213" s="26"/>
      <c r="FB213" s="26"/>
      <c r="FC213" s="26"/>
      <c r="FD213" s="27"/>
      <c r="FE213" s="27"/>
      <c r="FF213" s="26"/>
      <c r="FG213" s="80"/>
      <c r="FH213" s="80"/>
      <c r="FI213" s="27"/>
      <c r="FJ213" s="26"/>
      <c r="FK213" s="80"/>
      <c r="FL213" s="80"/>
      <c r="FM213" s="27"/>
      <c r="FN213" s="26"/>
      <c r="FO213" s="80"/>
      <c r="FP213" s="26"/>
      <c r="FQ213" s="26"/>
      <c r="FR213" s="26"/>
      <c r="FS213" s="80"/>
      <c r="FT213" s="26"/>
      <c r="FU213" s="26"/>
      <c r="FV213" s="26"/>
      <c r="FW213" s="80"/>
      <c r="FX213" s="26"/>
      <c r="FY213" s="26"/>
      <c r="FZ213" s="26"/>
      <c r="GA213" s="80"/>
      <c r="GB213" s="26"/>
      <c r="GC213" s="26"/>
      <c r="GD213" s="26"/>
      <c r="GE213" s="80"/>
      <c r="GF213" s="26"/>
      <c r="GG213" s="26"/>
      <c r="GH213" s="26"/>
      <c r="GI213" s="80"/>
      <c r="GJ213" s="80"/>
      <c r="GK213" s="26"/>
      <c r="GL213" s="26"/>
      <c r="GM213" s="80"/>
      <c r="GN213" s="26"/>
      <c r="GO213" s="26"/>
      <c r="GP213" s="26"/>
      <c r="GQ213" s="80"/>
      <c r="GR213" s="80"/>
      <c r="GS213" s="26"/>
      <c r="GT213" s="26"/>
      <c r="GU213" s="26"/>
      <c r="GV213" s="26"/>
      <c r="GW213" s="26"/>
      <c r="GX213" s="26"/>
      <c r="GY213" s="26"/>
      <c r="GZ213" s="26"/>
      <c r="HA213" s="26"/>
      <c r="HB213" s="26"/>
      <c r="HC213" s="26"/>
      <c r="HD213" s="26"/>
      <c r="HE213" s="26"/>
      <c r="HF213" s="26"/>
      <c r="HG213" s="26"/>
      <c r="HH213" s="26"/>
      <c r="HI213" s="26"/>
      <c r="HJ213" s="26"/>
      <c r="HK213" s="26"/>
      <c r="HL213" s="26"/>
      <c r="HM213" s="26"/>
      <c r="HN213" s="26"/>
      <c r="HO213" s="26"/>
      <c r="HP213" s="26"/>
      <c r="HQ213" s="26"/>
      <c r="HR213" s="26"/>
      <c r="HS213" s="26"/>
      <c r="HT213" s="26"/>
      <c r="HU213" s="26"/>
      <c r="HV213" s="26"/>
      <c r="HW213" s="26"/>
      <c r="HX213" s="26"/>
      <c r="HY213" s="26"/>
      <c r="HZ213" s="26"/>
      <c r="IA213" s="26"/>
      <c r="IB213" s="26"/>
      <c r="IC213" s="26"/>
      <c r="ID213" s="26"/>
      <c r="IE213" s="26"/>
      <c r="IF213" s="26"/>
      <c r="IG213" s="26"/>
      <c r="IH213" s="26"/>
      <c r="II213" s="26"/>
      <c r="IJ213" s="26"/>
      <c r="IK213" s="26"/>
      <c r="IL213" s="26"/>
      <c r="IM213" s="26"/>
      <c r="IN213" s="26"/>
      <c r="IO213" s="26"/>
      <c r="IP213" s="26"/>
      <c r="IQ213" s="26"/>
      <c r="IR213" s="80"/>
      <c r="IS213" s="27"/>
      <c r="IT213" s="26"/>
      <c r="IU213" s="80"/>
      <c r="IV213" s="26"/>
      <c r="IW213" s="26"/>
      <c r="IX213" s="26"/>
      <c r="IY213" s="26"/>
      <c r="IZ213" s="26"/>
      <c r="JA213" s="26"/>
      <c r="JB213" s="26"/>
      <c r="JC213" s="26"/>
      <c r="JD213" s="26"/>
      <c r="JE213" s="26"/>
      <c r="JF213" s="26"/>
      <c r="JG213" s="26"/>
      <c r="JH213" s="26"/>
      <c r="JI213" s="26"/>
      <c r="JJ213" s="26"/>
      <c r="JK213" s="26"/>
      <c r="JL213" s="26"/>
      <c r="JM213" s="26"/>
      <c r="JN213" s="26"/>
      <c r="JO213" s="26"/>
      <c r="JP213" s="26"/>
      <c r="JQ213" s="26"/>
      <c r="JR213" s="26"/>
      <c r="JS213" s="26"/>
      <c r="JT213" s="26"/>
      <c r="JU213" s="26"/>
      <c r="JV213" s="26"/>
      <c r="JW213" s="26"/>
      <c r="JX213" s="30"/>
      <c r="JY213" s="30"/>
      <c r="JZ213" s="30"/>
      <c r="KA213" s="30"/>
      <c r="KB213" s="26"/>
      <c r="KC213" s="26"/>
      <c r="KD213" s="26"/>
      <c r="KE213" s="26"/>
      <c r="KF213" s="26"/>
      <c r="KG213" s="26"/>
      <c r="KH213" s="26"/>
      <c r="KI213" s="26"/>
      <c r="KJ213" s="26"/>
      <c r="KK213" s="26"/>
      <c r="KL213" s="26"/>
      <c r="KM213" s="26"/>
      <c r="KN213" s="26"/>
      <c r="KO213" s="26"/>
      <c r="KP213" s="26"/>
      <c r="KQ213" s="26"/>
      <c r="KR213" s="26"/>
      <c r="KS213" s="26"/>
      <c r="KT213" s="26"/>
      <c r="KU213" s="26"/>
      <c r="KV213" s="26"/>
      <c r="KW213" s="26"/>
      <c r="KX213" s="26"/>
      <c r="KY213" s="26"/>
      <c r="KZ213" s="26"/>
      <c r="LA213" s="26"/>
      <c r="LB213" s="26"/>
      <c r="LC213" s="26"/>
      <c r="LD213" s="26"/>
      <c r="LE213" s="26"/>
      <c r="LF213" s="26"/>
      <c r="LG213" s="26"/>
      <c r="LH213" s="26"/>
      <c r="LI213" s="26"/>
      <c r="LJ213" s="26"/>
      <c r="LK213" s="26"/>
      <c r="LL213" s="26"/>
      <c r="LM213" s="26"/>
      <c r="LN213" s="26"/>
      <c r="LO213" s="26"/>
      <c r="LP213" s="26"/>
      <c r="LQ213" s="26"/>
      <c r="LR213" s="26"/>
      <c r="LS213" s="26"/>
    </row>
    <row r="214" spans="1:331" ht="15.75" x14ac:dyDescent="0.25">
      <c r="A214" s="66" t="s">
        <v>430</v>
      </c>
      <c r="B214" s="198">
        <f t="shared" si="536"/>
        <v>6591</v>
      </c>
      <c r="C214" s="198">
        <f t="shared" si="537"/>
        <v>6591</v>
      </c>
      <c r="D214" s="198">
        <f t="shared" si="538"/>
        <v>6591</v>
      </c>
      <c r="E214" s="198"/>
      <c r="F214" s="198">
        <f t="shared" si="539"/>
        <v>6591</v>
      </c>
      <c r="G214" s="26">
        <f t="shared" si="477"/>
        <v>100</v>
      </c>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184"/>
      <c r="CA214" s="184"/>
      <c r="CB214" s="26"/>
      <c r="CC214" s="26"/>
      <c r="CD214" s="26"/>
      <c r="CE214" s="80"/>
      <c r="CF214" s="26"/>
      <c r="CG214" s="26"/>
      <c r="CH214" s="26"/>
      <c r="CI214" s="80"/>
      <c r="CJ214" s="26"/>
      <c r="CK214" s="26"/>
      <c r="CL214" s="26"/>
      <c r="CM214" s="80"/>
      <c r="CN214" s="26"/>
      <c r="CO214" s="26"/>
      <c r="CP214" s="26"/>
      <c r="CQ214" s="80"/>
      <c r="CR214" s="26"/>
      <c r="CS214" s="26"/>
      <c r="CT214" s="26"/>
      <c r="CU214" s="80"/>
      <c r="CV214" s="80"/>
      <c r="CW214" s="26"/>
      <c r="CX214" s="26"/>
      <c r="CY214" s="80"/>
      <c r="CZ214" s="26">
        <v>6591</v>
      </c>
      <c r="DA214" s="26">
        <v>6591</v>
      </c>
      <c r="DB214" s="26">
        <v>6591</v>
      </c>
      <c r="DC214" s="31">
        <f t="shared" si="567"/>
        <v>100</v>
      </c>
      <c r="DD214" s="26"/>
      <c r="DE214" s="26"/>
      <c r="DF214" s="26"/>
      <c r="DG214" s="80"/>
      <c r="DH214" s="80"/>
      <c r="DI214" s="26"/>
      <c r="DJ214" s="26"/>
      <c r="DK214" s="80"/>
      <c r="DL214" s="80"/>
      <c r="DM214" s="26"/>
      <c r="DN214" s="26"/>
      <c r="DO214" s="80"/>
      <c r="DP214" s="26"/>
      <c r="DQ214" s="26"/>
      <c r="DR214" s="26"/>
      <c r="DS214" s="188"/>
      <c r="DT214" s="188"/>
      <c r="DU214" s="27"/>
      <c r="DV214" s="26"/>
      <c r="DW214" s="80"/>
      <c r="DX214" s="80"/>
      <c r="DY214" s="27"/>
      <c r="DZ214" s="26"/>
      <c r="EA214" s="80"/>
      <c r="EB214" s="27"/>
      <c r="EC214" s="27"/>
      <c r="ED214" s="26"/>
      <c r="EE214" s="80"/>
      <c r="EF214" s="27"/>
      <c r="EG214" s="27"/>
      <c r="EH214" s="26"/>
      <c r="EI214" s="26"/>
      <c r="EJ214" s="27"/>
      <c r="EK214" s="27"/>
      <c r="EL214" s="26"/>
      <c r="EM214" s="80"/>
      <c r="EN214" s="27"/>
      <c r="EO214" s="27"/>
      <c r="EP214" s="26"/>
      <c r="EQ214" s="27"/>
      <c r="ER214" s="26"/>
      <c r="ES214" s="26"/>
      <c r="ET214" s="26"/>
      <c r="EU214" s="80"/>
      <c r="EV214" s="26"/>
      <c r="EW214" s="26"/>
      <c r="EX214" s="26"/>
      <c r="EY214" s="26"/>
      <c r="EZ214" s="26"/>
      <c r="FA214" s="26"/>
      <c r="FB214" s="26"/>
      <c r="FC214" s="26"/>
      <c r="FD214" s="27"/>
      <c r="FE214" s="27"/>
      <c r="FF214" s="26"/>
      <c r="FG214" s="80"/>
      <c r="FH214" s="80"/>
      <c r="FI214" s="27"/>
      <c r="FJ214" s="26"/>
      <c r="FK214" s="80"/>
      <c r="FL214" s="80"/>
      <c r="FM214" s="27"/>
      <c r="FN214" s="26"/>
      <c r="FO214" s="80"/>
      <c r="FP214" s="26"/>
      <c r="FQ214" s="26"/>
      <c r="FR214" s="26"/>
      <c r="FS214" s="80"/>
      <c r="FT214" s="26"/>
      <c r="FU214" s="26"/>
      <c r="FV214" s="26"/>
      <c r="FW214" s="80"/>
      <c r="FX214" s="26"/>
      <c r="FY214" s="26"/>
      <c r="FZ214" s="26"/>
      <c r="GA214" s="80"/>
      <c r="GB214" s="26"/>
      <c r="GC214" s="26"/>
      <c r="GD214" s="26"/>
      <c r="GE214" s="80"/>
      <c r="GF214" s="26"/>
      <c r="GG214" s="26"/>
      <c r="GH214" s="26"/>
      <c r="GI214" s="80"/>
      <c r="GJ214" s="80"/>
      <c r="GK214" s="26"/>
      <c r="GL214" s="26"/>
      <c r="GM214" s="80"/>
      <c r="GN214" s="26"/>
      <c r="GO214" s="26"/>
      <c r="GP214" s="26"/>
      <c r="GQ214" s="80"/>
      <c r="GR214" s="80"/>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c r="HS214" s="26"/>
      <c r="HT214" s="26"/>
      <c r="HU214" s="26"/>
      <c r="HV214" s="26"/>
      <c r="HW214" s="26"/>
      <c r="HX214" s="26"/>
      <c r="HY214" s="26"/>
      <c r="HZ214" s="26"/>
      <c r="IA214" s="26"/>
      <c r="IB214" s="26"/>
      <c r="IC214" s="26"/>
      <c r="ID214" s="26"/>
      <c r="IE214" s="26"/>
      <c r="IF214" s="26"/>
      <c r="IG214" s="26"/>
      <c r="IH214" s="26"/>
      <c r="II214" s="26"/>
      <c r="IJ214" s="26"/>
      <c r="IK214" s="26"/>
      <c r="IL214" s="26"/>
      <c r="IM214" s="26"/>
      <c r="IN214" s="26"/>
      <c r="IO214" s="26"/>
      <c r="IP214" s="26"/>
      <c r="IQ214" s="26"/>
      <c r="IR214" s="80"/>
      <c r="IS214" s="27"/>
      <c r="IT214" s="26"/>
      <c r="IU214" s="80"/>
      <c r="IV214" s="26"/>
      <c r="IW214" s="26"/>
      <c r="IX214" s="26"/>
      <c r="IY214" s="26"/>
      <c r="IZ214" s="26"/>
      <c r="JA214" s="26"/>
      <c r="JB214" s="26"/>
      <c r="JC214" s="26"/>
      <c r="JD214" s="26"/>
      <c r="JE214" s="26"/>
      <c r="JF214" s="26"/>
      <c r="JG214" s="26"/>
      <c r="JH214" s="26"/>
      <c r="JI214" s="26"/>
      <c r="JJ214" s="26"/>
      <c r="JK214" s="26"/>
      <c r="JL214" s="26"/>
      <c r="JM214" s="26"/>
      <c r="JN214" s="26"/>
      <c r="JO214" s="26"/>
      <c r="JP214" s="26"/>
      <c r="JQ214" s="26"/>
      <c r="JR214" s="26"/>
      <c r="JS214" s="26"/>
      <c r="JT214" s="26"/>
      <c r="JU214" s="26"/>
      <c r="JV214" s="26"/>
      <c r="JW214" s="26"/>
      <c r="JX214" s="30"/>
      <c r="JY214" s="30"/>
      <c r="JZ214" s="30"/>
      <c r="KA214" s="30"/>
      <c r="KB214" s="26"/>
      <c r="KC214" s="26"/>
      <c r="KD214" s="26"/>
      <c r="KE214" s="26"/>
      <c r="KF214" s="26"/>
      <c r="KG214" s="26"/>
      <c r="KH214" s="26"/>
      <c r="KI214" s="26"/>
      <c r="KJ214" s="26"/>
      <c r="KK214" s="26"/>
      <c r="KL214" s="26"/>
      <c r="KM214" s="26"/>
      <c r="KN214" s="26"/>
      <c r="KO214" s="26"/>
      <c r="KP214" s="26"/>
      <c r="KQ214" s="26"/>
      <c r="KR214" s="26"/>
      <c r="KS214" s="26"/>
      <c r="KT214" s="26"/>
      <c r="KU214" s="26"/>
      <c r="KV214" s="26"/>
      <c r="KW214" s="26"/>
      <c r="KX214" s="26"/>
      <c r="KY214" s="26"/>
      <c r="KZ214" s="26"/>
      <c r="LA214" s="26"/>
      <c r="LB214" s="26"/>
      <c r="LC214" s="26"/>
      <c r="LD214" s="26"/>
      <c r="LE214" s="26"/>
      <c r="LF214" s="26"/>
      <c r="LG214" s="26"/>
      <c r="LH214" s="26"/>
      <c r="LI214" s="26"/>
      <c r="LJ214" s="26"/>
      <c r="LK214" s="26"/>
      <c r="LL214" s="26"/>
      <c r="LM214" s="26"/>
      <c r="LN214" s="26"/>
      <c r="LO214" s="26"/>
      <c r="LP214" s="26"/>
      <c r="LQ214" s="26"/>
      <c r="LR214" s="26"/>
      <c r="LS214" s="26"/>
    </row>
    <row r="215" spans="1:331" s="154" customFormat="1" ht="31.5" x14ac:dyDescent="0.25">
      <c r="A215" s="20" t="s">
        <v>254</v>
      </c>
      <c r="B215" s="197">
        <f t="shared" si="536"/>
        <v>261465.02442000003</v>
      </c>
      <c r="C215" s="197">
        <f t="shared" si="537"/>
        <v>330653.09992000007</v>
      </c>
      <c r="D215" s="197">
        <f t="shared" si="538"/>
        <v>330653.09992000007</v>
      </c>
      <c r="E215" s="197"/>
      <c r="F215" s="197">
        <f t="shared" si="539"/>
        <v>233519.69339999999</v>
      </c>
      <c r="G215" s="28">
        <f t="shared" si="477"/>
        <v>70.623772605337422</v>
      </c>
      <c r="H215" s="29">
        <f>H216+H217+H218+H219+H220+H221+H222+H223</f>
        <v>0</v>
      </c>
      <c r="I215" s="29">
        <f>I216+I217+I218+I219+I220+I221+I222+I223</f>
        <v>0</v>
      </c>
      <c r="J215" s="29">
        <f>J216+J217+J218+J219+J220+J221+J222+J223</f>
        <v>0</v>
      </c>
      <c r="K215" s="29">
        <f>K216+K217+K218+K219+K220+K221+K222+K223</f>
        <v>0</v>
      </c>
      <c r="L215" s="29"/>
      <c r="M215" s="29">
        <f>M216+M217+M218+M219+M220+M221+M222+M223</f>
        <v>0</v>
      </c>
      <c r="N215" s="29">
        <f>N216+N217+N218+N219+N220+N221+N222+N223</f>
        <v>0</v>
      </c>
      <c r="O215" s="28"/>
      <c r="P215" s="28"/>
      <c r="Q215" s="29">
        <f>Q216+Q217+Q218+Q219+Q220+Q221+Q222+Q223</f>
        <v>0</v>
      </c>
      <c r="R215" s="29">
        <f>R216+R217+R218+R219+R220+R221+R222+R223</f>
        <v>0</v>
      </c>
      <c r="S215" s="29">
        <f>S216+S217+S218+S219+S220+S221+S222+S223</f>
        <v>0</v>
      </c>
      <c r="T215" s="28"/>
      <c r="U215" s="29">
        <f>U216+U217+U218+U219+U220+U221+U222+U223</f>
        <v>0</v>
      </c>
      <c r="V215" s="29">
        <f>V216+V217+V218+V219+V220+V221+V222+V223</f>
        <v>0</v>
      </c>
      <c r="W215" s="29">
        <f>W216+W217+W218+W219+W220+W221+W222+W223</f>
        <v>0</v>
      </c>
      <c r="X215" s="29">
        <f t="shared" ref="X215:AA215" si="568">X216+X217+X218+X219+X220+X221+X222+X223</f>
        <v>0</v>
      </c>
      <c r="Y215" s="29">
        <f t="shared" si="568"/>
        <v>0</v>
      </c>
      <c r="Z215" s="29">
        <f t="shared" si="568"/>
        <v>0</v>
      </c>
      <c r="AA215" s="29">
        <f t="shared" si="568"/>
        <v>0</v>
      </c>
      <c r="AB215" s="29">
        <f t="shared" ref="AB215:AD215" si="569">AB216+AB217+AB218+AB219+AB220+AB221+AB222+AB223</f>
        <v>1890</v>
      </c>
      <c r="AC215" s="29">
        <f t="shared" si="569"/>
        <v>1890</v>
      </c>
      <c r="AD215" s="29">
        <f t="shared" si="569"/>
        <v>1890</v>
      </c>
      <c r="AE215" s="28">
        <f>AD215/AC215*100</f>
        <v>100</v>
      </c>
      <c r="AF215" s="28"/>
      <c r="AG215" s="29">
        <f>AG216+AG217+AG218+AG219+AG220+AG221+AG222+AG223</f>
        <v>0</v>
      </c>
      <c r="AH215" s="29">
        <f>AH216+AH217+AH218+AH219+AH220+AH221+AH222+AH223</f>
        <v>0</v>
      </c>
      <c r="AI215" s="29">
        <f>AI216+AI217+AI218+AI219+AI220+AI221+AI222+AI223</f>
        <v>0</v>
      </c>
      <c r="AJ215" s="29"/>
      <c r="AK215" s="29">
        <f t="shared" ref="AK215:AS215" si="570">AK216+AK217+AK218+AK219+AK220+AK221+AK222+AK223</f>
        <v>0</v>
      </c>
      <c r="AL215" s="29">
        <f t="shared" si="570"/>
        <v>0</v>
      </c>
      <c r="AM215" s="29">
        <f t="shared" si="570"/>
        <v>0</v>
      </c>
      <c r="AN215" s="29">
        <f t="shared" ref="AN215" si="571">AN216+AN217+AN218+AN219+AN220+AN221+AN222+AN223</f>
        <v>0</v>
      </c>
      <c r="AO215" s="29">
        <f t="shared" si="570"/>
        <v>0</v>
      </c>
      <c r="AP215" s="29">
        <f t="shared" si="570"/>
        <v>0</v>
      </c>
      <c r="AQ215" s="29">
        <f t="shared" si="570"/>
        <v>0</v>
      </c>
      <c r="AR215" s="29">
        <f t="shared" ref="AR215" si="572">AR216+AR217+AR218+AR219+AR220+AR221+AR222+AR223</f>
        <v>102.1</v>
      </c>
      <c r="AS215" s="29">
        <f t="shared" si="570"/>
        <v>102.04082000000001</v>
      </c>
      <c r="AT215" s="29">
        <f t="shared" ref="AT215" si="573">AT216+AT217+AT218+AT219+AT220+AT221+AT222+AT223</f>
        <v>102.04082000000001</v>
      </c>
      <c r="AU215" s="28">
        <f>AT215/AS215*100</f>
        <v>100</v>
      </c>
      <c r="AV215" s="29">
        <f>AV216+AV217+AV218+AV219+AV220+AV221+AV222+AV223</f>
        <v>51.020410000000005</v>
      </c>
      <c r="AW215" s="29">
        <f>AW216+AW217+AW218+AW219+AW220+AW221+AW222+AW223</f>
        <v>51.020410000000005</v>
      </c>
      <c r="AX215" s="29">
        <f>AX216+AX217+AX218+AX219+AX220+AX221+AX222+AX223</f>
        <v>51.020410000000005</v>
      </c>
      <c r="AY215" s="28">
        <f>AX215/AW215*100</f>
        <v>100</v>
      </c>
      <c r="AZ215" s="29">
        <f>AZ216+AZ217+AZ218+AZ219+AZ220+AZ221+AZ222+AZ223</f>
        <v>221.63548</v>
      </c>
      <c r="BA215" s="29">
        <f>BA216+BA217+BA218+BA219+BA220+BA221+BA222+BA223</f>
        <v>221.63548</v>
      </c>
      <c r="BB215" s="29">
        <f>BB216+BB217+BB218+BB219+BB220+BB221+BB222+BB223</f>
        <v>221.63548</v>
      </c>
      <c r="BC215" s="28">
        <f>BB215/BA215*100</f>
        <v>100</v>
      </c>
      <c r="BD215" s="29"/>
      <c r="BE215" s="29"/>
      <c r="BF215" s="29"/>
      <c r="BG215" s="28"/>
      <c r="BH215" s="29"/>
      <c r="BI215" s="29"/>
      <c r="BJ215" s="29"/>
      <c r="BK215" s="28"/>
      <c r="BL215" s="28"/>
      <c r="BM215" s="29">
        <f>BM216+BM217+BM218+BM219+BM220+BM221+BM222+BM223</f>
        <v>0</v>
      </c>
      <c r="BN215" s="29">
        <f>BN216+BN217+BN218+BN219+BN220+BN221+BN222+BN223</f>
        <v>0</v>
      </c>
      <c r="BO215" s="29">
        <f>BO216+BO217+BO218+BO219+BO220+BO221+BO222+BO223</f>
        <v>0</v>
      </c>
      <c r="BP215" s="29"/>
      <c r="BQ215" s="29">
        <f>BQ216+BQ217+BQ218+BQ219+BQ220+BQ221+BQ222+BQ223</f>
        <v>3887.8033799999998</v>
      </c>
      <c r="BR215" s="29">
        <f>BR216+BR217+BR218+BR219+BR220+BR221+BR222+BR223</f>
        <v>3060.29538</v>
      </c>
      <c r="BS215" s="28">
        <f t="shared" si="566"/>
        <v>78.715281635461722</v>
      </c>
      <c r="BT215" s="29">
        <f>BT216+BT217+BT218+BT219+BT220+BT221+BT222+BT223</f>
        <v>12750</v>
      </c>
      <c r="BU215" s="29">
        <f>BU216+BU217+BU218+BU219+BU220+BU221+BU222+BU223</f>
        <v>12750</v>
      </c>
      <c r="BV215" s="29">
        <f>BV216+BV217+BV218+BV219+BV220+BV221+BV222+BV223</f>
        <v>12750</v>
      </c>
      <c r="BW215" s="28">
        <f>BV215/BU215*100</f>
        <v>100</v>
      </c>
      <c r="BX215" s="29">
        <f t="shared" ref="BX215:CD215" si="574">BX216+BX217+BX218+BX219+BX220+BX221+BX222+BX223</f>
        <v>36722.300000000003</v>
      </c>
      <c r="BY215" s="29">
        <f t="shared" si="574"/>
        <v>49283.8</v>
      </c>
      <c r="BZ215" s="29">
        <f t="shared" si="574"/>
        <v>32390.5759</v>
      </c>
      <c r="CA215" s="29">
        <f t="shared" si="574"/>
        <v>65.722561774863124</v>
      </c>
      <c r="CB215" s="29">
        <f t="shared" si="574"/>
        <v>16375.168529999999</v>
      </c>
      <c r="CC215" s="29">
        <f t="shared" si="574"/>
        <v>16375.168529999999</v>
      </c>
      <c r="CD215" s="29">
        <f t="shared" si="574"/>
        <v>16375.168529999999</v>
      </c>
      <c r="CE215" s="29">
        <f>CD215/CC215*100</f>
        <v>100</v>
      </c>
      <c r="CF215" s="29">
        <f t="shared" ref="CF215" si="575">CF216+CF217+CF218+CF219+CF220+CF221+CF222+CF223</f>
        <v>7037.4</v>
      </c>
      <c r="CG215" s="29">
        <f t="shared" ref="CG215:CL215" si="576">CG216+CG217+CG218+CG219+CG220+CG221+CG222+CG223</f>
        <v>8002.7</v>
      </c>
      <c r="CH215" s="29">
        <f t="shared" si="576"/>
        <v>4875.1000000000004</v>
      </c>
      <c r="CI215" s="29">
        <f t="shared" si="576"/>
        <v>60.9181901108376</v>
      </c>
      <c r="CJ215" s="29">
        <f t="shared" ref="CJ215" si="577">CJ216+CJ217+CJ218+CJ219+CJ220+CJ221+CJ222+CJ223</f>
        <v>1120</v>
      </c>
      <c r="CK215" s="29">
        <f t="shared" si="576"/>
        <v>1120</v>
      </c>
      <c r="CL215" s="29">
        <f t="shared" si="576"/>
        <v>0</v>
      </c>
      <c r="CM215" s="29">
        <f>CL215/CK215*100</f>
        <v>0</v>
      </c>
      <c r="CN215" s="29">
        <f t="shared" ref="CN215" si="578">CN216+CN217+CN218+CN219+CN220+CN221+CN222+CN223</f>
        <v>0</v>
      </c>
      <c r="CO215" s="29">
        <f t="shared" ref="CO215:CU215" si="579">CO216+CO217+CO218+CO219+CO220+CO221+CO222+CO223</f>
        <v>0</v>
      </c>
      <c r="CP215" s="29">
        <f t="shared" si="579"/>
        <v>0</v>
      </c>
      <c r="CQ215" s="29">
        <f t="shared" si="579"/>
        <v>0</v>
      </c>
      <c r="CR215" s="29">
        <f t="shared" ref="CR215" si="580">CR216+CR217+CR218+CR219+CR220+CR221+CR222+CR223</f>
        <v>0</v>
      </c>
      <c r="CS215" s="29">
        <f t="shared" si="579"/>
        <v>0</v>
      </c>
      <c r="CT215" s="29">
        <f t="shared" si="579"/>
        <v>0</v>
      </c>
      <c r="CU215" s="29">
        <f t="shared" si="579"/>
        <v>0</v>
      </c>
      <c r="CV215" s="29"/>
      <c r="CW215" s="29">
        <f>CW216+CW217+CW218+CW219+CW220+CW221+CW222+CW223</f>
        <v>0</v>
      </c>
      <c r="CX215" s="29">
        <f>CX216+CX217+CX218+CX219+CX220+CX221+CX222+CX223</f>
        <v>0</v>
      </c>
      <c r="CY215" s="29">
        <f>CY216+CY217+CY218+CY219+CY220+CY221+CY222+CY223</f>
        <v>0</v>
      </c>
      <c r="CZ215" s="29">
        <f t="shared" ref="CZ215" si="581">CZ216+CZ217+CZ218+CZ219+CZ220+CZ221+CZ222+CZ223</f>
        <v>88365</v>
      </c>
      <c r="DA215" s="29">
        <f t="shared" ref="DA215:DG215" si="582">DA216+DA217+DA218+DA219+DA220+DA221+DA222+DA223</f>
        <v>88365</v>
      </c>
      <c r="DB215" s="29">
        <f t="shared" si="582"/>
        <v>88351.854640000005</v>
      </c>
      <c r="DC215" s="82">
        <f t="shared" si="567"/>
        <v>99.985123793357104</v>
      </c>
      <c r="DD215" s="29">
        <f t="shared" si="582"/>
        <v>0</v>
      </c>
      <c r="DE215" s="29">
        <f t="shared" si="582"/>
        <v>0</v>
      </c>
      <c r="DF215" s="29">
        <f t="shared" si="582"/>
        <v>0</v>
      </c>
      <c r="DG215" s="29">
        <f t="shared" si="582"/>
        <v>0</v>
      </c>
      <c r="DH215" s="29"/>
      <c r="DI215" s="29">
        <f>DI216+DI217+DI218+DI219+DI220+DI221+DI222+DI223</f>
        <v>0</v>
      </c>
      <c r="DJ215" s="29">
        <f>DJ216+DJ217+DJ218+DJ219+DJ220+DJ221+DJ222+DJ223</f>
        <v>0</v>
      </c>
      <c r="DK215" s="29">
        <f>DK216+DK217+DK218+DK219+DK220+DK221+DK222+DK223</f>
        <v>0</v>
      </c>
      <c r="DL215" s="29"/>
      <c r="DM215" s="29">
        <f>DM216+DM217+DM218+DM219+DM220+DM221+DM222+DM223</f>
        <v>2946.3110000000001</v>
      </c>
      <c r="DN215" s="29">
        <f>DN216+DN217+DN218+DN219+DN220+DN221+DN222+DN223</f>
        <v>2134.5684300000003</v>
      </c>
      <c r="DO215" s="28">
        <f>DN215/DM215*100</f>
        <v>72.448849765011232</v>
      </c>
      <c r="DP215" s="29">
        <f>DP216+DP217+DP218+DP219+DP220+DP221+DP222+DP223</f>
        <v>550.70000000000005</v>
      </c>
      <c r="DQ215" s="29">
        <f>DQ216+DQ217+DQ218+DQ219+DQ220+DQ221+DQ222+DQ223</f>
        <v>550.70000000000005</v>
      </c>
      <c r="DR215" s="29">
        <f>DR216+DR217+DR218+DR219+DR220+DR221+DR222+DR223</f>
        <v>124.4</v>
      </c>
      <c r="DS215" s="187">
        <f>DR215/DQ215*100</f>
        <v>22.589431632467768</v>
      </c>
      <c r="DT215" s="187"/>
      <c r="DU215" s="29">
        <f>DU216+DU217+DU218+DU219+DU220+DU221+DU222+DU223</f>
        <v>0</v>
      </c>
      <c r="DV215" s="29">
        <f>DV216+DV217+DV218+DV219+DV220+DV221+DV222+DV223</f>
        <v>0</v>
      </c>
      <c r="DW215" s="29">
        <f>DW216+DW217+DW218+DW219+DW220+DW221+DW222+DW223</f>
        <v>0</v>
      </c>
      <c r="DX215" s="29"/>
      <c r="DY215" s="29">
        <f t="shared" ref="DY215:ED215" si="583">DY216+DY217+DY218+DY219+DY220+DY221+DY222+DY223</f>
        <v>0</v>
      </c>
      <c r="DZ215" s="29">
        <f t="shared" si="583"/>
        <v>0</v>
      </c>
      <c r="EA215" s="29">
        <f t="shared" si="583"/>
        <v>0</v>
      </c>
      <c r="EB215" s="29">
        <v>28284.1</v>
      </c>
      <c r="EC215" s="29">
        <f t="shared" si="583"/>
        <v>28284.1</v>
      </c>
      <c r="ED215" s="29">
        <f t="shared" si="583"/>
        <v>18606.509440000002</v>
      </c>
      <c r="EE215" s="29">
        <f>ED215/EC215*100</f>
        <v>65.784343288278578</v>
      </c>
      <c r="EF215" s="29"/>
      <c r="EG215" s="29"/>
      <c r="EH215" s="29"/>
      <c r="EI215" s="28"/>
      <c r="EJ215" s="29">
        <f>EJ216+EJ217+EJ218+EJ219+EJ220+EJ221+EJ222+EJ223</f>
        <v>21112</v>
      </c>
      <c r="EK215" s="29">
        <f>EK216+EK217+EK218+EK219+EK220+EK221+EK222+EK223</f>
        <v>22225.599999999999</v>
      </c>
      <c r="EL215" s="29">
        <f>EL216+EL217+EL218+EL219+EL220+EL221+EL222+EL223</f>
        <v>10970.5</v>
      </c>
      <c r="EM215" s="29">
        <f>EL215/EK215*100</f>
        <v>49.359747318407607</v>
      </c>
      <c r="EN215" s="29">
        <f>EN216+EN217+EN218+EN219+EN220+EN221+EN222+EN223</f>
        <v>3560.1</v>
      </c>
      <c r="EO215" s="29">
        <f>EO216+EO217+EO218+EO219+EO220+EO221+EO222+EO223</f>
        <v>3560.1</v>
      </c>
      <c r="EP215" s="29">
        <f>EP216+EP217+EP218+EP219+EP220+EP221+EP222+EP223</f>
        <v>201.1</v>
      </c>
      <c r="EQ215" s="29">
        <f>EP215/EO215*100</f>
        <v>5.6487177326479596</v>
      </c>
      <c r="ER215" s="29">
        <f t="shared" ref="ER215" si="584">ER216+ER217+ER218+ER219+ER220+ER221+ER222+ER223</f>
        <v>18468.8</v>
      </c>
      <c r="ES215" s="29">
        <f t="shared" ref="ES215:EZ215" si="585">ES216+ES217+ES218+ES219+ES220+ES221+ES222+ES223</f>
        <v>14745</v>
      </c>
      <c r="ET215" s="29">
        <f t="shared" si="585"/>
        <v>14745</v>
      </c>
      <c r="EU215" s="29">
        <f t="shared" si="585"/>
        <v>100</v>
      </c>
      <c r="EV215" s="29">
        <f t="shared" ref="EV215" si="586">EV216+EV217+EV218+EV219+EV220+EV221+EV222+EV223</f>
        <v>8000</v>
      </c>
      <c r="EW215" s="29">
        <f t="shared" si="585"/>
        <v>7654.60574</v>
      </c>
      <c r="EX215" s="29">
        <f t="shared" si="585"/>
        <v>7654.60574</v>
      </c>
      <c r="EY215" s="29">
        <f t="shared" si="585"/>
        <v>100</v>
      </c>
      <c r="EZ215" s="29">
        <f t="shared" si="585"/>
        <v>1400</v>
      </c>
      <c r="FA215" s="29">
        <f t="shared" ref="FA215:FC215" si="587">FA216+FA217+FA218+FA219+FA220+FA221+FA222+FA223</f>
        <v>1400</v>
      </c>
      <c r="FB215" s="29">
        <f t="shared" si="587"/>
        <v>1400</v>
      </c>
      <c r="FC215" s="29">
        <f t="shared" si="587"/>
        <v>100</v>
      </c>
      <c r="FD215" s="29">
        <f>FD216+FD217+FD218+FD219+FD220+FD221+FD222+FD223</f>
        <v>0</v>
      </c>
      <c r="FE215" s="29">
        <f>FE216+FE217+FE218+FE219+FE220+FE221+FE222+FE223</f>
        <v>0</v>
      </c>
      <c r="FF215" s="29">
        <f>FF216+FF217+FF218+FF219+FF220+FF221+FF222+FF223</f>
        <v>0</v>
      </c>
      <c r="FG215" s="29">
        <f>FG216+FG217+FG218+FG219+FG220+FG221+FG222+FG223</f>
        <v>0</v>
      </c>
      <c r="FH215" s="29"/>
      <c r="FI215" s="29">
        <f>FI216+FI217+FI218+FI219+FI220+FI221+FI222+FI223</f>
        <v>0</v>
      </c>
      <c r="FJ215" s="29">
        <f>FJ216+FJ217+FJ218+FJ219+FJ220+FJ221+FJ222+FJ223</f>
        <v>0</v>
      </c>
      <c r="FK215" s="29">
        <f>FK216+FK217+FK218+FK219+FK220+FK221+FK222+FK223</f>
        <v>0</v>
      </c>
      <c r="FL215" s="29"/>
      <c r="FM215" s="29">
        <f>FM216+FM217+FM218+FM219+FM220+FM221+FM222+FM223</f>
        <v>0</v>
      </c>
      <c r="FN215" s="29">
        <f>FN216+FN217+FN218+FN219+FN220+FN221+FN222+FN223</f>
        <v>0</v>
      </c>
      <c r="FO215" s="29">
        <f>FO216+FO217+FO218+FO219+FO220+FO221+FO222+FO223</f>
        <v>0</v>
      </c>
      <c r="FP215" s="29"/>
      <c r="FQ215" s="29"/>
      <c r="FR215" s="29">
        <f>FR216+FR217+FR218+FR219+FR220+FR221+FR222+FR223</f>
        <v>0</v>
      </c>
      <c r="FS215" s="29"/>
      <c r="FT215" s="28"/>
      <c r="FU215" s="29">
        <f t="shared" ref="FU215:FZ215" si="588">FU216+FU217+FU218+FU219+FU220+FU221+FU222+FU223</f>
        <v>0</v>
      </c>
      <c r="FV215" s="29">
        <f t="shared" si="588"/>
        <v>0</v>
      </c>
      <c r="FW215" s="29">
        <f t="shared" si="588"/>
        <v>0</v>
      </c>
      <c r="FX215" s="29">
        <f t="shared" si="588"/>
        <v>0</v>
      </c>
      <c r="FY215" s="29">
        <f t="shared" si="588"/>
        <v>0</v>
      </c>
      <c r="FZ215" s="29">
        <f t="shared" si="588"/>
        <v>0</v>
      </c>
      <c r="GA215" s="29"/>
      <c r="GB215" s="29">
        <f t="shared" ref="GB215" si="589">GB216+GB217+GB218+GB219+GB220+GB221+GB222+GB223</f>
        <v>0</v>
      </c>
      <c r="GC215" s="29">
        <f t="shared" ref="GC215:GD215" si="590">GC216+GC217+GC218+GC219+GC220+GC221+GC222+GC223</f>
        <v>0</v>
      </c>
      <c r="GD215" s="29">
        <f t="shared" si="590"/>
        <v>0</v>
      </c>
      <c r="GE215" s="29"/>
      <c r="GF215" s="29">
        <f>GF216+GF217+GF218+GF219+GF220+GF221+GF222+GF223</f>
        <v>0</v>
      </c>
      <c r="GG215" s="29">
        <f>GG216+GG217+GG218+GG219+GG220+GG221+GG222+GG223</f>
        <v>0</v>
      </c>
      <c r="GH215" s="29">
        <f>GH216+GH217+GH218+GH219+GH220+GH221+GH222+GH223</f>
        <v>0</v>
      </c>
      <c r="GI215" s="29"/>
      <c r="GJ215" s="29"/>
      <c r="GK215" s="29">
        <f>GK216+GK217+GK218+GK219+GK220+GK221+GK222+GK223</f>
        <v>0</v>
      </c>
      <c r="GL215" s="29">
        <f>GL216+GL217+GL218+GL219+GL220+GL221+GL222+GL223</f>
        <v>0</v>
      </c>
      <c r="GM215" s="29"/>
      <c r="GN215" s="29">
        <f>GN216+GN217+GN218+GN219+GN220+GN221+GN222+GN223</f>
        <v>0</v>
      </c>
      <c r="GO215" s="29">
        <f>GO216+GO217+GO218+GO219+GO220+GO221+GO222+GO223</f>
        <v>0</v>
      </c>
      <c r="GP215" s="29">
        <f>GP216+GP217+GP218+GP219+GP220+GP221+GP222+GP223</f>
        <v>0</v>
      </c>
      <c r="GQ215" s="29"/>
      <c r="GR215" s="29"/>
      <c r="GS215" s="29">
        <f>GS216+GS217+GS218+GS219+GS220+GS221+GS222+GS223</f>
        <v>0</v>
      </c>
      <c r="GT215" s="29">
        <f>GT216+GT217+GT218+GT219+GT220+GT221+GT222+GT223</f>
        <v>0</v>
      </c>
      <c r="GU215" s="29">
        <f>GU216+GU217+GU218+GU219+GU220+GU221+GU222+GU223</f>
        <v>0</v>
      </c>
      <c r="GV215" s="29"/>
      <c r="GW215" s="29"/>
      <c r="GX215" s="29"/>
      <c r="GY215" s="28"/>
      <c r="GZ215" s="28"/>
      <c r="HA215" s="29">
        <f>HA216+HA217+HA218+HA219+HA220+HA221+HA222+HA223</f>
        <v>0</v>
      </c>
      <c r="HB215" s="29">
        <f>HB216+HB217+HB218+HB219+HB220+HB221+HB222+HB223</f>
        <v>0</v>
      </c>
      <c r="HC215" s="28"/>
      <c r="HD215" s="28"/>
      <c r="HE215" s="29">
        <f>HE216+HE217+HE218+HE219+HE220+HE221+HE222+HE223</f>
        <v>0</v>
      </c>
      <c r="HF215" s="29">
        <f>HF216+HF217+HF218+HF219+HF220+HF221+HF222+HF223</f>
        <v>0</v>
      </c>
      <c r="HG215" s="28"/>
      <c r="HH215" s="29">
        <f>HH216+HH217+HH218+HH219+HH220+HH221+HH222+HH223</f>
        <v>3000</v>
      </c>
      <c r="HI215" s="29">
        <f>HI216+HI217+HI218+HI219+HI220+HI221+HI222+HI223</f>
        <v>4782.8145599999998</v>
      </c>
      <c r="HJ215" s="29">
        <f>HJ216+HJ217+HJ218+HJ219+HJ220+HJ221+HJ222+HJ223</f>
        <v>4782.8145599999998</v>
      </c>
      <c r="HK215" s="28">
        <f>HJ215/HI215*100</f>
        <v>100</v>
      </c>
      <c r="HL215" s="29">
        <f>HL216+HL217+HL218+HL219+HL220+HL221+HL222+HL223</f>
        <v>5497.5</v>
      </c>
      <c r="HM215" s="29">
        <f>HM216+HM217+HM218+HM219+HM220+HM221+HM222+HM223</f>
        <v>5497.5</v>
      </c>
      <c r="HN215" s="29">
        <f>HN216+HN217+HN218+HN219+HN220+HN221+HN222+HN223</f>
        <v>3344.5329999999999</v>
      </c>
      <c r="HO215" s="28">
        <f>HN215/HM215*100</f>
        <v>60.837344247385175</v>
      </c>
      <c r="HP215" s="29">
        <f>HP216+HP217+HP218+HP219+HP220+HP221+HP222+HP223</f>
        <v>0</v>
      </c>
      <c r="HQ215" s="29">
        <f>HQ216+HQ217+HQ218+HQ219+HQ220+HQ221+HQ222+HQ223</f>
        <v>0</v>
      </c>
      <c r="HR215" s="29">
        <f>HR216+HR217+HR218+HR219+HR220+HR221+HR222+HR223</f>
        <v>0</v>
      </c>
      <c r="HS215" s="28"/>
      <c r="HT215" s="29">
        <f>HT216+HT217+HT218+HT219+HT220+HT221+HT222+HT223</f>
        <v>6957.2</v>
      </c>
      <c r="HU215" s="29">
        <f>HU216+HU217+HU218+HU219+HU220+HU221+HU222+HU223</f>
        <v>6957.2</v>
      </c>
      <c r="HV215" s="29">
        <f>HV216+HV217+HV218+HV219+HV220+HV221+HV222+HV223</f>
        <v>6641.2749999999996</v>
      </c>
      <c r="HW215" s="28">
        <f t="shared" ref="HW215:HW216" si="591">HV215/HU215*100</f>
        <v>95.459020870465125</v>
      </c>
      <c r="HX215" s="29"/>
      <c r="HY215" s="29"/>
      <c r="HZ215" s="29"/>
      <c r="IA215" s="28"/>
      <c r="IB215" s="29"/>
      <c r="IC215" s="29"/>
      <c r="ID215" s="29"/>
      <c r="IE215" s="28"/>
      <c r="IF215" s="29"/>
      <c r="IG215" s="29"/>
      <c r="IH215" s="29"/>
      <c r="II215" s="28"/>
      <c r="IJ215" s="28"/>
      <c r="IK215" s="29"/>
      <c r="IL215" s="29"/>
      <c r="IM215" s="28"/>
      <c r="IN215" s="28"/>
      <c r="IO215" s="29"/>
      <c r="IP215" s="29"/>
      <c r="IQ215" s="28"/>
      <c r="IR215" s="29"/>
      <c r="IS215" s="29">
        <f>IS216+IS217+IS218+IS219+IS220+IS221+IS222+IS223</f>
        <v>0</v>
      </c>
      <c r="IT215" s="29">
        <f>IT216+IT217+IT218+IT219+IT220+IT221+IT222+IT223</f>
        <v>0</v>
      </c>
      <c r="IU215" s="29">
        <f>IU216+IU217+IU218+IU219+IU220+IU221+IU222+IU223</f>
        <v>0</v>
      </c>
      <c r="IV215" s="29"/>
      <c r="IW215" s="29"/>
      <c r="IX215" s="29"/>
      <c r="IY215" s="28"/>
      <c r="IZ215" s="29"/>
      <c r="JA215" s="29"/>
      <c r="JB215" s="29"/>
      <c r="JC215" s="28"/>
      <c r="JD215" s="28"/>
      <c r="JE215" s="29"/>
      <c r="JF215" s="29"/>
      <c r="JG215" s="28"/>
      <c r="JH215" s="29"/>
      <c r="JI215" s="29"/>
      <c r="JJ215" s="29"/>
      <c r="JK215" s="28"/>
      <c r="JL215" s="28"/>
      <c r="JM215" s="29"/>
      <c r="JN215" s="29"/>
      <c r="JO215" s="28"/>
      <c r="JP215" s="29"/>
      <c r="JQ215" s="29"/>
      <c r="JR215" s="29"/>
      <c r="JS215" s="28"/>
      <c r="JT215" s="28"/>
      <c r="JU215" s="28"/>
      <c r="JV215" s="28"/>
      <c r="JW215" s="28"/>
      <c r="JX215" s="75"/>
      <c r="JY215" s="75"/>
      <c r="JZ215" s="75"/>
      <c r="KA215" s="75"/>
      <c r="KB215" s="28"/>
      <c r="KC215" s="29"/>
      <c r="KD215" s="29"/>
      <c r="KE215" s="28"/>
      <c r="KF215" s="28"/>
      <c r="KG215" s="29"/>
      <c r="KH215" s="29"/>
      <c r="KI215" s="28"/>
      <c r="KJ215" s="28"/>
      <c r="KK215" s="29"/>
      <c r="KL215" s="29"/>
      <c r="KM215" s="28"/>
      <c r="KN215" s="28"/>
      <c r="KO215" s="29"/>
      <c r="KP215" s="29"/>
      <c r="KQ215" s="28"/>
      <c r="KR215" s="28"/>
      <c r="KS215" s="29"/>
      <c r="KT215" s="29"/>
      <c r="KU215" s="28"/>
      <c r="KV215" s="28"/>
      <c r="KW215" s="29"/>
      <c r="KX215" s="29"/>
      <c r="KY215" s="28"/>
      <c r="KZ215" s="28"/>
      <c r="LA215" s="29"/>
      <c r="LB215" s="29"/>
      <c r="LC215" s="28"/>
      <c r="LD215" s="28"/>
      <c r="LE215" s="29"/>
      <c r="LF215" s="29"/>
      <c r="LG215" s="28"/>
      <c r="LH215" s="29">
        <f>SUM(LH216:LH223)</f>
        <v>0</v>
      </c>
      <c r="LI215" s="29">
        <f>SUM(LI216:LI223)</f>
        <v>50000</v>
      </c>
      <c r="LJ215" s="29">
        <f>SUM(LJ216:LJ223)</f>
        <v>2846.69607</v>
      </c>
      <c r="LK215" s="28">
        <f t="shared" ref="LK215" si="592">LJ215/LI215*100</f>
        <v>5.6933921399999994</v>
      </c>
      <c r="LL215" s="29">
        <f>SUM(LL216:LL223)</f>
        <v>0</v>
      </c>
      <c r="LM215" s="29">
        <f>SUM(LM216:LM223)</f>
        <v>0</v>
      </c>
      <c r="LN215" s="29">
        <f>SUM(LN216:LN223)</f>
        <v>0</v>
      </c>
      <c r="LO215" s="28"/>
      <c r="LP215" s="29">
        <f>SUM(LP216:LP223)</f>
        <v>0</v>
      </c>
      <c r="LQ215" s="29">
        <f>SUM(LQ216:LQ223)</f>
        <v>0</v>
      </c>
      <c r="LR215" s="29">
        <f>SUM(LR216:LR223)</f>
        <v>0</v>
      </c>
      <c r="LS215" s="28"/>
    </row>
    <row r="216" spans="1:331" ht="31.5" customHeight="1" x14ac:dyDescent="0.25">
      <c r="A216" s="66" t="s">
        <v>221</v>
      </c>
      <c r="B216" s="198">
        <f t="shared" si="536"/>
        <v>160350.02442</v>
      </c>
      <c r="C216" s="198">
        <f t="shared" si="537"/>
        <v>172703.98554000002</v>
      </c>
      <c r="D216" s="198">
        <f t="shared" si="538"/>
        <v>172703.98554000002</v>
      </c>
      <c r="E216" s="198"/>
      <c r="F216" s="198">
        <f t="shared" si="539"/>
        <v>124376.27888</v>
      </c>
      <c r="G216" s="26">
        <f t="shared" si="477"/>
        <v>72.017028727569908</v>
      </c>
      <c r="H216" s="26"/>
      <c r="I216" s="26"/>
      <c r="J216" s="26"/>
      <c r="K216" s="26"/>
      <c r="L216" s="26"/>
      <c r="M216" s="27"/>
      <c r="N216" s="27"/>
      <c r="O216" s="26"/>
      <c r="P216" s="26"/>
      <c r="Q216" s="27"/>
      <c r="R216" s="27"/>
      <c r="S216" s="26"/>
      <c r="T216" s="26"/>
      <c r="U216" s="27"/>
      <c r="V216" s="27"/>
      <c r="W216" s="26"/>
      <c r="X216" s="27"/>
      <c r="Y216" s="27"/>
      <c r="Z216" s="27"/>
      <c r="AA216" s="26"/>
      <c r="AB216" s="26">
        <v>1890</v>
      </c>
      <c r="AC216" s="26">
        <v>1890</v>
      </c>
      <c r="AD216" s="26">
        <v>1890</v>
      </c>
      <c r="AE216" s="26">
        <f>AD216/AC216*100</f>
        <v>100</v>
      </c>
      <c r="AF216" s="26"/>
      <c r="AG216" s="26"/>
      <c r="AH216" s="26"/>
      <c r="AI216" s="26"/>
      <c r="AJ216" s="26"/>
      <c r="AK216" s="27">
        <v>0</v>
      </c>
      <c r="AL216" s="27">
        <v>0</v>
      </c>
      <c r="AM216" s="26"/>
      <c r="AN216" s="27"/>
      <c r="AO216" s="27"/>
      <c r="AP216" s="27"/>
      <c r="AQ216" s="27"/>
      <c r="AR216" s="27">
        <v>102.1</v>
      </c>
      <c r="AS216" s="27">
        <v>102.04082000000001</v>
      </c>
      <c r="AT216" s="27">
        <v>102.04082000000001</v>
      </c>
      <c r="AU216" s="26">
        <f>AT216/AS216*100</f>
        <v>100</v>
      </c>
      <c r="AV216" s="27">
        <v>51.020410000000005</v>
      </c>
      <c r="AW216" s="27">
        <v>51.020410000000005</v>
      </c>
      <c r="AX216" s="27">
        <v>51.020410000000005</v>
      </c>
      <c r="AY216" s="26">
        <f>AX216/AW216*100</f>
        <v>100</v>
      </c>
      <c r="AZ216" s="27">
        <v>221.63548</v>
      </c>
      <c r="BA216" s="27">
        <v>221.63548</v>
      </c>
      <c r="BB216" s="27">
        <v>221.63548</v>
      </c>
      <c r="BC216" s="26">
        <f>BB216/BA216*100</f>
        <v>100</v>
      </c>
      <c r="BD216" s="27"/>
      <c r="BE216" s="27"/>
      <c r="BF216" s="27"/>
      <c r="BG216" s="26"/>
      <c r="BH216" s="27"/>
      <c r="BI216" s="27"/>
      <c r="BJ216" s="27"/>
      <c r="BK216" s="26"/>
      <c r="BL216" s="26"/>
      <c r="BM216" s="27"/>
      <c r="BN216" s="27"/>
      <c r="BO216" s="26"/>
      <c r="BP216" s="26"/>
      <c r="BQ216" s="26"/>
      <c r="BR216" s="26"/>
      <c r="BS216" s="26"/>
      <c r="BT216" s="27">
        <v>0</v>
      </c>
      <c r="BU216" s="27">
        <v>0</v>
      </c>
      <c r="BV216" s="27"/>
      <c r="BW216" s="26"/>
      <c r="BX216" s="27">
        <v>36722.300000000003</v>
      </c>
      <c r="BY216" s="27">
        <v>49283.8</v>
      </c>
      <c r="BZ216" s="26">
        <v>32390.5759</v>
      </c>
      <c r="CA216" s="27">
        <f>BZ216/BY216*100</f>
        <v>65.722561774863124</v>
      </c>
      <c r="CB216" s="27">
        <v>16375.168529999999</v>
      </c>
      <c r="CC216" s="27">
        <v>16375.168529999999</v>
      </c>
      <c r="CD216" s="27">
        <v>16375.168529999999</v>
      </c>
      <c r="CE216" s="27">
        <f>CD216/CC216*100</f>
        <v>100</v>
      </c>
      <c r="CF216" s="27">
        <v>7037.4</v>
      </c>
      <c r="CG216" s="27">
        <v>8002.7</v>
      </c>
      <c r="CH216" s="27">
        <v>4875.1000000000004</v>
      </c>
      <c r="CI216" s="27">
        <f>CH216/CG216*100</f>
        <v>60.9181901108376</v>
      </c>
      <c r="CJ216" s="27">
        <v>1120</v>
      </c>
      <c r="CK216" s="27">
        <v>1120</v>
      </c>
      <c r="CL216" s="27"/>
      <c r="CM216" s="27">
        <f>CL216/CK216*100</f>
        <v>0</v>
      </c>
      <c r="CN216" s="27"/>
      <c r="CO216" s="27"/>
      <c r="CP216" s="79"/>
      <c r="CQ216" s="79"/>
      <c r="CR216" s="27"/>
      <c r="CS216" s="27"/>
      <c r="CT216" s="79"/>
      <c r="CU216" s="79"/>
      <c r="CV216" s="79"/>
      <c r="CW216" s="27"/>
      <c r="CX216" s="79"/>
      <c r="CY216" s="79"/>
      <c r="CZ216" s="27"/>
      <c r="DA216" s="27"/>
      <c r="DB216" s="79"/>
      <c r="DC216" s="31"/>
      <c r="DD216" s="27"/>
      <c r="DE216" s="27"/>
      <c r="DF216" s="79"/>
      <c r="DG216" s="79"/>
      <c r="DH216" s="79"/>
      <c r="DI216" s="27"/>
      <c r="DJ216" s="79"/>
      <c r="DK216" s="79"/>
      <c r="DL216" s="79"/>
      <c r="DM216" s="27"/>
      <c r="DN216" s="194"/>
      <c r="DO216" s="26"/>
      <c r="DP216" s="27">
        <v>550.70000000000005</v>
      </c>
      <c r="DQ216" s="27">
        <v>550.70000000000005</v>
      </c>
      <c r="DR216" s="27">
        <v>124.4</v>
      </c>
      <c r="DS216" s="188">
        <f>DR216/DQ216*100</f>
        <v>22.589431632467768</v>
      </c>
      <c r="DT216" s="188"/>
      <c r="DU216" s="27"/>
      <c r="DV216" s="79"/>
      <c r="DW216" s="79"/>
      <c r="DX216" s="79"/>
      <c r="DY216" s="27"/>
      <c r="DZ216" s="79"/>
      <c r="EA216" s="79"/>
      <c r="EB216" s="27">
        <v>28284.1</v>
      </c>
      <c r="EC216" s="27">
        <v>28284.1</v>
      </c>
      <c r="ED216" s="27">
        <v>18606.509440000002</v>
      </c>
      <c r="EE216" s="27">
        <f>ED216/EC216*100</f>
        <v>65.784343288278578</v>
      </c>
      <c r="EF216" s="27"/>
      <c r="EG216" s="27"/>
      <c r="EH216" s="79"/>
      <c r="EI216" s="26"/>
      <c r="EJ216" s="27">
        <v>21112</v>
      </c>
      <c r="EK216" s="27">
        <v>22225.599999999999</v>
      </c>
      <c r="EL216" s="27">
        <v>10970.5</v>
      </c>
      <c r="EM216" s="27">
        <f>EL216/EK216*100</f>
        <v>49.359747318407607</v>
      </c>
      <c r="EN216" s="27">
        <v>3560.1</v>
      </c>
      <c r="EO216" s="27">
        <v>3560.1</v>
      </c>
      <c r="EP216" s="27">
        <v>201.1</v>
      </c>
      <c r="EQ216" s="27">
        <f>EP216/EO216*100</f>
        <v>5.6487177326479596</v>
      </c>
      <c r="ER216" s="27">
        <v>18468.8</v>
      </c>
      <c r="ES216" s="27">
        <v>14745</v>
      </c>
      <c r="ET216" s="27">
        <v>14745</v>
      </c>
      <c r="EU216" s="27">
        <f>ET216/ES216*100</f>
        <v>100</v>
      </c>
      <c r="EV216" s="27">
        <v>8000</v>
      </c>
      <c r="EW216" s="163">
        <v>7654.60574</v>
      </c>
      <c r="EX216" s="163">
        <v>7654.60574</v>
      </c>
      <c r="EY216" s="27">
        <f>EX216/EW216*100</f>
        <v>100</v>
      </c>
      <c r="EZ216" s="27">
        <v>1400</v>
      </c>
      <c r="FA216" s="27">
        <v>1400</v>
      </c>
      <c r="FB216" s="27">
        <v>1400</v>
      </c>
      <c r="FC216" s="27">
        <f>FB216/FA216*100</f>
        <v>100</v>
      </c>
      <c r="FD216" s="27"/>
      <c r="FE216" s="27"/>
      <c r="FF216" s="79"/>
      <c r="FG216" s="79"/>
      <c r="FH216" s="79"/>
      <c r="FI216" s="27"/>
      <c r="FJ216" s="79"/>
      <c r="FK216" s="79"/>
      <c r="FL216" s="79"/>
      <c r="FM216" s="27"/>
      <c r="FN216" s="79"/>
      <c r="FO216" s="79"/>
      <c r="FP216" s="27"/>
      <c r="FQ216" s="27"/>
      <c r="FR216" s="27"/>
      <c r="FS216" s="27"/>
      <c r="FT216" s="26"/>
      <c r="FU216" s="27"/>
      <c r="FV216" s="27"/>
      <c r="FW216" s="27"/>
      <c r="FX216" s="27"/>
      <c r="FY216" s="27"/>
      <c r="FZ216" s="27"/>
      <c r="GA216" s="27"/>
      <c r="GB216" s="27"/>
      <c r="GC216" s="27"/>
      <c r="GD216" s="27"/>
      <c r="GE216" s="27"/>
      <c r="GF216" s="27"/>
      <c r="GG216" s="27"/>
      <c r="GH216" s="27"/>
      <c r="GI216" s="27"/>
      <c r="GJ216" s="27"/>
      <c r="GK216" s="27"/>
      <c r="GL216" s="27"/>
      <c r="GM216" s="27"/>
      <c r="GN216" s="27"/>
      <c r="GO216" s="27"/>
      <c r="GP216" s="27"/>
      <c r="GQ216" s="27"/>
      <c r="GR216" s="27"/>
      <c r="GS216" s="27">
        <v>0</v>
      </c>
      <c r="GT216" s="27">
        <v>0</v>
      </c>
      <c r="GU216" s="26"/>
      <c r="GV216" s="27"/>
      <c r="GW216" s="27"/>
      <c r="GX216" s="27"/>
      <c r="GY216" s="26"/>
      <c r="GZ216" s="26"/>
      <c r="HA216" s="27"/>
      <c r="HB216" s="27"/>
      <c r="HC216" s="26"/>
      <c r="HD216" s="26"/>
      <c r="HE216" s="27"/>
      <c r="HF216" s="27"/>
      <c r="HG216" s="26"/>
      <c r="HH216" s="27">
        <v>3000</v>
      </c>
      <c r="HI216" s="27">
        <v>4782.8145599999998</v>
      </c>
      <c r="HJ216" s="27">
        <v>4782.8145599999998</v>
      </c>
      <c r="HK216" s="26">
        <f>HJ216/HI216*100</f>
        <v>100</v>
      </c>
      <c r="HL216" s="27">
        <v>5497.5</v>
      </c>
      <c r="HM216" s="27">
        <v>5497.5</v>
      </c>
      <c r="HN216" s="27">
        <v>3344.5329999999999</v>
      </c>
      <c r="HO216" s="26">
        <f>HN216/HM216*100</f>
        <v>60.837344247385175</v>
      </c>
      <c r="HP216" s="27"/>
      <c r="HQ216" s="27"/>
      <c r="HR216" s="27"/>
      <c r="HS216" s="26"/>
      <c r="HT216" s="27">
        <v>6957.2</v>
      </c>
      <c r="HU216" s="27">
        <v>6957.2</v>
      </c>
      <c r="HV216" s="27">
        <v>6641.2749999999996</v>
      </c>
      <c r="HW216" s="26">
        <f t="shared" si="591"/>
        <v>95.459020870465125</v>
      </c>
      <c r="HX216" s="27"/>
      <c r="HY216" s="27"/>
      <c r="HZ216" s="27"/>
      <c r="IA216" s="26"/>
      <c r="IB216" s="27"/>
      <c r="IC216" s="27"/>
      <c r="ID216" s="27"/>
      <c r="IE216" s="26"/>
      <c r="IF216" s="27"/>
      <c r="IG216" s="27"/>
      <c r="IH216" s="27"/>
      <c r="II216" s="26"/>
      <c r="IJ216" s="26"/>
      <c r="IK216" s="27"/>
      <c r="IL216" s="27"/>
      <c r="IM216" s="26"/>
      <c r="IN216" s="26"/>
      <c r="IO216" s="27"/>
      <c r="IP216" s="27"/>
      <c r="IQ216" s="26"/>
      <c r="IR216" s="79"/>
      <c r="IS216" s="27"/>
      <c r="IT216" s="79"/>
      <c r="IU216" s="79"/>
      <c r="IV216" s="27"/>
      <c r="IW216" s="27"/>
      <c r="IX216" s="27"/>
      <c r="IY216" s="26"/>
      <c r="IZ216" s="27"/>
      <c r="JA216" s="27"/>
      <c r="JB216" s="27"/>
      <c r="JC216" s="26"/>
      <c r="JD216" s="26"/>
      <c r="JE216" s="27"/>
      <c r="JF216" s="27"/>
      <c r="JG216" s="26"/>
      <c r="JH216" s="27"/>
      <c r="JI216" s="27"/>
      <c r="JJ216" s="27"/>
      <c r="JK216" s="26"/>
      <c r="JL216" s="26"/>
      <c r="JM216" s="27"/>
      <c r="JN216" s="27"/>
      <c r="JO216" s="26"/>
      <c r="JP216" s="27"/>
      <c r="JQ216" s="27"/>
      <c r="JR216" s="27"/>
      <c r="JS216" s="26"/>
      <c r="JT216" s="26"/>
      <c r="JU216" s="26"/>
      <c r="JV216" s="26"/>
      <c r="JW216" s="26"/>
      <c r="JX216" s="30"/>
      <c r="JY216" s="30"/>
      <c r="JZ216" s="30"/>
      <c r="KA216" s="30"/>
      <c r="KB216" s="26"/>
      <c r="KC216" s="27"/>
      <c r="KD216" s="27"/>
      <c r="KE216" s="26"/>
      <c r="KF216" s="26"/>
      <c r="KG216" s="27"/>
      <c r="KH216" s="27"/>
      <c r="KI216" s="26"/>
      <c r="KJ216" s="26"/>
      <c r="KK216" s="27"/>
      <c r="KL216" s="27"/>
      <c r="KM216" s="26"/>
      <c r="KN216" s="26"/>
      <c r="KO216" s="27"/>
      <c r="KP216" s="27"/>
      <c r="KQ216" s="26"/>
      <c r="KR216" s="26"/>
      <c r="KS216" s="27"/>
      <c r="KT216" s="27"/>
      <c r="KU216" s="26"/>
      <c r="KV216" s="26"/>
      <c r="KW216" s="27"/>
      <c r="KX216" s="27"/>
      <c r="KY216" s="26"/>
      <c r="KZ216" s="26"/>
      <c r="LA216" s="27"/>
      <c r="LB216" s="27"/>
      <c r="LC216" s="26"/>
      <c r="LD216" s="26"/>
      <c r="LE216" s="27"/>
      <c r="LF216" s="27"/>
      <c r="LG216" s="26"/>
      <c r="LH216" s="26"/>
      <c r="LI216" s="27"/>
      <c r="LJ216" s="27"/>
      <c r="LK216" s="26"/>
      <c r="LL216" s="26"/>
      <c r="LM216" s="27"/>
      <c r="LN216" s="27"/>
      <c r="LO216" s="26"/>
      <c r="LP216" s="26"/>
      <c r="LQ216" s="27"/>
      <c r="LR216" s="27"/>
      <c r="LS216" s="26"/>
    </row>
    <row r="217" spans="1:331" ht="15.75" x14ac:dyDescent="0.25">
      <c r="A217" s="66" t="s">
        <v>431</v>
      </c>
      <c r="B217" s="198">
        <f t="shared" si="536"/>
        <v>12750</v>
      </c>
      <c r="C217" s="198">
        <f t="shared" si="537"/>
        <v>62750</v>
      </c>
      <c r="D217" s="198">
        <f t="shared" si="538"/>
        <v>62750</v>
      </c>
      <c r="E217" s="198"/>
      <c r="F217" s="198">
        <f t="shared" si="539"/>
        <v>15596.69607</v>
      </c>
      <c r="G217" s="26">
        <f t="shared" si="477"/>
        <v>24.855292541832668</v>
      </c>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v>12750</v>
      </c>
      <c r="BU217" s="26">
        <v>12750</v>
      </c>
      <c r="BV217" s="26">
        <v>12750</v>
      </c>
      <c r="BW217" s="26">
        <f>BV217/BU217*100</f>
        <v>100</v>
      </c>
      <c r="BX217" s="184"/>
      <c r="BY217" s="184"/>
      <c r="BZ217" s="184"/>
      <c r="CA217" s="184"/>
      <c r="CB217" s="26"/>
      <c r="CC217" s="26"/>
      <c r="CD217" s="26"/>
      <c r="CE217" s="80"/>
      <c r="CF217" s="26"/>
      <c r="CG217" s="26"/>
      <c r="CH217" s="26"/>
      <c r="CI217" s="80"/>
      <c r="CJ217" s="26"/>
      <c r="CK217" s="26"/>
      <c r="CL217" s="26"/>
      <c r="CM217" s="80"/>
      <c r="CN217" s="26"/>
      <c r="CO217" s="26"/>
      <c r="CP217" s="26"/>
      <c r="CQ217" s="80"/>
      <c r="CR217" s="26"/>
      <c r="CS217" s="26"/>
      <c r="CT217" s="26"/>
      <c r="CU217" s="80"/>
      <c r="CV217" s="80"/>
      <c r="CW217" s="26"/>
      <c r="CX217" s="26"/>
      <c r="CY217" s="80"/>
      <c r="CZ217" s="26"/>
      <c r="DA217" s="26"/>
      <c r="DB217" s="26"/>
      <c r="DC217" s="31"/>
      <c r="DD217" s="26"/>
      <c r="DE217" s="26"/>
      <c r="DF217" s="26"/>
      <c r="DG217" s="80"/>
      <c r="DH217" s="80"/>
      <c r="DI217" s="26"/>
      <c r="DJ217" s="26"/>
      <c r="DK217" s="80"/>
      <c r="DL217" s="80"/>
      <c r="DM217" s="26"/>
      <c r="DN217" s="26"/>
      <c r="DO217" s="26"/>
      <c r="DP217" s="26"/>
      <c r="DQ217" s="26"/>
      <c r="DR217" s="26"/>
      <c r="DS217" s="188"/>
      <c r="DT217" s="80"/>
      <c r="DU217" s="27"/>
      <c r="DV217" s="26"/>
      <c r="DW217" s="80"/>
      <c r="DX217" s="80"/>
      <c r="DY217" s="27"/>
      <c r="DZ217" s="26"/>
      <c r="EA217" s="80"/>
      <c r="EB217" s="27"/>
      <c r="EC217" s="27"/>
      <c r="ED217" s="26"/>
      <c r="EE217" s="80"/>
      <c r="EF217" s="27"/>
      <c r="EG217" s="27"/>
      <c r="EH217" s="26"/>
      <c r="EI217" s="26"/>
      <c r="EJ217" s="27"/>
      <c r="EK217" s="27"/>
      <c r="EL217" s="26"/>
      <c r="EM217" s="80"/>
      <c r="EN217" s="27"/>
      <c r="EO217" s="27"/>
      <c r="EP217" s="26"/>
      <c r="EQ217" s="27"/>
      <c r="ER217" s="26"/>
      <c r="ES217" s="26"/>
      <c r="ET217" s="26"/>
      <c r="EU217" s="80"/>
      <c r="EV217" s="26"/>
      <c r="EW217" s="26"/>
      <c r="EX217" s="26"/>
      <c r="EY217" s="26"/>
      <c r="EZ217" s="26"/>
      <c r="FA217" s="26"/>
      <c r="FB217" s="26"/>
      <c r="FC217" s="26"/>
      <c r="FD217" s="27"/>
      <c r="FE217" s="27"/>
      <c r="FF217" s="26"/>
      <c r="FG217" s="80"/>
      <c r="FH217" s="80"/>
      <c r="FI217" s="27"/>
      <c r="FJ217" s="26"/>
      <c r="FK217" s="80"/>
      <c r="FL217" s="80"/>
      <c r="FM217" s="27"/>
      <c r="FN217" s="26"/>
      <c r="FO217" s="80"/>
      <c r="FP217" s="26"/>
      <c r="FQ217" s="26"/>
      <c r="FR217" s="26"/>
      <c r="FS217" s="80"/>
      <c r="FT217" s="26"/>
      <c r="FU217" s="26"/>
      <c r="FV217" s="26"/>
      <c r="FW217" s="80"/>
      <c r="FX217" s="26"/>
      <c r="FY217" s="26"/>
      <c r="FZ217" s="26"/>
      <c r="GA217" s="80"/>
      <c r="GB217" s="26"/>
      <c r="GC217" s="26"/>
      <c r="GD217" s="26"/>
      <c r="GE217" s="80"/>
      <c r="GF217" s="26"/>
      <c r="GG217" s="26"/>
      <c r="GH217" s="26"/>
      <c r="GI217" s="80"/>
      <c r="GJ217" s="80"/>
      <c r="GK217" s="26"/>
      <c r="GL217" s="26"/>
      <c r="GM217" s="80"/>
      <c r="GN217" s="26"/>
      <c r="GO217" s="26"/>
      <c r="GP217" s="26"/>
      <c r="GQ217" s="80"/>
      <c r="GR217" s="80"/>
      <c r="GS217" s="26"/>
      <c r="GT217" s="26"/>
      <c r="GU217" s="26"/>
      <c r="GV217" s="26"/>
      <c r="GW217" s="26"/>
      <c r="GX217" s="26"/>
      <c r="GY217" s="26"/>
      <c r="GZ217" s="26"/>
      <c r="HA217" s="26"/>
      <c r="HB217" s="26"/>
      <c r="HC217" s="26"/>
      <c r="HD217" s="26"/>
      <c r="HE217" s="26"/>
      <c r="HF217" s="26"/>
      <c r="HG217" s="26"/>
      <c r="HH217" s="26"/>
      <c r="HI217" s="26"/>
      <c r="HJ217" s="26"/>
      <c r="HK217" s="26"/>
      <c r="HL217" s="26"/>
      <c r="HM217" s="26"/>
      <c r="HN217" s="26"/>
      <c r="HO217" s="26"/>
      <c r="HP217" s="26"/>
      <c r="HQ217" s="26"/>
      <c r="HR217" s="26"/>
      <c r="HS217" s="26"/>
      <c r="HT217" s="26"/>
      <c r="HU217" s="26"/>
      <c r="HV217" s="26"/>
      <c r="HW217" s="26"/>
      <c r="HX217" s="26"/>
      <c r="HY217" s="26"/>
      <c r="HZ217" s="26"/>
      <c r="IA217" s="26"/>
      <c r="IB217" s="26"/>
      <c r="IC217" s="26"/>
      <c r="ID217" s="26"/>
      <c r="IE217" s="26"/>
      <c r="IF217" s="26"/>
      <c r="IG217" s="26"/>
      <c r="IH217" s="26"/>
      <c r="II217" s="26"/>
      <c r="IJ217" s="26"/>
      <c r="IK217" s="26"/>
      <c r="IL217" s="26"/>
      <c r="IM217" s="26"/>
      <c r="IN217" s="26"/>
      <c r="IO217" s="26"/>
      <c r="IP217" s="26"/>
      <c r="IQ217" s="26"/>
      <c r="IR217" s="80"/>
      <c r="IS217" s="27"/>
      <c r="IT217" s="26"/>
      <c r="IU217" s="80"/>
      <c r="IV217" s="26"/>
      <c r="IW217" s="26"/>
      <c r="IX217" s="26"/>
      <c r="IY217" s="26"/>
      <c r="IZ217" s="26"/>
      <c r="JA217" s="26"/>
      <c r="JB217" s="26"/>
      <c r="JC217" s="26"/>
      <c r="JD217" s="26"/>
      <c r="JE217" s="26"/>
      <c r="JF217" s="26"/>
      <c r="JG217" s="26"/>
      <c r="JH217" s="26"/>
      <c r="JI217" s="26"/>
      <c r="JJ217" s="26"/>
      <c r="JK217" s="26"/>
      <c r="JL217" s="26"/>
      <c r="JM217" s="26"/>
      <c r="JN217" s="26"/>
      <c r="JO217" s="26"/>
      <c r="JP217" s="26"/>
      <c r="JQ217" s="26"/>
      <c r="JR217" s="26"/>
      <c r="JS217" s="26"/>
      <c r="JT217" s="26"/>
      <c r="JU217" s="26"/>
      <c r="JV217" s="26"/>
      <c r="JW217" s="26"/>
      <c r="JX217" s="30"/>
      <c r="JY217" s="30"/>
      <c r="JZ217" s="30"/>
      <c r="KA217" s="30"/>
      <c r="KB217" s="26"/>
      <c r="KC217" s="26"/>
      <c r="KD217" s="26"/>
      <c r="KE217" s="26"/>
      <c r="KF217" s="26"/>
      <c r="KG217" s="26"/>
      <c r="KH217" s="26"/>
      <c r="KI217" s="26"/>
      <c r="KJ217" s="26"/>
      <c r="KK217" s="26"/>
      <c r="KL217" s="26"/>
      <c r="KM217" s="26"/>
      <c r="KN217" s="26"/>
      <c r="KO217" s="26"/>
      <c r="KP217" s="26"/>
      <c r="KQ217" s="26"/>
      <c r="KR217" s="26"/>
      <c r="KS217" s="26"/>
      <c r="KT217" s="26"/>
      <c r="KU217" s="26"/>
      <c r="KV217" s="26"/>
      <c r="KW217" s="26"/>
      <c r="KX217" s="26"/>
      <c r="KY217" s="26"/>
      <c r="KZ217" s="26"/>
      <c r="LA217" s="26"/>
      <c r="LB217" s="26"/>
      <c r="LC217" s="26"/>
      <c r="LD217" s="26"/>
      <c r="LE217" s="26"/>
      <c r="LF217" s="26"/>
      <c r="LG217" s="26"/>
      <c r="LH217" s="26"/>
      <c r="LI217" s="26">
        <v>50000</v>
      </c>
      <c r="LJ217" s="26">
        <v>2846.69607</v>
      </c>
      <c r="LK217" s="26">
        <f>LJ217/LI217*100</f>
        <v>5.6933921399999994</v>
      </c>
      <c r="LL217" s="26"/>
      <c r="LM217" s="26"/>
      <c r="LN217" s="26"/>
      <c r="LO217" s="26"/>
      <c r="LP217" s="26"/>
      <c r="LQ217" s="26"/>
      <c r="LR217" s="26"/>
      <c r="LS217" s="26"/>
    </row>
    <row r="218" spans="1:331" ht="15.75" x14ac:dyDescent="0.25">
      <c r="A218" s="66" t="s">
        <v>249</v>
      </c>
      <c r="B218" s="198">
        <f t="shared" si="536"/>
        <v>14790</v>
      </c>
      <c r="C218" s="198">
        <f t="shared" si="537"/>
        <v>16266</v>
      </c>
      <c r="D218" s="198">
        <f t="shared" si="538"/>
        <v>16266</v>
      </c>
      <c r="E218" s="198"/>
      <c r="F218" s="198">
        <f t="shared" si="539"/>
        <v>16266</v>
      </c>
      <c r="G218" s="26">
        <f t="shared" si="477"/>
        <v>100</v>
      </c>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v>1476</v>
      </c>
      <c r="BR218" s="26">
        <v>1476</v>
      </c>
      <c r="BS218" s="26">
        <f t="shared" si="566"/>
        <v>100</v>
      </c>
      <c r="BT218" s="26"/>
      <c r="BU218" s="26"/>
      <c r="BV218" s="26"/>
      <c r="BW218" s="26"/>
      <c r="BX218" s="184"/>
      <c r="BY218" s="184"/>
      <c r="BZ218" s="184"/>
      <c r="CA218" s="184"/>
      <c r="CB218" s="26"/>
      <c r="CC218" s="26"/>
      <c r="CD218" s="26"/>
      <c r="CE218" s="80"/>
      <c r="CF218" s="26"/>
      <c r="CG218" s="26"/>
      <c r="CH218" s="26"/>
      <c r="CI218" s="80"/>
      <c r="CJ218" s="26"/>
      <c r="CK218" s="26"/>
      <c r="CL218" s="26"/>
      <c r="CM218" s="80"/>
      <c r="CN218" s="26"/>
      <c r="CO218" s="26"/>
      <c r="CP218" s="26"/>
      <c r="CQ218" s="80"/>
      <c r="CR218" s="26"/>
      <c r="CS218" s="26"/>
      <c r="CT218" s="26"/>
      <c r="CU218" s="80"/>
      <c r="CV218" s="80"/>
      <c r="CW218" s="26"/>
      <c r="CX218" s="26"/>
      <c r="CY218" s="80"/>
      <c r="CZ218" s="26">
        <v>14790</v>
      </c>
      <c r="DA218" s="26">
        <v>14790</v>
      </c>
      <c r="DB218" s="26">
        <v>14790</v>
      </c>
      <c r="DC218" s="31">
        <f t="shared" si="567"/>
        <v>100</v>
      </c>
      <c r="DD218" s="26"/>
      <c r="DE218" s="26"/>
      <c r="DF218" s="26"/>
      <c r="DG218" s="80"/>
      <c r="DH218" s="80"/>
      <c r="DI218" s="26"/>
      <c r="DJ218" s="26"/>
      <c r="DK218" s="80"/>
      <c r="DL218" s="80"/>
      <c r="DM218" s="27"/>
      <c r="DN218" s="26"/>
      <c r="DO218" s="26"/>
      <c r="DP218" s="26"/>
      <c r="DQ218" s="26"/>
      <c r="DR218" s="26"/>
      <c r="DS218" s="188"/>
      <c r="DT218" s="80"/>
      <c r="DU218" s="27"/>
      <c r="DV218" s="26"/>
      <c r="DW218" s="80"/>
      <c r="DX218" s="80"/>
      <c r="DY218" s="27"/>
      <c r="DZ218" s="26"/>
      <c r="EA218" s="80"/>
      <c r="EB218" s="27"/>
      <c r="EC218" s="27"/>
      <c r="ED218" s="26"/>
      <c r="EE218" s="80"/>
      <c r="EF218" s="27"/>
      <c r="EG218" s="27"/>
      <c r="EH218" s="26"/>
      <c r="EI218" s="26"/>
      <c r="EJ218" s="27"/>
      <c r="EK218" s="27"/>
      <c r="EL218" s="26"/>
      <c r="EM218" s="80"/>
      <c r="EN218" s="27"/>
      <c r="EO218" s="27"/>
      <c r="EP218" s="26"/>
      <c r="EQ218" s="27"/>
      <c r="ER218" s="26"/>
      <c r="ES218" s="26"/>
      <c r="ET218" s="26"/>
      <c r="EU218" s="80"/>
      <c r="EV218" s="26"/>
      <c r="EW218" s="26"/>
      <c r="EX218" s="26"/>
      <c r="EY218" s="26"/>
      <c r="EZ218" s="26"/>
      <c r="FA218" s="26"/>
      <c r="FB218" s="26"/>
      <c r="FC218" s="26"/>
      <c r="FD218" s="27"/>
      <c r="FE218" s="27"/>
      <c r="FF218" s="26"/>
      <c r="FG218" s="80"/>
      <c r="FH218" s="80"/>
      <c r="FI218" s="27"/>
      <c r="FJ218" s="26"/>
      <c r="FK218" s="80"/>
      <c r="FL218" s="80"/>
      <c r="FM218" s="27"/>
      <c r="FN218" s="26"/>
      <c r="FO218" s="80"/>
      <c r="FP218" s="26"/>
      <c r="FQ218" s="26"/>
      <c r="FR218" s="26"/>
      <c r="FS218" s="80"/>
      <c r="FT218" s="26"/>
      <c r="FU218" s="26"/>
      <c r="FV218" s="26"/>
      <c r="FW218" s="80"/>
      <c r="FX218" s="26"/>
      <c r="FY218" s="26"/>
      <c r="FZ218" s="26"/>
      <c r="GA218" s="80"/>
      <c r="GB218" s="26"/>
      <c r="GC218" s="26"/>
      <c r="GD218" s="26"/>
      <c r="GE218" s="80"/>
      <c r="GF218" s="26"/>
      <c r="GG218" s="26"/>
      <c r="GH218" s="26"/>
      <c r="GI218" s="80"/>
      <c r="GJ218" s="80"/>
      <c r="GK218" s="26"/>
      <c r="GL218" s="26"/>
      <c r="GM218" s="80"/>
      <c r="GN218" s="26"/>
      <c r="GO218" s="26"/>
      <c r="GP218" s="26"/>
      <c r="GQ218" s="80"/>
      <c r="GR218" s="80"/>
      <c r="GS218" s="26"/>
      <c r="GT218" s="26"/>
      <c r="GU218" s="26"/>
      <c r="GV218" s="26"/>
      <c r="GW218" s="26"/>
      <c r="GX218" s="26"/>
      <c r="GY218" s="26"/>
      <c r="GZ218" s="26"/>
      <c r="HA218" s="26"/>
      <c r="HB218" s="26"/>
      <c r="HC218" s="26"/>
      <c r="HD218" s="26"/>
      <c r="HE218" s="26"/>
      <c r="HF218" s="26"/>
      <c r="HG218" s="26"/>
      <c r="HH218" s="26"/>
      <c r="HI218" s="26"/>
      <c r="HJ218" s="26"/>
      <c r="HK218" s="26"/>
      <c r="HL218" s="26"/>
      <c r="HM218" s="26"/>
      <c r="HN218" s="26"/>
      <c r="HO218" s="26"/>
      <c r="HP218" s="26"/>
      <c r="HQ218" s="26"/>
      <c r="HR218" s="26"/>
      <c r="HS218" s="26"/>
      <c r="HT218" s="26"/>
      <c r="HU218" s="26"/>
      <c r="HV218" s="26"/>
      <c r="HW218" s="26"/>
      <c r="HX218" s="26"/>
      <c r="HY218" s="26"/>
      <c r="HZ218" s="26"/>
      <c r="IA218" s="26"/>
      <c r="IB218" s="26"/>
      <c r="IC218" s="26"/>
      <c r="ID218" s="26"/>
      <c r="IE218" s="26"/>
      <c r="IF218" s="26"/>
      <c r="IG218" s="26"/>
      <c r="IH218" s="26"/>
      <c r="II218" s="26"/>
      <c r="IJ218" s="26"/>
      <c r="IK218" s="26"/>
      <c r="IL218" s="26"/>
      <c r="IM218" s="26"/>
      <c r="IN218" s="26"/>
      <c r="IO218" s="26"/>
      <c r="IP218" s="26"/>
      <c r="IQ218" s="26"/>
      <c r="IR218" s="80"/>
      <c r="IS218" s="27"/>
      <c r="IT218" s="26"/>
      <c r="IU218" s="80"/>
      <c r="IV218" s="26"/>
      <c r="IW218" s="26"/>
      <c r="IX218" s="26"/>
      <c r="IY218" s="26"/>
      <c r="IZ218" s="26"/>
      <c r="JA218" s="26"/>
      <c r="JB218" s="26"/>
      <c r="JC218" s="26"/>
      <c r="JD218" s="26"/>
      <c r="JE218" s="26"/>
      <c r="JF218" s="26"/>
      <c r="JG218" s="26"/>
      <c r="JH218" s="26"/>
      <c r="JI218" s="26"/>
      <c r="JJ218" s="26"/>
      <c r="JK218" s="26"/>
      <c r="JL218" s="26"/>
      <c r="JM218" s="26"/>
      <c r="JN218" s="26"/>
      <c r="JO218" s="26"/>
      <c r="JP218" s="26"/>
      <c r="JQ218" s="26"/>
      <c r="JR218" s="26"/>
      <c r="JS218" s="26"/>
      <c r="JT218" s="26"/>
      <c r="JU218" s="26"/>
      <c r="JV218" s="26"/>
      <c r="JW218" s="26"/>
      <c r="JX218" s="30"/>
      <c r="JY218" s="30"/>
      <c r="JZ218" s="30"/>
      <c r="KA218" s="30"/>
      <c r="KB218" s="26"/>
      <c r="KC218" s="26"/>
      <c r="KD218" s="26"/>
      <c r="KE218" s="26"/>
      <c r="KF218" s="26"/>
      <c r="KG218" s="26"/>
      <c r="KH218" s="26"/>
      <c r="KI218" s="26"/>
      <c r="KJ218" s="26"/>
      <c r="KK218" s="26"/>
      <c r="KL218" s="26"/>
      <c r="KM218" s="26"/>
      <c r="KN218" s="26"/>
      <c r="KO218" s="26"/>
      <c r="KP218" s="26"/>
      <c r="KQ218" s="26"/>
      <c r="KR218" s="26"/>
      <c r="KS218" s="26"/>
      <c r="KT218" s="26"/>
      <c r="KU218" s="26"/>
      <c r="KV218" s="26"/>
      <c r="KW218" s="26"/>
      <c r="KX218" s="26"/>
      <c r="KY218" s="26"/>
      <c r="KZ218" s="26"/>
      <c r="LA218" s="26"/>
      <c r="LB218" s="26"/>
      <c r="LC218" s="26"/>
      <c r="LD218" s="26"/>
      <c r="LE218" s="26"/>
      <c r="LF218" s="26"/>
      <c r="LG218" s="26"/>
      <c r="LH218" s="26"/>
      <c r="LI218" s="26"/>
      <c r="LJ218" s="26"/>
      <c r="LK218" s="26"/>
      <c r="LL218" s="26"/>
      <c r="LM218" s="26"/>
      <c r="LN218" s="26"/>
      <c r="LO218" s="26"/>
      <c r="LP218" s="26"/>
      <c r="LQ218" s="26"/>
      <c r="LR218" s="26"/>
      <c r="LS218" s="26"/>
    </row>
    <row r="219" spans="1:331" ht="15.75" x14ac:dyDescent="0.25">
      <c r="A219" s="66" t="s">
        <v>250</v>
      </c>
      <c r="B219" s="198">
        <f t="shared" si="536"/>
        <v>10674</v>
      </c>
      <c r="C219" s="198">
        <f t="shared" si="537"/>
        <v>11249.88</v>
      </c>
      <c r="D219" s="198">
        <f t="shared" si="538"/>
        <v>11249.88</v>
      </c>
      <c r="E219" s="198"/>
      <c r="F219" s="198">
        <f t="shared" si="539"/>
        <v>11249.878430000001</v>
      </c>
      <c r="G219" s="26">
        <f t="shared" si="477"/>
        <v>99.999986044295596</v>
      </c>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v>176</v>
      </c>
      <c r="BR219" s="26">
        <v>176</v>
      </c>
      <c r="BS219" s="26">
        <f t="shared" si="566"/>
        <v>100</v>
      </c>
      <c r="BT219" s="26"/>
      <c r="BU219" s="26"/>
      <c r="BV219" s="26"/>
      <c r="BW219" s="26"/>
      <c r="BX219" s="184"/>
      <c r="BY219" s="184"/>
      <c r="BZ219" s="184"/>
      <c r="CA219" s="184"/>
      <c r="CB219" s="26"/>
      <c r="CC219" s="26"/>
      <c r="CD219" s="26"/>
      <c r="CE219" s="80"/>
      <c r="CF219" s="26"/>
      <c r="CG219" s="26"/>
      <c r="CH219" s="26"/>
      <c r="CI219" s="80"/>
      <c r="CJ219" s="26"/>
      <c r="CK219" s="26"/>
      <c r="CL219" s="26"/>
      <c r="CM219" s="80"/>
      <c r="CN219" s="26"/>
      <c r="CO219" s="26"/>
      <c r="CP219" s="26"/>
      <c r="CQ219" s="80"/>
      <c r="CR219" s="26"/>
      <c r="CS219" s="26"/>
      <c r="CT219" s="26"/>
      <c r="CU219" s="80"/>
      <c r="CV219" s="80"/>
      <c r="CW219" s="26"/>
      <c r="CX219" s="26"/>
      <c r="CY219" s="80"/>
      <c r="CZ219" s="26">
        <v>10674</v>
      </c>
      <c r="DA219" s="26">
        <v>10674</v>
      </c>
      <c r="DB219" s="26">
        <v>10674</v>
      </c>
      <c r="DC219" s="31">
        <f t="shared" si="567"/>
        <v>100</v>
      </c>
      <c r="DD219" s="26"/>
      <c r="DE219" s="26"/>
      <c r="DF219" s="26"/>
      <c r="DG219" s="80"/>
      <c r="DH219" s="80"/>
      <c r="DI219" s="26"/>
      <c r="DJ219" s="26"/>
      <c r="DK219" s="80"/>
      <c r="DL219" s="80"/>
      <c r="DM219" s="26">
        <v>399.88</v>
      </c>
      <c r="DN219" s="26">
        <v>399.87842999999998</v>
      </c>
      <c r="DO219" s="26">
        <f t="shared" ref="DO219:DO242" si="593">DN219/DM219*100</f>
        <v>99.999607382214663</v>
      </c>
      <c r="DP219" s="26"/>
      <c r="DQ219" s="26"/>
      <c r="DR219" s="26"/>
      <c r="DS219" s="188"/>
      <c r="DT219" s="80"/>
      <c r="DU219" s="27"/>
      <c r="DV219" s="26"/>
      <c r="DW219" s="80"/>
      <c r="DX219" s="80"/>
      <c r="DY219" s="27"/>
      <c r="DZ219" s="26"/>
      <c r="EA219" s="80"/>
      <c r="EB219" s="27"/>
      <c r="EC219" s="27"/>
      <c r="ED219" s="26"/>
      <c r="EE219" s="80"/>
      <c r="EF219" s="27"/>
      <c r="EG219" s="27"/>
      <c r="EH219" s="26"/>
      <c r="EI219" s="26"/>
      <c r="EJ219" s="27"/>
      <c r="EK219" s="27"/>
      <c r="EL219" s="26"/>
      <c r="EM219" s="80"/>
      <c r="EN219" s="27"/>
      <c r="EO219" s="27"/>
      <c r="EP219" s="26"/>
      <c r="EQ219" s="27"/>
      <c r="ER219" s="26"/>
      <c r="ES219" s="26"/>
      <c r="ET219" s="26"/>
      <c r="EU219" s="80"/>
      <c r="EV219" s="26"/>
      <c r="EW219" s="26"/>
      <c r="EX219" s="26"/>
      <c r="EY219" s="26"/>
      <c r="EZ219" s="26"/>
      <c r="FA219" s="26"/>
      <c r="FB219" s="26"/>
      <c r="FC219" s="26"/>
      <c r="FD219" s="27"/>
      <c r="FE219" s="27"/>
      <c r="FF219" s="26"/>
      <c r="FG219" s="80"/>
      <c r="FH219" s="80"/>
      <c r="FI219" s="27"/>
      <c r="FJ219" s="26"/>
      <c r="FK219" s="80"/>
      <c r="FL219" s="80"/>
      <c r="FM219" s="27"/>
      <c r="FN219" s="26"/>
      <c r="FO219" s="80"/>
      <c r="FP219" s="26"/>
      <c r="FQ219" s="26"/>
      <c r="FR219" s="26"/>
      <c r="FS219" s="80"/>
      <c r="FT219" s="26"/>
      <c r="FU219" s="26"/>
      <c r="FV219" s="26"/>
      <c r="FW219" s="80"/>
      <c r="FX219" s="26"/>
      <c r="FY219" s="26"/>
      <c r="FZ219" s="26"/>
      <c r="GA219" s="80"/>
      <c r="GB219" s="26"/>
      <c r="GC219" s="26"/>
      <c r="GD219" s="26"/>
      <c r="GE219" s="80"/>
      <c r="GF219" s="26"/>
      <c r="GG219" s="26"/>
      <c r="GH219" s="26"/>
      <c r="GI219" s="80"/>
      <c r="GJ219" s="80"/>
      <c r="GK219" s="26"/>
      <c r="GL219" s="26"/>
      <c r="GM219" s="80"/>
      <c r="GN219" s="26"/>
      <c r="GO219" s="26"/>
      <c r="GP219" s="26"/>
      <c r="GQ219" s="80"/>
      <c r="GR219" s="80"/>
      <c r="GS219" s="26"/>
      <c r="GT219" s="26"/>
      <c r="GU219" s="26"/>
      <c r="GV219" s="26"/>
      <c r="GW219" s="26"/>
      <c r="GX219" s="26"/>
      <c r="GY219" s="26"/>
      <c r="GZ219" s="26"/>
      <c r="HA219" s="26"/>
      <c r="HB219" s="26"/>
      <c r="HC219" s="26"/>
      <c r="HD219" s="26"/>
      <c r="HE219" s="26"/>
      <c r="HF219" s="26"/>
      <c r="HG219" s="26"/>
      <c r="HH219" s="26"/>
      <c r="HI219" s="26"/>
      <c r="HJ219" s="26"/>
      <c r="HK219" s="26"/>
      <c r="HL219" s="26"/>
      <c r="HM219" s="26"/>
      <c r="HN219" s="26"/>
      <c r="HO219" s="26"/>
      <c r="HP219" s="26"/>
      <c r="HQ219" s="26"/>
      <c r="HR219" s="26"/>
      <c r="HS219" s="26"/>
      <c r="HT219" s="26"/>
      <c r="HU219" s="26"/>
      <c r="HV219" s="26"/>
      <c r="HW219" s="26"/>
      <c r="HX219" s="26"/>
      <c r="HY219" s="26"/>
      <c r="HZ219" s="26"/>
      <c r="IA219" s="26"/>
      <c r="IB219" s="26"/>
      <c r="IC219" s="26"/>
      <c r="ID219" s="26"/>
      <c r="IE219" s="26"/>
      <c r="IF219" s="26"/>
      <c r="IG219" s="26"/>
      <c r="IH219" s="26"/>
      <c r="II219" s="26"/>
      <c r="IJ219" s="26"/>
      <c r="IK219" s="26"/>
      <c r="IL219" s="26"/>
      <c r="IM219" s="26"/>
      <c r="IN219" s="26"/>
      <c r="IO219" s="26"/>
      <c r="IP219" s="26"/>
      <c r="IQ219" s="26"/>
      <c r="IR219" s="80"/>
      <c r="IS219" s="27"/>
      <c r="IT219" s="26"/>
      <c r="IU219" s="80"/>
      <c r="IV219" s="26"/>
      <c r="IW219" s="26"/>
      <c r="IX219" s="26"/>
      <c r="IY219" s="26"/>
      <c r="IZ219" s="26"/>
      <c r="JA219" s="26"/>
      <c r="JB219" s="26"/>
      <c r="JC219" s="26"/>
      <c r="JD219" s="26"/>
      <c r="JE219" s="26"/>
      <c r="JF219" s="26"/>
      <c r="JG219" s="26"/>
      <c r="JH219" s="26"/>
      <c r="JI219" s="26"/>
      <c r="JJ219" s="26"/>
      <c r="JK219" s="26"/>
      <c r="JL219" s="26"/>
      <c r="JM219" s="26"/>
      <c r="JN219" s="26"/>
      <c r="JO219" s="26"/>
      <c r="JP219" s="26"/>
      <c r="JQ219" s="26"/>
      <c r="JR219" s="26"/>
      <c r="JS219" s="26"/>
      <c r="JT219" s="26"/>
      <c r="JU219" s="26"/>
      <c r="JV219" s="26"/>
      <c r="JW219" s="26"/>
      <c r="JX219" s="30"/>
      <c r="JY219" s="30"/>
      <c r="JZ219" s="30"/>
      <c r="KA219" s="30"/>
      <c r="KB219" s="26"/>
      <c r="KC219" s="26"/>
      <c r="KD219" s="26"/>
      <c r="KE219" s="26"/>
      <c r="KF219" s="26"/>
      <c r="KG219" s="26"/>
      <c r="KH219" s="26"/>
      <c r="KI219" s="26"/>
      <c r="KJ219" s="26"/>
      <c r="KK219" s="26"/>
      <c r="KL219" s="26"/>
      <c r="KM219" s="26"/>
      <c r="KN219" s="26"/>
      <c r="KO219" s="26"/>
      <c r="KP219" s="26"/>
      <c r="KQ219" s="26"/>
      <c r="KR219" s="26"/>
      <c r="KS219" s="26"/>
      <c r="KT219" s="26"/>
      <c r="KU219" s="26"/>
      <c r="KV219" s="26"/>
      <c r="KW219" s="26"/>
      <c r="KX219" s="26"/>
      <c r="KY219" s="26"/>
      <c r="KZ219" s="26"/>
      <c r="LA219" s="26"/>
      <c r="LB219" s="26"/>
      <c r="LC219" s="26"/>
      <c r="LD219" s="26"/>
      <c r="LE219" s="26"/>
      <c r="LF219" s="26"/>
      <c r="LG219" s="26"/>
      <c r="LH219" s="26"/>
      <c r="LI219" s="26"/>
      <c r="LJ219" s="26"/>
      <c r="LK219" s="26"/>
      <c r="LL219" s="26"/>
      <c r="LM219" s="26"/>
      <c r="LN219" s="26"/>
      <c r="LO219" s="26"/>
      <c r="LP219" s="26"/>
      <c r="LQ219" s="26"/>
      <c r="LR219" s="26"/>
      <c r="LS219" s="26"/>
    </row>
    <row r="220" spans="1:331" ht="15.75" x14ac:dyDescent="0.25">
      <c r="A220" s="66" t="s">
        <v>251</v>
      </c>
      <c r="B220" s="198">
        <f t="shared" si="536"/>
        <v>8121</v>
      </c>
      <c r="C220" s="198">
        <f t="shared" si="537"/>
        <v>8711.7000000000007</v>
      </c>
      <c r="D220" s="198">
        <f t="shared" si="538"/>
        <v>8711.7000000000007</v>
      </c>
      <c r="E220" s="198"/>
      <c r="F220" s="198">
        <f t="shared" si="539"/>
        <v>8297.2142999999996</v>
      </c>
      <c r="G220" s="26">
        <f t="shared" si="477"/>
        <v>95.242194979165944</v>
      </c>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v>590.70000000000005</v>
      </c>
      <c r="BR220" s="26">
        <v>176.21429999999998</v>
      </c>
      <c r="BS220" s="26">
        <f t="shared" si="566"/>
        <v>29.831437277805989</v>
      </c>
      <c r="BT220" s="26"/>
      <c r="BU220" s="26"/>
      <c r="BV220" s="26"/>
      <c r="BW220" s="26"/>
      <c r="BX220" s="184"/>
      <c r="BY220" s="184"/>
      <c r="BZ220" s="184"/>
      <c r="CA220" s="184"/>
      <c r="CB220" s="26"/>
      <c r="CC220" s="26"/>
      <c r="CD220" s="26"/>
      <c r="CE220" s="80"/>
      <c r="CF220" s="26"/>
      <c r="CG220" s="26"/>
      <c r="CH220" s="26"/>
      <c r="CI220" s="80"/>
      <c r="CJ220" s="26"/>
      <c r="CK220" s="26"/>
      <c r="CL220" s="26"/>
      <c r="CM220" s="80"/>
      <c r="CN220" s="26"/>
      <c r="CO220" s="26"/>
      <c r="CP220" s="26"/>
      <c r="CQ220" s="80"/>
      <c r="CR220" s="26"/>
      <c r="CS220" s="26"/>
      <c r="CT220" s="26"/>
      <c r="CU220" s="80"/>
      <c r="CV220" s="80"/>
      <c r="CW220" s="26"/>
      <c r="CX220" s="26"/>
      <c r="CY220" s="80"/>
      <c r="CZ220" s="26">
        <v>8121</v>
      </c>
      <c r="DA220" s="26">
        <v>8121</v>
      </c>
      <c r="DB220" s="26">
        <v>8121</v>
      </c>
      <c r="DC220" s="31">
        <f t="shared" si="567"/>
        <v>100</v>
      </c>
      <c r="DD220" s="26"/>
      <c r="DE220" s="26"/>
      <c r="DF220" s="26"/>
      <c r="DG220" s="80"/>
      <c r="DH220" s="80"/>
      <c r="DI220" s="26"/>
      <c r="DJ220" s="26"/>
      <c r="DK220" s="80"/>
      <c r="DL220" s="80"/>
      <c r="DM220" s="26"/>
      <c r="DN220" s="26"/>
      <c r="DO220" s="26"/>
      <c r="DP220" s="26"/>
      <c r="DQ220" s="26"/>
      <c r="DR220" s="26"/>
      <c r="DS220" s="188"/>
      <c r="DT220" s="80"/>
      <c r="DU220" s="27"/>
      <c r="DV220" s="26"/>
      <c r="DW220" s="80"/>
      <c r="DX220" s="80"/>
      <c r="DY220" s="27"/>
      <c r="DZ220" s="26"/>
      <c r="EA220" s="80"/>
      <c r="EB220" s="27"/>
      <c r="EC220" s="27"/>
      <c r="ED220" s="26"/>
      <c r="EE220" s="80"/>
      <c r="EF220" s="27"/>
      <c r="EG220" s="27"/>
      <c r="EH220" s="26"/>
      <c r="EI220" s="26"/>
      <c r="EJ220" s="27"/>
      <c r="EK220" s="27"/>
      <c r="EL220" s="26"/>
      <c r="EM220" s="80"/>
      <c r="EN220" s="27"/>
      <c r="EO220" s="27"/>
      <c r="EP220" s="26"/>
      <c r="EQ220" s="27"/>
      <c r="ER220" s="26"/>
      <c r="ES220" s="26"/>
      <c r="ET220" s="26"/>
      <c r="EU220" s="80"/>
      <c r="EV220" s="26"/>
      <c r="EW220" s="26"/>
      <c r="EX220" s="26"/>
      <c r="EY220" s="26"/>
      <c r="EZ220" s="26"/>
      <c r="FA220" s="26"/>
      <c r="FB220" s="26"/>
      <c r="FC220" s="26"/>
      <c r="FD220" s="27"/>
      <c r="FE220" s="27"/>
      <c r="FF220" s="26"/>
      <c r="FG220" s="80"/>
      <c r="FH220" s="80"/>
      <c r="FI220" s="27"/>
      <c r="FJ220" s="26"/>
      <c r="FK220" s="80"/>
      <c r="FL220" s="80"/>
      <c r="FM220" s="27"/>
      <c r="FN220" s="26"/>
      <c r="FO220" s="80"/>
      <c r="FP220" s="26"/>
      <c r="FQ220" s="26"/>
      <c r="FR220" s="26"/>
      <c r="FS220" s="80"/>
      <c r="FT220" s="26"/>
      <c r="FU220" s="26"/>
      <c r="FV220" s="26"/>
      <c r="FW220" s="80"/>
      <c r="FX220" s="26"/>
      <c r="FY220" s="26"/>
      <c r="FZ220" s="26"/>
      <c r="GA220" s="80"/>
      <c r="GB220" s="26"/>
      <c r="GC220" s="26"/>
      <c r="GD220" s="26"/>
      <c r="GE220" s="80"/>
      <c r="GF220" s="26"/>
      <c r="GG220" s="26"/>
      <c r="GH220" s="26"/>
      <c r="GI220" s="80"/>
      <c r="GJ220" s="80"/>
      <c r="GK220" s="26"/>
      <c r="GL220" s="26"/>
      <c r="GM220" s="80"/>
      <c r="GN220" s="26"/>
      <c r="GO220" s="26"/>
      <c r="GP220" s="26"/>
      <c r="GQ220" s="80"/>
      <c r="GR220" s="80"/>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c r="HS220" s="26"/>
      <c r="HT220" s="26"/>
      <c r="HU220" s="26"/>
      <c r="HV220" s="26"/>
      <c r="HW220" s="26"/>
      <c r="HX220" s="26"/>
      <c r="HY220" s="26"/>
      <c r="HZ220" s="26"/>
      <c r="IA220" s="26"/>
      <c r="IB220" s="26"/>
      <c r="IC220" s="26"/>
      <c r="ID220" s="26"/>
      <c r="IE220" s="26"/>
      <c r="IF220" s="26"/>
      <c r="IG220" s="26"/>
      <c r="IH220" s="26"/>
      <c r="II220" s="26"/>
      <c r="IJ220" s="26"/>
      <c r="IK220" s="26"/>
      <c r="IL220" s="26"/>
      <c r="IM220" s="26"/>
      <c r="IN220" s="26"/>
      <c r="IO220" s="26"/>
      <c r="IP220" s="26"/>
      <c r="IQ220" s="26"/>
      <c r="IR220" s="80"/>
      <c r="IS220" s="27"/>
      <c r="IT220" s="26"/>
      <c r="IU220" s="80"/>
      <c r="IV220" s="26"/>
      <c r="IW220" s="26"/>
      <c r="IX220" s="26"/>
      <c r="IY220" s="26"/>
      <c r="IZ220" s="26"/>
      <c r="JA220" s="26"/>
      <c r="JB220" s="26"/>
      <c r="JC220" s="26"/>
      <c r="JD220" s="26"/>
      <c r="JE220" s="26"/>
      <c r="JF220" s="26"/>
      <c r="JG220" s="26"/>
      <c r="JH220" s="26"/>
      <c r="JI220" s="26"/>
      <c r="JJ220" s="26"/>
      <c r="JK220" s="26"/>
      <c r="JL220" s="26"/>
      <c r="JM220" s="26"/>
      <c r="JN220" s="26"/>
      <c r="JO220" s="26"/>
      <c r="JP220" s="26"/>
      <c r="JQ220" s="26"/>
      <c r="JR220" s="26"/>
      <c r="JS220" s="26"/>
      <c r="JT220" s="26"/>
      <c r="JU220" s="26"/>
      <c r="JV220" s="26"/>
      <c r="JW220" s="26"/>
      <c r="JX220" s="30"/>
      <c r="JY220" s="30"/>
      <c r="JZ220" s="30"/>
      <c r="KA220" s="30"/>
      <c r="KB220" s="26"/>
      <c r="KC220" s="26"/>
      <c r="KD220" s="26"/>
      <c r="KE220" s="26"/>
      <c r="KF220" s="26"/>
      <c r="KG220" s="26"/>
      <c r="KH220" s="26"/>
      <c r="KI220" s="26"/>
      <c r="KJ220" s="26"/>
      <c r="KK220" s="26"/>
      <c r="KL220" s="26"/>
      <c r="KM220" s="26"/>
      <c r="KN220" s="26"/>
      <c r="KO220" s="26"/>
      <c r="KP220" s="26"/>
      <c r="KQ220" s="26"/>
      <c r="KR220" s="26"/>
      <c r="KS220" s="26"/>
      <c r="KT220" s="26"/>
      <c r="KU220" s="26"/>
      <c r="KV220" s="26"/>
      <c r="KW220" s="26"/>
      <c r="KX220" s="26"/>
      <c r="KY220" s="26"/>
      <c r="KZ220" s="26"/>
      <c r="LA220" s="26"/>
      <c r="LB220" s="26"/>
      <c r="LC220" s="26"/>
      <c r="LD220" s="26"/>
      <c r="LE220" s="26"/>
      <c r="LF220" s="26"/>
      <c r="LG220" s="26"/>
      <c r="LH220" s="26"/>
      <c r="LI220" s="26"/>
      <c r="LJ220" s="26"/>
      <c r="LK220" s="26"/>
      <c r="LL220" s="26"/>
      <c r="LM220" s="26"/>
      <c r="LN220" s="26"/>
      <c r="LO220" s="26"/>
      <c r="LP220" s="26"/>
      <c r="LQ220" s="26"/>
      <c r="LR220" s="26"/>
      <c r="LS220" s="26"/>
    </row>
    <row r="221" spans="1:331" ht="15.75" x14ac:dyDescent="0.25">
      <c r="A221" s="66" t="s">
        <v>432</v>
      </c>
      <c r="B221" s="198">
        <f t="shared" si="536"/>
        <v>11364</v>
      </c>
      <c r="C221" s="198">
        <f t="shared" si="537"/>
        <v>12765.772859999999</v>
      </c>
      <c r="D221" s="198">
        <f t="shared" si="538"/>
        <v>12765.772859999999</v>
      </c>
      <c r="E221" s="198"/>
      <c r="F221" s="198">
        <f t="shared" si="539"/>
        <v>11541.00956</v>
      </c>
      <c r="G221" s="26">
        <f t="shared" si="477"/>
        <v>90.405882092437622</v>
      </c>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v>590.03185999999994</v>
      </c>
      <c r="BR221" s="26">
        <v>177.00955999999999</v>
      </c>
      <c r="BS221" s="26">
        <f t="shared" si="566"/>
        <v>30.00000033896475</v>
      </c>
      <c r="BT221" s="26"/>
      <c r="BU221" s="26"/>
      <c r="BV221" s="26"/>
      <c r="BW221" s="26"/>
      <c r="BX221" s="184"/>
      <c r="BY221" s="184"/>
      <c r="BZ221" s="184"/>
      <c r="CA221" s="184"/>
      <c r="CB221" s="26"/>
      <c r="CC221" s="26"/>
      <c r="CD221" s="26"/>
      <c r="CE221" s="80"/>
      <c r="CF221" s="26"/>
      <c r="CG221" s="26"/>
      <c r="CH221" s="26"/>
      <c r="CI221" s="80"/>
      <c r="CJ221" s="26"/>
      <c r="CK221" s="26"/>
      <c r="CL221" s="26"/>
      <c r="CM221" s="80"/>
      <c r="CN221" s="26"/>
      <c r="CO221" s="26"/>
      <c r="CP221" s="26"/>
      <c r="CQ221" s="80"/>
      <c r="CR221" s="26"/>
      <c r="CS221" s="26"/>
      <c r="CT221" s="26"/>
      <c r="CU221" s="80"/>
      <c r="CV221" s="80"/>
      <c r="CW221" s="26"/>
      <c r="CX221" s="26"/>
      <c r="CY221" s="80"/>
      <c r="CZ221" s="26">
        <v>11364</v>
      </c>
      <c r="DA221" s="26">
        <v>11364</v>
      </c>
      <c r="DB221" s="26">
        <v>11364</v>
      </c>
      <c r="DC221" s="31">
        <f t="shared" si="567"/>
        <v>100</v>
      </c>
      <c r="DD221" s="26"/>
      <c r="DE221" s="26"/>
      <c r="DF221" s="26"/>
      <c r="DG221" s="80"/>
      <c r="DH221" s="80"/>
      <c r="DI221" s="26"/>
      <c r="DJ221" s="26"/>
      <c r="DK221" s="80"/>
      <c r="DL221" s="80"/>
      <c r="DM221" s="26">
        <v>811.74099999999999</v>
      </c>
      <c r="DN221" s="26"/>
      <c r="DO221" s="26">
        <f t="shared" si="593"/>
        <v>0</v>
      </c>
      <c r="DP221" s="26"/>
      <c r="DQ221" s="26"/>
      <c r="DR221" s="26"/>
      <c r="DS221" s="188"/>
      <c r="DT221" s="80"/>
      <c r="DU221" s="27"/>
      <c r="DV221" s="26"/>
      <c r="DW221" s="80"/>
      <c r="DX221" s="80"/>
      <c r="DY221" s="27"/>
      <c r="DZ221" s="26"/>
      <c r="EA221" s="80"/>
      <c r="EB221" s="27"/>
      <c r="EC221" s="27"/>
      <c r="ED221" s="26"/>
      <c r="EE221" s="80"/>
      <c r="EF221" s="27"/>
      <c r="EG221" s="27"/>
      <c r="EH221" s="26"/>
      <c r="EI221" s="26"/>
      <c r="EJ221" s="27"/>
      <c r="EK221" s="27"/>
      <c r="EL221" s="26"/>
      <c r="EM221" s="80"/>
      <c r="EN221" s="27"/>
      <c r="EO221" s="27"/>
      <c r="EP221" s="26"/>
      <c r="EQ221" s="27"/>
      <c r="ER221" s="26"/>
      <c r="ES221" s="26"/>
      <c r="ET221" s="26"/>
      <c r="EU221" s="80"/>
      <c r="EV221" s="26"/>
      <c r="EW221" s="26"/>
      <c r="EX221" s="26"/>
      <c r="EY221" s="26"/>
      <c r="EZ221" s="26"/>
      <c r="FA221" s="26"/>
      <c r="FB221" s="26"/>
      <c r="FC221" s="26"/>
      <c r="FD221" s="27"/>
      <c r="FE221" s="27"/>
      <c r="FF221" s="26"/>
      <c r="FG221" s="80"/>
      <c r="FH221" s="80"/>
      <c r="FI221" s="27"/>
      <c r="FJ221" s="26"/>
      <c r="FK221" s="80"/>
      <c r="FL221" s="80"/>
      <c r="FM221" s="27"/>
      <c r="FN221" s="26"/>
      <c r="FO221" s="80"/>
      <c r="FP221" s="26"/>
      <c r="FQ221" s="26"/>
      <c r="FR221" s="26"/>
      <c r="FS221" s="80"/>
      <c r="FT221" s="26"/>
      <c r="FU221" s="26"/>
      <c r="FV221" s="26"/>
      <c r="FW221" s="80"/>
      <c r="FX221" s="26"/>
      <c r="FY221" s="26"/>
      <c r="FZ221" s="26"/>
      <c r="GA221" s="80"/>
      <c r="GB221" s="26"/>
      <c r="GC221" s="26"/>
      <c r="GD221" s="26"/>
      <c r="GE221" s="80"/>
      <c r="GF221" s="26"/>
      <c r="GG221" s="26"/>
      <c r="GH221" s="26"/>
      <c r="GI221" s="80"/>
      <c r="GJ221" s="80"/>
      <c r="GK221" s="26"/>
      <c r="GL221" s="26"/>
      <c r="GM221" s="80"/>
      <c r="GN221" s="26"/>
      <c r="GO221" s="26"/>
      <c r="GP221" s="26"/>
      <c r="GQ221" s="80"/>
      <c r="GR221" s="80"/>
      <c r="GS221" s="26"/>
      <c r="GT221" s="26"/>
      <c r="GU221" s="26"/>
      <c r="GV221" s="26"/>
      <c r="GW221" s="26"/>
      <c r="GX221" s="26"/>
      <c r="GY221" s="26"/>
      <c r="GZ221" s="26"/>
      <c r="HA221" s="26"/>
      <c r="HB221" s="26"/>
      <c r="HC221" s="26"/>
      <c r="HD221" s="26"/>
      <c r="HE221" s="26"/>
      <c r="HF221" s="26"/>
      <c r="HG221" s="26"/>
      <c r="HH221" s="26"/>
      <c r="HI221" s="26"/>
      <c r="HJ221" s="26"/>
      <c r="HK221" s="26"/>
      <c r="HL221" s="26"/>
      <c r="HM221" s="26"/>
      <c r="HN221" s="26"/>
      <c r="HO221" s="26"/>
      <c r="HP221" s="26"/>
      <c r="HQ221" s="26"/>
      <c r="HR221" s="26"/>
      <c r="HS221" s="26"/>
      <c r="HT221" s="26"/>
      <c r="HU221" s="26"/>
      <c r="HV221" s="26"/>
      <c r="HW221" s="26"/>
      <c r="HX221" s="26"/>
      <c r="HY221" s="26"/>
      <c r="HZ221" s="26"/>
      <c r="IA221" s="26"/>
      <c r="IB221" s="26"/>
      <c r="IC221" s="26"/>
      <c r="ID221" s="26"/>
      <c r="IE221" s="26"/>
      <c r="IF221" s="26"/>
      <c r="IG221" s="26"/>
      <c r="IH221" s="26"/>
      <c r="II221" s="26"/>
      <c r="IJ221" s="26"/>
      <c r="IK221" s="26"/>
      <c r="IL221" s="26"/>
      <c r="IM221" s="26"/>
      <c r="IN221" s="26"/>
      <c r="IO221" s="26"/>
      <c r="IP221" s="26"/>
      <c r="IQ221" s="26"/>
      <c r="IR221" s="80"/>
      <c r="IS221" s="27"/>
      <c r="IT221" s="26"/>
      <c r="IU221" s="80"/>
      <c r="IV221" s="26"/>
      <c r="IW221" s="26"/>
      <c r="IX221" s="26"/>
      <c r="IY221" s="26"/>
      <c r="IZ221" s="26"/>
      <c r="JA221" s="26"/>
      <c r="JB221" s="26"/>
      <c r="JC221" s="26"/>
      <c r="JD221" s="26"/>
      <c r="JE221" s="26"/>
      <c r="JF221" s="26"/>
      <c r="JG221" s="26"/>
      <c r="JH221" s="26"/>
      <c r="JI221" s="26"/>
      <c r="JJ221" s="26"/>
      <c r="JK221" s="26"/>
      <c r="JL221" s="26"/>
      <c r="JM221" s="26"/>
      <c r="JN221" s="26"/>
      <c r="JO221" s="26"/>
      <c r="JP221" s="26"/>
      <c r="JQ221" s="26"/>
      <c r="JR221" s="26"/>
      <c r="JS221" s="26"/>
      <c r="JT221" s="26"/>
      <c r="JU221" s="26"/>
      <c r="JV221" s="26"/>
      <c r="JW221" s="26"/>
      <c r="JX221" s="30"/>
      <c r="JY221" s="30"/>
      <c r="JZ221" s="30"/>
      <c r="KA221" s="30"/>
      <c r="KB221" s="26"/>
      <c r="KC221" s="26"/>
      <c r="KD221" s="26"/>
      <c r="KE221" s="26"/>
      <c r="KF221" s="26"/>
      <c r="KG221" s="26"/>
      <c r="KH221" s="26"/>
      <c r="KI221" s="26"/>
      <c r="KJ221" s="26"/>
      <c r="KK221" s="26"/>
      <c r="KL221" s="26"/>
      <c r="KM221" s="26"/>
      <c r="KN221" s="26"/>
      <c r="KO221" s="26"/>
      <c r="KP221" s="26"/>
      <c r="KQ221" s="26"/>
      <c r="KR221" s="26"/>
      <c r="KS221" s="26"/>
      <c r="KT221" s="26"/>
      <c r="KU221" s="26"/>
      <c r="KV221" s="26"/>
      <c r="KW221" s="26"/>
      <c r="KX221" s="26"/>
      <c r="KY221" s="26"/>
      <c r="KZ221" s="26"/>
      <c r="LA221" s="26"/>
      <c r="LB221" s="26"/>
      <c r="LC221" s="26"/>
      <c r="LD221" s="26"/>
      <c r="LE221" s="26"/>
      <c r="LF221" s="26"/>
      <c r="LG221" s="26"/>
      <c r="LH221" s="26"/>
      <c r="LI221" s="26"/>
      <c r="LJ221" s="26"/>
      <c r="LK221" s="26"/>
      <c r="LL221" s="26"/>
      <c r="LM221" s="26"/>
      <c r="LN221" s="26"/>
      <c r="LO221" s="26"/>
      <c r="LP221" s="26"/>
      <c r="LQ221" s="26"/>
      <c r="LR221" s="26"/>
      <c r="LS221" s="26"/>
    </row>
    <row r="222" spans="1:331" ht="15.75" x14ac:dyDescent="0.25">
      <c r="A222" s="66" t="s">
        <v>252</v>
      </c>
      <c r="B222" s="198">
        <f t="shared" si="536"/>
        <v>23364</v>
      </c>
      <c r="C222" s="198">
        <f t="shared" si="537"/>
        <v>24419.071520000001</v>
      </c>
      <c r="D222" s="198">
        <f t="shared" si="538"/>
        <v>24419.071520000001</v>
      </c>
      <c r="E222" s="198"/>
      <c r="F222" s="198">
        <f t="shared" si="539"/>
        <v>24419.071520000001</v>
      </c>
      <c r="G222" s="26">
        <f t="shared" si="477"/>
        <v>100</v>
      </c>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7"/>
      <c r="AO222" s="27"/>
      <c r="AP222" s="27"/>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v>1055.07152</v>
      </c>
      <c r="BR222" s="26">
        <v>1055.07152</v>
      </c>
      <c r="BS222" s="26">
        <f t="shared" si="566"/>
        <v>100</v>
      </c>
      <c r="BT222" s="26"/>
      <c r="BU222" s="26"/>
      <c r="BV222" s="26"/>
      <c r="BW222" s="26"/>
      <c r="BX222" s="184"/>
      <c r="BY222" s="184"/>
      <c r="BZ222" s="184"/>
      <c r="CA222" s="184"/>
      <c r="CB222" s="26"/>
      <c r="CC222" s="26"/>
      <c r="CD222" s="26"/>
      <c r="CE222" s="80"/>
      <c r="CF222" s="26"/>
      <c r="CG222" s="26"/>
      <c r="CH222" s="26"/>
      <c r="CI222" s="80"/>
      <c r="CJ222" s="26"/>
      <c r="CK222" s="26"/>
      <c r="CL222" s="26"/>
      <c r="CM222" s="80"/>
      <c r="CN222" s="26"/>
      <c r="CO222" s="26"/>
      <c r="CP222" s="26"/>
      <c r="CQ222" s="80"/>
      <c r="CR222" s="26"/>
      <c r="CS222" s="26"/>
      <c r="CT222" s="26"/>
      <c r="CU222" s="80"/>
      <c r="CV222" s="80"/>
      <c r="CW222" s="26"/>
      <c r="CX222" s="26"/>
      <c r="CY222" s="80"/>
      <c r="CZ222" s="26">
        <v>23364</v>
      </c>
      <c r="DA222" s="26">
        <v>23364</v>
      </c>
      <c r="DB222" s="26">
        <v>23364</v>
      </c>
      <c r="DC222" s="31">
        <f t="shared" si="567"/>
        <v>100</v>
      </c>
      <c r="DD222" s="26"/>
      <c r="DE222" s="26"/>
      <c r="DF222" s="26"/>
      <c r="DG222" s="80"/>
      <c r="DH222" s="80"/>
      <c r="DI222" s="26"/>
      <c r="DJ222" s="26"/>
      <c r="DK222" s="80"/>
      <c r="DL222" s="80"/>
      <c r="DM222" s="26"/>
      <c r="DN222" s="26"/>
      <c r="DO222" s="26"/>
      <c r="DP222" s="26"/>
      <c r="DQ222" s="26"/>
      <c r="DR222" s="26"/>
      <c r="DS222" s="188"/>
      <c r="DT222" s="80"/>
      <c r="DU222" s="27"/>
      <c r="DV222" s="26"/>
      <c r="DW222" s="80"/>
      <c r="DX222" s="80"/>
      <c r="DY222" s="27"/>
      <c r="DZ222" s="26"/>
      <c r="EA222" s="80"/>
      <c r="EB222" s="27"/>
      <c r="EC222" s="27"/>
      <c r="ED222" s="26"/>
      <c r="EE222" s="80"/>
      <c r="EF222" s="27"/>
      <c r="EG222" s="27"/>
      <c r="EH222" s="26"/>
      <c r="EI222" s="26"/>
      <c r="EJ222" s="27"/>
      <c r="EK222" s="27"/>
      <c r="EL222" s="26"/>
      <c r="EM222" s="80"/>
      <c r="EN222" s="27"/>
      <c r="EO222" s="27"/>
      <c r="EP222" s="26"/>
      <c r="EQ222" s="27"/>
      <c r="ER222" s="26"/>
      <c r="ES222" s="26"/>
      <c r="ET222" s="26"/>
      <c r="EU222" s="80"/>
      <c r="EV222" s="26"/>
      <c r="EW222" s="26"/>
      <c r="EX222" s="26"/>
      <c r="EY222" s="26"/>
      <c r="EZ222" s="26"/>
      <c r="FA222" s="26"/>
      <c r="FB222" s="26"/>
      <c r="FC222" s="26"/>
      <c r="FD222" s="27"/>
      <c r="FE222" s="27"/>
      <c r="FF222" s="26"/>
      <c r="FG222" s="80"/>
      <c r="FH222" s="80"/>
      <c r="FI222" s="27"/>
      <c r="FJ222" s="26"/>
      <c r="FK222" s="80"/>
      <c r="FL222" s="80"/>
      <c r="FM222" s="27"/>
      <c r="FN222" s="26"/>
      <c r="FO222" s="80"/>
      <c r="FP222" s="26"/>
      <c r="FQ222" s="26"/>
      <c r="FR222" s="26"/>
      <c r="FS222" s="80"/>
      <c r="FT222" s="26"/>
      <c r="FU222" s="26"/>
      <c r="FV222" s="26"/>
      <c r="FW222" s="80"/>
      <c r="FX222" s="26"/>
      <c r="FY222" s="26"/>
      <c r="FZ222" s="26"/>
      <c r="GA222" s="80"/>
      <c r="GB222" s="26"/>
      <c r="GC222" s="26"/>
      <c r="GD222" s="26"/>
      <c r="GE222" s="80"/>
      <c r="GF222" s="26"/>
      <c r="GG222" s="26"/>
      <c r="GH222" s="26"/>
      <c r="GI222" s="80"/>
      <c r="GJ222" s="80"/>
      <c r="GK222" s="26"/>
      <c r="GL222" s="26"/>
      <c r="GM222" s="80"/>
      <c r="GN222" s="26"/>
      <c r="GO222" s="26"/>
      <c r="GP222" s="26"/>
      <c r="GQ222" s="80"/>
      <c r="GR222" s="80"/>
      <c r="GS222" s="26"/>
      <c r="GT222" s="26"/>
      <c r="GU222" s="26"/>
      <c r="GV222" s="26"/>
      <c r="GW222" s="26"/>
      <c r="GX222" s="26"/>
      <c r="GY222" s="26"/>
      <c r="GZ222" s="26"/>
      <c r="HA222" s="26"/>
      <c r="HB222" s="26"/>
      <c r="HC222" s="26"/>
      <c r="HD222" s="26"/>
      <c r="HE222" s="26"/>
      <c r="HF222" s="26"/>
      <c r="HG222" s="26"/>
      <c r="HH222" s="26"/>
      <c r="HI222" s="26"/>
      <c r="HJ222" s="26"/>
      <c r="HK222" s="26"/>
      <c r="HL222" s="26"/>
      <c r="HM222" s="26"/>
      <c r="HN222" s="26"/>
      <c r="HO222" s="26"/>
      <c r="HP222" s="26"/>
      <c r="HQ222" s="26"/>
      <c r="HR222" s="26"/>
      <c r="HS222" s="26"/>
      <c r="HT222" s="26"/>
      <c r="HU222" s="26"/>
      <c r="HV222" s="26"/>
      <c r="HW222" s="26"/>
      <c r="HX222" s="26"/>
      <c r="HY222" s="26"/>
      <c r="HZ222" s="26"/>
      <c r="IA222" s="26"/>
      <c r="IB222" s="26"/>
      <c r="IC222" s="26"/>
      <c r="ID222" s="26"/>
      <c r="IE222" s="26"/>
      <c r="IF222" s="26"/>
      <c r="IG222" s="26"/>
      <c r="IH222" s="26"/>
      <c r="II222" s="26"/>
      <c r="IJ222" s="26"/>
      <c r="IK222" s="26"/>
      <c r="IL222" s="26"/>
      <c r="IM222" s="26"/>
      <c r="IN222" s="26"/>
      <c r="IO222" s="26"/>
      <c r="IP222" s="26"/>
      <c r="IQ222" s="26"/>
      <c r="IR222" s="80"/>
      <c r="IS222" s="27"/>
      <c r="IT222" s="26"/>
      <c r="IU222" s="80"/>
      <c r="IV222" s="26"/>
      <c r="IW222" s="26"/>
      <c r="IX222" s="26"/>
      <c r="IY222" s="26"/>
      <c r="IZ222" s="26"/>
      <c r="JA222" s="26"/>
      <c r="JB222" s="26"/>
      <c r="JC222" s="26"/>
      <c r="JD222" s="26"/>
      <c r="JE222" s="26"/>
      <c r="JF222" s="26"/>
      <c r="JG222" s="26"/>
      <c r="JH222" s="26"/>
      <c r="JI222" s="26"/>
      <c r="JJ222" s="26"/>
      <c r="JK222" s="26"/>
      <c r="JL222" s="26"/>
      <c r="JM222" s="26"/>
      <c r="JN222" s="26"/>
      <c r="JO222" s="26"/>
      <c r="JP222" s="26"/>
      <c r="JQ222" s="26"/>
      <c r="JR222" s="26"/>
      <c r="JS222" s="26"/>
      <c r="JT222" s="26"/>
      <c r="JU222" s="26"/>
      <c r="JV222" s="26"/>
      <c r="JW222" s="26"/>
      <c r="JX222" s="30"/>
      <c r="JY222" s="30"/>
      <c r="JZ222" s="30"/>
      <c r="KA222" s="30"/>
      <c r="KB222" s="26"/>
      <c r="KC222" s="26"/>
      <c r="KD222" s="26"/>
      <c r="KE222" s="26"/>
      <c r="KF222" s="26"/>
      <c r="KG222" s="26"/>
      <c r="KH222" s="26"/>
      <c r="KI222" s="26"/>
      <c r="KJ222" s="26"/>
      <c r="KK222" s="26"/>
      <c r="KL222" s="26"/>
      <c r="KM222" s="26"/>
      <c r="KN222" s="26"/>
      <c r="KO222" s="26"/>
      <c r="KP222" s="26"/>
      <c r="KQ222" s="26"/>
      <c r="KR222" s="26"/>
      <c r="KS222" s="26"/>
      <c r="KT222" s="26"/>
      <c r="KU222" s="26"/>
      <c r="KV222" s="26"/>
      <c r="KW222" s="26"/>
      <c r="KX222" s="26"/>
      <c r="KY222" s="26"/>
      <c r="KZ222" s="26"/>
      <c r="LA222" s="26"/>
      <c r="LB222" s="26"/>
      <c r="LC222" s="26"/>
      <c r="LD222" s="26"/>
      <c r="LE222" s="26"/>
      <c r="LF222" s="26"/>
      <c r="LG222" s="26"/>
      <c r="LH222" s="26"/>
      <c r="LI222" s="26"/>
      <c r="LJ222" s="26"/>
      <c r="LK222" s="26"/>
      <c r="LL222" s="26"/>
      <c r="LM222" s="26"/>
      <c r="LN222" s="26"/>
      <c r="LO222" s="26"/>
      <c r="LP222" s="26"/>
      <c r="LQ222" s="26"/>
      <c r="LR222" s="26"/>
      <c r="LS222" s="26"/>
    </row>
    <row r="223" spans="1:331" ht="15.75" x14ac:dyDescent="0.25">
      <c r="A223" s="66" t="s">
        <v>253</v>
      </c>
      <c r="B223" s="198">
        <f t="shared" si="536"/>
        <v>20052</v>
      </c>
      <c r="C223" s="198">
        <f t="shared" si="537"/>
        <v>21786.69</v>
      </c>
      <c r="D223" s="198">
        <f t="shared" si="538"/>
        <v>21786.69</v>
      </c>
      <c r="E223" s="198"/>
      <c r="F223" s="198">
        <f t="shared" si="539"/>
        <v>21773.54464</v>
      </c>
      <c r="G223" s="26">
        <f t="shared" si="477"/>
        <v>99.939663344913811</v>
      </c>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v>0</v>
      </c>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184"/>
      <c r="BY223" s="184"/>
      <c r="BZ223" s="184"/>
      <c r="CA223" s="184"/>
      <c r="CB223" s="26"/>
      <c r="CC223" s="26"/>
      <c r="CD223" s="26"/>
      <c r="CE223" s="80"/>
      <c r="CF223" s="26"/>
      <c r="CG223" s="26"/>
      <c r="CH223" s="26"/>
      <c r="CI223" s="80"/>
      <c r="CJ223" s="26"/>
      <c r="CK223" s="26"/>
      <c r="CL223" s="26"/>
      <c r="CM223" s="80"/>
      <c r="CN223" s="26"/>
      <c r="CO223" s="26"/>
      <c r="CP223" s="26"/>
      <c r="CQ223" s="80"/>
      <c r="CR223" s="26"/>
      <c r="CS223" s="26"/>
      <c r="CT223" s="26"/>
      <c r="CU223" s="80"/>
      <c r="CV223" s="80"/>
      <c r="CW223" s="26"/>
      <c r="CX223" s="26"/>
      <c r="CY223" s="80"/>
      <c r="CZ223" s="26">
        <v>20052</v>
      </c>
      <c r="DA223" s="26">
        <v>20052</v>
      </c>
      <c r="DB223" s="26">
        <v>20038.854640000001</v>
      </c>
      <c r="DC223" s="31">
        <f t="shared" si="567"/>
        <v>99.934443646519057</v>
      </c>
      <c r="DD223" s="26"/>
      <c r="DE223" s="26"/>
      <c r="DF223" s="26"/>
      <c r="DG223" s="80"/>
      <c r="DH223" s="80"/>
      <c r="DI223" s="26"/>
      <c r="DJ223" s="26"/>
      <c r="DK223" s="80"/>
      <c r="DL223" s="80"/>
      <c r="DM223" s="26">
        <v>1734.69</v>
      </c>
      <c r="DN223" s="26">
        <v>1734.69</v>
      </c>
      <c r="DO223" s="26">
        <f t="shared" si="593"/>
        <v>100</v>
      </c>
      <c r="DP223" s="26"/>
      <c r="DQ223" s="26"/>
      <c r="DR223" s="26"/>
      <c r="DS223" s="188"/>
      <c r="DT223" s="80"/>
      <c r="DU223" s="27"/>
      <c r="DV223" s="26"/>
      <c r="DW223" s="80"/>
      <c r="DX223" s="80"/>
      <c r="DY223" s="27"/>
      <c r="DZ223" s="26"/>
      <c r="EA223" s="80"/>
      <c r="EB223" s="27"/>
      <c r="EC223" s="27"/>
      <c r="ED223" s="26"/>
      <c r="EE223" s="80"/>
      <c r="EF223" s="27"/>
      <c r="EG223" s="27"/>
      <c r="EH223" s="26"/>
      <c r="EI223" s="26"/>
      <c r="EJ223" s="27"/>
      <c r="EK223" s="27"/>
      <c r="EL223" s="26"/>
      <c r="EM223" s="80"/>
      <c r="EN223" s="27"/>
      <c r="EO223" s="27"/>
      <c r="EP223" s="26"/>
      <c r="EQ223" s="27"/>
      <c r="ER223" s="26"/>
      <c r="ES223" s="26"/>
      <c r="ET223" s="26"/>
      <c r="EU223" s="80"/>
      <c r="EV223" s="26"/>
      <c r="EW223" s="26"/>
      <c r="EX223" s="26"/>
      <c r="EY223" s="26"/>
      <c r="EZ223" s="26"/>
      <c r="FA223" s="26"/>
      <c r="FB223" s="26"/>
      <c r="FC223" s="26"/>
      <c r="FD223" s="27"/>
      <c r="FE223" s="27"/>
      <c r="FF223" s="26"/>
      <c r="FG223" s="80"/>
      <c r="FH223" s="80"/>
      <c r="FI223" s="27"/>
      <c r="FJ223" s="26"/>
      <c r="FK223" s="80"/>
      <c r="FL223" s="80"/>
      <c r="FM223" s="27"/>
      <c r="FN223" s="26"/>
      <c r="FO223" s="80"/>
      <c r="FP223" s="26"/>
      <c r="FQ223" s="26"/>
      <c r="FR223" s="26"/>
      <c r="FS223" s="80"/>
      <c r="FT223" s="80"/>
      <c r="FU223" s="26"/>
      <c r="FV223" s="26"/>
      <c r="FW223" s="80"/>
      <c r="FX223" s="26"/>
      <c r="FY223" s="26"/>
      <c r="FZ223" s="26"/>
      <c r="GA223" s="80"/>
      <c r="GB223" s="26"/>
      <c r="GC223" s="26"/>
      <c r="GD223" s="26"/>
      <c r="GE223" s="80"/>
      <c r="GF223" s="26"/>
      <c r="GG223" s="26"/>
      <c r="GH223" s="26"/>
      <c r="GI223" s="80"/>
      <c r="GJ223" s="80"/>
      <c r="GK223" s="26"/>
      <c r="GL223" s="26"/>
      <c r="GM223" s="80"/>
      <c r="GN223" s="26"/>
      <c r="GO223" s="26"/>
      <c r="GP223" s="26"/>
      <c r="GQ223" s="80"/>
      <c r="GR223" s="80"/>
      <c r="GS223" s="26"/>
      <c r="GT223" s="26"/>
      <c r="GU223" s="26"/>
      <c r="GV223" s="26"/>
      <c r="GW223" s="26"/>
      <c r="GX223" s="26"/>
      <c r="GY223" s="26"/>
      <c r="GZ223" s="26"/>
      <c r="HA223" s="26"/>
      <c r="HB223" s="26"/>
      <c r="HC223" s="26"/>
      <c r="HD223" s="26"/>
      <c r="HE223" s="26"/>
      <c r="HF223" s="26"/>
      <c r="HG223" s="26"/>
      <c r="HH223" s="26"/>
      <c r="HI223" s="26"/>
      <c r="HJ223" s="26"/>
      <c r="HK223" s="26"/>
      <c r="HL223" s="26"/>
      <c r="HM223" s="26"/>
      <c r="HN223" s="26"/>
      <c r="HO223" s="26"/>
      <c r="HP223" s="26"/>
      <c r="HQ223" s="26"/>
      <c r="HR223" s="26"/>
      <c r="HS223" s="26"/>
      <c r="HT223" s="26"/>
      <c r="HU223" s="26"/>
      <c r="HV223" s="26"/>
      <c r="HW223" s="26"/>
      <c r="HX223" s="26"/>
      <c r="HY223" s="26"/>
      <c r="HZ223" s="26"/>
      <c r="IA223" s="26"/>
      <c r="IB223" s="26"/>
      <c r="IC223" s="26"/>
      <c r="ID223" s="26"/>
      <c r="IE223" s="26"/>
      <c r="IF223" s="26"/>
      <c r="IG223" s="26"/>
      <c r="IH223" s="26"/>
      <c r="II223" s="26"/>
      <c r="IJ223" s="26"/>
      <c r="IK223" s="26"/>
      <c r="IL223" s="26"/>
      <c r="IM223" s="26"/>
      <c r="IN223" s="26"/>
      <c r="IO223" s="26"/>
      <c r="IP223" s="26"/>
      <c r="IQ223" s="26"/>
      <c r="IR223" s="80"/>
      <c r="IS223" s="27"/>
      <c r="IT223" s="26"/>
      <c r="IU223" s="80"/>
      <c r="IV223" s="26"/>
      <c r="IW223" s="26"/>
      <c r="IX223" s="26"/>
      <c r="IY223" s="26"/>
      <c r="IZ223" s="26"/>
      <c r="JA223" s="26"/>
      <c r="JB223" s="26"/>
      <c r="JC223" s="26"/>
      <c r="JD223" s="26"/>
      <c r="JE223" s="26"/>
      <c r="JF223" s="26"/>
      <c r="JG223" s="26"/>
      <c r="JH223" s="26"/>
      <c r="JI223" s="26"/>
      <c r="JJ223" s="26"/>
      <c r="JK223" s="26"/>
      <c r="JL223" s="26"/>
      <c r="JM223" s="26"/>
      <c r="JN223" s="26"/>
      <c r="JO223" s="26"/>
      <c r="JP223" s="26"/>
      <c r="JQ223" s="26"/>
      <c r="JR223" s="26"/>
      <c r="JS223" s="26"/>
      <c r="JT223" s="26"/>
      <c r="JU223" s="26"/>
      <c r="JV223" s="26"/>
      <c r="JW223" s="26"/>
      <c r="JX223" s="30"/>
      <c r="JY223" s="30"/>
      <c r="JZ223" s="30"/>
      <c r="KA223" s="30"/>
      <c r="KB223" s="26"/>
      <c r="KC223" s="26"/>
      <c r="KD223" s="26"/>
      <c r="KE223" s="26"/>
      <c r="KF223" s="26"/>
      <c r="KG223" s="26"/>
      <c r="KH223" s="26"/>
      <c r="KI223" s="26"/>
      <c r="KJ223" s="26"/>
      <c r="KK223" s="26"/>
      <c r="KL223" s="26"/>
      <c r="KM223" s="26"/>
      <c r="KN223" s="26"/>
      <c r="KO223" s="26"/>
      <c r="KP223" s="26"/>
      <c r="KQ223" s="26"/>
      <c r="KR223" s="26"/>
      <c r="KS223" s="26"/>
      <c r="KT223" s="26"/>
      <c r="KU223" s="26"/>
      <c r="KV223" s="26"/>
      <c r="KW223" s="26"/>
      <c r="KX223" s="26"/>
      <c r="KY223" s="26"/>
      <c r="KZ223" s="26"/>
      <c r="LA223" s="26"/>
      <c r="LB223" s="26"/>
      <c r="LC223" s="26"/>
      <c r="LD223" s="26"/>
      <c r="LE223" s="26"/>
      <c r="LF223" s="26"/>
      <c r="LG223" s="26"/>
      <c r="LH223" s="26"/>
      <c r="LI223" s="26"/>
      <c r="LJ223" s="26"/>
      <c r="LK223" s="26"/>
      <c r="LL223" s="26"/>
      <c r="LM223" s="26"/>
      <c r="LN223" s="26"/>
      <c r="LO223" s="26"/>
      <c r="LP223" s="26"/>
      <c r="LQ223" s="26"/>
      <c r="LR223" s="26"/>
      <c r="LS223" s="26"/>
    </row>
    <row r="224" spans="1:331" s="154" customFormat="1" ht="31.5" x14ac:dyDescent="0.25">
      <c r="A224" s="20" t="s">
        <v>256</v>
      </c>
      <c r="B224" s="197">
        <f t="shared" si="536"/>
        <v>105577.47637999999</v>
      </c>
      <c r="C224" s="197">
        <f t="shared" si="537"/>
        <v>123339.76586000001</v>
      </c>
      <c r="D224" s="197">
        <f t="shared" si="538"/>
        <v>123339.76586000001</v>
      </c>
      <c r="E224" s="197"/>
      <c r="F224" s="197">
        <f t="shared" si="539"/>
        <v>92875.95607</v>
      </c>
      <c r="G224" s="28">
        <f t="shared" si="477"/>
        <v>75.300901880599696</v>
      </c>
      <c r="H224" s="29">
        <f>H225+H226+H227+H228+H229+H230</f>
        <v>1639.7</v>
      </c>
      <c r="I224" s="29">
        <f>I225+I226+I227+I228+I229+I230</f>
        <v>1639.7</v>
      </c>
      <c r="J224" s="29">
        <f>J225+J226+J227+J228+J229+J230</f>
        <v>1639.7</v>
      </c>
      <c r="K224" s="28">
        <f>J224/I224*100</f>
        <v>100</v>
      </c>
      <c r="L224" s="29"/>
      <c r="M224" s="29">
        <f>M225+M226+M227+M228+M229+M230</f>
        <v>0</v>
      </c>
      <c r="N224" s="29">
        <f>N225+N226+N227+N228+N229+N230</f>
        <v>0</v>
      </c>
      <c r="O224" s="29">
        <f>O225+O226+O227+O228+O229+O230</f>
        <v>0</v>
      </c>
      <c r="P224" s="29"/>
      <c r="Q224" s="29">
        <f>Q225+Q226+Q227+Q228+Q229+Q230</f>
        <v>0</v>
      </c>
      <c r="R224" s="29">
        <f>R225+R226+R227+R228+R229+R230</f>
        <v>0</v>
      </c>
      <c r="S224" s="29">
        <f>S225+S226+S227+S228+S229+S230</f>
        <v>0</v>
      </c>
      <c r="T224" s="29"/>
      <c r="U224" s="29">
        <f>U225+U226+U227+U228+U229+U230</f>
        <v>0</v>
      </c>
      <c r="V224" s="29">
        <f>V225+V226+V227+V228+V229+V230</f>
        <v>0</v>
      </c>
      <c r="W224" s="29">
        <f>W225+W226+W227+W228+W229+W230</f>
        <v>0</v>
      </c>
      <c r="X224" s="29">
        <f t="shared" ref="X224:AA224" si="594">X225+X226+X227+X228+X229+X230</f>
        <v>0</v>
      </c>
      <c r="Y224" s="29">
        <f t="shared" si="594"/>
        <v>0</v>
      </c>
      <c r="Z224" s="29">
        <f t="shared" si="594"/>
        <v>0</v>
      </c>
      <c r="AA224" s="29">
        <f t="shared" si="594"/>
        <v>0</v>
      </c>
      <c r="AB224" s="29">
        <f t="shared" ref="AB224:AE224" si="595">AB225+AB226+AB227+AB228+AB229+AB230</f>
        <v>0</v>
      </c>
      <c r="AC224" s="29">
        <f t="shared" si="595"/>
        <v>0</v>
      </c>
      <c r="AD224" s="29">
        <f t="shared" si="595"/>
        <v>0</v>
      </c>
      <c r="AE224" s="29">
        <f t="shared" si="595"/>
        <v>0</v>
      </c>
      <c r="AF224" s="29"/>
      <c r="AG224" s="29">
        <f>AG225+AG226+AG227+AG228+AG229+AG230</f>
        <v>0</v>
      </c>
      <c r="AH224" s="29">
        <f>AH225+AH226+AH227+AH228+AH229+AH230</f>
        <v>0</v>
      </c>
      <c r="AI224" s="29">
        <f>AI225+AI226+AI227+AI228+AI229+AI230</f>
        <v>0</v>
      </c>
      <c r="AJ224" s="29"/>
      <c r="AK224" s="29">
        <f>AK225+AK226+AK227+AK228+AK229+AK230</f>
        <v>0</v>
      </c>
      <c r="AL224" s="29">
        <f>AL225+AL226+AL227+AL228+AL229+AL230</f>
        <v>0</v>
      </c>
      <c r="AM224" s="29">
        <f>AM225+AM226+AM227+AM228+AM229+AM230</f>
        <v>0</v>
      </c>
      <c r="AN224" s="29"/>
      <c r="AO224" s="29"/>
      <c r="AP224" s="29"/>
      <c r="AQ224" s="29"/>
      <c r="AR224" s="29">
        <f>AR225+AR226+AR227+AR228+AR229+AR230</f>
        <v>102</v>
      </c>
      <c r="AS224" s="29">
        <f>AS225+AS226+AS227+AS228+AS229+AS230</f>
        <v>102.04082000000001</v>
      </c>
      <c r="AT224" s="29">
        <f>AT225+AT226+AT227+AT228+AT229+AT230</f>
        <v>102.04082000000001</v>
      </c>
      <c r="AU224" s="28">
        <f>AT224/AS224*100</f>
        <v>100</v>
      </c>
      <c r="AV224" s="29">
        <f t="shared" ref="AV224" si="596">AV225+AV226+AV227+AV228+AV229+AV230</f>
        <v>0</v>
      </c>
      <c r="AW224" s="29">
        <f t="shared" ref="AW224:BB224" si="597">AW225+AW226+AW227+AW228+AW229+AW230</f>
        <v>0</v>
      </c>
      <c r="AX224" s="29">
        <f t="shared" si="597"/>
        <v>0</v>
      </c>
      <c r="AY224" s="29">
        <f t="shared" si="597"/>
        <v>0</v>
      </c>
      <c r="AZ224" s="29">
        <f t="shared" ref="AZ224" si="598">AZ225+AZ226+AZ227+AZ228+AZ229+AZ230</f>
        <v>57.32582</v>
      </c>
      <c r="BA224" s="29">
        <f t="shared" si="597"/>
        <v>57.32582</v>
      </c>
      <c r="BB224" s="29">
        <f t="shared" si="597"/>
        <v>57.32582</v>
      </c>
      <c r="BC224" s="28">
        <f>BB224/BA224*100</f>
        <v>100</v>
      </c>
      <c r="BD224" s="29"/>
      <c r="BE224" s="29"/>
      <c r="BF224" s="29"/>
      <c r="BG224" s="28"/>
      <c r="BH224" s="29"/>
      <c r="BI224" s="29"/>
      <c r="BJ224" s="29"/>
      <c r="BK224" s="28"/>
      <c r="BL224" s="28"/>
      <c r="BM224" s="29">
        <f>BM225+BM226+BM227+BM228+BM229+BM230</f>
        <v>0</v>
      </c>
      <c r="BN224" s="29">
        <f>BN225+BN226+BN227+BN228+BN229+BN230</f>
        <v>0</v>
      </c>
      <c r="BO224" s="29">
        <f>BO225+BO226+BO227+BO228+BO229+BO230</f>
        <v>0</v>
      </c>
      <c r="BP224" s="29"/>
      <c r="BQ224" s="29">
        <f>SUM(BQ225:BQ230)</f>
        <v>3691.7083899999998</v>
      </c>
      <c r="BR224" s="29">
        <f>BR225+BR226+BR227+BR228+BR229+BR230</f>
        <v>3401.7083899999998</v>
      </c>
      <c r="BS224" s="28">
        <f t="shared" si="566"/>
        <v>92.144558308409614</v>
      </c>
      <c r="BT224" s="29">
        <f>BT225+BT226+BT227+BT228+BT229+BT230</f>
        <v>8500</v>
      </c>
      <c r="BU224" s="29">
        <f>BU225+BU226+BU227+BU228+BU229+BU230</f>
        <v>8500</v>
      </c>
      <c r="BV224" s="29">
        <f>BV225+BV226+BV227+BV228+BV229+BV230</f>
        <v>8500</v>
      </c>
      <c r="BW224" s="28">
        <f>BV224/BU224*100</f>
        <v>100</v>
      </c>
      <c r="BX224" s="29">
        <f t="shared" ref="BX224:CD224" si="599">BX225+BX226+BX227+BX228+BX229+BX230</f>
        <v>21912.3</v>
      </c>
      <c r="BY224" s="29">
        <f t="shared" si="599"/>
        <v>29048.6</v>
      </c>
      <c r="BZ224" s="29">
        <f t="shared" si="599"/>
        <v>18451.43376</v>
      </c>
      <c r="CA224" s="29">
        <f t="shared" si="599"/>
        <v>63.51918426361339</v>
      </c>
      <c r="CB224" s="29">
        <f t="shared" si="599"/>
        <v>6669.5505599999997</v>
      </c>
      <c r="CC224" s="29">
        <f t="shared" si="599"/>
        <v>6669.5505599999997</v>
      </c>
      <c r="CD224" s="29">
        <f t="shared" si="599"/>
        <v>6669.5505599999997</v>
      </c>
      <c r="CE224" s="82">
        <f>CD224/CC224*100</f>
        <v>100</v>
      </c>
      <c r="CF224" s="29">
        <f t="shared" ref="CF224" si="600">CF225+CF226+CF227+CF228+CF229+CF230</f>
        <v>3518.7</v>
      </c>
      <c r="CG224" s="29">
        <f t="shared" ref="CG224:CL224" si="601">CG225+CG226+CG227+CG228+CG229+CG230</f>
        <v>5405.1</v>
      </c>
      <c r="CH224" s="29">
        <f t="shared" si="601"/>
        <v>2564.80231</v>
      </c>
      <c r="CI224" s="29">
        <f t="shared" si="601"/>
        <v>47.451523746091652</v>
      </c>
      <c r="CJ224" s="29">
        <f t="shared" ref="CJ224" si="602">CJ225+CJ226+CJ227+CJ228+CJ229+CJ230</f>
        <v>560</v>
      </c>
      <c r="CK224" s="29">
        <f t="shared" si="601"/>
        <v>560</v>
      </c>
      <c r="CL224" s="29">
        <f t="shared" si="601"/>
        <v>257.8</v>
      </c>
      <c r="CM224" s="29">
        <f>CL224/CK224*100</f>
        <v>46.035714285714285</v>
      </c>
      <c r="CN224" s="29">
        <f t="shared" ref="CN224" si="603">CN225+CN226+CN227+CN228+CN229+CN230</f>
        <v>0</v>
      </c>
      <c r="CO224" s="29">
        <f t="shared" ref="CO224:CU224" si="604">CO225+CO226+CO227+CO228+CO229+CO230</f>
        <v>0</v>
      </c>
      <c r="CP224" s="29">
        <f t="shared" si="604"/>
        <v>0</v>
      </c>
      <c r="CQ224" s="29">
        <f t="shared" si="604"/>
        <v>0</v>
      </c>
      <c r="CR224" s="29">
        <f t="shared" ref="CR224" si="605">CR225+CR226+CR227+CR228+CR229+CR230</f>
        <v>0</v>
      </c>
      <c r="CS224" s="29">
        <f t="shared" si="604"/>
        <v>0</v>
      </c>
      <c r="CT224" s="29">
        <f t="shared" si="604"/>
        <v>0</v>
      </c>
      <c r="CU224" s="29">
        <f t="shared" si="604"/>
        <v>0</v>
      </c>
      <c r="CV224" s="29"/>
      <c r="CW224" s="29">
        <f>CW225+CW226+CW227+CW228+CW229+CW230</f>
        <v>0</v>
      </c>
      <c r="CX224" s="29">
        <f>CX225+CX226+CX227+CX228+CX229+CX230</f>
        <v>0</v>
      </c>
      <c r="CY224" s="29">
        <f>CY225+CY226+CY227+CY228+CY229+CY230</f>
        <v>0</v>
      </c>
      <c r="CZ224" s="29">
        <f t="shared" ref="CZ224" si="606">CZ225+CZ226+CZ227+CZ228+CZ229+CZ230</f>
        <v>18348</v>
      </c>
      <c r="DA224" s="29">
        <f t="shared" ref="DA224:DG224" si="607">DA225+DA226+DA227+DA228+DA229+DA230</f>
        <v>18348</v>
      </c>
      <c r="DB224" s="29">
        <f t="shared" si="607"/>
        <v>18348</v>
      </c>
      <c r="DC224" s="82">
        <f t="shared" si="567"/>
        <v>100</v>
      </c>
      <c r="DD224" s="29">
        <f t="shared" si="607"/>
        <v>0</v>
      </c>
      <c r="DE224" s="29">
        <f t="shared" si="607"/>
        <v>0</v>
      </c>
      <c r="DF224" s="29">
        <f t="shared" si="607"/>
        <v>0</v>
      </c>
      <c r="DG224" s="29">
        <f t="shared" si="607"/>
        <v>0</v>
      </c>
      <c r="DH224" s="29"/>
      <c r="DI224" s="29">
        <f>DI225+DI226+DI227+DI228+DI229+DI230</f>
        <v>0</v>
      </c>
      <c r="DJ224" s="29">
        <f>DJ225+DJ226+DJ227+DJ228+DJ229+DJ230</f>
        <v>0</v>
      </c>
      <c r="DK224" s="29">
        <f>DK225+DK226+DK227+DK228+DK229+DK230</f>
        <v>0</v>
      </c>
      <c r="DL224" s="29"/>
      <c r="DM224" s="29">
        <f>DM225+DM226+DM227+DM228+DM229+DM230</f>
        <v>1609.78</v>
      </c>
      <c r="DN224" s="29">
        <f>DN225+DN226+DN227+DN228+DN229+DN230</f>
        <v>1609.78</v>
      </c>
      <c r="DO224" s="28">
        <f t="shared" si="593"/>
        <v>100</v>
      </c>
      <c r="DP224" s="29">
        <f>SUM(DP225:DP230)</f>
        <v>263.60000000000002</v>
      </c>
      <c r="DQ224" s="29">
        <f>SUM(DQ225:DQ230)</f>
        <v>263.60000000000002</v>
      </c>
      <c r="DR224" s="29">
        <f>SUM(DR225:DR230)</f>
        <v>0</v>
      </c>
      <c r="DS224" s="187"/>
      <c r="DT224" s="29"/>
      <c r="DU224" s="29">
        <f>DU225+DU226+DU227+DU228+DU229+DU230</f>
        <v>0</v>
      </c>
      <c r="DV224" s="29">
        <f>DV225+DV226+DV227+DV228+DV229+DV230</f>
        <v>0</v>
      </c>
      <c r="DW224" s="29">
        <f>DW225+DW226+DW227+DW228+DW229+DW230</f>
        <v>0</v>
      </c>
      <c r="DX224" s="29"/>
      <c r="DY224" s="29">
        <f t="shared" ref="DY224:ED224" si="608">DY225+DY226+DY227+DY228+DY229+DY230</f>
        <v>0</v>
      </c>
      <c r="DZ224" s="29">
        <f t="shared" si="608"/>
        <v>0</v>
      </c>
      <c r="EA224" s="29">
        <f t="shared" si="608"/>
        <v>0</v>
      </c>
      <c r="EB224" s="29">
        <v>6099.3</v>
      </c>
      <c r="EC224" s="29">
        <f t="shared" si="608"/>
        <v>6099.3</v>
      </c>
      <c r="ED224" s="29">
        <f t="shared" si="608"/>
        <v>3298.2606800000003</v>
      </c>
      <c r="EE224" s="29">
        <f>ED224/EC224*100</f>
        <v>54.076052661780864</v>
      </c>
      <c r="EF224" s="29"/>
      <c r="EG224" s="29"/>
      <c r="EH224" s="29"/>
      <c r="EI224" s="28"/>
      <c r="EJ224" s="29">
        <f>EJ225+EJ226+EJ227+EJ228+EJ229+EJ230</f>
        <v>8210.2999999999993</v>
      </c>
      <c r="EK224" s="29">
        <f>EK225+EK226+EK227+EK228+EK229+EK230</f>
        <v>10908.2</v>
      </c>
      <c r="EL224" s="29">
        <f>EL225+EL226+EL227+EL228+EL229+EL230</f>
        <v>4076.28631</v>
      </c>
      <c r="EM224" s="29">
        <f>EL224/EK224*100</f>
        <v>37.369009644120929</v>
      </c>
      <c r="EN224" s="29">
        <f>EN225+EN226+EN227+EN228+EN229+EN230</f>
        <v>1440.1</v>
      </c>
      <c r="EO224" s="29">
        <f>EO225+EO226+EO227+EO228+EO229+EO230</f>
        <v>1440.1</v>
      </c>
      <c r="EP224" s="29">
        <f>EP225+EP226+EP227+EP228+EP229+EP230</f>
        <v>146.58500000000001</v>
      </c>
      <c r="EQ224" s="29">
        <f>EP224/EO224*100</f>
        <v>10.178807027289773</v>
      </c>
      <c r="ER224" s="29">
        <f t="shared" ref="ER224" si="609">ER225+ER226+ER227+ER228+ER229+ER230</f>
        <v>9234.4</v>
      </c>
      <c r="ES224" s="29">
        <f t="shared" ref="ES224:EZ224" si="610">ES225+ES226+ES227+ES228+ES229+ES230</f>
        <v>7345.3</v>
      </c>
      <c r="ET224" s="29">
        <f t="shared" si="610"/>
        <v>6454.5</v>
      </c>
      <c r="EU224" s="29">
        <f t="shared" si="610"/>
        <v>87.872517119790885</v>
      </c>
      <c r="EV224" s="29">
        <f t="shared" ref="EV224" si="611">EV225+EV226+EV227+EV228+EV229+EV230</f>
        <v>5500</v>
      </c>
      <c r="EW224" s="29">
        <f t="shared" si="610"/>
        <v>7631.3215700000001</v>
      </c>
      <c r="EX224" s="29">
        <f t="shared" si="610"/>
        <v>7631.3215700000001</v>
      </c>
      <c r="EY224" s="29">
        <f t="shared" si="610"/>
        <v>100</v>
      </c>
      <c r="EZ224" s="29">
        <f t="shared" si="610"/>
        <v>1400</v>
      </c>
      <c r="FA224" s="29">
        <f t="shared" ref="FA224:FC224" si="612">FA225+FA226+FA227+FA228+FA229+FA230</f>
        <v>1399.7381799999998</v>
      </c>
      <c r="FB224" s="29">
        <f t="shared" si="612"/>
        <v>1399.7381799999998</v>
      </c>
      <c r="FC224" s="29">
        <f t="shared" si="612"/>
        <v>100</v>
      </c>
      <c r="FD224" s="29">
        <f>FD225+FD226+FD227+FD228+FD229+FD230</f>
        <v>0</v>
      </c>
      <c r="FE224" s="29">
        <f>FE225+FE226+FE227+FE228+FE229+FE230</f>
        <v>0</v>
      </c>
      <c r="FF224" s="29">
        <f>FF225+FF226+FF227+FF228+FF229+FF230</f>
        <v>0</v>
      </c>
      <c r="FG224" s="29">
        <f>FG225+FG226+FG227+FG228+FG229+FG230</f>
        <v>0</v>
      </c>
      <c r="FH224" s="29"/>
      <c r="FI224" s="29">
        <f>FI225+FI226+FI227+FI228+FI229+FI230</f>
        <v>0</v>
      </c>
      <c r="FJ224" s="29">
        <f>FJ225+FJ226+FJ227+FJ228+FJ229+FJ230</f>
        <v>0</v>
      </c>
      <c r="FK224" s="29">
        <f>FK225+FK226+FK227+FK228+FK229+FK230</f>
        <v>0</v>
      </c>
      <c r="FL224" s="29"/>
      <c r="FM224" s="29">
        <f t="shared" ref="FM224:FR224" si="613">FM225+FM226+FM227+FM228+FM229+FM230</f>
        <v>0</v>
      </c>
      <c r="FN224" s="29">
        <f t="shared" si="613"/>
        <v>0</v>
      </c>
      <c r="FO224" s="29">
        <f t="shared" si="613"/>
        <v>0</v>
      </c>
      <c r="FP224" s="29">
        <f t="shared" ref="FP224" si="614">FP225+FP226+FP227+FP228+FP229+FP230</f>
        <v>0</v>
      </c>
      <c r="FQ224" s="29">
        <f t="shared" si="613"/>
        <v>0</v>
      </c>
      <c r="FR224" s="29">
        <f t="shared" si="613"/>
        <v>0</v>
      </c>
      <c r="FS224" s="29"/>
      <c r="FT224" s="29"/>
      <c r="FU224" s="29">
        <f t="shared" ref="FU224:GI224" si="615">FU225+FU226+FU227+FU228+FU229+FU230</f>
        <v>0</v>
      </c>
      <c r="FV224" s="29">
        <f t="shared" si="615"/>
        <v>0</v>
      </c>
      <c r="FW224" s="29">
        <f t="shared" si="615"/>
        <v>0</v>
      </c>
      <c r="FX224" s="29">
        <f t="shared" si="615"/>
        <v>0</v>
      </c>
      <c r="FY224" s="29">
        <f t="shared" si="615"/>
        <v>0</v>
      </c>
      <c r="FZ224" s="29">
        <f t="shared" si="615"/>
        <v>0</v>
      </c>
      <c r="GA224" s="29">
        <f t="shared" si="615"/>
        <v>0</v>
      </c>
      <c r="GB224" s="29">
        <f t="shared" si="615"/>
        <v>0</v>
      </c>
      <c r="GC224" s="29">
        <f t="shared" ref="GC224:GE224" si="616">GC225+GC226+GC227+GC228+GC229+GC230</f>
        <v>0</v>
      </c>
      <c r="GD224" s="29">
        <f t="shared" si="616"/>
        <v>0</v>
      </c>
      <c r="GE224" s="29">
        <f t="shared" si="616"/>
        <v>0</v>
      </c>
      <c r="GF224" s="29">
        <f t="shared" si="615"/>
        <v>0</v>
      </c>
      <c r="GG224" s="29">
        <f t="shared" si="615"/>
        <v>0</v>
      </c>
      <c r="GH224" s="29">
        <f t="shared" si="615"/>
        <v>0</v>
      </c>
      <c r="GI224" s="29">
        <f t="shared" si="615"/>
        <v>0</v>
      </c>
      <c r="GJ224" s="29"/>
      <c r="GK224" s="29">
        <f t="shared" ref="GK224:GQ224" si="617">GK225+GK226+GK227+GK228+GK229+GK230</f>
        <v>0</v>
      </c>
      <c r="GL224" s="29">
        <f t="shared" si="617"/>
        <v>0</v>
      </c>
      <c r="GM224" s="29">
        <f t="shared" si="617"/>
        <v>0</v>
      </c>
      <c r="GN224" s="29">
        <f t="shared" si="617"/>
        <v>0</v>
      </c>
      <c r="GO224" s="29">
        <f t="shared" si="617"/>
        <v>0</v>
      </c>
      <c r="GP224" s="29">
        <f t="shared" si="617"/>
        <v>0</v>
      </c>
      <c r="GQ224" s="29">
        <f t="shared" si="617"/>
        <v>0</v>
      </c>
      <c r="GR224" s="29"/>
      <c r="GS224" s="29">
        <f>GS225+GS226+GS227+GS228+GS229+GS230</f>
        <v>0</v>
      </c>
      <c r="GT224" s="29">
        <f>GT225+GT226+GT227+GT228+GT229+GT230</f>
        <v>0</v>
      </c>
      <c r="GU224" s="29">
        <f>GU225+GU226+GU227+GU228+GU229+GU230</f>
        <v>0</v>
      </c>
      <c r="GV224" s="29"/>
      <c r="GW224" s="29"/>
      <c r="GX224" s="29"/>
      <c r="GY224" s="28"/>
      <c r="GZ224" s="28"/>
      <c r="HA224" s="29">
        <f>HA225+HA226+HA227+HA228+HA229+HA230</f>
        <v>0</v>
      </c>
      <c r="HB224" s="29">
        <f>HB225+HB226+HB227+HB228+HB229+HB230</f>
        <v>0</v>
      </c>
      <c r="HC224" s="28"/>
      <c r="HD224" s="28"/>
      <c r="HE224" s="29">
        <f>HE225+HE226+HE227+HE228+HE229+HE230</f>
        <v>0</v>
      </c>
      <c r="HF224" s="29">
        <f>HF225+HF226+HF227+HF228+HF229+HF230</f>
        <v>0</v>
      </c>
      <c r="HG224" s="28"/>
      <c r="HH224" s="29">
        <f>HH225+HH226+HH227+HH228+HH229+HH230</f>
        <v>1500</v>
      </c>
      <c r="HI224" s="29">
        <f>HI225+HI226+HI227+HI228+HI229+HI230</f>
        <v>1998.2005200000001</v>
      </c>
      <c r="HJ224" s="29">
        <f>HJ225+HJ226+HJ227+HJ228+HJ229+HJ230</f>
        <v>1998.2005200000001</v>
      </c>
      <c r="HK224" s="28">
        <f>HJ224/HI224*100</f>
        <v>100</v>
      </c>
      <c r="HL224" s="29">
        <f>HL225+HL226+HL227+HL228+HL229+HL230</f>
        <v>3665</v>
      </c>
      <c r="HM224" s="29">
        <f>HM225+HM226+HM227+HM228+HM229+HM230</f>
        <v>3665</v>
      </c>
      <c r="HN224" s="29">
        <f>HN225+HN226+HN227+HN228+HN229+HN230</f>
        <v>2407.4132500000001</v>
      </c>
      <c r="HO224" s="28">
        <f>HN224/HM224*100</f>
        <v>65.686582537517054</v>
      </c>
      <c r="HP224" s="29">
        <f>HP225+HP226+HP227+HP228+HP229+HP230</f>
        <v>0</v>
      </c>
      <c r="HQ224" s="29">
        <f>HQ225+HQ226+HQ227+HQ228+HQ229+HQ230</f>
        <v>0</v>
      </c>
      <c r="HR224" s="29">
        <f>HR225+HR226+HR227+HR228+HR229+HR230</f>
        <v>0</v>
      </c>
      <c r="HS224" s="28"/>
      <c r="HT224" s="29">
        <f>HT225+HT226+HT227+HT228+HT229+HT230</f>
        <v>6957.2</v>
      </c>
      <c r="HU224" s="29">
        <f>HU225+HU226+HU227+HU228+HU229+HU230</f>
        <v>6957.2</v>
      </c>
      <c r="HV224" s="29">
        <f>HV225+HV226+HV227+HV228+HV229+HV230</f>
        <v>3861.5088999999998</v>
      </c>
      <c r="HW224" s="28">
        <f>HV224/HU224*100</f>
        <v>55.50377881906514</v>
      </c>
      <c r="HX224" s="29"/>
      <c r="HY224" s="29"/>
      <c r="HZ224" s="29"/>
      <c r="IA224" s="28"/>
      <c r="IB224" s="29"/>
      <c r="IC224" s="29"/>
      <c r="ID224" s="29"/>
      <c r="IE224" s="28"/>
      <c r="IF224" s="29"/>
      <c r="IG224" s="29"/>
      <c r="IH224" s="29"/>
      <c r="II224" s="28"/>
      <c r="IJ224" s="28"/>
      <c r="IK224" s="29"/>
      <c r="IL224" s="29"/>
      <c r="IM224" s="28"/>
      <c r="IN224" s="28"/>
      <c r="IO224" s="29"/>
      <c r="IP224" s="29"/>
      <c r="IQ224" s="28"/>
      <c r="IR224" s="29"/>
      <c r="IS224" s="29">
        <f>IS225+IS226+IS227+IS228+IS229+IS230</f>
        <v>0</v>
      </c>
      <c r="IT224" s="29">
        <f>IT225+IT226+IT227+IT228+IT229+IT230</f>
        <v>0</v>
      </c>
      <c r="IU224" s="29">
        <f>IU225+IU226+IU227+IU228+IU229+IU230</f>
        <v>0</v>
      </c>
      <c r="IV224" s="29"/>
      <c r="IW224" s="29"/>
      <c r="IX224" s="29"/>
      <c r="IY224" s="28"/>
      <c r="IZ224" s="29"/>
      <c r="JA224" s="29"/>
      <c r="JB224" s="29"/>
      <c r="JC224" s="28"/>
      <c r="JD224" s="28"/>
      <c r="JE224" s="29"/>
      <c r="JF224" s="29"/>
      <c r="JG224" s="28"/>
      <c r="JH224" s="29"/>
      <c r="JI224" s="29"/>
      <c r="JJ224" s="29"/>
      <c r="JK224" s="28"/>
      <c r="JL224" s="28"/>
      <c r="JM224" s="29"/>
      <c r="JN224" s="29"/>
      <c r="JO224" s="28"/>
      <c r="JP224" s="29"/>
      <c r="JQ224" s="29"/>
      <c r="JR224" s="29"/>
      <c r="JS224" s="28"/>
      <c r="JT224" s="28"/>
      <c r="JU224" s="28"/>
      <c r="JV224" s="28"/>
      <c r="JW224" s="28"/>
      <c r="JX224" s="75"/>
      <c r="JY224" s="75"/>
      <c r="JZ224" s="75"/>
      <c r="KA224" s="75"/>
      <c r="KB224" s="28"/>
      <c r="KC224" s="29"/>
      <c r="KD224" s="29"/>
      <c r="KE224" s="28"/>
      <c r="KF224" s="28"/>
      <c r="KG224" s="29"/>
      <c r="KH224" s="29"/>
      <c r="KI224" s="28"/>
      <c r="KJ224" s="28"/>
      <c r="KK224" s="29"/>
      <c r="KL224" s="29"/>
      <c r="KM224" s="28"/>
      <c r="KN224" s="28"/>
      <c r="KO224" s="29"/>
      <c r="KP224" s="29"/>
      <c r="KQ224" s="28"/>
      <c r="KR224" s="28"/>
      <c r="KS224" s="29"/>
      <c r="KT224" s="29"/>
      <c r="KU224" s="28"/>
      <c r="KV224" s="28"/>
      <c r="KW224" s="29"/>
      <c r="KX224" s="29"/>
      <c r="KY224" s="28"/>
      <c r="KZ224" s="28"/>
      <c r="LA224" s="29"/>
      <c r="LB224" s="29"/>
      <c r="LC224" s="28"/>
      <c r="LD224" s="28"/>
      <c r="LE224" s="29"/>
      <c r="LF224" s="29"/>
      <c r="LG224" s="28"/>
      <c r="LH224" s="28"/>
      <c r="LI224" s="29"/>
      <c r="LJ224" s="29"/>
      <c r="LK224" s="28"/>
      <c r="LL224" s="28"/>
      <c r="LM224" s="29"/>
      <c r="LN224" s="29"/>
      <c r="LO224" s="28"/>
      <c r="LP224" s="28"/>
      <c r="LQ224" s="29"/>
      <c r="LR224" s="29"/>
      <c r="LS224" s="28"/>
    </row>
    <row r="225" spans="1:331" ht="30.75" customHeight="1" x14ac:dyDescent="0.25">
      <c r="A225" s="66" t="s">
        <v>222</v>
      </c>
      <c r="B225" s="198">
        <f t="shared" si="536"/>
        <v>78729.476379999993</v>
      </c>
      <c r="C225" s="198">
        <f t="shared" si="537"/>
        <v>91190.277469999986</v>
      </c>
      <c r="D225" s="198">
        <f t="shared" si="538"/>
        <v>91190.277469999986</v>
      </c>
      <c r="E225" s="198"/>
      <c r="F225" s="198">
        <f t="shared" si="539"/>
        <v>61016.467680000002</v>
      </c>
      <c r="G225" s="26">
        <f t="shared" si="477"/>
        <v>66.91115475558604</v>
      </c>
      <c r="H225" s="26">
        <v>1639.7</v>
      </c>
      <c r="I225" s="26">
        <v>1639.7</v>
      </c>
      <c r="J225" s="26">
        <v>1639.7</v>
      </c>
      <c r="K225" s="26">
        <f>J225/I225*100</f>
        <v>100</v>
      </c>
      <c r="L225" s="26"/>
      <c r="M225" s="27"/>
      <c r="N225" s="27"/>
      <c r="O225" s="26"/>
      <c r="P225" s="26"/>
      <c r="Q225" s="27"/>
      <c r="R225" s="27"/>
      <c r="S225" s="26"/>
      <c r="T225" s="26"/>
      <c r="U225" s="27"/>
      <c r="V225" s="27"/>
      <c r="W225" s="26"/>
      <c r="X225" s="27"/>
      <c r="Y225" s="27"/>
      <c r="Z225" s="27"/>
      <c r="AA225" s="26"/>
      <c r="AB225" s="26"/>
      <c r="AC225" s="26"/>
      <c r="AD225" s="26"/>
      <c r="AE225" s="26"/>
      <c r="AF225" s="26"/>
      <c r="AG225" s="26"/>
      <c r="AH225" s="26"/>
      <c r="AI225" s="26"/>
      <c r="AJ225" s="26"/>
      <c r="AK225" s="27">
        <v>0</v>
      </c>
      <c r="AL225" s="27">
        <v>0</v>
      </c>
      <c r="AM225" s="26"/>
      <c r="AN225" s="27"/>
      <c r="AO225" s="27"/>
      <c r="AP225" s="27"/>
      <c r="AQ225" s="27"/>
      <c r="AR225" s="27">
        <v>102</v>
      </c>
      <c r="AS225" s="27">
        <v>102.04082000000001</v>
      </c>
      <c r="AT225" s="27">
        <v>102.04082000000001</v>
      </c>
      <c r="AU225" s="26">
        <f>AT225/AS225*100</f>
        <v>100</v>
      </c>
      <c r="AV225" s="27"/>
      <c r="AW225" s="27"/>
      <c r="AX225" s="27"/>
      <c r="AY225" s="26"/>
      <c r="AZ225" s="27">
        <v>57.32582</v>
      </c>
      <c r="BA225" s="27">
        <v>57.32582</v>
      </c>
      <c r="BB225" s="27">
        <v>57.32582</v>
      </c>
      <c r="BC225" s="26">
        <f>BB225/BA225*100</f>
        <v>100</v>
      </c>
      <c r="BD225" s="27"/>
      <c r="BE225" s="27"/>
      <c r="BF225" s="27"/>
      <c r="BG225" s="26"/>
      <c r="BH225" s="27"/>
      <c r="BI225" s="27"/>
      <c r="BJ225" s="27"/>
      <c r="BK225" s="26"/>
      <c r="BL225" s="26"/>
      <c r="BM225" s="27"/>
      <c r="BN225" s="27"/>
      <c r="BO225" s="26"/>
      <c r="BP225" s="26"/>
      <c r="BQ225" s="26"/>
      <c r="BR225" s="26"/>
      <c r="BS225" s="26"/>
      <c r="BT225" s="27">
        <v>0</v>
      </c>
      <c r="BU225" s="27">
        <v>0</v>
      </c>
      <c r="BV225" s="27"/>
      <c r="BW225" s="26"/>
      <c r="BX225" s="27">
        <v>21912.3</v>
      </c>
      <c r="BY225" s="27">
        <v>29048.6</v>
      </c>
      <c r="BZ225" s="26">
        <v>18451.43376</v>
      </c>
      <c r="CA225" s="27">
        <f>BZ225/BY225*100</f>
        <v>63.51918426361339</v>
      </c>
      <c r="CB225" s="27">
        <v>6669.5505599999997</v>
      </c>
      <c r="CC225" s="27">
        <v>6669.5505599999997</v>
      </c>
      <c r="CD225" s="27">
        <v>6669.5505599999997</v>
      </c>
      <c r="CE225" s="31">
        <f>CD225/CC225*100</f>
        <v>100</v>
      </c>
      <c r="CF225" s="27">
        <v>3518.7</v>
      </c>
      <c r="CG225" s="27">
        <v>5405.1</v>
      </c>
      <c r="CH225" s="27">
        <v>2564.80231</v>
      </c>
      <c r="CI225" s="27">
        <f>CH225/CG225*100</f>
        <v>47.451523746091652</v>
      </c>
      <c r="CJ225" s="27">
        <v>560</v>
      </c>
      <c r="CK225" s="27">
        <v>560</v>
      </c>
      <c r="CL225" s="27">
        <v>257.8</v>
      </c>
      <c r="CM225" s="27">
        <f>CL225/CK225*100</f>
        <v>46.035714285714285</v>
      </c>
      <c r="CN225" s="27"/>
      <c r="CO225" s="27"/>
      <c r="CP225" s="79"/>
      <c r="CQ225" s="79"/>
      <c r="CR225" s="27"/>
      <c r="CS225" s="27"/>
      <c r="CT225" s="79"/>
      <c r="CU225" s="79"/>
      <c r="CV225" s="79"/>
      <c r="CW225" s="27"/>
      <c r="CX225" s="79"/>
      <c r="CY225" s="79"/>
      <c r="CZ225" s="27"/>
      <c r="DA225" s="27"/>
      <c r="DB225" s="79"/>
      <c r="DC225" s="31"/>
      <c r="DD225" s="27"/>
      <c r="DE225" s="27"/>
      <c r="DF225" s="79"/>
      <c r="DG225" s="79"/>
      <c r="DH225" s="79"/>
      <c r="DI225" s="27"/>
      <c r="DJ225" s="79"/>
      <c r="DK225" s="79"/>
      <c r="DL225" s="79"/>
      <c r="DM225" s="27"/>
      <c r="DN225" s="79"/>
      <c r="DO225" s="26"/>
      <c r="DP225" s="27">
        <v>263.60000000000002</v>
      </c>
      <c r="DQ225" s="27">
        <v>263.60000000000002</v>
      </c>
      <c r="DR225" s="79"/>
      <c r="DS225" s="188"/>
      <c r="DT225" s="79"/>
      <c r="DU225" s="27"/>
      <c r="DV225" s="79"/>
      <c r="DW225" s="79"/>
      <c r="DX225" s="79"/>
      <c r="DY225" s="27"/>
      <c r="DZ225" s="79"/>
      <c r="EA225" s="79"/>
      <c r="EB225" s="27">
        <v>6099.3</v>
      </c>
      <c r="EC225" s="27">
        <v>6099.3</v>
      </c>
      <c r="ED225" s="27">
        <v>3298.2606800000003</v>
      </c>
      <c r="EE225" s="27">
        <f>ED225/EC225*100</f>
        <v>54.076052661780864</v>
      </c>
      <c r="EF225" s="27"/>
      <c r="EG225" s="27"/>
      <c r="EH225" s="79"/>
      <c r="EI225" s="26"/>
      <c r="EJ225" s="27">
        <v>8210.2999999999993</v>
      </c>
      <c r="EK225" s="27">
        <v>10908.2</v>
      </c>
      <c r="EL225" s="27">
        <v>4076.28631</v>
      </c>
      <c r="EM225" s="27">
        <f>EL225/EK225*100</f>
        <v>37.369009644120929</v>
      </c>
      <c r="EN225" s="27">
        <v>1440.1</v>
      </c>
      <c r="EO225" s="27">
        <v>1440.1</v>
      </c>
      <c r="EP225" s="188">
        <v>146.58500000000001</v>
      </c>
      <c r="EQ225" s="27">
        <f>EP225/EO225*100</f>
        <v>10.178807027289773</v>
      </c>
      <c r="ER225" s="27">
        <v>9234.4</v>
      </c>
      <c r="ES225" s="27">
        <v>7345.3</v>
      </c>
      <c r="ET225" s="27">
        <v>6454.5</v>
      </c>
      <c r="EU225" s="27">
        <f>ET225/ES225*100</f>
        <v>87.872517119790885</v>
      </c>
      <c r="EV225" s="27">
        <v>5500</v>
      </c>
      <c r="EW225" s="163">
        <v>7631.3215700000001</v>
      </c>
      <c r="EX225" s="163">
        <v>7631.3215700000001</v>
      </c>
      <c r="EY225" s="27">
        <f>EX225/EW225*100</f>
        <v>100</v>
      </c>
      <c r="EZ225" s="27">
        <v>1400</v>
      </c>
      <c r="FA225" s="163">
        <v>1399.7381799999998</v>
      </c>
      <c r="FB225" s="163">
        <v>1399.7381799999998</v>
      </c>
      <c r="FC225" s="27">
        <f>FB225/FA225*100</f>
        <v>100</v>
      </c>
      <c r="FD225" s="27"/>
      <c r="FE225" s="27"/>
      <c r="FF225" s="79"/>
      <c r="FG225" s="79"/>
      <c r="FH225" s="79"/>
      <c r="FI225" s="27"/>
      <c r="FJ225" s="79"/>
      <c r="FK225" s="79"/>
      <c r="FL225" s="79"/>
      <c r="FM225" s="27"/>
      <c r="FN225" s="79"/>
      <c r="FO225" s="79"/>
      <c r="FP225" s="27"/>
      <c r="FQ225" s="27"/>
      <c r="FR225" s="27"/>
      <c r="FS225" s="27"/>
      <c r="FT225" s="27"/>
      <c r="FU225" s="27"/>
      <c r="FV225" s="27"/>
      <c r="FW225" s="27"/>
      <c r="FX225" s="27"/>
      <c r="FY225" s="27"/>
      <c r="FZ225" s="27"/>
      <c r="GA225" s="27"/>
      <c r="GB225" s="27"/>
      <c r="GC225" s="27"/>
      <c r="GD225" s="27"/>
      <c r="GE225" s="27"/>
      <c r="GF225" s="27"/>
      <c r="GG225" s="27"/>
      <c r="GH225" s="27"/>
      <c r="GI225" s="27"/>
      <c r="GJ225" s="27"/>
      <c r="GK225" s="27"/>
      <c r="GL225" s="27"/>
      <c r="GM225" s="27"/>
      <c r="GN225" s="27"/>
      <c r="GO225" s="27"/>
      <c r="GP225" s="27"/>
      <c r="GQ225" s="27"/>
      <c r="GR225" s="27"/>
      <c r="GS225" s="27">
        <v>0</v>
      </c>
      <c r="GT225" s="27">
        <v>0</v>
      </c>
      <c r="GU225" s="26"/>
      <c r="GV225" s="27"/>
      <c r="GW225" s="27"/>
      <c r="GX225" s="27"/>
      <c r="GY225" s="26"/>
      <c r="GZ225" s="26"/>
      <c r="HA225" s="27"/>
      <c r="HB225" s="27"/>
      <c r="HC225" s="26"/>
      <c r="HD225" s="26"/>
      <c r="HE225" s="27"/>
      <c r="HF225" s="27"/>
      <c r="HG225" s="26"/>
      <c r="HH225" s="27">
        <v>1500</v>
      </c>
      <c r="HI225" s="27">
        <v>1998.2005200000001</v>
      </c>
      <c r="HJ225" s="27">
        <v>1998.2005200000001</v>
      </c>
      <c r="HK225" s="26">
        <f>HJ225/HI225*100</f>
        <v>100</v>
      </c>
      <c r="HL225" s="27">
        <v>3665</v>
      </c>
      <c r="HM225" s="27">
        <v>3665</v>
      </c>
      <c r="HN225" s="27">
        <v>2407.4132500000001</v>
      </c>
      <c r="HO225" s="26">
        <f>HN225/HM225*100</f>
        <v>65.686582537517054</v>
      </c>
      <c r="HP225" s="27"/>
      <c r="HQ225" s="27"/>
      <c r="HR225" s="27"/>
      <c r="HS225" s="26"/>
      <c r="HT225" s="27">
        <v>6957.2</v>
      </c>
      <c r="HU225" s="27">
        <v>6957.2</v>
      </c>
      <c r="HV225" s="27">
        <v>3861.5088999999998</v>
      </c>
      <c r="HW225" s="26">
        <f>HV225/HU225*100</f>
        <v>55.50377881906514</v>
      </c>
      <c r="HX225" s="27"/>
      <c r="HY225" s="27"/>
      <c r="HZ225" s="27"/>
      <c r="IA225" s="26"/>
      <c r="IB225" s="27"/>
      <c r="IC225" s="27"/>
      <c r="ID225" s="27"/>
      <c r="IE225" s="26"/>
      <c r="IF225" s="27"/>
      <c r="IG225" s="27"/>
      <c r="IH225" s="27"/>
      <c r="II225" s="26"/>
      <c r="IJ225" s="26"/>
      <c r="IK225" s="27"/>
      <c r="IL225" s="27"/>
      <c r="IM225" s="26"/>
      <c r="IN225" s="26"/>
      <c r="IO225" s="27"/>
      <c r="IP225" s="27"/>
      <c r="IQ225" s="26"/>
      <c r="IR225" s="79"/>
      <c r="IS225" s="27"/>
      <c r="IT225" s="79"/>
      <c r="IU225" s="79"/>
      <c r="IV225" s="27"/>
      <c r="IW225" s="27"/>
      <c r="IX225" s="27"/>
      <c r="IY225" s="26"/>
      <c r="IZ225" s="27"/>
      <c r="JA225" s="27"/>
      <c r="JB225" s="27"/>
      <c r="JC225" s="26"/>
      <c r="JD225" s="26"/>
      <c r="JE225" s="27"/>
      <c r="JF225" s="27"/>
      <c r="JG225" s="26"/>
      <c r="JH225" s="27"/>
      <c r="JI225" s="27"/>
      <c r="JJ225" s="27"/>
      <c r="JK225" s="26"/>
      <c r="JL225" s="26"/>
      <c r="JM225" s="27"/>
      <c r="JN225" s="27"/>
      <c r="JO225" s="26"/>
      <c r="JP225" s="27"/>
      <c r="JQ225" s="27"/>
      <c r="JR225" s="27"/>
      <c r="JS225" s="26"/>
      <c r="JT225" s="26"/>
      <c r="JU225" s="26"/>
      <c r="JV225" s="26"/>
      <c r="JW225" s="26"/>
      <c r="JX225" s="30"/>
      <c r="JY225" s="30"/>
      <c r="JZ225" s="30"/>
      <c r="KA225" s="30"/>
      <c r="KB225" s="26"/>
      <c r="KC225" s="27"/>
      <c r="KD225" s="27"/>
      <c r="KE225" s="26"/>
      <c r="KF225" s="26"/>
      <c r="KG225" s="27"/>
      <c r="KH225" s="27"/>
      <c r="KI225" s="26"/>
      <c r="KJ225" s="26"/>
      <c r="KK225" s="27"/>
      <c r="KL225" s="27"/>
      <c r="KM225" s="26"/>
      <c r="KN225" s="26"/>
      <c r="KO225" s="27"/>
      <c r="KP225" s="27"/>
      <c r="KQ225" s="26"/>
      <c r="KR225" s="26"/>
      <c r="KS225" s="27"/>
      <c r="KT225" s="27"/>
      <c r="KU225" s="26"/>
      <c r="KV225" s="26"/>
      <c r="KW225" s="27"/>
      <c r="KX225" s="27"/>
      <c r="KY225" s="26"/>
      <c r="KZ225" s="26"/>
      <c r="LA225" s="27"/>
      <c r="LB225" s="27"/>
      <c r="LC225" s="26"/>
      <c r="LD225" s="26"/>
      <c r="LE225" s="27"/>
      <c r="LF225" s="27"/>
      <c r="LG225" s="26"/>
      <c r="LH225" s="26"/>
      <c r="LI225" s="27"/>
      <c r="LJ225" s="27"/>
      <c r="LK225" s="26"/>
      <c r="LL225" s="26"/>
      <c r="LM225" s="27"/>
      <c r="LN225" s="27"/>
      <c r="LO225" s="26"/>
      <c r="LP225" s="26"/>
      <c r="LQ225" s="27"/>
      <c r="LR225" s="27"/>
      <c r="LS225" s="26"/>
    </row>
    <row r="226" spans="1:331" ht="15.75" x14ac:dyDescent="0.25">
      <c r="A226" s="66" t="s">
        <v>433</v>
      </c>
      <c r="B226" s="198">
        <f t="shared" si="536"/>
        <v>7497</v>
      </c>
      <c r="C226" s="198">
        <f t="shared" si="537"/>
        <v>10173.82999</v>
      </c>
      <c r="D226" s="198">
        <f t="shared" si="538"/>
        <v>10173.82999</v>
      </c>
      <c r="E226" s="198"/>
      <c r="F226" s="198">
        <f t="shared" si="539"/>
        <v>10173.82999</v>
      </c>
      <c r="G226" s="26">
        <f t="shared" si="477"/>
        <v>100</v>
      </c>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v>1067.04999</v>
      </c>
      <c r="BR226" s="26">
        <v>1067.04999</v>
      </c>
      <c r="BS226" s="26">
        <f t="shared" si="566"/>
        <v>100</v>
      </c>
      <c r="BT226" s="26"/>
      <c r="BU226" s="26"/>
      <c r="BV226" s="26"/>
      <c r="BW226" s="26"/>
      <c r="BX226" s="184"/>
      <c r="BY226" s="184"/>
      <c r="BZ226" s="184"/>
      <c r="CA226" s="184"/>
      <c r="CB226" s="26"/>
      <c r="CC226" s="26"/>
      <c r="CD226" s="26"/>
      <c r="CE226" s="80"/>
      <c r="CF226" s="26"/>
      <c r="CG226" s="26"/>
      <c r="CH226" s="26"/>
      <c r="CI226" s="80"/>
      <c r="CJ226" s="26"/>
      <c r="CK226" s="26"/>
      <c r="CL226" s="26"/>
      <c r="CM226" s="80"/>
      <c r="CN226" s="26"/>
      <c r="CO226" s="26"/>
      <c r="CP226" s="26"/>
      <c r="CQ226" s="80"/>
      <c r="CR226" s="26"/>
      <c r="CS226" s="26"/>
      <c r="CT226" s="26"/>
      <c r="CU226" s="80"/>
      <c r="CV226" s="80"/>
      <c r="CW226" s="26"/>
      <c r="CX226" s="26"/>
      <c r="CY226" s="80"/>
      <c r="CZ226" s="26">
        <v>7497</v>
      </c>
      <c r="DA226" s="26">
        <v>7497</v>
      </c>
      <c r="DB226" s="26">
        <v>7497</v>
      </c>
      <c r="DC226" s="31">
        <f t="shared" si="567"/>
        <v>100</v>
      </c>
      <c r="DD226" s="26"/>
      <c r="DE226" s="26"/>
      <c r="DF226" s="26"/>
      <c r="DG226" s="80"/>
      <c r="DH226" s="80"/>
      <c r="DI226" s="26"/>
      <c r="DJ226" s="26"/>
      <c r="DK226" s="80"/>
      <c r="DL226" s="80"/>
      <c r="DM226" s="26">
        <v>1609.78</v>
      </c>
      <c r="DN226" s="26">
        <v>1609.78</v>
      </c>
      <c r="DO226" s="26">
        <f t="shared" si="593"/>
        <v>100</v>
      </c>
      <c r="DP226" s="26"/>
      <c r="DQ226" s="26"/>
      <c r="DR226" s="26"/>
      <c r="DS226" s="188"/>
      <c r="DT226" s="80"/>
      <c r="DU226" s="27"/>
      <c r="DV226" s="26"/>
      <c r="DW226" s="80"/>
      <c r="DX226" s="80"/>
      <c r="DY226" s="27"/>
      <c r="DZ226" s="26"/>
      <c r="EA226" s="80"/>
      <c r="EB226" s="27"/>
      <c r="EC226" s="27"/>
      <c r="ED226" s="26"/>
      <c r="EE226" s="80"/>
      <c r="EF226" s="27"/>
      <c r="EG226" s="27"/>
      <c r="EH226" s="26"/>
      <c r="EI226" s="26"/>
      <c r="EJ226" s="27"/>
      <c r="EK226" s="27"/>
      <c r="EL226" s="26"/>
      <c r="EM226" s="80"/>
      <c r="EN226" s="27"/>
      <c r="EO226" s="27"/>
      <c r="EP226" s="26"/>
      <c r="EQ226" s="80"/>
      <c r="ER226" s="26"/>
      <c r="ES226" s="26"/>
      <c r="ET226" s="26"/>
      <c r="EU226" s="80"/>
      <c r="EV226" s="26"/>
      <c r="EW226" s="26"/>
      <c r="EX226" s="26"/>
      <c r="EY226" s="26"/>
      <c r="EZ226" s="26"/>
      <c r="FA226" s="26"/>
      <c r="FB226" s="26"/>
      <c r="FC226" s="26"/>
      <c r="FD226" s="27"/>
      <c r="FE226" s="27"/>
      <c r="FF226" s="26"/>
      <c r="FG226" s="80"/>
      <c r="FH226" s="80"/>
      <c r="FI226" s="27"/>
      <c r="FJ226" s="26"/>
      <c r="FK226" s="80"/>
      <c r="FL226" s="80"/>
      <c r="FM226" s="27"/>
      <c r="FN226" s="26"/>
      <c r="FO226" s="80"/>
      <c r="FP226" s="26"/>
      <c r="FQ226" s="26"/>
      <c r="FR226" s="26"/>
      <c r="FS226" s="80"/>
      <c r="FT226" s="80"/>
      <c r="FU226" s="26"/>
      <c r="FV226" s="26"/>
      <c r="FW226" s="80"/>
      <c r="FX226" s="26"/>
      <c r="FY226" s="26"/>
      <c r="FZ226" s="26"/>
      <c r="GA226" s="80"/>
      <c r="GB226" s="26"/>
      <c r="GC226" s="26"/>
      <c r="GD226" s="26"/>
      <c r="GE226" s="80"/>
      <c r="GF226" s="26"/>
      <c r="GG226" s="26"/>
      <c r="GH226" s="26"/>
      <c r="GI226" s="80"/>
      <c r="GJ226" s="80"/>
      <c r="GK226" s="26"/>
      <c r="GL226" s="26"/>
      <c r="GM226" s="80"/>
      <c r="GN226" s="26"/>
      <c r="GO226" s="26"/>
      <c r="GP226" s="26"/>
      <c r="GQ226" s="80"/>
      <c r="GR226" s="80"/>
      <c r="GS226" s="26"/>
      <c r="GT226" s="26"/>
      <c r="GU226" s="26"/>
      <c r="GV226" s="26"/>
      <c r="GW226" s="26"/>
      <c r="GX226" s="26"/>
      <c r="GY226" s="26"/>
      <c r="GZ226" s="26"/>
      <c r="HA226" s="26"/>
      <c r="HB226" s="26"/>
      <c r="HC226" s="26"/>
      <c r="HD226" s="26"/>
      <c r="HE226" s="26"/>
      <c r="HF226" s="26"/>
      <c r="HG226" s="26"/>
      <c r="HH226" s="26"/>
      <c r="HI226" s="26"/>
      <c r="HJ226" s="26"/>
      <c r="HK226" s="26"/>
      <c r="HL226" s="26"/>
      <c r="HM226" s="26"/>
      <c r="HN226" s="26"/>
      <c r="HO226" s="26"/>
      <c r="HP226" s="26"/>
      <c r="HQ226" s="26"/>
      <c r="HR226" s="26"/>
      <c r="HS226" s="26"/>
      <c r="HT226" s="26"/>
      <c r="HU226" s="26"/>
      <c r="HV226" s="26"/>
      <c r="HW226" s="26"/>
      <c r="HX226" s="26"/>
      <c r="HY226" s="26"/>
      <c r="HZ226" s="26"/>
      <c r="IA226" s="26"/>
      <c r="IB226" s="26"/>
      <c r="IC226" s="26"/>
      <c r="ID226" s="26"/>
      <c r="IE226" s="26"/>
      <c r="IF226" s="26"/>
      <c r="IG226" s="26"/>
      <c r="IH226" s="26"/>
      <c r="II226" s="26"/>
      <c r="IJ226" s="26"/>
      <c r="IK226" s="26"/>
      <c r="IL226" s="26"/>
      <c r="IM226" s="26"/>
      <c r="IN226" s="26"/>
      <c r="IO226" s="26"/>
      <c r="IP226" s="26"/>
      <c r="IQ226" s="26"/>
      <c r="IR226" s="80"/>
      <c r="IS226" s="27"/>
      <c r="IT226" s="26"/>
      <c r="IU226" s="80"/>
      <c r="IV226" s="26"/>
      <c r="IW226" s="26"/>
      <c r="IX226" s="26"/>
      <c r="IY226" s="26"/>
      <c r="IZ226" s="26"/>
      <c r="JA226" s="26"/>
      <c r="JB226" s="26"/>
      <c r="JC226" s="26"/>
      <c r="JD226" s="26"/>
      <c r="JE226" s="26"/>
      <c r="JF226" s="26"/>
      <c r="JG226" s="26"/>
      <c r="JH226" s="26"/>
      <c r="JI226" s="26"/>
      <c r="JJ226" s="26"/>
      <c r="JK226" s="26"/>
      <c r="JL226" s="26"/>
      <c r="JM226" s="26"/>
      <c r="JN226" s="26"/>
      <c r="JO226" s="26"/>
      <c r="JP226" s="26"/>
      <c r="JQ226" s="26"/>
      <c r="JR226" s="26"/>
      <c r="JS226" s="26"/>
      <c r="JT226" s="26"/>
      <c r="JU226" s="26"/>
      <c r="JV226" s="26"/>
      <c r="JW226" s="26"/>
      <c r="JX226" s="30"/>
      <c r="JY226" s="30"/>
      <c r="JZ226" s="30"/>
      <c r="KA226" s="30"/>
      <c r="KB226" s="26"/>
      <c r="KC226" s="26"/>
      <c r="KD226" s="26"/>
      <c r="KE226" s="26"/>
      <c r="KF226" s="26"/>
      <c r="KG226" s="26"/>
      <c r="KH226" s="26"/>
      <c r="KI226" s="26"/>
      <c r="KJ226" s="26"/>
      <c r="KK226" s="26"/>
      <c r="KL226" s="26"/>
      <c r="KM226" s="26"/>
      <c r="KN226" s="26"/>
      <c r="KO226" s="26"/>
      <c r="KP226" s="26"/>
      <c r="KQ226" s="26"/>
      <c r="KR226" s="26"/>
      <c r="KS226" s="26"/>
      <c r="KT226" s="26"/>
      <c r="KU226" s="26"/>
      <c r="KV226" s="26"/>
      <c r="KW226" s="26"/>
      <c r="KX226" s="26"/>
      <c r="KY226" s="26"/>
      <c r="KZ226" s="26"/>
      <c r="LA226" s="26"/>
      <c r="LB226" s="26"/>
      <c r="LC226" s="26"/>
      <c r="LD226" s="26"/>
      <c r="LE226" s="26"/>
      <c r="LF226" s="26"/>
      <c r="LG226" s="26"/>
      <c r="LH226" s="26"/>
      <c r="LI226" s="26"/>
      <c r="LJ226" s="26"/>
      <c r="LK226" s="26"/>
      <c r="LL226" s="26"/>
      <c r="LM226" s="26"/>
      <c r="LN226" s="26"/>
      <c r="LO226" s="26"/>
      <c r="LP226" s="26"/>
      <c r="LQ226" s="26"/>
      <c r="LR226" s="26"/>
      <c r="LS226" s="26"/>
    </row>
    <row r="227" spans="1:331" ht="15.75" x14ac:dyDescent="0.25">
      <c r="A227" s="66" t="s">
        <v>357</v>
      </c>
      <c r="B227" s="198">
        <f t="shared" si="536"/>
        <v>0</v>
      </c>
      <c r="C227" s="198">
        <f t="shared" si="537"/>
        <v>0</v>
      </c>
      <c r="D227" s="198">
        <f t="shared" si="538"/>
        <v>0</v>
      </c>
      <c r="E227" s="198"/>
      <c r="F227" s="198">
        <f t="shared" si="539"/>
        <v>0</v>
      </c>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184"/>
      <c r="BY227" s="184"/>
      <c r="BZ227" s="184"/>
      <c r="CA227" s="184"/>
      <c r="CB227" s="26"/>
      <c r="CC227" s="26"/>
      <c r="CD227" s="26"/>
      <c r="CE227" s="80"/>
      <c r="CF227" s="26"/>
      <c r="CG227" s="26"/>
      <c r="CH227" s="26"/>
      <c r="CI227" s="80"/>
      <c r="CJ227" s="26"/>
      <c r="CK227" s="26"/>
      <c r="CL227" s="26"/>
      <c r="CM227" s="80"/>
      <c r="CN227" s="26"/>
      <c r="CO227" s="26"/>
      <c r="CP227" s="26"/>
      <c r="CQ227" s="80"/>
      <c r="CR227" s="26"/>
      <c r="CS227" s="26"/>
      <c r="CT227" s="26"/>
      <c r="CU227" s="80"/>
      <c r="CV227" s="80"/>
      <c r="CW227" s="26"/>
      <c r="CX227" s="26"/>
      <c r="CY227" s="80"/>
      <c r="CZ227" s="26"/>
      <c r="DA227" s="26"/>
      <c r="DB227" s="26"/>
      <c r="DC227" s="31"/>
      <c r="DD227" s="26"/>
      <c r="DE227" s="26"/>
      <c r="DF227" s="26"/>
      <c r="DG227" s="80"/>
      <c r="DH227" s="80"/>
      <c r="DI227" s="26"/>
      <c r="DJ227" s="26"/>
      <c r="DK227" s="80"/>
      <c r="DL227" s="80"/>
      <c r="DM227" s="26"/>
      <c r="DN227" s="26"/>
      <c r="DO227" s="26"/>
      <c r="DP227" s="26"/>
      <c r="DQ227" s="26"/>
      <c r="DR227" s="26"/>
      <c r="DS227" s="188"/>
      <c r="DT227" s="80"/>
      <c r="DU227" s="27"/>
      <c r="DV227" s="26"/>
      <c r="DW227" s="80"/>
      <c r="DX227" s="80"/>
      <c r="DY227" s="27"/>
      <c r="DZ227" s="26"/>
      <c r="EA227" s="80"/>
      <c r="EB227" s="27"/>
      <c r="EC227" s="27"/>
      <c r="ED227" s="26"/>
      <c r="EE227" s="80"/>
      <c r="EF227" s="27"/>
      <c r="EG227" s="27"/>
      <c r="EH227" s="26"/>
      <c r="EI227" s="26"/>
      <c r="EJ227" s="27"/>
      <c r="EK227" s="27"/>
      <c r="EL227" s="26"/>
      <c r="EM227" s="80"/>
      <c r="EN227" s="27"/>
      <c r="EO227" s="27"/>
      <c r="EP227" s="26"/>
      <c r="EQ227" s="80"/>
      <c r="ER227" s="26"/>
      <c r="ES227" s="26"/>
      <c r="ET227" s="26"/>
      <c r="EU227" s="80"/>
      <c r="EV227" s="26"/>
      <c r="EW227" s="26"/>
      <c r="EX227" s="26"/>
      <c r="EY227" s="26"/>
      <c r="EZ227" s="26"/>
      <c r="FA227" s="26"/>
      <c r="FB227" s="26"/>
      <c r="FC227" s="26"/>
      <c r="FD227" s="27"/>
      <c r="FE227" s="27"/>
      <c r="FF227" s="26"/>
      <c r="FG227" s="80"/>
      <c r="FH227" s="80"/>
      <c r="FI227" s="27"/>
      <c r="FJ227" s="26"/>
      <c r="FK227" s="80"/>
      <c r="FL227" s="80"/>
      <c r="FM227" s="27"/>
      <c r="FN227" s="26"/>
      <c r="FO227" s="80"/>
      <c r="FP227" s="26"/>
      <c r="FQ227" s="26"/>
      <c r="FR227" s="26"/>
      <c r="FS227" s="80"/>
      <c r="FT227" s="80"/>
      <c r="FU227" s="26"/>
      <c r="FV227" s="26"/>
      <c r="FW227" s="80"/>
      <c r="FX227" s="26"/>
      <c r="FY227" s="26"/>
      <c r="FZ227" s="26"/>
      <c r="GA227" s="80"/>
      <c r="GB227" s="26"/>
      <c r="GC227" s="26"/>
      <c r="GD227" s="26"/>
      <c r="GE227" s="80"/>
      <c r="GF227" s="26"/>
      <c r="GG227" s="26"/>
      <c r="GH227" s="26"/>
      <c r="GI227" s="80"/>
      <c r="GJ227" s="80"/>
      <c r="GK227" s="26"/>
      <c r="GL227" s="26"/>
      <c r="GM227" s="80"/>
      <c r="GN227" s="26"/>
      <c r="GO227" s="26"/>
      <c r="GP227" s="26"/>
      <c r="GQ227" s="80"/>
      <c r="GR227" s="80"/>
      <c r="GS227" s="26"/>
      <c r="GT227" s="26"/>
      <c r="GU227" s="26"/>
      <c r="GV227" s="26"/>
      <c r="GW227" s="26"/>
      <c r="GX227" s="26"/>
      <c r="GY227" s="26"/>
      <c r="GZ227" s="26"/>
      <c r="HA227" s="26"/>
      <c r="HB227" s="26"/>
      <c r="HC227" s="26"/>
      <c r="HD227" s="26"/>
      <c r="HE227" s="26"/>
      <c r="HF227" s="26"/>
      <c r="HG227" s="26"/>
      <c r="HH227" s="26"/>
      <c r="HI227" s="26"/>
      <c r="HJ227" s="26"/>
      <c r="HK227" s="26"/>
      <c r="HL227" s="26"/>
      <c r="HM227" s="26"/>
      <c r="HN227" s="26"/>
      <c r="HO227" s="26"/>
      <c r="HP227" s="26"/>
      <c r="HQ227" s="26"/>
      <c r="HR227" s="26"/>
      <c r="HS227" s="26"/>
      <c r="HT227" s="26"/>
      <c r="HU227" s="26"/>
      <c r="HV227" s="26"/>
      <c r="HW227" s="26"/>
      <c r="HX227" s="26"/>
      <c r="HY227" s="26"/>
      <c r="HZ227" s="26"/>
      <c r="IA227" s="26"/>
      <c r="IB227" s="26"/>
      <c r="IC227" s="26"/>
      <c r="ID227" s="26"/>
      <c r="IE227" s="26"/>
      <c r="IF227" s="26"/>
      <c r="IG227" s="26"/>
      <c r="IH227" s="26"/>
      <c r="II227" s="26"/>
      <c r="IJ227" s="26"/>
      <c r="IK227" s="26"/>
      <c r="IL227" s="26"/>
      <c r="IM227" s="26"/>
      <c r="IN227" s="26"/>
      <c r="IO227" s="26"/>
      <c r="IP227" s="26"/>
      <c r="IQ227" s="26"/>
      <c r="IR227" s="80"/>
      <c r="IS227" s="27"/>
      <c r="IT227" s="26"/>
      <c r="IU227" s="80"/>
      <c r="IV227" s="26"/>
      <c r="IW227" s="26"/>
      <c r="IX227" s="26"/>
      <c r="IY227" s="26"/>
      <c r="IZ227" s="26"/>
      <c r="JA227" s="26"/>
      <c r="JB227" s="26"/>
      <c r="JC227" s="26"/>
      <c r="JD227" s="26"/>
      <c r="JE227" s="26"/>
      <c r="JF227" s="26"/>
      <c r="JG227" s="26"/>
      <c r="JH227" s="26"/>
      <c r="JI227" s="26"/>
      <c r="JJ227" s="26"/>
      <c r="JK227" s="26"/>
      <c r="JL227" s="26"/>
      <c r="JM227" s="26"/>
      <c r="JN227" s="26"/>
      <c r="JO227" s="26"/>
      <c r="JP227" s="26"/>
      <c r="JQ227" s="26"/>
      <c r="JR227" s="26"/>
      <c r="JS227" s="26"/>
      <c r="JT227" s="26"/>
      <c r="JU227" s="26"/>
      <c r="JV227" s="26"/>
      <c r="JW227" s="26"/>
      <c r="JX227" s="30"/>
      <c r="JY227" s="30"/>
      <c r="JZ227" s="30"/>
      <c r="KA227" s="30"/>
      <c r="KB227" s="26"/>
      <c r="KC227" s="26"/>
      <c r="KD227" s="26"/>
      <c r="KE227" s="26"/>
      <c r="KF227" s="26"/>
      <c r="KG227" s="26"/>
      <c r="KH227" s="26"/>
      <c r="KI227" s="26"/>
      <c r="KJ227" s="26"/>
      <c r="KK227" s="26"/>
      <c r="KL227" s="26"/>
      <c r="KM227" s="26"/>
      <c r="KN227" s="26"/>
      <c r="KO227" s="26"/>
      <c r="KP227" s="26"/>
      <c r="KQ227" s="26"/>
      <c r="KR227" s="26"/>
      <c r="KS227" s="26"/>
      <c r="KT227" s="26"/>
      <c r="KU227" s="26"/>
      <c r="KV227" s="26"/>
      <c r="KW227" s="26"/>
      <c r="KX227" s="26"/>
      <c r="KY227" s="26"/>
      <c r="KZ227" s="26"/>
      <c r="LA227" s="26"/>
      <c r="LB227" s="26"/>
      <c r="LC227" s="26"/>
      <c r="LD227" s="26"/>
      <c r="LE227" s="26"/>
      <c r="LF227" s="26"/>
      <c r="LG227" s="26"/>
      <c r="LH227" s="26"/>
      <c r="LI227" s="26"/>
      <c r="LJ227" s="26"/>
      <c r="LK227" s="26"/>
      <c r="LL227" s="26"/>
      <c r="LM227" s="26"/>
      <c r="LN227" s="26"/>
      <c r="LO227" s="26"/>
      <c r="LP227" s="26"/>
      <c r="LQ227" s="26"/>
      <c r="LR227" s="26"/>
      <c r="LS227" s="26"/>
    </row>
    <row r="228" spans="1:331" ht="15.75" x14ac:dyDescent="0.25">
      <c r="A228" s="66" t="s">
        <v>434</v>
      </c>
      <c r="B228" s="198">
        <f t="shared" si="536"/>
        <v>0</v>
      </c>
      <c r="C228" s="198">
        <f t="shared" si="537"/>
        <v>0</v>
      </c>
      <c r="D228" s="198">
        <f t="shared" si="538"/>
        <v>0</v>
      </c>
      <c r="E228" s="198"/>
      <c r="F228" s="198">
        <f t="shared" si="539"/>
        <v>0</v>
      </c>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184"/>
      <c r="BY228" s="184"/>
      <c r="BZ228" s="184"/>
      <c r="CA228" s="184"/>
      <c r="CB228" s="26"/>
      <c r="CC228" s="26"/>
      <c r="CD228" s="26"/>
      <c r="CE228" s="80"/>
      <c r="CF228" s="26"/>
      <c r="CG228" s="26"/>
      <c r="CH228" s="26"/>
      <c r="CI228" s="80"/>
      <c r="CJ228" s="26"/>
      <c r="CK228" s="26"/>
      <c r="CL228" s="26"/>
      <c r="CM228" s="80"/>
      <c r="CN228" s="26"/>
      <c r="CO228" s="26"/>
      <c r="CP228" s="26"/>
      <c r="CQ228" s="80"/>
      <c r="CR228" s="26"/>
      <c r="CS228" s="26"/>
      <c r="CT228" s="26"/>
      <c r="CU228" s="80"/>
      <c r="CV228" s="80"/>
      <c r="CW228" s="26"/>
      <c r="CX228" s="26"/>
      <c r="CY228" s="80"/>
      <c r="CZ228" s="26"/>
      <c r="DA228" s="26"/>
      <c r="DB228" s="26"/>
      <c r="DC228" s="31"/>
      <c r="DD228" s="26"/>
      <c r="DE228" s="26"/>
      <c r="DF228" s="26"/>
      <c r="DG228" s="80"/>
      <c r="DH228" s="80"/>
      <c r="DI228" s="26"/>
      <c r="DJ228" s="26"/>
      <c r="DK228" s="80"/>
      <c r="DL228" s="80"/>
      <c r="DM228" s="26"/>
      <c r="DN228" s="26"/>
      <c r="DO228" s="26"/>
      <c r="DP228" s="26"/>
      <c r="DQ228" s="26"/>
      <c r="DR228" s="26"/>
      <c r="DS228" s="188"/>
      <c r="DT228" s="80"/>
      <c r="DU228" s="27"/>
      <c r="DV228" s="26"/>
      <c r="DW228" s="80"/>
      <c r="DX228" s="80"/>
      <c r="DY228" s="27"/>
      <c r="DZ228" s="26"/>
      <c r="EA228" s="80"/>
      <c r="EB228" s="27"/>
      <c r="EC228" s="27"/>
      <c r="ED228" s="26"/>
      <c r="EE228" s="80"/>
      <c r="EF228" s="27"/>
      <c r="EG228" s="27"/>
      <c r="EH228" s="26"/>
      <c r="EI228" s="26"/>
      <c r="EJ228" s="27"/>
      <c r="EK228" s="27"/>
      <c r="EL228" s="26"/>
      <c r="EM228" s="80"/>
      <c r="EN228" s="27"/>
      <c r="EO228" s="27"/>
      <c r="EP228" s="26"/>
      <c r="EQ228" s="80"/>
      <c r="ER228" s="26"/>
      <c r="ES228" s="26"/>
      <c r="ET228" s="26"/>
      <c r="EU228" s="80"/>
      <c r="EV228" s="26"/>
      <c r="EW228" s="26"/>
      <c r="EX228" s="26"/>
      <c r="EY228" s="26"/>
      <c r="EZ228" s="26"/>
      <c r="FA228" s="26"/>
      <c r="FB228" s="26"/>
      <c r="FC228" s="26"/>
      <c r="FD228" s="27"/>
      <c r="FE228" s="27"/>
      <c r="FF228" s="26"/>
      <c r="FG228" s="80"/>
      <c r="FH228" s="80"/>
      <c r="FI228" s="27"/>
      <c r="FJ228" s="26"/>
      <c r="FK228" s="80"/>
      <c r="FL228" s="80"/>
      <c r="FM228" s="27"/>
      <c r="FN228" s="26"/>
      <c r="FO228" s="80"/>
      <c r="FP228" s="26"/>
      <c r="FQ228" s="26"/>
      <c r="FR228" s="26"/>
      <c r="FS228" s="80"/>
      <c r="FT228" s="80"/>
      <c r="FU228" s="26"/>
      <c r="FV228" s="26"/>
      <c r="FW228" s="80"/>
      <c r="FX228" s="26"/>
      <c r="FY228" s="26"/>
      <c r="FZ228" s="26"/>
      <c r="GA228" s="80"/>
      <c r="GB228" s="26"/>
      <c r="GC228" s="26"/>
      <c r="GD228" s="26"/>
      <c r="GE228" s="80"/>
      <c r="GF228" s="26"/>
      <c r="GG228" s="26"/>
      <c r="GH228" s="26"/>
      <c r="GI228" s="80"/>
      <c r="GJ228" s="80"/>
      <c r="GK228" s="26"/>
      <c r="GL228" s="26"/>
      <c r="GM228" s="80"/>
      <c r="GN228" s="26"/>
      <c r="GO228" s="26"/>
      <c r="GP228" s="26"/>
      <c r="GQ228" s="80"/>
      <c r="GR228" s="80"/>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c r="HS228" s="26"/>
      <c r="HT228" s="26"/>
      <c r="HU228" s="26"/>
      <c r="HV228" s="26"/>
      <c r="HW228" s="26"/>
      <c r="HX228" s="26"/>
      <c r="HY228" s="26"/>
      <c r="HZ228" s="26"/>
      <c r="IA228" s="26"/>
      <c r="IB228" s="26"/>
      <c r="IC228" s="26"/>
      <c r="ID228" s="26"/>
      <c r="IE228" s="26"/>
      <c r="IF228" s="26"/>
      <c r="IG228" s="26"/>
      <c r="IH228" s="26"/>
      <c r="II228" s="26"/>
      <c r="IJ228" s="26"/>
      <c r="IK228" s="26"/>
      <c r="IL228" s="26"/>
      <c r="IM228" s="26"/>
      <c r="IN228" s="26"/>
      <c r="IO228" s="26"/>
      <c r="IP228" s="26"/>
      <c r="IQ228" s="26"/>
      <c r="IR228" s="80"/>
      <c r="IS228" s="27"/>
      <c r="IT228" s="26"/>
      <c r="IU228" s="80"/>
      <c r="IV228" s="26"/>
      <c r="IW228" s="26"/>
      <c r="IX228" s="26"/>
      <c r="IY228" s="26"/>
      <c r="IZ228" s="26"/>
      <c r="JA228" s="26"/>
      <c r="JB228" s="26"/>
      <c r="JC228" s="26"/>
      <c r="JD228" s="26"/>
      <c r="JE228" s="26"/>
      <c r="JF228" s="26"/>
      <c r="JG228" s="26"/>
      <c r="JH228" s="26"/>
      <c r="JI228" s="26"/>
      <c r="JJ228" s="26"/>
      <c r="JK228" s="26"/>
      <c r="JL228" s="26"/>
      <c r="JM228" s="26"/>
      <c r="JN228" s="26"/>
      <c r="JO228" s="26"/>
      <c r="JP228" s="26"/>
      <c r="JQ228" s="26"/>
      <c r="JR228" s="26"/>
      <c r="JS228" s="26"/>
      <c r="JT228" s="26"/>
      <c r="JU228" s="26"/>
      <c r="JV228" s="26"/>
      <c r="JW228" s="26"/>
      <c r="JX228" s="30"/>
      <c r="JY228" s="30"/>
      <c r="JZ228" s="30"/>
      <c r="KA228" s="30"/>
      <c r="KB228" s="26"/>
      <c r="KC228" s="26"/>
      <c r="KD228" s="26"/>
      <c r="KE228" s="26"/>
      <c r="KF228" s="26"/>
      <c r="KG228" s="26"/>
      <c r="KH228" s="26"/>
      <c r="KI228" s="26"/>
      <c r="KJ228" s="26"/>
      <c r="KK228" s="26"/>
      <c r="KL228" s="26"/>
      <c r="KM228" s="26"/>
      <c r="KN228" s="26"/>
      <c r="KO228" s="26"/>
      <c r="KP228" s="26"/>
      <c r="KQ228" s="26"/>
      <c r="KR228" s="26"/>
      <c r="KS228" s="26"/>
      <c r="KT228" s="26"/>
      <c r="KU228" s="26"/>
      <c r="KV228" s="26"/>
      <c r="KW228" s="26"/>
      <c r="KX228" s="26"/>
      <c r="KY228" s="26"/>
      <c r="KZ228" s="26"/>
      <c r="LA228" s="26"/>
      <c r="LB228" s="26"/>
      <c r="LC228" s="26"/>
      <c r="LD228" s="26"/>
      <c r="LE228" s="26"/>
      <c r="LF228" s="26"/>
      <c r="LG228" s="26"/>
      <c r="LH228" s="26"/>
      <c r="LI228" s="26"/>
      <c r="LJ228" s="26"/>
      <c r="LK228" s="26"/>
      <c r="LL228" s="26"/>
      <c r="LM228" s="26"/>
      <c r="LN228" s="26"/>
      <c r="LO228" s="26"/>
      <c r="LP228" s="26"/>
      <c r="LQ228" s="26"/>
      <c r="LR228" s="26"/>
      <c r="LS228" s="26"/>
    </row>
    <row r="229" spans="1:331" ht="15.75" x14ac:dyDescent="0.25">
      <c r="A229" s="66" t="s">
        <v>255</v>
      </c>
      <c r="B229" s="198">
        <f t="shared" si="536"/>
        <v>8500</v>
      </c>
      <c r="C229" s="198">
        <f t="shared" si="537"/>
        <v>10057</v>
      </c>
      <c r="D229" s="198">
        <f t="shared" si="538"/>
        <v>10057</v>
      </c>
      <c r="E229" s="198"/>
      <c r="F229" s="198">
        <f t="shared" si="539"/>
        <v>9767</v>
      </c>
      <c r="G229" s="26">
        <f t="shared" ref="G229:G260" si="618">F229/C229*100</f>
        <v>97.116436313015811</v>
      </c>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v>1557</v>
      </c>
      <c r="BR229" s="26">
        <v>1267</v>
      </c>
      <c r="BS229" s="26">
        <f t="shared" si="566"/>
        <v>81.374438021836866</v>
      </c>
      <c r="BT229" s="26">
        <v>8500</v>
      </c>
      <c r="BU229" s="26">
        <v>8500</v>
      </c>
      <c r="BV229" s="26">
        <v>8500</v>
      </c>
      <c r="BW229" s="26">
        <f>BV229/BU229*100</f>
        <v>100</v>
      </c>
      <c r="BX229" s="184"/>
      <c r="BY229" s="184"/>
      <c r="BZ229" s="184"/>
      <c r="CA229" s="184"/>
      <c r="CB229" s="26"/>
      <c r="CC229" s="26"/>
      <c r="CD229" s="26"/>
      <c r="CE229" s="80"/>
      <c r="CF229" s="26"/>
      <c r="CG229" s="26"/>
      <c r="CH229" s="26"/>
      <c r="CI229" s="80"/>
      <c r="CJ229" s="26"/>
      <c r="CK229" s="26"/>
      <c r="CL229" s="26"/>
      <c r="CM229" s="80"/>
      <c r="CN229" s="26"/>
      <c r="CO229" s="26"/>
      <c r="CP229" s="26"/>
      <c r="CQ229" s="80"/>
      <c r="CR229" s="26"/>
      <c r="CS229" s="26"/>
      <c r="CT229" s="26"/>
      <c r="CU229" s="80"/>
      <c r="CV229" s="80"/>
      <c r="CW229" s="26"/>
      <c r="CX229" s="26"/>
      <c r="CY229" s="80"/>
      <c r="CZ229" s="26"/>
      <c r="DA229" s="26"/>
      <c r="DB229" s="26"/>
      <c r="DC229" s="31"/>
      <c r="DD229" s="26"/>
      <c r="DE229" s="26"/>
      <c r="DF229" s="26"/>
      <c r="DG229" s="80"/>
      <c r="DH229" s="80"/>
      <c r="DI229" s="26"/>
      <c r="DJ229" s="26"/>
      <c r="DK229" s="80"/>
      <c r="DL229" s="80"/>
      <c r="DM229" s="26"/>
      <c r="DN229" s="26"/>
      <c r="DO229" s="26"/>
      <c r="DP229" s="26"/>
      <c r="DQ229" s="26"/>
      <c r="DR229" s="26"/>
      <c r="DS229" s="188"/>
      <c r="DT229" s="80"/>
      <c r="DU229" s="27"/>
      <c r="DV229" s="26"/>
      <c r="DW229" s="80"/>
      <c r="DX229" s="80"/>
      <c r="DY229" s="27"/>
      <c r="DZ229" s="26"/>
      <c r="EA229" s="80"/>
      <c r="EB229" s="27"/>
      <c r="EC229" s="27"/>
      <c r="ED229" s="26"/>
      <c r="EE229" s="80"/>
      <c r="EF229" s="27"/>
      <c r="EG229" s="27"/>
      <c r="EH229" s="26"/>
      <c r="EI229" s="26"/>
      <c r="EJ229" s="27"/>
      <c r="EK229" s="27"/>
      <c r="EL229" s="26"/>
      <c r="EM229" s="80"/>
      <c r="EN229" s="27"/>
      <c r="EO229" s="27"/>
      <c r="EP229" s="26"/>
      <c r="EQ229" s="80"/>
      <c r="ER229" s="26"/>
      <c r="ES229" s="26"/>
      <c r="ET229" s="26"/>
      <c r="EU229" s="80"/>
      <c r="EV229" s="26"/>
      <c r="EW229" s="26"/>
      <c r="EX229" s="26"/>
      <c r="EY229" s="26"/>
      <c r="EZ229" s="26"/>
      <c r="FA229" s="26"/>
      <c r="FB229" s="26"/>
      <c r="FC229" s="26"/>
      <c r="FD229" s="27"/>
      <c r="FE229" s="27"/>
      <c r="FF229" s="26"/>
      <c r="FG229" s="80"/>
      <c r="FH229" s="80"/>
      <c r="FI229" s="27"/>
      <c r="FJ229" s="26"/>
      <c r="FK229" s="80"/>
      <c r="FL229" s="80"/>
      <c r="FM229" s="27"/>
      <c r="FN229" s="26"/>
      <c r="FO229" s="80"/>
      <c r="FP229" s="26"/>
      <c r="FQ229" s="26"/>
      <c r="FR229" s="26"/>
      <c r="FS229" s="80"/>
      <c r="FT229" s="80"/>
      <c r="FU229" s="26"/>
      <c r="FV229" s="26"/>
      <c r="FW229" s="80"/>
      <c r="FX229" s="26"/>
      <c r="FY229" s="26"/>
      <c r="FZ229" s="26"/>
      <c r="GA229" s="80"/>
      <c r="GB229" s="26"/>
      <c r="GC229" s="26"/>
      <c r="GD229" s="26"/>
      <c r="GE229" s="80"/>
      <c r="GF229" s="26"/>
      <c r="GG229" s="26"/>
      <c r="GH229" s="26"/>
      <c r="GI229" s="80"/>
      <c r="GJ229" s="80"/>
      <c r="GK229" s="26"/>
      <c r="GL229" s="26"/>
      <c r="GM229" s="80"/>
      <c r="GN229" s="26"/>
      <c r="GO229" s="26"/>
      <c r="GP229" s="26"/>
      <c r="GQ229" s="80"/>
      <c r="GR229" s="80"/>
      <c r="GS229" s="26"/>
      <c r="GT229" s="26"/>
      <c r="GU229" s="26"/>
      <c r="GV229" s="26"/>
      <c r="GW229" s="26"/>
      <c r="GX229" s="26"/>
      <c r="GY229" s="26"/>
      <c r="GZ229" s="26"/>
      <c r="HA229" s="26"/>
      <c r="HB229" s="26"/>
      <c r="HC229" s="26"/>
      <c r="HD229" s="26"/>
      <c r="HE229" s="26"/>
      <c r="HF229" s="26"/>
      <c r="HG229" s="26"/>
      <c r="HH229" s="26"/>
      <c r="HI229" s="26"/>
      <c r="HJ229" s="26"/>
      <c r="HK229" s="26"/>
      <c r="HL229" s="26"/>
      <c r="HM229" s="26"/>
      <c r="HN229" s="26"/>
      <c r="HO229" s="26"/>
      <c r="HP229" s="26"/>
      <c r="HQ229" s="26"/>
      <c r="HR229" s="26"/>
      <c r="HS229" s="26"/>
      <c r="HT229" s="26"/>
      <c r="HU229" s="26"/>
      <c r="HV229" s="26"/>
      <c r="HW229" s="26"/>
      <c r="HX229" s="26"/>
      <c r="HY229" s="26"/>
      <c r="HZ229" s="26"/>
      <c r="IA229" s="26"/>
      <c r="IB229" s="26"/>
      <c r="IC229" s="26"/>
      <c r="ID229" s="26"/>
      <c r="IE229" s="26"/>
      <c r="IF229" s="26"/>
      <c r="IG229" s="26"/>
      <c r="IH229" s="26"/>
      <c r="II229" s="26"/>
      <c r="IJ229" s="26"/>
      <c r="IK229" s="26"/>
      <c r="IL229" s="26"/>
      <c r="IM229" s="26"/>
      <c r="IN229" s="26"/>
      <c r="IO229" s="26"/>
      <c r="IP229" s="26"/>
      <c r="IQ229" s="26"/>
      <c r="IR229" s="80"/>
      <c r="IS229" s="27"/>
      <c r="IT229" s="26"/>
      <c r="IU229" s="80"/>
      <c r="IV229" s="26"/>
      <c r="IW229" s="26"/>
      <c r="IX229" s="26"/>
      <c r="IY229" s="26"/>
      <c r="IZ229" s="26"/>
      <c r="JA229" s="26"/>
      <c r="JB229" s="26"/>
      <c r="JC229" s="26"/>
      <c r="JD229" s="26"/>
      <c r="JE229" s="26"/>
      <c r="JF229" s="26"/>
      <c r="JG229" s="26"/>
      <c r="JH229" s="26"/>
      <c r="JI229" s="26"/>
      <c r="JJ229" s="26"/>
      <c r="JK229" s="26"/>
      <c r="JL229" s="26"/>
      <c r="JM229" s="26"/>
      <c r="JN229" s="26"/>
      <c r="JO229" s="26"/>
      <c r="JP229" s="26"/>
      <c r="JQ229" s="26"/>
      <c r="JR229" s="26"/>
      <c r="JS229" s="26"/>
      <c r="JT229" s="26"/>
      <c r="JU229" s="26"/>
      <c r="JV229" s="26"/>
      <c r="JW229" s="26"/>
      <c r="JX229" s="30"/>
      <c r="JY229" s="30"/>
      <c r="JZ229" s="30"/>
      <c r="KA229" s="30"/>
      <c r="KB229" s="26"/>
      <c r="KC229" s="26"/>
      <c r="KD229" s="26"/>
      <c r="KE229" s="26"/>
      <c r="KF229" s="26"/>
      <c r="KG229" s="26"/>
      <c r="KH229" s="26"/>
      <c r="KI229" s="26"/>
      <c r="KJ229" s="26"/>
      <c r="KK229" s="26"/>
      <c r="KL229" s="26"/>
      <c r="KM229" s="26"/>
      <c r="KN229" s="26"/>
      <c r="KO229" s="26"/>
      <c r="KP229" s="26"/>
      <c r="KQ229" s="26"/>
      <c r="KR229" s="26"/>
      <c r="KS229" s="26"/>
      <c r="KT229" s="26"/>
      <c r="KU229" s="26"/>
      <c r="KV229" s="26"/>
      <c r="KW229" s="26"/>
      <c r="KX229" s="26"/>
      <c r="KY229" s="26"/>
      <c r="KZ229" s="26"/>
      <c r="LA229" s="26"/>
      <c r="LB229" s="26"/>
      <c r="LC229" s="26"/>
      <c r="LD229" s="26"/>
      <c r="LE229" s="26"/>
      <c r="LF229" s="26"/>
      <c r="LG229" s="26"/>
      <c r="LH229" s="26"/>
      <c r="LI229" s="26"/>
      <c r="LJ229" s="26"/>
      <c r="LK229" s="26"/>
      <c r="LL229" s="26"/>
      <c r="LM229" s="26"/>
      <c r="LN229" s="26"/>
      <c r="LO229" s="26"/>
      <c r="LP229" s="26"/>
      <c r="LQ229" s="26"/>
      <c r="LR229" s="26"/>
      <c r="LS229" s="26"/>
    </row>
    <row r="230" spans="1:331" ht="15.75" x14ac:dyDescent="0.25">
      <c r="A230" s="66" t="s">
        <v>272</v>
      </c>
      <c r="B230" s="198">
        <f t="shared" si="536"/>
        <v>10851</v>
      </c>
      <c r="C230" s="198">
        <f t="shared" si="537"/>
        <v>11918.6584</v>
      </c>
      <c r="D230" s="198">
        <f t="shared" si="538"/>
        <v>11918.6584</v>
      </c>
      <c r="E230" s="198"/>
      <c r="F230" s="198">
        <f t="shared" si="539"/>
        <v>11918.6584</v>
      </c>
      <c r="G230" s="26">
        <f t="shared" si="618"/>
        <v>100</v>
      </c>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v>1067.6583999999998</v>
      </c>
      <c r="BR230" s="26">
        <v>1067.6583999999998</v>
      </c>
      <c r="BS230" s="26">
        <f t="shared" si="566"/>
        <v>100</v>
      </c>
      <c r="BT230" s="26"/>
      <c r="BU230" s="26"/>
      <c r="BV230" s="26"/>
      <c r="BW230" s="26"/>
      <c r="BX230" s="184"/>
      <c r="BY230" s="184"/>
      <c r="BZ230" s="184"/>
      <c r="CA230" s="184"/>
      <c r="CB230" s="26"/>
      <c r="CC230" s="26"/>
      <c r="CD230" s="26"/>
      <c r="CE230" s="80"/>
      <c r="CF230" s="26"/>
      <c r="CG230" s="26"/>
      <c r="CH230" s="26"/>
      <c r="CI230" s="80"/>
      <c r="CJ230" s="26"/>
      <c r="CK230" s="26"/>
      <c r="CL230" s="26"/>
      <c r="CM230" s="80"/>
      <c r="CN230" s="26"/>
      <c r="CO230" s="26"/>
      <c r="CP230" s="26"/>
      <c r="CQ230" s="80"/>
      <c r="CR230" s="26"/>
      <c r="CS230" s="26"/>
      <c r="CT230" s="26"/>
      <c r="CU230" s="80"/>
      <c r="CV230" s="80"/>
      <c r="CW230" s="26"/>
      <c r="CX230" s="26"/>
      <c r="CY230" s="80"/>
      <c r="CZ230" s="26">
        <v>10851</v>
      </c>
      <c r="DA230" s="26">
        <v>10851</v>
      </c>
      <c r="DB230" s="26">
        <v>10851</v>
      </c>
      <c r="DC230" s="31">
        <f t="shared" si="567"/>
        <v>100</v>
      </c>
      <c r="DD230" s="26"/>
      <c r="DE230" s="26"/>
      <c r="DF230" s="26"/>
      <c r="DG230" s="80"/>
      <c r="DH230" s="80"/>
      <c r="DI230" s="26"/>
      <c r="DJ230" s="26"/>
      <c r="DK230" s="80"/>
      <c r="DL230" s="80"/>
      <c r="DM230" s="26"/>
      <c r="DN230" s="26"/>
      <c r="DO230" s="26"/>
      <c r="DP230" s="26"/>
      <c r="DQ230" s="26"/>
      <c r="DR230" s="26"/>
      <c r="DS230" s="188"/>
      <c r="DT230" s="80"/>
      <c r="DU230" s="27"/>
      <c r="DV230" s="26"/>
      <c r="DW230" s="80"/>
      <c r="DX230" s="80"/>
      <c r="DY230" s="27"/>
      <c r="DZ230" s="26"/>
      <c r="EA230" s="80"/>
      <c r="EB230" s="27"/>
      <c r="EC230" s="27"/>
      <c r="ED230" s="26"/>
      <c r="EE230" s="80"/>
      <c r="EF230" s="27"/>
      <c r="EG230" s="27"/>
      <c r="EH230" s="26"/>
      <c r="EI230" s="26"/>
      <c r="EJ230" s="27"/>
      <c r="EK230" s="27"/>
      <c r="EL230" s="26"/>
      <c r="EM230" s="80"/>
      <c r="EN230" s="27"/>
      <c r="EO230" s="27"/>
      <c r="EP230" s="26"/>
      <c r="EQ230" s="80"/>
      <c r="ER230" s="26"/>
      <c r="ES230" s="26"/>
      <c r="ET230" s="26"/>
      <c r="EU230" s="80"/>
      <c r="EV230" s="26"/>
      <c r="EW230" s="26"/>
      <c r="EX230" s="26"/>
      <c r="EY230" s="26"/>
      <c r="EZ230" s="26"/>
      <c r="FA230" s="26"/>
      <c r="FB230" s="26"/>
      <c r="FC230" s="26"/>
      <c r="FD230" s="27"/>
      <c r="FE230" s="27"/>
      <c r="FF230" s="26"/>
      <c r="FG230" s="80"/>
      <c r="FH230" s="80"/>
      <c r="FI230" s="27"/>
      <c r="FJ230" s="26"/>
      <c r="FK230" s="80"/>
      <c r="FL230" s="80"/>
      <c r="FM230" s="27"/>
      <c r="FN230" s="26"/>
      <c r="FO230" s="80"/>
      <c r="FP230" s="26"/>
      <c r="FQ230" s="26"/>
      <c r="FR230" s="26"/>
      <c r="FS230" s="80"/>
      <c r="FT230" s="80"/>
      <c r="FU230" s="26"/>
      <c r="FV230" s="26"/>
      <c r="FW230" s="80"/>
      <c r="FX230" s="26"/>
      <c r="FY230" s="26"/>
      <c r="FZ230" s="26"/>
      <c r="GA230" s="80"/>
      <c r="GB230" s="26"/>
      <c r="GC230" s="26"/>
      <c r="GD230" s="26"/>
      <c r="GE230" s="80"/>
      <c r="GF230" s="26"/>
      <c r="GG230" s="26"/>
      <c r="GH230" s="26"/>
      <c r="GI230" s="80"/>
      <c r="GJ230" s="80"/>
      <c r="GK230" s="26"/>
      <c r="GL230" s="26"/>
      <c r="GM230" s="80"/>
      <c r="GN230" s="26"/>
      <c r="GO230" s="26"/>
      <c r="GP230" s="26"/>
      <c r="GQ230" s="80"/>
      <c r="GR230" s="80"/>
      <c r="GS230" s="26"/>
      <c r="GT230" s="26"/>
      <c r="GU230" s="26"/>
      <c r="GV230" s="26"/>
      <c r="GW230" s="26"/>
      <c r="GX230" s="26"/>
      <c r="GY230" s="26"/>
      <c r="GZ230" s="26"/>
      <c r="HA230" s="26"/>
      <c r="HB230" s="26"/>
      <c r="HC230" s="26"/>
      <c r="HD230" s="26"/>
      <c r="HE230" s="26"/>
      <c r="HF230" s="26"/>
      <c r="HG230" s="26"/>
      <c r="HH230" s="26"/>
      <c r="HI230" s="26"/>
      <c r="HJ230" s="26"/>
      <c r="HK230" s="26"/>
      <c r="HL230" s="26"/>
      <c r="HM230" s="26"/>
      <c r="HN230" s="26"/>
      <c r="HO230" s="26"/>
      <c r="HP230" s="26"/>
      <c r="HQ230" s="26"/>
      <c r="HR230" s="26"/>
      <c r="HS230" s="26"/>
      <c r="HT230" s="26"/>
      <c r="HU230" s="26"/>
      <c r="HV230" s="26"/>
      <c r="HW230" s="26"/>
      <c r="HX230" s="26"/>
      <c r="HY230" s="26"/>
      <c r="HZ230" s="26"/>
      <c r="IA230" s="26"/>
      <c r="IB230" s="26"/>
      <c r="IC230" s="26"/>
      <c r="ID230" s="26"/>
      <c r="IE230" s="26"/>
      <c r="IF230" s="26"/>
      <c r="IG230" s="26"/>
      <c r="IH230" s="26"/>
      <c r="II230" s="26"/>
      <c r="IJ230" s="26"/>
      <c r="IK230" s="26"/>
      <c r="IL230" s="26"/>
      <c r="IM230" s="26"/>
      <c r="IN230" s="26"/>
      <c r="IO230" s="26"/>
      <c r="IP230" s="26"/>
      <c r="IQ230" s="26"/>
      <c r="IR230" s="80"/>
      <c r="IS230" s="27"/>
      <c r="IT230" s="26"/>
      <c r="IU230" s="80"/>
      <c r="IV230" s="26"/>
      <c r="IW230" s="26"/>
      <c r="IX230" s="26"/>
      <c r="IY230" s="26"/>
      <c r="IZ230" s="26"/>
      <c r="JA230" s="26"/>
      <c r="JB230" s="26"/>
      <c r="JC230" s="26"/>
      <c r="JD230" s="26"/>
      <c r="JE230" s="26"/>
      <c r="JF230" s="26"/>
      <c r="JG230" s="26"/>
      <c r="JH230" s="26"/>
      <c r="JI230" s="26"/>
      <c r="JJ230" s="26"/>
      <c r="JK230" s="26"/>
      <c r="JL230" s="26"/>
      <c r="JM230" s="26"/>
      <c r="JN230" s="26"/>
      <c r="JO230" s="26"/>
      <c r="JP230" s="26"/>
      <c r="JQ230" s="26"/>
      <c r="JR230" s="26"/>
      <c r="JS230" s="26"/>
      <c r="JT230" s="26"/>
      <c r="JU230" s="26"/>
      <c r="JV230" s="26"/>
      <c r="JW230" s="26"/>
      <c r="JX230" s="30"/>
      <c r="JY230" s="30"/>
      <c r="JZ230" s="30"/>
      <c r="KA230" s="30"/>
      <c r="KB230" s="26"/>
      <c r="KC230" s="26"/>
      <c r="KD230" s="26"/>
      <c r="KE230" s="26"/>
      <c r="KF230" s="26"/>
      <c r="KG230" s="26"/>
      <c r="KH230" s="26"/>
      <c r="KI230" s="26"/>
      <c r="KJ230" s="26"/>
      <c r="KK230" s="26"/>
      <c r="KL230" s="26"/>
      <c r="KM230" s="26"/>
      <c r="KN230" s="26"/>
      <c r="KO230" s="26"/>
      <c r="KP230" s="26"/>
      <c r="KQ230" s="26"/>
      <c r="KR230" s="26"/>
      <c r="KS230" s="26"/>
      <c r="KT230" s="26"/>
      <c r="KU230" s="26"/>
      <c r="KV230" s="26"/>
      <c r="KW230" s="26"/>
      <c r="KX230" s="26"/>
      <c r="KY230" s="26"/>
      <c r="KZ230" s="26"/>
      <c r="LA230" s="26"/>
      <c r="LB230" s="26"/>
      <c r="LC230" s="26"/>
      <c r="LD230" s="26"/>
      <c r="LE230" s="26"/>
      <c r="LF230" s="26"/>
      <c r="LG230" s="26"/>
      <c r="LH230" s="26"/>
      <c r="LI230" s="26"/>
      <c r="LJ230" s="26"/>
      <c r="LK230" s="26"/>
      <c r="LL230" s="26"/>
      <c r="LM230" s="26"/>
      <c r="LN230" s="26"/>
      <c r="LO230" s="26"/>
      <c r="LP230" s="26"/>
      <c r="LQ230" s="26"/>
      <c r="LR230" s="26"/>
      <c r="LS230" s="26"/>
    </row>
    <row r="231" spans="1:331" s="154" customFormat="1" ht="31.5" x14ac:dyDescent="0.25">
      <c r="A231" s="20" t="s">
        <v>260</v>
      </c>
      <c r="B231" s="197">
        <f t="shared" si="536"/>
        <v>132534.10069999998</v>
      </c>
      <c r="C231" s="197">
        <f t="shared" si="537"/>
        <v>153309.12002000003</v>
      </c>
      <c r="D231" s="197">
        <f t="shared" si="538"/>
        <v>153309.12002000003</v>
      </c>
      <c r="E231" s="197"/>
      <c r="F231" s="197">
        <f t="shared" si="539"/>
        <v>119086.23659000001</v>
      </c>
      <c r="G231" s="28">
        <f t="shared" si="618"/>
        <v>77.677203139946627</v>
      </c>
      <c r="H231" s="29">
        <f>SUM(H232:H243)</f>
        <v>1639.8</v>
      </c>
      <c r="I231" s="29">
        <f>SUM(I232:I243)</f>
        <v>1639.8</v>
      </c>
      <c r="J231" s="29">
        <f>SUM(J232:J243)</f>
        <v>1639.8</v>
      </c>
      <c r="K231" s="28">
        <f>J231/I231*100</f>
        <v>100</v>
      </c>
      <c r="L231" s="28"/>
      <c r="M231" s="29">
        <f>M232+M233+M234+M235+M236+M237+M238+M239+M240+M241+M242+M243</f>
        <v>0</v>
      </c>
      <c r="N231" s="29">
        <f>N232+N233+N234+N235+N236+N237+N238+N239+N240+N241+N242+N243</f>
        <v>0</v>
      </c>
      <c r="O231" s="28"/>
      <c r="P231" s="28"/>
      <c r="Q231" s="29">
        <f>Q232+Q233+Q234+Q235+Q236+Q237+Q238+Q239+Q240+Q241+Q242+Q243</f>
        <v>0</v>
      </c>
      <c r="R231" s="29">
        <f>R232+R233+R234+R235+R236+R237+R238+R239+R240+R241+R242+R243</f>
        <v>0</v>
      </c>
      <c r="S231" s="29">
        <f>S232+S233+S234+S235+S236+S237+S238+S239+S240+S241+S242+S243</f>
        <v>0</v>
      </c>
      <c r="T231" s="28"/>
      <c r="U231" s="29">
        <f>U232+U233+U234+U235+U236+U237+U238+U239+U240+U241+U242+U243</f>
        <v>0</v>
      </c>
      <c r="V231" s="29">
        <f>V232+V233+V234+V235+V236+V237+V238+V239+V240+V241+V242+V243</f>
        <v>0</v>
      </c>
      <c r="W231" s="29">
        <f>W232+W233+W234+W235+W236+W237+W238+W239+W240+W241+W242+W243</f>
        <v>0</v>
      </c>
      <c r="X231" s="29">
        <f t="shared" ref="X231:AA231" si="619">X232+X233+X234+X235+X236+X237+X238+X239+X240+X241+X242+X243</f>
        <v>0</v>
      </c>
      <c r="Y231" s="29">
        <f t="shared" si="619"/>
        <v>0</v>
      </c>
      <c r="Z231" s="29">
        <f t="shared" si="619"/>
        <v>0</v>
      </c>
      <c r="AA231" s="29">
        <f t="shared" si="619"/>
        <v>0</v>
      </c>
      <c r="AB231" s="29">
        <f t="shared" ref="AB231:AD231" si="620">AB232+AB233+AB234+AB235+AB236+AB237+AB238+AB239+AB240+AB241+AB242+AB243</f>
        <v>0</v>
      </c>
      <c r="AC231" s="29">
        <f t="shared" si="620"/>
        <v>0</v>
      </c>
      <c r="AD231" s="29">
        <f t="shared" si="620"/>
        <v>0</v>
      </c>
      <c r="AE231" s="29"/>
      <c r="AF231" s="29"/>
      <c r="AG231" s="29">
        <f>AG232+AG233+AG234+AG235+AG236+AG237+AG238+AG239+AG240+AG241+AG242+AG243</f>
        <v>0</v>
      </c>
      <c r="AH231" s="29">
        <f>AH232+AH233+AH234+AH235+AH236+AH237+AH238+AH239+AH240+AH241+AH242+AH243</f>
        <v>0</v>
      </c>
      <c r="AI231" s="29">
        <f>AI232+AI233+AI234+AI235+AI236+AI237+AI238+AI239+AI240+AI241+AI242+AI243</f>
        <v>0</v>
      </c>
      <c r="AJ231" s="29"/>
      <c r="AK231" s="29">
        <f t="shared" ref="AK231:AP231" si="621">AK232+AK233+AK234+AK235+AK236+AK237+AK238+AK239+AK240+AK241+AK242+AK243</f>
        <v>0</v>
      </c>
      <c r="AL231" s="29">
        <f t="shared" si="621"/>
        <v>0</v>
      </c>
      <c r="AM231" s="29">
        <f t="shared" si="621"/>
        <v>0</v>
      </c>
      <c r="AN231" s="29">
        <f t="shared" ref="AN231" si="622">AN232+AN233+AN234+AN235+AN236+AN237+AN238+AN239+AN240+AN241+AN242+AN243</f>
        <v>0</v>
      </c>
      <c r="AO231" s="29">
        <f t="shared" si="621"/>
        <v>0</v>
      </c>
      <c r="AP231" s="29">
        <f t="shared" si="621"/>
        <v>0</v>
      </c>
      <c r="AQ231" s="29"/>
      <c r="AR231" s="29">
        <f>AR232+AR233+AR234+AR235+AR236+AR237+AR238+AR239+AR240+AR241+AR242+AR243</f>
        <v>0</v>
      </c>
      <c r="AS231" s="29">
        <f>AS232+AS233+AS234+AS235+AS236+AS237+AS238+AS239+AS240+AS241+AS242+AS243</f>
        <v>0</v>
      </c>
      <c r="AT231" s="29">
        <f>AT232+AT233+AT234+AT235+AT236+AT237+AT238+AT239+AT240+AT241+AT242+AT243</f>
        <v>0</v>
      </c>
      <c r="AU231" s="28"/>
      <c r="AV231" s="29"/>
      <c r="AW231" s="29"/>
      <c r="AX231" s="29"/>
      <c r="AY231" s="28"/>
      <c r="AZ231" s="29">
        <f>AZ232+AZ233+AZ234+AZ235+AZ236+AZ237+AZ238+AZ239+AZ240+AZ241+AZ242+AZ243</f>
        <v>102.05456</v>
      </c>
      <c r="BA231" s="29">
        <f>BA232+BA233+BA234+BA235+BA236+BA237+BA238+BA239+BA240+BA241+BA242+BA243</f>
        <v>102.05456</v>
      </c>
      <c r="BB231" s="29">
        <f>BB232+BB233+BB234+BB235+BB236+BB237+BB238+BB239+BB240+BB241+BB242+BB243</f>
        <v>102.05456</v>
      </c>
      <c r="BC231" s="28">
        <f>BB231/BA231*100</f>
        <v>100</v>
      </c>
      <c r="BD231" s="29"/>
      <c r="BE231" s="29"/>
      <c r="BF231" s="29"/>
      <c r="BG231" s="28"/>
      <c r="BH231" s="29"/>
      <c r="BI231" s="29"/>
      <c r="BJ231" s="29"/>
      <c r="BK231" s="28"/>
      <c r="BL231" s="28"/>
      <c r="BM231" s="29">
        <f>BM232+BM233+BM234+BM235+BM236+BM237+BM238+BM239+BM240+BM241+BM242+BM243</f>
        <v>0</v>
      </c>
      <c r="BN231" s="29">
        <f>BN232+BN233+BN234+BN235+BN236+BN237+BN238+BN239+BN240+BN241+BN242+BN243</f>
        <v>0</v>
      </c>
      <c r="BO231" s="29">
        <f>BO232+BO233+BO234+BO235+BO236+BO237+BO238+BO239+BO240+BO241+BO242+BO243</f>
        <v>0</v>
      </c>
      <c r="BP231" s="29"/>
      <c r="BQ231" s="29">
        <f>BQ232+BQ233+BQ234+BQ235+BQ236+BQ237+BQ238+BQ239+BQ240+BQ241+BQ242+BQ243</f>
        <v>4780.8141799999994</v>
      </c>
      <c r="BR231" s="29">
        <f>BR232+BR233+BR234+BR235+BR236+BR237+BR238+BR239+BR240+BR241+BR242+BR243</f>
        <v>2243.1936500000002</v>
      </c>
      <c r="BS231" s="28">
        <f t="shared" si="566"/>
        <v>46.920745411611051</v>
      </c>
      <c r="BT231" s="29">
        <f>BT232+BT233+BT234+BT235+BT236+BT237+BT238+BT239+BT240+BT241+BT242+BT243</f>
        <v>8500</v>
      </c>
      <c r="BU231" s="29">
        <f>BU232+BU233+BU234+BU235+BU236+BU237+BU238+BU239+BU240+BU241+BU242+BU243</f>
        <v>8500</v>
      </c>
      <c r="BV231" s="29">
        <f>BV232+BV233+BV234+BV235+BV236+BV237+BV238+BV239+BV240+BV241+BV242+BV243</f>
        <v>8500</v>
      </c>
      <c r="BW231" s="28">
        <f>BV231/BU231*100</f>
        <v>100</v>
      </c>
      <c r="BX231" s="29">
        <f t="shared" ref="BX231:CE231" si="623">BX232+BX233+BX234+BX235+BX236+BX237+BX238+BX239+BX240+BX241+BX242+BX243</f>
        <v>30433.599999999999</v>
      </c>
      <c r="BY231" s="29">
        <f t="shared" si="623"/>
        <v>41625.599999999999</v>
      </c>
      <c r="BZ231" s="29">
        <f t="shared" si="623"/>
        <v>26637.268339999999</v>
      </c>
      <c r="CA231" s="29">
        <f t="shared" si="623"/>
        <v>63.992515038822262</v>
      </c>
      <c r="CB231" s="29">
        <f t="shared" si="623"/>
        <v>0</v>
      </c>
      <c r="CC231" s="29">
        <f t="shared" si="623"/>
        <v>0</v>
      </c>
      <c r="CD231" s="29">
        <f t="shared" si="623"/>
        <v>0</v>
      </c>
      <c r="CE231" s="29">
        <f t="shared" si="623"/>
        <v>0</v>
      </c>
      <c r="CF231" s="29">
        <f t="shared" ref="CF231" si="624">CF232+CF233+CF234+CF235+CF236+CF237+CF238+CF239+CF240+CF241+CF242+CF243</f>
        <v>3518.7</v>
      </c>
      <c r="CG231" s="29">
        <f t="shared" ref="CG231:CL231" si="625">CG232+CG233+CG234+CG235+CG236+CG237+CG238+CG239+CG240+CG241+CG242+CG243</f>
        <v>4184.3999999999996</v>
      </c>
      <c r="CH231" s="29">
        <f t="shared" si="625"/>
        <v>2242.4949999999999</v>
      </c>
      <c r="CI231" s="29">
        <f t="shared" si="625"/>
        <v>53.591793327597749</v>
      </c>
      <c r="CJ231" s="29">
        <f t="shared" ref="CJ231" si="626">CJ232+CJ233+CJ234+CJ235+CJ236+CJ237+CJ238+CJ239+CJ240+CJ241+CJ242+CJ243</f>
        <v>560</v>
      </c>
      <c r="CK231" s="29">
        <f t="shared" si="625"/>
        <v>560</v>
      </c>
      <c r="CL231" s="29">
        <f t="shared" si="625"/>
        <v>84</v>
      </c>
      <c r="CM231" s="29">
        <f>CL231/CK231*100</f>
        <v>15</v>
      </c>
      <c r="CN231" s="29">
        <f>CN232+CN233+CN234+CN235+CN236+CN237+CN238+CN239+CN240+CN241+CN242+CN243</f>
        <v>0</v>
      </c>
      <c r="CO231" s="29">
        <f>CO232+CO233+CO234+CO235+CO236+CO237+CO238+CO239+CO240+CO241+CO242+CO243</f>
        <v>0</v>
      </c>
      <c r="CP231" s="29">
        <f>CP232+CP233+CP234+CP235+CP236+CP237+CP238+CP239+CP240+CP241+CP242+CP243</f>
        <v>0</v>
      </c>
      <c r="CQ231" s="82"/>
      <c r="CR231" s="29">
        <f>CR232+CR233+CR234+CR235+CR236+CR237+CR238+CR239+CR240+CR241+CR242+CR243</f>
        <v>154.54614000000001</v>
      </c>
      <c r="CS231" s="29">
        <f>CS232+CS233+CS234+CS235+CS236+CS237+CS238+CS239+CS240+CS241+CS242+CS243</f>
        <v>154.54614000000001</v>
      </c>
      <c r="CT231" s="29">
        <f>CT232+CT233+CT234+CT235+CT236+CT237+CT238+CT239+CT240+CT241+CT242+CT243</f>
        <v>154.54614000000001</v>
      </c>
      <c r="CU231" s="28">
        <f t="shared" ref="CU231:CU244" si="627">CT231/CS231*100</f>
        <v>100</v>
      </c>
      <c r="CV231" s="29"/>
      <c r="CW231" s="29">
        <f>CW232+CW233+CW234+CW235+CW236+CW237+CW238+CW239+CW240+CW241+CW242+CW243</f>
        <v>0</v>
      </c>
      <c r="CX231" s="29">
        <f>CX232+CX233+CX234+CX235+CX236+CX237+CX238+CX239+CX240+CX241+CX242+CX243</f>
        <v>0</v>
      </c>
      <c r="CY231" s="29">
        <f>CY232+CY233+CY234+CY235+CY236+CY237+CY238+CY239+CY240+CY241+CY242+CY243</f>
        <v>0</v>
      </c>
      <c r="CZ231" s="29">
        <f t="shared" ref="CZ231" si="628">CZ232+CZ233+CZ234+CZ235+CZ236+CZ237+CZ238+CZ239+CZ240+CZ241+CZ242+CZ243</f>
        <v>33519</v>
      </c>
      <c r="DA231" s="29">
        <f t="shared" ref="DA231:DG231" si="629">DA232+DA233+DA234+DA235+DA236+DA237+DA238+DA239+DA240+DA241+DA242+DA243</f>
        <v>33519</v>
      </c>
      <c r="DB231" s="29">
        <f t="shared" si="629"/>
        <v>33519</v>
      </c>
      <c r="DC231" s="82">
        <f t="shared" si="567"/>
        <v>100</v>
      </c>
      <c r="DD231" s="29">
        <f t="shared" si="629"/>
        <v>0</v>
      </c>
      <c r="DE231" s="29">
        <f t="shared" si="629"/>
        <v>0</v>
      </c>
      <c r="DF231" s="29">
        <f t="shared" si="629"/>
        <v>0</v>
      </c>
      <c r="DG231" s="29">
        <f t="shared" si="629"/>
        <v>0</v>
      </c>
      <c r="DH231" s="29"/>
      <c r="DI231" s="29">
        <f>DI232+DI233+DI234+DI235+DI236+DI237+DI238+DI239+DI240+DI241+DI242+DI243</f>
        <v>0</v>
      </c>
      <c r="DJ231" s="29">
        <f>DJ232+DJ233+DJ234+DJ235+DJ236+DJ237+DJ238+DJ239+DJ240+DJ241+DJ242+DJ243</f>
        <v>0</v>
      </c>
      <c r="DK231" s="29">
        <f>DK232+DK233+DK234+DK235+DK236+DK237+DK238+DK239+DK240+DK241+DK242+DK243</f>
        <v>0</v>
      </c>
      <c r="DL231" s="29"/>
      <c r="DM231" s="29">
        <f>DM232+DM233+DM234+DM235+DM236+DM237+DM238+DM239+DM240+DM241+DM242+DM243</f>
        <v>1545.9051400000003</v>
      </c>
      <c r="DN231" s="29">
        <f>DN232+DN233+DN234+DN235+DN236+DN237+DN238+DN239+DN240+DN241+DN242+DN243</f>
        <v>1545.9051400000003</v>
      </c>
      <c r="DO231" s="28">
        <f t="shared" si="593"/>
        <v>100</v>
      </c>
      <c r="DP231" s="29">
        <f>DP232+DP233+DP234+DP235+DP236+DP237+DP238+DP239+DP240+DP241+DP242+DP243</f>
        <v>263.60000000000002</v>
      </c>
      <c r="DQ231" s="29">
        <f>DQ232+DQ233+DQ234+DQ235+DQ236+DQ237+DQ238+DQ239+DQ240+DQ241+DQ242+DQ243</f>
        <v>263.60000000000002</v>
      </c>
      <c r="DR231" s="29">
        <f>DR232+DR233+DR234+DR235+DR236+DR237+DR238+DR239+DR240+DR241+DR242+DR243</f>
        <v>0</v>
      </c>
      <c r="DS231" s="187">
        <f>DR231/DQ231*100</f>
        <v>0</v>
      </c>
      <c r="DT231" s="29"/>
      <c r="DU231" s="29">
        <f>DU232+DU233+DU234+DU235+DU236+DU237+DU238+DU239+DU240+DU241+DU242+DU243</f>
        <v>0</v>
      </c>
      <c r="DV231" s="29">
        <f>DV232+DV233+DV234+DV235+DV236+DV237+DV238+DV239+DV240+DV241+DV242+DV243</f>
        <v>0</v>
      </c>
      <c r="DW231" s="29">
        <f>DW232+DW233+DW234+DW235+DW236+DW237+DW238+DW239+DW240+DW241+DW242+DW243</f>
        <v>0</v>
      </c>
      <c r="DX231" s="29"/>
      <c r="DY231" s="29">
        <f t="shared" ref="DY231:ED231" si="630">DY232+DY233+DY234+DY235+DY236+DY237+DY238+DY239+DY240+DY241+DY242+DY243</f>
        <v>0</v>
      </c>
      <c r="DZ231" s="29">
        <f t="shared" si="630"/>
        <v>0</v>
      </c>
      <c r="EA231" s="29">
        <f t="shared" si="630"/>
        <v>0</v>
      </c>
      <c r="EB231" s="29">
        <v>14436.3</v>
      </c>
      <c r="EC231" s="29">
        <f t="shared" si="630"/>
        <v>14436.3</v>
      </c>
      <c r="ED231" s="29">
        <f t="shared" si="630"/>
        <v>8838.4000399999986</v>
      </c>
      <c r="EE231" s="29">
        <f>ED231/EC231*100</f>
        <v>61.223443957246658</v>
      </c>
      <c r="EF231" s="29"/>
      <c r="EG231" s="29"/>
      <c r="EH231" s="29"/>
      <c r="EI231" s="28"/>
      <c r="EJ231" s="29">
        <f>EJ232+EJ233+EJ234+EJ235+EJ236+EJ237+EJ238+EJ239+EJ240+EJ241+EJ242+EJ243</f>
        <v>11142.4</v>
      </c>
      <c r="EK231" s="29">
        <f>EK232+EK233+EK234+EK235+EK236+EK237+EK238+EK239+EK240+EK241+EK242+EK243</f>
        <v>12233</v>
      </c>
      <c r="EL231" s="29">
        <f>EL232+EL233+EL234+EL235+EL236+EL237+EL238+EL239+EL240+EL241+EL242+EL243</f>
        <v>6409.2186300000003</v>
      </c>
      <c r="EM231" s="29">
        <f>EL231/EK231*100</f>
        <v>52.392860541159159</v>
      </c>
      <c r="EN231" s="29">
        <f>EN232+EN233+EN234+EN235+EN236+EN237+EN238+EN239+EN240+EN241+EN242+EN243</f>
        <v>1840</v>
      </c>
      <c r="EO231" s="29">
        <f>EO232+EO233+EO234+EO235+EO236+EO237+EO238+EO239+EO240+EO241+EO242+EO243</f>
        <v>1840</v>
      </c>
      <c r="EP231" s="29">
        <f>EP232+EP233+EP234+EP235+EP236+EP237+EP238+EP239+EP240+EP241+EP242+EP243</f>
        <v>368</v>
      </c>
      <c r="EQ231" s="29">
        <f>EP231/EO231*100</f>
        <v>20</v>
      </c>
      <c r="ER231" s="29">
        <f t="shared" ref="ER231" si="631">ER232+ER233+ER234+ER235+ER236+ER237+ER238+ER239+ER240+ER241+ER242+ER243</f>
        <v>9234.4</v>
      </c>
      <c r="ES231" s="29">
        <f t="shared" ref="ES231:EZ231" si="632">ES232+ES233+ES234+ES235+ES236+ES237+ES238+ES239+ES240+ES241+ES242+ES243</f>
        <v>9234.4</v>
      </c>
      <c r="ET231" s="29">
        <f t="shared" si="632"/>
        <v>9234.4</v>
      </c>
      <c r="EU231" s="29">
        <f t="shared" si="632"/>
        <v>100</v>
      </c>
      <c r="EV231" s="29">
        <f t="shared" ref="EV231" si="633">EV232+EV233+EV234+EV235+EV236+EV237+EV238+EV239+EV240+EV241+EV242+EV243</f>
        <v>5500</v>
      </c>
      <c r="EW231" s="29">
        <f t="shared" si="632"/>
        <v>6000</v>
      </c>
      <c r="EX231" s="29">
        <f t="shared" si="632"/>
        <v>6000</v>
      </c>
      <c r="EY231" s="29">
        <f t="shared" si="632"/>
        <v>100</v>
      </c>
      <c r="EZ231" s="29">
        <f t="shared" si="632"/>
        <v>1400</v>
      </c>
      <c r="FA231" s="29">
        <f t="shared" ref="FA231:FC231" si="634">FA232+FA233+FA234+FA235+FA236+FA237+FA238+FA239+FA240+FA241+FA242+FA243</f>
        <v>1400</v>
      </c>
      <c r="FB231" s="29">
        <f t="shared" si="634"/>
        <v>1400</v>
      </c>
      <c r="FC231" s="29">
        <f t="shared" si="634"/>
        <v>100</v>
      </c>
      <c r="FD231" s="29">
        <f>FD232+FD233+FD234+FD235+FD236+FD237+FD238+FD239+FD240+FD241+FD242+FD243</f>
        <v>0</v>
      </c>
      <c r="FE231" s="29">
        <f>FE232+FE233+FE234+FE235+FE236+FE237+FE238+FE239+FE240+FE241+FE242+FE243</f>
        <v>0</v>
      </c>
      <c r="FF231" s="29">
        <f>FF232+FF233+FF234+FF235+FF236+FF237+FF238+FF239+FF240+FF241+FF242+FF243</f>
        <v>0</v>
      </c>
      <c r="FG231" s="29">
        <f>FG232+FG233+FG234+FG235+FG236+FG237+FG238+FG239+FG240+FG241+FG242+FG243</f>
        <v>0</v>
      </c>
      <c r="FH231" s="29"/>
      <c r="FI231" s="29">
        <f>FI232+FI233+FI234+FI235+FI236+FI237+FI238+FI239+FI240+FI241+FI242+FI243</f>
        <v>0</v>
      </c>
      <c r="FJ231" s="29">
        <f>FJ232+FJ233+FJ234+FJ235+FJ236+FJ237+FJ238+FJ239+FJ240+FJ241+FJ242+FJ243</f>
        <v>0</v>
      </c>
      <c r="FK231" s="29">
        <f>FK232+FK233+FK234+FK235+FK236+FK237+FK238+FK239+FK240+FK241+FK242+FK243</f>
        <v>0</v>
      </c>
      <c r="FL231" s="29"/>
      <c r="FM231" s="29">
        <f t="shared" ref="FM231:FR231" si="635">FM232+FM233+FM234+FM235+FM236+FM237+FM238+FM239+FM240+FM241+FM242+FM243</f>
        <v>0</v>
      </c>
      <c r="FN231" s="29">
        <f t="shared" si="635"/>
        <v>0</v>
      </c>
      <c r="FO231" s="29">
        <f t="shared" si="635"/>
        <v>0</v>
      </c>
      <c r="FP231" s="29">
        <f t="shared" ref="FP231" si="636">FP232+FP233+FP234+FP235+FP236+FP237+FP238+FP239+FP240+FP241+FP242+FP243</f>
        <v>0</v>
      </c>
      <c r="FQ231" s="29">
        <f t="shared" si="635"/>
        <v>0</v>
      </c>
      <c r="FR231" s="29">
        <f t="shared" si="635"/>
        <v>0</v>
      </c>
      <c r="FS231" s="29"/>
      <c r="FT231" s="29"/>
      <c r="FU231" s="29">
        <f>FU232+FU233+FU234+FU235+FU236+FU237+FU238+FU239+FU240+FU241+FU242+FU243</f>
        <v>0</v>
      </c>
      <c r="FV231" s="29">
        <f>FV232+FV233+FV234+FV235+FV236+FV237+FV238+FV239+FV240+FV241+FV242+FV243</f>
        <v>0</v>
      </c>
      <c r="FW231" s="28"/>
      <c r="FX231" s="29">
        <f t="shared" ref="FX231:GI231" si="637">FX232+FX233+FX234+FX235+FX236+FX237+FX238+FX239+FX240+FX241+FX242+FX243</f>
        <v>0</v>
      </c>
      <c r="FY231" s="29">
        <f t="shared" si="637"/>
        <v>0</v>
      </c>
      <c r="FZ231" s="29">
        <f t="shared" si="637"/>
        <v>0</v>
      </c>
      <c r="GA231" s="29">
        <f t="shared" si="637"/>
        <v>0</v>
      </c>
      <c r="GB231" s="29">
        <f t="shared" si="637"/>
        <v>0</v>
      </c>
      <c r="GC231" s="29">
        <f t="shared" ref="GC231:GE231" si="638">GC232+GC233+GC234+GC235+GC236+GC237+GC238+GC239+GC240+GC241+GC242+GC243</f>
        <v>0</v>
      </c>
      <c r="GD231" s="29">
        <f t="shared" si="638"/>
        <v>0</v>
      </c>
      <c r="GE231" s="29">
        <f t="shared" si="638"/>
        <v>0</v>
      </c>
      <c r="GF231" s="29">
        <f t="shared" si="637"/>
        <v>0</v>
      </c>
      <c r="GG231" s="29">
        <f t="shared" si="637"/>
        <v>0</v>
      </c>
      <c r="GH231" s="29">
        <f t="shared" si="637"/>
        <v>0</v>
      </c>
      <c r="GI231" s="29">
        <f t="shared" si="637"/>
        <v>0</v>
      </c>
      <c r="GJ231" s="29"/>
      <c r="GK231" s="29">
        <f>GK232+GK233+GK234+GK235+GK236+GK237+GK238+GK239+GK240+GK241+GK242+GK243</f>
        <v>0</v>
      </c>
      <c r="GL231" s="29">
        <f>GL232+GL233+GL234+GL235+GL236+GL237+GL238+GL239+GL240+GL241+GL242+GL243</f>
        <v>0</v>
      </c>
      <c r="GM231" s="29"/>
      <c r="GN231" s="29">
        <f>GN232+GN233+GN234+GN235+GN236+GN237+GN238+GN239+GN240+GN241+GN242+GN243</f>
        <v>0</v>
      </c>
      <c r="GO231" s="29">
        <f>GO232+GO233+GO234+GO235+GO236+GO237+GO238+GO239+GO240+GO241+GO242+GO243</f>
        <v>0</v>
      </c>
      <c r="GP231" s="29">
        <f>GP232+GP233+GP234+GP235+GP236+GP237+GP238+GP239+GP240+GP241+GP242+GP243</f>
        <v>0</v>
      </c>
      <c r="GQ231" s="29"/>
      <c r="GR231" s="29"/>
      <c r="GS231" s="29">
        <f>GS232+GS233+GS234+GS235+GS236+GS237+GS238+GS239+GS240+GS241+GS242+GS243</f>
        <v>0</v>
      </c>
      <c r="GT231" s="29">
        <f>GT232+GT233+GT234+GT235+GT236+GT237+GT238+GT239+GT240+GT241+GT242+GT243</f>
        <v>0</v>
      </c>
      <c r="GU231" s="29">
        <f>GU232+GU233+GU234+GU235+GU236+GU237+GU238+GU239+GU240+GU241+GU242+GU243</f>
        <v>0</v>
      </c>
      <c r="GV231" s="29"/>
      <c r="GW231" s="29"/>
      <c r="GX231" s="29"/>
      <c r="GY231" s="28"/>
      <c r="GZ231" s="28"/>
      <c r="HA231" s="29">
        <f>HA232+HA233+HA234+HA235+HA236+HA237+HA238+HA239+HA240+HA241+HA242+HA243</f>
        <v>0</v>
      </c>
      <c r="HB231" s="29">
        <f>HB232+HB233+HB234+HB235+HB236+HB237+HB238+HB239+HB240+HB241+HB242+HB243</f>
        <v>0</v>
      </c>
      <c r="HC231" s="28"/>
      <c r="HD231" s="28"/>
      <c r="HE231" s="29">
        <f>HE232+HE233+HE234+HE235+HE236+HE237+HE238+HE239+HE240+HE241+HE242+HE243</f>
        <v>0</v>
      </c>
      <c r="HF231" s="29">
        <f>HF232+HF233+HF234+HF235+HF236+HF237+HF238+HF239+HF240+HF241+HF242+HF243</f>
        <v>0</v>
      </c>
      <c r="HG231" s="28"/>
      <c r="HH231" s="29">
        <f>HH232+HH233+HH234+HH235+HH236+HH237+HH238+HH239+HH240+HH241+HH242+HH243</f>
        <v>1500</v>
      </c>
      <c r="HI231" s="29">
        <f>HI232+HI233+HI234+HI235+HI236+HI237+HI238+HI239+HI240+HI241+HI242+HI243</f>
        <v>2000</v>
      </c>
      <c r="HJ231" s="29">
        <f>HJ232+HJ233+HJ234+HJ235+HJ236+HJ237+HJ238+HJ239+HJ240+HJ241+HJ242+HJ243</f>
        <v>2000</v>
      </c>
      <c r="HK231" s="28">
        <f>HJ231/HI231*100</f>
        <v>100</v>
      </c>
      <c r="HL231" s="29">
        <f>HL232+HL233+HL234+HL235+HL236+HL237+HL238+HL239+HL240+HL241+HL242+HL243</f>
        <v>1832.5</v>
      </c>
      <c r="HM231" s="29">
        <f>HM232+HM233+HM234+HM235+HM236+HM237+HM238+HM239+HM240+HM241+HM242+HM243</f>
        <v>1832.5</v>
      </c>
      <c r="HN231" s="29">
        <f>HN232+HN233+HN234+HN235+HN236+HN237+HN238+HN239+HN240+HN241+HN242+HN243</f>
        <v>1212.8</v>
      </c>
      <c r="HO231" s="28">
        <f>HN231/HM231*100</f>
        <v>66.182810368349237</v>
      </c>
      <c r="HP231" s="29">
        <f>HP232+HP233+HP234+HP235+HP236+HP237+HP238+HP239+HP240+HP241+HP242+HP243</f>
        <v>0</v>
      </c>
      <c r="HQ231" s="29">
        <f>HQ232+HQ233+HQ234+HQ235+HQ236+HQ237+HQ238+HQ239+HQ240+HQ241+HQ242+HQ243</f>
        <v>0</v>
      </c>
      <c r="HR231" s="29">
        <f>HR232+HR233+HR234+HR235+HR236+HR237+HR238+HR239+HR240+HR241+HR242+HR243</f>
        <v>0</v>
      </c>
      <c r="HS231" s="28"/>
      <c r="HT231" s="29">
        <f>HT232+HT233+HT234+HT235+HT236+HT237+HT238+HT239+HT240+HT241+HT242+HT243</f>
        <v>6957.2</v>
      </c>
      <c r="HU231" s="29">
        <f>HU232+HU233+HU234+HU235+HU236+HU237+HU238+HU239+HU240+HU241+HU242+HU243</f>
        <v>6957.2</v>
      </c>
      <c r="HV231" s="29">
        <f>HV232+HV233+HV234+HV235+HV236+HV237+HV238+HV239+HV240+HV241+HV242+HV243</f>
        <v>6530.5020000000004</v>
      </c>
      <c r="HW231" s="28">
        <f>HV231/HU231*100</f>
        <v>93.86681423561204</v>
      </c>
      <c r="HX231" s="29"/>
      <c r="HY231" s="29"/>
      <c r="HZ231" s="29"/>
      <c r="IA231" s="28"/>
      <c r="IB231" s="29"/>
      <c r="IC231" s="29"/>
      <c r="ID231" s="29"/>
      <c r="IE231" s="28"/>
      <c r="IF231" s="29"/>
      <c r="IG231" s="29"/>
      <c r="IH231" s="29"/>
      <c r="II231" s="28"/>
      <c r="IJ231" s="28"/>
      <c r="IK231" s="29"/>
      <c r="IL231" s="29"/>
      <c r="IM231" s="28"/>
      <c r="IN231" s="28"/>
      <c r="IO231" s="29"/>
      <c r="IP231" s="29"/>
      <c r="IQ231" s="28"/>
      <c r="IR231" s="29"/>
      <c r="IS231" s="29">
        <f>IS232+IS233+IS234+IS235+IS236+IS237+IS238+IS239+IS240+IS241+IS242+IS243</f>
        <v>0</v>
      </c>
      <c r="IT231" s="29">
        <f>IT232+IT233+IT234+IT235+IT236+IT237+IT238+IT239+IT240+IT241+IT242+IT243</f>
        <v>0</v>
      </c>
      <c r="IU231" s="29">
        <f>IU232+IU233+IU234+IU235+IU236+IU237+IU238+IU239+IU240+IU241+IU242+IU243</f>
        <v>0</v>
      </c>
      <c r="IV231" s="29"/>
      <c r="IW231" s="29"/>
      <c r="IX231" s="29"/>
      <c r="IY231" s="28"/>
      <c r="IZ231" s="29"/>
      <c r="JA231" s="29"/>
      <c r="JB231" s="29"/>
      <c r="JC231" s="28"/>
      <c r="JD231" s="28"/>
      <c r="JE231" s="29"/>
      <c r="JF231" s="29"/>
      <c r="JG231" s="28"/>
      <c r="JH231" s="29"/>
      <c r="JI231" s="29"/>
      <c r="JJ231" s="29"/>
      <c r="JK231" s="28"/>
      <c r="JL231" s="28"/>
      <c r="JM231" s="29"/>
      <c r="JN231" s="29"/>
      <c r="JO231" s="28"/>
      <c r="JP231" s="29"/>
      <c r="JQ231" s="29"/>
      <c r="JR231" s="29"/>
      <c r="JS231" s="28"/>
      <c r="JT231" s="28"/>
      <c r="JU231" s="28"/>
      <c r="JV231" s="28"/>
      <c r="JW231" s="28"/>
      <c r="JX231" s="75"/>
      <c r="JY231" s="75"/>
      <c r="JZ231" s="75"/>
      <c r="KA231" s="75"/>
      <c r="KB231" s="28"/>
      <c r="KC231" s="29"/>
      <c r="KD231" s="29"/>
      <c r="KE231" s="28"/>
      <c r="KF231" s="28"/>
      <c r="KG231" s="29"/>
      <c r="KH231" s="29"/>
      <c r="KI231" s="28"/>
      <c r="KJ231" s="28"/>
      <c r="KK231" s="29"/>
      <c r="KL231" s="29"/>
      <c r="KM231" s="28"/>
      <c r="KN231" s="28"/>
      <c r="KO231" s="29">
        <f>SUM(KO232:KO243)</f>
        <v>500</v>
      </c>
      <c r="KP231" s="29">
        <f>SUM(KP232:KP243)</f>
        <v>424.65309000000002</v>
      </c>
      <c r="KQ231" s="28">
        <f>KP231/KO231*100</f>
        <v>84.930617999999996</v>
      </c>
      <c r="KR231" s="28"/>
      <c r="KS231" s="29">
        <f>SUM(KS232:KS243)</f>
        <v>0</v>
      </c>
      <c r="KT231" s="29"/>
      <c r="KU231" s="28"/>
      <c r="KV231" s="28"/>
      <c r="KW231" s="29">
        <f>SUM(KW232:KW243)</f>
        <v>0</v>
      </c>
      <c r="KX231" s="29"/>
      <c r="KY231" s="28"/>
      <c r="KZ231" s="28"/>
      <c r="LA231" s="29">
        <f>SUM(LA232:LA243)</f>
        <v>0</v>
      </c>
      <c r="LB231" s="29"/>
      <c r="LC231" s="28"/>
      <c r="LD231" s="28"/>
      <c r="LE231" s="29">
        <f>SUM(LE232:LE243)</f>
        <v>0</v>
      </c>
      <c r="LF231" s="29"/>
      <c r="LG231" s="28"/>
      <c r="LH231" s="28"/>
      <c r="LI231" s="29">
        <f>SUM(LI232:LI243)</f>
        <v>0</v>
      </c>
      <c r="LJ231" s="29"/>
      <c r="LK231" s="28"/>
      <c r="LL231" s="28"/>
      <c r="LM231" s="29">
        <f>SUM(LM232:LM243)</f>
        <v>0</v>
      </c>
      <c r="LN231" s="29"/>
      <c r="LO231" s="28"/>
      <c r="LP231" s="28"/>
      <c r="LQ231" s="29">
        <f>SUM(LQ232:LQ243)</f>
        <v>0</v>
      </c>
      <c r="LR231" s="29"/>
      <c r="LS231" s="28"/>
    </row>
    <row r="232" spans="1:331" ht="31.5" x14ac:dyDescent="0.25">
      <c r="A232" s="66" t="s">
        <v>240</v>
      </c>
      <c r="B232" s="198">
        <f t="shared" si="536"/>
        <v>90360.55455999999</v>
      </c>
      <c r="C232" s="198">
        <f t="shared" si="537"/>
        <v>104808.85455999999</v>
      </c>
      <c r="D232" s="198">
        <f t="shared" si="538"/>
        <v>104808.85455999999</v>
      </c>
      <c r="E232" s="198"/>
      <c r="F232" s="198">
        <f t="shared" si="539"/>
        <v>73123.591660000006</v>
      </c>
      <c r="G232" s="26">
        <f t="shared" si="618"/>
        <v>69.768524774916699</v>
      </c>
      <c r="H232" s="27">
        <v>1639.8</v>
      </c>
      <c r="I232" s="27">
        <v>1639.8</v>
      </c>
      <c r="J232" s="26">
        <v>1639.8</v>
      </c>
      <c r="K232" s="26">
        <f>J232/I232*100</f>
        <v>100</v>
      </c>
      <c r="L232" s="26"/>
      <c r="M232" s="27"/>
      <c r="N232" s="27"/>
      <c r="O232" s="26"/>
      <c r="P232" s="26"/>
      <c r="Q232" s="27"/>
      <c r="R232" s="27"/>
      <c r="S232" s="26"/>
      <c r="T232" s="26"/>
      <c r="U232" s="27"/>
      <c r="V232" s="27"/>
      <c r="W232" s="26"/>
      <c r="X232" s="27"/>
      <c r="Y232" s="27"/>
      <c r="Z232" s="27"/>
      <c r="AA232" s="26"/>
      <c r="AB232" s="26"/>
      <c r="AC232" s="26"/>
      <c r="AD232" s="26"/>
      <c r="AE232" s="27"/>
      <c r="AF232" s="27"/>
      <c r="AG232" s="26"/>
      <c r="AH232" s="26"/>
      <c r="AI232" s="27"/>
      <c r="AJ232" s="27"/>
      <c r="AK232" s="27">
        <v>0</v>
      </c>
      <c r="AL232" s="27">
        <v>0</v>
      </c>
      <c r="AM232" s="26"/>
      <c r="AN232" s="27"/>
      <c r="AO232" s="27"/>
      <c r="AP232" s="27"/>
      <c r="AQ232" s="27"/>
      <c r="AR232" s="27"/>
      <c r="AS232" s="27"/>
      <c r="AT232" s="27"/>
      <c r="AU232" s="26"/>
      <c r="AV232" s="27"/>
      <c r="AW232" s="27"/>
      <c r="AX232" s="27"/>
      <c r="AY232" s="26"/>
      <c r="AZ232" s="27">
        <v>102.05456</v>
      </c>
      <c r="BA232" s="27">
        <v>102.05456</v>
      </c>
      <c r="BB232" s="27">
        <v>102.05456</v>
      </c>
      <c r="BC232" s="26">
        <f>BB232/BA232*100</f>
        <v>100</v>
      </c>
      <c r="BD232" s="27"/>
      <c r="BE232" s="27"/>
      <c r="BF232" s="27"/>
      <c r="BG232" s="26"/>
      <c r="BH232" s="27"/>
      <c r="BI232" s="27"/>
      <c r="BJ232" s="27"/>
      <c r="BK232" s="26"/>
      <c r="BL232" s="26"/>
      <c r="BM232" s="27"/>
      <c r="BN232" s="27"/>
      <c r="BO232" s="26"/>
      <c r="BP232" s="26"/>
      <c r="BQ232" s="26"/>
      <c r="BR232" s="26"/>
      <c r="BS232" s="26"/>
      <c r="BT232" s="27">
        <v>0</v>
      </c>
      <c r="BU232" s="27">
        <v>0</v>
      </c>
      <c r="BV232" s="27"/>
      <c r="BW232" s="26"/>
      <c r="BX232" s="27">
        <v>30433.599999999999</v>
      </c>
      <c r="BY232" s="27">
        <v>41625.599999999999</v>
      </c>
      <c r="BZ232" s="26">
        <v>26637.268339999999</v>
      </c>
      <c r="CA232" s="27">
        <f>BZ232/BY232*100</f>
        <v>63.992515038822262</v>
      </c>
      <c r="CB232" s="27"/>
      <c r="CC232" s="27"/>
      <c r="CD232" s="27"/>
      <c r="CE232" s="27"/>
      <c r="CF232" s="27">
        <v>3518.7</v>
      </c>
      <c r="CG232" s="27">
        <v>4184.3999999999996</v>
      </c>
      <c r="CH232" s="27">
        <v>2242.4949999999999</v>
      </c>
      <c r="CI232" s="27">
        <f>CH232/CG232*100</f>
        <v>53.591793327597749</v>
      </c>
      <c r="CJ232" s="27">
        <v>560</v>
      </c>
      <c r="CK232" s="27">
        <v>560</v>
      </c>
      <c r="CL232" s="27">
        <v>84</v>
      </c>
      <c r="CM232" s="27">
        <f>CL232/CK232*100</f>
        <v>15</v>
      </c>
      <c r="CN232" s="27"/>
      <c r="CO232" s="27"/>
      <c r="CP232" s="79"/>
      <c r="CQ232" s="31"/>
      <c r="CR232" s="27"/>
      <c r="CS232" s="27"/>
      <c r="CT232" s="79"/>
      <c r="CU232" s="26"/>
      <c r="CV232" s="79"/>
      <c r="CW232" s="27"/>
      <c r="CX232" s="79"/>
      <c r="CY232" s="79"/>
      <c r="CZ232" s="27"/>
      <c r="DA232" s="27"/>
      <c r="DB232" s="79"/>
      <c r="DC232" s="31"/>
      <c r="DD232" s="27"/>
      <c r="DE232" s="27"/>
      <c r="DF232" s="79"/>
      <c r="DG232" s="79"/>
      <c r="DH232" s="79"/>
      <c r="DI232" s="27"/>
      <c r="DJ232" s="79"/>
      <c r="DK232" s="79"/>
      <c r="DL232" s="79"/>
      <c r="DM232" s="27"/>
      <c r="DN232" s="79"/>
      <c r="DO232" s="26"/>
      <c r="DP232" s="27">
        <v>263.60000000000002</v>
      </c>
      <c r="DQ232" s="27">
        <v>263.60000000000002</v>
      </c>
      <c r="DR232" s="79"/>
      <c r="DS232" s="188">
        <f>DR232/DQ232*100</f>
        <v>0</v>
      </c>
      <c r="DT232" s="79"/>
      <c r="DU232" s="27"/>
      <c r="DV232" s="79"/>
      <c r="DW232" s="79"/>
      <c r="DX232" s="79"/>
      <c r="DY232" s="27"/>
      <c r="DZ232" s="79"/>
      <c r="EA232" s="79"/>
      <c r="EB232" s="27">
        <v>14436.3</v>
      </c>
      <c r="EC232" s="27">
        <v>14436.3</v>
      </c>
      <c r="ED232" s="27">
        <v>8838.4000399999986</v>
      </c>
      <c r="EE232" s="27">
        <f>ED232/EC232*100</f>
        <v>61.223443957246658</v>
      </c>
      <c r="EF232" s="27"/>
      <c r="EG232" s="27"/>
      <c r="EH232" s="79"/>
      <c r="EI232" s="26"/>
      <c r="EJ232" s="27">
        <v>11142.4</v>
      </c>
      <c r="EK232" s="27">
        <v>12233</v>
      </c>
      <c r="EL232" s="27">
        <v>6409.2186300000003</v>
      </c>
      <c r="EM232" s="27">
        <f>EL232/EK232*100</f>
        <v>52.392860541159159</v>
      </c>
      <c r="EN232" s="27">
        <v>1840</v>
      </c>
      <c r="EO232" s="27">
        <v>1840</v>
      </c>
      <c r="EP232" s="27">
        <v>368</v>
      </c>
      <c r="EQ232" s="27">
        <f>EP232/EO232*100</f>
        <v>20</v>
      </c>
      <c r="ER232" s="27">
        <v>9234.4</v>
      </c>
      <c r="ES232" s="27">
        <v>9234.4</v>
      </c>
      <c r="ET232" s="27">
        <v>9234.4</v>
      </c>
      <c r="EU232" s="27">
        <f>ET232/ES232*100</f>
        <v>100</v>
      </c>
      <c r="EV232" s="27">
        <v>5500</v>
      </c>
      <c r="EW232" s="27">
        <v>6000</v>
      </c>
      <c r="EX232" s="27">
        <v>6000</v>
      </c>
      <c r="EY232" s="27">
        <f>EX232/EW232*100</f>
        <v>100</v>
      </c>
      <c r="EZ232" s="27">
        <v>1400</v>
      </c>
      <c r="FA232" s="27">
        <v>1400</v>
      </c>
      <c r="FB232" s="27">
        <v>1400</v>
      </c>
      <c r="FC232" s="27">
        <f>FB232/FA232*100</f>
        <v>100</v>
      </c>
      <c r="FD232" s="27"/>
      <c r="FE232" s="27"/>
      <c r="FF232" s="79"/>
      <c r="FG232" s="79"/>
      <c r="FH232" s="79"/>
      <c r="FI232" s="27"/>
      <c r="FJ232" s="79"/>
      <c r="FK232" s="79"/>
      <c r="FL232" s="79"/>
      <c r="FM232" s="27"/>
      <c r="FN232" s="79"/>
      <c r="FO232" s="79"/>
      <c r="FP232" s="27"/>
      <c r="FQ232" s="27"/>
      <c r="FR232" s="27"/>
      <c r="FS232" s="27"/>
      <c r="FT232" s="27"/>
      <c r="FU232" s="27"/>
      <c r="FV232" s="27"/>
      <c r="FW232" s="26"/>
      <c r="FX232" s="27"/>
      <c r="FY232" s="27"/>
      <c r="FZ232" s="27"/>
      <c r="GA232" s="27"/>
      <c r="GB232" s="27"/>
      <c r="GC232" s="27"/>
      <c r="GD232" s="27"/>
      <c r="GE232" s="27"/>
      <c r="GF232" s="27"/>
      <c r="GG232" s="27"/>
      <c r="GH232" s="27"/>
      <c r="GI232" s="27"/>
      <c r="GJ232" s="27"/>
      <c r="GK232" s="27"/>
      <c r="GL232" s="27"/>
      <c r="GM232" s="27"/>
      <c r="GN232" s="27"/>
      <c r="GO232" s="27"/>
      <c r="GP232" s="27"/>
      <c r="GQ232" s="27"/>
      <c r="GR232" s="27"/>
      <c r="GS232" s="27">
        <v>0</v>
      </c>
      <c r="GT232" s="27">
        <v>0</v>
      </c>
      <c r="GU232" s="26"/>
      <c r="GV232" s="27"/>
      <c r="GW232" s="27"/>
      <c r="GX232" s="27"/>
      <c r="GY232" s="26"/>
      <c r="GZ232" s="26"/>
      <c r="HA232" s="27"/>
      <c r="HB232" s="27"/>
      <c r="HC232" s="26"/>
      <c r="HD232" s="26"/>
      <c r="HE232" s="27"/>
      <c r="HF232" s="27"/>
      <c r="HG232" s="26"/>
      <c r="HH232" s="27">
        <v>1500</v>
      </c>
      <c r="HI232" s="27">
        <v>2000</v>
      </c>
      <c r="HJ232" s="27">
        <v>2000</v>
      </c>
      <c r="HK232" s="26">
        <f>HJ232/HI232*100</f>
        <v>100</v>
      </c>
      <c r="HL232" s="27">
        <v>1832.5</v>
      </c>
      <c r="HM232" s="27">
        <v>1832.5</v>
      </c>
      <c r="HN232" s="27">
        <v>1212.8</v>
      </c>
      <c r="HO232" s="26">
        <f>HN232/HM232*100</f>
        <v>66.182810368349237</v>
      </c>
      <c r="HP232" s="27"/>
      <c r="HQ232" s="27"/>
      <c r="HR232" s="27"/>
      <c r="HS232" s="26"/>
      <c r="HT232" s="27">
        <v>6957.2</v>
      </c>
      <c r="HU232" s="27">
        <v>6957.2</v>
      </c>
      <c r="HV232" s="19">
        <v>6530.5020000000004</v>
      </c>
      <c r="HW232" s="26">
        <f>HV232/HU232*100</f>
        <v>93.86681423561204</v>
      </c>
      <c r="HX232" s="27"/>
      <c r="HY232" s="27"/>
      <c r="HZ232" s="27"/>
      <c r="IA232" s="26"/>
      <c r="IB232" s="27"/>
      <c r="IC232" s="27"/>
      <c r="ID232" s="27"/>
      <c r="IE232" s="26"/>
      <c r="IF232" s="27"/>
      <c r="IG232" s="27"/>
      <c r="IH232" s="27"/>
      <c r="II232" s="26"/>
      <c r="IJ232" s="26"/>
      <c r="IK232" s="27"/>
      <c r="IL232" s="27"/>
      <c r="IM232" s="26"/>
      <c r="IN232" s="26"/>
      <c r="IO232" s="27"/>
      <c r="IP232" s="27"/>
      <c r="IQ232" s="26"/>
      <c r="IR232" s="79"/>
      <c r="IS232" s="27"/>
      <c r="IT232" s="79"/>
      <c r="IU232" s="79"/>
      <c r="IV232" s="27"/>
      <c r="IW232" s="27"/>
      <c r="IX232" s="27"/>
      <c r="IY232" s="26"/>
      <c r="IZ232" s="27"/>
      <c r="JA232" s="27"/>
      <c r="JB232" s="27"/>
      <c r="JC232" s="26"/>
      <c r="JD232" s="26"/>
      <c r="JE232" s="27"/>
      <c r="JF232" s="27"/>
      <c r="JG232" s="26"/>
      <c r="JH232" s="27"/>
      <c r="JI232" s="27"/>
      <c r="JJ232" s="27"/>
      <c r="JK232" s="26"/>
      <c r="JL232" s="26"/>
      <c r="JM232" s="27"/>
      <c r="JN232" s="27"/>
      <c r="JO232" s="26"/>
      <c r="JP232" s="27"/>
      <c r="JQ232" s="27"/>
      <c r="JR232" s="27"/>
      <c r="JS232" s="26"/>
      <c r="JT232" s="26"/>
      <c r="JU232" s="26"/>
      <c r="JV232" s="26"/>
      <c r="JW232" s="26"/>
      <c r="JX232" s="30"/>
      <c r="JY232" s="30"/>
      <c r="JZ232" s="30"/>
      <c r="KA232" s="30"/>
      <c r="KB232" s="26"/>
      <c r="KC232" s="27"/>
      <c r="KD232" s="27"/>
      <c r="KE232" s="26"/>
      <c r="KF232" s="26"/>
      <c r="KG232" s="27"/>
      <c r="KH232" s="27"/>
      <c r="KI232" s="26"/>
      <c r="KJ232" s="26"/>
      <c r="KK232" s="27"/>
      <c r="KL232" s="27"/>
      <c r="KM232" s="26"/>
      <c r="KN232" s="26"/>
      <c r="KO232" s="27">
        <v>500</v>
      </c>
      <c r="KP232" s="27">
        <v>424.65309000000002</v>
      </c>
      <c r="KQ232" s="26">
        <f>KP232/KO232*100</f>
        <v>84.930617999999996</v>
      </c>
      <c r="KR232" s="26"/>
      <c r="KS232" s="27"/>
      <c r="KT232" s="27"/>
      <c r="KU232" s="26"/>
      <c r="KV232" s="26"/>
      <c r="KW232" s="27"/>
      <c r="KX232" s="27"/>
      <c r="KY232" s="26"/>
      <c r="KZ232" s="26"/>
      <c r="LA232" s="27"/>
      <c r="LB232" s="27"/>
      <c r="LC232" s="26"/>
      <c r="LD232" s="26"/>
      <c r="LE232" s="27"/>
      <c r="LF232" s="27"/>
      <c r="LG232" s="26"/>
      <c r="LH232" s="26"/>
      <c r="LI232" s="27"/>
      <c r="LJ232" s="27"/>
      <c r="LK232" s="26"/>
      <c r="LL232" s="26"/>
      <c r="LM232" s="27"/>
      <c r="LN232" s="27"/>
      <c r="LO232" s="26"/>
      <c r="LP232" s="26"/>
      <c r="LQ232" s="27"/>
      <c r="LR232" s="27"/>
      <c r="LS232" s="26"/>
    </row>
    <row r="233" spans="1:331" ht="15.75" x14ac:dyDescent="0.25">
      <c r="A233" s="66" t="s">
        <v>441</v>
      </c>
      <c r="B233" s="198">
        <f t="shared" si="536"/>
        <v>8577.2730699999993</v>
      </c>
      <c r="C233" s="198">
        <f t="shared" si="537"/>
        <v>8895.750399999999</v>
      </c>
      <c r="D233" s="198">
        <f t="shared" si="538"/>
        <v>8895.750399999999</v>
      </c>
      <c r="E233" s="198"/>
      <c r="F233" s="198">
        <f t="shared" si="539"/>
        <v>8577.2730699999993</v>
      </c>
      <c r="G233" s="26">
        <f t="shared" si="618"/>
        <v>96.419893593237518</v>
      </c>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7"/>
      <c r="AF233" s="27"/>
      <c r="AG233" s="26"/>
      <c r="AH233" s="26"/>
      <c r="AI233" s="26"/>
      <c r="AJ233" s="26"/>
      <c r="AK233" s="26"/>
      <c r="AL233" s="26"/>
      <c r="AM233" s="26"/>
      <c r="AN233" s="26"/>
      <c r="AO233" s="26"/>
      <c r="AP233" s="26">
        <v>0</v>
      </c>
      <c r="AQ233" s="27"/>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v>318.47732999999999</v>
      </c>
      <c r="BR233" s="26"/>
      <c r="BS233" s="26">
        <f t="shared" si="566"/>
        <v>0</v>
      </c>
      <c r="BT233" s="26">
        <v>8500</v>
      </c>
      <c r="BU233" s="26">
        <v>8500</v>
      </c>
      <c r="BV233" s="26">
        <v>8500</v>
      </c>
      <c r="BW233" s="26">
        <f>BV233/BU233*100</f>
        <v>100</v>
      </c>
      <c r="BX233" s="184"/>
      <c r="BY233" s="184"/>
      <c r="BZ233" s="184"/>
      <c r="CA233" s="184"/>
      <c r="CB233" s="26"/>
      <c r="CC233" s="26"/>
      <c r="CD233" s="26"/>
      <c r="CE233" s="80"/>
      <c r="CF233" s="26"/>
      <c r="CG233" s="26"/>
      <c r="CH233" s="26"/>
      <c r="CI233" s="80"/>
      <c r="CJ233" s="26"/>
      <c r="CK233" s="26"/>
      <c r="CL233" s="26"/>
      <c r="CM233" s="80"/>
      <c r="CN233" s="26"/>
      <c r="CO233" s="26"/>
      <c r="CP233" s="26"/>
      <c r="CQ233" s="31"/>
      <c r="CR233" s="26">
        <v>77.273070000000004</v>
      </c>
      <c r="CS233" s="26">
        <v>77.273070000000004</v>
      </c>
      <c r="CT233" s="26">
        <v>77.273070000000004</v>
      </c>
      <c r="CU233" s="26">
        <f t="shared" si="627"/>
        <v>100</v>
      </c>
      <c r="CV233" s="80"/>
      <c r="CW233" s="26"/>
      <c r="CX233" s="26"/>
      <c r="CY233" s="80"/>
      <c r="CZ233" s="26"/>
      <c r="DA233" s="26"/>
      <c r="DB233" s="26"/>
      <c r="DC233" s="31"/>
      <c r="DD233" s="26"/>
      <c r="DE233" s="26"/>
      <c r="DF233" s="26"/>
      <c r="DG233" s="80"/>
      <c r="DH233" s="80"/>
      <c r="DI233" s="26"/>
      <c r="DJ233" s="26"/>
      <c r="DK233" s="80"/>
      <c r="DL233" s="80"/>
      <c r="DM233" s="26"/>
      <c r="DN233" s="26"/>
      <c r="DO233" s="26"/>
      <c r="DP233" s="26"/>
      <c r="DQ233" s="26"/>
      <c r="DR233" s="26"/>
      <c r="DS233" s="80"/>
      <c r="DT233" s="80"/>
      <c r="DU233" s="27"/>
      <c r="DV233" s="26"/>
      <c r="DW233" s="80"/>
      <c r="DX233" s="80"/>
      <c r="DY233" s="27"/>
      <c r="DZ233" s="26"/>
      <c r="EA233" s="80"/>
      <c r="EB233" s="27"/>
      <c r="EC233" s="27"/>
      <c r="ED233" s="26"/>
      <c r="EE233" s="80"/>
      <c r="EF233" s="27"/>
      <c r="EG233" s="27"/>
      <c r="EH233" s="26"/>
      <c r="EI233" s="26"/>
      <c r="EJ233" s="27"/>
      <c r="EK233" s="27"/>
      <c r="EL233" s="26"/>
      <c r="EM233" s="80"/>
      <c r="EN233" s="27"/>
      <c r="EO233" s="27"/>
      <c r="EP233" s="26"/>
      <c r="EQ233" s="80"/>
      <c r="ER233" s="26"/>
      <c r="ES233" s="26"/>
      <c r="ET233" s="26"/>
      <c r="EU233" s="80"/>
      <c r="EV233" s="26"/>
      <c r="EW233" s="26"/>
      <c r="EX233" s="26"/>
      <c r="EY233" s="26"/>
      <c r="EZ233" s="26"/>
      <c r="FA233" s="26"/>
      <c r="FB233" s="26"/>
      <c r="FC233" s="26"/>
      <c r="FD233" s="27"/>
      <c r="FE233" s="27"/>
      <c r="FF233" s="26"/>
      <c r="FG233" s="80"/>
      <c r="FH233" s="80"/>
      <c r="FI233" s="27"/>
      <c r="FJ233" s="26"/>
      <c r="FK233" s="80"/>
      <c r="FL233" s="80"/>
      <c r="FM233" s="27"/>
      <c r="FN233" s="26"/>
      <c r="FO233" s="80"/>
      <c r="FP233" s="26"/>
      <c r="FQ233" s="26"/>
      <c r="FR233" s="26"/>
      <c r="FS233" s="80"/>
      <c r="FT233" s="80"/>
      <c r="FU233" s="26"/>
      <c r="FV233" s="26"/>
      <c r="FW233" s="26"/>
      <c r="FX233" s="26"/>
      <c r="FY233" s="26"/>
      <c r="FZ233" s="26"/>
      <c r="GA233" s="80"/>
      <c r="GB233" s="26"/>
      <c r="GC233" s="26"/>
      <c r="GD233" s="26"/>
      <c r="GE233" s="80"/>
      <c r="GF233" s="26"/>
      <c r="GG233" s="26"/>
      <c r="GH233" s="26"/>
      <c r="GI233" s="80"/>
      <c r="GJ233" s="80"/>
      <c r="GK233" s="26"/>
      <c r="GL233" s="26"/>
      <c r="GM233" s="80"/>
      <c r="GN233" s="26"/>
      <c r="GO233" s="26"/>
      <c r="GP233" s="26"/>
      <c r="GQ233" s="80"/>
      <c r="GR233" s="80"/>
      <c r="GS233" s="26"/>
      <c r="GT233" s="26"/>
      <c r="GU233" s="26"/>
      <c r="GV233" s="26"/>
      <c r="GW233" s="26"/>
      <c r="GX233" s="26"/>
      <c r="GY233" s="26"/>
      <c r="GZ233" s="26"/>
      <c r="HA233" s="26"/>
      <c r="HB233" s="26"/>
      <c r="HC233" s="26"/>
      <c r="HD233" s="26"/>
      <c r="HE233" s="26"/>
      <c r="HF233" s="26"/>
      <c r="HG233" s="26"/>
      <c r="HH233" s="26"/>
      <c r="HI233" s="26"/>
      <c r="HJ233" s="26"/>
      <c r="HK233" s="26"/>
      <c r="HL233" s="26"/>
      <c r="HM233" s="26"/>
      <c r="HN233" s="26"/>
      <c r="HO233" s="26"/>
      <c r="HP233" s="26"/>
      <c r="HQ233" s="26"/>
      <c r="HR233" s="26"/>
      <c r="HS233" s="26"/>
      <c r="HT233" s="26"/>
      <c r="HU233" s="26"/>
      <c r="HV233" s="26"/>
      <c r="HW233" s="26"/>
      <c r="HX233" s="26"/>
      <c r="HY233" s="26"/>
      <c r="HZ233" s="26"/>
      <c r="IA233" s="26"/>
      <c r="IB233" s="26"/>
      <c r="IC233" s="26"/>
      <c r="ID233" s="26"/>
      <c r="IE233" s="26"/>
      <c r="IF233" s="26"/>
      <c r="IG233" s="26"/>
      <c r="IH233" s="26"/>
      <c r="II233" s="26"/>
      <c r="IJ233" s="26"/>
      <c r="IK233" s="26"/>
      <c r="IL233" s="26"/>
      <c r="IM233" s="26"/>
      <c r="IN233" s="26"/>
      <c r="IO233" s="26"/>
      <c r="IP233" s="26"/>
      <c r="IQ233" s="26"/>
      <c r="IR233" s="80"/>
      <c r="IS233" s="27"/>
      <c r="IT233" s="26"/>
      <c r="IU233" s="80"/>
      <c r="IV233" s="26"/>
      <c r="IW233" s="26"/>
      <c r="IX233" s="26"/>
      <c r="IY233" s="26"/>
      <c r="IZ233" s="26"/>
      <c r="JA233" s="26"/>
      <c r="JB233" s="26"/>
      <c r="JC233" s="26"/>
      <c r="JD233" s="26"/>
      <c r="JE233" s="26"/>
      <c r="JF233" s="26"/>
      <c r="JG233" s="26"/>
      <c r="JH233" s="26"/>
      <c r="JI233" s="26"/>
      <c r="JJ233" s="26"/>
      <c r="JK233" s="26"/>
      <c r="JL233" s="26"/>
      <c r="JM233" s="26"/>
      <c r="JN233" s="26"/>
      <c r="JO233" s="26"/>
      <c r="JP233" s="26"/>
      <c r="JQ233" s="26"/>
      <c r="JR233" s="26"/>
      <c r="JS233" s="26"/>
      <c r="JT233" s="26"/>
      <c r="JU233" s="26"/>
      <c r="JV233" s="26"/>
      <c r="JW233" s="26"/>
      <c r="JX233" s="30"/>
      <c r="JY233" s="30"/>
      <c r="JZ233" s="30"/>
      <c r="KA233" s="30"/>
      <c r="KB233" s="26"/>
      <c r="KC233" s="26"/>
      <c r="KD233" s="26"/>
      <c r="KE233" s="26"/>
      <c r="KF233" s="26"/>
      <c r="KG233" s="26"/>
      <c r="KH233" s="26"/>
      <c r="KI233" s="26"/>
      <c r="KJ233" s="26"/>
      <c r="KK233" s="26"/>
      <c r="KL233" s="26"/>
      <c r="KM233" s="26"/>
      <c r="KN233" s="26"/>
      <c r="KO233" s="26"/>
      <c r="KP233" s="26"/>
      <c r="KQ233" s="26"/>
      <c r="KR233" s="26"/>
      <c r="KS233" s="26"/>
      <c r="KT233" s="26"/>
      <c r="KU233" s="26"/>
      <c r="KV233" s="26"/>
      <c r="KW233" s="26"/>
      <c r="KX233" s="26"/>
      <c r="KY233" s="26"/>
      <c r="KZ233" s="26"/>
      <c r="LA233" s="26"/>
      <c r="LB233" s="26"/>
      <c r="LC233" s="26"/>
      <c r="LD233" s="26"/>
      <c r="LE233" s="26"/>
      <c r="LF233" s="26"/>
      <c r="LG233" s="26"/>
      <c r="LH233" s="26"/>
      <c r="LI233" s="26"/>
      <c r="LJ233" s="26"/>
      <c r="LK233" s="26"/>
      <c r="LL233" s="26"/>
      <c r="LM233" s="26"/>
      <c r="LN233" s="26"/>
      <c r="LO233" s="26"/>
      <c r="LP233" s="26"/>
      <c r="LQ233" s="26"/>
      <c r="LR233" s="26"/>
      <c r="LS233" s="26"/>
    </row>
    <row r="234" spans="1:331" ht="15.75" x14ac:dyDescent="0.25">
      <c r="A234" s="66" t="s">
        <v>435</v>
      </c>
      <c r="B234" s="198">
        <f t="shared" si="536"/>
        <v>4896</v>
      </c>
      <c r="C234" s="198">
        <f t="shared" si="537"/>
        <v>6171</v>
      </c>
      <c r="D234" s="198">
        <f t="shared" si="538"/>
        <v>6171</v>
      </c>
      <c r="E234" s="198"/>
      <c r="F234" s="198">
        <f t="shared" si="539"/>
        <v>4896</v>
      </c>
      <c r="G234" s="26">
        <f t="shared" si="618"/>
        <v>79.338842975206617</v>
      </c>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7"/>
      <c r="AF234" s="27"/>
      <c r="AG234" s="26"/>
      <c r="AH234" s="26"/>
      <c r="AI234" s="26"/>
      <c r="AJ234" s="26"/>
      <c r="AK234" s="26"/>
      <c r="AL234" s="26"/>
      <c r="AM234" s="26"/>
      <c r="AN234" s="26"/>
      <c r="AO234" s="26"/>
      <c r="AP234" s="26"/>
      <c r="AQ234" s="27"/>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v>1275</v>
      </c>
      <c r="BR234" s="26"/>
      <c r="BS234" s="26">
        <f t="shared" si="566"/>
        <v>0</v>
      </c>
      <c r="BT234" s="26"/>
      <c r="BU234" s="26"/>
      <c r="BV234" s="26"/>
      <c r="BW234" s="26"/>
      <c r="BX234" s="184"/>
      <c r="BY234" s="184"/>
      <c r="BZ234" s="184"/>
      <c r="CA234" s="184"/>
      <c r="CB234" s="26"/>
      <c r="CC234" s="26"/>
      <c r="CD234" s="26"/>
      <c r="CE234" s="80"/>
      <c r="CF234" s="26"/>
      <c r="CG234" s="26"/>
      <c r="CH234" s="26"/>
      <c r="CI234" s="80"/>
      <c r="CJ234" s="26"/>
      <c r="CK234" s="26"/>
      <c r="CL234" s="26"/>
      <c r="CM234" s="80"/>
      <c r="CN234" s="26"/>
      <c r="CO234" s="26"/>
      <c r="CP234" s="26"/>
      <c r="CQ234" s="31"/>
      <c r="CR234" s="26"/>
      <c r="CS234" s="26"/>
      <c r="CT234" s="26"/>
      <c r="CU234" s="26"/>
      <c r="CV234" s="80"/>
      <c r="CW234" s="26"/>
      <c r="CX234" s="26"/>
      <c r="CY234" s="80"/>
      <c r="CZ234" s="26">
        <v>4896</v>
      </c>
      <c r="DA234" s="26">
        <v>4896</v>
      </c>
      <c r="DB234" s="26">
        <v>4896</v>
      </c>
      <c r="DC234" s="31">
        <f t="shared" si="567"/>
        <v>100</v>
      </c>
      <c r="DD234" s="26"/>
      <c r="DE234" s="26"/>
      <c r="DF234" s="26"/>
      <c r="DG234" s="80"/>
      <c r="DH234" s="80"/>
      <c r="DI234" s="26"/>
      <c r="DJ234" s="26"/>
      <c r="DK234" s="80"/>
      <c r="DL234" s="80"/>
      <c r="DM234" s="26"/>
      <c r="DN234" s="26"/>
      <c r="DO234" s="26"/>
      <c r="DP234" s="26"/>
      <c r="DQ234" s="26"/>
      <c r="DR234" s="26"/>
      <c r="DS234" s="80"/>
      <c r="DT234" s="80"/>
      <c r="DU234" s="27"/>
      <c r="DV234" s="26"/>
      <c r="DW234" s="80"/>
      <c r="DX234" s="80"/>
      <c r="DY234" s="27"/>
      <c r="DZ234" s="26"/>
      <c r="EA234" s="80"/>
      <c r="EB234" s="27"/>
      <c r="EC234" s="27"/>
      <c r="ED234" s="26"/>
      <c r="EE234" s="80"/>
      <c r="EF234" s="27"/>
      <c r="EG234" s="27"/>
      <c r="EH234" s="26"/>
      <c r="EI234" s="26"/>
      <c r="EJ234" s="27"/>
      <c r="EK234" s="27"/>
      <c r="EL234" s="26"/>
      <c r="EM234" s="80"/>
      <c r="EN234" s="27"/>
      <c r="EO234" s="27"/>
      <c r="EP234" s="26"/>
      <c r="EQ234" s="80"/>
      <c r="ER234" s="26"/>
      <c r="ES234" s="26"/>
      <c r="ET234" s="26"/>
      <c r="EU234" s="80"/>
      <c r="EV234" s="26"/>
      <c r="EW234" s="26"/>
      <c r="EX234" s="26"/>
      <c r="EY234" s="26"/>
      <c r="EZ234" s="26"/>
      <c r="FA234" s="26"/>
      <c r="FB234" s="26"/>
      <c r="FC234" s="26"/>
      <c r="FD234" s="27"/>
      <c r="FE234" s="27"/>
      <c r="FF234" s="26"/>
      <c r="FG234" s="80"/>
      <c r="FH234" s="80"/>
      <c r="FI234" s="27"/>
      <c r="FJ234" s="26"/>
      <c r="FK234" s="80"/>
      <c r="FL234" s="80"/>
      <c r="FM234" s="27"/>
      <c r="FN234" s="26"/>
      <c r="FO234" s="80"/>
      <c r="FP234" s="26"/>
      <c r="FQ234" s="26"/>
      <c r="FR234" s="26"/>
      <c r="FS234" s="80"/>
      <c r="FT234" s="80"/>
      <c r="FU234" s="26"/>
      <c r="FV234" s="26"/>
      <c r="FW234" s="26"/>
      <c r="FX234" s="26"/>
      <c r="FY234" s="26"/>
      <c r="FZ234" s="26"/>
      <c r="GA234" s="80"/>
      <c r="GB234" s="26"/>
      <c r="GC234" s="26"/>
      <c r="GD234" s="26"/>
      <c r="GE234" s="80"/>
      <c r="GF234" s="26"/>
      <c r="GG234" s="26"/>
      <c r="GH234" s="26"/>
      <c r="GI234" s="80"/>
      <c r="GJ234" s="80"/>
      <c r="GK234" s="26"/>
      <c r="GL234" s="26"/>
      <c r="GM234" s="80"/>
      <c r="GN234" s="26"/>
      <c r="GO234" s="26"/>
      <c r="GP234" s="26"/>
      <c r="GQ234" s="80"/>
      <c r="GR234" s="80"/>
      <c r="GS234" s="26"/>
      <c r="GT234" s="26"/>
      <c r="GU234" s="26"/>
      <c r="GV234" s="26"/>
      <c r="GW234" s="26"/>
      <c r="GX234" s="26"/>
      <c r="GY234" s="26"/>
      <c r="GZ234" s="26"/>
      <c r="HA234" s="26"/>
      <c r="HB234" s="26"/>
      <c r="HC234" s="26"/>
      <c r="HD234" s="26"/>
      <c r="HE234" s="26"/>
      <c r="HF234" s="26"/>
      <c r="HG234" s="26"/>
      <c r="HH234" s="26"/>
      <c r="HI234" s="26"/>
      <c r="HJ234" s="26"/>
      <c r="HK234" s="26"/>
      <c r="HL234" s="26"/>
      <c r="HM234" s="26"/>
      <c r="HN234" s="26"/>
      <c r="HO234" s="26"/>
      <c r="HP234" s="26"/>
      <c r="HQ234" s="26"/>
      <c r="HR234" s="26"/>
      <c r="HS234" s="26"/>
      <c r="HT234" s="26"/>
      <c r="HU234" s="26"/>
      <c r="HV234" s="26"/>
      <c r="HW234" s="26"/>
      <c r="HX234" s="26"/>
      <c r="HY234" s="26"/>
      <c r="HZ234" s="26"/>
      <c r="IA234" s="26"/>
      <c r="IB234" s="26"/>
      <c r="IC234" s="26"/>
      <c r="ID234" s="26"/>
      <c r="IE234" s="26"/>
      <c r="IF234" s="26"/>
      <c r="IG234" s="26"/>
      <c r="IH234" s="26"/>
      <c r="II234" s="26"/>
      <c r="IJ234" s="26"/>
      <c r="IK234" s="26"/>
      <c r="IL234" s="26"/>
      <c r="IM234" s="26"/>
      <c r="IN234" s="26"/>
      <c r="IO234" s="26"/>
      <c r="IP234" s="26"/>
      <c r="IQ234" s="26"/>
      <c r="IR234" s="80"/>
      <c r="IS234" s="27"/>
      <c r="IT234" s="26"/>
      <c r="IU234" s="80"/>
      <c r="IV234" s="26"/>
      <c r="IW234" s="26"/>
      <c r="IX234" s="26"/>
      <c r="IY234" s="26"/>
      <c r="IZ234" s="26"/>
      <c r="JA234" s="26"/>
      <c r="JB234" s="26"/>
      <c r="JC234" s="26"/>
      <c r="JD234" s="26"/>
      <c r="JE234" s="26"/>
      <c r="JF234" s="26"/>
      <c r="JG234" s="26"/>
      <c r="JH234" s="26"/>
      <c r="JI234" s="26"/>
      <c r="JJ234" s="26"/>
      <c r="JK234" s="26"/>
      <c r="JL234" s="26"/>
      <c r="JM234" s="26"/>
      <c r="JN234" s="26"/>
      <c r="JO234" s="26"/>
      <c r="JP234" s="26"/>
      <c r="JQ234" s="26"/>
      <c r="JR234" s="26"/>
      <c r="JS234" s="26"/>
      <c r="JT234" s="26"/>
      <c r="JU234" s="26"/>
      <c r="JV234" s="26"/>
      <c r="JW234" s="26"/>
      <c r="JX234" s="30"/>
      <c r="JY234" s="30"/>
      <c r="JZ234" s="30"/>
      <c r="KA234" s="30"/>
      <c r="KB234" s="26"/>
      <c r="KC234" s="26"/>
      <c r="KD234" s="26"/>
      <c r="KE234" s="26"/>
      <c r="KF234" s="26"/>
      <c r="KG234" s="26"/>
      <c r="KH234" s="26"/>
      <c r="KI234" s="26"/>
      <c r="KJ234" s="26"/>
      <c r="KK234" s="26"/>
      <c r="KL234" s="26"/>
      <c r="KM234" s="26"/>
      <c r="KN234" s="26"/>
      <c r="KO234" s="26"/>
      <c r="KP234" s="26"/>
      <c r="KQ234" s="26"/>
      <c r="KR234" s="26"/>
      <c r="KS234" s="26"/>
      <c r="KT234" s="26"/>
      <c r="KU234" s="26"/>
      <c r="KV234" s="26"/>
      <c r="KW234" s="26"/>
      <c r="KX234" s="26"/>
      <c r="KY234" s="26"/>
      <c r="KZ234" s="26"/>
      <c r="LA234" s="26"/>
      <c r="LB234" s="26"/>
      <c r="LC234" s="26"/>
      <c r="LD234" s="26"/>
      <c r="LE234" s="26"/>
      <c r="LF234" s="26"/>
      <c r="LG234" s="26"/>
      <c r="LH234" s="26"/>
      <c r="LI234" s="26"/>
      <c r="LJ234" s="26"/>
      <c r="LK234" s="26"/>
      <c r="LL234" s="26"/>
      <c r="LM234" s="26"/>
      <c r="LN234" s="26"/>
      <c r="LO234" s="26"/>
      <c r="LP234" s="26"/>
      <c r="LQ234" s="26"/>
      <c r="LR234" s="26"/>
      <c r="LS234" s="26"/>
    </row>
    <row r="235" spans="1:331" ht="15.75" x14ac:dyDescent="0.25">
      <c r="A235" s="66" t="s">
        <v>436</v>
      </c>
      <c r="B235" s="198">
        <f t="shared" si="536"/>
        <v>0</v>
      </c>
      <c r="C235" s="198">
        <f t="shared" si="537"/>
        <v>0</v>
      </c>
      <c r="D235" s="198">
        <f t="shared" si="538"/>
        <v>0</v>
      </c>
      <c r="E235" s="198"/>
      <c r="F235" s="198">
        <f t="shared" si="539"/>
        <v>0</v>
      </c>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7"/>
      <c r="AF235" s="27"/>
      <c r="AG235" s="26"/>
      <c r="AH235" s="26"/>
      <c r="AI235" s="26"/>
      <c r="AJ235" s="26"/>
      <c r="AK235" s="26"/>
      <c r="AL235" s="26"/>
      <c r="AM235" s="26"/>
      <c r="AN235" s="26"/>
      <c r="AO235" s="26"/>
      <c r="AP235" s="26"/>
      <c r="AQ235" s="27"/>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184"/>
      <c r="BY235" s="184"/>
      <c r="BZ235" s="184"/>
      <c r="CA235" s="184"/>
      <c r="CB235" s="26"/>
      <c r="CC235" s="26"/>
      <c r="CD235" s="26"/>
      <c r="CE235" s="80"/>
      <c r="CF235" s="26"/>
      <c r="CG235" s="26"/>
      <c r="CH235" s="26"/>
      <c r="CI235" s="80"/>
      <c r="CJ235" s="26"/>
      <c r="CK235" s="26"/>
      <c r="CL235" s="26"/>
      <c r="CM235" s="80"/>
      <c r="CN235" s="26"/>
      <c r="CO235" s="26"/>
      <c r="CP235" s="26"/>
      <c r="CQ235" s="31"/>
      <c r="CR235" s="26"/>
      <c r="CS235" s="26"/>
      <c r="CT235" s="26"/>
      <c r="CU235" s="26"/>
      <c r="CV235" s="80"/>
      <c r="CW235" s="26"/>
      <c r="CX235" s="26"/>
      <c r="CY235" s="80"/>
      <c r="CZ235" s="26"/>
      <c r="DA235" s="26"/>
      <c r="DB235" s="26"/>
      <c r="DC235" s="31"/>
      <c r="DD235" s="26"/>
      <c r="DE235" s="26"/>
      <c r="DF235" s="26"/>
      <c r="DG235" s="80"/>
      <c r="DH235" s="80"/>
      <c r="DI235" s="26"/>
      <c r="DJ235" s="26"/>
      <c r="DK235" s="80"/>
      <c r="DL235" s="80"/>
      <c r="DM235" s="26"/>
      <c r="DN235" s="26"/>
      <c r="DO235" s="26"/>
      <c r="DP235" s="26"/>
      <c r="DQ235" s="26"/>
      <c r="DR235" s="26"/>
      <c r="DS235" s="80"/>
      <c r="DT235" s="80"/>
      <c r="DU235" s="27"/>
      <c r="DV235" s="26"/>
      <c r="DW235" s="80"/>
      <c r="DX235" s="80"/>
      <c r="DY235" s="27"/>
      <c r="DZ235" s="26"/>
      <c r="EA235" s="80"/>
      <c r="EB235" s="27"/>
      <c r="EC235" s="27"/>
      <c r="ED235" s="26"/>
      <c r="EE235" s="80"/>
      <c r="EF235" s="27"/>
      <c r="EG235" s="27"/>
      <c r="EH235" s="26"/>
      <c r="EI235" s="26"/>
      <c r="EJ235" s="27"/>
      <c r="EK235" s="27"/>
      <c r="EL235" s="26"/>
      <c r="EM235" s="80"/>
      <c r="EN235" s="27"/>
      <c r="EO235" s="27"/>
      <c r="EP235" s="26"/>
      <c r="EQ235" s="80"/>
      <c r="ER235" s="26"/>
      <c r="ES235" s="26"/>
      <c r="ET235" s="26"/>
      <c r="EU235" s="80"/>
      <c r="EV235" s="26"/>
      <c r="EW235" s="26"/>
      <c r="EX235" s="26"/>
      <c r="EY235" s="26"/>
      <c r="EZ235" s="26"/>
      <c r="FA235" s="26"/>
      <c r="FB235" s="26"/>
      <c r="FC235" s="26"/>
      <c r="FD235" s="27"/>
      <c r="FE235" s="27"/>
      <c r="FF235" s="26"/>
      <c r="FG235" s="80"/>
      <c r="FH235" s="80"/>
      <c r="FI235" s="27"/>
      <c r="FJ235" s="26"/>
      <c r="FK235" s="80"/>
      <c r="FL235" s="80"/>
      <c r="FM235" s="27"/>
      <c r="FN235" s="26"/>
      <c r="FO235" s="80"/>
      <c r="FP235" s="26"/>
      <c r="FQ235" s="26"/>
      <c r="FR235" s="26"/>
      <c r="FS235" s="80"/>
      <c r="FT235" s="80"/>
      <c r="FU235" s="26"/>
      <c r="FV235" s="26"/>
      <c r="FW235" s="26"/>
      <c r="FX235" s="26"/>
      <c r="FY235" s="26"/>
      <c r="FZ235" s="26"/>
      <c r="GA235" s="80"/>
      <c r="GB235" s="26"/>
      <c r="GC235" s="26"/>
      <c r="GD235" s="26"/>
      <c r="GE235" s="80"/>
      <c r="GF235" s="26"/>
      <c r="GG235" s="26"/>
      <c r="GH235" s="26"/>
      <c r="GI235" s="80"/>
      <c r="GJ235" s="80"/>
      <c r="GK235" s="26"/>
      <c r="GL235" s="26"/>
      <c r="GM235" s="80"/>
      <c r="GN235" s="26"/>
      <c r="GO235" s="26"/>
      <c r="GP235" s="26"/>
      <c r="GQ235" s="80"/>
      <c r="GR235" s="80"/>
      <c r="GS235" s="26"/>
      <c r="GT235" s="26"/>
      <c r="GU235" s="26"/>
      <c r="GV235" s="26"/>
      <c r="GW235" s="26"/>
      <c r="GX235" s="26"/>
      <c r="GY235" s="26"/>
      <c r="GZ235" s="26"/>
      <c r="HA235" s="26"/>
      <c r="HB235" s="26"/>
      <c r="HC235" s="26"/>
      <c r="HD235" s="26"/>
      <c r="HE235" s="26"/>
      <c r="HF235" s="26"/>
      <c r="HG235" s="26"/>
      <c r="HH235" s="26"/>
      <c r="HI235" s="26"/>
      <c r="HJ235" s="26"/>
      <c r="HK235" s="26"/>
      <c r="HL235" s="26"/>
      <c r="HM235" s="26"/>
      <c r="HN235" s="26"/>
      <c r="HO235" s="26"/>
      <c r="HP235" s="26"/>
      <c r="HQ235" s="26"/>
      <c r="HR235" s="26"/>
      <c r="HS235" s="26"/>
      <c r="HT235" s="26"/>
      <c r="HU235" s="26"/>
      <c r="HV235" s="26"/>
      <c r="HW235" s="26"/>
      <c r="HX235" s="26"/>
      <c r="HY235" s="26"/>
      <c r="HZ235" s="26"/>
      <c r="IA235" s="26"/>
      <c r="IB235" s="26"/>
      <c r="IC235" s="26"/>
      <c r="ID235" s="26"/>
      <c r="IE235" s="26"/>
      <c r="IF235" s="26"/>
      <c r="IG235" s="26"/>
      <c r="IH235" s="26"/>
      <c r="II235" s="26"/>
      <c r="IJ235" s="26"/>
      <c r="IK235" s="26"/>
      <c r="IL235" s="26"/>
      <c r="IM235" s="26"/>
      <c r="IN235" s="26"/>
      <c r="IO235" s="26"/>
      <c r="IP235" s="26"/>
      <c r="IQ235" s="26"/>
      <c r="IR235" s="80"/>
      <c r="IS235" s="27"/>
      <c r="IT235" s="26"/>
      <c r="IU235" s="80"/>
      <c r="IV235" s="26"/>
      <c r="IW235" s="26"/>
      <c r="IX235" s="26"/>
      <c r="IY235" s="26"/>
      <c r="IZ235" s="26"/>
      <c r="JA235" s="26"/>
      <c r="JB235" s="26"/>
      <c r="JC235" s="26"/>
      <c r="JD235" s="26"/>
      <c r="JE235" s="26"/>
      <c r="JF235" s="26"/>
      <c r="JG235" s="26"/>
      <c r="JH235" s="26"/>
      <c r="JI235" s="26"/>
      <c r="JJ235" s="26"/>
      <c r="JK235" s="26"/>
      <c r="JL235" s="26"/>
      <c r="JM235" s="26"/>
      <c r="JN235" s="26"/>
      <c r="JO235" s="26"/>
      <c r="JP235" s="26"/>
      <c r="JQ235" s="26"/>
      <c r="JR235" s="26"/>
      <c r="JS235" s="26"/>
      <c r="JT235" s="26"/>
      <c r="JU235" s="26"/>
      <c r="JV235" s="26"/>
      <c r="JW235" s="26"/>
      <c r="JX235" s="30"/>
      <c r="JY235" s="30"/>
      <c r="JZ235" s="30"/>
      <c r="KA235" s="30"/>
      <c r="KB235" s="26"/>
      <c r="KC235" s="26"/>
      <c r="KD235" s="26"/>
      <c r="KE235" s="26"/>
      <c r="KF235" s="26"/>
      <c r="KG235" s="26"/>
      <c r="KH235" s="26"/>
      <c r="KI235" s="26"/>
      <c r="KJ235" s="26"/>
      <c r="KK235" s="26"/>
      <c r="KL235" s="26"/>
      <c r="KM235" s="26"/>
      <c r="KN235" s="26"/>
      <c r="KO235" s="26"/>
      <c r="KP235" s="26"/>
      <c r="KQ235" s="26"/>
      <c r="KR235" s="26"/>
      <c r="KS235" s="26"/>
      <c r="KT235" s="26"/>
      <c r="KU235" s="26"/>
      <c r="KV235" s="26"/>
      <c r="KW235" s="26"/>
      <c r="KX235" s="26"/>
      <c r="KY235" s="26"/>
      <c r="KZ235" s="26"/>
      <c r="LA235" s="26"/>
      <c r="LB235" s="26"/>
      <c r="LC235" s="26"/>
      <c r="LD235" s="26"/>
      <c r="LE235" s="26"/>
      <c r="LF235" s="26"/>
      <c r="LG235" s="26"/>
      <c r="LH235" s="26"/>
      <c r="LI235" s="26"/>
      <c r="LJ235" s="26"/>
      <c r="LK235" s="26"/>
      <c r="LL235" s="26"/>
      <c r="LM235" s="26"/>
      <c r="LN235" s="26"/>
      <c r="LO235" s="26"/>
      <c r="LP235" s="26"/>
      <c r="LQ235" s="26"/>
      <c r="LR235" s="26"/>
      <c r="LS235" s="26"/>
    </row>
    <row r="236" spans="1:331" ht="15.75" x14ac:dyDescent="0.25">
      <c r="A236" s="66" t="s">
        <v>437</v>
      </c>
      <c r="B236" s="198">
        <f t="shared" si="536"/>
        <v>2316</v>
      </c>
      <c r="C236" s="198">
        <f t="shared" si="537"/>
        <v>3599.6102000000001</v>
      </c>
      <c r="D236" s="198">
        <f t="shared" si="538"/>
        <v>3599.6102000000001</v>
      </c>
      <c r="E236" s="198"/>
      <c r="F236" s="198">
        <f t="shared" si="539"/>
        <v>3323.634</v>
      </c>
      <c r="G236" s="26">
        <f t="shared" si="618"/>
        <v>92.333164296511882</v>
      </c>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7"/>
      <c r="AF236" s="27"/>
      <c r="AG236" s="26"/>
      <c r="AH236" s="26"/>
      <c r="AI236" s="26"/>
      <c r="AJ236" s="26"/>
      <c r="AK236" s="26"/>
      <c r="AL236" s="26"/>
      <c r="AM236" s="26"/>
      <c r="AN236" s="26"/>
      <c r="AO236" s="26"/>
      <c r="AP236" s="26"/>
      <c r="AQ236" s="27"/>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v>1283.6101999999998</v>
      </c>
      <c r="BR236" s="26">
        <v>1007.634</v>
      </c>
      <c r="BS236" s="26">
        <f t="shared" si="566"/>
        <v>78.499999454663111</v>
      </c>
      <c r="BT236" s="26"/>
      <c r="BU236" s="26"/>
      <c r="BV236" s="26"/>
      <c r="BW236" s="26"/>
      <c r="BX236" s="184"/>
      <c r="BY236" s="184"/>
      <c r="BZ236" s="184"/>
      <c r="CA236" s="184"/>
      <c r="CB236" s="26"/>
      <c r="CC236" s="26"/>
      <c r="CD236" s="26"/>
      <c r="CE236" s="80"/>
      <c r="CF236" s="26"/>
      <c r="CG236" s="26"/>
      <c r="CH236" s="26"/>
      <c r="CI236" s="80"/>
      <c r="CJ236" s="26"/>
      <c r="CK236" s="26"/>
      <c r="CL236" s="26"/>
      <c r="CM236" s="80"/>
      <c r="CN236" s="26"/>
      <c r="CO236" s="26"/>
      <c r="CP236" s="26"/>
      <c r="CQ236" s="31"/>
      <c r="CR236" s="26"/>
      <c r="CS236" s="26"/>
      <c r="CT236" s="26"/>
      <c r="CU236" s="26"/>
      <c r="CV236" s="80"/>
      <c r="CW236" s="26"/>
      <c r="CX236" s="26"/>
      <c r="CY236" s="80"/>
      <c r="CZ236" s="26">
        <v>2316</v>
      </c>
      <c r="DA236" s="26">
        <v>2316</v>
      </c>
      <c r="DB236" s="26">
        <v>2316</v>
      </c>
      <c r="DC236" s="31">
        <f t="shared" si="567"/>
        <v>100</v>
      </c>
      <c r="DD236" s="26"/>
      <c r="DE236" s="26"/>
      <c r="DF236" s="26"/>
      <c r="DG236" s="80"/>
      <c r="DH236" s="80"/>
      <c r="DI236" s="26"/>
      <c r="DJ236" s="26"/>
      <c r="DK236" s="80"/>
      <c r="DL236" s="80"/>
      <c r="DM236" s="26"/>
      <c r="DN236" s="26"/>
      <c r="DO236" s="26"/>
      <c r="DP236" s="26"/>
      <c r="DQ236" s="26"/>
      <c r="DR236" s="26"/>
      <c r="DS236" s="80"/>
      <c r="DT236" s="80"/>
      <c r="DU236" s="27"/>
      <c r="DV236" s="26"/>
      <c r="DW236" s="80"/>
      <c r="DX236" s="80"/>
      <c r="DY236" s="27"/>
      <c r="DZ236" s="26"/>
      <c r="EA236" s="80"/>
      <c r="EB236" s="27"/>
      <c r="EC236" s="27"/>
      <c r="ED236" s="26"/>
      <c r="EE236" s="80"/>
      <c r="EF236" s="27"/>
      <c r="EG236" s="27"/>
      <c r="EH236" s="26"/>
      <c r="EI236" s="26"/>
      <c r="EJ236" s="27"/>
      <c r="EK236" s="27"/>
      <c r="EL236" s="26"/>
      <c r="EM236" s="80"/>
      <c r="EN236" s="27"/>
      <c r="EO236" s="27"/>
      <c r="EP236" s="26"/>
      <c r="EQ236" s="80"/>
      <c r="ER236" s="26"/>
      <c r="ES236" s="26"/>
      <c r="ET236" s="26"/>
      <c r="EU236" s="80"/>
      <c r="EV236" s="26"/>
      <c r="EW236" s="26"/>
      <c r="EX236" s="26"/>
      <c r="EY236" s="26"/>
      <c r="EZ236" s="26"/>
      <c r="FA236" s="26"/>
      <c r="FB236" s="26"/>
      <c r="FC236" s="26"/>
      <c r="FD236" s="27"/>
      <c r="FE236" s="27"/>
      <c r="FF236" s="26"/>
      <c r="FG236" s="80"/>
      <c r="FH236" s="80"/>
      <c r="FI236" s="27"/>
      <c r="FJ236" s="26"/>
      <c r="FK236" s="80"/>
      <c r="FL236" s="80"/>
      <c r="FM236" s="27"/>
      <c r="FN236" s="26"/>
      <c r="FO236" s="80"/>
      <c r="FP236" s="26"/>
      <c r="FQ236" s="26"/>
      <c r="FR236" s="26"/>
      <c r="FS236" s="80"/>
      <c r="FT236" s="80"/>
      <c r="FU236" s="26"/>
      <c r="FV236" s="26"/>
      <c r="FW236" s="26"/>
      <c r="FX236" s="26"/>
      <c r="FY236" s="26"/>
      <c r="FZ236" s="26"/>
      <c r="GA236" s="80"/>
      <c r="GB236" s="26"/>
      <c r="GC236" s="26"/>
      <c r="GD236" s="26"/>
      <c r="GE236" s="80"/>
      <c r="GF236" s="26"/>
      <c r="GG236" s="26"/>
      <c r="GH236" s="26"/>
      <c r="GI236" s="80"/>
      <c r="GJ236" s="80"/>
      <c r="GK236" s="26"/>
      <c r="GL236" s="26"/>
      <c r="GM236" s="80"/>
      <c r="GN236" s="26"/>
      <c r="GO236" s="26"/>
      <c r="GP236" s="26"/>
      <c r="GQ236" s="80"/>
      <c r="GR236" s="80"/>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c r="HS236" s="26"/>
      <c r="HT236" s="26"/>
      <c r="HU236" s="26"/>
      <c r="HV236" s="26"/>
      <c r="HW236" s="26"/>
      <c r="HX236" s="26"/>
      <c r="HY236" s="26"/>
      <c r="HZ236" s="26"/>
      <c r="IA236" s="26"/>
      <c r="IB236" s="26"/>
      <c r="IC236" s="26"/>
      <c r="ID236" s="26"/>
      <c r="IE236" s="26"/>
      <c r="IF236" s="26"/>
      <c r="IG236" s="26"/>
      <c r="IH236" s="26"/>
      <c r="II236" s="26"/>
      <c r="IJ236" s="26"/>
      <c r="IK236" s="26"/>
      <c r="IL236" s="26"/>
      <c r="IM236" s="26"/>
      <c r="IN236" s="26"/>
      <c r="IO236" s="26"/>
      <c r="IP236" s="26"/>
      <c r="IQ236" s="26"/>
      <c r="IR236" s="80"/>
      <c r="IS236" s="27"/>
      <c r="IT236" s="26"/>
      <c r="IU236" s="80"/>
      <c r="IV236" s="26"/>
      <c r="IW236" s="26"/>
      <c r="IX236" s="26"/>
      <c r="IY236" s="26"/>
      <c r="IZ236" s="26"/>
      <c r="JA236" s="26"/>
      <c r="JB236" s="26"/>
      <c r="JC236" s="26"/>
      <c r="JD236" s="26"/>
      <c r="JE236" s="26"/>
      <c r="JF236" s="26"/>
      <c r="JG236" s="26"/>
      <c r="JH236" s="26"/>
      <c r="JI236" s="26"/>
      <c r="JJ236" s="26"/>
      <c r="JK236" s="26"/>
      <c r="JL236" s="26"/>
      <c r="JM236" s="26"/>
      <c r="JN236" s="26"/>
      <c r="JO236" s="26"/>
      <c r="JP236" s="26"/>
      <c r="JQ236" s="26"/>
      <c r="JR236" s="26"/>
      <c r="JS236" s="26"/>
      <c r="JT236" s="26"/>
      <c r="JU236" s="26"/>
      <c r="JV236" s="26"/>
      <c r="JW236" s="26"/>
      <c r="JX236" s="30"/>
      <c r="JY236" s="30"/>
      <c r="JZ236" s="30"/>
      <c r="KA236" s="30"/>
      <c r="KB236" s="26"/>
      <c r="KC236" s="26"/>
      <c r="KD236" s="26"/>
      <c r="KE236" s="26"/>
      <c r="KF236" s="26"/>
      <c r="KG236" s="26"/>
      <c r="KH236" s="26"/>
      <c r="KI236" s="26"/>
      <c r="KJ236" s="26"/>
      <c r="KK236" s="26"/>
      <c r="KL236" s="26"/>
      <c r="KM236" s="26"/>
      <c r="KN236" s="26"/>
      <c r="KO236" s="26"/>
      <c r="KP236" s="26"/>
      <c r="KQ236" s="26"/>
      <c r="KR236" s="26"/>
      <c r="KS236" s="26"/>
      <c r="KT236" s="26"/>
      <c r="KU236" s="26"/>
      <c r="KV236" s="26"/>
      <c r="KW236" s="26"/>
      <c r="KX236" s="26"/>
      <c r="KY236" s="26"/>
      <c r="KZ236" s="26"/>
      <c r="LA236" s="26"/>
      <c r="LB236" s="26"/>
      <c r="LC236" s="26"/>
      <c r="LD236" s="26"/>
      <c r="LE236" s="26"/>
      <c r="LF236" s="26"/>
      <c r="LG236" s="26"/>
      <c r="LH236" s="26"/>
      <c r="LI236" s="26"/>
      <c r="LJ236" s="26"/>
      <c r="LK236" s="26"/>
      <c r="LL236" s="26"/>
      <c r="LM236" s="26"/>
      <c r="LN236" s="26"/>
      <c r="LO236" s="26"/>
      <c r="LP236" s="26"/>
      <c r="LQ236" s="26"/>
      <c r="LR236" s="26"/>
      <c r="LS236" s="26"/>
    </row>
    <row r="237" spans="1:331" ht="15.75" x14ac:dyDescent="0.25">
      <c r="A237" s="66" t="s">
        <v>438</v>
      </c>
      <c r="B237" s="198">
        <f t="shared" si="536"/>
        <v>0</v>
      </c>
      <c r="C237" s="198">
        <f t="shared" si="537"/>
        <v>0</v>
      </c>
      <c r="D237" s="198">
        <f t="shared" si="538"/>
        <v>0</v>
      </c>
      <c r="E237" s="198"/>
      <c r="F237" s="198">
        <f t="shared" si="539"/>
        <v>0</v>
      </c>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7"/>
      <c r="AF237" s="27"/>
      <c r="AG237" s="26"/>
      <c r="AH237" s="26"/>
      <c r="AI237" s="26"/>
      <c r="AJ237" s="26"/>
      <c r="AK237" s="26"/>
      <c r="AL237" s="26"/>
      <c r="AM237" s="26"/>
      <c r="AN237" s="26"/>
      <c r="AO237" s="26"/>
      <c r="AP237" s="26"/>
      <c r="AQ237" s="27"/>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184"/>
      <c r="BY237" s="184"/>
      <c r="BZ237" s="184"/>
      <c r="CA237" s="184"/>
      <c r="CB237" s="26"/>
      <c r="CC237" s="26"/>
      <c r="CD237" s="26"/>
      <c r="CE237" s="80"/>
      <c r="CF237" s="26"/>
      <c r="CG237" s="26"/>
      <c r="CH237" s="26"/>
      <c r="CI237" s="80"/>
      <c r="CJ237" s="26"/>
      <c r="CK237" s="26"/>
      <c r="CL237" s="26"/>
      <c r="CM237" s="80"/>
      <c r="CN237" s="26"/>
      <c r="CO237" s="26"/>
      <c r="CP237" s="26"/>
      <c r="CQ237" s="31"/>
      <c r="CR237" s="26"/>
      <c r="CS237" s="26"/>
      <c r="CT237" s="26"/>
      <c r="CU237" s="26"/>
      <c r="CV237" s="80"/>
      <c r="CW237" s="26"/>
      <c r="CX237" s="26"/>
      <c r="CY237" s="80"/>
      <c r="CZ237" s="26"/>
      <c r="DA237" s="26"/>
      <c r="DB237" s="26"/>
      <c r="DC237" s="31"/>
      <c r="DD237" s="26"/>
      <c r="DE237" s="26"/>
      <c r="DF237" s="26"/>
      <c r="DG237" s="80"/>
      <c r="DH237" s="80"/>
      <c r="DI237" s="26"/>
      <c r="DJ237" s="26"/>
      <c r="DK237" s="80"/>
      <c r="DL237" s="80"/>
      <c r="DM237" s="26"/>
      <c r="DN237" s="26"/>
      <c r="DO237" s="26"/>
      <c r="DP237" s="26"/>
      <c r="DQ237" s="26"/>
      <c r="DR237" s="26"/>
      <c r="DS237" s="80"/>
      <c r="DT237" s="80"/>
      <c r="DU237" s="27"/>
      <c r="DV237" s="26"/>
      <c r="DW237" s="80"/>
      <c r="DX237" s="80"/>
      <c r="DY237" s="27"/>
      <c r="DZ237" s="26"/>
      <c r="EA237" s="80"/>
      <c r="EB237" s="27"/>
      <c r="EC237" s="27"/>
      <c r="ED237" s="26"/>
      <c r="EE237" s="80"/>
      <c r="EF237" s="27"/>
      <c r="EG237" s="27"/>
      <c r="EH237" s="26"/>
      <c r="EI237" s="26"/>
      <c r="EJ237" s="27"/>
      <c r="EK237" s="27"/>
      <c r="EL237" s="26"/>
      <c r="EM237" s="80"/>
      <c r="EN237" s="27"/>
      <c r="EO237" s="27"/>
      <c r="EP237" s="26"/>
      <c r="EQ237" s="80"/>
      <c r="ER237" s="26"/>
      <c r="ES237" s="26"/>
      <c r="ET237" s="26"/>
      <c r="EU237" s="80"/>
      <c r="EV237" s="26"/>
      <c r="EW237" s="26"/>
      <c r="EX237" s="26"/>
      <c r="EY237" s="26"/>
      <c r="EZ237" s="26"/>
      <c r="FA237" s="26"/>
      <c r="FB237" s="26"/>
      <c r="FC237" s="26"/>
      <c r="FD237" s="27"/>
      <c r="FE237" s="27"/>
      <c r="FF237" s="26"/>
      <c r="FG237" s="80"/>
      <c r="FH237" s="80"/>
      <c r="FI237" s="27"/>
      <c r="FJ237" s="26"/>
      <c r="FK237" s="80"/>
      <c r="FL237" s="80"/>
      <c r="FM237" s="27"/>
      <c r="FN237" s="26"/>
      <c r="FO237" s="80"/>
      <c r="FP237" s="26"/>
      <c r="FQ237" s="26"/>
      <c r="FR237" s="26"/>
      <c r="FS237" s="80"/>
      <c r="FT237" s="80"/>
      <c r="FU237" s="26"/>
      <c r="FV237" s="26"/>
      <c r="FW237" s="26"/>
      <c r="FX237" s="26"/>
      <c r="FY237" s="26"/>
      <c r="FZ237" s="26"/>
      <c r="GA237" s="80"/>
      <c r="GB237" s="26"/>
      <c r="GC237" s="26"/>
      <c r="GD237" s="26"/>
      <c r="GE237" s="80"/>
      <c r="GF237" s="26"/>
      <c r="GG237" s="26"/>
      <c r="GH237" s="26"/>
      <c r="GI237" s="80"/>
      <c r="GJ237" s="80"/>
      <c r="GK237" s="26"/>
      <c r="GL237" s="26"/>
      <c r="GM237" s="80"/>
      <c r="GN237" s="26"/>
      <c r="GO237" s="26"/>
      <c r="GP237" s="26"/>
      <c r="GQ237" s="80"/>
      <c r="GR237" s="80"/>
      <c r="GS237" s="26"/>
      <c r="GT237" s="26"/>
      <c r="GU237" s="26"/>
      <c r="GV237" s="26"/>
      <c r="GW237" s="26"/>
      <c r="GX237" s="26"/>
      <c r="GY237" s="26"/>
      <c r="GZ237" s="26"/>
      <c r="HA237" s="26"/>
      <c r="HB237" s="26"/>
      <c r="HC237" s="26"/>
      <c r="HD237" s="26"/>
      <c r="HE237" s="26"/>
      <c r="HF237" s="26"/>
      <c r="HG237" s="26"/>
      <c r="HH237" s="26"/>
      <c r="HI237" s="26"/>
      <c r="HJ237" s="26"/>
      <c r="HK237" s="26"/>
      <c r="HL237" s="26"/>
      <c r="HM237" s="26"/>
      <c r="HN237" s="26"/>
      <c r="HO237" s="26"/>
      <c r="HP237" s="26"/>
      <c r="HQ237" s="26"/>
      <c r="HR237" s="26"/>
      <c r="HS237" s="26"/>
      <c r="HT237" s="26"/>
      <c r="HU237" s="26"/>
      <c r="HV237" s="26"/>
      <c r="HW237" s="26"/>
      <c r="HX237" s="26"/>
      <c r="HY237" s="26"/>
      <c r="HZ237" s="26"/>
      <c r="IA237" s="26"/>
      <c r="IB237" s="26"/>
      <c r="IC237" s="26"/>
      <c r="ID237" s="26"/>
      <c r="IE237" s="26"/>
      <c r="IF237" s="26"/>
      <c r="IG237" s="26"/>
      <c r="IH237" s="26"/>
      <c r="II237" s="26"/>
      <c r="IJ237" s="26"/>
      <c r="IK237" s="26"/>
      <c r="IL237" s="26"/>
      <c r="IM237" s="26"/>
      <c r="IN237" s="26"/>
      <c r="IO237" s="26"/>
      <c r="IP237" s="26"/>
      <c r="IQ237" s="26"/>
      <c r="IR237" s="80"/>
      <c r="IS237" s="27"/>
      <c r="IT237" s="26"/>
      <c r="IU237" s="80"/>
      <c r="IV237" s="26"/>
      <c r="IW237" s="26"/>
      <c r="IX237" s="26"/>
      <c r="IY237" s="26"/>
      <c r="IZ237" s="26"/>
      <c r="JA237" s="26"/>
      <c r="JB237" s="26"/>
      <c r="JC237" s="26"/>
      <c r="JD237" s="26"/>
      <c r="JE237" s="26"/>
      <c r="JF237" s="26"/>
      <c r="JG237" s="26"/>
      <c r="JH237" s="26"/>
      <c r="JI237" s="26"/>
      <c r="JJ237" s="26"/>
      <c r="JK237" s="26"/>
      <c r="JL237" s="26"/>
      <c r="JM237" s="26"/>
      <c r="JN237" s="26"/>
      <c r="JO237" s="26"/>
      <c r="JP237" s="26"/>
      <c r="JQ237" s="26"/>
      <c r="JR237" s="26"/>
      <c r="JS237" s="26"/>
      <c r="JT237" s="26"/>
      <c r="JU237" s="26"/>
      <c r="JV237" s="26"/>
      <c r="JW237" s="26"/>
      <c r="JX237" s="30"/>
      <c r="JY237" s="30"/>
      <c r="JZ237" s="30"/>
      <c r="KA237" s="30"/>
      <c r="KB237" s="26"/>
      <c r="KC237" s="26"/>
      <c r="KD237" s="26"/>
      <c r="KE237" s="26"/>
      <c r="KF237" s="26"/>
      <c r="KG237" s="26"/>
      <c r="KH237" s="26"/>
      <c r="KI237" s="26"/>
      <c r="KJ237" s="26"/>
      <c r="KK237" s="26"/>
      <c r="KL237" s="26"/>
      <c r="KM237" s="26"/>
      <c r="KN237" s="26"/>
      <c r="KO237" s="26"/>
      <c r="KP237" s="26"/>
      <c r="KQ237" s="26"/>
      <c r="KR237" s="26"/>
      <c r="KS237" s="26"/>
      <c r="KT237" s="26"/>
      <c r="KU237" s="26"/>
      <c r="KV237" s="26"/>
      <c r="KW237" s="26"/>
      <c r="KX237" s="26"/>
      <c r="KY237" s="26"/>
      <c r="KZ237" s="26"/>
      <c r="LA237" s="26"/>
      <c r="LB237" s="26"/>
      <c r="LC237" s="26"/>
      <c r="LD237" s="26"/>
      <c r="LE237" s="26"/>
      <c r="LF237" s="26"/>
      <c r="LG237" s="26"/>
      <c r="LH237" s="26"/>
      <c r="LI237" s="26"/>
      <c r="LJ237" s="26"/>
      <c r="LK237" s="26"/>
      <c r="LL237" s="26"/>
      <c r="LM237" s="26"/>
      <c r="LN237" s="26"/>
      <c r="LO237" s="26"/>
      <c r="LP237" s="26"/>
      <c r="LQ237" s="26"/>
      <c r="LR237" s="26"/>
      <c r="LS237" s="26"/>
    </row>
    <row r="238" spans="1:331" ht="15.75" x14ac:dyDescent="0.25">
      <c r="A238" s="66" t="s">
        <v>439</v>
      </c>
      <c r="B238" s="198">
        <f t="shared" si="536"/>
        <v>2613</v>
      </c>
      <c r="C238" s="198">
        <f t="shared" si="537"/>
        <v>2613</v>
      </c>
      <c r="D238" s="198">
        <f t="shared" si="538"/>
        <v>2613</v>
      </c>
      <c r="E238" s="198"/>
      <c r="F238" s="198">
        <f t="shared" si="539"/>
        <v>2613</v>
      </c>
      <c r="G238" s="26">
        <f t="shared" si="618"/>
        <v>100</v>
      </c>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7"/>
      <c r="AF238" s="27"/>
      <c r="AG238" s="26"/>
      <c r="AH238" s="26"/>
      <c r="AI238" s="26"/>
      <c r="AJ238" s="26"/>
      <c r="AK238" s="26"/>
      <c r="AL238" s="26"/>
      <c r="AM238" s="26"/>
      <c r="AN238" s="26"/>
      <c r="AO238" s="26"/>
      <c r="AP238" s="26"/>
      <c r="AQ238" s="27"/>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184"/>
      <c r="BY238" s="184"/>
      <c r="BZ238" s="184"/>
      <c r="CA238" s="184"/>
      <c r="CB238" s="26"/>
      <c r="CC238" s="26"/>
      <c r="CD238" s="26"/>
      <c r="CE238" s="80"/>
      <c r="CF238" s="26"/>
      <c r="CG238" s="26"/>
      <c r="CH238" s="26"/>
      <c r="CI238" s="80"/>
      <c r="CJ238" s="26"/>
      <c r="CK238" s="26"/>
      <c r="CL238" s="26"/>
      <c r="CM238" s="80"/>
      <c r="CN238" s="26"/>
      <c r="CO238" s="26"/>
      <c r="CP238" s="26"/>
      <c r="CQ238" s="31"/>
      <c r="CR238" s="26"/>
      <c r="CS238" s="26"/>
      <c r="CT238" s="26"/>
      <c r="CU238" s="26"/>
      <c r="CV238" s="80"/>
      <c r="CW238" s="26"/>
      <c r="CX238" s="26"/>
      <c r="CY238" s="80"/>
      <c r="CZ238" s="26">
        <v>2613</v>
      </c>
      <c r="DA238" s="26">
        <v>2613</v>
      </c>
      <c r="DB238" s="26">
        <v>2613</v>
      </c>
      <c r="DC238" s="31">
        <f t="shared" si="567"/>
        <v>100</v>
      </c>
      <c r="DD238" s="26"/>
      <c r="DE238" s="26"/>
      <c r="DF238" s="26"/>
      <c r="DG238" s="80"/>
      <c r="DH238" s="80"/>
      <c r="DI238" s="26"/>
      <c r="DJ238" s="26"/>
      <c r="DK238" s="80"/>
      <c r="DL238" s="80"/>
      <c r="DM238" s="26"/>
      <c r="DN238" s="26"/>
      <c r="DO238" s="26"/>
      <c r="DP238" s="26"/>
      <c r="DQ238" s="26"/>
      <c r="DR238" s="26"/>
      <c r="DS238" s="80"/>
      <c r="DT238" s="80"/>
      <c r="DU238" s="27"/>
      <c r="DV238" s="26"/>
      <c r="DW238" s="80"/>
      <c r="DX238" s="80"/>
      <c r="DY238" s="27"/>
      <c r="DZ238" s="26"/>
      <c r="EA238" s="80"/>
      <c r="EB238" s="27"/>
      <c r="EC238" s="27"/>
      <c r="ED238" s="26"/>
      <c r="EE238" s="80"/>
      <c r="EF238" s="27"/>
      <c r="EG238" s="27"/>
      <c r="EH238" s="26"/>
      <c r="EI238" s="26"/>
      <c r="EJ238" s="27"/>
      <c r="EK238" s="27"/>
      <c r="EL238" s="26"/>
      <c r="EM238" s="80"/>
      <c r="EN238" s="27"/>
      <c r="EO238" s="27"/>
      <c r="EP238" s="26"/>
      <c r="EQ238" s="80"/>
      <c r="ER238" s="26"/>
      <c r="ES238" s="26"/>
      <c r="ET238" s="26"/>
      <c r="EU238" s="80"/>
      <c r="EV238" s="26"/>
      <c r="EW238" s="26"/>
      <c r="EX238" s="26"/>
      <c r="EY238" s="26"/>
      <c r="EZ238" s="26"/>
      <c r="FA238" s="26"/>
      <c r="FB238" s="26"/>
      <c r="FC238" s="26"/>
      <c r="FD238" s="27"/>
      <c r="FE238" s="27"/>
      <c r="FF238" s="26"/>
      <c r="FG238" s="80"/>
      <c r="FH238" s="80"/>
      <c r="FI238" s="27"/>
      <c r="FJ238" s="26"/>
      <c r="FK238" s="80"/>
      <c r="FL238" s="80"/>
      <c r="FM238" s="27"/>
      <c r="FN238" s="26"/>
      <c r="FO238" s="80"/>
      <c r="FP238" s="26"/>
      <c r="FQ238" s="26"/>
      <c r="FR238" s="26"/>
      <c r="FS238" s="80"/>
      <c r="FT238" s="80"/>
      <c r="FU238" s="26"/>
      <c r="FV238" s="26"/>
      <c r="FW238" s="26"/>
      <c r="FX238" s="26"/>
      <c r="FY238" s="26"/>
      <c r="FZ238" s="26"/>
      <c r="GA238" s="80"/>
      <c r="GB238" s="26"/>
      <c r="GC238" s="26"/>
      <c r="GD238" s="26"/>
      <c r="GE238" s="80"/>
      <c r="GF238" s="26"/>
      <c r="GG238" s="26"/>
      <c r="GH238" s="26"/>
      <c r="GI238" s="80"/>
      <c r="GJ238" s="80"/>
      <c r="GK238" s="26"/>
      <c r="GL238" s="26"/>
      <c r="GM238" s="80"/>
      <c r="GN238" s="26"/>
      <c r="GO238" s="26"/>
      <c r="GP238" s="26"/>
      <c r="GQ238" s="80"/>
      <c r="GR238" s="80"/>
      <c r="GS238" s="26"/>
      <c r="GT238" s="26"/>
      <c r="GU238" s="26"/>
      <c r="GV238" s="26"/>
      <c r="GW238" s="26"/>
      <c r="GX238" s="26"/>
      <c r="GY238" s="26"/>
      <c r="GZ238" s="26"/>
      <c r="HA238" s="26"/>
      <c r="HB238" s="26"/>
      <c r="HC238" s="26"/>
      <c r="HD238" s="26"/>
      <c r="HE238" s="26"/>
      <c r="HF238" s="26"/>
      <c r="HG238" s="26"/>
      <c r="HH238" s="26"/>
      <c r="HI238" s="26"/>
      <c r="HJ238" s="26"/>
      <c r="HK238" s="26"/>
      <c r="HL238" s="26"/>
      <c r="HM238" s="26"/>
      <c r="HN238" s="26"/>
      <c r="HO238" s="26"/>
      <c r="HP238" s="26"/>
      <c r="HQ238" s="26"/>
      <c r="HR238" s="26"/>
      <c r="HS238" s="26"/>
      <c r="HT238" s="26"/>
      <c r="HU238" s="26"/>
      <c r="HV238" s="26"/>
      <c r="HW238" s="26"/>
      <c r="HX238" s="26"/>
      <c r="HY238" s="26"/>
      <c r="HZ238" s="26"/>
      <c r="IA238" s="26"/>
      <c r="IB238" s="26"/>
      <c r="IC238" s="26"/>
      <c r="ID238" s="26"/>
      <c r="IE238" s="26"/>
      <c r="IF238" s="26"/>
      <c r="IG238" s="26"/>
      <c r="IH238" s="26"/>
      <c r="II238" s="26"/>
      <c r="IJ238" s="26"/>
      <c r="IK238" s="26"/>
      <c r="IL238" s="26"/>
      <c r="IM238" s="26"/>
      <c r="IN238" s="26"/>
      <c r="IO238" s="26"/>
      <c r="IP238" s="26"/>
      <c r="IQ238" s="26"/>
      <c r="IR238" s="80"/>
      <c r="IS238" s="27"/>
      <c r="IT238" s="26"/>
      <c r="IU238" s="80"/>
      <c r="IV238" s="26"/>
      <c r="IW238" s="26"/>
      <c r="IX238" s="26"/>
      <c r="IY238" s="26"/>
      <c r="IZ238" s="26"/>
      <c r="JA238" s="26"/>
      <c r="JB238" s="26"/>
      <c r="JC238" s="26"/>
      <c r="JD238" s="26"/>
      <c r="JE238" s="26"/>
      <c r="JF238" s="26"/>
      <c r="JG238" s="26"/>
      <c r="JH238" s="26"/>
      <c r="JI238" s="26"/>
      <c r="JJ238" s="26"/>
      <c r="JK238" s="26"/>
      <c r="JL238" s="26"/>
      <c r="JM238" s="26"/>
      <c r="JN238" s="26"/>
      <c r="JO238" s="26"/>
      <c r="JP238" s="26"/>
      <c r="JQ238" s="26"/>
      <c r="JR238" s="26"/>
      <c r="JS238" s="26"/>
      <c r="JT238" s="26"/>
      <c r="JU238" s="26"/>
      <c r="JV238" s="26"/>
      <c r="JW238" s="26"/>
      <c r="JX238" s="30"/>
      <c r="JY238" s="30"/>
      <c r="JZ238" s="30"/>
      <c r="KA238" s="30"/>
      <c r="KB238" s="26"/>
      <c r="KC238" s="26"/>
      <c r="KD238" s="26"/>
      <c r="KE238" s="26"/>
      <c r="KF238" s="26"/>
      <c r="KG238" s="26"/>
      <c r="KH238" s="26"/>
      <c r="KI238" s="26"/>
      <c r="KJ238" s="26"/>
      <c r="KK238" s="26"/>
      <c r="KL238" s="26"/>
      <c r="KM238" s="26"/>
      <c r="KN238" s="26"/>
      <c r="KO238" s="26"/>
      <c r="KP238" s="26"/>
      <c r="KQ238" s="26"/>
      <c r="KR238" s="26"/>
      <c r="KS238" s="26"/>
      <c r="KT238" s="26"/>
      <c r="KU238" s="26"/>
      <c r="KV238" s="26"/>
      <c r="KW238" s="26"/>
      <c r="KX238" s="26"/>
      <c r="KY238" s="26"/>
      <c r="KZ238" s="26"/>
      <c r="LA238" s="26"/>
      <c r="LB238" s="26"/>
      <c r="LC238" s="26"/>
      <c r="LD238" s="26"/>
      <c r="LE238" s="26"/>
      <c r="LF238" s="26"/>
      <c r="LG238" s="26"/>
      <c r="LH238" s="26"/>
      <c r="LI238" s="26"/>
      <c r="LJ238" s="26"/>
      <c r="LK238" s="26"/>
      <c r="LL238" s="26"/>
      <c r="LM238" s="26"/>
      <c r="LN238" s="26"/>
      <c r="LO238" s="26"/>
      <c r="LP238" s="26"/>
      <c r="LQ238" s="26"/>
      <c r="LR238" s="26"/>
      <c r="LS238" s="26"/>
    </row>
    <row r="239" spans="1:331" ht="15.75" x14ac:dyDescent="0.25">
      <c r="A239" s="66" t="s">
        <v>258</v>
      </c>
      <c r="B239" s="198">
        <f t="shared" si="536"/>
        <v>12719.273069999999</v>
      </c>
      <c r="C239" s="198">
        <f t="shared" si="537"/>
        <v>15579.44486</v>
      </c>
      <c r="D239" s="198">
        <f t="shared" si="538"/>
        <v>15579.44486</v>
      </c>
      <c r="E239" s="198"/>
      <c r="F239" s="198">
        <f t="shared" si="539"/>
        <v>14911.27786</v>
      </c>
      <c r="G239" s="26">
        <f t="shared" si="618"/>
        <v>95.711227158577969</v>
      </c>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7"/>
      <c r="AF239" s="27"/>
      <c r="AG239" s="26"/>
      <c r="AH239" s="26"/>
      <c r="AI239" s="26"/>
      <c r="AJ239" s="26"/>
      <c r="AK239" s="26"/>
      <c r="AL239" s="26"/>
      <c r="AM239" s="26"/>
      <c r="AN239" s="26"/>
      <c r="AO239" s="26"/>
      <c r="AP239" s="26"/>
      <c r="AQ239" s="27"/>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v>1903.7266499999998</v>
      </c>
      <c r="BR239" s="26">
        <v>1235.5596499999999</v>
      </c>
      <c r="BS239" s="26">
        <f t="shared" si="566"/>
        <v>64.902156514959756</v>
      </c>
      <c r="BT239" s="26"/>
      <c r="BU239" s="26"/>
      <c r="BV239" s="26"/>
      <c r="BW239" s="26"/>
      <c r="BX239" s="184"/>
      <c r="BY239" s="184"/>
      <c r="BZ239" s="184"/>
      <c r="CA239" s="184"/>
      <c r="CB239" s="26"/>
      <c r="CC239" s="26"/>
      <c r="CD239" s="26"/>
      <c r="CE239" s="80"/>
      <c r="CF239" s="26"/>
      <c r="CG239" s="26"/>
      <c r="CH239" s="26"/>
      <c r="CI239" s="80"/>
      <c r="CJ239" s="26"/>
      <c r="CK239" s="26"/>
      <c r="CL239" s="26"/>
      <c r="CM239" s="80"/>
      <c r="CN239" s="26"/>
      <c r="CO239" s="26"/>
      <c r="CP239" s="26"/>
      <c r="CQ239" s="80"/>
      <c r="CR239" s="26">
        <v>77.273070000000004</v>
      </c>
      <c r="CS239" s="26">
        <v>77.273070000000004</v>
      </c>
      <c r="CT239" s="26">
        <v>77.273070000000004</v>
      </c>
      <c r="CU239" s="26">
        <f t="shared" si="627"/>
        <v>100</v>
      </c>
      <c r="CV239" s="80"/>
      <c r="CW239" s="26"/>
      <c r="CX239" s="26"/>
      <c r="CY239" s="80"/>
      <c r="CZ239" s="26">
        <v>12642</v>
      </c>
      <c r="DA239" s="26">
        <v>12642</v>
      </c>
      <c r="DB239" s="26">
        <v>12642</v>
      </c>
      <c r="DC239" s="31">
        <f t="shared" si="567"/>
        <v>100</v>
      </c>
      <c r="DD239" s="26"/>
      <c r="DE239" s="26"/>
      <c r="DF239" s="26"/>
      <c r="DG239" s="80"/>
      <c r="DH239" s="80"/>
      <c r="DI239" s="26"/>
      <c r="DJ239" s="26"/>
      <c r="DK239" s="80"/>
      <c r="DL239" s="80"/>
      <c r="DM239" s="26">
        <v>956.44514000000004</v>
      </c>
      <c r="DN239" s="26">
        <v>956.44514000000004</v>
      </c>
      <c r="DO239" s="26">
        <f t="shared" si="593"/>
        <v>100</v>
      </c>
      <c r="DP239" s="26"/>
      <c r="DQ239" s="26"/>
      <c r="DR239" s="26"/>
      <c r="DS239" s="80"/>
      <c r="DT239" s="80"/>
      <c r="DU239" s="27"/>
      <c r="DV239" s="26"/>
      <c r="DW239" s="80"/>
      <c r="DX239" s="80"/>
      <c r="DY239" s="27"/>
      <c r="DZ239" s="26"/>
      <c r="EA239" s="80"/>
      <c r="EB239" s="27"/>
      <c r="EC239" s="27"/>
      <c r="ED239" s="26"/>
      <c r="EE239" s="80"/>
      <c r="EF239" s="27"/>
      <c r="EG239" s="27"/>
      <c r="EH239" s="26"/>
      <c r="EI239" s="26"/>
      <c r="EJ239" s="27"/>
      <c r="EK239" s="27"/>
      <c r="EL239" s="26"/>
      <c r="EM239" s="80"/>
      <c r="EN239" s="27"/>
      <c r="EO239" s="27"/>
      <c r="EP239" s="26"/>
      <c r="EQ239" s="80"/>
      <c r="ER239" s="26"/>
      <c r="ES239" s="26"/>
      <c r="ET239" s="26"/>
      <c r="EU239" s="80"/>
      <c r="EV239" s="26"/>
      <c r="EW239" s="26"/>
      <c r="EX239" s="26"/>
      <c r="EY239" s="26"/>
      <c r="EZ239" s="26"/>
      <c r="FA239" s="26"/>
      <c r="FB239" s="26"/>
      <c r="FC239" s="26"/>
      <c r="FD239" s="27"/>
      <c r="FE239" s="27"/>
      <c r="FF239" s="26"/>
      <c r="FG239" s="80"/>
      <c r="FH239" s="80"/>
      <c r="FI239" s="27"/>
      <c r="FJ239" s="26"/>
      <c r="FK239" s="80"/>
      <c r="FL239" s="80"/>
      <c r="FM239" s="27"/>
      <c r="FN239" s="26"/>
      <c r="FO239" s="80"/>
      <c r="FP239" s="26"/>
      <c r="FQ239" s="26"/>
      <c r="FR239" s="26"/>
      <c r="FS239" s="80"/>
      <c r="FT239" s="80"/>
      <c r="FU239" s="26"/>
      <c r="FV239" s="26"/>
      <c r="FW239" s="26"/>
      <c r="FX239" s="26"/>
      <c r="FY239" s="26"/>
      <c r="FZ239" s="26"/>
      <c r="GA239" s="80"/>
      <c r="GB239" s="26"/>
      <c r="GC239" s="26"/>
      <c r="GD239" s="26"/>
      <c r="GE239" s="80"/>
      <c r="GF239" s="26"/>
      <c r="GG239" s="26"/>
      <c r="GH239" s="26"/>
      <c r="GI239" s="80"/>
      <c r="GJ239" s="80"/>
      <c r="GK239" s="26"/>
      <c r="GL239" s="26"/>
      <c r="GM239" s="80"/>
      <c r="GN239" s="26"/>
      <c r="GO239" s="26"/>
      <c r="GP239" s="26"/>
      <c r="GQ239" s="80"/>
      <c r="GR239" s="80"/>
      <c r="GS239" s="26"/>
      <c r="GT239" s="26"/>
      <c r="GU239" s="26"/>
      <c r="GV239" s="26"/>
      <c r="GW239" s="26"/>
      <c r="GX239" s="26"/>
      <c r="GY239" s="26"/>
      <c r="GZ239" s="26"/>
      <c r="HA239" s="26"/>
      <c r="HB239" s="26"/>
      <c r="HC239" s="26"/>
      <c r="HD239" s="26"/>
      <c r="HE239" s="26"/>
      <c r="HF239" s="26"/>
      <c r="HG239" s="26"/>
      <c r="HH239" s="26"/>
      <c r="HI239" s="26"/>
      <c r="HJ239" s="26"/>
      <c r="HK239" s="26"/>
      <c r="HL239" s="26"/>
      <c r="HM239" s="26"/>
      <c r="HN239" s="26"/>
      <c r="HO239" s="26"/>
      <c r="HP239" s="26"/>
      <c r="HQ239" s="26"/>
      <c r="HR239" s="26"/>
      <c r="HS239" s="26"/>
      <c r="HT239" s="26"/>
      <c r="HU239" s="26"/>
      <c r="HV239" s="26"/>
      <c r="HW239" s="26"/>
      <c r="HX239" s="26"/>
      <c r="HY239" s="26"/>
      <c r="HZ239" s="26"/>
      <c r="IA239" s="26"/>
      <c r="IB239" s="26"/>
      <c r="IC239" s="26"/>
      <c r="ID239" s="26"/>
      <c r="IE239" s="26"/>
      <c r="IF239" s="26"/>
      <c r="IG239" s="26"/>
      <c r="IH239" s="26"/>
      <c r="II239" s="26"/>
      <c r="IJ239" s="26"/>
      <c r="IK239" s="26"/>
      <c r="IL239" s="26"/>
      <c r="IM239" s="26"/>
      <c r="IN239" s="26"/>
      <c r="IO239" s="26"/>
      <c r="IP239" s="26"/>
      <c r="IQ239" s="26"/>
      <c r="IR239" s="80"/>
      <c r="IS239" s="27"/>
      <c r="IT239" s="26"/>
      <c r="IU239" s="80"/>
      <c r="IV239" s="26"/>
      <c r="IW239" s="26"/>
      <c r="IX239" s="26"/>
      <c r="IY239" s="26"/>
      <c r="IZ239" s="26"/>
      <c r="JA239" s="26"/>
      <c r="JB239" s="26"/>
      <c r="JC239" s="26"/>
      <c r="JD239" s="26"/>
      <c r="JE239" s="26"/>
      <c r="JF239" s="26"/>
      <c r="JG239" s="26"/>
      <c r="JH239" s="26"/>
      <c r="JI239" s="26"/>
      <c r="JJ239" s="26"/>
      <c r="JK239" s="26"/>
      <c r="JL239" s="26"/>
      <c r="JM239" s="26"/>
      <c r="JN239" s="26"/>
      <c r="JO239" s="26"/>
      <c r="JP239" s="26"/>
      <c r="JQ239" s="26"/>
      <c r="JR239" s="26"/>
      <c r="JS239" s="26"/>
      <c r="JT239" s="26"/>
      <c r="JU239" s="26"/>
      <c r="JV239" s="26"/>
      <c r="JW239" s="26"/>
      <c r="JX239" s="30"/>
      <c r="JY239" s="30"/>
      <c r="JZ239" s="30"/>
      <c r="KA239" s="30"/>
      <c r="KB239" s="26"/>
      <c r="KC239" s="26"/>
      <c r="KD239" s="26"/>
      <c r="KE239" s="26"/>
      <c r="KF239" s="26"/>
      <c r="KG239" s="26"/>
      <c r="KH239" s="26"/>
      <c r="KI239" s="26"/>
      <c r="KJ239" s="26"/>
      <c r="KK239" s="26"/>
      <c r="KL239" s="26"/>
      <c r="KM239" s="26"/>
      <c r="KN239" s="26"/>
      <c r="KO239" s="26"/>
      <c r="KP239" s="26"/>
      <c r="KQ239" s="26"/>
      <c r="KR239" s="26"/>
      <c r="KS239" s="26"/>
      <c r="KT239" s="26"/>
      <c r="KU239" s="26"/>
      <c r="KV239" s="26"/>
      <c r="KW239" s="26"/>
      <c r="KX239" s="26"/>
      <c r="KY239" s="26"/>
      <c r="KZ239" s="26"/>
      <c r="LA239" s="26"/>
      <c r="LB239" s="26"/>
      <c r="LC239" s="26"/>
      <c r="LD239" s="26"/>
      <c r="LE239" s="26"/>
      <c r="LF239" s="26"/>
      <c r="LG239" s="26"/>
      <c r="LH239" s="26"/>
      <c r="LI239" s="26"/>
      <c r="LJ239" s="26"/>
      <c r="LK239" s="26"/>
      <c r="LL239" s="26"/>
      <c r="LM239" s="26"/>
      <c r="LN239" s="26"/>
      <c r="LO239" s="26"/>
      <c r="LP239" s="26"/>
      <c r="LQ239" s="26"/>
      <c r="LR239" s="26"/>
      <c r="LS239" s="26"/>
    </row>
    <row r="240" spans="1:331" ht="15.75" x14ac:dyDescent="0.25">
      <c r="A240" s="66" t="s">
        <v>440</v>
      </c>
      <c r="B240" s="198">
        <f t="shared" si="536"/>
        <v>2343</v>
      </c>
      <c r="C240" s="198">
        <f t="shared" si="537"/>
        <v>2343</v>
      </c>
      <c r="D240" s="198">
        <f t="shared" si="538"/>
        <v>2343</v>
      </c>
      <c r="E240" s="198"/>
      <c r="F240" s="198">
        <f t="shared" si="539"/>
        <v>2343</v>
      </c>
      <c r="G240" s="26">
        <f t="shared" si="618"/>
        <v>100</v>
      </c>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7"/>
      <c r="AF240" s="27"/>
      <c r="AG240" s="26"/>
      <c r="AH240" s="26"/>
      <c r="AI240" s="26"/>
      <c r="AJ240" s="26"/>
      <c r="AK240" s="26"/>
      <c r="AL240" s="26"/>
      <c r="AM240" s="26"/>
      <c r="AN240" s="26"/>
      <c r="AO240" s="26"/>
      <c r="AP240" s="26"/>
      <c r="AQ240" s="27"/>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184"/>
      <c r="BY240" s="184"/>
      <c r="BZ240" s="184"/>
      <c r="CA240" s="184"/>
      <c r="CB240" s="26"/>
      <c r="CC240" s="26"/>
      <c r="CD240" s="26"/>
      <c r="CE240" s="80"/>
      <c r="CF240" s="26"/>
      <c r="CG240" s="26"/>
      <c r="CH240" s="26"/>
      <c r="CI240" s="80"/>
      <c r="CJ240" s="26"/>
      <c r="CK240" s="26"/>
      <c r="CL240" s="26"/>
      <c r="CM240" s="80"/>
      <c r="CN240" s="26"/>
      <c r="CO240" s="26"/>
      <c r="CP240" s="26"/>
      <c r="CQ240" s="80"/>
      <c r="CR240" s="26"/>
      <c r="CS240" s="26"/>
      <c r="CT240" s="26"/>
      <c r="CU240" s="26"/>
      <c r="CV240" s="80"/>
      <c r="CW240" s="26"/>
      <c r="CX240" s="26"/>
      <c r="CY240" s="80"/>
      <c r="CZ240" s="26">
        <v>2343</v>
      </c>
      <c r="DA240" s="26">
        <v>2343</v>
      </c>
      <c r="DB240" s="26">
        <v>2343</v>
      </c>
      <c r="DC240" s="31">
        <f t="shared" si="567"/>
        <v>100</v>
      </c>
      <c r="DD240" s="26"/>
      <c r="DE240" s="26"/>
      <c r="DF240" s="26"/>
      <c r="DG240" s="80"/>
      <c r="DH240" s="80"/>
      <c r="DI240" s="26"/>
      <c r="DJ240" s="26"/>
      <c r="DK240" s="80"/>
      <c r="DL240" s="80"/>
      <c r="DM240" s="26"/>
      <c r="DN240" s="26"/>
      <c r="DO240" s="26"/>
      <c r="DP240" s="26"/>
      <c r="DQ240" s="26"/>
      <c r="DR240" s="26"/>
      <c r="DS240" s="80"/>
      <c r="DT240" s="80"/>
      <c r="DU240" s="27"/>
      <c r="DV240" s="26"/>
      <c r="DW240" s="80"/>
      <c r="DX240" s="80"/>
      <c r="DY240" s="27"/>
      <c r="DZ240" s="26"/>
      <c r="EA240" s="80"/>
      <c r="EB240" s="27"/>
      <c r="EC240" s="27"/>
      <c r="ED240" s="26"/>
      <c r="EE240" s="80"/>
      <c r="EF240" s="27"/>
      <c r="EG240" s="27"/>
      <c r="EH240" s="26"/>
      <c r="EI240" s="26"/>
      <c r="EJ240" s="27"/>
      <c r="EK240" s="27"/>
      <c r="EL240" s="26"/>
      <c r="EM240" s="80"/>
      <c r="EN240" s="27"/>
      <c r="EO240" s="27"/>
      <c r="EP240" s="26"/>
      <c r="EQ240" s="80"/>
      <c r="ER240" s="26"/>
      <c r="ES240" s="26"/>
      <c r="ET240" s="26"/>
      <c r="EU240" s="80"/>
      <c r="EV240" s="26"/>
      <c r="EW240" s="26"/>
      <c r="EX240" s="26"/>
      <c r="EY240" s="26"/>
      <c r="EZ240" s="26"/>
      <c r="FA240" s="26"/>
      <c r="FB240" s="26"/>
      <c r="FC240" s="26"/>
      <c r="FD240" s="27"/>
      <c r="FE240" s="27"/>
      <c r="FF240" s="26"/>
      <c r="FG240" s="80"/>
      <c r="FH240" s="80"/>
      <c r="FI240" s="27"/>
      <c r="FJ240" s="26"/>
      <c r="FK240" s="80"/>
      <c r="FL240" s="80"/>
      <c r="FM240" s="27"/>
      <c r="FN240" s="26"/>
      <c r="FO240" s="80"/>
      <c r="FP240" s="26"/>
      <c r="FQ240" s="26"/>
      <c r="FR240" s="26"/>
      <c r="FS240" s="80"/>
      <c r="FT240" s="80"/>
      <c r="FU240" s="26"/>
      <c r="FV240" s="26"/>
      <c r="FW240" s="26"/>
      <c r="FX240" s="26"/>
      <c r="FY240" s="26"/>
      <c r="FZ240" s="26"/>
      <c r="GA240" s="80"/>
      <c r="GB240" s="26"/>
      <c r="GC240" s="26"/>
      <c r="GD240" s="26"/>
      <c r="GE240" s="80"/>
      <c r="GF240" s="26"/>
      <c r="GG240" s="26"/>
      <c r="GH240" s="26"/>
      <c r="GI240" s="80"/>
      <c r="GJ240" s="80"/>
      <c r="GK240" s="26"/>
      <c r="GL240" s="26"/>
      <c r="GM240" s="80"/>
      <c r="GN240" s="26"/>
      <c r="GO240" s="26"/>
      <c r="GP240" s="26"/>
      <c r="GQ240" s="80"/>
      <c r="GR240" s="80"/>
      <c r="GS240" s="26"/>
      <c r="GT240" s="26"/>
      <c r="GU240" s="26"/>
      <c r="GV240" s="26"/>
      <c r="GW240" s="26"/>
      <c r="GX240" s="26"/>
      <c r="GY240" s="26"/>
      <c r="GZ240" s="26"/>
      <c r="HA240" s="26"/>
      <c r="HB240" s="26"/>
      <c r="HC240" s="26"/>
      <c r="HD240" s="26"/>
      <c r="HE240" s="26"/>
      <c r="HF240" s="26"/>
      <c r="HG240" s="26"/>
      <c r="HH240" s="26"/>
      <c r="HI240" s="26"/>
      <c r="HJ240" s="26"/>
      <c r="HK240" s="26"/>
      <c r="HL240" s="26"/>
      <c r="HM240" s="26"/>
      <c r="HN240" s="26"/>
      <c r="HO240" s="26"/>
      <c r="HP240" s="26"/>
      <c r="HQ240" s="26"/>
      <c r="HR240" s="26"/>
      <c r="HS240" s="26"/>
      <c r="HT240" s="26"/>
      <c r="HU240" s="26"/>
      <c r="HV240" s="26"/>
      <c r="HW240" s="26"/>
      <c r="HX240" s="26"/>
      <c r="HY240" s="26"/>
      <c r="HZ240" s="26"/>
      <c r="IA240" s="26"/>
      <c r="IB240" s="26"/>
      <c r="IC240" s="26"/>
      <c r="ID240" s="26"/>
      <c r="IE240" s="26"/>
      <c r="IF240" s="26"/>
      <c r="IG240" s="26"/>
      <c r="IH240" s="26"/>
      <c r="II240" s="26"/>
      <c r="IJ240" s="26"/>
      <c r="IK240" s="26"/>
      <c r="IL240" s="26"/>
      <c r="IM240" s="26"/>
      <c r="IN240" s="26"/>
      <c r="IO240" s="26"/>
      <c r="IP240" s="26"/>
      <c r="IQ240" s="26"/>
      <c r="IR240" s="80"/>
      <c r="IS240" s="27"/>
      <c r="IT240" s="26"/>
      <c r="IU240" s="80"/>
      <c r="IV240" s="26"/>
      <c r="IW240" s="26"/>
      <c r="IX240" s="26"/>
      <c r="IY240" s="26"/>
      <c r="IZ240" s="26"/>
      <c r="JA240" s="26"/>
      <c r="JB240" s="26"/>
      <c r="JC240" s="26"/>
      <c r="JD240" s="26"/>
      <c r="JE240" s="26"/>
      <c r="JF240" s="26"/>
      <c r="JG240" s="26"/>
      <c r="JH240" s="26"/>
      <c r="JI240" s="26"/>
      <c r="JJ240" s="26"/>
      <c r="JK240" s="26"/>
      <c r="JL240" s="26"/>
      <c r="JM240" s="26"/>
      <c r="JN240" s="26"/>
      <c r="JO240" s="26"/>
      <c r="JP240" s="26"/>
      <c r="JQ240" s="26"/>
      <c r="JR240" s="26"/>
      <c r="JS240" s="26"/>
      <c r="JT240" s="26"/>
      <c r="JU240" s="26"/>
      <c r="JV240" s="26"/>
      <c r="JW240" s="26"/>
      <c r="JX240" s="30"/>
      <c r="JY240" s="30"/>
      <c r="JZ240" s="30"/>
      <c r="KA240" s="30"/>
      <c r="KB240" s="26"/>
      <c r="KC240" s="26"/>
      <c r="KD240" s="26"/>
      <c r="KE240" s="26"/>
      <c r="KF240" s="26"/>
      <c r="KG240" s="26"/>
      <c r="KH240" s="26"/>
      <c r="KI240" s="26"/>
      <c r="KJ240" s="26"/>
      <c r="KK240" s="26"/>
      <c r="KL240" s="26"/>
      <c r="KM240" s="26"/>
      <c r="KN240" s="26"/>
      <c r="KO240" s="26"/>
      <c r="KP240" s="26"/>
      <c r="KQ240" s="26"/>
      <c r="KR240" s="26"/>
      <c r="KS240" s="26"/>
      <c r="KT240" s="26"/>
      <c r="KU240" s="26"/>
      <c r="KV240" s="26"/>
      <c r="KW240" s="26"/>
      <c r="KX240" s="26"/>
      <c r="KY240" s="26"/>
      <c r="KZ240" s="26"/>
      <c r="LA240" s="26"/>
      <c r="LB240" s="26"/>
      <c r="LC240" s="26"/>
      <c r="LD240" s="26"/>
      <c r="LE240" s="26"/>
      <c r="LF240" s="26"/>
      <c r="LG240" s="26"/>
      <c r="LH240" s="26"/>
      <c r="LI240" s="26"/>
      <c r="LJ240" s="26"/>
      <c r="LK240" s="26"/>
      <c r="LL240" s="26"/>
      <c r="LM240" s="26"/>
      <c r="LN240" s="26"/>
      <c r="LO240" s="26"/>
      <c r="LP240" s="26"/>
      <c r="LQ240" s="26"/>
      <c r="LR240" s="26"/>
      <c r="LS240" s="26"/>
    </row>
    <row r="241" spans="1:331" ht="15.75" x14ac:dyDescent="0.25">
      <c r="A241" s="66" t="s">
        <v>259</v>
      </c>
      <c r="B241" s="198">
        <f t="shared" si="536"/>
        <v>2157</v>
      </c>
      <c r="C241" s="198">
        <f t="shared" si="537"/>
        <v>2448.35</v>
      </c>
      <c r="D241" s="198">
        <f t="shared" si="538"/>
        <v>2448.35</v>
      </c>
      <c r="E241" s="198"/>
      <c r="F241" s="198">
        <f t="shared" si="539"/>
        <v>2448.35</v>
      </c>
      <c r="G241" s="26">
        <f t="shared" si="618"/>
        <v>100</v>
      </c>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7"/>
      <c r="AF241" s="27"/>
      <c r="AG241" s="26"/>
      <c r="AH241" s="26"/>
      <c r="AI241" s="26"/>
      <c r="AJ241" s="26"/>
      <c r="AK241" s="26"/>
      <c r="AL241" s="26"/>
      <c r="AM241" s="26"/>
      <c r="AN241" s="26"/>
      <c r="AO241" s="26"/>
      <c r="AP241" s="26"/>
      <c r="AQ241" s="27"/>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184"/>
      <c r="BY241" s="184"/>
      <c r="BZ241" s="184"/>
      <c r="CA241" s="184"/>
      <c r="CB241" s="26"/>
      <c r="CC241" s="26"/>
      <c r="CD241" s="26"/>
      <c r="CE241" s="80"/>
      <c r="CF241" s="26"/>
      <c r="CG241" s="26"/>
      <c r="CH241" s="26"/>
      <c r="CI241" s="80"/>
      <c r="CJ241" s="26"/>
      <c r="CK241" s="26"/>
      <c r="CL241" s="26"/>
      <c r="CM241" s="80"/>
      <c r="CN241" s="26"/>
      <c r="CO241" s="26"/>
      <c r="CP241" s="26"/>
      <c r="CQ241" s="80"/>
      <c r="CR241" s="26"/>
      <c r="CS241" s="26"/>
      <c r="CT241" s="26"/>
      <c r="CU241" s="26"/>
      <c r="CV241" s="80"/>
      <c r="CW241" s="26"/>
      <c r="CX241" s="26"/>
      <c r="CY241" s="80"/>
      <c r="CZ241" s="26">
        <v>2157</v>
      </c>
      <c r="DA241" s="26">
        <v>2157</v>
      </c>
      <c r="DB241" s="26">
        <v>2157</v>
      </c>
      <c r="DC241" s="31">
        <f t="shared" si="567"/>
        <v>100</v>
      </c>
      <c r="DD241" s="26"/>
      <c r="DE241" s="26"/>
      <c r="DF241" s="26"/>
      <c r="DG241" s="80"/>
      <c r="DH241" s="80"/>
      <c r="DI241" s="26"/>
      <c r="DJ241" s="26"/>
      <c r="DK241" s="80"/>
      <c r="DL241" s="80"/>
      <c r="DM241" s="26">
        <v>291.35000000000002</v>
      </c>
      <c r="DN241" s="26">
        <v>291.35000000000002</v>
      </c>
      <c r="DO241" s="26">
        <f t="shared" si="593"/>
        <v>100</v>
      </c>
      <c r="DP241" s="26"/>
      <c r="DQ241" s="26"/>
      <c r="DR241" s="26"/>
      <c r="DS241" s="80"/>
      <c r="DT241" s="80"/>
      <c r="DU241" s="27"/>
      <c r="DV241" s="26"/>
      <c r="DW241" s="80"/>
      <c r="DX241" s="80"/>
      <c r="DY241" s="27"/>
      <c r="DZ241" s="26"/>
      <c r="EA241" s="80"/>
      <c r="EB241" s="27"/>
      <c r="EC241" s="27"/>
      <c r="ED241" s="26"/>
      <c r="EE241" s="80"/>
      <c r="EF241" s="27"/>
      <c r="EG241" s="27"/>
      <c r="EH241" s="26"/>
      <c r="EI241" s="26"/>
      <c r="EJ241" s="27"/>
      <c r="EK241" s="27"/>
      <c r="EL241" s="26"/>
      <c r="EM241" s="80"/>
      <c r="EN241" s="27"/>
      <c r="EO241" s="27"/>
      <c r="EP241" s="26"/>
      <c r="EQ241" s="80"/>
      <c r="ER241" s="26"/>
      <c r="ES241" s="26"/>
      <c r="ET241" s="26"/>
      <c r="EU241" s="80"/>
      <c r="EV241" s="26"/>
      <c r="EW241" s="26"/>
      <c r="EX241" s="26"/>
      <c r="EY241" s="26"/>
      <c r="EZ241" s="26"/>
      <c r="FA241" s="26"/>
      <c r="FB241" s="26"/>
      <c r="FC241" s="26"/>
      <c r="FD241" s="27"/>
      <c r="FE241" s="27"/>
      <c r="FF241" s="26"/>
      <c r="FG241" s="80"/>
      <c r="FH241" s="80"/>
      <c r="FI241" s="27"/>
      <c r="FJ241" s="26"/>
      <c r="FK241" s="80"/>
      <c r="FL241" s="80"/>
      <c r="FM241" s="27"/>
      <c r="FN241" s="26"/>
      <c r="FO241" s="80"/>
      <c r="FP241" s="26"/>
      <c r="FQ241" s="26"/>
      <c r="FR241" s="26"/>
      <c r="FS241" s="80"/>
      <c r="FT241" s="80"/>
      <c r="FU241" s="26"/>
      <c r="FV241" s="26"/>
      <c r="FW241" s="26"/>
      <c r="FX241" s="26"/>
      <c r="FY241" s="26"/>
      <c r="FZ241" s="26"/>
      <c r="GA241" s="80"/>
      <c r="GB241" s="26"/>
      <c r="GC241" s="26"/>
      <c r="GD241" s="26"/>
      <c r="GE241" s="80"/>
      <c r="GF241" s="26"/>
      <c r="GG241" s="26"/>
      <c r="GH241" s="26"/>
      <c r="GI241" s="80"/>
      <c r="GJ241" s="80"/>
      <c r="GK241" s="26"/>
      <c r="GL241" s="26"/>
      <c r="GM241" s="80"/>
      <c r="GN241" s="26"/>
      <c r="GO241" s="26"/>
      <c r="GP241" s="26"/>
      <c r="GQ241" s="80"/>
      <c r="GR241" s="80"/>
      <c r="GS241" s="26"/>
      <c r="GT241" s="26"/>
      <c r="GU241" s="26"/>
      <c r="GV241" s="26"/>
      <c r="GW241" s="26"/>
      <c r="GX241" s="26"/>
      <c r="GY241" s="26"/>
      <c r="GZ241" s="26"/>
      <c r="HA241" s="26"/>
      <c r="HB241" s="26"/>
      <c r="HC241" s="26"/>
      <c r="HD241" s="26"/>
      <c r="HE241" s="26"/>
      <c r="HF241" s="26"/>
      <c r="HG241" s="26"/>
      <c r="HH241" s="26"/>
      <c r="HI241" s="26"/>
      <c r="HJ241" s="26"/>
      <c r="HK241" s="26"/>
      <c r="HL241" s="26"/>
      <c r="HM241" s="26"/>
      <c r="HN241" s="26"/>
      <c r="HO241" s="26"/>
      <c r="HP241" s="26"/>
      <c r="HQ241" s="26"/>
      <c r="HR241" s="26"/>
      <c r="HS241" s="26"/>
      <c r="HT241" s="26"/>
      <c r="HU241" s="26"/>
      <c r="HV241" s="26"/>
      <c r="HW241" s="26"/>
      <c r="HX241" s="26"/>
      <c r="HY241" s="26"/>
      <c r="HZ241" s="26"/>
      <c r="IA241" s="26"/>
      <c r="IB241" s="26"/>
      <c r="IC241" s="26"/>
      <c r="ID241" s="26"/>
      <c r="IE241" s="26"/>
      <c r="IF241" s="26"/>
      <c r="IG241" s="26"/>
      <c r="IH241" s="26"/>
      <c r="II241" s="26"/>
      <c r="IJ241" s="26"/>
      <c r="IK241" s="26"/>
      <c r="IL241" s="26"/>
      <c r="IM241" s="26"/>
      <c r="IN241" s="26"/>
      <c r="IO241" s="26"/>
      <c r="IP241" s="26"/>
      <c r="IQ241" s="26"/>
      <c r="IR241" s="80"/>
      <c r="IS241" s="27"/>
      <c r="IT241" s="26"/>
      <c r="IU241" s="80"/>
      <c r="IV241" s="26"/>
      <c r="IW241" s="26"/>
      <c r="IX241" s="26"/>
      <c r="IY241" s="26"/>
      <c r="IZ241" s="26"/>
      <c r="JA241" s="26"/>
      <c r="JB241" s="26"/>
      <c r="JC241" s="26"/>
      <c r="JD241" s="26"/>
      <c r="JE241" s="26"/>
      <c r="JF241" s="26"/>
      <c r="JG241" s="26"/>
      <c r="JH241" s="26"/>
      <c r="JI241" s="26"/>
      <c r="JJ241" s="26"/>
      <c r="JK241" s="26"/>
      <c r="JL241" s="26"/>
      <c r="JM241" s="26"/>
      <c r="JN241" s="26"/>
      <c r="JO241" s="26"/>
      <c r="JP241" s="26"/>
      <c r="JQ241" s="26"/>
      <c r="JR241" s="26"/>
      <c r="JS241" s="26"/>
      <c r="JT241" s="26"/>
      <c r="JU241" s="26"/>
      <c r="JV241" s="26"/>
      <c r="JW241" s="26"/>
      <c r="JX241" s="30"/>
      <c r="JY241" s="30"/>
      <c r="JZ241" s="30"/>
      <c r="KA241" s="30"/>
      <c r="KB241" s="26"/>
      <c r="KC241" s="26"/>
      <c r="KD241" s="26"/>
      <c r="KE241" s="26"/>
      <c r="KF241" s="26"/>
      <c r="KG241" s="26"/>
      <c r="KH241" s="26"/>
      <c r="KI241" s="26"/>
      <c r="KJ241" s="26"/>
      <c r="KK241" s="26"/>
      <c r="KL241" s="26"/>
      <c r="KM241" s="26"/>
      <c r="KN241" s="26"/>
      <c r="KO241" s="26"/>
      <c r="KP241" s="26"/>
      <c r="KQ241" s="26"/>
      <c r="KR241" s="26"/>
      <c r="KS241" s="26"/>
      <c r="KT241" s="26"/>
      <c r="KU241" s="26"/>
      <c r="KV241" s="26"/>
      <c r="KW241" s="26"/>
      <c r="KX241" s="26"/>
      <c r="KY241" s="26"/>
      <c r="KZ241" s="26"/>
      <c r="LA241" s="26"/>
      <c r="LB241" s="26"/>
      <c r="LC241" s="26"/>
      <c r="LD241" s="26"/>
      <c r="LE241" s="26"/>
      <c r="LF241" s="26"/>
      <c r="LG241" s="26"/>
      <c r="LH241" s="26"/>
      <c r="LI241" s="26"/>
      <c r="LJ241" s="26"/>
      <c r="LK241" s="26"/>
      <c r="LL241" s="26"/>
      <c r="LM241" s="26"/>
      <c r="LN241" s="26"/>
      <c r="LO241" s="26"/>
      <c r="LP241" s="26"/>
      <c r="LQ241" s="26"/>
      <c r="LR241" s="26"/>
      <c r="LS241" s="26"/>
    </row>
    <row r="242" spans="1:331" ht="15.75" x14ac:dyDescent="0.25">
      <c r="A242" s="66" t="s">
        <v>443</v>
      </c>
      <c r="B242" s="198">
        <f t="shared" si="536"/>
        <v>1818</v>
      </c>
      <c r="C242" s="198">
        <f t="shared" si="537"/>
        <v>2116.11</v>
      </c>
      <c r="D242" s="198">
        <f t="shared" si="538"/>
        <v>2116.11</v>
      </c>
      <c r="E242" s="198"/>
      <c r="F242" s="198">
        <f t="shared" si="539"/>
        <v>2116.11</v>
      </c>
      <c r="G242" s="26">
        <f t="shared" si="618"/>
        <v>100</v>
      </c>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7"/>
      <c r="AF242" s="27"/>
      <c r="AG242" s="26"/>
      <c r="AH242" s="26"/>
      <c r="AI242" s="26"/>
      <c r="AJ242" s="26"/>
      <c r="AK242" s="26"/>
      <c r="AL242" s="26"/>
      <c r="AM242" s="26"/>
      <c r="AN242" s="26"/>
      <c r="AO242" s="26"/>
      <c r="AP242" s="26"/>
      <c r="AQ242" s="27"/>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184"/>
      <c r="BY242" s="184"/>
      <c r="BZ242" s="184"/>
      <c r="CA242" s="184"/>
      <c r="CB242" s="26"/>
      <c r="CC242" s="26"/>
      <c r="CD242" s="26"/>
      <c r="CE242" s="80"/>
      <c r="CF242" s="26"/>
      <c r="CG242" s="26"/>
      <c r="CH242" s="26"/>
      <c r="CI242" s="80"/>
      <c r="CJ242" s="26"/>
      <c r="CK242" s="26"/>
      <c r="CL242" s="26"/>
      <c r="CM242" s="80"/>
      <c r="CN242" s="26"/>
      <c r="CO242" s="26"/>
      <c r="CP242" s="26"/>
      <c r="CQ242" s="80"/>
      <c r="CR242" s="26"/>
      <c r="CS242" s="26"/>
      <c r="CT242" s="26"/>
      <c r="CU242" s="26"/>
      <c r="CV242" s="80"/>
      <c r="CW242" s="26"/>
      <c r="CX242" s="26"/>
      <c r="CY242" s="80"/>
      <c r="CZ242" s="26">
        <v>1818</v>
      </c>
      <c r="DA242" s="26">
        <v>1818</v>
      </c>
      <c r="DB242" s="26">
        <v>1818</v>
      </c>
      <c r="DC242" s="31">
        <f t="shared" si="567"/>
        <v>100</v>
      </c>
      <c r="DD242" s="26"/>
      <c r="DE242" s="26"/>
      <c r="DF242" s="26"/>
      <c r="DG242" s="80"/>
      <c r="DH242" s="80"/>
      <c r="DI242" s="26"/>
      <c r="DJ242" s="26"/>
      <c r="DK242" s="80"/>
      <c r="DL242" s="80"/>
      <c r="DM242" s="26">
        <v>298.11</v>
      </c>
      <c r="DN242" s="26">
        <v>298.11</v>
      </c>
      <c r="DO242" s="26">
        <f t="shared" si="593"/>
        <v>100</v>
      </c>
      <c r="DP242" s="26"/>
      <c r="DQ242" s="26"/>
      <c r="DR242" s="26"/>
      <c r="DS242" s="80"/>
      <c r="DT242" s="80"/>
      <c r="DU242" s="27"/>
      <c r="DV242" s="26"/>
      <c r="DW242" s="80"/>
      <c r="DX242" s="80"/>
      <c r="DY242" s="27"/>
      <c r="DZ242" s="26"/>
      <c r="EA242" s="80"/>
      <c r="EB242" s="27"/>
      <c r="EC242" s="27"/>
      <c r="ED242" s="26"/>
      <c r="EE242" s="80"/>
      <c r="EF242" s="27"/>
      <c r="EG242" s="27"/>
      <c r="EH242" s="26"/>
      <c r="EI242" s="26"/>
      <c r="EJ242" s="27"/>
      <c r="EK242" s="27"/>
      <c r="EL242" s="26"/>
      <c r="EM242" s="80"/>
      <c r="EN242" s="27"/>
      <c r="EO242" s="27"/>
      <c r="EP242" s="26"/>
      <c r="EQ242" s="80"/>
      <c r="ER242" s="26"/>
      <c r="ES242" s="26"/>
      <c r="ET242" s="26"/>
      <c r="EU242" s="80"/>
      <c r="EV242" s="26"/>
      <c r="EW242" s="26"/>
      <c r="EX242" s="26"/>
      <c r="EY242" s="26"/>
      <c r="EZ242" s="26"/>
      <c r="FA242" s="26"/>
      <c r="FB242" s="26"/>
      <c r="FC242" s="26"/>
      <c r="FD242" s="27"/>
      <c r="FE242" s="27"/>
      <c r="FF242" s="26"/>
      <c r="FG242" s="80"/>
      <c r="FH242" s="80"/>
      <c r="FI242" s="27"/>
      <c r="FJ242" s="26"/>
      <c r="FK242" s="80"/>
      <c r="FL242" s="80"/>
      <c r="FM242" s="27"/>
      <c r="FN242" s="26"/>
      <c r="FO242" s="80"/>
      <c r="FP242" s="26"/>
      <c r="FQ242" s="26"/>
      <c r="FR242" s="26"/>
      <c r="FS242" s="80"/>
      <c r="FT242" s="80"/>
      <c r="FU242" s="26"/>
      <c r="FV242" s="26"/>
      <c r="FW242" s="26"/>
      <c r="FX242" s="26"/>
      <c r="FY242" s="26"/>
      <c r="FZ242" s="26"/>
      <c r="GA242" s="80"/>
      <c r="GB242" s="26"/>
      <c r="GC242" s="26"/>
      <c r="GD242" s="26"/>
      <c r="GE242" s="80"/>
      <c r="GF242" s="26"/>
      <c r="GG242" s="26"/>
      <c r="GH242" s="26"/>
      <c r="GI242" s="80"/>
      <c r="GJ242" s="80"/>
      <c r="GK242" s="26"/>
      <c r="GL242" s="26"/>
      <c r="GM242" s="80"/>
      <c r="GN242" s="26"/>
      <c r="GO242" s="26"/>
      <c r="GP242" s="26"/>
      <c r="GQ242" s="80"/>
      <c r="GR242" s="80"/>
      <c r="GS242" s="26"/>
      <c r="GT242" s="26"/>
      <c r="GU242" s="26"/>
      <c r="GV242" s="26"/>
      <c r="GW242" s="26"/>
      <c r="GX242" s="26"/>
      <c r="GY242" s="26"/>
      <c r="GZ242" s="26"/>
      <c r="HA242" s="26"/>
      <c r="HB242" s="26"/>
      <c r="HC242" s="26"/>
      <c r="HD242" s="26"/>
      <c r="HE242" s="26"/>
      <c r="HF242" s="26"/>
      <c r="HG242" s="26"/>
      <c r="HH242" s="26"/>
      <c r="HI242" s="26"/>
      <c r="HJ242" s="26"/>
      <c r="HK242" s="26"/>
      <c r="HL242" s="26"/>
      <c r="HM242" s="26"/>
      <c r="HN242" s="26"/>
      <c r="HO242" s="26"/>
      <c r="HP242" s="26"/>
      <c r="HQ242" s="26"/>
      <c r="HR242" s="26"/>
      <c r="HS242" s="26"/>
      <c r="HT242" s="26"/>
      <c r="HU242" s="26"/>
      <c r="HV242" s="26"/>
      <c r="HW242" s="26"/>
      <c r="HX242" s="26"/>
      <c r="HY242" s="26"/>
      <c r="HZ242" s="26"/>
      <c r="IA242" s="26"/>
      <c r="IB242" s="26"/>
      <c r="IC242" s="26"/>
      <c r="ID242" s="26"/>
      <c r="IE242" s="26"/>
      <c r="IF242" s="26"/>
      <c r="IG242" s="26"/>
      <c r="IH242" s="26"/>
      <c r="II242" s="26"/>
      <c r="IJ242" s="26"/>
      <c r="IK242" s="26"/>
      <c r="IL242" s="26"/>
      <c r="IM242" s="26"/>
      <c r="IN242" s="26"/>
      <c r="IO242" s="26"/>
      <c r="IP242" s="26"/>
      <c r="IQ242" s="26"/>
      <c r="IR242" s="80"/>
      <c r="IS242" s="27"/>
      <c r="IT242" s="26"/>
      <c r="IU242" s="80"/>
      <c r="IV242" s="26"/>
      <c r="IW242" s="26"/>
      <c r="IX242" s="26"/>
      <c r="IY242" s="26"/>
      <c r="IZ242" s="26"/>
      <c r="JA242" s="26"/>
      <c r="JB242" s="26"/>
      <c r="JC242" s="26"/>
      <c r="JD242" s="26"/>
      <c r="JE242" s="26"/>
      <c r="JF242" s="26"/>
      <c r="JG242" s="26"/>
      <c r="JH242" s="26"/>
      <c r="JI242" s="26"/>
      <c r="JJ242" s="26"/>
      <c r="JK242" s="26"/>
      <c r="JL242" s="26"/>
      <c r="JM242" s="26"/>
      <c r="JN242" s="26"/>
      <c r="JO242" s="26"/>
      <c r="JP242" s="26"/>
      <c r="JQ242" s="26"/>
      <c r="JR242" s="26"/>
      <c r="JS242" s="26"/>
      <c r="JT242" s="26"/>
      <c r="JU242" s="26"/>
      <c r="JV242" s="26"/>
      <c r="JW242" s="26"/>
      <c r="JX242" s="30"/>
      <c r="JY242" s="30"/>
      <c r="JZ242" s="30"/>
      <c r="KA242" s="30"/>
      <c r="KB242" s="26"/>
      <c r="KC242" s="26"/>
      <c r="KD242" s="26"/>
      <c r="KE242" s="26"/>
      <c r="KF242" s="26"/>
      <c r="KG242" s="26"/>
      <c r="KH242" s="26"/>
      <c r="KI242" s="26"/>
      <c r="KJ242" s="26"/>
      <c r="KK242" s="26"/>
      <c r="KL242" s="26"/>
      <c r="KM242" s="26"/>
      <c r="KN242" s="26"/>
      <c r="KO242" s="26"/>
      <c r="KP242" s="26"/>
      <c r="KQ242" s="26"/>
      <c r="KR242" s="26"/>
      <c r="KS242" s="26"/>
      <c r="KT242" s="26"/>
      <c r="KU242" s="26"/>
      <c r="KV242" s="26"/>
      <c r="KW242" s="26"/>
      <c r="KX242" s="26"/>
      <c r="KY242" s="26"/>
      <c r="KZ242" s="26"/>
      <c r="LA242" s="26"/>
      <c r="LB242" s="26"/>
      <c r="LC242" s="26"/>
      <c r="LD242" s="26"/>
      <c r="LE242" s="26"/>
      <c r="LF242" s="26"/>
      <c r="LG242" s="26"/>
      <c r="LH242" s="26"/>
      <c r="LI242" s="26"/>
      <c r="LJ242" s="26"/>
      <c r="LK242" s="26"/>
      <c r="LL242" s="26"/>
      <c r="LM242" s="26"/>
      <c r="LN242" s="26"/>
      <c r="LO242" s="26"/>
      <c r="LP242" s="26"/>
      <c r="LQ242" s="26"/>
      <c r="LR242" s="26"/>
      <c r="LS242" s="26"/>
    </row>
    <row r="243" spans="1:331" ht="15.75" x14ac:dyDescent="0.25">
      <c r="A243" s="66" t="s">
        <v>442</v>
      </c>
      <c r="B243" s="198">
        <f t="shared" si="536"/>
        <v>4734</v>
      </c>
      <c r="C243" s="198">
        <f t="shared" si="537"/>
        <v>4734</v>
      </c>
      <c r="D243" s="198">
        <f t="shared" si="538"/>
        <v>4734</v>
      </c>
      <c r="E243" s="198"/>
      <c r="F243" s="198">
        <f t="shared" si="539"/>
        <v>4734</v>
      </c>
      <c r="G243" s="26">
        <f t="shared" si="618"/>
        <v>100</v>
      </c>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7"/>
      <c r="AF243" s="27"/>
      <c r="AG243" s="26"/>
      <c r="AH243" s="26"/>
      <c r="AI243" s="26"/>
      <c r="AJ243" s="26"/>
      <c r="AK243" s="26"/>
      <c r="AL243" s="26"/>
      <c r="AM243" s="26"/>
      <c r="AN243" s="26"/>
      <c r="AO243" s="26"/>
      <c r="AP243" s="26"/>
      <c r="AQ243" s="27"/>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184"/>
      <c r="BY243" s="184"/>
      <c r="BZ243" s="184"/>
      <c r="CA243" s="184"/>
      <c r="CB243" s="26"/>
      <c r="CC243" s="26"/>
      <c r="CD243" s="26"/>
      <c r="CE243" s="80"/>
      <c r="CF243" s="26"/>
      <c r="CG243" s="26"/>
      <c r="CH243" s="26"/>
      <c r="CI243" s="80"/>
      <c r="CJ243" s="26"/>
      <c r="CK243" s="26"/>
      <c r="CL243" s="26"/>
      <c r="CM243" s="80"/>
      <c r="CN243" s="26"/>
      <c r="CO243" s="26"/>
      <c r="CP243" s="26"/>
      <c r="CQ243" s="80"/>
      <c r="CR243" s="26"/>
      <c r="CS243" s="26"/>
      <c r="CT243" s="26"/>
      <c r="CU243" s="26"/>
      <c r="CV243" s="80"/>
      <c r="CW243" s="26"/>
      <c r="CX243" s="26"/>
      <c r="CY243" s="80"/>
      <c r="CZ243" s="26">
        <v>4734</v>
      </c>
      <c r="DA243" s="26">
        <v>4734</v>
      </c>
      <c r="DB243" s="26">
        <v>4734</v>
      </c>
      <c r="DC243" s="31">
        <f t="shared" si="567"/>
        <v>100</v>
      </c>
      <c r="DD243" s="26"/>
      <c r="DE243" s="26"/>
      <c r="DF243" s="26"/>
      <c r="DG243" s="80"/>
      <c r="DH243" s="80"/>
      <c r="DI243" s="26"/>
      <c r="DJ243" s="26"/>
      <c r="DK243" s="80"/>
      <c r="DL243" s="80"/>
      <c r="DM243" s="26"/>
      <c r="DN243" s="26"/>
      <c r="DO243" s="80"/>
      <c r="DP243" s="26"/>
      <c r="DQ243" s="26"/>
      <c r="DR243" s="26"/>
      <c r="DS243" s="80"/>
      <c r="DT243" s="80"/>
      <c r="DU243" s="27"/>
      <c r="DV243" s="26"/>
      <c r="DW243" s="80"/>
      <c r="DX243" s="80"/>
      <c r="DY243" s="27"/>
      <c r="DZ243" s="26"/>
      <c r="EA243" s="80"/>
      <c r="EB243" s="27"/>
      <c r="EC243" s="27"/>
      <c r="ED243" s="26"/>
      <c r="EE243" s="80"/>
      <c r="EF243" s="27"/>
      <c r="EG243" s="27"/>
      <c r="EH243" s="26"/>
      <c r="EI243" s="26"/>
      <c r="EJ243" s="27"/>
      <c r="EK243" s="27"/>
      <c r="EL243" s="26"/>
      <c r="EM243" s="80"/>
      <c r="EN243" s="27"/>
      <c r="EO243" s="27"/>
      <c r="EP243" s="26"/>
      <c r="EQ243" s="80"/>
      <c r="ER243" s="26"/>
      <c r="ES243" s="26"/>
      <c r="ET243" s="26"/>
      <c r="EU243" s="80"/>
      <c r="EV243" s="26"/>
      <c r="EW243" s="26"/>
      <c r="EX243" s="26"/>
      <c r="EY243" s="26"/>
      <c r="EZ243" s="26"/>
      <c r="FA243" s="26"/>
      <c r="FB243" s="26"/>
      <c r="FC243" s="26"/>
      <c r="FD243" s="27"/>
      <c r="FE243" s="27"/>
      <c r="FF243" s="26"/>
      <c r="FG243" s="80"/>
      <c r="FH243" s="80"/>
      <c r="FI243" s="27"/>
      <c r="FJ243" s="26"/>
      <c r="FK243" s="80"/>
      <c r="FL243" s="80"/>
      <c r="FM243" s="27"/>
      <c r="FN243" s="26"/>
      <c r="FO243" s="80"/>
      <c r="FP243" s="26"/>
      <c r="FQ243" s="26"/>
      <c r="FR243" s="26"/>
      <c r="FS243" s="80"/>
      <c r="FT243" s="80"/>
      <c r="FU243" s="26"/>
      <c r="FV243" s="26"/>
      <c r="FW243" s="26"/>
      <c r="FX243" s="26"/>
      <c r="FY243" s="26"/>
      <c r="FZ243" s="26"/>
      <c r="GA243" s="80"/>
      <c r="GB243" s="26"/>
      <c r="GC243" s="26"/>
      <c r="GD243" s="26"/>
      <c r="GE243" s="80"/>
      <c r="GF243" s="26"/>
      <c r="GG243" s="26"/>
      <c r="GH243" s="26"/>
      <c r="GI243" s="80"/>
      <c r="GJ243" s="80"/>
      <c r="GK243" s="26"/>
      <c r="GL243" s="26"/>
      <c r="GM243" s="80"/>
      <c r="GN243" s="26"/>
      <c r="GO243" s="26"/>
      <c r="GP243" s="26"/>
      <c r="GQ243" s="80"/>
      <c r="GR243" s="80"/>
      <c r="GS243" s="26"/>
      <c r="GT243" s="26"/>
      <c r="GU243" s="26"/>
      <c r="GV243" s="26"/>
      <c r="GW243" s="26"/>
      <c r="GX243" s="26"/>
      <c r="GY243" s="26"/>
      <c r="GZ243" s="26"/>
      <c r="HA243" s="26"/>
      <c r="HB243" s="26"/>
      <c r="HC243" s="26"/>
      <c r="HD243" s="26"/>
      <c r="HE243" s="26"/>
      <c r="HF243" s="26"/>
      <c r="HG243" s="26"/>
      <c r="HH243" s="26"/>
      <c r="HI243" s="26"/>
      <c r="HJ243" s="26"/>
      <c r="HK243" s="26"/>
      <c r="HL243" s="26"/>
      <c r="HM243" s="26"/>
      <c r="HN243" s="26"/>
      <c r="HO243" s="26"/>
      <c r="HP243" s="26"/>
      <c r="HQ243" s="26"/>
      <c r="HR243" s="26"/>
      <c r="HS243" s="26"/>
      <c r="HT243" s="26"/>
      <c r="HU243" s="26"/>
      <c r="HV243" s="26"/>
      <c r="HW243" s="26"/>
      <c r="HX243" s="26"/>
      <c r="HY243" s="26"/>
      <c r="HZ243" s="26"/>
      <c r="IA243" s="26"/>
      <c r="IB243" s="26"/>
      <c r="IC243" s="26"/>
      <c r="ID243" s="26"/>
      <c r="IE243" s="26"/>
      <c r="IF243" s="26"/>
      <c r="IG243" s="26"/>
      <c r="IH243" s="26"/>
      <c r="II243" s="26"/>
      <c r="IJ243" s="26"/>
      <c r="IK243" s="26"/>
      <c r="IL243" s="26"/>
      <c r="IM243" s="26"/>
      <c r="IN243" s="26"/>
      <c r="IO243" s="26"/>
      <c r="IP243" s="26"/>
      <c r="IQ243" s="26"/>
      <c r="IR243" s="80"/>
      <c r="IS243" s="27"/>
      <c r="IT243" s="26"/>
      <c r="IU243" s="80"/>
      <c r="IV243" s="26"/>
      <c r="IW243" s="26"/>
      <c r="IX243" s="26"/>
      <c r="IY243" s="26"/>
      <c r="IZ243" s="26"/>
      <c r="JA243" s="26"/>
      <c r="JB243" s="26"/>
      <c r="JC243" s="26"/>
      <c r="JD243" s="26"/>
      <c r="JE243" s="26"/>
      <c r="JF243" s="26"/>
      <c r="JG243" s="26"/>
      <c r="JH243" s="26"/>
      <c r="JI243" s="26"/>
      <c r="JJ243" s="26"/>
      <c r="JK243" s="26"/>
      <c r="JL243" s="26"/>
      <c r="JM243" s="26"/>
      <c r="JN243" s="26"/>
      <c r="JO243" s="26"/>
      <c r="JP243" s="26"/>
      <c r="JQ243" s="26"/>
      <c r="JR243" s="26"/>
      <c r="JS243" s="26"/>
      <c r="JT243" s="26"/>
      <c r="JU243" s="26"/>
      <c r="JV243" s="26"/>
      <c r="JW243" s="26"/>
      <c r="JX243" s="30"/>
      <c r="JY243" s="30"/>
      <c r="JZ243" s="30"/>
      <c r="KA243" s="30"/>
      <c r="KB243" s="26"/>
      <c r="KC243" s="26"/>
      <c r="KD243" s="26"/>
      <c r="KE243" s="26"/>
      <c r="KF243" s="26"/>
      <c r="KG243" s="26"/>
      <c r="KH243" s="26"/>
      <c r="KI243" s="26"/>
      <c r="KJ243" s="26"/>
      <c r="KK243" s="26"/>
      <c r="KL243" s="26"/>
      <c r="KM243" s="26"/>
      <c r="KN243" s="26"/>
      <c r="KO243" s="26"/>
      <c r="KP243" s="26"/>
      <c r="KQ243" s="26"/>
      <c r="KR243" s="26"/>
      <c r="KS243" s="26"/>
      <c r="KT243" s="26"/>
      <c r="KU243" s="26"/>
      <c r="KV243" s="26"/>
      <c r="KW243" s="26"/>
      <c r="KX243" s="26"/>
      <c r="KY243" s="26"/>
      <c r="KZ243" s="26"/>
      <c r="LA243" s="26"/>
      <c r="LB243" s="26"/>
      <c r="LC243" s="26"/>
      <c r="LD243" s="26"/>
      <c r="LE243" s="26"/>
      <c r="LF243" s="26"/>
      <c r="LG243" s="26"/>
      <c r="LH243" s="26"/>
      <c r="LI243" s="26"/>
      <c r="LJ243" s="26"/>
      <c r="LK243" s="26"/>
      <c r="LL243" s="26"/>
      <c r="LM243" s="26"/>
      <c r="LN243" s="26"/>
      <c r="LO243" s="26"/>
      <c r="LP243" s="26"/>
      <c r="LQ243" s="26"/>
      <c r="LR243" s="26"/>
      <c r="LS243" s="26"/>
    </row>
    <row r="244" spans="1:331" s="154" customFormat="1" ht="31.5" x14ac:dyDescent="0.25">
      <c r="A244" s="20" t="s">
        <v>241</v>
      </c>
      <c r="B244" s="197">
        <f t="shared" si="536"/>
        <v>95821.879820000002</v>
      </c>
      <c r="C244" s="197">
        <f t="shared" si="537"/>
        <v>116600.41183999997</v>
      </c>
      <c r="D244" s="197">
        <f t="shared" si="538"/>
        <v>116600.41183999997</v>
      </c>
      <c r="E244" s="197"/>
      <c r="F244" s="197">
        <f t="shared" si="539"/>
        <v>71813.752529999998</v>
      </c>
      <c r="G244" s="28">
        <f t="shared" si="618"/>
        <v>61.589621680361994</v>
      </c>
      <c r="H244" s="29">
        <f>H245+H246+H247+H248+H249+H250+H251+H252+H253+H254+H255+H256</f>
        <v>0</v>
      </c>
      <c r="I244" s="29">
        <f>I245+I246+I247+I248+I249+I250+I251+I252+I253+I254+I255+I256</f>
        <v>0</v>
      </c>
      <c r="J244" s="29">
        <f>J245+J246+J247+J248+J249+J250+J251+J252+J253+J254+J255+J256</f>
        <v>0</v>
      </c>
      <c r="K244" s="29"/>
      <c r="L244" s="29"/>
      <c r="M244" s="29">
        <f>M245+M246+M247+M248+M249+M250+M251+M252+M253+M254+M255+M256</f>
        <v>0</v>
      </c>
      <c r="N244" s="29">
        <f>N245+N246+N247+N248+N249+N250+N251+N252+N253+N254+N255+N256</f>
        <v>0</v>
      </c>
      <c r="O244" s="28"/>
      <c r="P244" s="28"/>
      <c r="Q244" s="29">
        <f>Q245+Q246+Q247+Q248+Q249+Q250+Q251+Q252+Q253+Q254+Q255+Q256</f>
        <v>0</v>
      </c>
      <c r="R244" s="29">
        <f>R245+R246+R247+R248+R249+R250+R251+R252+R253+R254+R255+R256</f>
        <v>0</v>
      </c>
      <c r="S244" s="29">
        <f>S245+S246+S247+S248+S249+S250+S251+S252+S253+S254+S255+S256</f>
        <v>0</v>
      </c>
      <c r="T244" s="28"/>
      <c r="U244" s="29">
        <f>U245+U246+U247+U248+U249+U250+U251+U252+U253+U254+U255+U256</f>
        <v>0</v>
      </c>
      <c r="V244" s="29">
        <f>V245+V246+V247+V248+V249+V250+V251+V252+V253+V254+V255+V256</f>
        <v>0</v>
      </c>
      <c r="W244" s="29">
        <f>W245+W246+W247+W248+W249+W250+W251+W252+W253+W254+W255+W256</f>
        <v>0</v>
      </c>
      <c r="X244" s="29">
        <f t="shared" ref="X244:AA244" si="639">X245+X246+X247+X248+X249+X250+X251+X252+X253+X254+X255+X256</f>
        <v>0</v>
      </c>
      <c r="Y244" s="29">
        <f t="shared" si="639"/>
        <v>0</v>
      </c>
      <c r="Z244" s="29">
        <f t="shared" si="639"/>
        <v>0</v>
      </c>
      <c r="AA244" s="29">
        <f t="shared" si="639"/>
        <v>0</v>
      </c>
      <c r="AB244" s="29">
        <f t="shared" ref="AB244:AD244" si="640">AB245+AB246+AB247+AB248+AB249+AB250+AB251+AB252+AB253+AB254+AB255+AB256</f>
        <v>1155.0999999999999</v>
      </c>
      <c r="AC244" s="29">
        <f t="shared" si="640"/>
        <v>1161.8208</v>
      </c>
      <c r="AD244" s="29">
        <f t="shared" si="640"/>
        <v>501.1696</v>
      </c>
      <c r="AE244" s="29">
        <f>AD244/AC244*100</f>
        <v>43.136566327612655</v>
      </c>
      <c r="AF244" s="29"/>
      <c r="AG244" s="29">
        <f>AG245+AG246+AG247+AG248+AG249+AG250+AG251+AG252+AG253+AG254+AG255+AG256</f>
        <v>0</v>
      </c>
      <c r="AH244" s="29">
        <f>AH245+AH246+AH247+AH248+AH249+AH250+AH251+AH252+AH253+AH254+AH255+AH256</f>
        <v>0</v>
      </c>
      <c r="AI244" s="29">
        <f>AI245+AI246+AI247+AI248+AI249+AI250+AI251+AI252+AI253+AI254+AI255+AI256</f>
        <v>0</v>
      </c>
      <c r="AJ244" s="29"/>
      <c r="AK244" s="29">
        <f t="shared" ref="AK244:AP244" si="641">AK245+AK246+AK247+AK248+AK249+AK250+AK251+AK252+AK253+AK254+AK255+AK256</f>
        <v>0</v>
      </c>
      <c r="AL244" s="29">
        <f t="shared" si="641"/>
        <v>0</v>
      </c>
      <c r="AM244" s="29">
        <f t="shared" si="641"/>
        <v>0</v>
      </c>
      <c r="AN244" s="29">
        <f t="shared" ref="AN244" si="642">AN245+AN246+AN247+AN248+AN249+AN250+AN251+AN252+AN253+AN254+AN255+AN256</f>
        <v>0</v>
      </c>
      <c r="AO244" s="29">
        <f t="shared" si="641"/>
        <v>0</v>
      </c>
      <c r="AP244" s="29">
        <f t="shared" si="641"/>
        <v>0</v>
      </c>
      <c r="AQ244" s="29"/>
      <c r="AR244" s="29">
        <f>AR245+AR246+AR247+AR248+AR249+AR250+AR251+AR252+AR253+AR254+AR255+AR256</f>
        <v>102</v>
      </c>
      <c r="AS244" s="29">
        <f>AS245+AS246+AS247+AS248+AS249+AS250+AS251+AS252+AS253+AS254+AS255+AS256</f>
        <v>102.04082000000001</v>
      </c>
      <c r="AT244" s="29">
        <f>AT245+AT246+AT247+AT248+AT249+AT250+AT251+AT252+AT253+AT254+AT255+AT256</f>
        <v>102.04082000000001</v>
      </c>
      <c r="AU244" s="28">
        <f t="shared" ref="AU244:AU245" si="643">AT244/AS244*100</f>
        <v>100</v>
      </c>
      <c r="AV244" s="29">
        <f>SUM(AV245:AV256)</f>
        <v>102.04082000000001</v>
      </c>
      <c r="AW244" s="29">
        <f>SUM(AW245:AW256)</f>
        <v>102.04082000000001</v>
      </c>
      <c r="AX244" s="29">
        <f>SUM(AX245:AX256)</f>
        <v>102.04082000000001</v>
      </c>
      <c r="AY244" s="28">
        <f t="shared" ref="AY244:AY245" si="644">AX244/AW244*100</f>
        <v>100</v>
      </c>
      <c r="AZ244" s="29">
        <f>AZ245+AZ246+AZ247+AZ248+AZ249+AZ250+AZ251+AZ252+AZ253+AZ254+AZ255+AZ256</f>
        <v>56.047849999999997</v>
      </c>
      <c r="BA244" s="29">
        <f>BA245+BA246+BA247+BA248+BA249+BA250+BA251+BA252+BA253+BA254+BA255+BA256</f>
        <v>56.047849999999997</v>
      </c>
      <c r="BB244" s="29">
        <f>BB245+BB246+BB247+BB248+BB249+BB250+BB251+BB252+BB253+BB254+BB255+BB256</f>
        <v>56.047849999999997</v>
      </c>
      <c r="BC244" s="28">
        <f>BB244/BA244*100</f>
        <v>100</v>
      </c>
      <c r="BD244" s="29"/>
      <c r="BE244" s="29"/>
      <c r="BF244" s="29"/>
      <c r="BG244" s="28"/>
      <c r="BH244" s="29"/>
      <c r="BI244" s="29"/>
      <c r="BJ244" s="29"/>
      <c r="BK244" s="28"/>
      <c r="BL244" s="28"/>
      <c r="BM244" s="29">
        <f>BM245+BM246+BM247+BM248+BM249+BM250+BM251+BM252+BM253+BM254+BM255+BM256</f>
        <v>0</v>
      </c>
      <c r="BN244" s="29">
        <f>BN245+BN246+BN247+BN248+BN249+BN250+BN251+BN252+BN253+BN254+BN255+BN256</f>
        <v>0</v>
      </c>
      <c r="BO244" s="29">
        <f>BO245+BO246+BO247+BO248+BO249+BO250+BO251+BO252+BO253+BO254+BO255+BO256</f>
        <v>0</v>
      </c>
      <c r="BP244" s="29"/>
      <c r="BQ244" s="29">
        <f>SUM(BQ245:BQ256)</f>
        <v>4563.7204000000002</v>
      </c>
      <c r="BR244" s="29">
        <f>BR245+BR246+BR247+BR248+BR249+BR250+BR251+BR252+BR253+BR254+BR255+BR256</f>
        <v>810.73</v>
      </c>
      <c r="BS244" s="28">
        <f t="shared" si="566"/>
        <v>17.764672875226974</v>
      </c>
      <c r="BT244" s="29">
        <f>BT245+BT246+BT247+BT248+BT249+BT250+BT251+BT252+BT253+BT254+BT255+BT256</f>
        <v>8500</v>
      </c>
      <c r="BU244" s="29">
        <f>BU245+BU246+BU247+BU248+BU249+BU250+BU251+BU252+BU253+BU254+BU255+BU256</f>
        <v>8500</v>
      </c>
      <c r="BV244" s="29">
        <f>BV245+BV246+BV247+BV248+BV249+BV250+BV251+BV252+BV253+BV254+BV255+BV256</f>
        <v>8500</v>
      </c>
      <c r="BW244" s="28">
        <f>BV244/BU244*100</f>
        <v>100</v>
      </c>
      <c r="BX244" s="29">
        <f t="shared" ref="BX244:CE244" si="645">BX245+BX246+BX247+BX248+BX249+BX250+BX251+BX252+BX253+BX254+BX255+BX256</f>
        <v>23711.7</v>
      </c>
      <c r="BY244" s="29">
        <f t="shared" si="645"/>
        <v>30827.599999999999</v>
      </c>
      <c r="BZ244" s="29">
        <f t="shared" si="645"/>
        <v>20031.128570000001</v>
      </c>
      <c r="CA244" s="29">
        <f t="shared" si="645"/>
        <v>64.977904767156716</v>
      </c>
      <c r="CB244" s="29">
        <f t="shared" si="645"/>
        <v>0</v>
      </c>
      <c r="CC244" s="29">
        <f t="shared" si="645"/>
        <v>0</v>
      </c>
      <c r="CD244" s="29">
        <f t="shared" si="645"/>
        <v>0</v>
      </c>
      <c r="CE244" s="29">
        <f t="shared" si="645"/>
        <v>0</v>
      </c>
      <c r="CF244" s="29">
        <f t="shared" ref="CF244" si="646">CF245+CF246+CF247+CF248+CF249+CF250+CF251+CF252+CF253+CF254+CF255+CF256</f>
        <v>3518.7</v>
      </c>
      <c r="CG244" s="29">
        <f t="shared" ref="CG244:CL244" si="647">CG245+CG246+CG247+CG248+CG249+CG250+CG251+CG252+CG253+CG254+CG255+CG256</f>
        <v>4184.3999999999996</v>
      </c>
      <c r="CH244" s="29">
        <f t="shared" si="647"/>
        <v>1859.7686699999999</v>
      </c>
      <c r="CI244" s="29">
        <f t="shared" si="647"/>
        <v>44.445288930312593</v>
      </c>
      <c r="CJ244" s="29">
        <f t="shared" ref="CJ244" si="648">CJ245+CJ246+CJ247+CJ248+CJ249+CJ250+CJ251+CJ252+CJ253+CJ254+CJ255+CJ256</f>
        <v>560</v>
      </c>
      <c r="CK244" s="29">
        <f t="shared" si="647"/>
        <v>560</v>
      </c>
      <c r="CL244" s="29">
        <f t="shared" si="647"/>
        <v>65.400000000000006</v>
      </c>
      <c r="CM244" s="29">
        <f>CL244/CK244*100</f>
        <v>11.678571428571431</v>
      </c>
      <c r="CN244" s="29">
        <f t="shared" ref="CN244" si="649">CN245+CN246+CN247+CN248+CN249+CN250+CN251+CN252+CN253+CN254+CN255+CN256</f>
        <v>0</v>
      </c>
      <c r="CO244" s="29">
        <f t="shared" ref="CO244:CT244" si="650">CO245+CO246+CO247+CO248+CO249+CO250+CO251+CO252+CO253+CO254+CO255+CO256</f>
        <v>0</v>
      </c>
      <c r="CP244" s="29">
        <f t="shared" si="650"/>
        <v>0</v>
      </c>
      <c r="CQ244" s="29">
        <f t="shared" si="650"/>
        <v>0</v>
      </c>
      <c r="CR244" s="29">
        <f t="shared" ref="CR244" si="651">CR245+CR246+CR247+CR248+CR249+CR250+CR251+CR252+CR253+CR254+CR255+CR256</f>
        <v>54.091149999999999</v>
      </c>
      <c r="CS244" s="29">
        <f t="shared" si="650"/>
        <v>54.091149999999999</v>
      </c>
      <c r="CT244" s="29">
        <f t="shared" si="650"/>
        <v>54.091149999999999</v>
      </c>
      <c r="CU244" s="28">
        <f t="shared" si="627"/>
        <v>100</v>
      </c>
      <c r="CV244" s="29"/>
      <c r="CW244" s="29">
        <f>CW245+CW246+CW247+CW248+CW249+CW250+CW251+CW252+CW253+CW254+CW255+CW256</f>
        <v>0</v>
      </c>
      <c r="CX244" s="29">
        <f>CX245+CX246+CX247+CX248+CX249+CX250+CX251+CX252+CX253+CX254+CX255+CX256</f>
        <v>0</v>
      </c>
      <c r="CY244" s="29">
        <f>CY245+CY246+CY247+CY248+CY249+CY250+CY251+CY252+CY253+CY254+CY255+CY256</f>
        <v>0</v>
      </c>
      <c r="CZ244" s="29">
        <f t="shared" ref="CZ244" si="652">CZ245+CZ246+CZ247+CZ248+CZ249+CZ250+CZ251+CZ252+CZ253+CZ254+CZ255+CZ256</f>
        <v>19488</v>
      </c>
      <c r="DA244" s="29">
        <f t="shared" ref="DA244:DG244" si="653">DA245+DA246+DA247+DA248+DA249+DA250+DA251+DA252+DA253+DA254+DA255+DA256</f>
        <v>19488</v>
      </c>
      <c r="DB244" s="29">
        <f t="shared" si="653"/>
        <v>16350</v>
      </c>
      <c r="DC244" s="82">
        <f t="shared" si="567"/>
        <v>83.89778325123153</v>
      </c>
      <c r="DD244" s="29">
        <f t="shared" si="653"/>
        <v>0</v>
      </c>
      <c r="DE244" s="29">
        <f t="shared" si="653"/>
        <v>0</v>
      </c>
      <c r="DF244" s="29">
        <f t="shared" si="653"/>
        <v>0</v>
      </c>
      <c r="DG244" s="29">
        <f t="shared" si="653"/>
        <v>0</v>
      </c>
      <c r="DH244" s="29"/>
      <c r="DI244" s="29">
        <f>DI245+DI246+DI247+DI248+DI249+DI250+DI251+DI252+DI253+DI254+DI255+DI256</f>
        <v>0</v>
      </c>
      <c r="DJ244" s="29">
        <f>DJ245+DJ246+DJ247+DJ248+DJ249+DJ250+DJ251+DJ252+DJ253+DJ254+DJ255+DJ256</f>
        <v>0</v>
      </c>
      <c r="DK244" s="29">
        <f>DK245+DK246+DK247+DK248+DK249+DK250+DK251+DK252+DK253+DK254+DK255+DK256</f>
        <v>0</v>
      </c>
      <c r="DL244" s="29"/>
      <c r="DM244" s="29">
        <f t="shared" ref="DM244:DR244" si="654">DM245+DM246+DM247+DM248+DM249+DM250+DM251+DM252+DM253+DM254+DM255+DM256</f>
        <v>2453.15</v>
      </c>
      <c r="DN244" s="29">
        <f t="shared" si="654"/>
        <v>2453.15</v>
      </c>
      <c r="DO244" s="82">
        <f t="shared" ref="DO244" si="655">DN244/DM244*100</f>
        <v>100</v>
      </c>
      <c r="DP244" s="29">
        <f t="shared" ref="DP244" si="656">DP245+DP246+DP247+DP248+DP249+DP250+DP251+DP252+DP253+DP254+DP255+DP256</f>
        <v>104.4</v>
      </c>
      <c r="DQ244" s="29">
        <f t="shared" si="654"/>
        <v>104.4</v>
      </c>
      <c r="DR244" s="29">
        <f t="shared" si="654"/>
        <v>0</v>
      </c>
      <c r="DS244" s="29">
        <f>DR244/DQ244*100</f>
        <v>0</v>
      </c>
      <c r="DT244" s="29"/>
      <c r="DU244" s="29">
        <f>DU245+DU246+DU247+DU248+DU249+DU250+DU251+DU252+DU253+DU254+DU255+DU256</f>
        <v>0</v>
      </c>
      <c r="DV244" s="29">
        <f>DV245+DV246+DV247+DV248+DV249+DV250+DV251+DV252+DV253+DV254+DV255+DV256</f>
        <v>0</v>
      </c>
      <c r="DW244" s="29">
        <f>DW245+DW246+DW247+DW248+DW249+DW250+DW251+DW252+DW253+DW254+DW255+DW256</f>
        <v>0</v>
      </c>
      <c r="DX244" s="29"/>
      <c r="DY244" s="29">
        <f t="shared" ref="DY244:ED244" si="657">DY245+DY246+DY247+DY248+DY249+DY250+DY251+DY252+DY253+DY254+DY255+DY256</f>
        <v>0</v>
      </c>
      <c r="DZ244" s="29">
        <f t="shared" si="657"/>
        <v>0</v>
      </c>
      <c r="EA244" s="29">
        <f t="shared" si="657"/>
        <v>0</v>
      </c>
      <c r="EB244" s="29">
        <v>9606.7000000000007</v>
      </c>
      <c r="EC244" s="29">
        <f t="shared" si="657"/>
        <v>9606.7000000000007</v>
      </c>
      <c r="ED244" s="29">
        <f t="shared" si="657"/>
        <v>3921.0152000000003</v>
      </c>
      <c r="EE244" s="29">
        <f>ED244/EC244*100</f>
        <v>40.815422569664925</v>
      </c>
      <c r="EF244" s="29"/>
      <c r="EG244" s="29"/>
      <c r="EH244" s="29"/>
      <c r="EI244" s="28"/>
      <c r="EJ244" s="29">
        <f>EJ245+EJ246+EJ247+EJ248+EJ249+EJ250+EJ251+EJ252+EJ253+EJ254+EJ255+EJ256</f>
        <v>9383.1</v>
      </c>
      <c r="EK244" s="29">
        <f>EK245+EK246+EK247+EK248+EK249+EK250+EK251+EK252+EK253+EK254+EK255+EK256</f>
        <v>10106.4</v>
      </c>
      <c r="EL244" s="29">
        <f>EL245+EL246+EL247+EL248+EL249+EL250+EL251+EL252+EL253+EL254+EL255+EL256</f>
        <v>3459.7290200000002</v>
      </c>
      <c r="EM244" s="29">
        <f>EL244/EK244*100</f>
        <v>34.233050542230671</v>
      </c>
      <c r="EN244" s="29">
        <f>EN245+EN246+EN247+EN248+EN249+EN250+EN251+EN252+EN253+EN254+EN255+EN256</f>
        <v>1560</v>
      </c>
      <c r="EO244" s="29">
        <f>EO245+EO246+EO247+EO248+EO249+EO250+EO251+EO252+EO253+EO254+EO255+EO256</f>
        <v>1560</v>
      </c>
      <c r="EP244" s="29">
        <f>EP245+EP246+EP247+EP248+EP249+EP250+EP251+EP252+EP253+EP254+EP255+EP256</f>
        <v>96.652100000000004</v>
      </c>
      <c r="EQ244" s="29">
        <f>EP244/EO244*100</f>
        <v>6.1956474358974365</v>
      </c>
      <c r="ER244" s="29">
        <f t="shared" ref="ER244" si="658">ER245+ER246+ER247+ER248+ER249+ER250+ER251+ER252+ER253+ER254+ER255+ER256</f>
        <v>7387.5</v>
      </c>
      <c r="ES244" s="29">
        <f t="shared" ref="ES244:EZ244" si="659">ES245+ES246+ES247+ES248+ES249+ES250+ES251+ES252+ES253+ES254+ES255+ES256</f>
        <v>4787.5</v>
      </c>
      <c r="ET244" s="29">
        <f t="shared" si="659"/>
        <v>4787.5</v>
      </c>
      <c r="EU244" s="29">
        <f t="shared" si="659"/>
        <v>100</v>
      </c>
      <c r="EV244" s="29">
        <f t="shared" ref="EV244" si="660">EV245+EV246+EV247+EV248+EV249+EV250+EV251+EV252+EV253+EV254+EV255+EV256</f>
        <v>5800</v>
      </c>
      <c r="EW244" s="29">
        <f t="shared" si="659"/>
        <v>8600</v>
      </c>
      <c r="EX244" s="29">
        <f t="shared" si="659"/>
        <v>4358.9266399999997</v>
      </c>
      <c r="EY244" s="29">
        <f t="shared" si="659"/>
        <v>50.685193488372093</v>
      </c>
      <c r="EZ244" s="29">
        <f t="shared" si="659"/>
        <v>1400</v>
      </c>
      <c r="FA244" s="29">
        <f t="shared" ref="FA244:FC244" si="661">FA245+FA246+FA247+FA248+FA249+FA250+FA251+FA252+FA253+FA254+FA255+FA256</f>
        <v>1400</v>
      </c>
      <c r="FB244" s="29">
        <f t="shared" si="661"/>
        <v>1251.0070900000001</v>
      </c>
      <c r="FC244" s="29">
        <f t="shared" si="661"/>
        <v>89.357649285714288</v>
      </c>
      <c r="FD244" s="29">
        <f>FD245+FD246+FD247+FD248+FD249+FD250+FD251+FD252+FD253+FD254+FD255+FD256</f>
        <v>0</v>
      </c>
      <c r="FE244" s="29">
        <f>FE245+FE246+FE247+FE248+FE249+FE250+FE251+FE252+FE253+FE254+FE255+FE256</f>
        <v>0</v>
      </c>
      <c r="FF244" s="29">
        <f>FF245+FF246+FF247+FF248+FF249+FF250+FF251+FF252+FF253+FF254+FF255+FF256</f>
        <v>0</v>
      </c>
      <c r="FG244" s="29">
        <f>FG245+FG246+FG247+FG248+FG249+FG250+FG251+FG252+FG253+FG254+FG255+FG256</f>
        <v>0</v>
      </c>
      <c r="FH244" s="29"/>
      <c r="FI244" s="29">
        <f>FI245+FI246+FI247+FI248+FI249+FI250+FI251+FI252+FI253+FI254+FI255+FI256</f>
        <v>0</v>
      </c>
      <c r="FJ244" s="29">
        <f>FJ245+FJ246+FJ247+FJ248+FJ249+FJ250+FJ251+FJ252+FJ253+FJ254+FJ255+FJ256</f>
        <v>0</v>
      </c>
      <c r="FK244" s="29">
        <f>FK245+FK246+FK247+FK248+FK249+FK250+FK251+FK252+FK253+FK254+FK255+FK256</f>
        <v>0</v>
      </c>
      <c r="FL244" s="29"/>
      <c r="FM244" s="29">
        <f>FM245+FM246+FM247+FM248+FM249+FM250+FM251+FM252+FM253+FM254+FM255+FM256</f>
        <v>0</v>
      </c>
      <c r="FN244" s="29">
        <f>FN245+FN246+FN247+FN248+FN249+FN250+FN251+FN252+FN253+FN254+FN255+FN256</f>
        <v>0</v>
      </c>
      <c r="FO244" s="29">
        <f>FO245+FO246+FO247+FO248+FO249+FO250+FO251+FO252+FO253+FO254+FO255+FO256</f>
        <v>0</v>
      </c>
      <c r="FP244" s="29"/>
      <c r="FQ244" s="29"/>
      <c r="FR244" s="29">
        <f>FR245+FR246+FR247+FR248+FR249+FR250+FR251+FR252+FR253+FR254+FR255+FR256</f>
        <v>0</v>
      </c>
      <c r="FS244" s="29"/>
      <c r="FT244" s="29"/>
      <c r="FU244" s="29">
        <f>FU245+FU246+FU247+FU248+FU249+FU250+FU251+FU252+FU253+FU254+FU255+FU256</f>
        <v>0</v>
      </c>
      <c r="FV244" s="29">
        <f>FV245+FV246+FV247+FV248+FV249+FV250+FV251+FV252+FV253+FV254+FV255+FV256</f>
        <v>0</v>
      </c>
      <c r="FW244" s="28"/>
      <c r="FX244" s="29">
        <f>FX245+FX246+FX247+FX248+FX249+FX250+FX251+FX252+FX253+FX254+FX255+FX256</f>
        <v>0</v>
      </c>
      <c r="FY244" s="29">
        <f>FY245+FY246+FY247+FY248+FY249+FY250+FY251+FY252+FY253+FY254+FY255+FY256</f>
        <v>0</v>
      </c>
      <c r="FZ244" s="29">
        <f>FZ245+FZ246+FZ247+FZ248+FZ249+FZ250+FZ251+FZ252+FZ253+FZ254+FZ255+FZ256</f>
        <v>0</v>
      </c>
      <c r="GA244" s="29"/>
      <c r="GB244" s="29">
        <f>GB245+GB246+GB247+GB248+GB249+GB250+GB251+GB252+GB253+GB254+GB255+GB256</f>
        <v>0</v>
      </c>
      <c r="GC244" s="29">
        <f>GC245+GC246+GC247+GC248+GC249+GC250+GC251+GC252+GC253+GC254+GC255+GC256</f>
        <v>0</v>
      </c>
      <c r="GD244" s="29">
        <f>GD245+GD246+GD247+GD248+GD249+GD250+GD251+GD252+GD253+GD254+GD255+GD256</f>
        <v>0</v>
      </c>
      <c r="GE244" s="29"/>
      <c r="GF244" s="29">
        <f>GF245+GF246+GF247+GF248+GF249+GF250+GF251+GF252+GF253+GF254+GF255+GF256</f>
        <v>0</v>
      </c>
      <c r="GG244" s="29">
        <f>GG245+GG246+GG247+GG248+GG249+GG250+GG251+GG252+GG253+GG254+GG255+GG256</f>
        <v>0</v>
      </c>
      <c r="GH244" s="29">
        <f>GH245+GH246+GH247+GH248+GH249+GH250+GH251+GH252+GH253+GH254+GH255+GH256</f>
        <v>0</v>
      </c>
      <c r="GI244" s="29"/>
      <c r="GJ244" s="29"/>
      <c r="GK244" s="29">
        <f t="shared" ref="GK244:GQ244" si="662">GK245+GK246+GK247+GK248+GK249+GK250+GK251+GK252+GK253+GK254+GK255+GK256</f>
        <v>0</v>
      </c>
      <c r="GL244" s="29">
        <f t="shared" si="662"/>
        <v>0</v>
      </c>
      <c r="GM244" s="29">
        <f t="shared" si="662"/>
        <v>0</v>
      </c>
      <c r="GN244" s="29">
        <f t="shared" si="662"/>
        <v>0</v>
      </c>
      <c r="GO244" s="29">
        <f t="shared" si="662"/>
        <v>0</v>
      </c>
      <c r="GP244" s="29">
        <f t="shared" si="662"/>
        <v>0</v>
      </c>
      <c r="GQ244" s="29">
        <f t="shared" si="662"/>
        <v>0</v>
      </c>
      <c r="GR244" s="29"/>
      <c r="GS244" s="29">
        <f>GS245+GS246+GS247+GS248+GS249+GS250+GS251+GS252+GS253+GS254+GS255+GS256</f>
        <v>0</v>
      </c>
      <c r="GT244" s="29">
        <f>GT245+GT246+GT247+GT248+GT249+GT250+GT251+GT252+GT253+GT254+GT255+GT256</f>
        <v>0</v>
      </c>
      <c r="GU244" s="29">
        <f>GU245+GU246+GU247+GU248+GU249+GU250+GU251+GU252+GU253+GU254+GU255+GU256</f>
        <v>0</v>
      </c>
      <c r="GV244" s="29"/>
      <c r="GW244" s="29"/>
      <c r="GX244" s="29"/>
      <c r="GY244" s="28"/>
      <c r="GZ244" s="28"/>
      <c r="HA244" s="29">
        <f>HA245+HA246+HA247+HA248+HA249+HA250+HA251+HA252+HA253+HA254+HA255+HA256</f>
        <v>0</v>
      </c>
      <c r="HB244" s="29">
        <f>HB245+HB246+HB247+HB248+HB249+HB250+HB251+HB252+HB253+HB254+HB255+HB256</f>
        <v>0</v>
      </c>
      <c r="HC244" s="28"/>
      <c r="HD244" s="28"/>
      <c r="HE244" s="29">
        <f>HE245+HE246+HE247+HE248+HE249+HE250+HE251+HE252+HE253+HE254+HE255+HE256</f>
        <v>0</v>
      </c>
      <c r="HF244" s="29">
        <f>HF245+HF246+HF247+HF248+HF249+HF250+HF251+HF252+HF253+HF254+HF255+HF256</f>
        <v>0</v>
      </c>
      <c r="HG244" s="28"/>
      <c r="HH244" s="29">
        <f>HH245+HH246+HH247+HH248+HH249+HH250+HH251+HH252+HH253+HH254+HH255+HH256</f>
        <v>1500</v>
      </c>
      <c r="HI244" s="29">
        <f>HI245+HI246+HI247+HI248+HI249+HI250+HI251+HI252+HI253+HI254+HI255+HI256</f>
        <v>2000</v>
      </c>
      <c r="HJ244" s="29">
        <f>HJ245+HJ246+HJ247+HJ248+HJ249+HJ250+HJ251+HJ252+HJ253+HJ254+HJ255+HJ256</f>
        <v>2000</v>
      </c>
      <c r="HK244" s="28">
        <f>HJ244/HI244*100</f>
        <v>100</v>
      </c>
      <c r="HL244" s="29">
        <f>HL245+HL246+HL247+HL248+HL249+HL250+HL251+HL252+HL253+HL254+HL255+HL256</f>
        <v>1832.5</v>
      </c>
      <c r="HM244" s="29">
        <f>HM245+HM246+HM247+HM248+HM249+HM250+HM251+HM252+HM253+HM254+HM255+HM256</f>
        <v>1832.5</v>
      </c>
      <c r="HN244" s="29">
        <f>HN245+HN246+HN247+HN248+HN249+HN250+HN251+HN252+HN253+HN254+HN255+HN256</f>
        <v>1053.355</v>
      </c>
      <c r="HO244" s="28">
        <f>HN244/HM244*100</f>
        <v>57.481855388813095</v>
      </c>
      <c r="HP244" s="29">
        <f>HP245+HP246+HP247+HP248+HP249+HP250+HP251+HP252+HP253+HP254+HP255+HP256</f>
        <v>0</v>
      </c>
      <c r="HQ244" s="29">
        <f>HQ245+HQ246+HQ247+HQ248+HQ249+HQ250+HQ251+HQ252+HQ253+HQ254+HQ255+HQ256</f>
        <v>0</v>
      </c>
      <c r="HR244" s="29">
        <f>HR245+HR246+HR247+HR248+HR249+HR250+HR251+HR252+HR253+HR254+HR255+HR256</f>
        <v>0</v>
      </c>
      <c r="HS244" s="28"/>
      <c r="HT244" s="29">
        <f>HT245+HT246+HT247+HT248+HT249+HT250+HT251+HT252+HT253+HT254+HT255+HT256</f>
        <v>0</v>
      </c>
      <c r="HU244" s="29">
        <f>HU245+HU246+HU247+HU248+HU249+HU250+HU251+HU252+HU253+HU254+HU255+HU256</f>
        <v>0</v>
      </c>
      <c r="HV244" s="29">
        <f>HV245+HV246+HV247+HV248+HV249+HV250+HV251+HV252+HV253+HV254+HV255+HV256</f>
        <v>0</v>
      </c>
      <c r="HW244" s="28"/>
      <c r="HX244" s="29"/>
      <c r="HY244" s="29"/>
      <c r="HZ244" s="29"/>
      <c r="IA244" s="28"/>
      <c r="IB244" s="29"/>
      <c r="IC244" s="29"/>
      <c r="ID244" s="29"/>
      <c r="IE244" s="28"/>
      <c r="IF244" s="29"/>
      <c r="IG244" s="29"/>
      <c r="IH244" s="29"/>
      <c r="II244" s="28"/>
      <c r="IJ244" s="28"/>
      <c r="IK244" s="29"/>
      <c r="IL244" s="29"/>
      <c r="IM244" s="28"/>
      <c r="IN244" s="28"/>
      <c r="IO244" s="29"/>
      <c r="IP244" s="29"/>
      <c r="IQ244" s="28"/>
      <c r="IR244" s="29"/>
      <c r="IS244" s="29">
        <f>IS245+IS246+IS247+IS248+IS249+IS250+IS251+IS252+IS253+IS254+IS255+IS256</f>
        <v>0</v>
      </c>
      <c r="IT244" s="29">
        <f>IT245+IT246+IT247+IT248+IT249+IT250+IT251+IT252+IT253+IT254+IT255+IT256</f>
        <v>0</v>
      </c>
      <c r="IU244" s="29">
        <f>IU245+IU246+IU247+IU248+IU249+IU250+IU251+IU252+IU253+IU254+IU255+IU256</f>
        <v>0</v>
      </c>
      <c r="IV244" s="29"/>
      <c r="IW244" s="29"/>
      <c r="IX244" s="29"/>
      <c r="IY244" s="28"/>
      <c r="IZ244" s="29"/>
      <c r="JA244" s="29"/>
      <c r="JB244" s="29"/>
      <c r="JC244" s="28"/>
      <c r="JD244" s="28"/>
      <c r="JE244" s="29">
        <f>SUM(JE245:JE256)</f>
        <v>4550</v>
      </c>
      <c r="JF244" s="29">
        <f>SUM(JF245:JF256)</f>
        <v>0</v>
      </c>
      <c r="JG244" s="28"/>
      <c r="JH244" s="29">
        <f>SUM(JH245:JH256)</f>
        <v>0</v>
      </c>
      <c r="JI244" s="29">
        <f>SUM(JI245:JI256)</f>
        <v>0</v>
      </c>
      <c r="JJ244" s="29">
        <f>SUM(JJ245:JJ256)</f>
        <v>0</v>
      </c>
      <c r="JK244" s="28"/>
      <c r="JL244" s="28"/>
      <c r="JM244" s="29">
        <f>SUM(JM245:JM256)</f>
        <v>0</v>
      </c>
      <c r="JN244" s="29">
        <f>SUM(JN245:JN256)</f>
        <v>0</v>
      </c>
      <c r="JO244" s="28"/>
      <c r="JP244" s="29"/>
      <c r="JQ244" s="29"/>
      <c r="JR244" s="29"/>
      <c r="JS244" s="28"/>
      <c r="JT244" s="28"/>
      <c r="JU244" s="28"/>
      <c r="JV244" s="28"/>
      <c r="JW244" s="28"/>
      <c r="JX244" s="75"/>
      <c r="JY244" s="75">
        <f>SUM(JY245:JY256)</f>
        <v>0</v>
      </c>
      <c r="JZ244" s="75">
        <f>SUM(JZ245:JZ256)</f>
        <v>0</v>
      </c>
      <c r="KA244" s="75"/>
      <c r="KB244" s="28"/>
      <c r="KC244" s="29">
        <f>SUM(KC245:KC256)</f>
        <v>0</v>
      </c>
      <c r="KD244" s="29">
        <f>SUM(KD245:KD256)</f>
        <v>0</v>
      </c>
      <c r="KE244" s="28"/>
      <c r="KF244" s="28"/>
      <c r="KG244" s="29">
        <f>SUM(KG245:KG256)</f>
        <v>0</v>
      </c>
      <c r="KH244" s="29">
        <f>SUM(KH245:KH256)</f>
        <v>0</v>
      </c>
      <c r="KI244" s="28"/>
      <c r="KJ244" s="28"/>
      <c r="KK244" s="29">
        <f>SUM(KK245:KK256)</f>
        <v>0</v>
      </c>
      <c r="KL244" s="29">
        <f>SUM(KL245:KL256)</f>
        <v>0</v>
      </c>
      <c r="KM244" s="28"/>
      <c r="KN244" s="28"/>
      <c r="KO244" s="29">
        <f>SUM(KO245:KO256)</f>
        <v>0</v>
      </c>
      <c r="KP244" s="29">
        <f>SUM(KP245:KP256)</f>
        <v>0</v>
      </c>
      <c r="KQ244" s="28"/>
      <c r="KR244" s="28"/>
      <c r="KS244" s="29">
        <f>SUM(KS245:KS256)</f>
        <v>0</v>
      </c>
      <c r="KT244" s="29">
        <f>SUM(KT245:KT256)</f>
        <v>0</v>
      </c>
      <c r="KU244" s="28"/>
      <c r="KV244" s="28"/>
      <c r="KW244" s="29">
        <f>SUM(KW245:KW256)</f>
        <v>0</v>
      </c>
      <c r="KX244" s="29">
        <f>SUM(KX245:KX256)</f>
        <v>0</v>
      </c>
      <c r="KY244" s="28"/>
      <c r="KZ244" s="28"/>
      <c r="LA244" s="29">
        <f>SUM(LA245:LA256)</f>
        <v>0</v>
      </c>
      <c r="LB244" s="29">
        <f>SUM(LB245:LB256)</f>
        <v>0</v>
      </c>
      <c r="LC244" s="28"/>
      <c r="LD244" s="28"/>
      <c r="LE244" s="29">
        <f>SUM(LE245:LE256)</f>
        <v>0</v>
      </c>
      <c r="LF244" s="29">
        <f>SUM(LF245:LF256)</f>
        <v>0</v>
      </c>
      <c r="LG244" s="28"/>
      <c r="LH244" s="28"/>
      <c r="LI244" s="29">
        <f>SUM(LI245:LI256)</f>
        <v>0</v>
      </c>
      <c r="LJ244" s="29">
        <f>SUM(LJ245:LJ256)</f>
        <v>0</v>
      </c>
      <c r="LK244" s="28"/>
      <c r="LL244" s="28"/>
      <c r="LM244" s="29">
        <f>SUM(LM245:LM256)</f>
        <v>0</v>
      </c>
      <c r="LN244" s="29">
        <f>SUM(LN245:LN256)</f>
        <v>0</v>
      </c>
      <c r="LO244" s="28"/>
      <c r="LP244" s="28"/>
      <c r="LQ244" s="29">
        <f>SUM(LQ245:LQ256)</f>
        <v>0</v>
      </c>
      <c r="LR244" s="29">
        <f>SUM(LR245:LR256)</f>
        <v>0</v>
      </c>
      <c r="LS244" s="28"/>
    </row>
    <row r="245" spans="1:331" ht="15.75" x14ac:dyDescent="0.25">
      <c r="A245" s="66" t="s">
        <v>239</v>
      </c>
      <c r="B245" s="198">
        <f t="shared" si="536"/>
        <v>67779.788670000009</v>
      </c>
      <c r="C245" s="198">
        <f t="shared" si="537"/>
        <v>76991.450290000008</v>
      </c>
      <c r="D245" s="198">
        <f t="shared" si="538"/>
        <v>76991.450290000008</v>
      </c>
      <c r="E245" s="198"/>
      <c r="F245" s="198">
        <f t="shared" si="539"/>
        <v>43645.78138</v>
      </c>
      <c r="G245" s="26">
        <f t="shared" si="618"/>
        <v>56.689127449348632</v>
      </c>
      <c r="H245" s="26"/>
      <c r="I245" s="26"/>
      <c r="J245" s="26"/>
      <c r="K245" s="26"/>
      <c r="L245" s="26"/>
      <c r="M245" s="27"/>
      <c r="N245" s="27"/>
      <c r="O245" s="26"/>
      <c r="P245" s="26"/>
      <c r="Q245" s="27"/>
      <c r="R245" s="27"/>
      <c r="S245" s="26"/>
      <c r="T245" s="26"/>
      <c r="U245" s="27"/>
      <c r="V245" s="27"/>
      <c r="W245" s="26"/>
      <c r="X245" s="27"/>
      <c r="Y245" s="27"/>
      <c r="Z245" s="27"/>
      <c r="AA245" s="26"/>
      <c r="AB245" s="26">
        <v>1155.0999999999999</v>
      </c>
      <c r="AC245" s="26">
        <v>1161.8208</v>
      </c>
      <c r="AD245" s="26">
        <v>501.1696</v>
      </c>
      <c r="AE245" s="27">
        <f>AD245/AC245*100</f>
        <v>43.136566327612655</v>
      </c>
      <c r="AF245" s="27"/>
      <c r="AG245" s="26"/>
      <c r="AH245" s="26"/>
      <c r="AI245" s="27"/>
      <c r="AJ245" s="27"/>
      <c r="AK245" s="27">
        <v>0</v>
      </c>
      <c r="AL245" s="27">
        <v>0</v>
      </c>
      <c r="AM245" s="26"/>
      <c r="AN245" s="27"/>
      <c r="AO245" s="27"/>
      <c r="AP245" s="27"/>
      <c r="AQ245" s="27"/>
      <c r="AR245" s="27">
        <v>102</v>
      </c>
      <c r="AS245" s="27">
        <v>102.04082000000001</v>
      </c>
      <c r="AT245" s="27">
        <v>102.04082000000001</v>
      </c>
      <c r="AU245" s="26">
        <f t="shared" si="643"/>
        <v>100</v>
      </c>
      <c r="AV245" s="27">
        <v>102.04082000000001</v>
      </c>
      <c r="AW245" s="27">
        <v>102.04082000000001</v>
      </c>
      <c r="AX245" s="27">
        <v>102.04082000000001</v>
      </c>
      <c r="AY245" s="26">
        <f t="shared" si="644"/>
        <v>100</v>
      </c>
      <c r="AZ245" s="27">
        <v>56.047849999999997</v>
      </c>
      <c r="BA245" s="27">
        <v>56.047849999999997</v>
      </c>
      <c r="BB245" s="27">
        <v>56.047849999999997</v>
      </c>
      <c r="BC245" s="26">
        <f>BB245/BA245*100</f>
        <v>100</v>
      </c>
      <c r="BD245" s="27"/>
      <c r="BE245" s="27"/>
      <c r="BF245" s="27"/>
      <c r="BG245" s="26"/>
      <c r="BH245" s="27"/>
      <c r="BI245" s="27"/>
      <c r="BJ245" s="27"/>
      <c r="BK245" s="26"/>
      <c r="BL245" s="26"/>
      <c r="BM245" s="27"/>
      <c r="BN245" s="27"/>
      <c r="BO245" s="26"/>
      <c r="BP245" s="26"/>
      <c r="BQ245" s="26"/>
      <c r="BR245" s="26"/>
      <c r="BS245" s="26"/>
      <c r="BT245" s="27">
        <v>0</v>
      </c>
      <c r="BU245" s="27">
        <v>0</v>
      </c>
      <c r="BV245" s="27"/>
      <c r="BW245" s="26"/>
      <c r="BX245" s="27">
        <v>23711.7</v>
      </c>
      <c r="BY245" s="27">
        <v>30827.599999999999</v>
      </c>
      <c r="BZ245" s="26">
        <v>20031.128570000001</v>
      </c>
      <c r="CA245" s="27">
        <f>BZ245/BY245*100</f>
        <v>64.977904767156716</v>
      </c>
      <c r="CB245" s="27"/>
      <c r="CC245" s="27"/>
      <c r="CD245" s="27"/>
      <c r="CE245" s="27"/>
      <c r="CF245" s="27">
        <v>3518.7</v>
      </c>
      <c r="CG245" s="27">
        <v>4184.3999999999996</v>
      </c>
      <c r="CH245" s="27">
        <v>1859.7686699999999</v>
      </c>
      <c r="CI245" s="27">
        <f>CH245/CG245*100</f>
        <v>44.445288930312593</v>
      </c>
      <c r="CJ245" s="27">
        <v>560</v>
      </c>
      <c r="CK245" s="27">
        <v>560</v>
      </c>
      <c r="CL245" s="27">
        <v>65.400000000000006</v>
      </c>
      <c r="CM245" s="27">
        <f>CL245/CK245*100</f>
        <v>11.678571428571431</v>
      </c>
      <c r="CN245" s="27"/>
      <c r="CO245" s="27"/>
      <c r="CP245" s="79"/>
      <c r="CQ245" s="79"/>
      <c r="CR245" s="27"/>
      <c r="CS245" s="27"/>
      <c r="CT245" s="79"/>
      <c r="CU245" s="26"/>
      <c r="CV245" s="79"/>
      <c r="CW245" s="27"/>
      <c r="CX245" s="79"/>
      <c r="CY245" s="79"/>
      <c r="CZ245" s="27"/>
      <c r="DA245" s="27"/>
      <c r="DB245" s="79"/>
      <c r="DC245" s="31"/>
      <c r="DD245" s="27"/>
      <c r="DE245" s="27"/>
      <c r="DF245" s="79"/>
      <c r="DG245" s="79"/>
      <c r="DH245" s="79"/>
      <c r="DI245" s="27"/>
      <c r="DJ245" s="79"/>
      <c r="DK245" s="79"/>
      <c r="DL245" s="79"/>
      <c r="DM245" s="27"/>
      <c r="DN245" s="194"/>
      <c r="DO245" s="31"/>
      <c r="DP245" s="27">
        <v>104.4</v>
      </c>
      <c r="DQ245" s="27">
        <v>104.4</v>
      </c>
      <c r="DR245" s="27"/>
      <c r="DS245" s="27">
        <f>DR245/DQ245*100</f>
        <v>0</v>
      </c>
      <c r="DT245" s="27"/>
      <c r="DU245" s="27"/>
      <c r="DV245" s="79"/>
      <c r="DW245" s="79"/>
      <c r="DX245" s="79"/>
      <c r="DY245" s="27"/>
      <c r="DZ245" s="79"/>
      <c r="EA245" s="79"/>
      <c r="EB245" s="27">
        <v>9606.7000000000007</v>
      </c>
      <c r="EC245" s="27">
        <v>9606.7000000000007</v>
      </c>
      <c r="ED245" s="27">
        <v>3921.0152000000003</v>
      </c>
      <c r="EE245" s="27">
        <f>ED245/EC245*100</f>
        <v>40.815422569664925</v>
      </c>
      <c r="EF245" s="27"/>
      <c r="EG245" s="27"/>
      <c r="EH245" s="79"/>
      <c r="EI245" s="26"/>
      <c r="EJ245" s="27">
        <v>9383.1</v>
      </c>
      <c r="EK245" s="27">
        <v>10106.4</v>
      </c>
      <c r="EL245" s="27">
        <v>3459.7290200000002</v>
      </c>
      <c r="EM245" s="27">
        <f>EL245/EK245*100</f>
        <v>34.233050542230671</v>
      </c>
      <c r="EN245" s="27">
        <v>1560</v>
      </c>
      <c r="EO245" s="27">
        <v>1560</v>
      </c>
      <c r="EP245" s="27">
        <v>96.652100000000004</v>
      </c>
      <c r="EQ245" s="27">
        <f>EP245/EO245*100</f>
        <v>6.1956474358974365</v>
      </c>
      <c r="ER245" s="27">
        <v>7387.5</v>
      </c>
      <c r="ES245" s="27">
        <v>4787.5</v>
      </c>
      <c r="ET245" s="27">
        <v>4787.5</v>
      </c>
      <c r="EU245" s="27">
        <f>ET245/ES245*100</f>
        <v>100</v>
      </c>
      <c r="EV245" s="27">
        <v>5800</v>
      </c>
      <c r="EW245" s="27">
        <v>8600</v>
      </c>
      <c r="EX245" s="163">
        <v>4358.9266399999997</v>
      </c>
      <c r="EY245" s="27">
        <f>EX245/EW245*100</f>
        <v>50.685193488372093</v>
      </c>
      <c r="EZ245" s="27">
        <v>1400</v>
      </c>
      <c r="FA245" s="27">
        <v>1400</v>
      </c>
      <c r="FB245" s="163">
        <v>1251.0070900000001</v>
      </c>
      <c r="FC245" s="27">
        <f>FB245/FA245*100</f>
        <v>89.357649285714288</v>
      </c>
      <c r="FD245" s="27"/>
      <c r="FE245" s="27"/>
      <c r="FF245" s="79"/>
      <c r="FG245" s="79"/>
      <c r="FH245" s="79"/>
      <c r="FI245" s="27"/>
      <c r="FJ245" s="79"/>
      <c r="FK245" s="79"/>
      <c r="FL245" s="79"/>
      <c r="FM245" s="27"/>
      <c r="FN245" s="79"/>
      <c r="FO245" s="79"/>
      <c r="FP245" s="27"/>
      <c r="FQ245" s="27"/>
      <c r="FR245" s="27"/>
      <c r="FS245" s="27"/>
      <c r="FT245" s="27"/>
      <c r="FU245" s="27"/>
      <c r="FV245" s="27"/>
      <c r="FW245" s="26"/>
      <c r="FX245" s="27"/>
      <c r="FY245" s="27"/>
      <c r="FZ245" s="27"/>
      <c r="GA245" s="27"/>
      <c r="GB245" s="27"/>
      <c r="GC245" s="27"/>
      <c r="GD245" s="27"/>
      <c r="GE245" s="27"/>
      <c r="GF245" s="27"/>
      <c r="GG245" s="27"/>
      <c r="GH245" s="27"/>
      <c r="GI245" s="27"/>
      <c r="GJ245" s="27"/>
      <c r="GK245" s="27"/>
      <c r="GL245" s="27"/>
      <c r="GM245" s="27"/>
      <c r="GN245" s="27"/>
      <c r="GO245" s="27"/>
      <c r="GP245" s="27"/>
      <c r="GQ245" s="27"/>
      <c r="GR245" s="27"/>
      <c r="GS245" s="27">
        <v>0</v>
      </c>
      <c r="GT245" s="27">
        <v>0</v>
      </c>
      <c r="GU245" s="26"/>
      <c r="GV245" s="27"/>
      <c r="GW245" s="27"/>
      <c r="GX245" s="27"/>
      <c r="GY245" s="26"/>
      <c r="GZ245" s="26"/>
      <c r="HA245" s="27"/>
      <c r="HB245" s="27"/>
      <c r="HC245" s="26"/>
      <c r="HD245" s="26"/>
      <c r="HE245" s="27"/>
      <c r="HF245" s="27"/>
      <c r="HG245" s="26"/>
      <c r="HH245" s="27">
        <v>1500</v>
      </c>
      <c r="HI245" s="27">
        <v>2000</v>
      </c>
      <c r="HJ245" s="27">
        <v>2000</v>
      </c>
      <c r="HK245" s="26">
        <f>HJ245/HI245*100</f>
        <v>100</v>
      </c>
      <c r="HL245" s="27">
        <v>1832.5</v>
      </c>
      <c r="HM245" s="27">
        <v>1832.5</v>
      </c>
      <c r="HN245" s="27">
        <v>1053.355</v>
      </c>
      <c r="HO245" s="26">
        <f>HN245/HM245*100</f>
        <v>57.481855388813095</v>
      </c>
      <c r="HP245" s="27"/>
      <c r="HQ245" s="27"/>
      <c r="HR245" s="27"/>
      <c r="HS245" s="26"/>
      <c r="HT245" s="27"/>
      <c r="HU245" s="27"/>
      <c r="HV245" s="27"/>
      <c r="HW245" s="26"/>
      <c r="HX245" s="27"/>
      <c r="HY245" s="27"/>
      <c r="HZ245" s="27"/>
      <c r="IA245" s="26"/>
      <c r="IB245" s="27"/>
      <c r="IC245" s="27"/>
      <c r="ID245" s="27"/>
      <c r="IE245" s="26"/>
      <c r="IF245" s="27"/>
      <c r="IG245" s="27"/>
      <c r="IH245" s="27"/>
      <c r="II245" s="26"/>
      <c r="IJ245" s="26"/>
      <c r="IK245" s="27"/>
      <c r="IL245" s="27"/>
      <c r="IM245" s="26"/>
      <c r="IN245" s="26"/>
      <c r="IO245" s="27"/>
      <c r="IP245" s="27"/>
      <c r="IQ245" s="26"/>
      <c r="IR245" s="79"/>
      <c r="IS245" s="27"/>
      <c r="IT245" s="79"/>
      <c r="IU245" s="79"/>
      <c r="IV245" s="27"/>
      <c r="IW245" s="27"/>
      <c r="IX245" s="27"/>
      <c r="IY245" s="26"/>
      <c r="IZ245" s="27"/>
      <c r="JA245" s="27"/>
      <c r="JB245" s="27"/>
      <c r="JC245" s="26"/>
      <c r="JD245" s="26"/>
      <c r="JE245" s="27"/>
      <c r="JF245" s="27"/>
      <c r="JG245" s="26"/>
      <c r="JH245" s="27"/>
      <c r="JI245" s="27"/>
      <c r="JJ245" s="27"/>
      <c r="JK245" s="26"/>
      <c r="JL245" s="26"/>
      <c r="JM245" s="27"/>
      <c r="JN245" s="27"/>
      <c r="JO245" s="26"/>
      <c r="JP245" s="27"/>
      <c r="JQ245" s="27"/>
      <c r="JR245" s="27"/>
      <c r="JS245" s="26"/>
      <c r="JT245" s="26"/>
      <c r="JU245" s="26"/>
      <c r="JV245" s="26"/>
      <c r="JW245" s="26"/>
      <c r="JX245" s="30"/>
      <c r="JY245" s="30"/>
      <c r="JZ245" s="30"/>
      <c r="KA245" s="30"/>
      <c r="KB245" s="26"/>
      <c r="KC245" s="27"/>
      <c r="KD245" s="27"/>
      <c r="KE245" s="26"/>
      <c r="KF245" s="26"/>
      <c r="KG245" s="27"/>
      <c r="KH245" s="27"/>
      <c r="KI245" s="26"/>
      <c r="KJ245" s="26"/>
      <c r="KK245" s="27"/>
      <c r="KL245" s="27"/>
      <c r="KM245" s="26"/>
      <c r="KN245" s="26"/>
      <c r="KO245" s="27"/>
      <c r="KP245" s="27"/>
      <c r="KQ245" s="26"/>
      <c r="KR245" s="26"/>
      <c r="KS245" s="27"/>
      <c r="KT245" s="27"/>
      <c r="KU245" s="26"/>
      <c r="KV245" s="26"/>
      <c r="KW245" s="27"/>
      <c r="KX245" s="27"/>
      <c r="KY245" s="26"/>
      <c r="KZ245" s="26"/>
      <c r="LA245" s="27"/>
      <c r="LB245" s="27"/>
      <c r="LC245" s="26"/>
      <c r="LD245" s="26"/>
      <c r="LE245" s="27"/>
      <c r="LF245" s="27"/>
      <c r="LG245" s="26"/>
      <c r="LH245" s="26"/>
      <c r="LI245" s="27"/>
      <c r="LJ245" s="27"/>
      <c r="LK245" s="26"/>
      <c r="LL245" s="26"/>
      <c r="LM245" s="27"/>
      <c r="LN245" s="27"/>
      <c r="LO245" s="26"/>
      <c r="LP245" s="26"/>
      <c r="LQ245" s="27"/>
      <c r="LR245" s="27"/>
      <c r="LS245" s="26"/>
    </row>
    <row r="246" spans="1:331" ht="15.75" x14ac:dyDescent="0.25">
      <c r="A246" s="66" t="s">
        <v>444</v>
      </c>
      <c r="B246" s="198">
        <f t="shared" si="536"/>
        <v>2103</v>
      </c>
      <c r="C246" s="198">
        <f t="shared" si="537"/>
        <v>3377</v>
      </c>
      <c r="D246" s="198">
        <f t="shared" si="538"/>
        <v>3377</v>
      </c>
      <c r="E246" s="198"/>
      <c r="F246" s="198">
        <f t="shared" si="539"/>
        <v>3377</v>
      </c>
      <c r="G246" s="26">
        <f t="shared" si="618"/>
        <v>100</v>
      </c>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184"/>
      <c r="BY246" s="184"/>
      <c r="BZ246" s="184"/>
      <c r="CA246" s="184"/>
      <c r="CB246" s="26"/>
      <c r="CC246" s="26"/>
      <c r="CD246" s="26"/>
      <c r="CE246" s="80"/>
      <c r="CF246" s="26"/>
      <c r="CG246" s="26"/>
      <c r="CH246" s="26"/>
      <c r="CI246" s="80"/>
      <c r="CJ246" s="26"/>
      <c r="CK246" s="26"/>
      <c r="CL246" s="26"/>
      <c r="CM246" s="80"/>
      <c r="CN246" s="26"/>
      <c r="CO246" s="26"/>
      <c r="CP246" s="26"/>
      <c r="CQ246" s="26"/>
      <c r="CR246" s="26"/>
      <c r="CS246" s="26"/>
      <c r="CT246" s="26"/>
      <c r="CU246" s="26"/>
      <c r="CV246" s="26"/>
      <c r="CW246" s="26"/>
      <c r="CX246" s="26"/>
      <c r="CY246" s="80"/>
      <c r="CZ246" s="26">
        <v>2103</v>
      </c>
      <c r="DA246" s="26">
        <v>2103</v>
      </c>
      <c r="DB246" s="26">
        <v>2103</v>
      </c>
      <c r="DC246" s="31">
        <f t="shared" si="567"/>
        <v>100</v>
      </c>
      <c r="DD246" s="26"/>
      <c r="DE246" s="26"/>
      <c r="DF246" s="26"/>
      <c r="DG246" s="80"/>
      <c r="DH246" s="80"/>
      <c r="DI246" s="26"/>
      <c r="DJ246" s="26"/>
      <c r="DK246" s="80"/>
      <c r="DL246" s="80"/>
      <c r="DM246" s="26">
        <v>1274</v>
      </c>
      <c r="DN246" s="26">
        <v>1274</v>
      </c>
      <c r="DO246" s="31">
        <f>DN246/DM246*100</f>
        <v>100</v>
      </c>
      <c r="DP246" s="26"/>
      <c r="DQ246" s="26"/>
      <c r="DR246" s="26"/>
      <c r="DS246" s="27"/>
      <c r="DT246" s="27"/>
      <c r="DU246" s="27"/>
      <c r="DV246" s="26"/>
      <c r="DW246" s="80"/>
      <c r="DX246" s="80"/>
      <c r="DY246" s="27"/>
      <c r="DZ246" s="26"/>
      <c r="EA246" s="80"/>
      <c r="EB246" s="27"/>
      <c r="EC246" s="27"/>
      <c r="ED246" s="26"/>
      <c r="EE246" s="80"/>
      <c r="EF246" s="27"/>
      <c r="EG246" s="27"/>
      <c r="EH246" s="26"/>
      <c r="EI246" s="26"/>
      <c r="EJ246" s="27"/>
      <c r="EK246" s="27"/>
      <c r="EL246" s="26"/>
      <c r="EM246" s="80"/>
      <c r="EN246" s="27"/>
      <c r="EO246" s="27"/>
      <c r="EP246" s="26"/>
      <c r="EQ246" s="80"/>
      <c r="ER246" s="26"/>
      <c r="ES246" s="26"/>
      <c r="ET246" s="26"/>
      <c r="EU246" s="80"/>
      <c r="EV246" s="26"/>
      <c r="EW246" s="26"/>
      <c r="EX246" s="26"/>
      <c r="EY246" s="26"/>
      <c r="EZ246" s="26"/>
      <c r="FA246" s="26"/>
      <c r="FB246" s="26"/>
      <c r="FC246" s="26"/>
      <c r="FD246" s="27"/>
      <c r="FE246" s="27"/>
      <c r="FF246" s="26"/>
      <c r="FG246" s="80"/>
      <c r="FH246" s="80"/>
      <c r="FI246" s="27"/>
      <c r="FJ246" s="26"/>
      <c r="FK246" s="80"/>
      <c r="FL246" s="80"/>
      <c r="FM246" s="27"/>
      <c r="FN246" s="26"/>
      <c r="FO246" s="80"/>
      <c r="FP246" s="26"/>
      <c r="FQ246" s="26"/>
      <c r="FR246" s="26"/>
      <c r="FS246" s="80"/>
      <c r="FT246" s="80"/>
      <c r="FU246" s="26"/>
      <c r="FV246" s="26"/>
      <c r="FW246" s="26"/>
      <c r="FX246" s="26"/>
      <c r="FY246" s="26"/>
      <c r="FZ246" s="26"/>
      <c r="GA246" s="80"/>
      <c r="GB246" s="26"/>
      <c r="GC246" s="26"/>
      <c r="GD246" s="26"/>
      <c r="GE246" s="80"/>
      <c r="GF246" s="26"/>
      <c r="GG246" s="26"/>
      <c r="GH246" s="26"/>
      <c r="GI246" s="80"/>
      <c r="GJ246" s="80"/>
      <c r="GK246" s="26"/>
      <c r="GL246" s="26"/>
      <c r="GM246" s="80"/>
      <c r="GN246" s="26"/>
      <c r="GO246" s="26"/>
      <c r="GP246" s="26"/>
      <c r="GQ246" s="80"/>
      <c r="GR246" s="80"/>
      <c r="GS246" s="26"/>
      <c r="GT246" s="26"/>
      <c r="GU246" s="26"/>
      <c r="GV246" s="26"/>
      <c r="GW246" s="26"/>
      <c r="GX246" s="26"/>
      <c r="GY246" s="26"/>
      <c r="GZ246" s="26"/>
      <c r="HA246" s="26"/>
      <c r="HB246" s="26"/>
      <c r="HC246" s="26"/>
      <c r="HD246" s="26"/>
      <c r="HE246" s="26"/>
      <c r="HF246" s="26"/>
      <c r="HG246" s="26"/>
      <c r="HH246" s="26"/>
      <c r="HI246" s="26"/>
      <c r="HJ246" s="26"/>
      <c r="HK246" s="26"/>
      <c r="HL246" s="26"/>
      <c r="HM246" s="26"/>
      <c r="HN246" s="26"/>
      <c r="HO246" s="26"/>
      <c r="HP246" s="26"/>
      <c r="HQ246" s="26"/>
      <c r="HR246" s="26"/>
      <c r="HS246" s="26"/>
      <c r="HT246" s="26"/>
      <c r="HU246" s="26"/>
      <c r="HV246" s="26"/>
      <c r="HW246" s="26"/>
      <c r="HX246" s="26"/>
      <c r="HY246" s="26"/>
      <c r="HZ246" s="26"/>
      <c r="IA246" s="26"/>
      <c r="IB246" s="26"/>
      <c r="IC246" s="26"/>
      <c r="ID246" s="26"/>
      <c r="IE246" s="26"/>
      <c r="IF246" s="26"/>
      <c r="IG246" s="26"/>
      <c r="IH246" s="26"/>
      <c r="II246" s="26"/>
      <c r="IJ246" s="26"/>
      <c r="IK246" s="26"/>
      <c r="IL246" s="26"/>
      <c r="IM246" s="26"/>
      <c r="IN246" s="26"/>
      <c r="IO246" s="26"/>
      <c r="IP246" s="26"/>
      <c r="IQ246" s="26"/>
      <c r="IR246" s="80"/>
      <c r="IS246" s="27"/>
      <c r="IT246" s="26"/>
      <c r="IU246" s="80"/>
      <c r="IV246" s="26"/>
      <c r="IW246" s="26"/>
      <c r="IX246" s="26"/>
      <c r="IY246" s="26"/>
      <c r="IZ246" s="26"/>
      <c r="JA246" s="26"/>
      <c r="JB246" s="26"/>
      <c r="JC246" s="26"/>
      <c r="JD246" s="26"/>
      <c r="JE246" s="26"/>
      <c r="JF246" s="26"/>
      <c r="JG246" s="26"/>
      <c r="JH246" s="26"/>
      <c r="JI246" s="26"/>
      <c r="JJ246" s="26"/>
      <c r="JK246" s="26"/>
      <c r="JL246" s="26"/>
      <c r="JM246" s="26"/>
      <c r="JN246" s="26"/>
      <c r="JO246" s="26"/>
      <c r="JP246" s="26"/>
      <c r="JQ246" s="26"/>
      <c r="JR246" s="26"/>
      <c r="JS246" s="26"/>
      <c r="JT246" s="26"/>
      <c r="JU246" s="26"/>
      <c r="JV246" s="26"/>
      <c r="JW246" s="26"/>
      <c r="JX246" s="30"/>
      <c r="JY246" s="30"/>
      <c r="JZ246" s="30"/>
      <c r="KA246" s="30"/>
      <c r="KB246" s="26"/>
      <c r="KC246" s="26"/>
      <c r="KD246" s="26"/>
      <c r="KE246" s="26"/>
      <c r="KF246" s="26"/>
      <c r="KG246" s="26"/>
      <c r="KH246" s="26"/>
      <c r="KI246" s="26"/>
      <c r="KJ246" s="26"/>
      <c r="KK246" s="26"/>
      <c r="KL246" s="26"/>
      <c r="KM246" s="26"/>
      <c r="KN246" s="26"/>
      <c r="KO246" s="26"/>
      <c r="KP246" s="26"/>
      <c r="KQ246" s="26"/>
      <c r="KR246" s="26"/>
      <c r="KS246" s="26"/>
      <c r="KT246" s="26"/>
      <c r="KU246" s="26"/>
      <c r="KV246" s="26"/>
      <c r="KW246" s="26"/>
      <c r="KX246" s="26"/>
      <c r="KY246" s="26"/>
      <c r="KZ246" s="26"/>
      <c r="LA246" s="26"/>
      <c r="LB246" s="26"/>
      <c r="LC246" s="26"/>
      <c r="LD246" s="26"/>
      <c r="LE246" s="26"/>
      <c r="LF246" s="26"/>
      <c r="LG246" s="26"/>
      <c r="LH246" s="26"/>
      <c r="LI246" s="26"/>
      <c r="LJ246" s="26"/>
      <c r="LK246" s="26"/>
      <c r="LL246" s="26"/>
      <c r="LM246" s="26"/>
      <c r="LN246" s="26"/>
      <c r="LO246" s="26"/>
      <c r="LP246" s="26"/>
      <c r="LQ246" s="26"/>
      <c r="LR246" s="26"/>
      <c r="LS246" s="26"/>
    </row>
    <row r="247" spans="1:331" ht="15.75" x14ac:dyDescent="0.25">
      <c r="A247" s="66" t="s">
        <v>287</v>
      </c>
      <c r="B247" s="198">
        <f t="shared" si="536"/>
        <v>1158</v>
      </c>
      <c r="C247" s="198">
        <f t="shared" si="537"/>
        <v>5708</v>
      </c>
      <c r="D247" s="198">
        <f t="shared" si="538"/>
        <v>5708</v>
      </c>
      <c r="E247" s="198"/>
      <c r="F247" s="198">
        <f t="shared" si="539"/>
        <v>1158</v>
      </c>
      <c r="G247" s="26">
        <f t="shared" si="618"/>
        <v>20.287316047652418</v>
      </c>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184"/>
      <c r="BY247" s="184"/>
      <c r="BZ247" s="184"/>
      <c r="CA247" s="184"/>
      <c r="CB247" s="26"/>
      <c r="CC247" s="26"/>
      <c r="CD247" s="26"/>
      <c r="CE247" s="80"/>
      <c r="CF247" s="26"/>
      <c r="CG247" s="26"/>
      <c r="CH247" s="26"/>
      <c r="CI247" s="80"/>
      <c r="CJ247" s="26"/>
      <c r="CK247" s="26"/>
      <c r="CL247" s="26"/>
      <c r="CM247" s="80"/>
      <c r="CN247" s="26"/>
      <c r="CO247" s="26"/>
      <c r="CP247" s="26"/>
      <c r="CQ247" s="26"/>
      <c r="CR247" s="26"/>
      <c r="CS247" s="26"/>
      <c r="CT247" s="26"/>
      <c r="CU247" s="26"/>
      <c r="CV247" s="26"/>
      <c r="CW247" s="26"/>
      <c r="CX247" s="26"/>
      <c r="CY247" s="80"/>
      <c r="CZ247" s="26">
        <v>1158</v>
      </c>
      <c r="DA247" s="26">
        <v>1158</v>
      </c>
      <c r="DB247" s="26">
        <v>1158</v>
      </c>
      <c r="DC247" s="31">
        <f t="shared" si="567"/>
        <v>100</v>
      </c>
      <c r="DD247" s="26"/>
      <c r="DE247" s="26"/>
      <c r="DF247" s="26"/>
      <c r="DG247" s="80"/>
      <c r="DH247" s="80"/>
      <c r="DI247" s="26"/>
      <c r="DJ247" s="26"/>
      <c r="DK247" s="80"/>
      <c r="DL247" s="80"/>
      <c r="DM247" s="26"/>
      <c r="DN247" s="26"/>
      <c r="DO247" s="31"/>
      <c r="DP247" s="26"/>
      <c r="DQ247" s="26"/>
      <c r="DR247" s="26"/>
      <c r="DS247" s="27"/>
      <c r="DT247" s="27"/>
      <c r="DU247" s="27"/>
      <c r="DV247" s="26"/>
      <c r="DW247" s="80"/>
      <c r="DX247" s="80"/>
      <c r="DY247" s="27"/>
      <c r="DZ247" s="26"/>
      <c r="EA247" s="80"/>
      <c r="EB247" s="27"/>
      <c r="EC247" s="27"/>
      <c r="ED247" s="26"/>
      <c r="EE247" s="80"/>
      <c r="EF247" s="27"/>
      <c r="EG247" s="27"/>
      <c r="EH247" s="26"/>
      <c r="EI247" s="26"/>
      <c r="EJ247" s="27"/>
      <c r="EK247" s="27"/>
      <c r="EL247" s="26"/>
      <c r="EM247" s="80"/>
      <c r="EN247" s="27"/>
      <c r="EO247" s="27"/>
      <c r="EP247" s="26"/>
      <c r="EQ247" s="80"/>
      <c r="ER247" s="26"/>
      <c r="ES247" s="26"/>
      <c r="ET247" s="26"/>
      <c r="EU247" s="80"/>
      <c r="EV247" s="26"/>
      <c r="EW247" s="26"/>
      <c r="EX247" s="26"/>
      <c r="EY247" s="26"/>
      <c r="EZ247" s="26"/>
      <c r="FA247" s="26"/>
      <c r="FB247" s="26"/>
      <c r="FC247" s="26"/>
      <c r="FD247" s="27"/>
      <c r="FE247" s="27"/>
      <c r="FF247" s="26"/>
      <c r="FG247" s="80"/>
      <c r="FH247" s="80"/>
      <c r="FI247" s="27"/>
      <c r="FJ247" s="26"/>
      <c r="FK247" s="80"/>
      <c r="FL247" s="80"/>
      <c r="FM247" s="27"/>
      <c r="FN247" s="26"/>
      <c r="FO247" s="80"/>
      <c r="FP247" s="26"/>
      <c r="FQ247" s="26"/>
      <c r="FR247" s="26"/>
      <c r="FS247" s="80"/>
      <c r="FT247" s="80"/>
      <c r="FU247" s="26"/>
      <c r="FV247" s="26"/>
      <c r="FW247" s="26"/>
      <c r="FX247" s="26"/>
      <c r="FY247" s="26"/>
      <c r="FZ247" s="26"/>
      <c r="GA247" s="80"/>
      <c r="GB247" s="26"/>
      <c r="GC247" s="26"/>
      <c r="GD247" s="26"/>
      <c r="GE247" s="80"/>
      <c r="GF247" s="26"/>
      <c r="GG247" s="26"/>
      <c r="GH247" s="26"/>
      <c r="GI247" s="80"/>
      <c r="GJ247" s="80"/>
      <c r="GK247" s="26"/>
      <c r="GL247" s="26"/>
      <c r="GM247" s="80"/>
      <c r="GN247" s="26"/>
      <c r="GO247" s="26"/>
      <c r="GP247" s="26"/>
      <c r="GQ247" s="80"/>
      <c r="GR247" s="80"/>
      <c r="GS247" s="26"/>
      <c r="GT247" s="26"/>
      <c r="GU247" s="26"/>
      <c r="GV247" s="26"/>
      <c r="GW247" s="26"/>
      <c r="GX247" s="26"/>
      <c r="GY247" s="26"/>
      <c r="GZ247" s="26"/>
      <c r="HA247" s="26"/>
      <c r="HB247" s="26"/>
      <c r="HC247" s="26"/>
      <c r="HD247" s="26"/>
      <c r="HE247" s="26"/>
      <c r="HF247" s="26"/>
      <c r="HG247" s="26"/>
      <c r="HH247" s="26"/>
      <c r="HI247" s="26"/>
      <c r="HJ247" s="26"/>
      <c r="HK247" s="26"/>
      <c r="HL247" s="26"/>
      <c r="HM247" s="26"/>
      <c r="HN247" s="26"/>
      <c r="HO247" s="26"/>
      <c r="HP247" s="26"/>
      <c r="HQ247" s="26"/>
      <c r="HR247" s="26"/>
      <c r="HS247" s="26"/>
      <c r="HT247" s="26"/>
      <c r="HU247" s="26"/>
      <c r="HV247" s="26"/>
      <c r="HW247" s="26"/>
      <c r="HX247" s="26"/>
      <c r="HY247" s="26"/>
      <c r="HZ247" s="26"/>
      <c r="IA247" s="26"/>
      <c r="IB247" s="26"/>
      <c r="IC247" s="26"/>
      <c r="ID247" s="26"/>
      <c r="IE247" s="26"/>
      <c r="IF247" s="26"/>
      <c r="IG247" s="26"/>
      <c r="IH247" s="26"/>
      <c r="II247" s="26"/>
      <c r="IJ247" s="26"/>
      <c r="IK247" s="26"/>
      <c r="IL247" s="26"/>
      <c r="IM247" s="26"/>
      <c r="IN247" s="26"/>
      <c r="IO247" s="26"/>
      <c r="IP247" s="26"/>
      <c r="IQ247" s="26"/>
      <c r="IR247" s="80"/>
      <c r="IS247" s="27"/>
      <c r="IT247" s="26"/>
      <c r="IU247" s="80"/>
      <c r="IV247" s="26"/>
      <c r="IW247" s="26"/>
      <c r="IX247" s="26"/>
      <c r="IY247" s="26"/>
      <c r="IZ247" s="26"/>
      <c r="JA247" s="26"/>
      <c r="JB247" s="26"/>
      <c r="JC247" s="26"/>
      <c r="JD247" s="26"/>
      <c r="JE247" s="26">
        <v>4550</v>
      </c>
      <c r="JF247" s="26"/>
      <c r="JG247" s="26"/>
      <c r="JH247" s="26"/>
      <c r="JI247" s="26"/>
      <c r="JJ247" s="26"/>
      <c r="JK247" s="26"/>
      <c r="JL247" s="26"/>
      <c r="JM247" s="26"/>
      <c r="JN247" s="26"/>
      <c r="JO247" s="26"/>
      <c r="JP247" s="26"/>
      <c r="JQ247" s="26"/>
      <c r="JR247" s="26"/>
      <c r="JS247" s="26"/>
      <c r="JT247" s="26"/>
      <c r="JU247" s="26"/>
      <c r="JV247" s="26"/>
      <c r="JW247" s="26"/>
      <c r="JX247" s="30"/>
      <c r="JY247" s="30"/>
      <c r="JZ247" s="30"/>
      <c r="KA247" s="30"/>
      <c r="KB247" s="26"/>
      <c r="KC247" s="26"/>
      <c r="KD247" s="26"/>
      <c r="KE247" s="26"/>
      <c r="KF247" s="26"/>
      <c r="KG247" s="26"/>
      <c r="KH247" s="26"/>
      <c r="KI247" s="26"/>
      <c r="KJ247" s="26"/>
      <c r="KK247" s="26"/>
      <c r="KL247" s="26"/>
      <c r="KM247" s="26"/>
      <c r="KN247" s="26"/>
      <c r="KO247" s="26"/>
      <c r="KP247" s="26"/>
      <c r="KQ247" s="26"/>
      <c r="KR247" s="26"/>
      <c r="KS247" s="26"/>
      <c r="KT247" s="26"/>
      <c r="KU247" s="26"/>
      <c r="KV247" s="26"/>
      <c r="KW247" s="26"/>
      <c r="KX247" s="26"/>
      <c r="KY247" s="26"/>
      <c r="KZ247" s="26"/>
      <c r="LA247" s="26"/>
      <c r="LB247" s="26"/>
      <c r="LC247" s="26"/>
      <c r="LD247" s="26"/>
      <c r="LE247" s="26"/>
      <c r="LF247" s="26"/>
      <c r="LG247" s="26"/>
      <c r="LH247" s="26"/>
      <c r="LI247" s="26"/>
      <c r="LJ247" s="26"/>
      <c r="LK247" s="26"/>
      <c r="LL247" s="26"/>
      <c r="LM247" s="26"/>
      <c r="LN247" s="26"/>
      <c r="LO247" s="26"/>
      <c r="LP247" s="26"/>
      <c r="LQ247" s="26"/>
      <c r="LR247" s="26"/>
      <c r="LS247" s="26"/>
    </row>
    <row r="248" spans="1:331" ht="15.75" x14ac:dyDescent="0.25">
      <c r="A248" s="66" t="s">
        <v>445</v>
      </c>
      <c r="B248" s="198">
        <f t="shared" si="536"/>
        <v>2394.0911500000002</v>
      </c>
      <c r="C248" s="198">
        <f t="shared" si="537"/>
        <v>3131.8911500000004</v>
      </c>
      <c r="D248" s="198">
        <f t="shared" si="538"/>
        <v>3131.8911500000004</v>
      </c>
      <c r="E248" s="198"/>
      <c r="F248" s="198">
        <f t="shared" si="539"/>
        <v>3131.8911500000004</v>
      </c>
      <c r="G248" s="26">
        <f t="shared" si="618"/>
        <v>100</v>
      </c>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184"/>
      <c r="BY248" s="184"/>
      <c r="BZ248" s="184"/>
      <c r="CA248" s="184"/>
      <c r="CB248" s="26"/>
      <c r="CC248" s="26"/>
      <c r="CD248" s="26"/>
      <c r="CE248" s="80"/>
      <c r="CF248" s="26"/>
      <c r="CG248" s="26"/>
      <c r="CH248" s="26"/>
      <c r="CI248" s="80"/>
      <c r="CJ248" s="26"/>
      <c r="CK248" s="26"/>
      <c r="CL248" s="26"/>
      <c r="CM248" s="80"/>
      <c r="CN248" s="26"/>
      <c r="CO248" s="26"/>
      <c r="CP248" s="26"/>
      <c r="CQ248" s="26"/>
      <c r="CR248" s="26">
        <v>54.091149999999999</v>
      </c>
      <c r="CS248" s="26">
        <v>54.091149999999999</v>
      </c>
      <c r="CT248" s="26">
        <v>54.091149999999999</v>
      </c>
      <c r="CU248" s="26">
        <f>CT248/CS248*100</f>
        <v>100</v>
      </c>
      <c r="CV248" s="26"/>
      <c r="CW248" s="26"/>
      <c r="CX248" s="26"/>
      <c r="CY248" s="80"/>
      <c r="CZ248" s="26">
        <v>2340</v>
      </c>
      <c r="DA248" s="26">
        <v>2340</v>
      </c>
      <c r="DB248" s="26">
        <v>2340</v>
      </c>
      <c r="DC248" s="31">
        <f t="shared" si="567"/>
        <v>100</v>
      </c>
      <c r="DD248" s="26"/>
      <c r="DE248" s="26"/>
      <c r="DF248" s="26"/>
      <c r="DG248" s="80"/>
      <c r="DH248" s="80"/>
      <c r="DI248" s="26"/>
      <c r="DJ248" s="26"/>
      <c r="DK248" s="80"/>
      <c r="DL248" s="80"/>
      <c r="DM248" s="27">
        <v>737.8</v>
      </c>
      <c r="DN248" s="27">
        <v>737.8</v>
      </c>
      <c r="DO248" s="31">
        <f t="shared" ref="DO248" si="663">DN248/DM248*100</f>
        <v>100</v>
      </c>
      <c r="DP248" s="26"/>
      <c r="DQ248" s="26"/>
      <c r="DR248" s="26"/>
      <c r="DS248" s="27"/>
      <c r="DT248" s="27"/>
      <c r="DU248" s="27"/>
      <c r="DV248" s="26"/>
      <c r="DW248" s="80"/>
      <c r="DX248" s="80"/>
      <c r="DY248" s="27"/>
      <c r="DZ248" s="26"/>
      <c r="EA248" s="80"/>
      <c r="EB248" s="27"/>
      <c r="EC248" s="27"/>
      <c r="ED248" s="26"/>
      <c r="EE248" s="80"/>
      <c r="EF248" s="27"/>
      <c r="EG248" s="27"/>
      <c r="EH248" s="26"/>
      <c r="EI248" s="26"/>
      <c r="EJ248" s="27"/>
      <c r="EK248" s="27"/>
      <c r="EL248" s="26"/>
      <c r="EM248" s="80"/>
      <c r="EN248" s="27"/>
      <c r="EO248" s="27"/>
      <c r="EP248" s="26"/>
      <c r="EQ248" s="80"/>
      <c r="ER248" s="26"/>
      <c r="ES248" s="26"/>
      <c r="ET248" s="26"/>
      <c r="EU248" s="80"/>
      <c r="EV248" s="26"/>
      <c r="EW248" s="26"/>
      <c r="EX248" s="26"/>
      <c r="EY248" s="26"/>
      <c r="EZ248" s="26"/>
      <c r="FA248" s="26"/>
      <c r="FB248" s="26"/>
      <c r="FC248" s="26"/>
      <c r="FD248" s="27"/>
      <c r="FE248" s="27"/>
      <c r="FF248" s="26"/>
      <c r="FG248" s="80"/>
      <c r="FH248" s="80"/>
      <c r="FI248" s="27"/>
      <c r="FJ248" s="26"/>
      <c r="FK248" s="80"/>
      <c r="FL248" s="80"/>
      <c r="FM248" s="27"/>
      <c r="FN248" s="26"/>
      <c r="FO248" s="80"/>
      <c r="FP248" s="26"/>
      <c r="FQ248" s="26"/>
      <c r="FR248" s="26"/>
      <c r="FS248" s="80"/>
      <c r="FT248" s="80"/>
      <c r="FU248" s="26"/>
      <c r="FV248" s="26"/>
      <c r="FW248" s="26"/>
      <c r="FX248" s="26"/>
      <c r="FY248" s="26"/>
      <c r="FZ248" s="26"/>
      <c r="GA248" s="80"/>
      <c r="GB248" s="26"/>
      <c r="GC248" s="26"/>
      <c r="GD248" s="26"/>
      <c r="GE248" s="80"/>
      <c r="GF248" s="26"/>
      <c r="GG248" s="26"/>
      <c r="GH248" s="26"/>
      <c r="GI248" s="80"/>
      <c r="GJ248" s="80"/>
      <c r="GK248" s="26"/>
      <c r="GL248" s="26"/>
      <c r="GM248" s="80"/>
      <c r="GN248" s="26"/>
      <c r="GO248" s="26"/>
      <c r="GP248" s="26"/>
      <c r="GQ248" s="80"/>
      <c r="GR248" s="80"/>
      <c r="GS248" s="26"/>
      <c r="GT248" s="26"/>
      <c r="GU248" s="26"/>
      <c r="GV248" s="26"/>
      <c r="GW248" s="26"/>
      <c r="GX248" s="26"/>
      <c r="GY248" s="26"/>
      <c r="GZ248" s="26"/>
      <c r="HA248" s="26"/>
      <c r="HB248" s="26"/>
      <c r="HC248" s="26"/>
      <c r="HD248" s="26"/>
      <c r="HE248" s="26"/>
      <c r="HF248" s="26"/>
      <c r="HG248" s="26"/>
      <c r="HH248" s="26"/>
      <c r="HI248" s="26"/>
      <c r="HJ248" s="26"/>
      <c r="HK248" s="26"/>
      <c r="HL248" s="26"/>
      <c r="HM248" s="26"/>
      <c r="HN248" s="26"/>
      <c r="HO248" s="26"/>
      <c r="HP248" s="26"/>
      <c r="HQ248" s="26"/>
      <c r="HR248" s="26"/>
      <c r="HS248" s="26"/>
      <c r="HT248" s="26"/>
      <c r="HU248" s="26"/>
      <c r="HV248" s="26"/>
      <c r="HW248" s="26"/>
      <c r="HX248" s="26"/>
      <c r="HY248" s="26"/>
      <c r="HZ248" s="26"/>
      <c r="IA248" s="26"/>
      <c r="IB248" s="26"/>
      <c r="IC248" s="26"/>
      <c r="ID248" s="26"/>
      <c r="IE248" s="26"/>
      <c r="IF248" s="26"/>
      <c r="IG248" s="26"/>
      <c r="IH248" s="26"/>
      <c r="II248" s="26"/>
      <c r="IJ248" s="26"/>
      <c r="IK248" s="26"/>
      <c r="IL248" s="26"/>
      <c r="IM248" s="26"/>
      <c r="IN248" s="26"/>
      <c r="IO248" s="26"/>
      <c r="IP248" s="26"/>
      <c r="IQ248" s="26"/>
      <c r="IR248" s="80"/>
      <c r="IS248" s="27"/>
      <c r="IT248" s="26"/>
      <c r="IU248" s="80"/>
      <c r="IV248" s="26"/>
      <c r="IW248" s="26"/>
      <c r="IX248" s="26"/>
      <c r="IY248" s="26"/>
      <c r="IZ248" s="26"/>
      <c r="JA248" s="26"/>
      <c r="JB248" s="26"/>
      <c r="JC248" s="26"/>
      <c r="JD248" s="26"/>
      <c r="JE248" s="26"/>
      <c r="JF248" s="26"/>
      <c r="JG248" s="26"/>
      <c r="JH248" s="26"/>
      <c r="JI248" s="26"/>
      <c r="JJ248" s="26"/>
      <c r="JK248" s="26"/>
      <c r="JL248" s="26"/>
      <c r="JM248" s="26"/>
      <c r="JN248" s="26"/>
      <c r="JO248" s="26"/>
      <c r="JP248" s="26"/>
      <c r="JQ248" s="26"/>
      <c r="JR248" s="26"/>
      <c r="JS248" s="26"/>
      <c r="JT248" s="26"/>
      <c r="JU248" s="26"/>
      <c r="JV248" s="26"/>
      <c r="JW248" s="26"/>
      <c r="JX248" s="30"/>
      <c r="JY248" s="30"/>
      <c r="JZ248" s="30"/>
      <c r="KA248" s="30"/>
      <c r="KB248" s="26"/>
      <c r="KC248" s="26"/>
      <c r="KD248" s="26"/>
      <c r="KE248" s="26"/>
      <c r="KF248" s="26"/>
      <c r="KG248" s="26"/>
      <c r="KH248" s="26"/>
      <c r="KI248" s="26"/>
      <c r="KJ248" s="26"/>
      <c r="KK248" s="26"/>
      <c r="KL248" s="26"/>
      <c r="KM248" s="26"/>
      <c r="KN248" s="26"/>
      <c r="KO248" s="26"/>
      <c r="KP248" s="26"/>
      <c r="KQ248" s="26"/>
      <c r="KR248" s="26"/>
      <c r="KS248" s="26"/>
      <c r="KT248" s="26"/>
      <c r="KU248" s="26"/>
      <c r="KV248" s="26"/>
      <c r="KW248" s="26"/>
      <c r="KX248" s="26"/>
      <c r="KY248" s="26"/>
      <c r="KZ248" s="26"/>
      <c r="LA248" s="26"/>
      <c r="LB248" s="26"/>
      <c r="LC248" s="26"/>
      <c r="LD248" s="26"/>
      <c r="LE248" s="26"/>
      <c r="LF248" s="26"/>
      <c r="LG248" s="26"/>
      <c r="LH248" s="26"/>
      <c r="LI248" s="26"/>
      <c r="LJ248" s="26"/>
      <c r="LK248" s="26"/>
      <c r="LL248" s="26"/>
      <c r="LM248" s="26"/>
      <c r="LN248" s="26"/>
      <c r="LO248" s="26"/>
      <c r="LP248" s="26"/>
      <c r="LQ248" s="26"/>
      <c r="LR248" s="26"/>
      <c r="LS248" s="26"/>
    </row>
    <row r="249" spans="1:331" ht="15.75" x14ac:dyDescent="0.25">
      <c r="A249" s="66" t="s">
        <v>251</v>
      </c>
      <c r="B249" s="198">
        <f t="shared" si="536"/>
        <v>1680</v>
      </c>
      <c r="C249" s="198">
        <f t="shared" si="537"/>
        <v>2945</v>
      </c>
      <c r="D249" s="198">
        <f t="shared" si="538"/>
        <v>2945</v>
      </c>
      <c r="E249" s="198"/>
      <c r="F249" s="198">
        <f t="shared" si="539"/>
        <v>1680</v>
      </c>
      <c r="G249" s="26">
        <f t="shared" si="618"/>
        <v>57.045840407470294</v>
      </c>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v>1265</v>
      </c>
      <c r="BR249" s="26"/>
      <c r="BS249" s="26">
        <f t="shared" si="566"/>
        <v>0</v>
      </c>
      <c r="BT249" s="26"/>
      <c r="BU249" s="26"/>
      <c r="BV249" s="26"/>
      <c r="BW249" s="26"/>
      <c r="BX249" s="184"/>
      <c r="BY249" s="184"/>
      <c r="BZ249" s="184"/>
      <c r="CA249" s="184"/>
      <c r="CB249" s="26"/>
      <c r="CC249" s="26"/>
      <c r="CD249" s="26"/>
      <c r="CE249" s="80"/>
      <c r="CF249" s="26"/>
      <c r="CG249" s="26"/>
      <c r="CH249" s="26"/>
      <c r="CI249" s="80"/>
      <c r="CJ249" s="26"/>
      <c r="CK249" s="26"/>
      <c r="CL249" s="26"/>
      <c r="CM249" s="80"/>
      <c r="CN249" s="26"/>
      <c r="CO249" s="26"/>
      <c r="CP249" s="26"/>
      <c r="CQ249" s="26"/>
      <c r="CR249" s="26"/>
      <c r="CS249" s="26"/>
      <c r="CT249" s="26"/>
      <c r="CU249" s="26"/>
      <c r="CV249" s="26"/>
      <c r="CW249" s="26"/>
      <c r="CX249" s="26"/>
      <c r="CY249" s="80"/>
      <c r="CZ249" s="26">
        <v>1680</v>
      </c>
      <c r="DA249" s="26">
        <v>1680</v>
      </c>
      <c r="DB249" s="26">
        <v>1680</v>
      </c>
      <c r="DC249" s="31">
        <f t="shared" si="567"/>
        <v>100</v>
      </c>
      <c r="DD249" s="26"/>
      <c r="DE249" s="26"/>
      <c r="DF249" s="26"/>
      <c r="DG249" s="80"/>
      <c r="DH249" s="80"/>
      <c r="DI249" s="26"/>
      <c r="DJ249" s="26"/>
      <c r="DK249" s="80"/>
      <c r="DL249" s="80"/>
      <c r="DM249" s="26"/>
      <c r="DN249" s="26"/>
      <c r="DO249" s="31"/>
      <c r="DP249" s="26"/>
      <c r="DQ249" s="26"/>
      <c r="DR249" s="26"/>
      <c r="DS249" s="27"/>
      <c r="DT249" s="27"/>
      <c r="DU249" s="27"/>
      <c r="DV249" s="26"/>
      <c r="DW249" s="80"/>
      <c r="DX249" s="80"/>
      <c r="DY249" s="27"/>
      <c r="DZ249" s="26"/>
      <c r="EA249" s="80"/>
      <c r="EB249" s="27"/>
      <c r="EC249" s="27"/>
      <c r="ED249" s="26"/>
      <c r="EE249" s="80"/>
      <c r="EF249" s="27"/>
      <c r="EG249" s="27"/>
      <c r="EH249" s="26"/>
      <c r="EI249" s="26"/>
      <c r="EJ249" s="27"/>
      <c r="EK249" s="27"/>
      <c r="EL249" s="26"/>
      <c r="EM249" s="80"/>
      <c r="EN249" s="27"/>
      <c r="EO249" s="27"/>
      <c r="EP249" s="26"/>
      <c r="EQ249" s="80"/>
      <c r="ER249" s="26"/>
      <c r="ES249" s="26"/>
      <c r="ET249" s="26"/>
      <c r="EU249" s="80"/>
      <c r="EV249" s="26"/>
      <c r="EW249" s="26"/>
      <c r="EX249" s="26"/>
      <c r="EY249" s="26"/>
      <c r="EZ249" s="26"/>
      <c r="FA249" s="26"/>
      <c r="FB249" s="26"/>
      <c r="FC249" s="26"/>
      <c r="FD249" s="27"/>
      <c r="FE249" s="27"/>
      <c r="FF249" s="26"/>
      <c r="FG249" s="80"/>
      <c r="FH249" s="80"/>
      <c r="FI249" s="27"/>
      <c r="FJ249" s="26"/>
      <c r="FK249" s="80"/>
      <c r="FL249" s="80"/>
      <c r="FM249" s="27"/>
      <c r="FN249" s="26"/>
      <c r="FO249" s="80"/>
      <c r="FP249" s="26"/>
      <c r="FQ249" s="26"/>
      <c r="FR249" s="26"/>
      <c r="FS249" s="80"/>
      <c r="FT249" s="80"/>
      <c r="FU249" s="26"/>
      <c r="FV249" s="26"/>
      <c r="FW249" s="26"/>
      <c r="FX249" s="26"/>
      <c r="FY249" s="26"/>
      <c r="FZ249" s="26"/>
      <c r="GA249" s="80"/>
      <c r="GB249" s="26"/>
      <c r="GC249" s="26"/>
      <c r="GD249" s="26"/>
      <c r="GE249" s="80"/>
      <c r="GF249" s="26"/>
      <c r="GG249" s="26"/>
      <c r="GH249" s="26"/>
      <c r="GI249" s="80"/>
      <c r="GJ249" s="80"/>
      <c r="GK249" s="26"/>
      <c r="GL249" s="26"/>
      <c r="GM249" s="80"/>
      <c r="GN249" s="26"/>
      <c r="GO249" s="26"/>
      <c r="GP249" s="26"/>
      <c r="GQ249" s="80"/>
      <c r="GR249" s="80"/>
      <c r="GS249" s="26"/>
      <c r="GT249" s="26"/>
      <c r="GU249" s="26"/>
      <c r="GV249" s="26"/>
      <c r="GW249" s="26"/>
      <c r="GX249" s="26"/>
      <c r="GY249" s="26"/>
      <c r="GZ249" s="26"/>
      <c r="HA249" s="26"/>
      <c r="HB249" s="26"/>
      <c r="HC249" s="26"/>
      <c r="HD249" s="26"/>
      <c r="HE249" s="26"/>
      <c r="HF249" s="26"/>
      <c r="HG249" s="26"/>
      <c r="HH249" s="26"/>
      <c r="HI249" s="26"/>
      <c r="HJ249" s="26"/>
      <c r="HK249" s="26"/>
      <c r="HL249" s="26"/>
      <c r="HM249" s="26"/>
      <c r="HN249" s="26"/>
      <c r="HO249" s="26"/>
      <c r="HP249" s="26"/>
      <c r="HQ249" s="26"/>
      <c r="HR249" s="26"/>
      <c r="HS249" s="26"/>
      <c r="HT249" s="26"/>
      <c r="HU249" s="26"/>
      <c r="HV249" s="26"/>
      <c r="HW249" s="26"/>
      <c r="HX249" s="26"/>
      <c r="HY249" s="26"/>
      <c r="HZ249" s="26"/>
      <c r="IA249" s="26"/>
      <c r="IB249" s="26"/>
      <c r="IC249" s="26"/>
      <c r="ID249" s="26"/>
      <c r="IE249" s="26"/>
      <c r="IF249" s="26"/>
      <c r="IG249" s="26"/>
      <c r="IH249" s="26"/>
      <c r="II249" s="26"/>
      <c r="IJ249" s="26"/>
      <c r="IK249" s="26"/>
      <c r="IL249" s="26"/>
      <c r="IM249" s="26"/>
      <c r="IN249" s="26"/>
      <c r="IO249" s="26"/>
      <c r="IP249" s="26"/>
      <c r="IQ249" s="26"/>
      <c r="IR249" s="80"/>
      <c r="IS249" s="27"/>
      <c r="IT249" s="26"/>
      <c r="IU249" s="80"/>
      <c r="IV249" s="26"/>
      <c r="IW249" s="26"/>
      <c r="IX249" s="26"/>
      <c r="IY249" s="26"/>
      <c r="IZ249" s="26"/>
      <c r="JA249" s="26"/>
      <c r="JB249" s="26"/>
      <c r="JC249" s="26"/>
      <c r="JD249" s="26"/>
      <c r="JE249" s="26"/>
      <c r="JF249" s="26"/>
      <c r="JG249" s="26"/>
      <c r="JH249" s="26"/>
      <c r="JI249" s="26"/>
      <c r="JJ249" s="26"/>
      <c r="JK249" s="26"/>
      <c r="JL249" s="26"/>
      <c r="JM249" s="26"/>
      <c r="JN249" s="26"/>
      <c r="JO249" s="26"/>
      <c r="JP249" s="26"/>
      <c r="JQ249" s="26"/>
      <c r="JR249" s="26"/>
      <c r="JS249" s="26"/>
      <c r="JT249" s="26"/>
      <c r="JU249" s="26"/>
      <c r="JV249" s="26"/>
      <c r="JW249" s="26"/>
      <c r="JX249" s="30"/>
      <c r="JY249" s="30"/>
      <c r="JZ249" s="30"/>
      <c r="KA249" s="30"/>
      <c r="KB249" s="26"/>
      <c r="KC249" s="26"/>
      <c r="KD249" s="26"/>
      <c r="KE249" s="26"/>
      <c r="KF249" s="26"/>
      <c r="KG249" s="26"/>
      <c r="KH249" s="26"/>
      <c r="KI249" s="26"/>
      <c r="KJ249" s="26"/>
      <c r="KK249" s="26"/>
      <c r="KL249" s="26"/>
      <c r="KM249" s="26"/>
      <c r="KN249" s="26"/>
      <c r="KO249" s="26"/>
      <c r="KP249" s="26"/>
      <c r="KQ249" s="26"/>
      <c r="KR249" s="26"/>
      <c r="KS249" s="26"/>
      <c r="KT249" s="26"/>
      <c r="KU249" s="26"/>
      <c r="KV249" s="26"/>
      <c r="KW249" s="26"/>
      <c r="KX249" s="26"/>
      <c r="KY249" s="26"/>
      <c r="KZ249" s="26"/>
      <c r="LA249" s="26"/>
      <c r="LB249" s="26"/>
      <c r="LC249" s="26"/>
      <c r="LD249" s="26"/>
      <c r="LE249" s="26"/>
      <c r="LF249" s="26"/>
      <c r="LG249" s="26"/>
      <c r="LH249" s="26"/>
      <c r="LI249" s="26"/>
      <c r="LJ249" s="26"/>
      <c r="LK249" s="26"/>
      <c r="LL249" s="26"/>
      <c r="LM249" s="26"/>
      <c r="LN249" s="26"/>
      <c r="LO249" s="26"/>
      <c r="LP249" s="26"/>
      <c r="LQ249" s="26"/>
      <c r="LR249" s="26"/>
      <c r="LS249" s="26"/>
    </row>
    <row r="250" spans="1:331" ht="15.75" x14ac:dyDescent="0.25">
      <c r="A250" s="66" t="s">
        <v>398</v>
      </c>
      <c r="B250" s="198">
        <f t="shared" si="536"/>
        <v>2034</v>
      </c>
      <c r="C250" s="198">
        <f t="shared" si="537"/>
        <v>2034</v>
      </c>
      <c r="D250" s="198">
        <f t="shared" si="538"/>
        <v>2034</v>
      </c>
      <c r="E250" s="198"/>
      <c r="F250" s="198">
        <f t="shared" si="539"/>
        <v>2034</v>
      </c>
      <c r="G250" s="26">
        <f t="shared" si="618"/>
        <v>100</v>
      </c>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184"/>
      <c r="BY250" s="184"/>
      <c r="BZ250" s="184"/>
      <c r="CA250" s="184"/>
      <c r="CB250" s="26"/>
      <c r="CC250" s="26"/>
      <c r="CD250" s="26"/>
      <c r="CE250" s="80"/>
      <c r="CF250" s="26"/>
      <c r="CG250" s="26"/>
      <c r="CH250" s="26"/>
      <c r="CI250" s="80"/>
      <c r="CJ250" s="26"/>
      <c r="CK250" s="26"/>
      <c r="CL250" s="26"/>
      <c r="CM250" s="80"/>
      <c r="CN250" s="26"/>
      <c r="CO250" s="26"/>
      <c r="CP250" s="26"/>
      <c r="CQ250" s="26"/>
      <c r="CR250" s="26"/>
      <c r="CS250" s="26"/>
      <c r="CT250" s="26"/>
      <c r="CU250" s="26"/>
      <c r="CV250" s="26"/>
      <c r="CW250" s="26"/>
      <c r="CX250" s="26"/>
      <c r="CY250" s="80"/>
      <c r="CZ250" s="26">
        <v>2034</v>
      </c>
      <c r="DA250" s="26">
        <v>2034</v>
      </c>
      <c r="DB250" s="26">
        <v>2034</v>
      </c>
      <c r="DC250" s="31">
        <f t="shared" si="567"/>
        <v>100</v>
      </c>
      <c r="DD250" s="26"/>
      <c r="DE250" s="26"/>
      <c r="DF250" s="26"/>
      <c r="DG250" s="80"/>
      <c r="DH250" s="80"/>
      <c r="DI250" s="26"/>
      <c r="DJ250" s="26"/>
      <c r="DK250" s="80"/>
      <c r="DL250" s="80"/>
      <c r="DM250" s="26"/>
      <c r="DN250" s="26"/>
      <c r="DO250" s="31"/>
      <c r="DP250" s="26"/>
      <c r="DQ250" s="26"/>
      <c r="DR250" s="26"/>
      <c r="DS250" s="27"/>
      <c r="DT250" s="27"/>
      <c r="DU250" s="27"/>
      <c r="DV250" s="26"/>
      <c r="DW250" s="80"/>
      <c r="DX250" s="80"/>
      <c r="DY250" s="27"/>
      <c r="DZ250" s="26"/>
      <c r="EA250" s="80"/>
      <c r="EB250" s="27"/>
      <c r="EC250" s="27"/>
      <c r="ED250" s="26"/>
      <c r="EE250" s="80"/>
      <c r="EF250" s="27"/>
      <c r="EG250" s="27"/>
      <c r="EH250" s="26"/>
      <c r="EI250" s="26"/>
      <c r="EJ250" s="27"/>
      <c r="EK250" s="27"/>
      <c r="EL250" s="26"/>
      <c r="EM250" s="80"/>
      <c r="EN250" s="27"/>
      <c r="EO250" s="27"/>
      <c r="EP250" s="26"/>
      <c r="EQ250" s="80"/>
      <c r="ER250" s="26"/>
      <c r="ES250" s="26"/>
      <c r="ET250" s="26"/>
      <c r="EU250" s="80"/>
      <c r="EV250" s="26"/>
      <c r="EW250" s="26"/>
      <c r="EX250" s="26"/>
      <c r="EY250" s="26"/>
      <c r="EZ250" s="26"/>
      <c r="FA250" s="26"/>
      <c r="FB250" s="26"/>
      <c r="FC250" s="26"/>
      <c r="FD250" s="27"/>
      <c r="FE250" s="27"/>
      <c r="FF250" s="26"/>
      <c r="FG250" s="80"/>
      <c r="FH250" s="80"/>
      <c r="FI250" s="27"/>
      <c r="FJ250" s="26"/>
      <c r="FK250" s="80"/>
      <c r="FL250" s="80"/>
      <c r="FM250" s="27"/>
      <c r="FN250" s="26"/>
      <c r="FO250" s="80"/>
      <c r="FP250" s="26"/>
      <c r="FQ250" s="26"/>
      <c r="FR250" s="26"/>
      <c r="FS250" s="80"/>
      <c r="FT250" s="80"/>
      <c r="FU250" s="26"/>
      <c r="FV250" s="26"/>
      <c r="FW250" s="26"/>
      <c r="FX250" s="26"/>
      <c r="FY250" s="26"/>
      <c r="FZ250" s="26"/>
      <c r="GA250" s="80"/>
      <c r="GB250" s="26"/>
      <c r="GC250" s="26"/>
      <c r="GD250" s="26"/>
      <c r="GE250" s="80"/>
      <c r="GF250" s="26"/>
      <c r="GG250" s="26"/>
      <c r="GH250" s="26"/>
      <c r="GI250" s="80"/>
      <c r="GJ250" s="80"/>
      <c r="GK250" s="26"/>
      <c r="GL250" s="26"/>
      <c r="GM250" s="80"/>
      <c r="GN250" s="26"/>
      <c r="GO250" s="26"/>
      <c r="GP250" s="26"/>
      <c r="GQ250" s="80"/>
      <c r="GR250" s="80"/>
      <c r="GS250" s="26"/>
      <c r="GT250" s="26"/>
      <c r="GU250" s="26"/>
      <c r="GV250" s="26"/>
      <c r="GW250" s="26"/>
      <c r="GX250" s="26"/>
      <c r="GY250" s="26"/>
      <c r="GZ250" s="26"/>
      <c r="HA250" s="26"/>
      <c r="HB250" s="26"/>
      <c r="HC250" s="26"/>
      <c r="HD250" s="26"/>
      <c r="HE250" s="26"/>
      <c r="HF250" s="26"/>
      <c r="HG250" s="26"/>
      <c r="HH250" s="26"/>
      <c r="HI250" s="26"/>
      <c r="HJ250" s="26"/>
      <c r="HK250" s="26"/>
      <c r="HL250" s="26"/>
      <c r="HM250" s="26"/>
      <c r="HN250" s="26"/>
      <c r="HO250" s="26"/>
      <c r="HP250" s="26"/>
      <c r="HQ250" s="26"/>
      <c r="HR250" s="26"/>
      <c r="HS250" s="26"/>
      <c r="HT250" s="26"/>
      <c r="HU250" s="26"/>
      <c r="HV250" s="26"/>
      <c r="HW250" s="26"/>
      <c r="HX250" s="26"/>
      <c r="HY250" s="26"/>
      <c r="HZ250" s="26"/>
      <c r="IA250" s="26"/>
      <c r="IB250" s="26"/>
      <c r="IC250" s="26"/>
      <c r="ID250" s="26"/>
      <c r="IE250" s="26"/>
      <c r="IF250" s="26"/>
      <c r="IG250" s="26"/>
      <c r="IH250" s="26"/>
      <c r="II250" s="26"/>
      <c r="IJ250" s="26"/>
      <c r="IK250" s="26"/>
      <c r="IL250" s="26"/>
      <c r="IM250" s="26"/>
      <c r="IN250" s="26"/>
      <c r="IO250" s="26"/>
      <c r="IP250" s="26"/>
      <c r="IQ250" s="26"/>
      <c r="IR250" s="80"/>
      <c r="IS250" s="27"/>
      <c r="IT250" s="26"/>
      <c r="IU250" s="80"/>
      <c r="IV250" s="26"/>
      <c r="IW250" s="26"/>
      <c r="IX250" s="26"/>
      <c r="IY250" s="26"/>
      <c r="IZ250" s="26"/>
      <c r="JA250" s="26"/>
      <c r="JB250" s="26"/>
      <c r="JC250" s="26"/>
      <c r="JD250" s="26"/>
      <c r="JE250" s="26"/>
      <c r="JF250" s="26"/>
      <c r="JG250" s="26"/>
      <c r="JH250" s="26"/>
      <c r="JI250" s="26"/>
      <c r="JJ250" s="26"/>
      <c r="JK250" s="26"/>
      <c r="JL250" s="26"/>
      <c r="JM250" s="26"/>
      <c r="JN250" s="26"/>
      <c r="JO250" s="26"/>
      <c r="JP250" s="26"/>
      <c r="JQ250" s="26"/>
      <c r="JR250" s="26"/>
      <c r="JS250" s="26"/>
      <c r="JT250" s="26"/>
      <c r="JU250" s="26"/>
      <c r="JV250" s="26"/>
      <c r="JW250" s="26"/>
      <c r="JX250" s="30"/>
      <c r="JY250" s="30"/>
      <c r="JZ250" s="30"/>
      <c r="KA250" s="30"/>
      <c r="KB250" s="26"/>
      <c r="KC250" s="26"/>
      <c r="KD250" s="26"/>
      <c r="KE250" s="26"/>
      <c r="KF250" s="26"/>
      <c r="KG250" s="26"/>
      <c r="KH250" s="26"/>
      <c r="KI250" s="26"/>
      <c r="KJ250" s="26"/>
      <c r="KK250" s="26"/>
      <c r="KL250" s="26"/>
      <c r="KM250" s="26"/>
      <c r="KN250" s="26"/>
      <c r="KO250" s="26"/>
      <c r="KP250" s="26"/>
      <c r="KQ250" s="26"/>
      <c r="KR250" s="26"/>
      <c r="KS250" s="26"/>
      <c r="KT250" s="26"/>
      <c r="KU250" s="26"/>
      <c r="KV250" s="26"/>
      <c r="KW250" s="26"/>
      <c r="KX250" s="26"/>
      <c r="KY250" s="26"/>
      <c r="KZ250" s="26"/>
      <c r="LA250" s="26"/>
      <c r="LB250" s="26"/>
      <c r="LC250" s="26"/>
      <c r="LD250" s="26"/>
      <c r="LE250" s="26"/>
      <c r="LF250" s="26"/>
      <c r="LG250" s="26"/>
      <c r="LH250" s="26"/>
      <c r="LI250" s="26"/>
      <c r="LJ250" s="26"/>
      <c r="LK250" s="26"/>
      <c r="LL250" s="26"/>
      <c r="LM250" s="26"/>
      <c r="LN250" s="26"/>
      <c r="LO250" s="26"/>
      <c r="LP250" s="26"/>
      <c r="LQ250" s="26"/>
      <c r="LR250" s="26"/>
      <c r="LS250" s="26"/>
    </row>
    <row r="251" spans="1:331" ht="15.75" x14ac:dyDescent="0.25">
      <c r="A251" s="66" t="s">
        <v>237</v>
      </c>
      <c r="B251" s="198">
        <f t="shared" si="536"/>
        <v>8500</v>
      </c>
      <c r="C251" s="198">
        <f t="shared" si="537"/>
        <v>9910.3904000000002</v>
      </c>
      <c r="D251" s="198">
        <f t="shared" si="538"/>
        <v>9910.3904000000002</v>
      </c>
      <c r="E251" s="198"/>
      <c r="F251" s="198">
        <f t="shared" si="539"/>
        <v>8710.9</v>
      </c>
      <c r="G251" s="26">
        <f t="shared" si="618"/>
        <v>87.896638259578552</v>
      </c>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v>1410.3904</v>
      </c>
      <c r="BR251" s="26">
        <v>210.9</v>
      </c>
      <c r="BS251" s="26">
        <f t="shared" si="566"/>
        <v>14.953306545478473</v>
      </c>
      <c r="BT251" s="26">
        <v>8500</v>
      </c>
      <c r="BU251" s="26">
        <v>8500</v>
      </c>
      <c r="BV251" s="26">
        <v>8500</v>
      </c>
      <c r="BW251" s="26">
        <f>BV251/BU251*100</f>
        <v>100</v>
      </c>
      <c r="BX251" s="184"/>
      <c r="BY251" s="184"/>
      <c r="BZ251" s="184"/>
      <c r="CA251" s="184"/>
      <c r="CB251" s="26"/>
      <c r="CC251" s="26"/>
      <c r="CD251" s="26"/>
      <c r="CE251" s="80"/>
      <c r="CF251" s="26"/>
      <c r="CG251" s="26"/>
      <c r="CH251" s="26"/>
      <c r="CI251" s="80"/>
      <c r="CJ251" s="26"/>
      <c r="CK251" s="26"/>
      <c r="CL251" s="26"/>
      <c r="CM251" s="80"/>
      <c r="CN251" s="26"/>
      <c r="CO251" s="26"/>
      <c r="CP251" s="26"/>
      <c r="CQ251" s="26"/>
      <c r="CR251" s="26"/>
      <c r="CS251" s="26"/>
      <c r="CT251" s="26"/>
      <c r="CU251" s="26"/>
      <c r="CV251" s="26"/>
      <c r="CW251" s="26"/>
      <c r="CX251" s="26"/>
      <c r="CY251" s="80"/>
      <c r="CZ251" s="26"/>
      <c r="DA251" s="26"/>
      <c r="DB251" s="26"/>
      <c r="DC251" s="31"/>
      <c r="DD251" s="26"/>
      <c r="DE251" s="26"/>
      <c r="DF251" s="26"/>
      <c r="DG251" s="80"/>
      <c r="DH251" s="80"/>
      <c r="DI251" s="26"/>
      <c r="DJ251" s="26"/>
      <c r="DK251" s="80"/>
      <c r="DL251" s="80"/>
      <c r="DM251" s="27"/>
      <c r="DN251" s="26"/>
      <c r="DO251" s="31"/>
      <c r="DP251" s="26"/>
      <c r="DQ251" s="26"/>
      <c r="DR251" s="26"/>
      <c r="DS251" s="27"/>
      <c r="DT251" s="27"/>
      <c r="DU251" s="27"/>
      <c r="DV251" s="26"/>
      <c r="DW251" s="80"/>
      <c r="DX251" s="80"/>
      <c r="DY251" s="27"/>
      <c r="DZ251" s="26"/>
      <c r="EA251" s="80"/>
      <c r="EB251" s="27"/>
      <c r="EC251" s="27"/>
      <c r="ED251" s="26"/>
      <c r="EE251" s="80"/>
      <c r="EF251" s="27"/>
      <c r="EG251" s="27"/>
      <c r="EH251" s="26"/>
      <c r="EI251" s="26"/>
      <c r="EJ251" s="27"/>
      <c r="EK251" s="27"/>
      <c r="EL251" s="26"/>
      <c r="EM251" s="80"/>
      <c r="EN251" s="27"/>
      <c r="EO251" s="27"/>
      <c r="EP251" s="26"/>
      <c r="EQ251" s="80"/>
      <c r="ER251" s="26"/>
      <c r="ES251" s="26"/>
      <c r="ET251" s="26"/>
      <c r="EU251" s="80"/>
      <c r="EV251" s="26"/>
      <c r="EW251" s="26"/>
      <c r="EX251" s="26"/>
      <c r="EY251" s="26"/>
      <c r="EZ251" s="26"/>
      <c r="FA251" s="26"/>
      <c r="FB251" s="26"/>
      <c r="FC251" s="26"/>
      <c r="FD251" s="27"/>
      <c r="FE251" s="27"/>
      <c r="FF251" s="26"/>
      <c r="FG251" s="80"/>
      <c r="FH251" s="80"/>
      <c r="FI251" s="27"/>
      <c r="FJ251" s="26"/>
      <c r="FK251" s="80"/>
      <c r="FL251" s="80"/>
      <c r="FM251" s="27"/>
      <c r="FN251" s="26"/>
      <c r="FO251" s="80"/>
      <c r="FP251" s="26"/>
      <c r="FQ251" s="26"/>
      <c r="FR251" s="26"/>
      <c r="FS251" s="80"/>
      <c r="FT251" s="80"/>
      <c r="FU251" s="26"/>
      <c r="FV251" s="26"/>
      <c r="FW251" s="26"/>
      <c r="FX251" s="26"/>
      <c r="FY251" s="26"/>
      <c r="FZ251" s="26"/>
      <c r="GA251" s="80"/>
      <c r="GB251" s="26"/>
      <c r="GC251" s="26"/>
      <c r="GD251" s="26"/>
      <c r="GE251" s="80"/>
      <c r="GF251" s="26"/>
      <c r="GG251" s="26"/>
      <c r="GH251" s="26"/>
      <c r="GI251" s="80"/>
      <c r="GJ251" s="80"/>
      <c r="GK251" s="26"/>
      <c r="GL251" s="26"/>
      <c r="GM251" s="80"/>
      <c r="GN251" s="26"/>
      <c r="GO251" s="26"/>
      <c r="GP251" s="26"/>
      <c r="GQ251" s="80"/>
      <c r="GR251" s="80"/>
      <c r="GS251" s="26"/>
      <c r="GT251" s="26"/>
      <c r="GU251" s="26"/>
      <c r="GV251" s="26"/>
      <c r="GW251" s="26"/>
      <c r="GX251" s="26"/>
      <c r="GY251" s="26"/>
      <c r="GZ251" s="26"/>
      <c r="HA251" s="26"/>
      <c r="HB251" s="26"/>
      <c r="HC251" s="26"/>
      <c r="HD251" s="26"/>
      <c r="HE251" s="26"/>
      <c r="HF251" s="26"/>
      <c r="HG251" s="26"/>
      <c r="HH251" s="26"/>
      <c r="HI251" s="26"/>
      <c r="HJ251" s="26"/>
      <c r="HK251" s="26"/>
      <c r="HL251" s="26"/>
      <c r="HM251" s="26"/>
      <c r="HN251" s="26"/>
      <c r="HO251" s="26"/>
      <c r="HP251" s="26"/>
      <c r="HQ251" s="26"/>
      <c r="HR251" s="26"/>
      <c r="HS251" s="26"/>
      <c r="HT251" s="26"/>
      <c r="HU251" s="26"/>
      <c r="HV251" s="26"/>
      <c r="HW251" s="26"/>
      <c r="HX251" s="26"/>
      <c r="HY251" s="26"/>
      <c r="HZ251" s="26"/>
      <c r="IA251" s="26"/>
      <c r="IB251" s="26"/>
      <c r="IC251" s="26"/>
      <c r="ID251" s="26"/>
      <c r="IE251" s="26"/>
      <c r="IF251" s="26"/>
      <c r="IG251" s="26"/>
      <c r="IH251" s="26"/>
      <c r="II251" s="26"/>
      <c r="IJ251" s="26"/>
      <c r="IK251" s="26"/>
      <c r="IL251" s="26"/>
      <c r="IM251" s="26"/>
      <c r="IN251" s="26"/>
      <c r="IO251" s="26"/>
      <c r="IP251" s="26"/>
      <c r="IQ251" s="26"/>
      <c r="IR251" s="80"/>
      <c r="IS251" s="27"/>
      <c r="IT251" s="26"/>
      <c r="IU251" s="80"/>
      <c r="IV251" s="26"/>
      <c r="IW251" s="26"/>
      <c r="IX251" s="26"/>
      <c r="IY251" s="26"/>
      <c r="IZ251" s="26"/>
      <c r="JA251" s="26"/>
      <c r="JB251" s="26"/>
      <c r="JC251" s="26"/>
      <c r="JD251" s="26"/>
      <c r="JE251" s="26"/>
      <c r="JF251" s="26"/>
      <c r="JG251" s="26"/>
      <c r="JH251" s="26"/>
      <c r="JI251" s="26"/>
      <c r="JJ251" s="26"/>
      <c r="JK251" s="26"/>
      <c r="JL251" s="26"/>
      <c r="JM251" s="26"/>
      <c r="JN251" s="26"/>
      <c r="JO251" s="26"/>
      <c r="JP251" s="26"/>
      <c r="JQ251" s="26"/>
      <c r="JR251" s="26"/>
      <c r="JS251" s="26"/>
      <c r="JT251" s="26"/>
      <c r="JU251" s="26"/>
      <c r="JV251" s="26"/>
      <c r="JW251" s="26"/>
      <c r="JX251" s="30"/>
      <c r="JY251" s="30"/>
      <c r="JZ251" s="30"/>
      <c r="KA251" s="30"/>
      <c r="KB251" s="26"/>
      <c r="KC251" s="26"/>
      <c r="KD251" s="26"/>
      <c r="KE251" s="26"/>
      <c r="KF251" s="26"/>
      <c r="KG251" s="26"/>
      <c r="KH251" s="26"/>
      <c r="KI251" s="26"/>
      <c r="KJ251" s="26"/>
      <c r="KK251" s="26"/>
      <c r="KL251" s="26"/>
      <c r="KM251" s="26"/>
      <c r="KN251" s="26"/>
      <c r="KO251" s="26"/>
      <c r="KP251" s="26"/>
      <c r="KQ251" s="26"/>
      <c r="KR251" s="26"/>
      <c r="KS251" s="26"/>
      <c r="KT251" s="26"/>
      <c r="KU251" s="26"/>
      <c r="KV251" s="26"/>
      <c r="KW251" s="26"/>
      <c r="KX251" s="26"/>
      <c r="KY251" s="26"/>
      <c r="KZ251" s="26"/>
      <c r="LA251" s="26"/>
      <c r="LB251" s="26"/>
      <c r="LC251" s="26"/>
      <c r="LD251" s="26"/>
      <c r="LE251" s="26"/>
      <c r="LF251" s="26"/>
      <c r="LG251" s="26"/>
      <c r="LH251" s="26"/>
      <c r="LI251" s="26"/>
      <c r="LJ251" s="26"/>
      <c r="LK251" s="26"/>
      <c r="LL251" s="26"/>
      <c r="LM251" s="26"/>
      <c r="LN251" s="26"/>
      <c r="LO251" s="26"/>
      <c r="LP251" s="26"/>
      <c r="LQ251" s="26"/>
      <c r="LR251" s="26"/>
      <c r="LS251" s="26"/>
    </row>
    <row r="252" spans="1:331" ht="15.75" x14ac:dyDescent="0.25">
      <c r="A252" s="66" t="s">
        <v>446</v>
      </c>
      <c r="B252" s="198">
        <f t="shared" si="536"/>
        <v>1728</v>
      </c>
      <c r="C252" s="198">
        <f t="shared" si="537"/>
        <v>2169.35</v>
      </c>
      <c r="D252" s="198">
        <f t="shared" si="538"/>
        <v>2169.35</v>
      </c>
      <c r="E252" s="198"/>
      <c r="F252" s="198">
        <f t="shared" si="539"/>
        <v>2169.35</v>
      </c>
      <c r="G252" s="26">
        <f t="shared" si="618"/>
        <v>100</v>
      </c>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184"/>
      <c r="BY252" s="184"/>
      <c r="BZ252" s="184"/>
      <c r="CA252" s="184"/>
      <c r="CB252" s="26"/>
      <c r="CC252" s="26"/>
      <c r="CD252" s="26"/>
      <c r="CE252" s="80"/>
      <c r="CF252" s="26"/>
      <c r="CG252" s="26"/>
      <c r="CH252" s="26"/>
      <c r="CI252" s="80"/>
      <c r="CJ252" s="26"/>
      <c r="CK252" s="26"/>
      <c r="CL252" s="26"/>
      <c r="CM252" s="80"/>
      <c r="CN252" s="26"/>
      <c r="CO252" s="26"/>
      <c r="CP252" s="26"/>
      <c r="CQ252" s="26"/>
      <c r="CR252" s="26"/>
      <c r="CS252" s="26"/>
      <c r="CT252" s="26"/>
      <c r="CU252" s="26"/>
      <c r="CV252" s="26"/>
      <c r="CW252" s="26"/>
      <c r="CX252" s="26"/>
      <c r="CY252" s="80"/>
      <c r="CZ252" s="26">
        <v>1728</v>
      </c>
      <c r="DA252" s="26">
        <v>1728</v>
      </c>
      <c r="DB252" s="26">
        <v>1728</v>
      </c>
      <c r="DC252" s="31">
        <f t="shared" si="567"/>
        <v>100</v>
      </c>
      <c r="DD252" s="26"/>
      <c r="DE252" s="26"/>
      <c r="DF252" s="26"/>
      <c r="DG252" s="80"/>
      <c r="DH252" s="80"/>
      <c r="DI252" s="26"/>
      <c r="DJ252" s="26"/>
      <c r="DK252" s="80"/>
      <c r="DL252" s="80"/>
      <c r="DM252" s="26">
        <v>441.35</v>
      </c>
      <c r="DN252" s="26">
        <v>441.35</v>
      </c>
      <c r="DO252" s="31">
        <f t="shared" ref="DO252" si="664">DN252/DM252*100</f>
        <v>100</v>
      </c>
      <c r="DP252" s="26"/>
      <c r="DQ252" s="26"/>
      <c r="DR252" s="26"/>
      <c r="DS252" s="27"/>
      <c r="DT252" s="27"/>
      <c r="DU252" s="27"/>
      <c r="DV252" s="26"/>
      <c r="DW252" s="80"/>
      <c r="DX252" s="80"/>
      <c r="DY252" s="27"/>
      <c r="DZ252" s="26"/>
      <c r="EA252" s="80"/>
      <c r="EB252" s="27"/>
      <c r="EC252" s="27"/>
      <c r="ED252" s="26"/>
      <c r="EE252" s="80"/>
      <c r="EF252" s="27"/>
      <c r="EG252" s="27"/>
      <c r="EH252" s="26"/>
      <c r="EI252" s="26"/>
      <c r="EJ252" s="27"/>
      <c r="EK252" s="27"/>
      <c r="EL252" s="26"/>
      <c r="EM252" s="80"/>
      <c r="EN252" s="27"/>
      <c r="EO252" s="27"/>
      <c r="EP252" s="26"/>
      <c r="EQ252" s="80"/>
      <c r="ER252" s="26"/>
      <c r="ES252" s="26"/>
      <c r="ET252" s="26"/>
      <c r="EU252" s="80"/>
      <c r="EV252" s="26"/>
      <c r="EW252" s="26"/>
      <c r="EX252" s="26"/>
      <c r="EY252" s="26"/>
      <c r="EZ252" s="26"/>
      <c r="FA252" s="26"/>
      <c r="FB252" s="26"/>
      <c r="FC252" s="26"/>
      <c r="FD252" s="27"/>
      <c r="FE252" s="27"/>
      <c r="FF252" s="26"/>
      <c r="FG252" s="80"/>
      <c r="FH252" s="80"/>
      <c r="FI252" s="27"/>
      <c r="FJ252" s="26"/>
      <c r="FK252" s="80"/>
      <c r="FL252" s="80"/>
      <c r="FM252" s="27"/>
      <c r="FN252" s="26"/>
      <c r="FO252" s="80"/>
      <c r="FP252" s="26"/>
      <c r="FQ252" s="26"/>
      <c r="FR252" s="26"/>
      <c r="FS252" s="80"/>
      <c r="FT252" s="80"/>
      <c r="FU252" s="26"/>
      <c r="FV252" s="26"/>
      <c r="FW252" s="26"/>
      <c r="FX252" s="26"/>
      <c r="FY252" s="26"/>
      <c r="FZ252" s="26"/>
      <c r="GA252" s="80"/>
      <c r="GB252" s="26"/>
      <c r="GC252" s="26"/>
      <c r="GD252" s="26"/>
      <c r="GE252" s="80"/>
      <c r="GF252" s="26"/>
      <c r="GG252" s="26"/>
      <c r="GH252" s="26"/>
      <c r="GI252" s="80"/>
      <c r="GJ252" s="80"/>
      <c r="GK252" s="26"/>
      <c r="GL252" s="26"/>
      <c r="GM252" s="80"/>
      <c r="GN252" s="26"/>
      <c r="GO252" s="26"/>
      <c r="GP252" s="26"/>
      <c r="GQ252" s="80"/>
      <c r="GR252" s="80"/>
      <c r="GS252" s="26"/>
      <c r="GT252" s="26"/>
      <c r="GU252" s="26"/>
      <c r="GV252" s="26"/>
      <c r="GW252" s="26"/>
      <c r="GX252" s="26"/>
      <c r="GY252" s="26"/>
      <c r="GZ252" s="26"/>
      <c r="HA252" s="26"/>
      <c r="HB252" s="26"/>
      <c r="HC252" s="26"/>
      <c r="HD252" s="26"/>
      <c r="HE252" s="26"/>
      <c r="HF252" s="26"/>
      <c r="HG252" s="26"/>
      <c r="HH252" s="26"/>
      <c r="HI252" s="26"/>
      <c r="HJ252" s="26"/>
      <c r="HK252" s="26"/>
      <c r="HL252" s="26"/>
      <c r="HM252" s="26"/>
      <c r="HN252" s="26"/>
      <c r="HO252" s="26"/>
      <c r="HP252" s="26"/>
      <c r="HQ252" s="26"/>
      <c r="HR252" s="26"/>
      <c r="HS252" s="26"/>
      <c r="HT252" s="26"/>
      <c r="HU252" s="26"/>
      <c r="HV252" s="26"/>
      <c r="HW252" s="26"/>
      <c r="HX252" s="26"/>
      <c r="HY252" s="26"/>
      <c r="HZ252" s="26"/>
      <c r="IA252" s="26"/>
      <c r="IB252" s="26"/>
      <c r="IC252" s="26"/>
      <c r="ID252" s="26"/>
      <c r="IE252" s="26"/>
      <c r="IF252" s="26"/>
      <c r="IG252" s="26"/>
      <c r="IH252" s="26"/>
      <c r="II252" s="26"/>
      <c r="IJ252" s="26"/>
      <c r="IK252" s="26"/>
      <c r="IL252" s="26"/>
      <c r="IM252" s="26"/>
      <c r="IN252" s="26"/>
      <c r="IO252" s="26"/>
      <c r="IP252" s="26"/>
      <c r="IQ252" s="26"/>
      <c r="IR252" s="80"/>
      <c r="IS252" s="27"/>
      <c r="IT252" s="26"/>
      <c r="IU252" s="80"/>
      <c r="IV252" s="26"/>
      <c r="IW252" s="26"/>
      <c r="IX252" s="26"/>
      <c r="IY252" s="26"/>
      <c r="IZ252" s="26"/>
      <c r="JA252" s="26"/>
      <c r="JB252" s="26"/>
      <c r="JC252" s="26"/>
      <c r="JD252" s="26"/>
      <c r="JE252" s="26"/>
      <c r="JF252" s="26"/>
      <c r="JG252" s="26"/>
      <c r="JH252" s="26"/>
      <c r="JI252" s="26"/>
      <c r="JJ252" s="26"/>
      <c r="JK252" s="26"/>
      <c r="JL252" s="26"/>
      <c r="JM252" s="26"/>
      <c r="JN252" s="26"/>
      <c r="JO252" s="26"/>
      <c r="JP252" s="26"/>
      <c r="JQ252" s="26"/>
      <c r="JR252" s="26"/>
      <c r="JS252" s="26"/>
      <c r="JT252" s="26"/>
      <c r="JU252" s="26"/>
      <c r="JV252" s="26"/>
      <c r="JW252" s="26"/>
      <c r="JX252" s="30"/>
      <c r="JY252" s="30"/>
      <c r="JZ252" s="30"/>
      <c r="KA252" s="30"/>
      <c r="KB252" s="26"/>
      <c r="KC252" s="26"/>
      <c r="KD252" s="26"/>
      <c r="KE252" s="26"/>
      <c r="KF252" s="26"/>
      <c r="KG252" s="26"/>
      <c r="KH252" s="26"/>
      <c r="KI252" s="26"/>
      <c r="KJ252" s="26"/>
      <c r="KK252" s="26"/>
      <c r="KL252" s="26"/>
      <c r="KM252" s="26"/>
      <c r="KN252" s="26"/>
      <c r="KO252" s="26"/>
      <c r="KP252" s="26"/>
      <c r="KQ252" s="26"/>
      <c r="KR252" s="26"/>
      <c r="KS252" s="26"/>
      <c r="KT252" s="26"/>
      <c r="KU252" s="26"/>
      <c r="KV252" s="26"/>
      <c r="KW252" s="26"/>
      <c r="KX252" s="26"/>
      <c r="KY252" s="26"/>
      <c r="KZ252" s="26"/>
      <c r="LA252" s="26"/>
      <c r="LB252" s="26"/>
      <c r="LC252" s="26"/>
      <c r="LD252" s="26"/>
      <c r="LE252" s="26"/>
      <c r="LF252" s="26"/>
      <c r="LG252" s="26"/>
      <c r="LH252" s="26"/>
      <c r="LI252" s="26"/>
      <c r="LJ252" s="26"/>
      <c r="LK252" s="26"/>
      <c r="LL252" s="26"/>
      <c r="LM252" s="26"/>
      <c r="LN252" s="26"/>
      <c r="LO252" s="26"/>
      <c r="LP252" s="26"/>
      <c r="LQ252" s="26"/>
      <c r="LR252" s="26"/>
      <c r="LS252" s="26"/>
    </row>
    <row r="253" spans="1:331" ht="15.75" x14ac:dyDescent="0.25">
      <c r="A253" s="66" t="s">
        <v>447</v>
      </c>
      <c r="B253" s="198">
        <f t="shared" si="536"/>
        <v>1413</v>
      </c>
      <c r="C253" s="198">
        <f t="shared" si="537"/>
        <v>1413</v>
      </c>
      <c r="D253" s="198">
        <f t="shared" si="538"/>
        <v>1413</v>
      </c>
      <c r="E253" s="198"/>
      <c r="F253" s="198">
        <f t="shared" si="539"/>
        <v>1413</v>
      </c>
      <c r="G253" s="26">
        <f t="shared" si="618"/>
        <v>100</v>
      </c>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184"/>
      <c r="BY253" s="184"/>
      <c r="BZ253" s="184"/>
      <c r="CA253" s="184"/>
      <c r="CB253" s="26"/>
      <c r="CC253" s="26"/>
      <c r="CD253" s="26"/>
      <c r="CE253" s="80"/>
      <c r="CF253" s="26"/>
      <c r="CG253" s="26"/>
      <c r="CH253" s="26"/>
      <c r="CI253" s="80"/>
      <c r="CJ253" s="26"/>
      <c r="CK253" s="26"/>
      <c r="CL253" s="26"/>
      <c r="CM253" s="80"/>
      <c r="CN253" s="26"/>
      <c r="CO253" s="26"/>
      <c r="CP253" s="26"/>
      <c r="CQ253" s="26"/>
      <c r="CR253" s="26"/>
      <c r="CS253" s="26"/>
      <c r="CT253" s="26"/>
      <c r="CU253" s="26"/>
      <c r="CV253" s="26"/>
      <c r="CW253" s="26"/>
      <c r="CX253" s="26"/>
      <c r="CY253" s="80"/>
      <c r="CZ253" s="26">
        <v>1413</v>
      </c>
      <c r="DA253" s="26">
        <v>1413</v>
      </c>
      <c r="DB253" s="26">
        <v>1413</v>
      </c>
      <c r="DC253" s="31">
        <f t="shared" si="567"/>
        <v>100</v>
      </c>
      <c r="DD253" s="26"/>
      <c r="DE253" s="26"/>
      <c r="DF253" s="26"/>
      <c r="DG253" s="80"/>
      <c r="DH253" s="80"/>
      <c r="DI253" s="26"/>
      <c r="DJ253" s="26"/>
      <c r="DK253" s="80"/>
      <c r="DL253" s="80"/>
      <c r="DM253" s="26"/>
      <c r="DN253" s="26"/>
      <c r="DO253" s="80"/>
      <c r="DP253" s="26"/>
      <c r="DQ253" s="26"/>
      <c r="DR253" s="26"/>
      <c r="DS253" s="27"/>
      <c r="DT253" s="27"/>
      <c r="DU253" s="27"/>
      <c r="DV253" s="26"/>
      <c r="DW253" s="80"/>
      <c r="DX253" s="80"/>
      <c r="DY253" s="27"/>
      <c r="DZ253" s="26"/>
      <c r="EA253" s="80"/>
      <c r="EB253" s="27"/>
      <c r="EC253" s="27"/>
      <c r="ED253" s="26"/>
      <c r="EE253" s="80"/>
      <c r="EF253" s="27"/>
      <c r="EG253" s="27"/>
      <c r="EH253" s="26"/>
      <c r="EI253" s="26"/>
      <c r="EJ253" s="27"/>
      <c r="EK253" s="27"/>
      <c r="EL253" s="26"/>
      <c r="EM253" s="80"/>
      <c r="EN253" s="27"/>
      <c r="EO253" s="27"/>
      <c r="EP253" s="26"/>
      <c r="EQ253" s="80"/>
      <c r="ER253" s="26"/>
      <c r="ES253" s="26"/>
      <c r="ET253" s="26"/>
      <c r="EU253" s="80"/>
      <c r="EV253" s="26"/>
      <c r="EW253" s="26"/>
      <c r="EX253" s="26"/>
      <c r="EY253" s="26"/>
      <c r="EZ253" s="26"/>
      <c r="FA253" s="26"/>
      <c r="FB253" s="26"/>
      <c r="FC253" s="26"/>
      <c r="FD253" s="27"/>
      <c r="FE253" s="27"/>
      <c r="FF253" s="26"/>
      <c r="FG253" s="80"/>
      <c r="FH253" s="80"/>
      <c r="FI253" s="27"/>
      <c r="FJ253" s="26"/>
      <c r="FK253" s="80"/>
      <c r="FL253" s="80"/>
      <c r="FM253" s="27"/>
      <c r="FN253" s="26"/>
      <c r="FO253" s="80"/>
      <c r="FP253" s="26"/>
      <c r="FQ253" s="26"/>
      <c r="FR253" s="26"/>
      <c r="FS253" s="80"/>
      <c r="FT253" s="80"/>
      <c r="FU253" s="26"/>
      <c r="FV253" s="26"/>
      <c r="FW253" s="26"/>
      <c r="FX253" s="26"/>
      <c r="FY253" s="26"/>
      <c r="FZ253" s="26"/>
      <c r="GA253" s="80"/>
      <c r="GB253" s="26"/>
      <c r="GC253" s="26"/>
      <c r="GD253" s="26"/>
      <c r="GE253" s="80"/>
      <c r="GF253" s="26"/>
      <c r="GG253" s="26"/>
      <c r="GH253" s="26"/>
      <c r="GI253" s="80"/>
      <c r="GJ253" s="80"/>
      <c r="GK253" s="26"/>
      <c r="GL253" s="26"/>
      <c r="GM253" s="80"/>
      <c r="GN253" s="26"/>
      <c r="GO253" s="26"/>
      <c r="GP253" s="26"/>
      <c r="GQ253" s="80"/>
      <c r="GR253" s="80"/>
      <c r="GS253" s="26"/>
      <c r="GT253" s="26"/>
      <c r="GU253" s="26"/>
      <c r="GV253" s="26"/>
      <c r="GW253" s="26"/>
      <c r="GX253" s="26"/>
      <c r="GY253" s="26"/>
      <c r="GZ253" s="26"/>
      <c r="HA253" s="26"/>
      <c r="HB253" s="26"/>
      <c r="HC253" s="26"/>
      <c r="HD253" s="26"/>
      <c r="HE253" s="26"/>
      <c r="HF253" s="26"/>
      <c r="HG253" s="26"/>
      <c r="HH253" s="26"/>
      <c r="HI253" s="26"/>
      <c r="HJ253" s="26"/>
      <c r="HK253" s="26"/>
      <c r="HL253" s="26"/>
      <c r="HM253" s="26"/>
      <c r="HN253" s="26"/>
      <c r="HO253" s="26"/>
      <c r="HP253" s="26"/>
      <c r="HQ253" s="26"/>
      <c r="HR253" s="26"/>
      <c r="HS253" s="26"/>
      <c r="HT253" s="26"/>
      <c r="HU253" s="26"/>
      <c r="HV253" s="26"/>
      <c r="HW253" s="26"/>
      <c r="HX253" s="26"/>
      <c r="HY253" s="26"/>
      <c r="HZ253" s="26"/>
      <c r="IA253" s="26"/>
      <c r="IB253" s="26"/>
      <c r="IC253" s="26"/>
      <c r="ID253" s="26"/>
      <c r="IE253" s="26"/>
      <c r="IF253" s="26"/>
      <c r="IG253" s="26"/>
      <c r="IH253" s="26"/>
      <c r="II253" s="26"/>
      <c r="IJ253" s="26"/>
      <c r="IK253" s="26"/>
      <c r="IL253" s="26"/>
      <c r="IM253" s="26"/>
      <c r="IN253" s="26"/>
      <c r="IO253" s="26"/>
      <c r="IP253" s="26"/>
      <c r="IQ253" s="26"/>
      <c r="IR253" s="80"/>
      <c r="IS253" s="27"/>
      <c r="IT253" s="26"/>
      <c r="IU253" s="80"/>
      <c r="IV253" s="26"/>
      <c r="IW253" s="26"/>
      <c r="IX253" s="26"/>
      <c r="IY253" s="26"/>
      <c r="IZ253" s="26"/>
      <c r="JA253" s="26"/>
      <c r="JB253" s="26"/>
      <c r="JC253" s="26"/>
      <c r="JD253" s="26"/>
      <c r="JE253" s="26"/>
      <c r="JF253" s="26"/>
      <c r="JG253" s="26"/>
      <c r="JH253" s="26"/>
      <c r="JI253" s="26"/>
      <c r="JJ253" s="26"/>
      <c r="JK253" s="26"/>
      <c r="JL253" s="26"/>
      <c r="JM253" s="26"/>
      <c r="JN253" s="26"/>
      <c r="JO253" s="26"/>
      <c r="JP253" s="26"/>
      <c r="JQ253" s="26"/>
      <c r="JR253" s="26"/>
      <c r="JS253" s="26"/>
      <c r="JT253" s="26"/>
      <c r="JU253" s="26"/>
      <c r="JV253" s="26"/>
      <c r="JW253" s="26"/>
      <c r="JX253" s="30"/>
      <c r="JY253" s="30"/>
      <c r="JZ253" s="30"/>
      <c r="KA253" s="30"/>
      <c r="KB253" s="26"/>
      <c r="KC253" s="26"/>
      <c r="KD253" s="26"/>
      <c r="KE253" s="26"/>
      <c r="KF253" s="26"/>
      <c r="KG253" s="26"/>
      <c r="KH253" s="26"/>
      <c r="KI253" s="26"/>
      <c r="KJ253" s="26"/>
      <c r="KK253" s="26"/>
      <c r="KL253" s="26"/>
      <c r="KM253" s="26"/>
      <c r="KN253" s="26"/>
      <c r="KO253" s="26"/>
      <c r="KP253" s="26"/>
      <c r="KQ253" s="26"/>
      <c r="KR253" s="26"/>
      <c r="KS253" s="26"/>
      <c r="KT253" s="26"/>
      <c r="KU253" s="26"/>
      <c r="KV253" s="26"/>
      <c r="KW253" s="26"/>
      <c r="KX253" s="26"/>
      <c r="KY253" s="26"/>
      <c r="KZ253" s="26"/>
      <c r="LA253" s="26"/>
      <c r="LB253" s="26"/>
      <c r="LC253" s="26"/>
      <c r="LD253" s="26"/>
      <c r="LE253" s="26"/>
      <c r="LF253" s="26"/>
      <c r="LG253" s="26"/>
      <c r="LH253" s="26"/>
      <c r="LI253" s="26"/>
      <c r="LJ253" s="26"/>
      <c r="LK253" s="26"/>
      <c r="LL253" s="26"/>
      <c r="LM253" s="26"/>
      <c r="LN253" s="26"/>
      <c r="LO253" s="26"/>
      <c r="LP253" s="26"/>
      <c r="LQ253" s="26"/>
      <c r="LR253" s="26"/>
      <c r="LS253" s="26"/>
    </row>
    <row r="254" spans="1:331" ht="15.75" x14ac:dyDescent="0.25">
      <c r="A254" s="66" t="s">
        <v>236</v>
      </c>
      <c r="B254" s="198">
        <f t="shared" si="536"/>
        <v>3138</v>
      </c>
      <c r="C254" s="198">
        <f t="shared" si="537"/>
        <v>4426.5</v>
      </c>
      <c r="D254" s="198">
        <f t="shared" si="538"/>
        <v>4426.5</v>
      </c>
      <c r="E254" s="198"/>
      <c r="F254" s="198">
        <f t="shared" si="539"/>
        <v>0</v>
      </c>
      <c r="G254" s="26">
        <f t="shared" si="618"/>
        <v>0</v>
      </c>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v>1288.5</v>
      </c>
      <c r="BR254" s="26"/>
      <c r="BS254" s="26">
        <f t="shared" si="566"/>
        <v>0</v>
      </c>
      <c r="BT254" s="26"/>
      <c r="BU254" s="26"/>
      <c r="BV254" s="26"/>
      <c r="BW254" s="26"/>
      <c r="BX254" s="184"/>
      <c r="BY254" s="184"/>
      <c r="BZ254" s="184"/>
      <c r="CA254" s="184"/>
      <c r="CB254" s="26"/>
      <c r="CC254" s="26"/>
      <c r="CD254" s="26"/>
      <c r="CE254" s="80"/>
      <c r="CF254" s="26"/>
      <c r="CG254" s="26"/>
      <c r="CH254" s="26"/>
      <c r="CI254" s="80"/>
      <c r="CJ254" s="26"/>
      <c r="CK254" s="26"/>
      <c r="CL254" s="26"/>
      <c r="CM254" s="80"/>
      <c r="CN254" s="26"/>
      <c r="CO254" s="26"/>
      <c r="CP254" s="26"/>
      <c r="CQ254" s="26"/>
      <c r="CR254" s="26"/>
      <c r="CS254" s="26"/>
      <c r="CT254" s="26"/>
      <c r="CU254" s="26"/>
      <c r="CV254" s="26"/>
      <c r="CW254" s="26"/>
      <c r="CX254" s="26"/>
      <c r="CY254" s="80"/>
      <c r="CZ254" s="26">
        <v>3138</v>
      </c>
      <c r="DA254" s="26">
        <v>3138</v>
      </c>
      <c r="DB254" s="26">
        <v>0</v>
      </c>
      <c r="DC254" s="31">
        <f t="shared" si="567"/>
        <v>0</v>
      </c>
      <c r="DD254" s="26"/>
      <c r="DE254" s="26"/>
      <c r="DF254" s="26"/>
      <c r="DG254" s="80"/>
      <c r="DH254" s="80"/>
      <c r="DI254" s="26"/>
      <c r="DJ254" s="26"/>
      <c r="DK254" s="80"/>
      <c r="DL254" s="80"/>
      <c r="DM254" s="26"/>
      <c r="DN254" s="26"/>
      <c r="DO254" s="80"/>
      <c r="DP254" s="26"/>
      <c r="DQ254" s="26"/>
      <c r="DR254" s="26"/>
      <c r="DS254" s="27"/>
      <c r="DT254" s="27"/>
      <c r="DU254" s="27"/>
      <c r="DV254" s="26"/>
      <c r="DW254" s="80"/>
      <c r="DX254" s="80"/>
      <c r="DY254" s="27"/>
      <c r="DZ254" s="26"/>
      <c r="EA254" s="80"/>
      <c r="EB254" s="27"/>
      <c r="EC254" s="27"/>
      <c r="ED254" s="26"/>
      <c r="EE254" s="80"/>
      <c r="EF254" s="27"/>
      <c r="EG254" s="27"/>
      <c r="EH254" s="26"/>
      <c r="EI254" s="26"/>
      <c r="EJ254" s="27"/>
      <c r="EK254" s="27"/>
      <c r="EL254" s="26"/>
      <c r="EM254" s="80"/>
      <c r="EN254" s="27"/>
      <c r="EO254" s="27"/>
      <c r="EP254" s="26"/>
      <c r="EQ254" s="80"/>
      <c r="ER254" s="26"/>
      <c r="ES254" s="26"/>
      <c r="ET254" s="26"/>
      <c r="EU254" s="80"/>
      <c r="EV254" s="26"/>
      <c r="EW254" s="26"/>
      <c r="EX254" s="26"/>
      <c r="EY254" s="26"/>
      <c r="EZ254" s="26"/>
      <c r="FA254" s="26"/>
      <c r="FB254" s="26"/>
      <c r="FC254" s="26"/>
      <c r="FD254" s="27"/>
      <c r="FE254" s="27"/>
      <c r="FF254" s="26"/>
      <c r="FG254" s="80"/>
      <c r="FH254" s="80"/>
      <c r="FI254" s="27"/>
      <c r="FJ254" s="26"/>
      <c r="FK254" s="80"/>
      <c r="FL254" s="80"/>
      <c r="FM254" s="27"/>
      <c r="FN254" s="26"/>
      <c r="FO254" s="80"/>
      <c r="FP254" s="26"/>
      <c r="FQ254" s="26"/>
      <c r="FR254" s="26"/>
      <c r="FS254" s="80"/>
      <c r="FT254" s="80"/>
      <c r="FU254" s="26"/>
      <c r="FV254" s="26"/>
      <c r="FW254" s="26"/>
      <c r="FX254" s="26"/>
      <c r="FY254" s="26"/>
      <c r="FZ254" s="26"/>
      <c r="GA254" s="80"/>
      <c r="GB254" s="26"/>
      <c r="GC254" s="26"/>
      <c r="GD254" s="26"/>
      <c r="GE254" s="80"/>
      <c r="GF254" s="26"/>
      <c r="GG254" s="26"/>
      <c r="GH254" s="26"/>
      <c r="GI254" s="80"/>
      <c r="GJ254" s="80"/>
      <c r="GK254" s="26"/>
      <c r="GL254" s="26"/>
      <c r="GM254" s="80"/>
      <c r="GN254" s="26"/>
      <c r="GO254" s="26"/>
      <c r="GP254" s="26"/>
      <c r="GQ254" s="80"/>
      <c r="GR254" s="80"/>
      <c r="GS254" s="26"/>
      <c r="GT254" s="26"/>
      <c r="GU254" s="26"/>
      <c r="GV254" s="26"/>
      <c r="GW254" s="26"/>
      <c r="GX254" s="26"/>
      <c r="GY254" s="26"/>
      <c r="GZ254" s="26"/>
      <c r="HA254" s="26"/>
      <c r="HB254" s="26"/>
      <c r="HC254" s="26"/>
      <c r="HD254" s="26"/>
      <c r="HE254" s="26"/>
      <c r="HF254" s="26"/>
      <c r="HG254" s="26"/>
      <c r="HH254" s="26"/>
      <c r="HI254" s="26"/>
      <c r="HJ254" s="26"/>
      <c r="HK254" s="26"/>
      <c r="HL254" s="26"/>
      <c r="HM254" s="26"/>
      <c r="HN254" s="26"/>
      <c r="HO254" s="26"/>
      <c r="HP254" s="26"/>
      <c r="HQ254" s="26"/>
      <c r="HR254" s="26"/>
      <c r="HS254" s="26"/>
      <c r="HT254" s="26"/>
      <c r="HU254" s="26"/>
      <c r="HV254" s="26"/>
      <c r="HW254" s="26"/>
      <c r="HX254" s="26"/>
      <c r="HY254" s="26"/>
      <c r="HZ254" s="26"/>
      <c r="IA254" s="26"/>
      <c r="IB254" s="26"/>
      <c r="IC254" s="26"/>
      <c r="ID254" s="26"/>
      <c r="IE254" s="26"/>
      <c r="IF254" s="26"/>
      <c r="IG254" s="26"/>
      <c r="IH254" s="26"/>
      <c r="II254" s="26"/>
      <c r="IJ254" s="26"/>
      <c r="IK254" s="26"/>
      <c r="IL254" s="26"/>
      <c r="IM254" s="26"/>
      <c r="IN254" s="26"/>
      <c r="IO254" s="26"/>
      <c r="IP254" s="26"/>
      <c r="IQ254" s="26"/>
      <c r="IR254" s="80"/>
      <c r="IS254" s="27"/>
      <c r="IT254" s="26"/>
      <c r="IU254" s="80"/>
      <c r="IV254" s="26"/>
      <c r="IW254" s="26"/>
      <c r="IX254" s="26"/>
      <c r="IY254" s="26"/>
      <c r="IZ254" s="26"/>
      <c r="JA254" s="26"/>
      <c r="JB254" s="26"/>
      <c r="JC254" s="26"/>
      <c r="JD254" s="26"/>
      <c r="JE254" s="26"/>
      <c r="JF254" s="26"/>
      <c r="JG254" s="26"/>
      <c r="JH254" s="26"/>
      <c r="JI254" s="26"/>
      <c r="JJ254" s="26"/>
      <c r="JK254" s="26"/>
      <c r="JL254" s="26"/>
      <c r="JM254" s="26"/>
      <c r="JN254" s="26"/>
      <c r="JO254" s="26"/>
      <c r="JP254" s="26"/>
      <c r="JQ254" s="26"/>
      <c r="JR254" s="26"/>
      <c r="JS254" s="26"/>
      <c r="JT254" s="26"/>
      <c r="JU254" s="26"/>
      <c r="JV254" s="26"/>
      <c r="JW254" s="26"/>
      <c r="JX254" s="30"/>
      <c r="JY254" s="30"/>
      <c r="JZ254" s="30"/>
      <c r="KA254" s="30"/>
      <c r="KB254" s="26"/>
      <c r="KC254" s="26"/>
      <c r="KD254" s="26"/>
      <c r="KE254" s="26"/>
      <c r="KF254" s="26"/>
      <c r="KG254" s="26"/>
      <c r="KH254" s="26"/>
      <c r="KI254" s="26"/>
      <c r="KJ254" s="26"/>
      <c r="KK254" s="26"/>
      <c r="KL254" s="26"/>
      <c r="KM254" s="26"/>
      <c r="KN254" s="26"/>
      <c r="KO254" s="26"/>
      <c r="KP254" s="26"/>
      <c r="KQ254" s="26"/>
      <c r="KR254" s="26"/>
      <c r="KS254" s="26"/>
      <c r="KT254" s="26"/>
      <c r="KU254" s="26"/>
      <c r="KV254" s="26"/>
      <c r="KW254" s="26"/>
      <c r="KX254" s="26"/>
      <c r="KY254" s="26"/>
      <c r="KZ254" s="26"/>
      <c r="LA254" s="26"/>
      <c r="LB254" s="26"/>
      <c r="LC254" s="26"/>
      <c r="LD254" s="26"/>
      <c r="LE254" s="26"/>
      <c r="LF254" s="26"/>
      <c r="LG254" s="26"/>
      <c r="LH254" s="26"/>
      <c r="LI254" s="26"/>
      <c r="LJ254" s="26"/>
      <c r="LK254" s="26"/>
      <c r="LL254" s="26"/>
      <c r="LM254" s="26"/>
      <c r="LN254" s="26"/>
      <c r="LO254" s="26"/>
      <c r="LP254" s="26"/>
      <c r="LQ254" s="26"/>
      <c r="LR254" s="26"/>
      <c r="LS254" s="26"/>
    </row>
    <row r="255" spans="1:331" ht="15.75" x14ac:dyDescent="0.25">
      <c r="A255" s="66" t="s">
        <v>448</v>
      </c>
      <c r="B255" s="198">
        <f t="shared" si="536"/>
        <v>2544</v>
      </c>
      <c r="C255" s="198">
        <f t="shared" si="537"/>
        <v>3143.83</v>
      </c>
      <c r="D255" s="198">
        <f t="shared" si="538"/>
        <v>3143.83</v>
      </c>
      <c r="E255" s="198"/>
      <c r="F255" s="198">
        <f t="shared" si="539"/>
        <v>3143.83</v>
      </c>
      <c r="G255" s="26">
        <f t="shared" si="618"/>
        <v>100</v>
      </c>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v>599.83000000000004</v>
      </c>
      <c r="BR255" s="26">
        <v>599.83000000000004</v>
      </c>
      <c r="BS255" s="26">
        <f t="shared" si="566"/>
        <v>100</v>
      </c>
      <c r="BT255" s="26"/>
      <c r="BU255" s="26"/>
      <c r="BV255" s="26"/>
      <c r="BW255" s="26"/>
      <c r="BX255" s="184"/>
      <c r="BY255" s="184"/>
      <c r="BZ255" s="184"/>
      <c r="CA255" s="184"/>
      <c r="CB255" s="26"/>
      <c r="CC255" s="26"/>
      <c r="CD255" s="26"/>
      <c r="CE255" s="80"/>
      <c r="CF255" s="26"/>
      <c r="CG255" s="26"/>
      <c r="CH255" s="26"/>
      <c r="CI255" s="80"/>
      <c r="CJ255" s="26"/>
      <c r="CK255" s="26"/>
      <c r="CL255" s="26"/>
      <c r="CM255" s="80"/>
      <c r="CN255" s="26"/>
      <c r="CO255" s="26"/>
      <c r="CP255" s="26"/>
      <c r="CQ255" s="26"/>
      <c r="CR255" s="26"/>
      <c r="CS255" s="26"/>
      <c r="CT255" s="26"/>
      <c r="CU255" s="26"/>
      <c r="CV255" s="26"/>
      <c r="CW255" s="26"/>
      <c r="CX255" s="26"/>
      <c r="CY255" s="80"/>
      <c r="CZ255" s="26">
        <v>2544</v>
      </c>
      <c r="DA255" s="26">
        <v>2544</v>
      </c>
      <c r="DB255" s="26">
        <v>2544</v>
      </c>
      <c r="DC255" s="31">
        <f t="shared" si="567"/>
        <v>100</v>
      </c>
      <c r="DD255" s="26"/>
      <c r="DE255" s="26"/>
      <c r="DF255" s="26"/>
      <c r="DG255" s="80"/>
      <c r="DH255" s="80"/>
      <c r="DI255" s="26"/>
      <c r="DJ255" s="26"/>
      <c r="DK255" s="80"/>
      <c r="DL255" s="80"/>
      <c r="DM255" s="26"/>
      <c r="DN255" s="26"/>
      <c r="DO255" s="80"/>
      <c r="DP255" s="26"/>
      <c r="DQ255" s="26"/>
      <c r="DR255" s="26"/>
      <c r="DS255" s="27"/>
      <c r="DT255" s="27"/>
      <c r="DU255" s="27"/>
      <c r="DV255" s="26"/>
      <c r="DW255" s="80"/>
      <c r="DX255" s="80"/>
      <c r="DY255" s="27"/>
      <c r="DZ255" s="26"/>
      <c r="EA255" s="80"/>
      <c r="EB255" s="27"/>
      <c r="EC255" s="27"/>
      <c r="ED255" s="26"/>
      <c r="EE255" s="80"/>
      <c r="EF255" s="27"/>
      <c r="EG255" s="27"/>
      <c r="EH255" s="26"/>
      <c r="EI255" s="26"/>
      <c r="EJ255" s="27"/>
      <c r="EK255" s="27"/>
      <c r="EL255" s="26"/>
      <c r="EM255" s="80"/>
      <c r="EN255" s="27"/>
      <c r="EO255" s="27"/>
      <c r="EP255" s="26"/>
      <c r="EQ255" s="80"/>
      <c r="ER255" s="26"/>
      <c r="ES255" s="26"/>
      <c r="ET255" s="26"/>
      <c r="EU255" s="80"/>
      <c r="EV255" s="26"/>
      <c r="EW255" s="26"/>
      <c r="EX255" s="26"/>
      <c r="EY255" s="26"/>
      <c r="EZ255" s="26"/>
      <c r="FA255" s="26"/>
      <c r="FB255" s="26"/>
      <c r="FC255" s="26"/>
      <c r="FD255" s="27"/>
      <c r="FE255" s="27"/>
      <c r="FF255" s="26"/>
      <c r="FG255" s="80"/>
      <c r="FH255" s="80"/>
      <c r="FI255" s="27"/>
      <c r="FJ255" s="26"/>
      <c r="FK255" s="80"/>
      <c r="FL255" s="80"/>
      <c r="FM255" s="27"/>
      <c r="FN255" s="26"/>
      <c r="FO255" s="80"/>
      <c r="FP255" s="26"/>
      <c r="FQ255" s="26"/>
      <c r="FR255" s="26"/>
      <c r="FS255" s="80"/>
      <c r="FT255" s="80"/>
      <c r="FU255" s="26"/>
      <c r="FV255" s="26"/>
      <c r="FW255" s="26"/>
      <c r="FX255" s="26"/>
      <c r="FY255" s="26"/>
      <c r="FZ255" s="26"/>
      <c r="GA255" s="80"/>
      <c r="GB255" s="26"/>
      <c r="GC255" s="26"/>
      <c r="GD255" s="26"/>
      <c r="GE255" s="80"/>
      <c r="GF255" s="26"/>
      <c r="GG255" s="26"/>
      <c r="GH255" s="26"/>
      <c r="GI255" s="80"/>
      <c r="GJ255" s="80"/>
      <c r="GK255" s="26"/>
      <c r="GL255" s="26"/>
      <c r="GM255" s="80"/>
      <c r="GN255" s="26"/>
      <c r="GO255" s="26"/>
      <c r="GP255" s="26"/>
      <c r="GQ255" s="80"/>
      <c r="GR255" s="80"/>
      <c r="GS255" s="26"/>
      <c r="GT255" s="26"/>
      <c r="GU255" s="26"/>
      <c r="GV255" s="26"/>
      <c r="GW255" s="26"/>
      <c r="GX255" s="26"/>
      <c r="GY255" s="26"/>
      <c r="GZ255" s="26"/>
      <c r="HA255" s="26"/>
      <c r="HB255" s="26"/>
      <c r="HC255" s="26"/>
      <c r="HD255" s="26"/>
      <c r="HE255" s="26"/>
      <c r="HF255" s="26"/>
      <c r="HG255" s="26"/>
      <c r="HH255" s="26"/>
      <c r="HI255" s="26"/>
      <c r="HJ255" s="26"/>
      <c r="HK255" s="26"/>
      <c r="HL255" s="26"/>
      <c r="HM255" s="26"/>
      <c r="HN255" s="26"/>
      <c r="HO255" s="26"/>
      <c r="HP255" s="26"/>
      <c r="HQ255" s="26"/>
      <c r="HR255" s="26"/>
      <c r="HS255" s="26"/>
      <c r="HT255" s="26"/>
      <c r="HU255" s="26"/>
      <c r="HV255" s="26"/>
      <c r="HW255" s="26"/>
      <c r="HX255" s="26"/>
      <c r="HY255" s="26"/>
      <c r="HZ255" s="26"/>
      <c r="IA255" s="26"/>
      <c r="IB255" s="26"/>
      <c r="IC255" s="26"/>
      <c r="ID255" s="26"/>
      <c r="IE255" s="26"/>
      <c r="IF255" s="26"/>
      <c r="IG255" s="26"/>
      <c r="IH255" s="26"/>
      <c r="II255" s="26"/>
      <c r="IJ255" s="26"/>
      <c r="IK255" s="26"/>
      <c r="IL255" s="26"/>
      <c r="IM255" s="26"/>
      <c r="IN255" s="26"/>
      <c r="IO255" s="26"/>
      <c r="IP255" s="26"/>
      <c r="IQ255" s="26"/>
      <c r="IR255" s="80"/>
      <c r="IS255" s="27"/>
      <c r="IT255" s="26"/>
      <c r="IU255" s="80"/>
      <c r="IV255" s="26"/>
      <c r="IW255" s="26"/>
      <c r="IX255" s="26"/>
      <c r="IY255" s="26"/>
      <c r="IZ255" s="26"/>
      <c r="JA255" s="26"/>
      <c r="JB255" s="26"/>
      <c r="JC255" s="26"/>
      <c r="JD255" s="26"/>
      <c r="JE255" s="26"/>
      <c r="JF255" s="26"/>
      <c r="JG255" s="26"/>
      <c r="JH255" s="26"/>
      <c r="JI255" s="26"/>
      <c r="JJ255" s="26"/>
      <c r="JK255" s="26"/>
      <c r="JL255" s="26"/>
      <c r="JM255" s="26"/>
      <c r="JN255" s="26"/>
      <c r="JO255" s="26"/>
      <c r="JP255" s="26"/>
      <c r="JQ255" s="26"/>
      <c r="JR255" s="26"/>
      <c r="JS255" s="26"/>
      <c r="JT255" s="26"/>
      <c r="JU255" s="26"/>
      <c r="JV255" s="26"/>
      <c r="JW255" s="26"/>
      <c r="JX255" s="30"/>
      <c r="JY255" s="30"/>
      <c r="JZ255" s="30"/>
      <c r="KA255" s="30"/>
      <c r="KB255" s="26"/>
      <c r="KC255" s="26"/>
      <c r="KD255" s="26"/>
      <c r="KE255" s="26"/>
      <c r="KF255" s="26"/>
      <c r="KG255" s="26"/>
      <c r="KH255" s="26"/>
      <c r="KI255" s="26"/>
      <c r="KJ255" s="26"/>
      <c r="KK255" s="26"/>
      <c r="KL255" s="26"/>
      <c r="KM255" s="26"/>
      <c r="KN255" s="26"/>
      <c r="KO255" s="26"/>
      <c r="KP255" s="26"/>
      <c r="KQ255" s="26"/>
      <c r="KR255" s="26"/>
      <c r="KS255" s="26"/>
      <c r="KT255" s="26"/>
      <c r="KU255" s="26"/>
      <c r="KV255" s="26"/>
      <c r="KW255" s="26"/>
      <c r="KX255" s="26"/>
      <c r="KY255" s="26"/>
      <c r="KZ255" s="26"/>
      <c r="LA255" s="26"/>
      <c r="LB255" s="26"/>
      <c r="LC255" s="26"/>
      <c r="LD255" s="26"/>
      <c r="LE255" s="26"/>
      <c r="LF255" s="26"/>
      <c r="LG255" s="26"/>
      <c r="LH255" s="26"/>
      <c r="LI255" s="26"/>
      <c r="LJ255" s="26"/>
      <c r="LK255" s="26"/>
      <c r="LL255" s="26"/>
      <c r="LM255" s="26"/>
      <c r="LN255" s="26"/>
      <c r="LO255" s="26"/>
      <c r="LP255" s="26"/>
      <c r="LQ255" s="26"/>
      <c r="LR255" s="26"/>
      <c r="LS255" s="26"/>
    </row>
    <row r="256" spans="1:331" ht="15.75" x14ac:dyDescent="0.25">
      <c r="A256" s="66" t="s">
        <v>449</v>
      </c>
      <c r="B256" s="198">
        <f t="shared" si="536"/>
        <v>1350</v>
      </c>
      <c r="C256" s="198">
        <f t="shared" si="537"/>
        <v>1350</v>
      </c>
      <c r="D256" s="198">
        <f t="shared" si="538"/>
        <v>1350</v>
      </c>
      <c r="E256" s="198"/>
      <c r="F256" s="198">
        <f t="shared" si="539"/>
        <v>1350</v>
      </c>
      <c r="G256" s="26">
        <f t="shared" si="618"/>
        <v>100</v>
      </c>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184"/>
      <c r="BY256" s="184"/>
      <c r="BZ256" s="184"/>
      <c r="CA256" s="184"/>
      <c r="CB256" s="26"/>
      <c r="CC256" s="26"/>
      <c r="CD256" s="26"/>
      <c r="CE256" s="80"/>
      <c r="CF256" s="26"/>
      <c r="CG256" s="26"/>
      <c r="CH256" s="26"/>
      <c r="CI256" s="80"/>
      <c r="CJ256" s="26"/>
      <c r="CK256" s="26"/>
      <c r="CL256" s="26"/>
      <c r="CM256" s="80"/>
      <c r="CN256" s="26"/>
      <c r="CO256" s="26"/>
      <c r="CP256" s="26"/>
      <c r="CQ256" s="80"/>
      <c r="CR256" s="26"/>
      <c r="CS256" s="26"/>
      <c r="CT256" s="26"/>
      <c r="CU256" s="80"/>
      <c r="CV256" s="80"/>
      <c r="CW256" s="26"/>
      <c r="CX256" s="26"/>
      <c r="CY256" s="80"/>
      <c r="CZ256" s="26">
        <v>1350</v>
      </c>
      <c r="DA256" s="26">
        <v>1350</v>
      </c>
      <c r="DB256" s="26">
        <v>1350</v>
      </c>
      <c r="DC256" s="31">
        <f t="shared" si="567"/>
        <v>100</v>
      </c>
      <c r="DD256" s="26"/>
      <c r="DE256" s="26"/>
      <c r="DF256" s="26"/>
      <c r="DG256" s="80"/>
      <c r="DH256" s="80"/>
      <c r="DI256" s="26"/>
      <c r="DJ256" s="26"/>
      <c r="DK256" s="80"/>
      <c r="DL256" s="80"/>
      <c r="DM256" s="26"/>
      <c r="DN256" s="26"/>
      <c r="DO256" s="80"/>
      <c r="DP256" s="26"/>
      <c r="DQ256" s="26"/>
      <c r="DR256" s="26"/>
      <c r="DS256" s="27"/>
      <c r="DT256" s="27"/>
      <c r="DU256" s="27"/>
      <c r="DV256" s="26"/>
      <c r="DW256" s="80"/>
      <c r="DX256" s="80"/>
      <c r="DY256" s="27"/>
      <c r="DZ256" s="26"/>
      <c r="EA256" s="80"/>
      <c r="EB256" s="27"/>
      <c r="EC256" s="27"/>
      <c r="ED256" s="26"/>
      <c r="EE256" s="80"/>
      <c r="EF256" s="27"/>
      <c r="EG256" s="27"/>
      <c r="EH256" s="26"/>
      <c r="EI256" s="26"/>
      <c r="EJ256" s="27"/>
      <c r="EK256" s="27"/>
      <c r="EL256" s="26"/>
      <c r="EM256" s="80"/>
      <c r="EN256" s="27"/>
      <c r="EO256" s="27"/>
      <c r="EP256" s="26"/>
      <c r="EQ256" s="80"/>
      <c r="ER256" s="26"/>
      <c r="ES256" s="26"/>
      <c r="ET256" s="26"/>
      <c r="EU256" s="80"/>
      <c r="EV256" s="26"/>
      <c r="EW256" s="26"/>
      <c r="EX256" s="26"/>
      <c r="EY256" s="26"/>
      <c r="EZ256" s="26"/>
      <c r="FA256" s="26"/>
      <c r="FB256" s="26"/>
      <c r="FC256" s="26"/>
      <c r="FD256" s="27"/>
      <c r="FE256" s="27"/>
      <c r="FF256" s="26"/>
      <c r="FG256" s="80"/>
      <c r="FH256" s="80"/>
      <c r="FI256" s="27"/>
      <c r="FJ256" s="26"/>
      <c r="FK256" s="80"/>
      <c r="FL256" s="80"/>
      <c r="FM256" s="27"/>
      <c r="FN256" s="26"/>
      <c r="FO256" s="80"/>
      <c r="FP256" s="26"/>
      <c r="FQ256" s="26"/>
      <c r="FR256" s="26"/>
      <c r="FS256" s="80"/>
      <c r="FT256" s="80"/>
      <c r="FU256" s="26"/>
      <c r="FV256" s="26"/>
      <c r="FW256" s="26"/>
      <c r="FX256" s="26"/>
      <c r="FY256" s="26"/>
      <c r="FZ256" s="26"/>
      <c r="GA256" s="80"/>
      <c r="GB256" s="26"/>
      <c r="GC256" s="26"/>
      <c r="GD256" s="26"/>
      <c r="GE256" s="80"/>
      <c r="GF256" s="26"/>
      <c r="GG256" s="26"/>
      <c r="GH256" s="26"/>
      <c r="GI256" s="80"/>
      <c r="GJ256" s="80"/>
      <c r="GK256" s="26"/>
      <c r="GL256" s="26"/>
      <c r="GM256" s="80"/>
      <c r="GN256" s="26"/>
      <c r="GO256" s="26"/>
      <c r="GP256" s="26"/>
      <c r="GQ256" s="80"/>
      <c r="GR256" s="80"/>
      <c r="GS256" s="26"/>
      <c r="GT256" s="26"/>
      <c r="GU256" s="26"/>
      <c r="GV256" s="26"/>
      <c r="GW256" s="26"/>
      <c r="GX256" s="26"/>
      <c r="GY256" s="26"/>
      <c r="GZ256" s="26"/>
      <c r="HA256" s="26"/>
      <c r="HB256" s="26"/>
      <c r="HC256" s="26"/>
      <c r="HD256" s="26"/>
      <c r="HE256" s="26"/>
      <c r="HF256" s="26"/>
      <c r="HG256" s="26"/>
      <c r="HH256" s="26"/>
      <c r="HI256" s="26"/>
      <c r="HJ256" s="26"/>
      <c r="HK256" s="26"/>
      <c r="HL256" s="26"/>
      <c r="HM256" s="26"/>
      <c r="HN256" s="26"/>
      <c r="HO256" s="26"/>
      <c r="HP256" s="26"/>
      <c r="HQ256" s="26"/>
      <c r="HR256" s="26"/>
      <c r="HS256" s="26"/>
      <c r="HT256" s="26"/>
      <c r="HU256" s="26"/>
      <c r="HV256" s="26"/>
      <c r="HW256" s="26"/>
      <c r="HX256" s="26"/>
      <c r="HY256" s="26"/>
      <c r="HZ256" s="26"/>
      <c r="IA256" s="26"/>
      <c r="IB256" s="26"/>
      <c r="IC256" s="26"/>
      <c r="ID256" s="26"/>
      <c r="IE256" s="26"/>
      <c r="IF256" s="26"/>
      <c r="IG256" s="26"/>
      <c r="IH256" s="26"/>
      <c r="II256" s="26"/>
      <c r="IJ256" s="26"/>
      <c r="IK256" s="26"/>
      <c r="IL256" s="26"/>
      <c r="IM256" s="26"/>
      <c r="IN256" s="26"/>
      <c r="IO256" s="26"/>
      <c r="IP256" s="26"/>
      <c r="IQ256" s="26"/>
      <c r="IR256" s="80"/>
      <c r="IS256" s="27"/>
      <c r="IT256" s="26"/>
      <c r="IU256" s="80"/>
      <c r="IV256" s="26"/>
      <c r="IW256" s="26"/>
      <c r="IX256" s="26"/>
      <c r="IY256" s="26"/>
      <c r="IZ256" s="26"/>
      <c r="JA256" s="26"/>
      <c r="JB256" s="26"/>
      <c r="JC256" s="26"/>
      <c r="JD256" s="26"/>
      <c r="JE256" s="26"/>
      <c r="JF256" s="26"/>
      <c r="JG256" s="26"/>
      <c r="JH256" s="26"/>
      <c r="JI256" s="26"/>
      <c r="JJ256" s="26"/>
      <c r="JK256" s="26"/>
      <c r="JL256" s="26"/>
      <c r="JM256" s="26"/>
      <c r="JN256" s="26"/>
      <c r="JO256" s="26"/>
      <c r="JP256" s="26"/>
      <c r="JQ256" s="26"/>
      <c r="JR256" s="26"/>
      <c r="JS256" s="26"/>
      <c r="JT256" s="26"/>
      <c r="JU256" s="26"/>
      <c r="JV256" s="26"/>
      <c r="JW256" s="26"/>
      <c r="JX256" s="30"/>
      <c r="JY256" s="30"/>
      <c r="JZ256" s="30"/>
      <c r="KA256" s="30"/>
      <c r="KB256" s="26"/>
      <c r="KC256" s="26"/>
      <c r="KD256" s="26"/>
      <c r="KE256" s="26"/>
      <c r="KF256" s="26"/>
      <c r="KG256" s="26"/>
      <c r="KH256" s="26"/>
      <c r="KI256" s="26"/>
      <c r="KJ256" s="26"/>
      <c r="KK256" s="26"/>
      <c r="KL256" s="26"/>
      <c r="KM256" s="26"/>
      <c r="KN256" s="26"/>
      <c r="KO256" s="26"/>
      <c r="KP256" s="26"/>
      <c r="KQ256" s="26"/>
      <c r="KR256" s="26"/>
      <c r="KS256" s="26"/>
      <c r="KT256" s="26"/>
      <c r="KU256" s="26"/>
      <c r="KV256" s="26"/>
      <c r="KW256" s="26"/>
      <c r="KX256" s="26"/>
      <c r="KY256" s="26"/>
      <c r="KZ256" s="26"/>
      <c r="LA256" s="26"/>
      <c r="LB256" s="26"/>
      <c r="LC256" s="26"/>
      <c r="LD256" s="26"/>
      <c r="LE256" s="26"/>
      <c r="LF256" s="26"/>
      <c r="LG256" s="26"/>
      <c r="LH256" s="26"/>
      <c r="LI256" s="26"/>
      <c r="LJ256" s="26"/>
      <c r="LK256" s="26"/>
      <c r="LL256" s="26"/>
      <c r="LM256" s="26"/>
      <c r="LN256" s="26"/>
      <c r="LO256" s="26"/>
      <c r="LP256" s="26"/>
      <c r="LQ256" s="26"/>
      <c r="LR256" s="26"/>
      <c r="LS256" s="26"/>
    </row>
    <row r="257" spans="1:331" s="154" customFormat="1" ht="31.5" x14ac:dyDescent="0.25">
      <c r="A257" s="20" t="s">
        <v>274</v>
      </c>
      <c r="B257" s="197">
        <f t="shared" si="536"/>
        <v>94778.932199999996</v>
      </c>
      <c r="C257" s="197">
        <f t="shared" si="537"/>
        <v>103542.03505999998</v>
      </c>
      <c r="D257" s="197">
        <f t="shared" si="538"/>
        <v>103542.03505999998</v>
      </c>
      <c r="E257" s="197"/>
      <c r="F257" s="197">
        <f t="shared" si="539"/>
        <v>62120.765330000002</v>
      </c>
      <c r="G257" s="28">
        <f t="shared" si="618"/>
        <v>59.99569671776549</v>
      </c>
      <c r="H257" s="29"/>
      <c r="I257" s="29"/>
      <c r="J257" s="29"/>
      <c r="K257" s="28"/>
      <c r="L257" s="28"/>
      <c r="M257" s="29">
        <f>M258+M259+M260+M261+M262+M263+M264+M265+M266+M267</f>
        <v>0</v>
      </c>
      <c r="N257" s="29">
        <f>N258+N259+N260+N261+N262+N263+N264+N265+N266+N267</f>
        <v>0</v>
      </c>
      <c r="O257" s="29">
        <f>O258+O259+O260+O261+O262+O263+O264+O265+O266+O267</f>
        <v>0</v>
      </c>
      <c r="P257" s="29"/>
      <c r="Q257" s="29">
        <f>Q258+Q259+Q260+Q261+Q262+Q263+Q264+Q265+Q266+Q267</f>
        <v>0</v>
      </c>
      <c r="R257" s="29">
        <f>R258+R259+R260+R261+R262+R263+R264+R265+R266+R267</f>
        <v>0</v>
      </c>
      <c r="S257" s="29">
        <f>S258+S259+S260+S261+S262+S263+S264+S265+S266+S267</f>
        <v>0</v>
      </c>
      <c r="T257" s="29"/>
      <c r="U257" s="29">
        <f>U258+U259+U260+U261+U262+U263+U264+U265+U266+U267</f>
        <v>0</v>
      </c>
      <c r="V257" s="29">
        <f>V258+V259+V260+V261+V262+V263+V264+V265+V266+V267</f>
        <v>0</v>
      </c>
      <c r="W257" s="29">
        <f>W258+W259+W260+W261+W262+W263+W264+W265+W266+W267</f>
        <v>0</v>
      </c>
      <c r="X257" s="29">
        <f t="shared" ref="X257:AA257" si="665">X258+X259+X260+X261+X262+X263+X264+X265+X266+X267</f>
        <v>0</v>
      </c>
      <c r="Y257" s="29">
        <f t="shared" si="665"/>
        <v>0</v>
      </c>
      <c r="Z257" s="29">
        <f t="shared" si="665"/>
        <v>0</v>
      </c>
      <c r="AA257" s="29">
        <f t="shared" si="665"/>
        <v>0</v>
      </c>
      <c r="AB257" s="29">
        <f t="shared" ref="AB257:AE257" si="666">AB258+AB259+AB260+AB261+AB262+AB263+AB264+AB265+AB266+AB267</f>
        <v>0</v>
      </c>
      <c r="AC257" s="29">
        <f t="shared" si="666"/>
        <v>0</v>
      </c>
      <c r="AD257" s="29">
        <f t="shared" si="666"/>
        <v>0</v>
      </c>
      <c r="AE257" s="29">
        <f t="shared" si="666"/>
        <v>0</v>
      </c>
      <c r="AF257" s="29"/>
      <c r="AG257" s="29">
        <f>AG258+AG259+AG260+AG261+AG262+AG263+AG264+AG265+AG266+AG267</f>
        <v>0</v>
      </c>
      <c r="AH257" s="29">
        <f>AH258+AH259+AH260+AH261+AH262+AH263+AH264+AH265+AH266+AH267</f>
        <v>0</v>
      </c>
      <c r="AI257" s="29">
        <f>AI258+AI259+AI260+AI261+AI262+AI263+AI264+AI265+AI266+AI267</f>
        <v>0</v>
      </c>
      <c r="AJ257" s="29"/>
      <c r="AK257" s="29">
        <f t="shared" ref="AK257:AP257" si="667">AK258+AK259+AK260+AK261+AK262+AK263+AK264+AK265+AK266+AK267</f>
        <v>0</v>
      </c>
      <c r="AL257" s="29">
        <f t="shared" si="667"/>
        <v>0</v>
      </c>
      <c r="AM257" s="29">
        <f t="shared" si="667"/>
        <v>0</v>
      </c>
      <c r="AN257" s="29">
        <f t="shared" ref="AN257" si="668">AN258+AN259+AN260+AN261+AN262+AN263+AN264+AN265+AN266+AN267</f>
        <v>0</v>
      </c>
      <c r="AO257" s="29">
        <f t="shared" si="667"/>
        <v>0</v>
      </c>
      <c r="AP257" s="29">
        <f t="shared" si="667"/>
        <v>0</v>
      </c>
      <c r="AQ257" s="29"/>
      <c r="AR257" s="29">
        <f>AR258+AR259+AR260+AR261+AR262+AR263+AR264+AR265+AR266+AR267</f>
        <v>0</v>
      </c>
      <c r="AS257" s="29">
        <f>AS258+AS259+AS260+AS261+AS262+AS263+AS264+AS265+AS266+AS267</f>
        <v>0</v>
      </c>
      <c r="AT257" s="29">
        <f>AT258+AT259+AT260+AT261+AT262+AT263+AT264+AT265+AT266+AT267</f>
        <v>0</v>
      </c>
      <c r="AU257" s="28"/>
      <c r="AV257" s="29">
        <f>AV258+AV259+AV260+AV261+AV262+AV263+AV264+AV265+AV266+AV267</f>
        <v>51.020410000000005</v>
      </c>
      <c r="AW257" s="29">
        <f>AW258+AW259+AW260+AW261+AW262+AW263+AW264+AW265+AW266+AW267</f>
        <v>51.020410000000005</v>
      </c>
      <c r="AX257" s="29">
        <f>AX258+AX259+AX260+AX261+AX262+AX263+AX264+AX265+AX266+AX267</f>
        <v>51.020410000000005</v>
      </c>
      <c r="AY257" s="28">
        <f>AX257/AW257*100</f>
        <v>100</v>
      </c>
      <c r="AZ257" s="29">
        <f>AZ258+AZ259+AZ260+AZ261+AZ262+AZ263+AZ264+AZ265+AZ266+AZ267</f>
        <v>42.811790000000002</v>
      </c>
      <c r="BA257" s="29">
        <f>BA258+BA259+BA260+BA261+BA262+BA263+BA264+BA265+BA266+BA267</f>
        <v>42.811790000000002</v>
      </c>
      <c r="BB257" s="29">
        <f>BB258+BB259+BB260+BB261+BB262+BB263+BB264+BB265+BB266+BB267</f>
        <v>42.811790000000002</v>
      </c>
      <c r="BC257" s="28">
        <f>BB257/BA257*100</f>
        <v>100</v>
      </c>
      <c r="BD257" s="29"/>
      <c r="BE257" s="29"/>
      <c r="BF257" s="29"/>
      <c r="BG257" s="28"/>
      <c r="BH257" s="29"/>
      <c r="BI257" s="29"/>
      <c r="BJ257" s="29"/>
      <c r="BK257" s="28"/>
      <c r="BL257" s="28"/>
      <c r="BM257" s="29">
        <f>BM258+BM259+BM260+BM261+BM262+BM263+BM264+BM265+BM266+BM267</f>
        <v>0</v>
      </c>
      <c r="BN257" s="29">
        <f>BN258+BN259+BN260+BN261+BN262+BN263+BN264+BN265+BN266+BN267</f>
        <v>0</v>
      </c>
      <c r="BO257" s="29">
        <f>BO258+BO259+BO260+BO261+BO262+BO263+BO264+BO265+BO266+BO267</f>
        <v>0</v>
      </c>
      <c r="BP257" s="29"/>
      <c r="BQ257" s="29">
        <f>SUM(BQ258:BQ270)</f>
        <v>4736.6728599999997</v>
      </c>
      <c r="BR257" s="29">
        <f>SUM(BR258:BR270)</f>
        <v>2047.1774300000002</v>
      </c>
      <c r="BS257" s="28">
        <f t="shared" si="566"/>
        <v>43.219734410790622</v>
      </c>
      <c r="BT257" s="29">
        <f>BT258+BT259+BT260+BT261+BT262+BT263+BT264+BT265+BT266+BT267</f>
        <v>8500</v>
      </c>
      <c r="BU257" s="29">
        <f>BU258+BU259+BU260+BU261+BU262+BU263+BU264+BU265+BU266+BU267</f>
        <v>8500</v>
      </c>
      <c r="BV257" s="29">
        <f>BV258+BV259+BV260+BV261+BV262+BV263+BV264+BV265+BV266+BV267</f>
        <v>1874.25</v>
      </c>
      <c r="BW257" s="28">
        <f>BV257/BU257*100</f>
        <v>22.05</v>
      </c>
      <c r="BX257" s="29">
        <f t="shared" ref="BX257:CE257" si="669">BX258+BX259+BX260+BX261+BX262+BX263+BX264+BX265+BX266+BX267</f>
        <v>19194.8</v>
      </c>
      <c r="BY257" s="29">
        <f t="shared" si="669"/>
        <v>24312.5</v>
      </c>
      <c r="BZ257" s="29">
        <f t="shared" si="669"/>
        <v>13213.14752</v>
      </c>
      <c r="CA257" s="29">
        <f t="shared" si="669"/>
        <v>54.347136329048837</v>
      </c>
      <c r="CB257" s="29">
        <f t="shared" si="669"/>
        <v>0</v>
      </c>
      <c r="CC257" s="29">
        <f t="shared" si="669"/>
        <v>0</v>
      </c>
      <c r="CD257" s="29">
        <f t="shared" si="669"/>
        <v>0</v>
      </c>
      <c r="CE257" s="29">
        <f t="shared" si="669"/>
        <v>0</v>
      </c>
      <c r="CF257" s="29">
        <f t="shared" ref="CF257" si="670">CF258+CF259+CF260+CF261+CF262+CF263+CF264+CF265+CF266+CF267</f>
        <v>3518.7</v>
      </c>
      <c r="CG257" s="29">
        <f t="shared" ref="CG257:CL257" si="671">CG258+CG259+CG260+CG261+CG262+CG263+CG264+CG265+CG266+CG267</f>
        <v>4184.3999999999996</v>
      </c>
      <c r="CH257" s="29">
        <f t="shared" si="671"/>
        <v>2136.3944100000003</v>
      </c>
      <c r="CI257" s="29">
        <f t="shared" si="671"/>
        <v>51.056170777172369</v>
      </c>
      <c r="CJ257" s="29">
        <f t="shared" ref="CJ257" si="672">CJ258+CJ259+CJ260+CJ261+CJ262+CJ263+CJ264+CJ265+CJ266+CJ267</f>
        <v>560</v>
      </c>
      <c r="CK257" s="29">
        <f t="shared" si="671"/>
        <v>560</v>
      </c>
      <c r="CL257" s="29">
        <f t="shared" si="671"/>
        <v>58.9</v>
      </c>
      <c r="CM257" s="29">
        <f>CL257/CK257*100</f>
        <v>10.517857142857142</v>
      </c>
      <c r="CN257" s="29">
        <f>CN258+CN259+CN260+CN261+CN262+CN263+CN264+CN265+CN266+CN267</f>
        <v>0</v>
      </c>
      <c r="CO257" s="29">
        <f>CO258+CO259+CO260+CO261+CO262+CO263+CO264+CO265+CO266+CO267</f>
        <v>0</v>
      </c>
      <c r="CP257" s="29">
        <f>CP258+CP259+CP260+CP261+CP262+CP263+CP264+CP265+CP266+CP267</f>
        <v>0</v>
      </c>
      <c r="CQ257" s="28"/>
      <c r="CR257" s="29">
        <f>CR258+CR259+CR260+CR261+CR262+CR263+CR264+CR265+CR266+CR267</f>
        <v>0</v>
      </c>
      <c r="CS257" s="29">
        <f>CS258+CS259+CS260+CS261+CS262+CS263+CS264+CS265+CS266+CS267</f>
        <v>0</v>
      </c>
      <c r="CT257" s="29">
        <f>CT258+CT259+CT260+CT261+CT262+CT263+CT264+CT265+CT266+CT267</f>
        <v>0</v>
      </c>
      <c r="CU257" s="29">
        <f>CU258+CU259+CU260+CU261+CU262+CU263+CU264+CU265+CU266+CU267</f>
        <v>0</v>
      </c>
      <c r="CV257" s="29"/>
      <c r="CW257" s="29">
        <f>CW258+CW259+CW260+CW261+CW262+CW263+CW264+CW265+CW266+CW267</f>
        <v>0</v>
      </c>
      <c r="CX257" s="29">
        <f>CX258+CX259+CX260+CX261+CX262+CX263+CX264+CX265+CX266+CX267</f>
        <v>0</v>
      </c>
      <c r="CY257" s="29">
        <f>CY258+CY259+CY260+CY261+CY262+CY263+CY264+CY265+CY266+CY267</f>
        <v>0</v>
      </c>
      <c r="CZ257" s="29">
        <f>CZ258+CZ259+CZ260+CZ261+CZ262+CZ263+CZ264+CZ265+CZ266+CZ267+CZ268+CZ269+CZ270</f>
        <v>33579</v>
      </c>
      <c r="DA257" s="29">
        <f>DA258+DA259+DA260+DA261+DA262+DA263+DA264+DA265+DA266+DA267+DA268+DA269+DA270</f>
        <v>33579</v>
      </c>
      <c r="DB257" s="29">
        <f>DB258+DB259+DB260+DB261+DB262+DB263+DB264+DB265+DB266+DB267+DB268+DB269+DB270</f>
        <v>24677.532339999998</v>
      </c>
      <c r="DC257" s="82">
        <f t="shared" si="567"/>
        <v>73.490968581553943</v>
      </c>
      <c r="DD257" s="29">
        <f t="shared" ref="DD257:DG257" si="673">DD258+DD259+DD260+DD261+DD262+DD263+DD264+DD265+DD266+DD267</f>
        <v>0</v>
      </c>
      <c r="DE257" s="29">
        <f t="shared" si="673"/>
        <v>0</v>
      </c>
      <c r="DF257" s="29">
        <f t="shared" si="673"/>
        <v>0</v>
      </c>
      <c r="DG257" s="29">
        <f t="shared" si="673"/>
        <v>0</v>
      </c>
      <c r="DH257" s="29"/>
      <c r="DI257" s="29">
        <f>DI258+DI259+DI260+DI261+DI262+DI263+DI264+DI265+DI266+DI267</f>
        <v>0</v>
      </c>
      <c r="DJ257" s="29">
        <f>DJ258+DJ259+DJ260+DJ261+DJ262+DJ263+DJ264+DJ265+DJ266+DJ267</f>
        <v>0</v>
      </c>
      <c r="DK257" s="29">
        <f>DK258+DK259+DK260+DK261+DK262+DK263+DK264+DK265+DK266+DK267</f>
        <v>0</v>
      </c>
      <c r="DL257" s="29"/>
      <c r="DM257" s="29">
        <f>DM258+DM259+DM260+DM261+DM262+DM263+DM264+DM265+DM266+DM267</f>
        <v>2332.9299999999998</v>
      </c>
      <c r="DN257" s="29">
        <f>DN258+DN259+DN260+DN261+DN262+DN263+DN264+DN265+DN266+DN267</f>
        <v>2306.15996</v>
      </c>
      <c r="DO257" s="28">
        <f>DN257/DM257*100</f>
        <v>98.852514220315228</v>
      </c>
      <c r="DP257" s="29">
        <f>DP258+DP259+DP260+DP261+DP262+DP263+DP264+DP265+DP266+DP267</f>
        <v>130.5</v>
      </c>
      <c r="DQ257" s="29">
        <f>DQ258+DQ259+DQ260+DQ261+DQ262+DQ263+DQ264+DQ265+DQ266+DQ267</f>
        <v>130.5</v>
      </c>
      <c r="DR257" s="29">
        <f>DR258+DR259+DR260+DR261+DR262+DR263+DR264+DR265+DR266+DR267</f>
        <v>0</v>
      </c>
      <c r="DS257" s="29">
        <f>DR257/DQ257*100</f>
        <v>0</v>
      </c>
      <c r="DT257" s="29"/>
      <c r="DU257" s="29">
        <f>DU258+DU259+DU260+DU261+DU262+DU263+DU264+DU265+DU266+DU267</f>
        <v>0</v>
      </c>
      <c r="DV257" s="29">
        <f>DV258+DV259+DV260+DV261+DV262+DV263+DV264+DV265+DV266+DV267</f>
        <v>0</v>
      </c>
      <c r="DW257" s="29">
        <f>DW258+DW259+DW260+DW261+DW262+DW263+DW264+DW265+DW266+DW267</f>
        <v>0</v>
      </c>
      <c r="DX257" s="29"/>
      <c r="DY257" s="29">
        <f t="shared" ref="DY257:ED257" si="674">DY258+DY259+DY260+DY261+DY262+DY263+DY264+DY265+DY266+DY267</f>
        <v>0</v>
      </c>
      <c r="DZ257" s="29">
        <f t="shared" si="674"/>
        <v>0</v>
      </c>
      <c r="EA257" s="29">
        <f t="shared" si="674"/>
        <v>0</v>
      </c>
      <c r="EB257" s="29">
        <v>7187.7</v>
      </c>
      <c r="EC257" s="29">
        <f t="shared" si="674"/>
        <v>7187.7</v>
      </c>
      <c r="ED257" s="29">
        <f t="shared" si="674"/>
        <v>3088.38202</v>
      </c>
      <c r="EE257" s="29">
        <f>ED257/EC257*100</f>
        <v>42.967597701629174</v>
      </c>
      <c r="EF257" s="29"/>
      <c r="EG257" s="29"/>
      <c r="EH257" s="29"/>
      <c r="EI257" s="28"/>
      <c r="EJ257" s="29">
        <f>EJ258+EJ259+EJ260+EJ261+EJ262+EJ263+EJ264+EJ265+EJ266+EJ267</f>
        <v>5864.4</v>
      </c>
      <c r="EK257" s="29">
        <f>EK258+EK259+EK260+EK261+EK262+EK263+EK264+EK265+EK266+EK267</f>
        <v>6398.2</v>
      </c>
      <c r="EL257" s="29">
        <f>EL258+EL259+EL260+EL261+EL262+EL263+EL264+EL265+EL266+EL267</f>
        <v>2772.5202100000001</v>
      </c>
      <c r="EM257" s="29">
        <f>EL257/EK257*100</f>
        <v>43.332815635647535</v>
      </c>
      <c r="EN257" s="29">
        <f>EN258+EN259+EN260+EN261+EN262+EN263+EN264+EN265+EN266+EN267</f>
        <v>1000</v>
      </c>
      <c r="EO257" s="29">
        <f>EO258+EO259+EO260+EO261+EO262+EO263+EO264+EO265+EO266+EO267</f>
        <v>1000</v>
      </c>
      <c r="EP257" s="29">
        <f>EP258+EP259+EP260+EP261+EP262+EP263+EP264+EP265+EP266+EP267</f>
        <v>120</v>
      </c>
      <c r="EQ257" s="29">
        <f>EP257/EO257*100</f>
        <v>12</v>
      </c>
      <c r="ER257" s="29">
        <f t="shared" ref="ER257" si="675">ER258+ER259+ER260+ER261+ER262+ER263+ER264+ER265+ER266+ER267</f>
        <v>3693.8</v>
      </c>
      <c r="ES257" s="29">
        <f t="shared" ref="ES257:EZ257" si="676">ES258+ES259+ES260+ES261+ES262+ES263+ES264+ES265+ES266+ES267</f>
        <v>3693.8</v>
      </c>
      <c r="ET257" s="29">
        <f t="shared" si="676"/>
        <v>3693.8</v>
      </c>
      <c r="EU257" s="29">
        <f t="shared" si="676"/>
        <v>100</v>
      </c>
      <c r="EV257" s="29">
        <f t="shared" ref="EV257" si="677">EV258+EV259+EV260+EV261+EV262+EV263+EV264+EV265+EV266+EV267</f>
        <v>4340</v>
      </c>
      <c r="EW257" s="29">
        <f t="shared" si="676"/>
        <v>4000</v>
      </c>
      <c r="EX257" s="29">
        <f t="shared" si="676"/>
        <v>3904.0289500000003</v>
      </c>
      <c r="EY257" s="29">
        <f t="shared" si="676"/>
        <v>97.60072375</v>
      </c>
      <c r="EZ257" s="29">
        <f t="shared" si="676"/>
        <v>1400</v>
      </c>
      <c r="FA257" s="29">
        <f t="shared" ref="FA257:FB257" si="678">FA258+FA259+FA260+FA261+FA262+FA263+FA264+FA265+FA266+FA267</f>
        <v>0</v>
      </c>
      <c r="FB257" s="29">
        <f t="shared" si="678"/>
        <v>0</v>
      </c>
      <c r="FC257" s="29"/>
      <c r="FD257" s="29">
        <f>FD258+FD259+FD260+FD261+FD262+FD263+FD264+FD265+FD266+FD267</f>
        <v>0</v>
      </c>
      <c r="FE257" s="29">
        <f>FE258+FE259+FE260+FE261+FE262+FE263+FE264+FE265+FE266+FE267</f>
        <v>0</v>
      </c>
      <c r="FF257" s="29">
        <f>FF258+FF259+FF260+FF261+FF262+FF263+FF264+FF265+FF266+FF267</f>
        <v>0</v>
      </c>
      <c r="FG257" s="29">
        <f>FG258+FG259+FG260+FG261+FG262+FG263+FG264+FG265+FG266+FG267</f>
        <v>0</v>
      </c>
      <c r="FH257" s="29"/>
      <c r="FI257" s="29">
        <f>FI258+FI259+FI260+FI261+FI262+FI263+FI264+FI265+FI266+FI267</f>
        <v>0</v>
      </c>
      <c r="FJ257" s="29">
        <f>FJ258+FJ259+FJ260+FJ261+FJ262+FJ263+FJ264+FJ265+FJ266+FJ267</f>
        <v>0</v>
      </c>
      <c r="FK257" s="29">
        <f>FK258+FK259+FK260+FK261+FK262+FK263+FK264+FK265+FK266+FK267</f>
        <v>0</v>
      </c>
      <c r="FL257" s="29"/>
      <c r="FM257" s="29">
        <f>FM258+FM259+FM260+FM261+FM262+FM263+FM264+FM265+FM266+FM267</f>
        <v>0</v>
      </c>
      <c r="FN257" s="29">
        <f>FN258+FN259+FN260+FN261+FN262+FN263+FN264+FN265+FN266+FN267</f>
        <v>0</v>
      </c>
      <c r="FO257" s="29">
        <f>FO258+FO259+FO260+FO261+FO262+FO263+FO264+FO265+FO266+FO267</f>
        <v>0</v>
      </c>
      <c r="FP257" s="29"/>
      <c r="FQ257" s="29"/>
      <c r="FR257" s="29">
        <f>FR258+FR259+FR260+FR261+FR262+FR263+FR264+FR265+FR266+FR267</f>
        <v>0</v>
      </c>
      <c r="FS257" s="29"/>
      <c r="FT257" s="28"/>
      <c r="FU257" s="29">
        <f>SUM(FU258:FU270)</f>
        <v>0</v>
      </c>
      <c r="FV257" s="29">
        <f>SUM(FV258:FV270)</f>
        <v>0</v>
      </c>
      <c r="FW257" s="29"/>
      <c r="FX257" s="29">
        <f>FX258+FX259+FX260+FX261+FX262+FX263+FX264+FX265+FX266+FX267</f>
        <v>0</v>
      </c>
      <c r="FY257" s="29">
        <f>FY258+FY259+FY260+FY261+FY262+FY263+FY264+FY265+FY266+FY267</f>
        <v>0</v>
      </c>
      <c r="FZ257" s="29">
        <f>FZ258+FZ259+FZ260+FZ261+FZ262+FZ263+FZ264+FZ265+FZ266+FZ267</f>
        <v>0</v>
      </c>
      <c r="GA257" s="29"/>
      <c r="GB257" s="29">
        <f>GB258+GB259+GB260+GB261+GB262+GB263+GB264+GB265+GB266+GB267</f>
        <v>0</v>
      </c>
      <c r="GC257" s="29">
        <f>GC258+GC259+GC260+GC261+GC262+GC263+GC264+GC265+GC266+GC267</f>
        <v>0</v>
      </c>
      <c r="GD257" s="29">
        <f>GD258+GD259+GD260+GD261+GD262+GD263+GD264+GD265+GD266+GD267</f>
        <v>0</v>
      </c>
      <c r="GE257" s="29"/>
      <c r="GF257" s="29">
        <f>GF258+GF259+GF260+GF261+GF262+GF263+GF264+GF265+GF266+GF267</f>
        <v>0</v>
      </c>
      <c r="GG257" s="29">
        <f>GG258+GG259+GG260+GG261+GG262+GG263+GG264+GG265+GG266+GG267</f>
        <v>0</v>
      </c>
      <c r="GH257" s="29">
        <f>GH258+GH259+GH260+GH261+GH262+GH263+GH264+GH265+GH266+GH267</f>
        <v>0</v>
      </c>
      <c r="GI257" s="29"/>
      <c r="GJ257" s="29"/>
      <c r="GK257" s="29">
        <f t="shared" ref="GK257:GQ257" si="679">GK258+GK259+GK260+GK261+GK262+GK263+GK264+GK265+GK266+GK267</f>
        <v>0</v>
      </c>
      <c r="GL257" s="29">
        <f t="shared" si="679"/>
        <v>0</v>
      </c>
      <c r="GM257" s="29">
        <f t="shared" si="679"/>
        <v>0</v>
      </c>
      <c r="GN257" s="29">
        <f t="shared" si="679"/>
        <v>0</v>
      </c>
      <c r="GO257" s="29">
        <f t="shared" si="679"/>
        <v>0</v>
      </c>
      <c r="GP257" s="29">
        <f t="shared" si="679"/>
        <v>0</v>
      </c>
      <c r="GQ257" s="29">
        <f t="shared" si="679"/>
        <v>0</v>
      </c>
      <c r="GR257" s="29"/>
      <c r="GS257" s="29">
        <f>GS258+GS259+GS260+GS261+GS262+GS263+GS264+GS265+GS266+GS267</f>
        <v>0</v>
      </c>
      <c r="GT257" s="29">
        <f>GT258+GT259+GT260+GT261+GT262+GT263+GT264+GT265+GT266+GT267</f>
        <v>0</v>
      </c>
      <c r="GU257" s="29">
        <f>GU258+GU259+GU260+GU261+GU262+GU263+GU264+GU265+GU266+GU267</f>
        <v>0</v>
      </c>
      <c r="GV257" s="29"/>
      <c r="GW257" s="29"/>
      <c r="GX257" s="29"/>
      <c r="GY257" s="28"/>
      <c r="GZ257" s="28"/>
      <c r="HA257" s="29">
        <f>HA258+HA259+HA260+HA261+HA262+HA263+HA264+HA265+HA266+HA267</f>
        <v>0</v>
      </c>
      <c r="HB257" s="29">
        <f>HB258+HB259+HB260+HB261+HB262+HB263+HB264+HB265+HB266+HB267</f>
        <v>0</v>
      </c>
      <c r="HC257" s="28"/>
      <c r="HD257" s="28"/>
      <c r="HE257" s="29">
        <f>HE258+HE259+HE260+HE261+HE262+HE263+HE264+HE265+HE266+HE267</f>
        <v>0</v>
      </c>
      <c r="HF257" s="29">
        <f>HF258+HF259+HF260+HF261+HF262+HF263+HF264+HF265+HF266+HF267</f>
        <v>0</v>
      </c>
      <c r="HG257" s="28"/>
      <c r="HH257" s="29">
        <f>HH258+HH259+HH260+HH261+HH262+HH263+HH264+HH265+HH266+HH267</f>
        <v>1500</v>
      </c>
      <c r="HI257" s="29">
        <f>HI258+HI259+HI260+HI261+HI262+HI263+HI264+HI265+HI266+HI267</f>
        <v>1000</v>
      </c>
      <c r="HJ257" s="29">
        <f>HJ258+HJ259+HJ260+HJ261+HJ262+HJ263+HJ264+HJ265+HJ266+HJ267</f>
        <v>990.42782999999997</v>
      </c>
      <c r="HK257" s="28">
        <f>HJ257/HI257*100</f>
        <v>99.042783</v>
      </c>
      <c r="HL257" s="29">
        <f>HL258+HL259+HL260+HL261+HL262+HL263+HL264+HL265+HL266+HL267</f>
        <v>3124.3</v>
      </c>
      <c r="HM257" s="29">
        <f>HM258+HM259+HM260+HM261+HM262+HM263+HM264+HM265+HM266+HM267</f>
        <v>1832.5</v>
      </c>
      <c r="HN257" s="29">
        <f>HN258+HN259+HN260+HN261+HN262+HN263+HN264+HN265+HN266+HN267</f>
        <v>1144.21246</v>
      </c>
      <c r="HO257" s="28">
        <f>HN257/HM257*100</f>
        <v>62.43997053206003</v>
      </c>
      <c r="HP257" s="29">
        <f>HP258+HP259+HP260+HP261+HP262+HP263+HP264+HP265+HP266+HP267</f>
        <v>1091.9000000000001</v>
      </c>
      <c r="HQ257" s="29">
        <f>HQ258+HQ259+HQ260+HQ261+HQ262+HQ263+HQ264+HQ265+HQ266+HQ267</f>
        <v>0</v>
      </c>
      <c r="HR257" s="29">
        <f>HR258+HR259+HR260+HR261+HR262+HR263+HR264+HR265+HR266+HR267</f>
        <v>0</v>
      </c>
      <c r="HS257" s="28"/>
      <c r="HT257" s="29">
        <f>HT258+HT259+HT260+HT261+HT262+HT263+HT264+HT265+HT266+HT267</f>
        <v>0</v>
      </c>
      <c r="HU257" s="29">
        <f>HU258+HU259+HU260+HU261+HU262+HU263+HU264+HU265+HU266+HU267</f>
        <v>0</v>
      </c>
      <c r="HV257" s="29">
        <f>HV258+HV259+HV260+HV261+HV262+HV263+HV264+HV265+HV266+HV267</f>
        <v>0</v>
      </c>
      <c r="HW257" s="28"/>
      <c r="HX257" s="29"/>
      <c r="HY257" s="29"/>
      <c r="HZ257" s="29"/>
      <c r="IA257" s="28"/>
      <c r="IB257" s="29"/>
      <c r="IC257" s="29"/>
      <c r="ID257" s="29"/>
      <c r="IE257" s="28"/>
      <c r="IF257" s="29"/>
      <c r="IG257" s="29"/>
      <c r="IH257" s="29"/>
      <c r="II257" s="28"/>
      <c r="IJ257" s="28"/>
      <c r="IK257" s="29"/>
      <c r="IL257" s="29"/>
      <c r="IM257" s="28"/>
      <c r="IN257" s="28"/>
      <c r="IO257" s="29"/>
      <c r="IP257" s="29"/>
      <c r="IQ257" s="28"/>
      <c r="IR257" s="29"/>
      <c r="IS257" s="29">
        <f>IS258+IS259+IS260+IS261+IS262+IS263+IS264+IS265+IS266+IS267</f>
        <v>0</v>
      </c>
      <c r="IT257" s="29">
        <f>IT258+IT259+IT260+IT261+IT262+IT263+IT264+IT265+IT266+IT267</f>
        <v>0</v>
      </c>
      <c r="IU257" s="29">
        <f>IU258+IU259+IU260+IU261+IU262+IU263+IU264+IU265+IU266+IU267</f>
        <v>0</v>
      </c>
      <c r="IV257" s="29"/>
      <c r="IW257" s="29"/>
      <c r="IX257" s="29"/>
      <c r="IY257" s="28"/>
      <c r="IZ257" s="29"/>
      <c r="JA257" s="29"/>
      <c r="JB257" s="29"/>
      <c r="JC257" s="28"/>
      <c r="JD257" s="28"/>
      <c r="JE257" s="29"/>
      <c r="JF257" s="29"/>
      <c r="JG257" s="28"/>
      <c r="JH257" s="29"/>
      <c r="JI257" s="29"/>
      <c r="JJ257" s="29"/>
      <c r="JK257" s="28"/>
      <c r="JL257" s="28"/>
      <c r="JM257" s="29"/>
      <c r="JN257" s="29"/>
      <c r="JO257" s="28"/>
      <c r="JP257" s="29"/>
      <c r="JQ257" s="29"/>
      <c r="JR257" s="29"/>
      <c r="JS257" s="28"/>
      <c r="JT257" s="28"/>
      <c r="JU257" s="28"/>
      <c r="JV257" s="28"/>
      <c r="JW257" s="28"/>
      <c r="JX257" s="75"/>
      <c r="JY257" s="75"/>
      <c r="JZ257" s="75"/>
      <c r="KA257" s="75"/>
      <c r="KB257" s="28"/>
      <c r="KC257" s="29"/>
      <c r="KD257" s="29"/>
      <c r="KE257" s="28"/>
      <c r="KF257" s="28"/>
      <c r="KG257" s="29"/>
      <c r="KH257" s="29"/>
      <c r="KI257" s="28"/>
      <c r="KJ257" s="28"/>
      <c r="KK257" s="29"/>
      <c r="KL257" s="29"/>
      <c r="KM257" s="28"/>
      <c r="KN257" s="28"/>
      <c r="KO257" s="29"/>
      <c r="KP257" s="29"/>
      <c r="KQ257" s="28"/>
      <c r="KR257" s="28"/>
      <c r="KS257" s="29"/>
      <c r="KT257" s="29"/>
      <c r="KU257" s="28"/>
      <c r="KV257" s="28"/>
      <c r="KW257" s="29"/>
      <c r="KX257" s="29"/>
      <c r="KY257" s="28"/>
      <c r="KZ257" s="28"/>
      <c r="LA257" s="29"/>
      <c r="LB257" s="29"/>
      <c r="LC257" s="28"/>
      <c r="LD257" s="28"/>
      <c r="LE257" s="29"/>
      <c r="LF257" s="29"/>
      <c r="LG257" s="28"/>
      <c r="LH257" s="28"/>
      <c r="LI257" s="29"/>
      <c r="LJ257" s="29"/>
      <c r="LK257" s="28"/>
      <c r="LL257" s="28"/>
      <c r="LM257" s="29"/>
      <c r="LN257" s="29"/>
      <c r="LO257" s="28"/>
      <c r="LP257" s="28"/>
      <c r="LQ257" s="29"/>
      <c r="LR257" s="29"/>
      <c r="LS257" s="28"/>
    </row>
    <row r="258" spans="1:331" ht="21.75" customHeight="1" x14ac:dyDescent="0.25">
      <c r="A258" s="24" t="s">
        <v>235</v>
      </c>
      <c r="B258" s="198">
        <f t="shared" si="536"/>
        <v>52699.93220000001</v>
      </c>
      <c r="C258" s="198">
        <f t="shared" si="537"/>
        <v>54393.432199999996</v>
      </c>
      <c r="D258" s="198">
        <f t="shared" si="538"/>
        <v>54393.432199999996</v>
      </c>
      <c r="E258" s="198"/>
      <c r="F258" s="198">
        <f t="shared" si="539"/>
        <v>31215.6456</v>
      </c>
      <c r="G258" s="26">
        <f t="shared" si="618"/>
        <v>57.388630092733884</v>
      </c>
      <c r="H258" s="26"/>
      <c r="I258" s="26"/>
      <c r="J258" s="26"/>
      <c r="K258" s="26"/>
      <c r="L258" s="26"/>
      <c r="M258" s="27"/>
      <c r="N258" s="27"/>
      <c r="O258" s="26"/>
      <c r="P258" s="26"/>
      <c r="Q258" s="27"/>
      <c r="R258" s="27"/>
      <c r="S258" s="26"/>
      <c r="T258" s="26"/>
      <c r="U258" s="27"/>
      <c r="V258" s="27"/>
      <c r="W258" s="26"/>
      <c r="X258" s="27"/>
      <c r="Y258" s="27"/>
      <c r="Z258" s="27"/>
      <c r="AA258" s="26"/>
      <c r="AB258" s="26"/>
      <c r="AC258" s="26"/>
      <c r="AD258" s="26"/>
      <c r="AE258" s="27"/>
      <c r="AF258" s="27"/>
      <c r="AG258" s="26"/>
      <c r="AH258" s="26"/>
      <c r="AI258" s="27"/>
      <c r="AJ258" s="27"/>
      <c r="AK258" s="27">
        <v>0</v>
      </c>
      <c r="AL258" s="27">
        <v>0</v>
      </c>
      <c r="AM258" s="26"/>
      <c r="AN258" s="27"/>
      <c r="AO258" s="27"/>
      <c r="AP258" s="27"/>
      <c r="AQ258" s="27"/>
      <c r="AR258" s="27"/>
      <c r="AS258" s="27"/>
      <c r="AT258" s="27"/>
      <c r="AU258" s="26"/>
      <c r="AV258" s="27">
        <v>51.020410000000005</v>
      </c>
      <c r="AW258" s="27">
        <v>51.020410000000005</v>
      </c>
      <c r="AX258" s="27">
        <v>51.020410000000005</v>
      </c>
      <c r="AY258" s="26">
        <f>AX258/AW258*100</f>
        <v>100</v>
      </c>
      <c r="AZ258" s="27">
        <v>42.811790000000002</v>
      </c>
      <c r="BA258" s="27">
        <v>42.811790000000002</v>
      </c>
      <c r="BB258" s="27">
        <v>42.811790000000002</v>
      </c>
      <c r="BC258" s="26">
        <f>BB258/BA258*100</f>
        <v>100</v>
      </c>
      <c r="BD258" s="27"/>
      <c r="BE258" s="27"/>
      <c r="BF258" s="27"/>
      <c r="BG258" s="26"/>
      <c r="BH258" s="27"/>
      <c r="BI258" s="27"/>
      <c r="BJ258" s="27"/>
      <c r="BK258" s="26"/>
      <c r="BL258" s="26"/>
      <c r="BM258" s="27"/>
      <c r="BN258" s="27"/>
      <c r="BO258" s="26"/>
      <c r="BP258" s="26"/>
      <c r="BQ258" s="26"/>
      <c r="BR258" s="26"/>
      <c r="BS258" s="26"/>
      <c r="BT258" s="27">
        <v>0</v>
      </c>
      <c r="BU258" s="27">
        <v>0</v>
      </c>
      <c r="BV258" s="27"/>
      <c r="BW258" s="26"/>
      <c r="BX258" s="27">
        <v>19194.8</v>
      </c>
      <c r="BY258" s="27">
        <v>24312.5</v>
      </c>
      <c r="BZ258" s="26">
        <v>13213.14752</v>
      </c>
      <c r="CA258" s="27">
        <f>BZ258/BY258*100</f>
        <v>54.347136329048837</v>
      </c>
      <c r="CB258" s="27"/>
      <c r="CC258" s="27"/>
      <c r="CD258" s="27"/>
      <c r="CE258" s="27"/>
      <c r="CF258" s="27">
        <v>3518.7</v>
      </c>
      <c r="CG258" s="27">
        <v>4184.3999999999996</v>
      </c>
      <c r="CH258" s="27">
        <v>2136.3944100000003</v>
      </c>
      <c r="CI258" s="27">
        <f>CH258/CG258*100</f>
        <v>51.056170777172369</v>
      </c>
      <c r="CJ258" s="27">
        <v>560</v>
      </c>
      <c r="CK258" s="27">
        <v>560</v>
      </c>
      <c r="CL258" s="27">
        <v>58.9</v>
      </c>
      <c r="CM258" s="27">
        <f>CL258/CK258*100</f>
        <v>10.517857142857142</v>
      </c>
      <c r="CN258" s="27"/>
      <c r="CO258" s="27"/>
      <c r="CP258" s="79"/>
      <c r="CQ258" s="26"/>
      <c r="CR258" s="27"/>
      <c r="CS258" s="27"/>
      <c r="CT258" s="79"/>
      <c r="CU258" s="79"/>
      <c r="CV258" s="79"/>
      <c r="CW258" s="27"/>
      <c r="CX258" s="79"/>
      <c r="CY258" s="79"/>
      <c r="CZ258" s="27"/>
      <c r="DA258" s="27"/>
      <c r="DB258" s="79"/>
      <c r="DC258" s="31"/>
      <c r="DD258" s="27"/>
      <c r="DE258" s="27"/>
      <c r="DF258" s="79"/>
      <c r="DG258" s="79"/>
      <c r="DH258" s="79"/>
      <c r="DI258" s="27"/>
      <c r="DJ258" s="79"/>
      <c r="DK258" s="79"/>
      <c r="DL258" s="79"/>
      <c r="DM258" s="27"/>
      <c r="DN258" s="194"/>
      <c r="DO258" s="26"/>
      <c r="DP258" s="27">
        <v>130.5</v>
      </c>
      <c r="DQ258" s="27">
        <v>130.5</v>
      </c>
      <c r="DR258" s="27"/>
      <c r="DS258" s="27">
        <f>DR258/DQ258*100</f>
        <v>0</v>
      </c>
      <c r="DT258" s="27"/>
      <c r="DU258" s="27"/>
      <c r="DV258" s="79"/>
      <c r="DW258" s="79"/>
      <c r="DX258" s="79"/>
      <c r="DY258" s="27"/>
      <c r="DZ258" s="79"/>
      <c r="EA258" s="79"/>
      <c r="EB258" s="27">
        <v>7187.7</v>
      </c>
      <c r="EC258" s="27">
        <v>7187.7</v>
      </c>
      <c r="ED258" s="27">
        <v>3088.38202</v>
      </c>
      <c r="EE258" s="27">
        <f>ED258/EC258*100</f>
        <v>42.967597701629174</v>
      </c>
      <c r="EF258" s="27"/>
      <c r="EG258" s="27"/>
      <c r="EH258" s="79"/>
      <c r="EI258" s="26"/>
      <c r="EJ258" s="27">
        <v>5864.4</v>
      </c>
      <c r="EK258" s="27">
        <v>6398.2</v>
      </c>
      <c r="EL258" s="27">
        <v>2772.5202100000001</v>
      </c>
      <c r="EM258" s="27">
        <f>EL258/EK258*100</f>
        <v>43.332815635647535</v>
      </c>
      <c r="EN258" s="27">
        <v>1000</v>
      </c>
      <c r="EO258" s="27">
        <v>1000</v>
      </c>
      <c r="EP258" s="27">
        <v>120</v>
      </c>
      <c r="EQ258" s="27">
        <f>EP258/EO258*100</f>
        <v>12</v>
      </c>
      <c r="ER258" s="27">
        <v>3693.8</v>
      </c>
      <c r="ES258" s="27">
        <v>3693.8</v>
      </c>
      <c r="ET258" s="27">
        <v>3693.8</v>
      </c>
      <c r="EU258" s="27">
        <f>ET258/ES258*100</f>
        <v>100</v>
      </c>
      <c r="EV258" s="27">
        <v>4340</v>
      </c>
      <c r="EW258" s="27">
        <v>4000</v>
      </c>
      <c r="EX258" s="163">
        <v>3904.0289500000003</v>
      </c>
      <c r="EY258" s="27">
        <f>EX258/EW258*100</f>
        <v>97.60072375</v>
      </c>
      <c r="EZ258" s="27">
        <v>1400</v>
      </c>
      <c r="FA258" s="27"/>
      <c r="FB258" s="27"/>
      <c r="FC258" s="27"/>
      <c r="FD258" s="27"/>
      <c r="FE258" s="27"/>
      <c r="FF258" s="79"/>
      <c r="FG258" s="79"/>
      <c r="FH258" s="79"/>
      <c r="FI258" s="27"/>
      <c r="FJ258" s="79"/>
      <c r="FK258" s="79"/>
      <c r="FL258" s="79"/>
      <c r="FM258" s="27"/>
      <c r="FN258" s="79"/>
      <c r="FO258" s="79"/>
      <c r="FP258" s="27"/>
      <c r="FQ258" s="27"/>
      <c r="FR258" s="27"/>
      <c r="FS258" s="27"/>
      <c r="FT258" s="26"/>
      <c r="FU258" s="27"/>
      <c r="FV258" s="27"/>
      <c r="FW258" s="27"/>
      <c r="FX258" s="27"/>
      <c r="FY258" s="27"/>
      <c r="FZ258" s="27"/>
      <c r="GA258" s="27"/>
      <c r="GB258" s="27"/>
      <c r="GC258" s="27"/>
      <c r="GD258" s="27"/>
      <c r="GE258" s="27"/>
      <c r="GF258" s="27"/>
      <c r="GG258" s="27"/>
      <c r="GH258" s="27"/>
      <c r="GI258" s="27"/>
      <c r="GJ258" s="27"/>
      <c r="GK258" s="27"/>
      <c r="GL258" s="27"/>
      <c r="GM258" s="27"/>
      <c r="GN258" s="27"/>
      <c r="GO258" s="27"/>
      <c r="GP258" s="27"/>
      <c r="GQ258" s="27"/>
      <c r="GR258" s="27"/>
      <c r="GS258" s="27">
        <v>0</v>
      </c>
      <c r="GT258" s="27">
        <v>0</v>
      </c>
      <c r="GU258" s="26"/>
      <c r="GV258" s="27"/>
      <c r="GW258" s="27"/>
      <c r="GX258" s="27"/>
      <c r="GY258" s="26"/>
      <c r="GZ258" s="26"/>
      <c r="HA258" s="27"/>
      <c r="HB258" s="27"/>
      <c r="HC258" s="26"/>
      <c r="HD258" s="26"/>
      <c r="HE258" s="27"/>
      <c r="HF258" s="27"/>
      <c r="HG258" s="26"/>
      <c r="HH258" s="27">
        <v>1500</v>
      </c>
      <c r="HI258" s="27">
        <v>1000</v>
      </c>
      <c r="HJ258" s="27">
        <v>990.42782999999997</v>
      </c>
      <c r="HK258" s="26">
        <f>HJ258/HI258*100</f>
        <v>99.042783</v>
      </c>
      <c r="HL258" s="27">
        <v>3124.3</v>
      </c>
      <c r="HM258" s="27">
        <v>1832.5</v>
      </c>
      <c r="HN258" s="27">
        <v>1144.21246</v>
      </c>
      <c r="HO258" s="26">
        <f>HN258/HM258*100</f>
        <v>62.43997053206003</v>
      </c>
      <c r="HP258" s="27">
        <v>1091.9000000000001</v>
      </c>
      <c r="HQ258" s="27"/>
      <c r="HR258" s="27"/>
      <c r="HS258" s="26"/>
      <c r="HT258" s="27"/>
      <c r="HU258" s="27"/>
      <c r="HV258" s="27"/>
      <c r="HW258" s="26"/>
      <c r="HX258" s="27"/>
      <c r="HY258" s="27"/>
      <c r="HZ258" s="27"/>
      <c r="IA258" s="26"/>
      <c r="IB258" s="27"/>
      <c r="IC258" s="27"/>
      <c r="ID258" s="27"/>
      <c r="IE258" s="26"/>
      <c r="IF258" s="27"/>
      <c r="IG258" s="27"/>
      <c r="IH258" s="27"/>
      <c r="II258" s="26"/>
      <c r="IJ258" s="26"/>
      <c r="IK258" s="27"/>
      <c r="IL258" s="27"/>
      <c r="IM258" s="26"/>
      <c r="IN258" s="26"/>
      <c r="IO258" s="27"/>
      <c r="IP258" s="27"/>
      <c r="IQ258" s="26"/>
      <c r="IR258" s="79"/>
      <c r="IS258" s="27"/>
      <c r="IT258" s="79"/>
      <c r="IU258" s="79"/>
      <c r="IV258" s="27"/>
      <c r="IW258" s="27"/>
      <c r="IX258" s="27"/>
      <c r="IY258" s="26"/>
      <c r="IZ258" s="27"/>
      <c r="JA258" s="27"/>
      <c r="JB258" s="27"/>
      <c r="JC258" s="26"/>
      <c r="JD258" s="26"/>
      <c r="JE258" s="27"/>
      <c r="JF258" s="27"/>
      <c r="JG258" s="26"/>
      <c r="JH258" s="27"/>
      <c r="JI258" s="27"/>
      <c r="JJ258" s="27"/>
      <c r="JK258" s="26"/>
      <c r="JL258" s="26"/>
      <c r="JM258" s="27"/>
      <c r="JN258" s="27"/>
      <c r="JO258" s="26"/>
      <c r="JP258" s="27"/>
      <c r="JQ258" s="27"/>
      <c r="JR258" s="27"/>
      <c r="JS258" s="26"/>
      <c r="JT258" s="26"/>
      <c r="JU258" s="26"/>
      <c r="JV258" s="26"/>
      <c r="JW258" s="26"/>
      <c r="JX258" s="30"/>
      <c r="JY258" s="30"/>
      <c r="JZ258" s="30"/>
      <c r="KA258" s="30"/>
      <c r="KB258" s="26"/>
      <c r="KC258" s="27"/>
      <c r="KD258" s="27"/>
      <c r="KE258" s="26"/>
      <c r="KF258" s="26"/>
      <c r="KG258" s="27"/>
      <c r="KH258" s="27"/>
      <c r="KI258" s="26"/>
      <c r="KJ258" s="26"/>
      <c r="KK258" s="27"/>
      <c r="KL258" s="27"/>
      <c r="KM258" s="26"/>
      <c r="KN258" s="26"/>
      <c r="KO258" s="27"/>
      <c r="KP258" s="27"/>
      <c r="KQ258" s="26"/>
      <c r="KR258" s="26"/>
      <c r="KS258" s="27"/>
      <c r="KT258" s="27"/>
      <c r="KU258" s="26"/>
      <c r="KV258" s="26"/>
      <c r="KW258" s="27"/>
      <c r="KX258" s="27"/>
      <c r="KY258" s="26"/>
      <c r="KZ258" s="26"/>
      <c r="LA258" s="27"/>
      <c r="LB258" s="27"/>
      <c r="LC258" s="26"/>
      <c r="LD258" s="26"/>
      <c r="LE258" s="27"/>
      <c r="LF258" s="27"/>
      <c r="LG258" s="26"/>
      <c r="LH258" s="26"/>
      <c r="LI258" s="27"/>
      <c r="LJ258" s="27"/>
      <c r="LK258" s="26"/>
      <c r="LL258" s="26"/>
      <c r="LM258" s="27"/>
      <c r="LN258" s="27"/>
      <c r="LO258" s="26"/>
      <c r="LP258" s="26"/>
      <c r="LQ258" s="27"/>
      <c r="LR258" s="27"/>
      <c r="LS258" s="26"/>
    </row>
    <row r="259" spans="1:331" ht="15.75" x14ac:dyDescent="0.25">
      <c r="A259" s="66" t="s">
        <v>263</v>
      </c>
      <c r="B259" s="198">
        <f t="shared" si="536"/>
        <v>1914</v>
      </c>
      <c r="C259" s="198">
        <f t="shared" si="537"/>
        <v>3392.8305700000001</v>
      </c>
      <c r="D259" s="198">
        <f t="shared" si="538"/>
        <v>3392.8305700000001</v>
      </c>
      <c r="E259" s="198"/>
      <c r="F259" s="198">
        <f t="shared" si="539"/>
        <v>2808.8302400000002</v>
      </c>
      <c r="G259" s="26">
        <f t="shared" si="618"/>
        <v>82.787223884274312</v>
      </c>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v>1478.8305700000001</v>
      </c>
      <c r="BR259" s="26">
        <v>894.83024</v>
      </c>
      <c r="BS259" s="26">
        <f t="shared" si="566"/>
        <v>60.50931446460428</v>
      </c>
      <c r="BT259" s="26"/>
      <c r="BU259" s="26"/>
      <c r="BV259" s="26"/>
      <c r="BW259" s="26"/>
      <c r="BX259" s="184"/>
      <c r="BY259" s="184"/>
      <c r="BZ259" s="184"/>
      <c r="CA259" s="184"/>
      <c r="CB259" s="26"/>
      <c r="CC259" s="26"/>
      <c r="CD259" s="26"/>
      <c r="CE259" s="80"/>
      <c r="CF259" s="26"/>
      <c r="CG259" s="26"/>
      <c r="CH259" s="26"/>
      <c r="CI259" s="80"/>
      <c r="CJ259" s="26"/>
      <c r="CK259" s="26"/>
      <c r="CL259" s="26"/>
      <c r="CM259" s="80"/>
      <c r="CN259" s="26"/>
      <c r="CO259" s="26"/>
      <c r="CP259" s="26"/>
      <c r="CQ259" s="26"/>
      <c r="CR259" s="26"/>
      <c r="CS259" s="26"/>
      <c r="CT259" s="26"/>
      <c r="CU259" s="80"/>
      <c r="CV259" s="80"/>
      <c r="CW259" s="26"/>
      <c r="CX259" s="26"/>
      <c r="CY259" s="80"/>
      <c r="CZ259" s="26">
        <v>1914</v>
      </c>
      <c r="DA259" s="26">
        <v>1914</v>
      </c>
      <c r="DB259" s="26">
        <v>1914</v>
      </c>
      <c r="DC259" s="31">
        <f t="shared" si="567"/>
        <v>100</v>
      </c>
      <c r="DD259" s="26"/>
      <c r="DE259" s="26"/>
      <c r="DF259" s="26"/>
      <c r="DG259" s="80"/>
      <c r="DH259" s="80"/>
      <c r="DI259" s="26"/>
      <c r="DJ259" s="26"/>
      <c r="DK259" s="80"/>
      <c r="DL259" s="80"/>
      <c r="DM259" s="26"/>
      <c r="DN259" s="26"/>
      <c r="DO259" s="26"/>
      <c r="DP259" s="26"/>
      <c r="DQ259" s="26"/>
      <c r="DR259" s="26"/>
      <c r="DS259" s="80"/>
      <c r="DT259" s="80"/>
      <c r="DU259" s="27"/>
      <c r="DV259" s="26"/>
      <c r="DW259" s="80"/>
      <c r="DX259" s="80"/>
      <c r="DY259" s="27"/>
      <c r="DZ259" s="26"/>
      <c r="EA259" s="80"/>
      <c r="EB259" s="27"/>
      <c r="EC259" s="27"/>
      <c r="ED259" s="26"/>
      <c r="EE259" s="80"/>
      <c r="EF259" s="27"/>
      <c r="EG259" s="27"/>
      <c r="EH259" s="26"/>
      <c r="EI259" s="26"/>
      <c r="EJ259" s="27"/>
      <c r="EK259" s="27"/>
      <c r="EL259" s="26"/>
      <c r="EM259" s="80"/>
      <c r="EN259" s="27"/>
      <c r="EO259" s="27"/>
      <c r="EP259" s="26"/>
      <c r="EQ259" s="80"/>
      <c r="ER259" s="26"/>
      <c r="ES259" s="26"/>
      <c r="ET259" s="26"/>
      <c r="EU259" s="80"/>
      <c r="EV259" s="26"/>
      <c r="EW259" s="26"/>
      <c r="EX259" s="26"/>
      <c r="EY259" s="26"/>
      <c r="EZ259" s="26"/>
      <c r="FA259" s="26"/>
      <c r="FB259" s="26"/>
      <c r="FC259" s="26"/>
      <c r="FD259" s="27"/>
      <c r="FE259" s="27"/>
      <c r="FF259" s="26"/>
      <c r="FG259" s="80"/>
      <c r="FH259" s="80"/>
      <c r="FI259" s="27"/>
      <c r="FJ259" s="26"/>
      <c r="FK259" s="80"/>
      <c r="FL259" s="80"/>
      <c r="FM259" s="27"/>
      <c r="FN259" s="26"/>
      <c r="FO259" s="80"/>
      <c r="FP259" s="26"/>
      <c r="FQ259" s="26"/>
      <c r="FR259" s="26"/>
      <c r="FS259" s="80"/>
      <c r="FT259" s="26"/>
      <c r="FU259" s="26"/>
      <c r="FV259" s="26"/>
      <c r="FW259" s="27"/>
      <c r="FX259" s="26"/>
      <c r="FY259" s="26"/>
      <c r="FZ259" s="26"/>
      <c r="GA259" s="80"/>
      <c r="GB259" s="26"/>
      <c r="GC259" s="26"/>
      <c r="GD259" s="26"/>
      <c r="GE259" s="80"/>
      <c r="GF259" s="26"/>
      <c r="GG259" s="26"/>
      <c r="GH259" s="26"/>
      <c r="GI259" s="80"/>
      <c r="GJ259" s="80"/>
      <c r="GK259" s="26"/>
      <c r="GL259" s="26"/>
      <c r="GM259" s="80"/>
      <c r="GN259" s="26"/>
      <c r="GO259" s="26"/>
      <c r="GP259" s="26"/>
      <c r="GQ259" s="80"/>
      <c r="GR259" s="80"/>
      <c r="GS259" s="26"/>
      <c r="GT259" s="26"/>
      <c r="GU259" s="26"/>
      <c r="GV259" s="26"/>
      <c r="GW259" s="26"/>
      <c r="GX259" s="26"/>
      <c r="GY259" s="26"/>
      <c r="GZ259" s="26"/>
      <c r="HA259" s="26"/>
      <c r="HB259" s="26"/>
      <c r="HC259" s="26"/>
      <c r="HD259" s="26"/>
      <c r="HE259" s="26"/>
      <c r="HF259" s="26"/>
      <c r="HG259" s="26"/>
      <c r="HH259" s="26"/>
      <c r="HI259" s="26"/>
      <c r="HJ259" s="26"/>
      <c r="HK259" s="26"/>
      <c r="HL259" s="26"/>
      <c r="HM259" s="26"/>
      <c r="HN259" s="26"/>
      <c r="HO259" s="26"/>
      <c r="HP259" s="26"/>
      <c r="HQ259" s="26"/>
      <c r="HR259" s="26"/>
      <c r="HS259" s="26"/>
      <c r="HT259" s="26"/>
      <c r="HU259" s="26"/>
      <c r="HV259" s="26"/>
      <c r="HW259" s="26"/>
      <c r="HX259" s="26"/>
      <c r="HY259" s="26"/>
      <c r="HZ259" s="26"/>
      <c r="IA259" s="26"/>
      <c r="IB259" s="26"/>
      <c r="IC259" s="26"/>
      <c r="ID259" s="26"/>
      <c r="IE259" s="26"/>
      <c r="IF259" s="26"/>
      <c r="IG259" s="26"/>
      <c r="IH259" s="26"/>
      <c r="II259" s="26"/>
      <c r="IJ259" s="26"/>
      <c r="IK259" s="26"/>
      <c r="IL259" s="26"/>
      <c r="IM259" s="26"/>
      <c r="IN259" s="26"/>
      <c r="IO259" s="26"/>
      <c r="IP259" s="26"/>
      <c r="IQ259" s="26"/>
      <c r="IR259" s="80"/>
      <c r="IS259" s="27"/>
      <c r="IT259" s="26"/>
      <c r="IU259" s="80"/>
      <c r="IV259" s="26"/>
      <c r="IW259" s="26"/>
      <c r="IX259" s="26"/>
      <c r="IY259" s="26"/>
      <c r="IZ259" s="26"/>
      <c r="JA259" s="26"/>
      <c r="JB259" s="26"/>
      <c r="JC259" s="26"/>
      <c r="JD259" s="26"/>
      <c r="JE259" s="26"/>
      <c r="JF259" s="26"/>
      <c r="JG259" s="26"/>
      <c r="JH259" s="26"/>
      <c r="JI259" s="26"/>
      <c r="JJ259" s="26"/>
      <c r="JK259" s="26"/>
      <c r="JL259" s="26"/>
      <c r="JM259" s="26"/>
      <c r="JN259" s="26"/>
      <c r="JO259" s="26"/>
      <c r="JP259" s="26"/>
      <c r="JQ259" s="26"/>
      <c r="JR259" s="26"/>
      <c r="JS259" s="26"/>
      <c r="JT259" s="26"/>
      <c r="JU259" s="26"/>
      <c r="JV259" s="26"/>
      <c r="JW259" s="26"/>
      <c r="JX259" s="30"/>
      <c r="JY259" s="30"/>
      <c r="JZ259" s="30"/>
      <c r="KA259" s="30"/>
      <c r="KB259" s="26"/>
      <c r="KC259" s="26"/>
      <c r="KD259" s="26"/>
      <c r="KE259" s="26"/>
      <c r="KF259" s="26"/>
      <c r="KG259" s="26"/>
      <c r="KH259" s="26"/>
      <c r="KI259" s="26"/>
      <c r="KJ259" s="26"/>
      <c r="KK259" s="26"/>
      <c r="KL259" s="26"/>
      <c r="KM259" s="26"/>
      <c r="KN259" s="26"/>
      <c r="KO259" s="26"/>
      <c r="KP259" s="26"/>
      <c r="KQ259" s="26"/>
      <c r="KR259" s="26"/>
      <c r="KS259" s="26"/>
      <c r="KT259" s="26"/>
      <c r="KU259" s="26"/>
      <c r="KV259" s="26"/>
      <c r="KW259" s="26"/>
      <c r="KX259" s="26"/>
      <c r="KY259" s="26"/>
      <c r="KZ259" s="26"/>
      <c r="LA259" s="26"/>
      <c r="LB259" s="26"/>
      <c r="LC259" s="26"/>
      <c r="LD259" s="26"/>
      <c r="LE259" s="26"/>
      <c r="LF259" s="26"/>
      <c r="LG259" s="26"/>
      <c r="LH259" s="26"/>
      <c r="LI259" s="26"/>
      <c r="LJ259" s="26"/>
      <c r="LK259" s="26"/>
      <c r="LL259" s="26"/>
      <c r="LM259" s="26"/>
      <c r="LN259" s="26"/>
      <c r="LO259" s="26"/>
      <c r="LP259" s="26"/>
      <c r="LQ259" s="26"/>
      <c r="LR259" s="26"/>
      <c r="LS259" s="26"/>
    </row>
    <row r="260" spans="1:331" ht="15.75" x14ac:dyDescent="0.25">
      <c r="A260" s="66" t="s">
        <v>264</v>
      </c>
      <c r="B260" s="198">
        <f t="shared" si="536"/>
        <v>1971</v>
      </c>
      <c r="C260" s="198">
        <f t="shared" si="537"/>
        <v>1971</v>
      </c>
      <c r="D260" s="198">
        <f t="shared" si="538"/>
        <v>1971</v>
      </c>
      <c r="E260" s="198"/>
      <c r="F260" s="198">
        <f t="shared" si="539"/>
        <v>1971</v>
      </c>
      <c r="G260" s="26">
        <f t="shared" si="618"/>
        <v>100</v>
      </c>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184"/>
      <c r="BY260" s="184"/>
      <c r="BZ260" s="184"/>
      <c r="CA260" s="184"/>
      <c r="CB260" s="26"/>
      <c r="CC260" s="26"/>
      <c r="CD260" s="26"/>
      <c r="CE260" s="80"/>
      <c r="CF260" s="26"/>
      <c r="CG260" s="26"/>
      <c r="CH260" s="26"/>
      <c r="CI260" s="80"/>
      <c r="CJ260" s="26"/>
      <c r="CK260" s="26"/>
      <c r="CL260" s="26"/>
      <c r="CM260" s="80"/>
      <c r="CN260" s="26"/>
      <c r="CO260" s="26"/>
      <c r="CP260" s="26"/>
      <c r="CQ260" s="26"/>
      <c r="CR260" s="26"/>
      <c r="CS260" s="26"/>
      <c r="CT260" s="26"/>
      <c r="CU260" s="80"/>
      <c r="CV260" s="80"/>
      <c r="CW260" s="26"/>
      <c r="CX260" s="26"/>
      <c r="CY260" s="80"/>
      <c r="CZ260" s="26">
        <v>1971</v>
      </c>
      <c r="DA260" s="26">
        <v>1971</v>
      </c>
      <c r="DB260" s="26">
        <v>1971</v>
      </c>
      <c r="DC260" s="31">
        <f t="shared" si="567"/>
        <v>100</v>
      </c>
      <c r="DD260" s="26"/>
      <c r="DE260" s="26"/>
      <c r="DF260" s="26"/>
      <c r="DG260" s="80"/>
      <c r="DH260" s="80"/>
      <c r="DI260" s="26"/>
      <c r="DJ260" s="26"/>
      <c r="DK260" s="80"/>
      <c r="DL260" s="80"/>
      <c r="DM260" s="26"/>
      <c r="DN260" s="26"/>
      <c r="DO260" s="26"/>
      <c r="DP260" s="26"/>
      <c r="DQ260" s="26"/>
      <c r="DR260" s="26"/>
      <c r="DS260" s="80"/>
      <c r="DT260" s="80"/>
      <c r="DU260" s="27"/>
      <c r="DV260" s="26"/>
      <c r="DW260" s="80"/>
      <c r="DX260" s="80"/>
      <c r="DY260" s="27"/>
      <c r="DZ260" s="26"/>
      <c r="EA260" s="80"/>
      <c r="EB260" s="27"/>
      <c r="EC260" s="27"/>
      <c r="ED260" s="26"/>
      <c r="EE260" s="80"/>
      <c r="EF260" s="27"/>
      <c r="EG260" s="27"/>
      <c r="EH260" s="26"/>
      <c r="EI260" s="26"/>
      <c r="EJ260" s="27"/>
      <c r="EK260" s="27"/>
      <c r="EL260" s="26"/>
      <c r="EM260" s="80"/>
      <c r="EN260" s="27"/>
      <c r="EO260" s="27"/>
      <c r="EP260" s="26"/>
      <c r="EQ260" s="80"/>
      <c r="ER260" s="26"/>
      <c r="ES260" s="26"/>
      <c r="ET260" s="26"/>
      <c r="EU260" s="80"/>
      <c r="EV260" s="26"/>
      <c r="EW260" s="26"/>
      <c r="EX260" s="26"/>
      <c r="EY260" s="26"/>
      <c r="EZ260" s="26"/>
      <c r="FA260" s="26"/>
      <c r="FB260" s="26"/>
      <c r="FC260" s="26"/>
      <c r="FD260" s="27"/>
      <c r="FE260" s="27"/>
      <c r="FF260" s="26"/>
      <c r="FG260" s="80"/>
      <c r="FH260" s="80"/>
      <c r="FI260" s="27"/>
      <c r="FJ260" s="26"/>
      <c r="FK260" s="80"/>
      <c r="FL260" s="80"/>
      <c r="FM260" s="27"/>
      <c r="FN260" s="26"/>
      <c r="FO260" s="80"/>
      <c r="FP260" s="26"/>
      <c r="FQ260" s="26"/>
      <c r="FR260" s="26"/>
      <c r="FS260" s="80"/>
      <c r="FT260" s="26"/>
      <c r="FU260" s="26"/>
      <c r="FV260" s="26"/>
      <c r="FW260" s="27"/>
      <c r="FX260" s="26"/>
      <c r="FY260" s="26"/>
      <c r="FZ260" s="26"/>
      <c r="GA260" s="80"/>
      <c r="GB260" s="26"/>
      <c r="GC260" s="26"/>
      <c r="GD260" s="26"/>
      <c r="GE260" s="80"/>
      <c r="GF260" s="26"/>
      <c r="GG260" s="26"/>
      <c r="GH260" s="26"/>
      <c r="GI260" s="80"/>
      <c r="GJ260" s="80"/>
      <c r="GK260" s="26"/>
      <c r="GL260" s="26"/>
      <c r="GM260" s="80"/>
      <c r="GN260" s="26"/>
      <c r="GO260" s="26"/>
      <c r="GP260" s="26"/>
      <c r="GQ260" s="80"/>
      <c r="GR260" s="80"/>
      <c r="GS260" s="26"/>
      <c r="GT260" s="26"/>
      <c r="GU260" s="26"/>
      <c r="GV260" s="26"/>
      <c r="GW260" s="26"/>
      <c r="GX260" s="26"/>
      <c r="GY260" s="26"/>
      <c r="GZ260" s="26"/>
      <c r="HA260" s="26"/>
      <c r="HB260" s="26"/>
      <c r="HC260" s="26"/>
      <c r="HD260" s="26"/>
      <c r="HE260" s="26"/>
      <c r="HF260" s="26"/>
      <c r="HG260" s="26"/>
      <c r="HH260" s="26"/>
      <c r="HI260" s="26"/>
      <c r="HJ260" s="26"/>
      <c r="HK260" s="26"/>
      <c r="HL260" s="26"/>
      <c r="HM260" s="26"/>
      <c r="HN260" s="26"/>
      <c r="HO260" s="26"/>
      <c r="HP260" s="26"/>
      <c r="HQ260" s="26"/>
      <c r="HR260" s="26"/>
      <c r="HS260" s="26"/>
      <c r="HT260" s="26"/>
      <c r="HU260" s="26"/>
      <c r="HV260" s="26"/>
      <c r="HW260" s="26"/>
      <c r="HX260" s="26"/>
      <c r="HY260" s="26"/>
      <c r="HZ260" s="26"/>
      <c r="IA260" s="26"/>
      <c r="IB260" s="26"/>
      <c r="IC260" s="26"/>
      <c r="ID260" s="26"/>
      <c r="IE260" s="26"/>
      <c r="IF260" s="26"/>
      <c r="IG260" s="26"/>
      <c r="IH260" s="26"/>
      <c r="II260" s="26"/>
      <c r="IJ260" s="26"/>
      <c r="IK260" s="26"/>
      <c r="IL260" s="26"/>
      <c r="IM260" s="26"/>
      <c r="IN260" s="26"/>
      <c r="IO260" s="26"/>
      <c r="IP260" s="26"/>
      <c r="IQ260" s="26"/>
      <c r="IR260" s="80"/>
      <c r="IS260" s="27"/>
      <c r="IT260" s="26"/>
      <c r="IU260" s="80"/>
      <c r="IV260" s="26"/>
      <c r="IW260" s="26"/>
      <c r="IX260" s="26"/>
      <c r="IY260" s="26"/>
      <c r="IZ260" s="26"/>
      <c r="JA260" s="26"/>
      <c r="JB260" s="26"/>
      <c r="JC260" s="26"/>
      <c r="JD260" s="26"/>
      <c r="JE260" s="26"/>
      <c r="JF260" s="26"/>
      <c r="JG260" s="26"/>
      <c r="JH260" s="26"/>
      <c r="JI260" s="26"/>
      <c r="JJ260" s="26"/>
      <c r="JK260" s="26"/>
      <c r="JL260" s="26"/>
      <c r="JM260" s="26"/>
      <c r="JN260" s="26"/>
      <c r="JO260" s="26"/>
      <c r="JP260" s="26"/>
      <c r="JQ260" s="26"/>
      <c r="JR260" s="26"/>
      <c r="JS260" s="26"/>
      <c r="JT260" s="26"/>
      <c r="JU260" s="26"/>
      <c r="JV260" s="26"/>
      <c r="JW260" s="26"/>
      <c r="JX260" s="30"/>
      <c r="JY260" s="30"/>
      <c r="JZ260" s="30"/>
      <c r="KA260" s="30"/>
      <c r="KB260" s="26"/>
      <c r="KC260" s="26"/>
      <c r="KD260" s="26"/>
      <c r="KE260" s="26"/>
      <c r="KF260" s="26"/>
      <c r="KG260" s="26"/>
      <c r="KH260" s="26"/>
      <c r="KI260" s="26"/>
      <c r="KJ260" s="26"/>
      <c r="KK260" s="26"/>
      <c r="KL260" s="26"/>
      <c r="KM260" s="26"/>
      <c r="KN260" s="26"/>
      <c r="KO260" s="26"/>
      <c r="KP260" s="26"/>
      <c r="KQ260" s="26"/>
      <c r="KR260" s="26"/>
      <c r="KS260" s="26"/>
      <c r="KT260" s="26"/>
      <c r="KU260" s="26"/>
      <c r="KV260" s="26"/>
      <c r="KW260" s="26"/>
      <c r="KX260" s="26"/>
      <c r="KY260" s="26"/>
      <c r="KZ260" s="26"/>
      <c r="LA260" s="26"/>
      <c r="LB260" s="26"/>
      <c r="LC260" s="26"/>
      <c r="LD260" s="26"/>
      <c r="LE260" s="26"/>
      <c r="LF260" s="26"/>
      <c r="LG260" s="26"/>
      <c r="LH260" s="26"/>
      <c r="LI260" s="26"/>
      <c r="LJ260" s="26"/>
      <c r="LK260" s="26"/>
      <c r="LL260" s="26"/>
      <c r="LM260" s="26"/>
      <c r="LN260" s="26"/>
      <c r="LO260" s="26"/>
      <c r="LP260" s="26"/>
      <c r="LQ260" s="26"/>
      <c r="LR260" s="26"/>
      <c r="LS260" s="26"/>
    </row>
    <row r="261" spans="1:331" ht="15.75" x14ac:dyDescent="0.25">
      <c r="A261" s="66" t="s">
        <v>265</v>
      </c>
      <c r="B261" s="198">
        <f t="shared" si="536"/>
        <v>1104</v>
      </c>
      <c r="C261" s="198">
        <f t="shared" si="537"/>
        <v>1104</v>
      </c>
      <c r="D261" s="198">
        <f t="shared" si="538"/>
        <v>1104</v>
      </c>
      <c r="E261" s="198"/>
      <c r="F261" s="198">
        <f t="shared" si="539"/>
        <v>1104</v>
      </c>
      <c r="G261" s="26">
        <f t="shared" ref="G261:G292" si="680">F261/C261*100</f>
        <v>100</v>
      </c>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184"/>
      <c r="BY261" s="184"/>
      <c r="BZ261" s="184"/>
      <c r="CA261" s="184"/>
      <c r="CB261" s="26"/>
      <c r="CC261" s="26"/>
      <c r="CD261" s="26"/>
      <c r="CE261" s="80"/>
      <c r="CF261" s="26"/>
      <c r="CG261" s="26"/>
      <c r="CH261" s="26"/>
      <c r="CI261" s="80"/>
      <c r="CJ261" s="26"/>
      <c r="CK261" s="26"/>
      <c r="CL261" s="26"/>
      <c r="CM261" s="80"/>
      <c r="CN261" s="26"/>
      <c r="CO261" s="26"/>
      <c r="CP261" s="26"/>
      <c r="CQ261" s="26"/>
      <c r="CR261" s="26"/>
      <c r="CS261" s="26"/>
      <c r="CT261" s="26"/>
      <c r="CU261" s="80"/>
      <c r="CV261" s="80"/>
      <c r="CW261" s="26"/>
      <c r="CX261" s="26"/>
      <c r="CY261" s="80"/>
      <c r="CZ261" s="26">
        <v>1104</v>
      </c>
      <c r="DA261" s="26">
        <v>1104</v>
      </c>
      <c r="DB261" s="26">
        <v>1104</v>
      </c>
      <c r="DC261" s="31">
        <f t="shared" si="567"/>
        <v>100</v>
      </c>
      <c r="DD261" s="26"/>
      <c r="DE261" s="26"/>
      <c r="DF261" s="26"/>
      <c r="DG261" s="80"/>
      <c r="DH261" s="80"/>
      <c r="DI261" s="26"/>
      <c r="DJ261" s="26"/>
      <c r="DK261" s="80"/>
      <c r="DL261" s="80"/>
      <c r="DM261" s="26"/>
      <c r="DN261" s="26"/>
      <c r="DO261" s="26"/>
      <c r="DP261" s="26"/>
      <c r="DQ261" s="26"/>
      <c r="DR261" s="26"/>
      <c r="DS261" s="80"/>
      <c r="DT261" s="80"/>
      <c r="DU261" s="27"/>
      <c r="DV261" s="26"/>
      <c r="DW261" s="80"/>
      <c r="DX261" s="80"/>
      <c r="DY261" s="27"/>
      <c r="DZ261" s="26"/>
      <c r="EA261" s="80"/>
      <c r="EB261" s="27"/>
      <c r="EC261" s="27"/>
      <c r="ED261" s="26"/>
      <c r="EE261" s="80"/>
      <c r="EF261" s="27"/>
      <c r="EG261" s="27"/>
      <c r="EH261" s="26"/>
      <c r="EI261" s="26"/>
      <c r="EJ261" s="27"/>
      <c r="EK261" s="27"/>
      <c r="EL261" s="26"/>
      <c r="EM261" s="80"/>
      <c r="EN261" s="27"/>
      <c r="EO261" s="27"/>
      <c r="EP261" s="26"/>
      <c r="EQ261" s="80"/>
      <c r="ER261" s="26"/>
      <c r="ES261" s="26"/>
      <c r="ET261" s="26"/>
      <c r="EU261" s="80"/>
      <c r="EV261" s="26"/>
      <c r="EW261" s="26"/>
      <c r="EX261" s="26"/>
      <c r="EY261" s="26"/>
      <c r="EZ261" s="26"/>
      <c r="FA261" s="26"/>
      <c r="FB261" s="26"/>
      <c r="FC261" s="26"/>
      <c r="FD261" s="27"/>
      <c r="FE261" s="27"/>
      <c r="FF261" s="26"/>
      <c r="FG261" s="80"/>
      <c r="FH261" s="80"/>
      <c r="FI261" s="27"/>
      <c r="FJ261" s="26"/>
      <c r="FK261" s="80"/>
      <c r="FL261" s="80"/>
      <c r="FM261" s="27"/>
      <c r="FN261" s="26"/>
      <c r="FO261" s="80"/>
      <c r="FP261" s="26"/>
      <c r="FQ261" s="26"/>
      <c r="FR261" s="26"/>
      <c r="FS261" s="80"/>
      <c r="FT261" s="26"/>
      <c r="FU261" s="26"/>
      <c r="FV261" s="26"/>
      <c r="FW261" s="27"/>
      <c r="FX261" s="26"/>
      <c r="FY261" s="26"/>
      <c r="FZ261" s="26"/>
      <c r="GA261" s="80"/>
      <c r="GB261" s="26"/>
      <c r="GC261" s="26"/>
      <c r="GD261" s="26"/>
      <c r="GE261" s="80"/>
      <c r="GF261" s="26"/>
      <c r="GG261" s="26"/>
      <c r="GH261" s="26"/>
      <c r="GI261" s="80"/>
      <c r="GJ261" s="80"/>
      <c r="GK261" s="26"/>
      <c r="GL261" s="26"/>
      <c r="GM261" s="80"/>
      <c r="GN261" s="26"/>
      <c r="GO261" s="26"/>
      <c r="GP261" s="26"/>
      <c r="GQ261" s="80"/>
      <c r="GR261" s="80"/>
      <c r="GS261" s="26"/>
      <c r="GT261" s="26"/>
      <c r="GU261" s="26"/>
      <c r="GV261" s="26"/>
      <c r="GW261" s="26"/>
      <c r="GX261" s="26"/>
      <c r="GY261" s="26"/>
      <c r="GZ261" s="26"/>
      <c r="HA261" s="26"/>
      <c r="HB261" s="26"/>
      <c r="HC261" s="26"/>
      <c r="HD261" s="26"/>
      <c r="HE261" s="26"/>
      <c r="HF261" s="26"/>
      <c r="HG261" s="26"/>
      <c r="HH261" s="26"/>
      <c r="HI261" s="26"/>
      <c r="HJ261" s="26"/>
      <c r="HK261" s="26"/>
      <c r="HL261" s="26"/>
      <c r="HM261" s="26"/>
      <c r="HN261" s="26"/>
      <c r="HO261" s="26"/>
      <c r="HP261" s="26"/>
      <c r="HQ261" s="26"/>
      <c r="HR261" s="26"/>
      <c r="HS261" s="26"/>
      <c r="HT261" s="26"/>
      <c r="HU261" s="26"/>
      <c r="HV261" s="26"/>
      <c r="HW261" s="26"/>
      <c r="HX261" s="26"/>
      <c r="HY261" s="26"/>
      <c r="HZ261" s="26"/>
      <c r="IA261" s="26"/>
      <c r="IB261" s="26"/>
      <c r="IC261" s="26"/>
      <c r="ID261" s="26"/>
      <c r="IE261" s="26"/>
      <c r="IF261" s="26"/>
      <c r="IG261" s="26"/>
      <c r="IH261" s="26"/>
      <c r="II261" s="26"/>
      <c r="IJ261" s="26"/>
      <c r="IK261" s="26"/>
      <c r="IL261" s="26"/>
      <c r="IM261" s="26"/>
      <c r="IN261" s="26"/>
      <c r="IO261" s="26"/>
      <c r="IP261" s="26"/>
      <c r="IQ261" s="26"/>
      <c r="IR261" s="80"/>
      <c r="IS261" s="27"/>
      <c r="IT261" s="26"/>
      <c r="IU261" s="80"/>
      <c r="IV261" s="26"/>
      <c r="IW261" s="26"/>
      <c r="IX261" s="26"/>
      <c r="IY261" s="26"/>
      <c r="IZ261" s="26"/>
      <c r="JA261" s="26"/>
      <c r="JB261" s="26"/>
      <c r="JC261" s="26"/>
      <c r="JD261" s="26"/>
      <c r="JE261" s="26"/>
      <c r="JF261" s="26"/>
      <c r="JG261" s="26"/>
      <c r="JH261" s="26"/>
      <c r="JI261" s="26"/>
      <c r="JJ261" s="26"/>
      <c r="JK261" s="26"/>
      <c r="JL261" s="26"/>
      <c r="JM261" s="26"/>
      <c r="JN261" s="26"/>
      <c r="JO261" s="26"/>
      <c r="JP261" s="26"/>
      <c r="JQ261" s="26"/>
      <c r="JR261" s="26"/>
      <c r="JS261" s="26"/>
      <c r="JT261" s="26"/>
      <c r="JU261" s="26"/>
      <c r="JV261" s="26"/>
      <c r="JW261" s="26"/>
      <c r="JX261" s="30"/>
      <c r="JY261" s="30"/>
      <c r="JZ261" s="30"/>
      <c r="KA261" s="30"/>
      <c r="KB261" s="26"/>
      <c r="KC261" s="26"/>
      <c r="KD261" s="26"/>
      <c r="KE261" s="26"/>
      <c r="KF261" s="26"/>
      <c r="KG261" s="26"/>
      <c r="KH261" s="26"/>
      <c r="KI261" s="26"/>
      <c r="KJ261" s="26"/>
      <c r="KK261" s="26"/>
      <c r="KL261" s="26"/>
      <c r="KM261" s="26"/>
      <c r="KN261" s="26"/>
      <c r="KO261" s="26"/>
      <c r="KP261" s="26"/>
      <c r="KQ261" s="26"/>
      <c r="KR261" s="26"/>
      <c r="KS261" s="26"/>
      <c r="KT261" s="26"/>
      <c r="KU261" s="26"/>
      <c r="KV261" s="26"/>
      <c r="KW261" s="26"/>
      <c r="KX261" s="26"/>
      <c r="KY261" s="26"/>
      <c r="KZ261" s="26"/>
      <c r="LA261" s="26"/>
      <c r="LB261" s="26"/>
      <c r="LC261" s="26"/>
      <c r="LD261" s="26"/>
      <c r="LE261" s="26"/>
      <c r="LF261" s="26"/>
      <c r="LG261" s="26"/>
      <c r="LH261" s="26"/>
      <c r="LI261" s="26"/>
      <c r="LJ261" s="26"/>
      <c r="LK261" s="26"/>
      <c r="LL261" s="26"/>
      <c r="LM261" s="26"/>
      <c r="LN261" s="26"/>
      <c r="LO261" s="26"/>
      <c r="LP261" s="26"/>
      <c r="LQ261" s="26"/>
      <c r="LR261" s="26"/>
      <c r="LS261" s="26"/>
    </row>
    <row r="262" spans="1:331" ht="15.75" x14ac:dyDescent="0.25">
      <c r="A262" s="66" t="s">
        <v>266</v>
      </c>
      <c r="B262" s="198">
        <f t="shared" si="536"/>
        <v>2502</v>
      </c>
      <c r="C262" s="198">
        <f t="shared" si="537"/>
        <v>2502</v>
      </c>
      <c r="D262" s="198">
        <f t="shared" si="538"/>
        <v>2502</v>
      </c>
      <c r="E262" s="198"/>
      <c r="F262" s="198">
        <f t="shared" si="539"/>
        <v>2502</v>
      </c>
      <c r="G262" s="26">
        <f t="shared" si="680"/>
        <v>100</v>
      </c>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184"/>
      <c r="BY262" s="184"/>
      <c r="BZ262" s="184"/>
      <c r="CA262" s="184"/>
      <c r="CB262" s="26"/>
      <c r="CC262" s="26"/>
      <c r="CD262" s="26"/>
      <c r="CE262" s="80"/>
      <c r="CF262" s="26"/>
      <c r="CG262" s="26"/>
      <c r="CH262" s="26"/>
      <c r="CI262" s="80"/>
      <c r="CJ262" s="26"/>
      <c r="CK262" s="26"/>
      <c r="CL262" s="26"/>
      <c r="CM262" s="80"/>
      <c r="CN262" s="26"/>
      <c r="CO262" s="26"/>
      <c r="CP262" s="26"/>
      <c r="CQ262" s="26"/>
      <c r="CR262" s="26"/>
      <c r="CS262" s="26"/>
      <c r="CT262" s="26"/>
      <c r="CU262" s="80"/>
      <c r="CV262" s="80"/>
      <c r="CW262" s="26"/>
      <c r="CX262" s="26"/>
      <c r="CY262" s="80"/>
      <c r="CZ262" s="26">
        <v>2502</v>
      </c>
      <c r="DA262" s="26">
        <v>2502</v>
      </c>
      <c r="DB262" s="26">
        <v>2502</v>
      </c>
      <c r="DC262" s="31">
        <f t="shared" si="567"/>
        <v>100</v>
      </c>
      <c r="DD262" s="26"/>
      <c r="DE262" s="26"/>
      <c r="DF262" s="26"/>
      <c r="DG262" s="80"/>
      <c r="DH262" s="80"/>
      <c r="DI262" s="26"/>
      <c r="DJ262" s="26"/>
      <c r="DK262" s="80"/>
      <c r="DL262" s="80"/>
      <c r="DM262" s="26"/>
      <c r="DN262" s="26"/>
      <c r="DO262" s="26"/>
      <c r="DP262" s="26"/>
      <c r="DQ262" s="26"/>
      <c r="DR262" s="26"/>
      <c r="DS262" s="80"/>
      <c r="DT262" s="80"/>
      <c r="DU262" s="27"/>
      <c r="DV262" s="26"/>
      <c r="DW262" s="80"/>
      <c r="DX262" s="80"/>
      <c r="DY262" s="27"/>
      <c r="DZ262" s="26"/>
      <c r="EA262" s="80"/>
      <c r="EB262" s="27"/>
      <c r="EC262" s="27"/>
      <c r="ED262" s="26"/>
      <c r="EE262" s="80"/>
      <c r="EF262" s="27"/>
      <c r="EG262" s="27"/>
      <c r="EH262" s="26"/>
      <c r="EI262" s="26"/>
      <c r="EJ262" s="27"/>
      <c r="EK262" s="27"/>
      <c r="EL262" s="26"/>
      <c r="EM262" s="80"/>
      <c r="EN262" s="27"/>
      <c r="EO262" s="27"/>
      <c r="EP262" s="26"/>
      <c r="EQ262" s="80"/>
      <c r="ER262" s="26"/>
      <c r="ES262" s="26"/>
      <c r="ET262" s="26"/>
      <c r="EU262" s="80"/>
      <c r="EV262" s="26"/>
      <c r="EW262" s="26"/>
      <c r="EX262" s="26"/>
      <c r="EY262" s="26"/>
      <c r="EZ262" s="26"/>
      <c r="FA262" s="26"/>
      <c r="FB262" s="26"/>
      <c r="FC262" s="26"/>
      <c r="FD262" s="27"/>
      <c r="FE262" s="27"/>
      <c r="FF262" s="26"/>
      <c r="FG262" s="80"/>
      <c r="FH262" s="80"/>
      <c r="FI262" s="27"/>
      <c r="FJ262" s="26"/>
      <c r="FK262" s="80"/>
      <c r="FL262" s="80"/>
      <c r="FM262" s="27"/>
      <c r="FN262" s="26"/>
      <c r="FO262" s="80"/>
      <c r="FP262" s="26"/>
      <c r="FQ262" s="26"/>
      <c r="FR262" s="26"/>
      <c r="FS262" s="80"/>
      <c r="FT262" s="26"/>
      <c r="FU262" s="26"/>
      <c r="FV262" s="26"/>
      <c r="FW262" s="27"/>
      <c r="FX262" s="26"/>
      <c r="FY262" s="26"/>
      <c r="FZ262" s="26"/>
      <c r="GA262" s="80"/>
      <c r="GB262" s="26"/>
      <c r="GC262" s="26"/>
      <c r="GD262" s="26"/>
      <c r="GE262" s="80"/>
      <c r="GF262" s="26"/>
      <c r="GG262" s="26"/>
      <c r="GH262" s="26"/>
      <c r="GI262" s="80"/>
      <c r="GJ262" s="80"/>
      <c r="GK262" s="26"/>
      <c r="GL262" s="26"/>
      <c r="GM262" s="80"/>
      <c r="GN262" s="26"/>
      <c r="GO262" s="26"/>
      <c r="GP262" s="26"/>
      <c r="GQ262" s="80"/>
      <c r="GR262" s="80"/>
      <c r="GS262" s="26"/>
      <c r="GT262" s="26"/>
      <c r="GU262" s="26"/>
      <c r="GV262" s="26"/>
      <c r="GW262" s="26"/>
      <c r="GX262" s="26"/>
      <c r="GY262" s="26"/>
      <c r="GZ262" s="26"/>
      <c r="HA262" s="26"/>
      <c r="HB262" s="26"/>
      <c r="HC262" s="26"/>
      <c r="HD262" s="26"/>
      <c r="HE262" s="26"/>
      <c r="HF262" s="26"/>
      <c r="HG262" s="26"/>
      <c r="HH262" s="26"/>
      <c r="HI262" s="26"/>
      <c r="HJ262" s="26"/>
      <c r="HK262" s="26"/>
      <c r="HL262" s="26"/>
      <c r="HM262" s="26"/>
      <c r="HN262" s="26"/>
      <c r="HO262" s="26"/>
      <c r="HP262" s="26"/>
      <c r="HQ262" s="26"/>
      <c r="HR262" s="26"/>
      <c r="HS262" s="26"/>
      <c r="HT262" s="26"/>
      <c r="HU262" s="26"/>
      <c r="HV262" s="26"/>
      <c r="HW262" s="26"/>
      <c r="HX262" s="26"/>
      <c r="HY262" s="26"/>
      <c r="HZ262" s="26"/>
      <c r="IA262" s="26"/>
      <c r="IB262" s="26"/>
      <c r="IC262" s="26"/>
      <c r="ID262" s="26"/>
      <c r="IE262" s="26"/>
      <c r="IF262" s="26"/>
      <c r="IG262" s="26"/>
      <c r="IH262" s="26"/>
      <c r="II262" s="26"/>
      <c r="IJ262" s="26"/>
      <c r="IK262" s="26"/>
      <c r="IL262" s="26"/>
      <c r="IM262" s="26"/>
      <c r="IN262" s="26"/>
      <c r="IO262" s="26"/>
      <c r="IP262" s="26"/>
      <c r="IQ262" s="26"/>
      <c r="IR262" s="80"/>
      <c r="IS262" s="27"/>
      <c r="IT262" s="26"/>
      <c r="IU262" s="80"/>
      <c r="IV262" s="26"/>
      <c r="IW262" s="26"/>
      <c r="IX262" s="26"/>
      <c r="IY262" s="26"/>
      <c r="IZ262" s="26"/>
      <c r="JA262" s="26"/>
      <c r="JB262" s="26"/>
      <c r="JC262" s="26"/>
      <c r="JD262" s="26"/>
      <c r="JE262" s="26"/>
      <c r="JF262" s="26"/>
      <c r="JG262" s="26"/>
      <c r="JH262" s="26"/>
      <c r="JI262" s="26"/>
      <c r="JJ262" s="26"/>
      <c r="JK262" s="26"/>
      <c r="JL262" s="26"/>
      <c r="JM262" s="26"/>
      <c r="JN262" s="26"/>
      <c r="JO262" s="26"/>
      <c r="JP262" s="26"/>
      <c r="JQ262" s="26"/>
      <c r="JR262" s="26"/>
      <c r="JS262" s="26"/>
      <c r="JT262" s="26"/>
      <c r="JU262" s="26"/>
      <c r="JV262" s="26"/>
      <c r="JW262" s="26"/>
      <c r="JX262" s="30"/>
      <c r="JY262" s="30"/>
      <c r="JZ262" s="30"/>
      <c r="KA262" s="30"/>
      <c r="KB262" s="26"/>
      <c r="KC262" s="26"/>
      <c r="KD262" s="26"/>
      <c r="KE262" s="26"/>
      <c r="KF262" s="26"/>
      <c r="KG262" s="26"/>
      <c r="KH262" s="26"/>
      <c r="KI262" s="26"/>
      <c r="KJ262" s="26"/>
      <c r="KK262" s="26"/>
      <c r="KL262" s="26"/>
      <c r="KM262" s="26"/>
      <c r="KN262" s="26"/>
      <c r="KO262" s="26"/>
      <c r="KP262" s="26"/>
      <c r="KQ262" s="26"/>
      <c r="KR262" s="26"/>
      <c r="KS262" s="26"/>
      <c r="KT262" s="26"/>
      <c r="KU262" s="26"/>
      <c r="KV262" s="26"/>
      <c r="KW262" s="26"/>
      <c r="KX262" s="26"/>
      <c r="KY262" s="26"/>
      <c r="KZ262" s="26"/>
      <c r="LA262" s="26"/>
      <c r="LB262" s="26"/>
      <c r="LC262" s="26"/>
      <c r="LD262" s="26"/>
      <c r="LE262" s="26"/>
      <c r="LF262" s="26"/>
      <c r="LG262" s="26"/>
      <c r="LH262" s="26"/>
      <c r="LI262" s="26"/>
      <c r="LJ262" s="26"/>
      <c r="LK262" s="26"/>
      <c r="LL262" s="26"/>
      <c r="LM262" s="26"/>
      <c r="LN262" s="26"/>
      <c r="LO262" s="26"/>
      <c r="LP262" s="26"/>
      <c r="LQ262" s="26"/>
      <c r="LR262" s="26"/>
      <c r="LS262" s="26"/>
    </row>
    <row r="263" spans="1:331" ht="15.75" x14ac:dyDescent="0.25">
      <c r="A263" s="66" t="s">
        <v>267</v>
      </c>
      <c r="B263" s="198">
        <f t="shared" si="536"/>
        <v>2031</v>
      </c>
      <c r="C263" s="198">
        <f t="shared" si="537"/>
        <v>2031</v>
      </c>
      <c r="D263" s="198">
        <f t="shared" si="538"/>
        <v>2031</v>
      </c>
      <c r="E263" s="198"/>
      <c r="F263" s="198">
        <f t="shared" si="539"/>
        <v>2031</v>
      </c>
      <c r="G263" s="26">
        <f t="shared" si="680"/>
        <v>100</v>
      </c>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184"/>
      <c r="BY263" s="184"/>
      <c r="BZ263" s="184"/>
      <c r="CA263" s="184"/>
      <c r="CB263" s="26"/>
      <c r="CC263" s="26"/>
      <c r="CD263" s="26"/>
      <c r="CE263" s="80"/>
      <c r="CF263" s="26"/>
      <c r="CG263" s="26"/>
      <c r="CH263" s="26"/>
      <c r="CI263" s="80"/>
      <c r="CJ263" s="26"/>
      <c r="CK263" s="26"/>
      <c r="CL263" s="26"/>
      <c r="CM263" s="80"/>
      <c r="CN263" s="26"/>
      <c r="CO263" s="26"/>
      <c r="CP263" s="26"/>
      <c r="CQ263" s="26"/>
      <c r="CR263" s="26"/>
      <c r="CS263" s="26"/>
      <c r="CT263" s="26"/>
      <c r="CU263" s="80"/>
      <c r="CV263" s="80"/>
      <c r="CW263" s="26"/>
      <c r="CX263" s="26"/>
      <c r="CY263" s="80"/>
      <c r="CZ263" s="26">
        <v>2031</v>
      </c>
      <c r="DA263" s="26">
        <v>2031</v>
      </c>
      <c r="DB263" s="26">
        <v>2031</v>
      </c>
      <c r="DC263" s="31">
        <f t="shared" si="567"/>
        <v>100</v>
      </c>
      <c r="DD263" s="26"/>
      <c r="DE263" s="26"/>
      <c r="DF263" s="26"/>
      <c r="DG263" s="80"/>
      <c r="DH263" s="80"/>
      <c r="DI263" s="26"/>
      <c r="DJ263" s="26"/>
      <c r="DK263" s="80"/>
      <c r="DL263" s="80"/>
      <c r="DM263" s="26"/>
      <c r="DN263" s="26"/>
      <c r="DO263" s="26"/>
      <c r="DP263" s="26"/>
      <c r="DQ263" s="26"/>
      <c r="DR263" s="26"/>
      <c r="DS263" s="80"/>
      <c r="DT263" s="80"/>
      <c r="DU263" s="27"/>
      <c r="DV263" s="26"/>
      <c r="DW263" s="80"/>
      <c r="DX263" s="80"/>
      <c r="DY263" s="27"/>
      <c r="DZ263" s="26"/>
      <c r="EA263" s="80"/>
      <c r="EB263" s="27"/>
      <c r="EC263" s="27"/>
      <c r="ED263" s="26"/>
      <c r="EE263" s="80"/>
      <c r="EF263" s="27"/>
      <c r="EG263" s="27"/>
      <c r="EH263" s="26"/>
      <c r="EI263" s="26"/>
      <c r="EJ263" s="27"/>
      <c r="EK263" s="27"/>
      <c r="EL263" s="26"/>
      <c r="EM263" s="80"/>
      <c r="EN263" s="27"/>
      <c r="EO263" s="27"/>
      <c r="EP263" s="26"/>
      <c r="EQ263" s="80"/>
      <c r="ER263" s="26"/>
      <c r="ES263" s="26"/>
      <c r="ET263" s="26"/>
      <c r="EU263" s="80"/>
      <c r="EV263" s="26"/>
      <c r="EW263" s="26"/>
      <c r="EX263" s="26"/>
      <c r="EY263" s="26"/>
      <c r="EZ263" s="26"/>
      <c r="FA263" s="26"/>
      <c r="FB263" s="26"/>
      <c r="FC263" s="26"/>
      <c r="FD263" s="27"/>
      <c r="FE263" s="27"/>
      <c r="FF263" s="26"/>
      <c r="FG263" s="80"/>
      <c r="FH263" s="80"/>
      <c r="FI263" s="27"/>
      <c r="FJ263" s="26"/>
      <c r="FK263" s="80"/>
      <c r="FL263" s="80"/>
      <c r="FM263" s="27"/>
      <c r="FN263" s="26"/>
      <c r="FO263" s="80"/>
      <c r="FP263" s="26"/>
      <c r="FQ263" s="26"/>
      <c r="FR263" s="26"/>
      <c r="FS263" s="80"/>
      <c r="FT263" s="80"/>
      <c r="FU263" s="26"/>
      <c r="FV263" s="26"/>
      <c r="FW263" s="27"/>
      <c r="FX263" s="26"/>
      <c r="FY263" s="26"/>
      <c r="FZ263" s="26"/>
      <c r="GA263" s="80"/>
      <c r="GB263" s="26"/>
      <c r="GC263" s="26"/>
      <c r="GD263" s="26"/>
      <c r="GE263" s="80"/>
      <c r="GF263" s="26"/>
      <c r="GG263" s="26"/>
      <c r="GH263" s="26"/>
      <c r="GI263" s="80"/>
      <c r="GJ263" s="80"/>
      <c r="GK263" s="26"/>
      <c r="GL263" s="26"/>
      <c r="GM263" s="80"/>
      <c r="GN263" s="26"/>
      <c r="GO263" s="26"/>
      <c r="GP263" s="26"/>
      <c r="GQ263" s="80"/>
      <c r="GR263" s="80"/>
      <c r="GS263" s="26"/>
      <c r="GT263" s="26"/>
      <c r="GU263" s="26"/>
      <c r="GV263" s="26"/>
      <c r="GW263" s="26"/>
      <c r="GX263" s="26"/>
      <c r="GY263" s="26"/>
      <c r="GZ263" s="26"/>
      <c r="HA263" s="26"/>
      <c r="HB263" s="26"/>
      <c r="HC263" s="26"/>
      <c r="HD263" s="26"/>
      <c r="HE263" s="26"/>
      <c r="HF263" s="26"/>
      <c r="HG263" s="26"/>
      <c r="HH263" s="26"/>
      <c r="HI263" s="26"/>
      <c r="HJ263" s="26"/>
      <c r="HK263" s="26"/>
      <c r="HL263" s="26"/>
      <c r="HM263" s="26"/>
      <c r="HN263" s="26"/>
      <c r="HO263" s="26"/>
      <c r="HP263" s="26"/>
      <c r="HQ263" s="26"/>
      <c r="HR263" s="26"/>
      <c r="HS263" s="26"/>
      <c r="HT263" s="26"/>
      <c r="HU263" s="26"/>
      <c r="HV263" s="26"/>
      <c r="HW263" s="26"/>
      <c r="HX263" s="26"/>
      <c r="HY263" s="26"/>
      <c r="HZ263" s="26"/>
      <c r="IA263" s="26"/>
      <c r="IB263" s="26"/>
      <c r="IC263" s="26"/>
      <c r="ID263" s="26"/>
      <c r="IE263" s="26"/>
      <c r="IF263" s="26"/>
      <c r="IG263" s="26"/>
      <c r="IH263" s="26"/>
      <c r="II263" s="26"/>
      <c r="IJ263" s="26"/>
      <c r="IK263" s="26"/>
      <c r="IL263" s="26"/>
      <c r="IM263" s="26"/>
      <c r="IN263" s="26"/>
      <c r="IO263" s="26"/>
      <c r="IP263" s="26"/>
      <c r="IQ263" s="26"/>
      <c r="IR263" s="80"/>
      <c r="IS263" s="27"/>
      <c r="IT263" s="26"/>
      <c r="IU263" s="80"/>
      <c r="IV263" s="26"/>
      <c r="IW263" s="26"/>
      <c r="IX263" s="26"/>
      <c r="IY263" s="26"/>
      <c r="IZ263" s="26"/>
      <c r="JA263" s="26"/>
      <c r="JB263" s="26"/>
      <c r="JC263" s="26"/>
      <c r="JD263" s="26"/>
      <c r="JE263" s="26"/>
      <c r="JF263" s="26"/>
      <c r="JG263" s="26"/>
      <c r="JH263" s="26"/>
      <c r="JI263" s="26"/>
      <c r="JJ263" s="26"/>
      <c r="JK263" s="26"/>
      <c r="JL263" s="26"/>
      <c r="JM263" s="26"/>
      <c r="JN263" s="26"/>
      <c r="JO263" s="26"/>
      <c r="JP263" s="26"/>
      <c r="JQ263" s="26"/>
      <c r="JR263" s="26"/>
      <c r="JS263" s="26"/>
      <c r="JT263" s="26"/>
      <c r="JU263" s="26"/>
      <c r="JV263" s="26"/>
      <c r="JW263" s="26"/>
      <c r="JX263" s="30"/>
      <c r="JY263" s="30"/>
      <c r="JZ263" s="30"/>
      <c r="KA263" s="30"/>
      <c r="KB263" s="26"/>
      <c r="KC263" s="26"/>
      <c r="KD263" s="26"/>
      <c r="KE263" s="26"/>
      <c r="KF263" s="26"/>
      <c r="KG263" s="26"/>
      <c r="KH263" s="26"/>
      <c r="KI263" s="26"/>
      <c r="KJ263" s="26"/>
      <c r="KK263" s="26"/>
      <c r="KL263" s="26"/>
      <c r="KM263" s="26"/>
      <c r="KN263" s="26"/>
      <c r="KO263" s="26"/>
      <c r="KP263" s="26"/>
      <c r="KQ263" s="26"/>
      <c r="KR263" s="26"/>
      <c r="KS263" s="26"/>
      <c r="KT263" s="26"/>
      <c r="KU263" s="26"/>
      <c r="KV263" s="26"/>
      <c r="KW263" s="26"/>
      <c r="KX263" s="26"/>
      <c r="KY263" s="26"/>
      <c r="KZ263" s="26"/>
      <c r="LA263" s="26"/>
      <c r="LB263" s="26"/>
      <c r="LC263" s="26"/>
      <c r="LD263" s="26"/>
      <c r="LE263" s="26"/>
      <c r="LF263" s="26"/>
      <c r="LG263" s="26"/>
      <c r="LH263" s="26"/>
      <c r="LI263" s="26"/>
      <c r="LJ263" s="26"/>
      <c r="LK263" s="26"/>
      <c r="LL263" s="26"/>
      <c r="LM263" s="26"/>
      <c r="LN263" s="26"/>
      <c r="LO263" s="26"/>
      <c r="LP263" s="26"/>
      <c r="LQ263" s="26"/>
      <c r="LR263" s="26"/>
      <c r="LS263" s="26"/>
    </row>
    <row r="264" spans="1:331" ht="15.75" x14ac:dyDescent="0.25">
      <c r="A264" s="66" t="s">
        <v>268</v>
      </c>
      <c r="B264" s="198">
        <f t="shared" si="536"/>
        <v>1623</v>
      </c>
      <c r="C264" s="198">
        <f t="shared" si="537"/>
        <v>2424.13267</v>
      </c>
      <c r="D264" s="198">
        <f t="shared" si="538"/>
        <v>2424.13267</v>
      </c>
      <c r="E264" s="198"/>
      <c r="F264" s="198">
        <f t="shared" si="539"/>
        <v>801.13267000000008</v>
      </c>
      <c r="G264" s="26">
        <f t="shared" si="680"/>
        <v>33.048218850167146</v>
      </c>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v>801.13267000000008</v>
      </c>
      <c r="BR264" s="26">
        <v>801.13267000000008</v>
      </c>
      <c r="BS264" s="26">
        <f t="shared" si="566"/>
        <v>100</v>
      </c>
      <c r="BT264" s="26"/>
      <c r="BU264" s="26"/>
      <c r="BV264" s="26"/>
      <c r="BW264" s="26"/>
      <c r="BX264" s="184"/>
      <c r="BY264" s="184"/>
      <c r="BZ264" s="184"/>
      <c r="CA264" s="184"/>
      <c r="CB264" s="26"/>
      <c r="CC264" s="26"/>
      <c r="CD264" s="26"/>
      <c r="CE264" s="80"/>
      <c r="CF264" s="26"/>
      <c r="CG264" s="26"/>
      <c r="CH264" s="26"/>
      <c r="CI264" s="80"/>
      <c r="CJ264" s="26"/>
      <c r="CK264" s="26"/>
      <c r="CL264" s="26"/>
      <c r="CM264" s="80"/>
      <c r="CN264" s="26"/>
      <c r="CO264" s="26"/>
      <c r="CP264" s="26"/>
      <c r="CQ264" s="26"/>
      <c r="CR264" s="26"/>
      <c r="CS264" s="26"/>
      <c r="CT264" s="26"/>
      <c r="CU264" s="80"/>
      <c r="CV264" s="80"/>
      <c r="CW264" s="26"/>
      <c r="CX264" s="26"/>
      <c r="CY264" s="80"/>
      <c r="CZ264" s="26">
        <v>1623</v>
      </c>
      <c r="DA264" s="26">
        <v>1623</v>
      </c>
      <c r="DB264" s="26">
        <v>0</v>
      </c>
      <c r="DC264" s="31">
        <f t="shared" si="567"/>
        <v>0</v>
      </c>
      <c r="DD264" s="26"/>
      <c r="DE264" s="26"/>
      <c r="DF264" s="26"/>
      <c r="DG264" s="80"/>
      <c r="DH264" s="80"/>
      <c r="DI264" s="26"/>
      <c r="DJ264" s="26"/>
      <c r="DK264" s="80"/>
      <c r="DL264" s="80"/>
      <c r="DM264" s="26"/>
      <c r="DN264" s="26"/>
      <c r="DO264" s="26"/>
      <c r="DP264" s="26"/>
      <c r="DQ264" s="26"/>
      <c r="DR264" s="26"/>
      <c r="DS264" s="80"/>
      <c r="DT264" s="80"/>
      <c r="DU264" s="27"/>
      <c r="DV264" s="26"/>
      <c r="DW264" s="80"/>
      <c r="DX264" s="80"/>
      <c r="DY264" s="27"/>
      <c r="DZ264" s="26"/>
      <c r="EA264" s="80"/>
      <c r="EB264" s="27"/>
      <c r="EC264" s="27"/>
      <c r="ED264" s="26"/>
      <c r="EE264" s="80"/>
      <c r="EF264" s="27"/>
      <c r="EG264" s="27"/>
      <c r="EH264" s="26"/>
      <c r="EI264" s="26"/>
      <c r="EJ264" s="27"/>
      <c r="EK264" s="27"/>
      <c r="EL264" s="26"/>
      <c r="EM264" s="80"/>
      <c r="EN264" s="27"/>
      <c r="EO264" s="27"/>
      <c r="EP264" s="26"/>
      <c r="EQ264" s="80"/>
      <c r="ER264" s="26"/>
      <c r="ES264" s="26"/>
      <c r="ET264" s="26"/>
      <c r="EU264" s="80"/>
      <c r="EV264" s="26"/>
      <c r="EW264" s="26"/>
      <c r="EX264" s="26"/>
      <c r="EY264" s="26"/>
      <c r="EZ264" s="26"/>
      <c r="FA264" s="26"/>
      <c r="FB264" s="26"/>
      <c r="FC264" s="26"/>
      <c r="FD264" s="27"/>
      <c r="FE264" s="27"/>
      <c r="FF264" s="26"/>
      <c r="FG264" s="80"/>
      <c r="FH264" s="80"/>
      <c r="FI264" s="27"/>
      <c r="FJ264" s="26"/>
      <c r="FK264" s="80"/>
      <c r="FL264" s="80"/>
      <c r="FM264" s="27"/>
      <c r="FN264" s="26"/>
      <c r="FO264" s="80"/>
      <c r="FP264" s="26"/>
      <c r="FQ264" s="26"/>
      <c r="FR264" s="26"/>
      <c r="FS264" s="80"/>
      <c r="FT264" s="80"/>
      <c r="FU264" s="26"/>
      <c r="FV264" s="26"/>
      <c r="FW264" s="27"/>
      <c r="FX264" s="26"/>
      <c r="FY264" s="26"/>
      <c r="FZ264" s="26"/>
      <c r="GA264" s="80"/>
      <c r="GB264" s="26"/>
      <c r="GC264" s="26"/>
      <c r="GD264" s="26"/>
      <c r="GE264" s="80"/>
      <c r="GF264" s="26"/>
      <c r="GG264" s="26"/>
      <c r="GH264" s="26"/>
      <c r="GI264" s="80"/>
      <c r="GJ264" s="80"/>
      <c r="GK264" s="26"/>
      <c r="GL264" s="26"/>
      <c r="GM264" s="80"/>
      <c r="GN264" s="26"/>
      <c r="GO264" s="26"/>
      <c r="GP264" s="26"/>
      <c r="GQ264" s="80"/>
      <c r="GR264" s="80"/>
      <c r="GS264" s="26"/>
      <c r="GT264" s="26"/>
      <c r="GU264" s="26"/>
      <c r="GV264" s="26"/>
      <c r="GW264" s="26"/>
      <c r="GX264" s="26"/>
      <c r="GY264" s="26"/>
      <c r="GZ264" s="26"/>
      <c r="HA264" s="26"/>
      <c r="HB264" s="26"/>
      <c r="HC264" s="26"/>
      <c r="HD264" s="26"/>
      <c r="HE264" s="26"/>
      <c r="HF264" s="26"/>
      <c r="HG264" s="26"/>
      <c r="HH264" s="26"/>
      <c r="HI264" s="26"/>
      <c r="HJ264" s="26"/>
      <c r="HK264" s="26"/>
      <c r="HL264" s="26"/>
      <c r="HM264" s="26"/>
      <c r="HN264" s="26"/>
      <c r="HO264" s="26"/>
      <c r="HP264" s="26"/>
      <c r="HQ264" s="26"/>
      <c r="HR264" s="26"/>
      <c r="HS264" s="26"/>
      <c r="HT264" s="26"/>
      <c r="HU264" s="26"/>
      <c r="HV264" s="26"/>
      <c r="HW264" s="26"/>
      <c r="HX264" s="26"/>
      <c r="HY264" s="26"/>
      <c r="HZ264" s="26"/>
      <c r="IA264" s="26"/>
      <c r="IB264" s="26"/>
      <c r="IC264" s="26"/>
      <c r="ID264" s="26"/>
      <c r="IE264" s="26"/>
      <c r="IF264" s="26"/>
      <c r="IG264" s="26"/>
      <c r="IH264" s="26"/>
      <c r="II264" s="26"/>
      <c r="IJ264" s="26"/>
      <c r="IK264" s="26"/>
      <c r="IL264" s="26"/>
      <c r="IM264" s="26"/>
      <c r="IN264" s="26"/>
      <c r="IO264" s="26"/>
      <c r="IP264" s="26"/>
      <c r="IQ264" s="26"/>
      <c r="IR264" s="80"/>
      <c r="IS264" s="27"/>
      <c r="IT264" s="26"/>
      <c r="IU264" s="80"/>
      <c r="IV264" s="26"/>
      <c r="IW264" s="26"/>
      <c r="IX264" s="26"/>
      <c r="IY264" s="26"/>
      <c r="IZ264" s="26"/>
      <c r="JA264" s="26"/>
      <c r="JB264" s="26"/>
      <c r="JC264" s="26"/>
      <c r="JD264" s="26"/>
      <c r="JE264" s="26"/>
      <c r="JF264" s="26"/>
      <c r="JG264" s="26"/>
      <c r="JH264" s="26"/>
      <c r="JI264" s="26"/>
      <c r="JJ264" s="26"/>
      <c r="JK264" s="26"/>
      <c r="JL264" s="26"/>
      <c r="JM264" s="26"/>
      <c r="JN264" s="26"/>
      <c r="JO264" s="26"/>
      <c r="JP264" s="26"/>
      <c r="JQ264" s="26"/>
      <c r="JR264" s="26"/>
      <c r="JS264" s="26"/>
      <c r="JT264" s="26"/>
      <c r="JU264" s="26"/>
      <c r="JV264" s="26"/>
      <c r="JW264" s="26"/>
      <c r="JX264" s="30"/>
      <c r="JY264" s="30"/>
      <c r="JZ264" s="30"/>
      <c r="KA264" s="30"/>
      <c r="KB264" s="26"/>
      <c r="KC264" s="26"/>
      <c r="KD264" s="26"/>
      <c r="KE264" s="26"/>
      <c r="KF264" s="26"/>
      <c r="KG264" s="26"/>
      <c r="KH264" s="26"/>
      <c r="KI264" s="26"/>
      <c r="KJ264" s="26"/>
      <c r="KK264" s="26"/>
      <c r="KL264" s="26"/>
      <c r="KM264" s="26"/>
      <c r="KN264" s="26"/>
      <c r="KO264" s="26"/>
      <c r="KP264" s="26"/>
      <c r="KQ264" s="26"/>
      <c r="KR264" s="26"/>
      <c r="KS264" s="26"/>
      <c r="KT264" s="26"/>
      <c r="KU264" s="26"/>
      <c r="KV264" s="26"/>
      <c r="KW264" s="26"/>
      <c r="KX264" s="26"/>
      <c r="KY264" s="26"/>
      <c r="KZ264" s="26"/>
      <c r="LA264" s="26"/>
      <c r="LB264" s="26"/>
      <c r="LC264" s="26"/>
      <c r="LD264" s="26"/>
      <c r="LE264" s="26"/>
      <c r="LF264" s="26"/>
      <c r="LG264" s="26"/>
      <c r="LH264" s="26"/>
      <c r="LI264" s="26"/>
      <c r="LJ264" s="26"/>
      <c r="LK264" s="26"/>
      <c r="LL264" s="26"/>
      <c r="LM264" s="26"/>
      <c r="LN264" s="26"/>
      <c r="LO264" s="26"/>
      <c r="LP264" s="26"/>
      <c r="LQ264" s="26"/>
      <c r="LR264" s="26"/>
      <c r="LS264" s="26"/>
    </row>
    <row r="265" spans="1:331" ht="15.75" x14ac:dyDescent="0.25">
      <c r="A265" s="66" t="s">
        <v>172</v>
      </c>
      <c r="B265" s="198">
        <f t="shared" si="536"/>
        <v>1572</v>
      </c>
      <c r="C265" s="198">
        <f t="shared" si="537"/>
        <v>2249.3200000000002</v>
      </c>
      <c r="D265" s="198">
        <f t="shared" si="538"/>
        <v>2249.3200000000002</v>
      </c>
      <c r="E265" s="198"/>
      <c r="F265" s="198">
        <f t="shared" si="539"/>
        <v>2222.5499599999998</v>
      </c>
      <c r="G265" s="26">
        <f t="shared" si="680"/>
        <v>98.809860757917932</v>
      </c>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184"/>
      <c r="BY265" s="184"/>
      <c r="BZ265" s="184"/>
      <c r="CA265" s="184"/>
      <c r="CB265" s="26"/>
      <c r="CC265" s="26"/>
      <c r="CD265" s="26"/>
      <c r="CE265" s="80"/>
      <c r="CF265" s="26"/>
      <c r="CG265" s="26"/>
      <c r="CH265" s="26"/>
      <c r="CI265" s="80"/>
      <c r="CJ265" s="26"/>
      <c r="CK265" s="26"/>
      <c r="CL265" s="26"/>
      <c r="CM265" s="80"/>
      <c r="CN265" s="26"/>
      <c r="CO265" s="26"/>
      <c r="CP265" s="26"/>
      <c r="CQ265" s="26"/>
      <c r="CR265" s="26"/>
      <c r="CS265" s="26"/>
      <c r="CT265" s="26"/>
      <c r="CU265" s="80"/>
      <c r="CV265" s="80"/>
      <c r="CW265" s="26"/>
      <c r="CX265" s="26"/>
      <c r="CY265" s="80"/>
      <c r="CZ265" s="26">
        <v>1572</v>
      </c>
      <c r="DA265" s="26">
        <v>1572</v>
      </c>
      <c r="DB265" s="26">
        <v>1572</v>
      </c>
      <c r="DC265" s="31">
        <f t="shared" si="567"/>
        <v>100</v>
      </c>
      <c r="DD265" s="26"/>
      <c r="DE265" s="26"/>
      <c r="DF265" s="26"/>
      <c r="DG265" s="80"/>
      <c r="DH265" s="80"/>
      <c r="DI265" s="26"/>
      <c r="DJ265" s="26"/>
      <c r="DK265" s="80"/>
      <c r="DL265" s="80"/>
      <c r="DM265" s="26">
        <v>677.32</v>
      </c>
      <c r="DN265" s="26">
        <v>650.54995999999994</v>
      </c>
      <c r="DO265" s="26">
        <f t="shared" ref="DO265" si="681">DN265/DM265*100</f>
        <v>96.047652512844735</v>
      </c>
      <c r="DP265" s="26"/>
      <c r="DQ265" s="26"/>
      <c r="DR265" s="26"/>
      <c r="DS265" s="80"/>
      <c r="DT265" s="80"/>
      <c r="DU265" s="27"/>
      <c r="DV265" s="26"/>
      <c r="DW265" s="80"/>
      <c r="DX265" s="80"/>
      <c r="DY265" s="27"/>
      <c r="DZ265" s="26"/>
      <c r="EA265" s="80"/>
      <c r="EB265" s="27"/>
      <c r="EC265" s="27"/>
      <c r="ED265" s="26"/>
      <c r="EE265" s="80"/>
      <c r="EF265" s="27"/>
      <c r="EG265" s="27"/>
      <c r="EH265" s="26"/>
      <c r="EI265" s="26"/>
      <c r="EJ265" s="27"/>
      <c r="EK265" s="27"/>
      <c r="EL265" s="26"/>
      <c r="EM265" s="80"/>
      <c r="EN265" s="27"/>
      <c r="EO265" s="27"/>
      <c r="EP265" s="26"/>
      <c r="EQ265" s="80"/>
      <c r="ER265" s="26"/>
      <c r="ES265" s="26"/>
      <c r="ET265" s="26"/>
      <c r="EU265" s="80"/>
      <c r="EV265" s="26"/>
      <c r="EW265" s="26"/>
      <c r="EX265" s="26"/>
      <c r="EY265" s="26"/>
      <c r="EZ265" s="26"/>
      <c r="FA265" s="26"/>
      <c r="FB265" s="26"/>
      <c r="FC265" s="26"/>
      <c r="FD265" s="27"/>
      <c r="FE265" s="27"/>
      <c r="FF265" s="26"/>
      <c r="FG265" s="80"/>
      <c r="FH265" s="80"/>
      <c r="FI265" s="27"/>
      <c r="FJ265" s="26"/>
      <c r="FK265" s="80"/>
      <c r="FL265" s="80"/>
      <c r="FM265" s="27"/>
      <c r="FN265" s="26"/>
      <c r="FO265" s="80"/>
      <c r="FP265" s="26"/>
      <c r="FQ265" s="26"/>
      <c r="FR265" s="26"/>
      <c r="FS265" s="80"/>
      <c r="FT265" s="80"/>
      <c r="FU265" s="26"/>
      <c r="FV265" s="26"/>
      <c r="FW265" s="27"/>
      <c r="FX265" s="26"/>
      <c r="FY265" s="26"/>
      <c r="FZ265" s="26"/>
      <c r="GA265" s="80"/>
      <c r="GB265" s="26"/>
      <c r="GC265" s="26"/>
      <c r="GD265" s="26"/>
      <c r="GE265" s="80"/>
      <c r="GF265" s="26"/>
      <c r="GG265" s="26"/>
      <c r="GH265" s="26"/>
      <c r="GI265" s="80"/>
      <c r="GJ265" s="80"/>
      <c r="GK265" s="26"/>
      <c r="GL265" s="26"/>
      <c r="GM265" s="80"/>
      <c r="GN265" s="26"/>
      <c r="GO265" s="26"/>
      <c r="GP265" s="26"/>
      <c r="GQ265" s="80"/>
      <c r="GR265" s="80"/>
      <c r="GS265" s="26"/>
      <c r="GT265" s="26"/>
      <c r="GU265" s="26"/>
      <c r="GV265" s="26"/>
      <c r="GW265" s="26"/>
      <c r="GX265" s="26"/>
      <c r="GY265" s="26"/>
      <c r="GZ265" s="26"/>
      <c r="HA265" s="26"/>
      <c r="HB265" s="26"/>
      <c r="HC265" s="26"/>
      <c r="HD265" s="26"/>
      <c r="HE265" s="26"/>
      <c r="HF265" s="26"/>
      <c r="HG265" s="26"/>
      <c r="HH265" s="26"/>
      <c r="HI265" s="26"/>
      <c r="HJ265" s="26"/>
      <c r="HK265" s="26"/>
      <c r="HL265" s="26"/>
      <c r="HM265" s="26"/>
      <c r="HN265" s="26"/>
      <c r="HO265" s="26"/>
      <c r="HP265" s="26"/>
      <c r="HQ265" s="26"/>
      <c r="HR265" s="26"/>
      <c r="HS265" s="26"/>
      <c r="HT265" s="26"/>
      <c r="HU265" s="26"/>
      <c r="HV265" s="26"/>
      <c r="HW265" s="26"/>
      <c r="HX265" s="26"/>
      <c r="HY265" s="26"/>
      <c r="HZ265" s="26"/>
      <c r="IA265" s="26"/>
      <c r="IB265" s="26"/>
      <c r="IC265" s="26"/>
      <c r="ID265" s="26"/>
      <c r="IE265" s="26"/>
      <c r="IF265" s="26"/>
      <c r="IG265" s="26"/>
      <c r="IH265" s="26"/>
      <c r="II265" s="26"/>
      <c r="IJ265" s="26"/>
      <c r="IK265" s="26"/>
      <c r="IL265" s="26"/>
      <c r="IM265" s="26"/>
      <c r="IN265" s="26"/>
      <c r="IO265" s="26"/>
      <c r="IP265" s="26"/>
      <c r="IQ265" s="26"/>
      <c r="IR265" s="80"/>
      <c r="IS265" s="27"/>
      <c r="IT265" s="26"/>
      <c r="IU265" s="80"/>
      <c r="IV265" s="26"/>
      <c r="IW265" s="26"/>
      <c r="IX265" s="26"/>
      <c r="IY265" s="26"/>
      <c r="IZ265" s="26"/>
      <c r="JA265" s="26"/>
      <c r="JB265" s="26"/>
      <c r="JC265" s="26"/>
      <c r="JD265" s="26"/>
      <c r="JE265" s="26"/>
      <c r="JF265" s="26"/>
      <c r="JG265" s="26"/>
      <c r="JH265" s="26"/>
      <c r="JI265" s="26"/>
      <c r="JJ265" s="26"/>
      <c r="JK265" s="26"/>
      <c r="JL265" s="26"/>
      <c r="JM265" s="26"/>
      <c r="JN265" s="26"/>
      <c r="JO265" s="26"/>
      <c r="JP265" s="26"/>
      <c r="JQ265" s="26"/>
      <c r="JR265" s="26"/>
      <c r="JS265" s="26"/>
      <c r="JT265" s="26"/>
      <c r="JU265" s="26"/>
      <c r="JV265" s="26"/>
      <c r="JW265" s="26"/>
      <c r="JX265" s="30"/>
      <c r="JY265" s="30"/>
      <c r="JZ265" s="30"/>
      <c r="KA265" s="30"/>
      <c r="KB265" s="26"/>
      <c r="KC265" s="26"/>
      <c r="KD265" s="26"/>
      <c r="KE265" s="26"/>
      <c r="KF265" s="26"/>
      <c r="KG265" s="26"/>
      <c r="KH265" s="26"/>
      <c r="KI265" s="26"/>
      <c r="KJ265" s="26"/>
      <c r="KK265" s="26"/>
      <c r="KL265" s="26"/>
      <c r="KM265" s="26"/>
      <c r="KN265" s="26"/>
      <c r="KO265" s="26"/>
      <c r="KP265" s="26"/>
      <c r="KQ265" s="26"/>
      <c r="KR265" s="26"/>
      <c r="KS265" s="26"/>
      <c r="KT265" s="26"/>
      <c r="KU265" s="26"/>
      <c r="KV265" s="26"/>
      <c r="KW265" s="26"/>
      <c r="KX265" s="26"/>
      <c r="KY265" s="26"/>
      <c r="KZ265" s="26"/>
      <c r="LA265" s="26"/>
      <c r="LB265" s="26"/>
      <c r="LC265" s="26"/>
      <c r="LD265" s="26"/>
      <c r="LE265" s="26"/>
      <c r="LF265" s="26"/>
      <c r="LG265" s="26"/>
      <c r="LH265" s="26"/>
      <c r="LI265" s="26"/>
      <c r="LJ265" s="26"/>
      <c r="LK265" s="26"/>
      <c r="LL265" s="26"/>
      <c r="LM265" s="26"/>
      <c r="LN265" s="26"/>
      <c r="LO265" s="26"/>
      <c r="LP265" s="26"/>
      <c r="LQ265" s="26"/>
      <c r="LR265" s="26"/>
      <c r="LS265" s="26"/>
    </row>
    <row r="266" spans="1:331" ht="15.75" x14ac:dyDescent="0.25">
      <c r="A266" s="66" t="s">
        <v>269</v>
      </c>
      <c r="B266" s="198">
        <f t="shared" si="536"/>
        <v>1200</v>
      </c>
      <c r="C266" s="198">
        <f t="shared" si="537"/>
        <v>1200</v>
      </c>
      <c r="D266" s="198">
        <f t="shared" si="538"/>
        <v>1200</v>
      </c>
      <c r="E266" s="198"/>
      <c r="F266" s="198">
        <f t="shared" si="539"/>
        <v>0</v>
      </c>
      <c r="G266" s="26">
        <f t="shared" si="680"/>
        <v>0</v>
      </c>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184"/>
      <c r="BY266" s="184"/>
      <c r="BZ266" s="184"/>
      <c r="CA266" s="184"/>
      <c r="CB266" s="26"/>
      <c r="CC266" s="26"/>
      <c r="CD266" s="26"/>
      <c r="CE266" s="80"/>
      <c r="CF266" s="26"/>
      <c r="CG266" s="26"/>
      <c r="CH266" s="26"/>
      <c r="CI266" s="80"/>
      <c r="CJ266" s="26"/>
      <c r="CK266" s="26"/>
      <c r="CL266" s="26"/>
      <c r="CM266" s="80"/>
      <c r="CN266" s="26"/>
      <c r="CO266" s="26"/>
      <c r="CP266" s="26"/>
      <c r="CQ266" s="26"/>
      <c r="CR266" s="26"/>
      <c r="CS266" s="26"/>
      <c r="CT266" s="26"/>
      <c r="CU266" s="80"/>
      <c r="CV266" s="80"/>
      <c r="CW266" s="26"/>
      <c r="CX266" s="26"/>
      <c r="CY266" s="80"/>
      <c r="CZ266" s="26">
        <v>1200</v>
      </c>
      <c r="DA266" s="26">
        <v>1200</v>
      </c>
      <c r="DB266" s="26">
        <v>0</v>
      </c>
      <c r="DC266" s="31">
        <f t="shared" si="567"/>
        <v>0</v>
      </c>
      <c r="DD266" s="26"/>
      <c r="DE266" s="26"/>
      <c r="DF266" s="26"/>
      <c r="DG266" s="80"/>
      <c r="DH266" s="80"/>
      <c r="DI266" s="26"/>
      <c r="DJ266" s="26"/>
      <c r="DK266" s="80"/>
      <c r="DL266" s="80"/>
      <c r="DM266" s="26"/>
      <c r="DN266" s="26"/>
      <c r="DO266" s="26"/>
      <c r="DP266" s="26"/>
      <c r="DQ266" s="26"/>
      <c r="DR266" s="26"/>
      <c r="DS266" s="80"/>
      <c r="DT266" s="80"/>
      <c r="DU266" s="27"/>
      <c r="DV266" s="26"/>
      <c r="DW266" s="80"/>
      <c r="DX266" s="80"/>
      <c r="DY266" s="27"/>
      <c r="DZ266" s="26"/>
      <c r="EA266" s="80"/>
      <c r="EB266" s="27"/>
      <c r="EC266" s="27"/>
      <c r="ED266" s="26"/>
      <c r="EE266" s="80"/>
      <c r="EF266" s="27"/>
      <c r="EG266" s="27"/>
      <c r="EH266" s="26"/>
      <c r="EI266" s="26"/>
      <c r="EJ266" s="27"/>
      <c r="EK266" s="27"/>
      <c r="EL266" s="26"/>
      <c r="EM266" s="80"/>
      <c r="EN266" s="27"/>
      <c r="EO266" s="27"/>
      <c r="EP266" s="26"/>
      <c r="EQ266" s="80"/>
      <c r="ER266" s="26"/>
      <c r="ES266" s="26"/>
      <c r="ET266" s="26"/>
      <c r="EU266" s="80"/>
      <c r="EV266" s="26"/>
      <c r="EW266" s="26"/>
      <c r="EX266" s="26"/>
      <c r="EY266" s="26"/>
      <c r="EZ266" s="26"/>
      <c r="FA266" s="26"/>
      <c r="FB266" s="26"/>
      <c r="FC266" s="26"/>
      <c r="FD266" s="27"/>
      <c r="FE266" s="27"/>
      <c r="FF266" s="26"/>
      <c r="FG266" s="80"/>
      <c r="FH266" s="80"/>
      <c r="FI266" s="27"/>
      <c r="FJ266" s="26"/>
      <c r="FK266" s="80"/>
      <c r="FL266" s="80"/>
      <c r="FM266" s="27"/>
      <c r="FN266" s="26"/>
      <c r="FO266" s="80"/>
      <c r="FP266" s="26"/>
      <c r="FQ266" s="26"/>
      <c r="FR266" s="26"/>
      <c r="FS266" s="80"/>
      <c r="FT266" s="80"/>
      <c r="FU266" s="26"/>
      <c r="FV266" s="26"/>
      <c r="FW266" s="27"/>
      <c r="FX266" s="26"/>
      <c r="FY266" s="26"/>
      <c r="FZ266" s="26"/>
      <c r="GA266" s="80"/>
      <c r="GB266" s="26"/>
      <c r="GC266" s="26"/>
      <c r="GD266" s="26"/>
      <c r="GE266" s="80"/>
      <c r="GF266" s="26"/>
      <c r="GG266" s="26"/>
      <c r="GH266" s="26"/>
      <c r="GI266" s="80"/>
      <c r="GJ266" s="80"/>
      <c r="GK266" s="26"/>
      <c r="GL266" s="26"/>
      <c r="GM266" s="80"/>
      <c r="GN266" s="26"/>
      <c r="GO266" s="26"/>
      <c r="GP266" s="26"/>
      <c r="GQ266" s="80"/>
      <c r="GR266" s="80"/>
      <c r="GS266" s="26"/>
      <c r="GT266" s="26"/>
      <c r="GU266" s="26"/>
      <c r="GV266" s="26"/>
      <c r="GW266" s="26"/>
      <c r="GX266" s="26"/>
      <c r="GY266" s="26"/>
      <c r="GZ266" s="26"/>
      <c r="HA266" s="26"/>
      <c r="HB266" s="26"/>
      <c r="HC266" s="26"/>
      <c r="HD266" s="26"/>
      <c r="HE266" s="26"/>
      <c r="HF266" s="26"/>
      <c r="HG266" s="26"/>
      <c r="HH266" s="26"/>
      <c r="HI266" s="26"/>
      <c r="HJ266" s="26"/>
      <c r="HK266" s="26"/>
      <c r="HL266" s="26"/>
      <c r="HM266" s="26"/>
      <c r="HN266" s="26"/>
      <c r="HO266" s="26"/>
      <c r="HP266" s="26"/>
      <c r="HQ266" s="26"/>
      <c r="HR266" s="26"/>
      <c r="HS266" s="26"/>
      <c r="HT266" s="26"/>
      <c r="HU266" s="26"/>
      <c r="HV266" s="26"/>
      <c r="HW266" s="26"/>
      <c r="HX266" s="26"/>
      <c r="HY266" s="26"/>
      <c r="HZ266" s="26"/>
      <c r="IA266" s="26"/>
      <c r="IB266" s="26"/>
      <c r="IC266" s="26"/>
      <c r="ID266" s="26"/>
      <c r="IE266" s="26"/>
      <c r="IF266" s="26"/>
      <c r="IG266" s="26"/>
      <c r="IH266" s="26"/>
      <c r="II266" s="26"/>
      <c r="IJ266" s="26"/>
      <c r="IK266" s="26"/>
      <c r="IL266" s="26"/>
      <c r="IM266" s="26"/>
      <c r="IN266" s="26"/>
      <c r="IO266" s="26"/>
      <c r="IP266" s="26"/>
      <c r="IQ266" s="26"/>
      <c r="IR266" s="80"/>
      <c r="IS266" s="27"/>
      <c r="IT266" s="26"/>
      <c r="IU266" s="80"/>
      <c r="IV266" s="26"/>
      <c r="IW266" s="26"/>
      <c r="IX266" s="26"/>
      <c r="IY266" s="26"/>
      <c r="IZ266" s="26"/>
      <c r="JA266" s="26"/>
      <c r="JB266" s="26"/>
      <c r="JC266" s="26"/>
      <c r="JD266" s="26"/>
      <c r="JE266" s="26"/>
      <c r="JF266" s="26"/>
      <c r="JG266" s="26"/>
      <c r="JH266" s="26"/>
      <c r="JI266" s="26"/>
      <c r="JJ266" s="26"/>
      <c r="JK266" s="26"/>
      <c r="JL266" s="26"/>
      <c r="JM266" s="26"/>
      <c r="JN266" s="26"/>
      <c r="JO266" s="26"/>
      <c r="JP266" s="26"/>
      <c r="JQ266" s="26"/>
      <c r="JR266" s="26"/>
      <c r="JS266" s="26"/>
      <c r="JT266" s="26"/>
      <c r="JU266" s="26"/>
      <c r="JV266" s="26"/>
      <c r="JW266" s="26"/>
      <c r="JX266" s="30"/>
      <c r="JY266" s="30"/>
      <c r="JZ266" s="30"/>
      <c r="KA266" s="30"/>
      <c r="KB266" s="26"/>
      <c r="KC266" s="26"/>
      <c r="KD266" s="26"/>
      <c r="KE266" s="26"/>
      <c r="KF266" s="26"/>
      <c r="KG266" s="26"/>
      <c r="KH266" s="26"/>
      <c r="KI266" s="26"/>
      <c r="KJ266" s="26"/>
      <c r="KK266" s="26"/>
      <c r="KL266" s="26"/>
      <c r="KM266" s="26"/>
      <c r="KN266" s="26"/>
      <c r="KO266" s="26"/>
      <c r="KP266" s="26"/>
      <c r="KQ266" s="26"/>
      <c r="KR266" s="26"/>
      <c r="KS266" s="26"/>
      <c r="KT266" s="26"/>
      <c r="KU266" s="26"/>
      <c r="KV266" s="26"/>
      <c r="KW266" s="26"/>
      <c r="KX266" s="26"/>
      <c r="KY266" s="26"/>
      <c r="KZ266" s="26"/>
      <c r="LA266" s="26"/>
      <c r="LB266" s="26"/>
      <c r="LC266" s="26"/>
      <c r="LD266" s="26"/>
      <c r="LE266" s="26"/>
      <c r="LF266" s="26"/>
      <c r="LG266" s="26"/>
      <c r="LH266" s="26"/>
      <c r="LI266" s="26"/>
      <c r="LJ266" s="26"/>
      <c r="LK266" s="26"/>
      <c r="LL266" s="26"/>
      <c r="LM266" s="26"/>
      <c r="LN266" s="26"/>
      <c r="LO266" s="26"/>
      <c r="LP266" s="26"/>
      <c r="LQ266" s="26"/>
      <c r="LR266" s="26"/>
      <c r="LS266" s="26"/>
    </row>
    <row r="267" spans="1:331" ht="15.75" x14ac:dyDescent="0.25">
      <c r="A267" s="66" t="s">
        <v>270</v>
      </c>
      <c r="B267" s="198">
        <f t="shared" ref="B267:B330" si="682">H267+L267+P267+T267+X267+AB267+AF267+AJ267+AN267+AR267+AV267+AZ267+BD267+BH267+BL267+BP267+BT267+BX267+CB267+CF267+CJ267+CN267+CR267+CV267+CZ267+DD267+DH267+DL267+DP267+DT267+DX267+EB267+EF267+EJ267+EN267+ER267+EV267+EZ267+FD267+FH267+FL267+FP267+FT267+FX267+GB267+GF267+GJ267+GN267+GR267+GV267+GZ267+HD267+HH267+HL267+HP267+HT267+HX267+IB267+IF267+IJ267+IN267+IR267+IV267+IZ267+JD267+JH267+JL267+JP267+JT267+JX267+KB267+KF267+KJ267+KN267+KR267+KV267+KZ267+LD267+LH267+LL267+LP267</f>
        <v>23125</v>
      </c>
      <c r="C267" s="198">
        <f t="shared" ref="C267:C330" si="683">I267+M267+Q267+U267+Y267+AC267+AG267+AK267+AO267+AS267+AW267+BA267+BE267+BI267+BM267+BQ267+BU267+BY267+CC267+CG267+CK267+CO267+CS267+CW267+DA267+DE267+DI267+DM267+DQ267+DU267+DY267+EC267+EG267+EK267+EO267+ES267+EW267+FA267+FE267+FI267+FM267+FQ267+FU267+FY267+GC267+GG267+GK267+GO267+GS267+GW267+HA267+HE267+HI267+HM267+HQ267+HU267+HY267+IC267+IG267+IK267+IO267+IS267+IW267+JA267+JE267+JI267+JM267+JQ267+JY267+KC267+KG267+KK267+KO267+KS267+KW267+LA267+LE267+LI267+LM267+LQ267</f>
        <v>24780.61</v>
      </c>
      <c r="D267" s="198">
        <f t="shared" ref="D267:D330" si="684">I267+M267+Q267+U267+Y267+AC267+AG267+AK267+AO267+AS267+AW267+BA267+BE267+BI267+BM267+BQ267+BU267+BY267+CC267+CG267+CK267+CO267+CS267+CW267+DA267+DE267+DI267+DM267+DQ267+DU267+DY267+EC267+EG267+EK267+EO267+ES267+EW267+FA267+FE267+FI267+FM267+FQ267+FU267+FY267+GC267+GG267+GK267+GO267+GS267+GW267+HA267+HE267+HI267+HM267+HQ267+HU267+HY267+IC267+IG267+IK267+IO267+IS267+IW267+JA267+JE267+JI267+JM267+JQ267+JY267+KC267+KG267+KK267+KO267+KS267+KW267+LA267+LE267+LI267+LM267+LQ267</f>
        <v>24780.61</v>
      </c>
      <c r="E267" s="198"/>
      <c r="F267" s="198">
        <f t="shared" ref="F267:F330" si="685">J267+N267+R267+V267+Z267+AD267+AH267+AL267+AP267+AT267+AX267+BB267+BF267+BJ267+BN267+BR267+BV267+BZ267+CD267+CH267+CL267+CP267+CT267+CX267+DB267+DF267+DJ267+DN267+DR267+DV267+DZ267+ED267+EH267+EL267+EP267+ET267+EX267+FB267+FF267+FJ267+FN267+FR267+FV267+FZ267+GD267+GH267+GL267+GP267+GT267+GX267+HB267+HF267+HJ267+HN267+HR267+HV267+HZ267+ID267+IH267+IL267+IP267+IT267+IX267+JB267+JF267+JJ267+JN267+JR267+JZ267+KD267+KH267+KL267+KP267+KT267+KX267+LB267+LF267+LJ267+LN267+LR267</f>
        <v>12076.39234</v>
      </c>
      <c r="G267" s="26">
        <f t="shared" si="680"/>
        <v>48.733232717031584</v>
      </c>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v>8500</v>
      </c>
      <c r="BU267" s="26">
        <v>8500</v>
      </c>
      <c r="BV267" s="26">
        <v>1874.25</v>
      </c>
      <c r="BW267" s="26">
        <f>BV267/BU267*100</f>
        <v>22.05</v>
      </c>
      <c r="BX267" s="184"/>
      <c r="BY267" s="184"/>
      <c r="BZ267" s="184"/>
      <c r="CA267" s="184"/>
      <c r="CB267" s="26"/>
      <c r="CC267" s="26"/>
      <c r="CD267" s="26"/>
      <c r="CE267" s="80"/>
      <c r="CF267" s="26"/>
      <c r="CG267" s="26"/>
      <c r="CH267" s="26"/>
      <c r="CI267" s="80"/>
      <c r="CJ267" s="26"/>
      <c r="CK267" s="26"/>
      <c r="CL267" s="26"/>
      <c r="CM267" s="80"/>
      <c r="CN267" s="26"/>
      <c r="CO267" s="26"/>
      <c r="CP267" s="26"/>
      <c r="CQ267" s="26"/>
      <c r="CR267" s="26"/>
      <c r="CS267" s="26"/>
      <c r="CT267" s="26"/>
      <c r="CU267" s="80"/>
      <c r="CV267" s="80"/>
      <c r="CW267" s="26"/>
      <c r="CX267" s="26"/>
      <c r="CY267" s="80"/>
      <c r="CZ267" s="26">
        <v>14625</v>
      </c>
      <c r="DA267" s="26">
        <v>14625</v>
      </c>
      <c r="DB267" s="26">
        <v>8546.5323399999997</v>
      </c>
      <c r="DC267" s="31">
        <f t="shared" si="567"/>
        <v>58.437827965811962</v>
      </c>
      <c r="DD267" s="26"/>
      <c r="DE267" s="26"/>
      <c r="DF267" s="26"/>
      <c r="DG267" s="80"/>
      <c r="DH267" s="80"/>
      <c r="DI267" s="26"/>
      <c r="DJ267" s="26"/>
      <c r="DK267" s="80"/>
      <c r="DL267" s="80"/>
      <c r="DM267" s="26">
        <v>1655.61</v>
      </c>
      <c r="DN267" s="26">
        <v>1655.61</v>
      </c>
      <c r="DO267" s="26">
        <f>DN267/DM267*100</f>
        <v>100</v>
      </c>
      <c r="DP267" s="26"/>
      <c r="DQ267" s="26"/>
      <c r="DR267" s="26"/>
      <c r="DS267" s="80"/>
      <c r="DT267" s="80"/>
      <c r="DU267" s="27"/>
      <c r="DV267" s="26"/>
      <c r="DW267" s="80"/>
      <c r="DX267" s="80"/>
      <c r="DY267" s="27"/>
      <c r="DZ267" s="26"/>
      <c r="EA267" s="80"/>
      <c r="EB267" s="27"/>
      <c r="EC267" s="27"/>
      <c r="ED267" s="26"/>
      <c r="EE267" s="80"/>
      <c r="EF267" s="27"/>
      <c r="EG267" s="27"/>
      <c r="EH267" s="26"/>
      <c r="EI267" s="26"/>
      <c r="EJ267" s="27"/>
      <c r="EK267" s="27"/>
      <c r="EL267" s="26"/>
      <c r="EM267" s="80"/>
      <c r="EN267" s="27"/>
      <c r="EO267" s="27"/>
      <c r="EP267" s="26"/>
      <c r="EQ267" s="80"/>
      <c r="ER267" s="26"/>
      <c r="ES267" s="26"/>
      <c r="ET267" s="26"/>
      <c r="EU267" s="80"/>
      <c r="EV267" s="26"/>
      <c r="EW267" s="26"/>
      <c r="EX267" s="26"/>
      <c r="EY267" s="26"/>
      <c r="EZ267" s="26"/>
      <c r="FA267" s="26"/>
      <c r="FB267" s="26"/>
      <c r="FC267" s="26"/>
      <c r="FD267" s="27"/>
      <c r="FE267" s="27"/>
      <c r="FF267" s="26"/>
      <c r="FG267" s="80"/>
      <c r="FH267" s="80"/>
      <c r="FI267" s="27"/>
      <c r="FJ267" s="26"/>
      <c r="FK267" s="80"/>
      <c r="FL267" s="80"/>
      <c r="FM267" s="27"/>
      <c r="FN267" s="26"/>
      <c r="FO267" s="80"/>
      <c r="FP267" s="26"/>
      <c r="FQ267" s="26"/>
      <c r="FR267" s="26"/>
      <c r="FS267" s="80"/>
      <c r="FT267" s="80"/>
      <c r="FU267" s="26"/>
      <c r="FV267" s="26"/>
      <c r="FW267" s="27"/>
      <c r="FX267" s="26"/>
      <c r="FY267" s="26"/>
      <c r="FZ267" s="26"/>
      <c r="GA267" s="80"/>
      <c r="GB267" s="26"/>
      <c r="GC267" s="26"/>
      <c r="GD267" s="26"/>
      <c r="GE267" s="80"/>
      <c r="GF267" s="26"/>
      <c r="GG267" s="26"/>
      <c r="GH267" s="26"/>
      <c r="GI267" s="80"/>
      <c r="GJ267" s="80"/>
      <c r="GK267" s="26"/>
      <c r="GL267" s="26"/>
      <c r="GM267" s="80"/>
      <c r="GN267" s="26"/>
      <c r="GO267" s="26"/>
      <c r="GP267" s="26"/>
      <c r="GQ267" s="80"/>
      <c r="GR267" s="80"/>
      <c r="GS267" s="26"/>
      <c r="GT267" s="26"/>
      <c r="GU267" s="26"/>
      <c r="GV267" s="26"/>
      <c r="GW267" s="26"/>
      <c r="GX267" s="26"/>
      <c r="GY267" s="26"/>
      <c r="GZ267" s="26"/>
      <c r="HA267" s="26"/>
      <c r="HB267" s="26"/>
      <c r="HC267" s="26"/>
      <c r="HD267" s="26"/>
      <c r="HE267" s="26"/>
      <c r="HF267" s="26"/>
      <c r="HG267" s="26"/>
      <c r="HH267" s="26"/>
      <c r="HI267" s="26"/>
      <c r="HJ267" s="26"/>
      <c r="HK267" s="26"/>
      <c r="HL267" s="26"/>
      <c r="HM267" s="26"/>
      <c r="HN267" s="26"/>
      <c r="HO267" s="26"/>
      <c r="HP267" s="26"/>
      <c r="HQ267" s="26"/>
      <c r="HR267" s="26"/>
      <c r="HS267" s="26"/>
      <c r="HT267" s="26"/>
      <c r="HU267" s="26"/>
      <c r="HV267" s="26"/>
      <c r="HW267" s="26"/>
      <c r="HX267" s="26"/>
      <c r="HY267" s="26"/>
      <c r="HZ267" s="26"/>
      <c r="IA267" s="26"/>
      <c r="IB267" s="26"/>
      <c r="IC267" s="26"/>
      <c r="ID267" s="26"/>
      <c r="IE267" s="26"/>
      <c r="IF267" s="26"/>
      <c r="IG267" s="26"/>
      <c r="IH267" s="26"/>
      <c r="II267" s="26"/>
      <c r="IJ267" s="26"/>
      <c r="IK267" s="26"/>
      <c r="IL267" s="26"/>
      <c r="IM267" s="26"/>
      <c r="IN267" s="26"/>
      <c r="IO267" s="26"/>
      <c r="IP267" s="26"/>
      <c r="IQ267" s="26"/>
      <c r="IR267" s="80"/>
      <c r="IS267" s="27"/>
      <c r="IT267" s="26"/>
      <c r="IU267" s="80"/>
      <c r="IV267" s="26"/>
      <c r="IW267" s="26"/>
      <c r="IX267" s="26"/>
      <c r="IY267" s="26"/>
      <c r="IZ267" s="26"/>
      <c r="JA267" s="26"/>
      <c r="JB267" s="26"/>
      <c r="JC267" s="26"/>
      <c r="JD267" s="26"/>
      <c r="JE267" s="26"/>
      <c r="JF267" s="26"/>
      <c r="JG267" s="26"/>
      <c r="JH267" s="26"/>
      <c r="JI267" s="26"/>
      <c r="JJ267" s="26"/>
      <c r="JK267" s="26"/>
      <c r="JL267" s="26"/>
      <c r="JM267" s="26"/>
      <c r="JN267" s="26"/>
      <c r="JO267" s="26"/>
      <c r="JP267" s="26"/>
      <c r="JQ267" s="26"/>
      <c r="JR267" s="26"/>
      <c r="JS267" s="26"/>
      <c r="JT267" s="26"/>
      <c r="JU267" s="26"/>
      <c r="JV267" s="26"/>
      <c r="JW267" s="26"/>
      <c r="JX267" s="30"/>
      <c r="JY267" s="30"/>
      <c r="JZ267" s="30"/>
      <c r="KA267" s="30"/>
      <c r="KB267" s="26"/>
      <c r="KC267" s="26"/>
      <c r="KD267" s="26"/>
      <c r="KE267" s="26"/>
      <c r="KF267" s="26"/>
      <c r="KG267" s="26"/>
      <c r="KH267" s="26"/>
      <c r="KI267" s="26"/>
      <c r="KJ267" s="26"/>
      <c r="KK267" s="26"/>
      <c r="KL267" s="26"/>
      <c r="KM267" s="26"/>
      <c r="KN267" s="26"/>
      <c r="KO267" s="26"/>
      <c r="KP267" s="26"/>
      <c r="KQ267" s="26"/>
      <c r="KR267" s="26"/>
      <c r="KS267" s="26"/>
      <c r="KT267" s="26"/>
      <c r="KU267" s="26"/>
      <c r="KV267" s="26"/>
      <c r="KW267" s="26"/>
      <c r="KX267" s="26"/>
      <c r="KY267" s="26"/>
      <c r="KZ267" s="26"/>
      <c r="LA267" s="26"/>
      <c r="LB267" s="26"/>
      <c r="LC267" s="26"/>
      <c r="LD267" s="26"/>
      <c r="LE267" s="26"/>
      <c r="LF267" s="26"/>
      <c r="LG267" s="26"/>
      <c r="LH267" s="26"/>
      <c r="LI267" s="26"/>
      <c r="LJ267" s="26"/>
      <c r="LK267" s="26"/>
      <c r="LL267" s="26"/>
      <c r="LM267" s="26"/>
      <c r="LN267" s="26"/>
      <c r="LO267" s="26"/>
      <c r="LP267" s="26"/>
      <c r="LQ267" s="26"/>
      <c r="LR267" s="26"/>
      <c r="LS267" s="26"/>
    </row>
    <row r="268" spans="1:331" ht="15.75" x14ac:dyDescent="0.25">
      <c r="A268" s="66" t="s">
        <v>271</v>
      </c>
      <c r="B268" s="198">
        <f t="shared" si="682"/>
        <v>2178</v>
      </c>
      <c r="C268" s="198">
        <f t="shared" si="683"/>
        <v>2178</v>
      </c>
      <c r="D268" s="198">
        <f t="shared" si="684"/>
        <v>2178</v>
      </c>
      <c r="E268" s="198"/>
      <c r="F268" s="198">
        <f t="shared" si="685"/>
        <v>2178</v>
      </c>
      <c r="G268" s="26">
        <f t="shared" si="680"/>
        <v>100</v>
      </c>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184"/>
      <c r="BY268" s="184"/>
      <c r="BZ268" s="184"/>
      <c r="CA268" s="184"/>
      <c r="CB268" s="26"/>
      <c r="CC268" s="26"/>
      <c r="CD268" s="26"/>
      <c r="CE268" s="80"/>
      <c r="CF268" s="26"/>
      <c r="CG268" s="26"/>
      <c r="CH268" s="26"/>
      <c r="CI268" s="80"/>
      <c r="CJ268" s="26"/>
      <c r="CK268" s="26"/>
      <c r="CL268" s="26"/>
      <c r="CM268" s="80"/>
      <c r="CN268" s="26"/>
      <c r="CO268" s="26"/>
      <c r="CP268" s="26"/>
      <c r="CQ268" s="26"/>
      <c r="CR268" s="26"/>
      <c r="CS268" s="26"/>
      <c r="CT268" s="26"/>
      <c r="CU268" s="80"/>
      <c r="CV268" s="80"/>
      <c r="CW268" s="26"/>
      <c r="CX268" s="26"/>
      <c r="CY268" s="80"/>
      <c r="CZ268" s="26">
        <v>2178</v>
      </c>
      <c r="DA268" s="26">
        <v>2178</v>
      </c>
      <c r="DB268" s="26">
        <v>2178</v>
      </c>
      <c r="DC268" s="31">
        <f t="shared" si="567"/>
        <v>100</v>
      </c>
      <c r="DD268" s="26"/>
      <c r="DE268" s="26"/>
      <c r="DF268" s="26"/>
      <c r="DG268" s="80"/>
      <c r="DH268" s="80"/>
      <c r="DI268" s="26"/>
      <c r="DJ268" s="26"/>
      <c r="DK268" s="80"/>
      <c r="DL268" s="80"/>
      <c r="DM268" s="26"/>
      <c r="DN268" s="26"/>
      <c r="DO268" s="26"/>
      <c r="DP268" s="26"/>
      <c r="DQ268" s="26"/>
      <c r="DR268" s="26"/>
      <c r="DS268" s="80"/>
      <c r="DT268" s="80"/>
      <c r="DU268" s="27"/>
      <c r="DV268" s="26"/>
      <c r="DW268" s="80"/>
      <c r="DX268" s="80"/>
      <c r="DY268" s="27"/>
      <c r="DZ268" s="26"/>
      <c r="EA268" s="80"/>
      <c r="EB268" s="27"/>
      <c r="EC268" s="27"/>
      <c r="ED268" s="26"/>
      <c r="EE268" s="80"/>
      <c r="EF268" s="27"/>
      <c r="EG268" s="27"/>
      <c r="EH268" s="26"/>
      <c r="EI268" s="26"/>
      <c r="EJ268" s="27"/>
      <c r="EK268" s="27"/>
      <c r="EL268" s="26"/>
      <c r="EM268" s="80"/>
      <c r="EN268" s="27"/>
      <c r="EO268" s="27"/>
      <c r="EP268" s="26"/>
      <c r="EQ268" s="80"/>
      <c r="ER268" s="26"/>
      <c r="ES268" s="26"/>
      <c r="ET268" s="26"/>
      <c r="EU268" s="80"/>
      <c r="EV268" s="26"/>
      <c r="EW268" s="26"/>
      <c r="EX268" s="26"/>
      <c r="EY268" s="26"/>
      <c r="EZ268" s="26"/>
      <c r="FA268" s="26"/>
      <c r="FB268" s="26"/>
      <c r="FC268" s="26"/>
      <c r="FD268" s="27"/>
      <c r="FE268" s="27"/>
      <c r="FF268" s="26"/>
      <c r="FG268" s="80"/>
      <c r="FH268" s="80"/>
      <c r="FI268" s="27"/>
      <c r="FJ268" s="26"/>
      <c r="FK268" s="80"/>
      <c r="FL268" s="80"/>
      <c r="FM268" s="27"/>
      <c r="FN268" s="26"/>
      <c r="FO268" s="80"/>
      <c r="FP268" s="26"/>
      <c r="FQ268" s="26"/>
      <c r="FR268" s="26"/>
      <c r="FS268" s="80"/>
      <c r="FT268" s="80"/>
      <c r="FU268" s="26"/>
      <c r="FV268" s="26"/>
      <c r="FW268" s="27"/>
      <c r="FX268" s="26"/>
      <c r="FY268" s="26"/>
      <c r="FZ268" s="26"/>
      <c r="GA268" s="80"/>
      <c r="GB268" s="26"/>
      <c r="GC268" s="26"/>
      <c r="GD268" s="26"/>
      <c r="GE268" s="80"/>
      <c r="GF268" s="26"/>
      <c r="GG268" s="26"/>
      <c r="GH268" s="26"/>
      <c r="GI268" s="80"/>
      <c r="GJ268" s="80"/>
      <c r="GK268" s="26"/>
      <c r="GL268" s="26"/>
      <c r="GM268" s="80"/>
      <c r="GN268" s="26"/>
      <c r="GO268" s="26"/>
      <c r="GP268" s="26"/>
      <c r="GQ268" s="80"/>
      <c r="GR268" s="80"/>
      <c r="GS268" s="26"/>
      <c r="GT268" s="26"/>
      <c r="GU268" s="26"/>
      <c r="GV268" s="26"/>
      <c r="GW268" s="26"/>
      <c r="GX268" s="26"/>
      <c r="GY268" s="26"/>
      <c r="GZ268" s="26"/>
      <c r="HA268" s="26"/>
      <c r="HB268" s="26"/>
      <c r="HC268" s="26"/>
      <c r="HD268" s="26"/>
      <c r="HE268" s="26"/>
      <c r="HF268" s="26"/>
      <c r="HG268" s="26"/>
      <c r="HH268" s="26"/>
      <c r="HI268" s="26"/>
      <c r="HJ268" s="26"/>
      <c r="HK268" s="26"/>
      <c r="HL268" s="26"/>
      <c r="HM268" s="26"/>
      <c r="HN268" s="26"/>
      <c r="HO268" s="26"/>
      <c r="HP268" s="26"/>
      <c r="HQ268" s="26"/>
      <c r="HR268" s="26"/>
      <c r="HS268" s="26"/>
      <c r="HT268" s="26"/>
      <c r="HU268" s="26"/>
      <c r="HV268" s="26"/>
      <c r="HW268" s="26"/>
      <c r="HX268" s="26"/>
      <c r="HY268" s="26"/>
      <c r="HZ268" s="26"/>
      <c r="IA268" s="26"/>
      <c r="IB268" s="26"/>
      <c r="IC268" s="26"/>
      <c r="ID268" s="26"/>
      <c r="IE268" s="26"/>
      <c r="IF268" s="26"/>
      <c r="IG268" s="26"/>
      <c r="IH268" s="26"/>
      <c r="II268" s="26"/>
      <c r="IJ268" s="26"/>
      <c r="IK268" s="26"/>
      <c r="IL268" s="26"/>
      <c r="IM268" s="26"/>
      <c r="IN268" s="26"/>
      <c r="IO268" s="26"/>
      <c r="IP268" s="26"/>
      <c r="IQ268" s="26"/>
      <c r="IR268" s="80"/>
      <c r="IS268" s="27"/>
      <c r="IT268" s="26"/>
      <c r="IU268" s="80"/>
      <c r="IV268" s="26"/>
      <c r="IW268" s="26"/>
      <c r="IX268" s="26"/>
      <c r="IY268" s="26"/>
      <c r="IZ268" s="26"/>
      <c r="JA268" s="26"/>
      <c r="JB268" s="26"/>
      <c r="JC268" s="26"/>
      <c r="JD268" s="26"/>
      <c r="JE268" s="26"/>
      <c r="JF268" s="26"/>
      <c r="JG268" s="26"/>
      <c r="JH268" s="26"/>
      <c r="JI268" s="26"/>
      <c r="JJ268" s="26"/>
      <c r="JK268" s="26"/>
      <c r="JL268" s="26"/>
      <c r="JM268" s="26"/>
      <c r="JN268" s="26"/>
      <c r="JO268" s="26"/>
      <c r="JP268" s="26"/>
      <c r="JQ268" s="26"/>
      <c r="JR268" s="26"/>
      <c r="JS268" s="26"/>
      <c r="JT268" s="26"/>
      <c r="JU268" s="26"/>
      <c r="JV268" s="26"/>
      <c r="JW268" s="26"/>
      <c r="JX268" s="30"/>
      <c r="JY268" s="30"/>
      <c r="JZ268" s="30"/>
      <c r="KA268" s="30"/>
      <c r="KB268" s="26"/>
      <c r="KC268" s="26"/>
      <c r="KD268" s="26"/>
      <c r="KE268" s="26"/>
      <c r="KF268" s="26"/>
      <c r="KG268" s="26"/>
      <c r="KH268" s="26"/>
      <c r="KI268" s="26"/>
      <c r="KJ268" s="26"/>
      <c r="KK268" s="26"/>
      <c r="KL268" s="26"/>
      <c r="KM268" s="26"/>
      <c r="KN268" s="26"/>
      <c r="KO268" s="26"/>
      <c r="KP268" s="26"/>
      <c r="KQ268" s="26"/>
      <c r="KR268" s="26"/>
      <c r="KS268" s="26"/>
      <c r="KT268" s="26"/>
      <c r="KU268" s="26"/>
      <c r="KV268" s="26"/>
      <c r="KW268" s="26"/>
      <c r="KX268" s="26"/>
      <c r="KY268" s="26"/>
      <c r="KZ268" s="26"/>
      <c r="LA268" s="26"/>
      <c r="LB268" s="26"/>
      <c r="LC268" s="26"/>
      <c r="LD268" s="26"/>
      <c r="LE268" s="26"/>
      <c r="LF268" s="26"/>
      <c r="LG268" s="26"/>
      <c r="LH268" s="26"/>
      <c r="LI268" s="26"/>
      <c r="LJ268" s="26"/>
      <c r="LK268" s="26"/>
      <c r="LL268" s="26"/>
      <c r="LM268" s="26"/>
      <c r="LN268" s="26"/>
      <c r="LO268" s="26"/>
      <c r="LP268" s="26"/>
      <c r="LQ268" s="26"/>
      <c r="LR268" s="26"/>
      <c r="LS268" s="26"/>
    </row>
    <row r="269" spans="1:331" ht="15.75" x14ac:dyDescent="0.25">
      <c r="A269" s="66" t="s">
        <v>272</v>
      </c>
      <c r="B269" s="198">
        <f t="shared" si="682"/>
        <v>1035</v>
      </c>
      <c r="C269" s="198">
        <f t="shared" si="683"/>
        <v>2205.7150499999998</v>
      </c>
      <c r="D269" s="198">
        <f t="shared" si="684"/>
        <v>2205.7150499999998</v>
      </c>
      <c r="E269" s="198"/>
      <c r="F269" s="198">
        <f t="shared" si="685"/>
        <v>1386.21452</v>
      </c>
      <c r="G269" s="26">
        <f t="shared" si="680"/>
        <v>62.846491435963138</v>
      </c>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v>1170.71505</v>
      </c>
      <c r="BR269" s="26">
        <v>351.21451999999999</v>
      </c>
      <c r="BS269" s="26">
        <f t="shared" si="566"/>
        <v>30.000000427089407</v>
      </c>
      <c r="BT269" s="26"/>
      <c r="BU269" s="26"/>
      <c r="BV269" s="26"/>
      <c r="BW269" s="26"/>
      <c r="BX269" s="184"/>
      <c r="BY269" s="184"/>
      <c r="BZ269" s="184"/>
      <c r="CA269" s="184"/>
      <c r="CB269" s="26"/>
      <c r="CC269" s="26"/>
      <c r="CD269" s="26"/>
      <c r="CE269" s="80"/>
      <c r="CF269" s="26"/>
      <c r="CG269" s="26"/>
      <c r="CH269" s="26"/>
      <c r="CI269" s="80"/>
      <c r="CJ269" s="26"/>
      <c r="CK269" s="26"/>
      <c r="CL269" s="26"/>
      <c r="CM269" s="80"/>
      <c r="CN269" s="26"/>
      <c r="CO269" s="26"/>
      <c r="CP269" s="26"/>
      <c r="CQ269" s="26"/>
      <c r="CR269" s="26"/>
      <c r="CS269" s="26"/>
      <c r="CT269" s="26"/>
      <c r="CU269" s="80"/>
      <c r="CV269" s="80"/>
      <c r="CW269" s="26"/>
      <c r="CX269" s="26"/>
      <c r="CY269" s="80"/>
      <c r="CZ269" s="26">
        <v>1035</v>
      </c>
      <c r="DA269" s="26">
        <v>1035</v>
      </c>
      <c r="DB269" s="26">
        <v>1035</v>
      </c>
      <c r="DC269" s="31">
        <f t="shared" si="567"/>
        <v>100</v>
      </c>
      <c r="DD269" s="26"/>
      <c r="DE269" s="26"/>
      <c r="DF269" s="26"/>
      <c r="DG269" s="80"/>
      <c r="DH269" s="80"/>
      <c r="DI269" s="26"/>
      <c r="DJ269" s="26"/>
      <c r="DK269" s="80"/>
      <c r="DL269" s="80"/>
      <c r="DM269" s="26"/>
      <c r="DN269" s="26"/>
      <c r="DO269" s="26"/>
      <c r="DP269" s="26"/>
      <c r="DQ269" s="26"/>
      <c r="DR269" s="26"/>
      <c r="DS269" s="80"/>
      <c r="DT269" s="80"/>
      <c r="DU269" s="27"/>
      <c r="DV269" s="26"/>
      <c r="DW269" s="80"/>
      <c r="DX269" s="80"/>
      <c r="DY269" s="27"/>
      <c r="DZ269" s="26"/>
      <c r="EA269" s="80"/>
      <c r="EB269" s="27"/>
      <c r="EC269" s="27"/>
      <c r="ED269" s="26"/>
      <c r="EE269" s="80"/>
      <c r="EF269" s="27"/>
      <c r="EG269" s="27"/>
      <c r="EH269" s="26"/>
      <c r="EI269" s="26"/>
      <c r="EJ269" s="27"/>
      <c r="EK269" s="27"/>
      <c r="EL269" s="26"/>
      <c r="EM269" s="80"/>
      <c r="EN269" s="27"/>
      <c r="EO269" s="27"/>
      <c r="EP269" s="26"/>
      <c r="EQ269" s="80"/>
      <c r="ER269" s="26"/>
      <c r="ES269" s="26"/>
      <c r="ET269" s="26"/>
      <c r="EU269" s="80"/>
      <c r="EV269" s="26"/>
      <c r="EW269" s="26"/>
      <c r="EX269" s="26"/>
      <c r="EY269" s="26"/>
      <c r="EZ269" s="26"/>
      <c r="FA269" s="26"/>
      <c r="FB269" s="26"/>
      <c r="FC269" s="26"/>
      <c r="FD269" s="27"/>
      <c r="FE269" s="27"/>
      <c r="FF269" s="26"/>
      <c r="FG269" s="80"/>
      <c r="FH269" s="80"/>
      <c r="FI269" s="27"/>
      <c r="FJ269" s="26"/>
      <c r="FK269" s="80"/>
      <c r="FL269" s="80"/>
      <c r="FM269" s="27"/>
      <c r="FN269" s="26"/>
      <c r="FO269" s="80"/>
      <c r="FP269" s="26"/>
      <c r="FQ269" s="26"/>
      <c r="FR269" s="26"/>
      <c r="FS269" s="80"/>
      <c r="FT269" s="80"/>
      <c r="FU269" s="26"/>
      <c r="FV269" s="26"/>
      <c r="FW269" s="27"/>
      <c r="FX269" s="26"/>
      <c r="FY269" s="26"/>
      <c r="FZ269" s="26"/>
      <c r="GA269" s="80"/>
      <c r="GB269" s="26"/>
      <c r="GC269" s="26"/>
      <c r="GD269" s="26"/>
      <c r="GE269" s="80"/>
      <c r="GF269" s="26"/>
      <c r="GG269" s="26"/>
      <c r="GH269" s="26"/>
      <c r="GI269" s="80"/>
      <c r="GJ269" s="80"/>
      <c r="GK269" s="26"/>
      <c r="GL269" s="26"/>
      <c r="GM269" s="80"/>
      <c r="GN269" s="26"/>
      <c r="GO269" s="26"/>
      <c r="GP269" s="26"/>
      <c r="GQ269" s="80"/>
      <c r="GR269" s="80"/>
      <c r="GS269" s="26"/>
      <c r="GT269" s="26"/>
      <c r="GU269" s="26"/>
      <c r="GV269" s="26"/>
      <c r="GW269" s="26"/>
      <c r="GX269" s="26"/>
      <c r="GY269" s="26"/>
      <c r="GZ269" s="26"/>
      <c r="HA269" s="26"/>
      <c r="HB269" s="26"/>
      <c r="HC269" s="26"/>
      <c r="HD269" s="26"/>
      <c r="HE269" s="26"/>
      <c r="HF269" s="26"/>
      <c r="HG269" s="26"/>
      <c r="HH269" s="26"/>
      <c r="HI269" s="26"/>
      <c r="HJ269" s="26"/>
      <c r="HK269" s="26"/>
      <c r="HL269" s="26"/>
      <c r="HM269" s="26"/>
      <c r="HN269" s="26"/>
      <c r="HO269" s="26"/>
      <c r="HP269" s="26"/>
      <c r="HQ269" s="26"/>
      <c r="HR269" s="26"/>
      <c r="HS269" s="26"/>
      <c r="HT269" s="26"/>
      <c r="HU269" s="26"/>
      <c r="HV269" s="26"/>
      <c r="HW269" s="26"/>
      <c r="HX269" s="26"/>
      <c r="HY269" s="26"/>
      <c r="HZ269" s="26"/>
      <c r="IA269" s="26"/>
      <c r="IB269" s="26"/>
      <c r="IC269" s="26"/>
      <c r="ID269" s="26"/>
      <c r="IE269" s="26"/>
      <c r="IF269" s="26"/>
      <c r="IG269" s="26"/>
      <c r="IH269" s="26"/>
      <c r="II269" s="26"/>
      <c r="IJ269" s="26"/>
      <c r="IK269" s="26"/>
      <c r="IL269" s="26"/>
      <c r="IM269" s="26"/>
      <c r="IN269" s="26"/>
      <c r="IO269" s="26"/>
      <c r="IP269" s="26"/>
      <c r="IQ269" s="26"/>
      <c r="IR269" s="80"/>
      <c r="IS269" s="27"/>
      <c r="IT269" s="26"/>
      <c r="IU269" s="80"/>
      <c r="IV269" s="26"/>
      <c r="IW269" s="26"/>
      <c r="IX269" s="26"/>
      <c r="IY269" s="26"/>
      <c r="IZ269" s="26"/>
      <c r="JA269" s="26"/>
      <c r="JB269" s="26"/>
      <c r="JC269" s="26"/>
      <c r="JD269" s="26"/>
      <c r="JE269" s="26"/>
      <c r="JF269" s="26"/>
      <c r="JG269" s="26"/>
      <c r="JH269" s="26"/>
      <c r="JI269" s="26"/>
      <c r="JJ269" s="26"/>
      <c r="JK269" s="26"/>
      <c r="JL269" s="26"/>
      <c r="JM269" s="26"/>
      <c r="JN269" s="26"/>
      <c r="JO269" s="26"/>
      <c r="JP269" s="26"/>
      <c r="JQ269" s="26"/>
      <c r="JR269" s="26"/>
      <c r="JS269" s="26"/>
      <c r="JT269" s="26"/>
      <c r="JU269" s="26"/>
      <c r="JV269" s="26"/>
      <c r="JW269" s="26"/>
      <c r="JX269" s="30"/>
      <c r="JY269" s="30"/>
      <c r="JZ269" s="30"/>
      <c r="KA269" s="30"/>
      <c r="KB269" s="26"/>
      <c r="KC269" s="26"/>
      <c r="KD269" s="26"/>
      <c r="KE269" s="26"/>
      <c r="KF269" s="26"/>
      <c r="KG269" s="26"/>
      <c r="KH269" s="26"/>
      <c r="KI269" s="26"/>
      <c r="KJ269" s="26"/>
      <c r="KK269" s="26"/>
      <c r="KL269" s="26"/>
      <c r="KM269" s="26"/>
      <c r="KN269" s="26"/>
      <c r="KO269" s="26"/>
      <c r="KP269" s="26"/>
      <c r="KQ269" s="26"/>
      <c r="KR269" s="26"/>
      <c r="KS269" s="26"/>
      <c r="KT269" s="26"/>
      <c r="KU269" s="26"/>
      <c r="KV269" s="26"/>
      <c r="KW269" s="26"/>
      <c r="KX269" s="26"/>
      <c r="KY269" s="26"/>
      <c r="KZ269" s="26"/>
      <c r="LA269" s="26"/>
      <c r="LB269" s="26"/>
      <c r="LC269" s="26"/>
      <c r="LD269" s="26"/>
      <c r="LE269" s="26"/>
      <c r="LF269" s="26"/>
      <c r="LG269" s="26"/>
      <c r="LH269" s="26"/>
      <c r="LI269" s="26"/>
      <c r="LJ269" s="26"/>
      <c r="LK269" s="26"/>
      <c r="LL269" s="26"/>
      <c r="LM269" s="26"/>
      <c r="LN269" s="26"/>
      <c r="LO269" s="26"/>
      <c r="LP269" s="26"/>
      <c r="LQ269" s="26"/>
      <c r="LR269" s="26"/>
      <c r="LS269" s="26"/>
    </row>
    <row r="270" spans="1:331" ht="15.75" x14ac:dyDescent="0.25">
      <c r="A270" s="66" t="s">
        <v>273</v>
      </c>
      <c r="B270" s="198">
        <f t="shared" si="682"/>
        <v>1824</v>
      </c>
      <c r="C270" s="198">
        <f t="shared" si="683"/>
        <v>3109.9945699999998</v>
      </c>
      <c r="D270" s="198">
        <f t="shared" si="684"/>
        <v>3109.9945699999998</v>
      </c>
      <c r="E270" s="198"/>
      <c r="F270" s="198">
        <f t="shared" si="685"/>
        <v>1824</v>
      </c>
      <c r="G270" s="26">
        <f t="shared" si="680"/>
        <v>58.649620085992623</v>
      </c>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v>1285.9945700000001</v>
      </c>
      <c r="BR270" s="26"/>
      <c r="BS270" s="26">
        <f t="shared" ref="BS270:BS333" si="686">BR270/BQ270*100</f>
        <v>0</v>
      </c>
      <c r="BT270" s="26"/>
      <c r="BU270" s="26"/>
      <c r="BV270" s="26"/>
      <c r="BW270" s="26"/>
      <c r="BX270" s="184"/>
      <c r="BY270" s="184"/>
      <c r="BZ270" s="184"/>
      <c r="CA270" s="184"/>
      <c r="CB270" s="26"/>
      <c r="CC270" s="26"/>
      <c r="CD270" s="26"/>
      <c r="CE270" s="80"/>
      <c r="CF270" s="26"/>
      <c r="CG270" s="26"/>
      <c r="CH270" s="26"/>
      <c r="CI270" s="80"/>
      <c r="CJ270" s="26"/>
      <c r="CK270" s="26"/>
      <c r="CL270" s="26"/>
      <c r="CM270" s="80"/>
      <c r="CN270" s="26"/>
      <c r="CO270" s="26"/>
      <c r="CP270" s="26"/>
      <c r="CQ270" s="26"/>
      <c r="CR270" s="26"/>
      <c r="CS270" s="26"/>
      <c r="CT270" s="26"/>
      <c r="CU270" s="80"/>
      <c r="CV270" s="80"/>
      <c r="CW270" s="26"/>
      <c r="CX270" s="26"/>
      <c r="CY270" s="80"/>
      <c r="CZ270" s="26">
        <v>1824</v>
      </c>
      <c r="DA270" s="26">
        <v>1824</v>
      </c>
      <c r="DB270" s="26">
        <v>1824</v>
      </c>
      <c r="DC270" s="31">
        <f t="shared" si="567"/>
        <v>100</v>
      </c>
      <c r="DD270" s="26"/>
      <c r="DE270" s="26"/>
      <c r="DF270" s="26"/>
      <c r="DG270" s="80"/>
      <c r="DH270" s="80"/>
      <c r="DI270" s="26"/>
      <c r="DJ270" s="26"/>
      <c r="DK270" s="80"/>
      <c r="DL270" s="80"/>
      <c r="DM270" s="26"/>
      <c r="DN270" s="26"/>
      <c r="DO270" s="26"/>
      <c r="DP270" s="26"/>
      <c r="DQ270" s="26"/>
      <c r="DR270" s="26"/>
      <c r="DS270" s="80"/>
      <c r="DT270" s="80"/>
      <c r="DU270" s="27"/>
      <c r="DV270" s="26"/>
      <c r="DW270" s="80"/>
      <c r="DX270" s="80"/>
      <c r="DY270" s="27"/>
      <c r="DZ270" s="26"/>
      <c r="EA270" s="80"/>
      <c r="EB270" s="27"/>
      <c r="EC270" s="27"/>
      <c r="ED270" s="26"/>
      <c r="EE270" s="80"/>
      <c r="EF270" s="27"/>
      <c r="EG270" s="27"/>
      <c r="EH270" s="26"/>
      <c r="EI270" s="26"/>
      <c r="EJ270" s="27"/>
      <c r="EK270" s="27"/>
      <c r="EL270" s="26"/>
      <c r="EM270" s="27"/>
      <c r="EN270" s="27"/>
      <c r="EO270" s="27"/>
      <c r="EP270" s="26"/>
      <c r="EQ270" s="80"/>
      <c r="ER270" s="26"/>
      <c r="ES270" s="26"/>
      <c r="ET270" s="26"/>
      <c r="EU270" s="80"/>
      <c r="EV270" s="26"/>
      <c r="EW270" s="26"/>
      <c r="EX270" s="26"/>
      <c r="EY270" s="26"/>
      <c r="EZ270" s="26"/>
      <c r="FA270" s="26"/>
      <c r="FB270" s="26"/>
      <c r="FC270" s="26"/>
      <c r="FD270" s="27"/>
      <c r="FE270" s="27"/>
      <c r="FF270" s="26"/>
      <c r="FG270" s="80"/>
      <c r="FH270" s="80"/>
      <c r="FI270" s="27"/>
      <c r="FJ270" s="26"/>
      <c r="FK270" s="80"/>
      <c r="FL270" s="80"/>
      <c r="FM270" s="27"/>
      <c r="FN270" s="26"/>
      <c r="FO270" s="80"/>
      <c r="FP270" s="26"/>
      <c r="FQ270" s="26"/>
      <c r="FR270" s="26"/>
      <c r="FS270" s="80"/>
      <c r="FT270" s="80"/>
      <c r="FU270" s="26"/>
      <c r="FV270" s="26"/>
      <c r="FW270" s="27"/>
      <c r="FX270" s="26"/>
      <c r="FY270" s="26"/>
      <c r="FZ270" s="26"/>
      <c r="GA270" s="80"/>
      <c r="GB270" s="26"/>
      <c r="GC270" s="26"/>
      <c r="GD270" s="26"/>
      <c r="GE270" s="80"/>
      <c r="GF270" s="26"/>
      <c r="GG270" s="26"/>
      <c r="GH270" s="26"/>
      <c r="GI270" s="80"/>
      <c r="GJ270" s="80"/>
      <c r="GK270" s="26"/>
      <c r="GL270" s="26"/>
      <c r="GM270" s="80"/>
      <c r="GN270" s="26"/>
      <c r="GO270" s="26"/>
      <c r="GP270" s="26"/>
      <c r="GQ270" s="80"/>
      <c r="GR270" s="80"/>
      <c r="GS270" s="26"/>
      <c r="GT270" s="26"/>
      <c r="GU270" s="26"/>
      <c r="GV270" s="26"/>
      <c r="GW270" s="26"/>
      <c r="GX270" s="26"/>
      <c r="GY270" s="26"/>
      <c r="GZ270" s="26"/>
      <c r="HA270" s="26"/>
      <c r="HB270" s="26"/>
      <c r="HC270" s="26"/>
      <c r="HD270" s="26"/>
      <c r="HE270" s="26"/>
      <c r="HF270" s="26"/>
      <c r="HG270" s="26"/>
      <c r="HH270" s="26"/>
      <c r="HI270" s="26"/>
      <c r="HJ270" s="26"/>
      <c r="HK270" s="26"/>
      <c r="HL270" s="26"/>
      <c r="HM270" s="26"/>
      <c r="HN270" s="26"/>
      <c r="HO270" s="26"/>
      <c r="HP270" s="26"/>
      <c r="HQ270" s="26"/>
      <c r="HR270" s="26"/>
      <c r="HS270" s="26"/>
      <c r="HT270" s="26"/>
      <c r="HU270" s="26"/>
      <c r="HV270" s="26"/>
      <c r="HW270" s="26"/>
      <c r="HX270" s="26"/>
      <c r="HY270" s="26"/>
      <c r="HZ270" s="26"/>
      <c r="IA270" s="26"/>
      <c r="IB270" s="26"/>
      <c r="IC270" s="26"/>
      <c r="ID270" s="26"/>
      <c r="IE270" s="26"/>
      <c r="IF270" s="26"/>
      <c r="IG270" s="26"/>
      <c r="IH270" s="26"/>
      <c r="II270" s="26"/>
      <c r="IJ270" s="26"/>
      <c r="IK270" s="26"/>
      <c r="IL270" s="26"/>
      <c r="IM270" s="26"/>
      <c r="IN270" s="26"/>
      <c r="IO270" s="26"/>
      <c r="IP270" s="26"/>
      <c r="IQ270" s="26"/>
      <c r="IR270" s="80"/>
      <c r="IS270" s="27"/>
      <c r="IT270" s="26"/>
      <c r="IU270" s="80"/>
      <c r="IV270" s="26"/>
      <c r="IW270" s="26"/>
      <c r="IX270" s="26"/>
      <c r="IY270" s="26"/>
      <c r="IZ270" s="26"/>
      <c r="JA270" s="26"/>
      <c r="JB270" s="26"/>
      <c r="JC270" s="26"/>
      <c r="JD270" s="26"/>
      <c r="JE270" s="26"/>
      <c r="JF270" s="26"/>
      <c r="JG270" s="26"/>
      <c r="JH270" s="26"/>
      <c r="JI270" s="26"/>
      <c r="JJ270" s="26"/>
      <c r="JK270" s="26"/>
      <c r="JL270" s="26"/>
      <c r="JM270" s="26"/>
      <c r="JN270" s="26"/>
      <c r="JO270" s="26"/>
      <c r="JP270" s="26"/>
      <c r="JQ270" s="26"/>
      <c r="JR270" s="26"/>
      <c r="JS270" s="26"/>
      <c r="JT270" s="26"/>
      <c r="JU270" s="26"/>
      <c r="JV270" s="26"/>
      <c r="JW270" s="26"/>
      <c r="JX270" s="30"/>
      <c r="JY270" s="30"/>
      <c r="JZ270" s="30"/>
      <c r="KA270" s="30"/>
      <c r="KB270" s="26"/>
      <c r="KC270" s="26"/>
      <c r="KD270" s="26"/>
      <c r="KE270" s="26"/>
      <c r="KF270" s="26"/>
      <c r="KG270" s="26"/>
      <c r="KH270" s="26"/>
      <c r="KI270" s="26"/>
      <c r="KJ270" s="26"/>
      <c r="KK270" s="26"/>
      <c r="KL270" s="26"/>
      <c r="KM270" s="26"/>
      <c r="KN270" s="26"/>
      <c r="KO270" s="26"/>
      <c r="KP270" s="26"/>
      <c r="KQ270" s="26"/>
      <c r="KR270" s="26"/>
      <c r="KS270" s="26"/>
      <c r="KT270" s="26"/>
      <c r="KU270" s="26"/>
      <c r="KV270" s="26"/>
      <c r="KW270" s="26"/>
      <c r="KX270" s="26"/>
      <c r="KY270" s="26"/>
      <c r="KZ270" s="26"/>
      <c r="LA270" s="26"/>
      <c r="LB270" s="26"/>
      <c r="LC270" s="26"/>
      <c r="LD270" s="26"/>
      <c r="LE270" s="26"/>
      <c r="LF270" s="26"/>
      <c r="LG270" s="26"/>
      <c r="LH270" s="26"/>
      <c r="LI270" s="26"/>
      <c r="LJ270" s="26"/>
      <c r="LK270" s="26"/>
      <c r="LL270" s="26"/>
      <c r="LM270" s="26"/>
      <c r="LN270" s="26"/>
      <c r="LO270" s="26"/>
      <c r="LP270" s="26"/>
      <c r="LQ270" s="26"/>
      <c r="LR270" s="26"/>
      <c r="LS270" s="26"/>
    </row>
    <row r="271" spans="1:331" s="154" customFormat="1" ht="31.5" x14ac:dyDescent="0.25">
      <c r="A271" s="20" t="s">
        <v>262</v>
      </c>
      <c r="B271" s="197">
        <f t="shared" si="682"/>
        <v>198407.46434000001</v>
      </c>
      <c r="C271" s="197">
        <f t="shared" si="683"/>
        <v>233510.45958999998</v>
      </c>
      <c r="D271" s="197">
        <f t="shared" si="684"/>
        <v>233510.45958999998</v>
      </c>
      <c r="E271" s="197"/>
      <c r="F271" s="197">
        <f t="shared" si="685"/>
        <v>173124.73970000003</v>
      </c>
      <c r="G271" s="28">
        <f t="shared" si="680"/>
        <v>74.140036383798048</v>
      </c>
      <c r="H271" s="29">
        <f>H272+H273+H274+H275+H276+H277+H278</f>
        <v>0</v>
      </c>
      <c r="I271" s="29">
        <f>I272+I273+I274+I275+I276+I277+I278</f>
        <v>0</v>
      </c>
      <c r="J271" s="29">
        <f>J272+J273+J274+J275+J276+J277+J278</f>
        <v>0</v>
      </c>
      <c r="K271" s="29">
        <f>K272+K273+K274+K275+K276+K277+K278</f>
        <v>0</v>
      </c>
      <c r="L271" s="29"/>
      <c r="M271" s="29">
        <f>M272+M273+M274+M275+M276+M277+M278</f>
        <v>0</v>
      </c>
      <c r="N271" s="29">
        <f>N272+N273+N274+N275+N276+N277+N278</f>
        <v>0</v>
      </c>
      <c r="O271" s="28"/>
      <c r="P271" s="28"/>
      <c r="Q271" s="29">
        <f>Q272+Q273+Q274+Q275+Q276+Q277+Q278</f>
        <v>0</v>
      </c>
      <c r="R271" s="29">
        <f>R272+R273+R274+R275+R276+R277+R278</f>
        <v>0</v>
      </c>
      <c r="S271" s="29">
        <f>S272+S273+S274+S275+S276+S277+S278</f>
        <v>0</v>
      </c>
      <c r="T271" s="28"/>
      <c r="U271" s="29">
        <f>U272+U273+U274+U275+U276+U277+U278</f>
        <v>0</v>
      </c>
      <c r="V271" s="29">
        <f>V272+V273+V274+V275+V276+V277+V278</f>
        <v>0</v>
      </c>
      <c r="W271" s="29">
        <f>W272+W273+W274+W275+W276+W277+W278</f>
        <v>0</v>
      </c>
      <c r="X271" s="29">
        <f t="shared" ref="X271:AA271" si="687">X272+X273+X274+X275+X276+X277+X278</f>
        <v>0</v>
      </c>
      <c r="Y271" s="29">
        <f t="shared" si="687"/>
        <v>0</v>
      </c>
      <c r="Z271" s="29">
        <f t="shared" si="687"/>
        <v>0</v>
      </c>
      <c r="AA271" s="29">
        <f t="shared" si="687"/>
        <v>0</v>
      </c>
      <c r="AB271" s="29">
        <f t="shared" ref="AB271:AD271" si="688">AB272+AB273+AB274+AB275+AB276+AB277+AB278</f>
        <v>2543.17139</v>
      </c>
      <c r="AC271" s="29">
        <f t="shared" si="688"/>
        <v>2543.17139</v>
      </c>
      <c r="AD271" s="29">
        <f t="shared" si="688"/>
        <v>2543.17139</v>
      </c>
      <c r="AE271" s="29">
        <f>AD271/AC271*100</f>
        <v>100</v>
      </c>
      <c r="AF271" s="29"/>
      <c r="AG271" s="29">
        <f>AG272+AG273+AG274+AG275+AG276+AG277+AG278</f>
        <v>0</v>
      </c>
      <c r="AH271" s="29">
        <f>AH272+AH273+AH274+AH275+AH276+AH277+AH278</f>
        <v>0</v>
      </c>
      <c r="AI271" s="29">
        <f>AI272+AI273+AI274+AI275+AI276+AI277+AI278</f>
        <v>0</v>
      </c>
      <c r="AJ271" s="29"/>
      <c r="AK271" s="29">
        <f t="shared" ref="AK271:AP271" si="689">AK272+AK273+AK274+AK275+AK276+AK277+AK278</f>
        <v>0</v>
      </c>
      <c r="AL271" s="29">
        <f t="shared" si="689"/>
        <v>0</v>
      </c>
      <c r="AM271" s="29">
        <f t="shared" si="689"/>
        <v>0</v>
      </c>
      <c r="AN271" s="29">
        <f t="shared" ref="AN271" si="690">AN272+AN273+AN274+AN275+AN276+AN277+AN278</f>
        <v>0</v>
      </c>
      <c r="AO271" s="29">
        <f t="shared" si="689"/>
        <v>0</v>
      </c>
      <c r="AP271" s="29">
        <f t="shared" si="689"/>
        <v>0</v>
      </c>
      <c r="AQ271" s="29"/>
      <c r="AR271" s="29">
        <f>AR272+AR273+AR274+AR275+AR276+AR277+AR278</f>
        <v>102</v>
      </c>
      <c r="AS271" s="29">
        <f>AS272+AS273+AS274+AS275+AS276+AS277+AS278</f>
        <v>102.04</v>
      </c>
      <c r="AT271" s="29">
        <f>AT272+AT273+AT274+AT275+AT276+AT277+AT278</f>
        <v>102.04</v>
      </c>
      <c r="AU271" s="29">
        <f>AT271/AS271*100</f>
        <v>100</v>
      </c>
      <c r="AV271" s="29">
        <f t="shared" ref="AV271" si="691">AV272+AV273+AV274+AV275+AV276+AV277+AV278</f>
        <v>0</v>
      </c>
      <c r="AW271" s="29">
        <f t="shared" ref="AW271:BB271" si="692">AW272+AW273+AW274+AW275+AW276+AW277+AW278</f>
        <v>0</v>
      </c>
      <c r="AX271" s="29">
        <f t="shared" si="692"/>
        <v>0</v>
      </c>
      <c r="AY271" s="29">
        <f t="shared" si="692"/>
        <v>0</v>
      </c>
      <c r="AZ271" s="29">
        <f t="shared" ref="AZ271" si="693">AZ272+AZ273+AZ274+AZ275+AZ276+AZ277+AZ278</f>
        <v>139.84576999999999</v>
      </c>
      <c r="BA271" s="29">
        <f t="shared" si="692"/>
        <v>139.84576999999999</v>
      </c>
      <c r="BB271" s="29">
        <f t="shared" si="692"/>
        <v>139.84576999999999</v>
      </c>
      <c r="BC271" s="28">
        <f>BB271/BA271*100</f>
        <v>100</v>
      </c>
      <c r="BD271" s="29"/>
      <c r="BE271" s="29"/>
      <c r="BF271" s="29"/>
      <c r="BG271" s="28"/>
      <c r="BH271" s="29"/>
      <c r="BI271" s="29"/>
      <c r="BJ271" s="29"/>
      <c r="BK271" s="28"/>
      <c r="BL271" s="28"/>
      <c r="BM271" s="29">
        <f>BM272+BM273+BM274+BM275+BM276+BM277+BM278</f>
        <v>0</v>
      </c>
      <c r="BN271" s="29">
        <f>BN272+BN273+BN274+BN275+BN276+BN277+BN278</f>
        <v>0</v>
      </c>
      <c r="BO271" s="29">
        <f>BO272+BO273+BO274+BO275+BO276+BO277+BO278</f>
        <v>0</v>
      </c>
      <c r="BP271" s="29"/>
      <c r="BQ271" s="29">
        <f>BQ272+BQ273+BQ274+BQ275+BQ276+BQ277+BQ278</f>
        <v>3345.1885700000003</v>
      </c>
      <c r="BR271" s="29">
        <f>BR272+BR273+BR274+BR275+BR276+BR277+BR278</f>
        <v>1138.422</v>
      </c>
      <c r="BS271" s="28">
        <f t="shared" si="686"/>
        <v>34.03162411259823</v>
      </c>
      <c r="BT271" s="29">
        <f>BT272+BT273+BT274+BT275+BT276+BT277+BT278</f>
        <v>12750</v>
      </c>
      <c r="BU271" s="29">
        <f>BU272+BU273+BU274+BU275+BU276+BU277+BU278</f>
        <v>12750</v>
      </c>
      <c r="BV271" s="29">
        <f>BV272+BV273+BV274+BV275+BV276+BV277+BV278</f>
        <v>12750</v>
      </c>
      <c r="BW271" s="28">
        <f>BV271/BU271*100</f>
        <v>100</v>
      </c>
      <c r="BX271" s="29">
        <f t="shared" ref="BX271:CD271" si="694">BX272+BX273+BX274+BX275+BX276+BX277+BX278</f>
        <v>35253.699999999997</v>
      </c>
      <c r="BY271" s="29">
        <f t="shared" si="694"/>
        <v>47341.8</v>
      </c>
      <c r="BZ271" s="29">
        <f t="shared" si="694"/>
        <v>30353.340379999998</v>
      </c>
      <c r="CA271" s="29">
        <f t="shared" si="694"/>
        <v>64.115306938054744</v>
      </c>
      <c r="CB271" s="29">
        <f t="shared" si="694"/>
        <v>6114.4943800000001</v>
      </c>
      <c r="CC271" s="29">
        <f t="shared" si="694"/>
        <v>6114.4943800000001</v>
      </c>
      <c r="CD271" s="29">
        <f t="shared" si="694"/>
        <v>6114.4943800000001</v>
      </c>
      <c r="CE271" s="29">
        <f>CD271/CC271*100</f>
        <v>100</v>
      </c>
      <c r="CF271" s="29">
        <f t="shared" ref="CF271" si="695">CF272+CF273+CF274+CF275+CF276+CF277+CF278</f>
        <v>3518.7</v>
      </c>
      <c r="CG271" s="29">
        <f t="shared" ref="CG271:CL271" si="696">CG272+CG273+CG274+CG275+CG276+CG277+CG278</f>
        <v>4295.3999999999996</v>
      </c>
      <c r="CH271" s="29">
        <f t="shared" si="696"/>
        <v>2192.2725</v>
      </c>
      <c r="CI271" s="29">
        <f t="shared" si="696"/>
        <v>51.037679843553576</v>
      </c>
      <c r="CJ271" s="29">
        <f t="shared" ref="CJ271" si="697">CJ272+CJ273+CJ274+CJ275+CJ276+CJ277+CJ278</f>
        <v>560</v>
      </c>
      <c r="CK271" s="29">
        <f t="shared" si="696"/>
        <v>560</v>
      </c>
      <c r="CL271" s="29">
        <f t="shared" si="696"/>
        <v>155</v>
      </c>
      <c r="CM271" s="29">
        <f>CL271/CK271*100</f>
        <v>27.678571428571431</v>
      </c>
      <c r="CN271" s="29">
        <f>CN272+CN273+CN274+CN275+CN276+CN277+CN278</f>
        <v>0</v>
      </c>
      <c r="CO271" s="29">
        <f>CO272+CO273+CO274+CO275+CO276+CO277+CO278</f>
        <v>0</v>
      </c>
      <c r="CP271" s="29">
        <f>CP272+CP273+CP274+CP275+CP276+CP277+CP278</f>
        <v>0</v>
      </c>
      <c r="CQ271" s="28"/>
      <c r="CR271" s="29">
        <f>CR272+CR273+CR274+CR275+CR276+CR277+CR278</f>
        <v>0</v>
      </c>
      <c r="CS271" s="29">
        <f>CS272+CS273+CS274+CS275+CS276+CS277+CS278</f>
        <v>0</v>
      </c>
      <c r="CT271" s="29">
        <f>CT272+CT273+CT274+CT275+CT276+CT277+CT278</f>
        <v>0</v>
      </c>
      <c r="CU271" s="29">
        <f>CU272+CU273+CU274+CU275+CU276+CU277+CU278</f>
        <v>0</v>
      </c>
      <c r="CV271" s="29"/>
      <c r="CW271" s="29">
        <f>CW272+CW273+CW274+CW275+CW276+CW277+CW278</f>
        <v>0</v>
      </c>
      <c r="CX271" s="29">
        <f>CX272+CX273+CX274+CX275+CX276+CX277+CX278</f>
        <v>0</v>
      </c>
      <c r="CY271" s="29">
        <f>CY272+CY273+CY274+CY275+CY276+CY277+CY278</f>
        <v>0</v>
      </c>
      <c r="CZ271" s="29">
        <f t="shared" ref="CZ271" si="698">CZ272+CZ273+CZ274+CZ275+CZ276+CZ277+CZ278</f>
        <v>32172</v>
      </c>
      <c r="DA271" s="29">
        <f t="shared" ref="DA271:DG271" si="699">DA272+DA273+DA274+DA275+DA276+DA277+DA278</f>
        <v>32172</v>
      </c>
      <c r="DB271" s="29">
        <f t="shared" si="699"/>
        <v>31714.89184</v>
      </c>
      <c r="DC271" s="82">
        <f t="shared" si="567"/>
        <v>98.579173940072124</v>
      </c>
      <c r="DD271" s="29">
        <f t="shared" si="699"/>
        <v>0</v>
      </c>
      <c r="DE271" s="29">
        <f t="shared" si="699"/>
        <v>0</v>
      </c>
      <c r="DF271" s="29">
        <f t="shared" si="699"/>
        <v>0</v>
      </c>
      <c r="DG271" s="29">
        <f t="shared" si="699"/>
        <v>0</v>
      </c>
      <c r="DH271" s="29"/>
      <c r="DI271" s="29">
        <f>DI272+DI273+DI274+DI275+DI276+DI277+DI278</f>
        <v>0</v>
      </c>
      <c r="DJ271" s="29">
        <f>DJ272+DJ273+DJ274+DJ275+DJ276+DJ277+DJ278</f>
        <v>0</v>
      </c>
      <c r="DK271" s="29">
        <f>DK272+DK273+DK274+DK275+DK276+DK277+DK278</f>
        <v>0</v>
      </c>
      <c r="DL271" s="29"/>
      <c r="DM271" s="29">
        <f t="shared" ref="DM271:DR271" si="700">DM272+DM273+DM274+DM275+DM276+DM277+DM278</f>
        <v>1519.8529599999999</v>
      </c>
      <c r="DN271" s="29">
        <f t="shared" si="700"/>
        <v>1177.5545199999999</v>
      </c>
      <c r="DO271" s="28">
        <f t="shared" ref="DO271:DO277" si="701">DN271/DM271*100</f>
        <v>77.478187100415283</v>
      </c>
      <c r="DP271" s="29">
        <f t="shared" ref="DP271" si="702">DP272+DP273+DP274+DP275+DP276+DP277+DP278</f>
        <v>288.39999999999998</v>
      </c>
      <c r="DQ271" s="29">
        <f t="shared" si="700"/>
        <v>288.39999999999998</v>
      </c>
      <c r="DR271" s="29">
        <f t="shared" si="700"/>
        <v>0</v>
      </c>
      <c r="DS271" s="29">
        <f>DR271/DQ271*100</f>
        <v>0</v>
      </c>
      <c r="DT271" s="29"/>
      <c r="DU271" s="29">
        <f>DU272+DU273+DU274+DU275+DU276+DU277+DU278</f>
        <v>0</v>
      </c>
      <c r="DV271" s="29">
        <f>DV272+DV273+DV274+DV275+DV276+DV277+DV278</f>
        <v>0</v>
      </c>
      <c r="DW271" s="29">
        <f>DW272+DW273+DW274+DW275+DW276+DW277+DW278</f>
        <v>0</v>
      </c>
      <c r="DX271" s="29"/>
      <c r="DY271" s="29">
        <f t="shared" ref="DY271:ED271" si="703">DY272+DY273+DY274+DY275+DY276+DY277+DY278</f>
        <v>0</v>
      </c>
      <c r="DZ271" s="29">
        <f t="shared" si="703"/>
        <v>0</v>
      </c>
      <c r="EA271" s="29">
        <f t="shared" si="703"/>
        <v>0</v>
      </c>
      <c r="EB271" s="29">
        <v>14710.2</v>
      </c>
      <c r="EC271" s="29">
        <f t="shared" si="703"/>
        <v>14710.2</v>
      </c>
      <c r="ED271" s="29">
        <f t="shared" si="703"/>
        <v>9433.754640000001</v>
      </c>
      <c r="EE271" s="29">
        <f>ED271/EC271*100</f>
        <v>64.130702777664482</v>
      </c>
      <c r="EF271" s="29"/>
      <c r="EG271" s="29"/>
      <c r="EH271" s="29"/>
      <c r="EI271" s="28"/>
      <c r="EJ271" s="29">
        <f>EJ272+EJ273+EJ274+EJ275+EJ276+EJ277+EJ278</f>
        <v>9383.1</v>
      </c>
      <c r="EK271" s="29">
        <f>EK272+EK273+EK274+EK275+EK276+EK277+EK278</f>
        <v>10445</v>
      </c>
      <c r="EL271" s="29">
        <f>EL272+EL273+EL274+EL275+EL276+EL277+EL278</f>
        <v>5295.0206699999999</v>
      </c>
      <c r="EM271" s="29">
        <f>EL271/EK271*100</f>
        <v>50.694309909047384</v>
      </c>
      <c r="EN271" s="29">
        <f>EN272+EN273+EN274+EN275+EN276+EN277+EN278</f>
        <v>1560</v>
      </c>
      <c r="EO271" s="29">
        <f>EO272+EO273+EO274+EO275+EO276+EO277+EO278</f>
        <v>1560</v>
      </c>
      <c r="EP271" s="29">
        <f>EP272+EP273+EP274+EP275+EP276+EP277+EP278</f>
        <v>194.45</v>
      </c>
      <c r="EQ271" s="29">
        <f>EP271/EO271*100</f>
        <v>12.464743589743589</v>
      </c>
      <c r="ER271" s="29">
        <f t="shared" ref="ER271" si="704">ER272+ER273+ER274+ER275+ER276+ER277+ER278</f>
        <v>9234.4</v>
      </c>
      <c r="ES271" s="29">
        <f t="shared" ref="ES271:EZ271" si="705">ES272+ES273+ES274+ES275+ES276+ES277+ES278</f>
        <v>7387.6</v>
      </c>
      <c r="ET271" s="29">
        <f t="shared" si="705"/>
        <v>6601.1</v>
      </c>
      <c r="EU271" s="29">
        <f t="shared" si="705"/>
        <v>89.353782013103029</v>
      </c>
      <c r="EV271" s="29">
        <f t="shared" ref="EV271" si="706">EV272+EV273+EV274+EV275+EV276+EV277+EV278</f>
        <v>8000</v>
      </c>
      <c r="EW271" s="29">
        <f t="shared" si="705"/>
        <v>7846.8</v>
      </c>
      <c r="EX271" s="29">
        <f t="shared" si="705"/>
        <v>6390.8386399999999</v>
      </c>
      <c r="EY271" s="29">
        <f t="shared" si="705"/>
        <v>81.44515777132078</v>
      </c>
      <c r="EZ271" s="29">
        <f t="shared" si="705"/>
        <v>1400</v>
      </c>
      <c r="FA271" s="29">
        <f t="shared" ref="FA271:FC271" si="707">FA272+FA273+FA274+FA275+FA276+FA277+FA278</f>
        <v>1400</v>
      </c>
      <c r="FB271" s="29">
        <f t="shared" si="707"/>
        <v>1400</v>
      </c>
      <c r="FC271" s="29">
        <f t="shared" si="707"/>
        <v>100</v>
      </c>
      <c r="FD271" s="29">
        <f t="shared" ref="FD271:FK271" si="708">FD272+FD273+FD274+FD275+FD276+FD277+FD278</f>
        <v>4742.7</v>
      </c>
      <c r="FE271" s="29">
        <f t="shared" si="708"/>
        <v>4751.1000000000004</v>
      </c>
      <c r="FF271" s="29">
        <f t="shared" si="708"/>
        <v>0</v>
      </c>
      <c r="FG271" s="29">
        <f t="shared" si="708"/>
        <v>0</v>
      </c>
      <c r="FH271" s="29">
        <f t="shared" si="708"/>
        <v>3482.4</v>
      </c>
      <c r="FI271" s="29">
        <f t="shared" si="708"/>
        <v>3482.4</v>
      </c>
      <c r="FJ271" s="29">
        <f t="shared" si="708"/>
        <v>0</v>
      </c>
      <c r="FK271" s="29">
        <f t="shared" si="708"/>
        <v>0</v>
      </c>
      <c r="FL271" s="29"/>
      <c r="FM271" s="29">
        <f t="shared" ref="FM271:FR271" si="709">FM272+FM273+FM274+FM275+FM276+FM277+FM278</f>
        <v>0</v>
      </c>
      <c r="FN271" s="29">
        <f t="shared" si="709"/>
        <v>0</v>
      </c>
      <c r="FO271" s="29">
        <f t="shared" si="709"/>
        <v>0</v>
      </c>
      <c r="FP271" s="29">
        <f t="shared" ref="FP271" si="710">FP272+FP273+FP274+FP275+FP276+FP277+FP278</f>
        <v>0</v>
      </c>
      <c r="FQ271" s="29">
        <f t="shared" si="709"/>
        <v>0</v>
      </c>
      <c r="FR271" s="29">
        <f t="shared" si="709"/>
        <v>0</v>
      </c>
      <c r="FS271" s="29"/>
      <c r="FT271" s="29"/>
      <c r="FU271" s="29">
        <f t="shared" ref="FU271:GI271" si="711">FU272+FU273+FU274+FU275+FU276+FU277+FU278</f>
        <v>0</v>
      </c>
      <c r="FV271" s="29">
        <f t="shared" si="711"/>
        <v>0</v>
      </c>
      <c r="FW271" s="29">
        <f t="shared" si="711"/>
        <v>0</v>
      </c>
      <c r="FX271" s="29">
        <f t="shared" si="711"/>
        <v>0</v>
      </c>
      <c r="FY271" s="29">
        <f t="shared" si="711"/>
        <v>0</v>
      </c>
      <c r="FZ271" s="29">
        <f t="shared" si="711"/>
        <v>0</v>
      </c>
      <c r="GA271" s="29">
        <f t="shared" si="711"/>
        <v>0</v>
      </c>
      <c r="GB271" s="29">
        <f t="shared" si="711"/>
        <v>0</v>
      </c>
      <c r="GC271" s="29">
        <f t="shared" ref="GC271:GE271" si="712">GC272+GC273+GC274+GC275+GC276+GC277+GC278</f>
        <v>0</v>
      </c>
      <c r="GD271" s="29">
        <f t="shared" si="712"/>
        <v>0</v>
      </c>
      <c r="GE271" s="29">
        <f t="shared" si="712"/>
        <v>0</v>
      </c>
      <c r="GF271" s="29">
        <f t="shared" si="711"/>
        <v>0</v>
      </c>
      <c r="GG271" s="29">
        <f t="shared" si="711"/>
        <v>0</v>
      </c>
      <c r="GH271" s="29">
        <f t="shared" si="711"/>
        <v>0</v>
      </c>
      <c r="GI271" s="29">
        <f t="shared" si="711"/>
        <v>0</v>
      </c>
      <c r="GJ271" s="29"/>
      <c r="GK271" s="29">
        <f>GK272+GK273+GK274+GK275+GK276+GK277+GK278</f>
        <v>0</v>
      </c>
      <c r="GL271" s="29">
        <f>GL272+GL273+GL274+GL275+GL276+GL277+GL278</f>
        <v>0</v>
      </c>
      <c r="GM271" s="29"/>
      <c r="GN271" s="29">
        <f>GN272+GN273+GN274+GN275+GN276+GN277+GN278</f>
        <v>0</v>
      </c>
      <c r="GO271" s="29">
        <f>GO272+GO273+GO274+GO275+GO276+GO277+GO278</f>
        <v>0</v>
      </c>
      <c r="GP271" s="29">
        <f>GP272+GP273+GP274+GP275+GP276+GP277+GP278</f>
        <v>0</v>
      </c>
      <c r="GQ271" s="29"/>
      <c r="GR271" s="29"/>
      <c r="GS271" s="29">
        <f>GS272+GS273+GS274+GS275+GS276+GS277+GS278</f>
        <v>0</v>
      </c>
      <c r="GT271" s="29">
        <f>GT272+GT273+GT274+GT275+GT276+GT277+GT278</f>
        <v>0</v>
      </c>
      <c r="GU271" s="29">
        <f>GU272+GU273+GU274+GU275+GU276+GU277+GU278</f>
        <v>0</v>
      </c>
      <c r="GV271" s="29"/>
      <c r="GW271" s="29"/>
      <c r="GX271" s="29"/>
      <c r="GY271" s="28"/>
      <c r="GZ271" s="28"/>
      <c r="HA271" s="29">
        <f>HA272+HA273+HA274+HA275+HA276+HA277+HA278</f>
        <v>0</v>
      </c>
      <c r="HB271" s="29">
        <f>HB272+HB273+HB274+HB275+HB276+HB277+HB278</f>
        <v>0</v>
      </c>
      <c r="HC271" s="28"/>
      <c r="HD271" s="28"/>
      <c r="HE271" s="29">
        <f>HE272+HE273+HE274+HE275+HE276+HE277+HE278</f>
        <v>0</v>
      </c>
      <c r="HF271" s="29">
        <f>HF272+HF273+HF274+HF275+HF276+HF277+HF278</f>
        <v>0</v>
      </c>
      <c r="HG271" s="28"/>
      <c r="HH271" s="29">
        <f>HH272+HH273+HH274+HH275+HH276+HH277+HH278</f>
        <v>3000</v>
      </c>
      <c r="HI271" s="29">
        <f>HI272+HI273+HI274+HI275+HI276+HI277+HI278</f>
        <v>2000</v>
      </c>
      <c r="HJ271" s="29">
        <f>HJ272+HJ273+HJ274+HJ275+HJ276+HJ277+HJ278</f>
        <v>1000</v>
      </c>
      <c r="HK271" s="28">
        <f>HJ271/HI271*100</f>
        <v>50</v>
      </c>
      <c r="HL271" s="29">
        <f>HL272+HL273+HL274+HL275+HL276+HL277+HL278</f>
        <v>23006</v>
      </c>
      <c r="HM271" s="29">
        <f>HM272+HM273+HM274+HM275+HM276+HM277+HM278</f>
        <v>24297.8</v>
      </c>
      <c r="HN271" s="29">
        <f>HN272+HN273+HN274+HN275+HN276+HN277+HN278</f>
        <v>12719.992410000001</v>
      </c>
      <c r="HO271" s="28">
        <f>HN271/HM271*100</f>
        <v>52.350387319016548</v>
      </c>
      <c r="HP271" s="29">
        <f>HP272+HP273+HP274+HP275+HP276+HP277+HP278</f>
        <v>0</v>
      </c>
      <c r="HQ271" s="29">
        <f>HQ272+HQ273+HQ274+HQ275+HQ276+HQ277+HQ278</f>
        <v>0</v>
      </c>
      <c r="HR271" s="29">
        <f>HR272+HR273+HR274+HR275+HR276+HR277+HR278</f>
        <v>0</v>
      </c>
      <c r="HS271" s="28"/>
      <c r="HT271" s="29">
        <f>HT272+HT273+HT274+HT275+HT276+HT277+HT278</f>
        <v>3478.6</v>
      </c>
      <c r="HU271" s="29">
        <f>HU272+HU273+HU274+HU275+HU276+HU277+HU278</f>
        <v>3478.6</v>
      </c>
      <c r="HV271" s="29">
        <f>HV272+HV273+HV274+HV275+HV276+HV277+HV278</f>
        <v>3220.8009999999999</v>
      </c>
      <c r="HW271" s="28">
        <f>HV271/HU271*100</f>
        <v>92.589001322371061</v>
      </c>
      <c r="HX271" s="29"/>
      <c r="HY271" s="29"/>
      <c r="HZ271" s="29"/>
      <c r="IA271" s="28"/>
      <c r="IB271" s="29">
        <f>SUM(IB272:IB278)</f>
        <v>22967.752800000002</v>
      </c>
      <c r="IC271" s="29">
        <f>SUM(IC272:IC278)</f>
        <v>22967.752800000002</v>
      </c>
      <c r="ID271" s="29">
        <f>SUM(ID272:ID278)</f>
        <v>22967.752800000002</v>
      </c>
      <c r="IE271" s="28">
        <f>ID271/IC271*100</f>
        <v>100</v>
      </c>
      <c r="IF271" s="29"/>
      <c r="IG271" s="29"/>
      <c r="IH271" s="29"/>
      <c r="II271" s="28"/>
      <c r="IJ271" s="28"/>
      <c r="IK271" s="29"/>
      <c r="IL271" s="29"/>
      <c r="IM271" s="28"/>
      <c r="IN271" s="28"/>
      <c r="IO271" s="29"/>
      <c r="IP271" s="29"/>
      <c r="IQ271" s="28"/>
      <c r="IR271" s="29"/>
      <c r="IS271" s="29">
        <f>IS272+IS273+IS274+IS275+IS276+IS277+IS278</f>
        <v>0</v>
      </c>
      <c r="IT271" s="29">
        <f>IT272+IT273+IT274+IT275+IT276+IT277+IT278</f>
        <v>0</v>
      </c>
      <c r="IU271" s="29"/>
      <c r="IV271" s="29"/>
      <c r="IW271" s="29"/>
      <c r="IX271" s="29"/>
      <c r="IY271" s="28"/>
      <c r="IZ271" s="29"/>
      <c r="JA271" s="29"/>
      <c r="JB271" s="29"/>
      <c r="JC271" s="28"/>
      <c r="JD271" s="28"/>
      <c r="JE271" s="29"/>
      <c r="JF271" s="29"/>
      <c r="JG271" s="28"/>
      <c r="JH271" s="29"/>
      <c r="JI271" s="29"/>
      <c r="JJ271" s="29"/>
      <c r="JK271" s="28"/>
      <c r="JL271" s="28"/>
      <c r="JM271" s="29"/>
      <c r="JN271" s="29"/>
      <c r="JO271" s="28"/>
      <c r="JP271" s="29"/>
      <c r="JQ271" s="29"/>
      <c r="JR271" s="29"/>
      <c r="JS271" s="28"/>
      <c r="JT271" s="28"/>
      <c r="JU271" s="28"/>
      <c r="JV271" s="28"/>
      <c r="JW271" s="28"/>
      <c r="JX271" s="75"/>
      <c r="JY271" s="75"/>
      <c r="JZ271" s="75"/>
      <c r="KA271" s="75"/>
      <c r="KB271" s="28"/>
      <c r="KC271" s="29"/>
      <c r="KD271" s="29"/>
      <c r="KE271" s="28"/>
      <c r="KF271" s="28"/>
      <c r="KG271" s="29"/>
      <c r="KH271" s="29"/>
      <c r="KI271" s="28"/>
      <c r="KJ271" s="28"/>
      <c r="KK271" s="29"/>
      <c r="KL271" s="29"/>
      <c r="KM271" s="28"/>
      <c r="KN271" s="28"/>
      <c r="KO271" s="29"/>
      <c r="KP271" s="29"/>
      <c r="KQ271" s="28"/>
      <c r="KR271" s="28"/>
      <c r="KS271" s="29"/>
      <c r="KT271" s="29"/>
      <c r="KU271" s="28"/>
      <c r="KV271" s="28"/>
      <c r="KW271" s="29"/>
      <c r="KX271" s="29"/>
      <c r="KY271" s="28"/>
      <c r="KZ271" s="28"/>
      <c r="LA271" s="29">
        <f>SUM(LA272:LA278)</f>
        <v>18011.013719999999</v>
      </c>
      <c r="LB271" s="29">
        <f>SUM(LB272:LB278)</f>
        <v>15519.99676</v>
      </c>
      <c r="LC271" s="28">
        <f>LB271/LA271*100</f>
        <v>86.1694794156206</v>
      </c>
      <c r="LD271" s="28"/>
      <c r="LE271" s="29">
        <f>SUM(LE272:LE278)</f>
        <v>0</v>
      </c>
      <c r="LF271" s="29">
        <f>SUM(LF272:LF278)</f>
        <v>0</v>
      </c>
      <c r="LG271" s="28"/>
      <c r="LH271" s="28"/>
      <c r="LI271" s="29">
        <f>SUM(LI272:LI278)</f>
        <v>0</v>
      </c>
      <c r="LJ271" s="29">
        <f>SUM(LJ272:LJ278)</f>
        <v>0</v>
      </c>
      <c r="LK271" s="28"/>
      <c r="LL271" s="28"/>
      <c r="LM271" s="29">
        <f>SUM(LM272:LM278)</f>
        <v>0</v>
      </c>
      <c r="LN271" s="29">
        <f>SUM(LN272:LN278)</f>
        <v>0</v>
      </c>
      <c r="LO271" s="28"/>
      <c r="LP271" s="28"/>
      <c r="LQ271" s="29">
        <f>SUM(LQ272:LQ278)</f>
        <v>0</v>
      </c>
      <c r="LR271" s="29">
        <f>SUM(LR272:LR278)</f>
        <v>0</v>
      </c>
      <c r="LS271" s="28"/>
    </row>
    <row r="272" spans="1:331" ht="31.5" x14ac:dyDescent="0.25">
      <c r="A272" s="24" t="s">
        <v>234</v>
      </c>
      <c r="B272" s="198">
        <f t="shared" si="682"/>
        <v>153485.46434000001</v>
      </c>
      <c r="C272" s="198">
        <f t="shared" si="683"/>
        <v>183723.41806</v>
      </c>
      <c r="D272" s="198">
        <f t="shared" si="684"/>
        <v>183723.41806</v>
      </c>
      <c r="E272" s="198"/>
      <c r="F272" s="198">
        <f t="shared" si="685"/>
        <v>126343.87134</v>
      </c>
      <c r="G272" s="26">
        <f t="shared" si="680"/>
        <v>68.76851773938742</v>
      </c>
      <c r="H272" s="27"/>
      <c r="I272" s="27"/>
      <c r="J272" s="26"/>
      <c r="K272" s="26"/>
      <c r="L272" s="26"/>
      <c r="M272" s="27"/>
      <c r="N272" s="27"/>
      <c r="O272" s="26"/>
      <c r="P272" s="26"/>
      <c r="Q272" s="27"/>
      <c r="R272" s="27"/>
      <c r="S272" s="26"/>
      <c r="T272" s="26"/>
      <c r="U272" s="27"/>
      <c r="V272" s="27"/>
      <c r="W272" s="26"/>
      <c r="X272" s="27"/>
      <c r="Y272" s="27"/>
      <c r="Z272" s="27"/>
      <c r="AA272" s="26"/>
      <c r="AB272" s="26">
        <v>2543.17139</v>
      </c>
      <c r="AC272" s="26">
        <v>2543.17139</v>
      </c>
      <c r="AD272" s="26">
        <v>2543.17139</v>
      </c>
      <c r="AE272" s="27">
        <f>AD272/AC272*100</f>
        <v>100</v>
      </c>
      <c r="AF272" s="27"/>
      <c r="AG272" s="26"/>
      <c r="AH272" s="26"/>
      <c r="AI272" s="27"/>
      <c r="AJ272" s="27"/>
      <c r="AK272" s="27">
        <v>0</v>
      </c>
      <c r="AL272" s="27">
        <v>0</v>
      </c>
      <c r="AM272" s="26"/>
      <c r="AN272" s="27"/>
      <c r="AO272" s="27"/>
      <c r="AP272" s="27"/>
      <c r="AQ272" s="27"/>
      <c r="AR272" s="27">
        <v>102</v>
      </c>
      <c r="AS272" s="27">
        <v>102.04</v>
      </c>
      <c r="AT272" s="27">
        <v>102.04</v>
      </c>
      <c r="AU272" s="27">
        <f>AT272/AS272*100</f>
        <v>100</v>
      </c>
      <c r="AV272" s="27"/>
      <c r="AW272" s="27"/>
      <c r="AX272" s="27"/>
      <c r="AY272" s="26"/>
      <c r="AZ272" s="27">
        <v>139.84576999999999</v>
      </c>
      <c r="BA272" s="27">
        <v>139.84576999999999</v>
      </c>
      <c r="BB272" s="27">
        <v>139.84576999999999</v>
      </c>
      <c r="BC272" s="26">
        <f>BB272/BA272*100</f>
        <v>100</v>
      </c>
      <c r="BD272" s="27"/>
      <c r="BE272" s="27"/>
      <c r="BF272" s="27"/>
      <c r="BG272" s="26"/>
      <c r="BH272" s="27"/>
      <c r="BI272" s="27"/>
      <c r="BJ272" s="27"/>
      <c r="BK272" s="26"/>
      <c r="BL272" s="26"/>
      <c r="BM272" s="27"/>
      <c r="BN272" s="27"/>
      <c r="BO272" s="26"/>
      <c r="BP272" s="26"/>
      <c r="BQ272" s="26"/>
      <c r="BR272" s="26"/>
      <c r="BS272" s="26"/>
      <c r="BT272" s="27">
        <v>0</v>
      </c>
      <c r="BU272" s="27">
        <v>0</v>
      </c>
      <c r="BV272" s="27"/>
      <c r="BW272" s="26"/>
      <c r="BX272" s="27">
        <v>35253.699999999997</v>
      </c>
      <c r="BY272" s="27">
        <v>47341.8</v>
      </c>
      <c r="BZ272" s="26">
        <v>30353.340379999998</v>
      </c>
      <c r="CA272" s="27">
        <f>BZ272/BY272*100</f>
        <v>64.115306938054744</v>
      </c>
      <c r="CB272" s="27">
        <v>6114.4943800000001</v>
      </c>
      <c r="CC272" s="27">
        <v>6114.4943800000001</v>
      </c>
      <c r="CD272" s="27">
        <v>6114.4943800000001</v>
      </c>
      <c r="CE272" s="27">
        <f>CD272/CC272*100</f>
        <v>100</v>
      </c>
      <c r="CF272" s="27">
        <v>3518.7</v>
      </c>
      <c r="CG272" s="27">
        <v>4295.3999999999996</v>
      </c>
      <c r="CH272" s="27">
        <v>2192.2725</v>
      </c>
      <c r="CI272" s="27">
        <f>CH272/CG272*100</f>
        <v>51.037679843553576</v>
      </c>
      <c r="CJ272" s="27">
        <v>560</v>
      </c>
      <c r="CK272" s="27">
        <v>560</v>
      </c>
      <c r="CL272" s="27">
        <v>155</v>
      </c>
      <c r="CM272" s="27">
        <f>CL272/CK272*100</f>
        <v>27.678571428571431</v>
      </c>
      <c r="CN272" s="27"/>
      <c r="CO272" s="27"/>
      <c r="CP272" s="79"/>
      <c r="CQ272" s="26"/>
      <c r="CR272" s="27"/>
      <c r="CS272" s="27"/>
      <c r="CT272" s="79"/>
      <c r="CU272" s="79"/>
      <c r="CV272" s="79"/>
      <c r="CW272" s="27"/>
      <c r="CX272" s="79"/>
      <c r="CY272" s="79"/>
      <c r="CZ272" s="27"/>
      <c r="DA272" s="27"/>
      <c r="DB272" s="79"/>
      <c r="DC272" s="31"/>
      <c r="DD272" s="27"/>
      <c r="DE272" s="27"/>
      <c r="DF272" s="79"/>
      <c r="DG272" s="79"/>
      <c r="DH272" s="79"/>
      <c r="DI272" s="27"/>
      <c r="DJ272" s="79"/>
      <c r="DK272" s="79"/>
      <c r="DL272" s="79"/>
      <c r="DM272" s="27"/>
      <c r="DN272" s="194"/>
      <c r="DO272" s="26"/>
      <c r="DP272" s="27">
        <v>288.39999999999998</v>
      </c>
      <c r="DQ272" s="27">
        <v>288.39999999999998</v>
      </c>
      <c r="DR272" s="27"/>
      <c r="DS272" s="27">
        <f>DR272/DQ272*100</f>
        <v>0</v>
      </c>
      <c r="DT272" s="27"/>
      <c r="DU272" s="27"/>
      <c r="DV272" s="79"/>
      <c r="DW272" s="79"/>
      <c r="DX272" s="79"/>
      <c r="DY272" s="27"/>
      <c r="DZ272" s="79"/>
      <c r="EA272" s="79"/>
      <c r="EB272" s="27">
        <v>14710.2</v>
      </c>
      <c r="EC272" s="27">
        <v>14710.2</v>
      </c>
      <c r="ED272" s="27">
        <v>9433.754640000001</v>
      </c>
      <c r="EE272" s="27">
        <f>ED272/EC272*100</f>
        <v>64.130702777664482</v>
      </c>
      <c r="EF272" s="27"/>
      <c r="EG272" s="27"/>
      <c r="EH272" s="79"/>
      <c r="EI272" s="26"/>
      <c r="EJ272" s="27">
        <v>9383.1</v>
      </c>
      <c r="EK272" s="27">
        <v>10445</v>
      </c>
      <c r="EL272" s="27">
        <v>5295.0206699999999</v>
      </c>
      <c r="EM272" s="27">
        <f>EL272/EK272*100</f>
        <v>50.694309909047384</v>
      </c>
      <c r="EN272" s="27">
        <v>1560</v>
      </c>
      <c r="EO272" s="27">
        <v>1560</v>
      </c>
      <c r="EP272" s="27">
        <v>194.45</v>
      </c>
      <c r="EQ272" s="27">
        <f>EP272/EO272*100</f>
        <v>12.464743589743589</v>
      </c>
      <c r="ER272" s="27">
        <v>9234.4</v>
      </c>
      <c r="ES272" s="27">
        <v>7387.6</v>
      </c>
      <c r="ET272" s="27">
        <v>6601.1</v>
      </c>
      <c r="EU272" s="27">
        <f>ET272/ES272*100</f>
        <v>89.353782013103029</v>
      </c>
      <c r="EV272" s="27">
        <v>8000</v>
      </c>
      <c r="EW272" s="27">
        <v>7846.8</v>
      </c>
      <c r="EX272" s="163">
        <v>6390.8386399999999</v>
      </c>
      <c r="EY272" s="27">
        <f>EX272/EW272*100</f>
        <v>81.44515777132078</v>
      </c>
      <c r="EZ272" s="27">
        <v>1400</v>
      </c>
      <c r="FA272" s="27">
        <v>1400</v>
      </c>
      <c r="FB272" s="163">
        <v>1400</v>
      </c>
      <c r="FC272" s="27">
        <f>FB272/FA272*100</f>
        <v>100</v>
      </c>
      <c r="FD272" s="27">
        <v>4742.7</v>
      </c>
      <c r="FE272" s="27">
        <v>4751.1000000000004</v>
      </c>
      <c r="FF272" s="79"/>
      <c r="FG272" s="79"/>
      <c r="FH272" s="79">
        <v>3482.4</v>
      </c>
      <c r="FI272" s="27">
        <v>3482.4</v>
      </c>
      <c r="FJ272" s="79"/>
      <c r="FK272" s="79"/>
      <c r="FL272" s="27"/>
      <c r="FM272" s="27"/>
      <c r="FN272" s="79"/>
      <c r="FO272" s="79"/>
      <c r="FP272" s="27"/>
      <c r="FQ272" s="27"/>
      <c r="FR272" s="27"/>
      <c r="FS272" s="27"/>
      <c r="FT272" s="27"/>
      <c r="FU272" s="27"/>
      <c r="FV272" s="27"/>
      <c r="FW272" s="27"/>
      <c r="FX272" s="27"/>
      <c r="FY272" s="27"/>
      <c r="FZ272" s="27"/>
      <c r="GA272" s="27"/>
      <c r="GB272" s="27"/>
      <c r="GC272" s="27"/>
      <c r="GD272" s="27"/>
      <c r="GE272" s="27"/>
      <c r="GF272" s="27"/>
      <c r="GG272" s="27"/>
      <c r="GH272" s="27"/>
      <c r="GI272" s="27"/>
      <c r="GJ272" s="27"/>
      <c r="GK272" s="27"/>
      <c r="GL272" s="27"/>
      <c r="GM272" s="27"/>
      <c r="GN272" s="27"/>
      <c r="GO272" s="27"/>
      <c r="GP272" s="27"/>
      <c r="GQ272" s="27"/>
      <c r="GR272" s="27"/>
      <c r="GS272" s="27">
        <v>0</v>
      </c>
      <c r="GT272" s="27">
        <v>0</v>
      </c>
      <c r="GU272" s="26"/>
      <c r="GV272" s="27"/>
      <c r="GW272" s="27"/>
      <c r="GX272" s="27"/>
      <c r="GY272" s="26"/>
      <c r="GZ272" s="26"/>
      <c r="HA272" s="27"/>
      <c r="HB272" s="27"/>
      <c r="HC272" s="26"/>
      <c r="HD272" s="26"/>
      <c r="HE272" s="27"/>
      <c r="HF272" s="27"/>
      <c r="HG272" s="26"/>
      <c r="HH272" s="27">
        <v>3000</v>
      </c>
      <c r="HI272" s="27">
        <v>2000</v>
      </c>
      <c r="HJ272" s="27">
        <v>1000</v>
      </c>
      <c r="HK272" s="26">
        <f>HJ272/HI272*100</f>
        <v>50</v>
      </c>
      <c r="HL272" s="27">
        <v>23006</v>
      </c>
      <c r="HM272" s="27">
        <v>24297.8</v>
      </c>
      <c r="HN272" s="27">
        <v>12719.992410000001</v>
      </c>
      <c r="HO272" s="26">
        <f>HN272/HM272*100</f>
        <v>52.350387319016548</v>
      </c>
      <c r="HP272" s="27"/>
      <c r="HQ272" s="27"/>
      <c r="HR272" s="27"/>
      <c r="HS272" s="26"/>
      <c r="HT272" s="27">
        <v>3478.6</v>
      </c>
      <c r="HU272" s="27">
        <v>3478.6</v>
      </c>
      <c r="HV272" s="27">
        <v>3220.8009999999999</v>
      </c>
      <c r="HW272" s="26">
        <f>HV272/HU272*100</f>
        <v>92.589001322371061</v>
      </c>
      <c r="HX272" s="27"/>
      <c r="HY272" s="27"/>
      <c r="HZ272" s="27"/>
      <c r="IA272" s="26"/>
      <c r="IB272" s="27">
        <v>22967.752800000002</v>
      </c>
      <c r="IC272" s="27">
        <v>22967.752800000002</v>
      </c>
      <c r="ID272" s="27">
        <v>22967.752800000002</v>
      </c>
      <c r="IE272" s="26">
        <f>ID272/IC272*100</f>
        <v>100</v>
      </c>
      <c r="IF272" s="27"/>
      <c r="IG272" s="27"/>
      <c r="IH272" s="27"/>
      <c r="II272" s="26"/>
      <c r="IJ272" s="26"/>
      <c r="IK272" s="27"/>
      <c r="IL272" s="27"/>
      <c r="IM272" s="26"/>
      <c r="IN272" s="26"/>
      <c r="IO272" s="27"/>
      <c r="IP272" s="27"/>
      <c r="IQ272" s="26"/>
      <c r="IR272" s="27"/>
      <c r="IS272" s="27"/>
      <c r="IT272" s="27"/>
      <c r="IU272" s="27"/>
      <c r="IV272" s="27"/>
      <c r="IW272" s="27"/>
      <c r="IX272" s="27"/>
      <c r="IY272" s="26"/>
      <c r="IZ272" s="27"/>
      <c r="JA272" s="27"/>
      <c r="JB272" s="27"/>
      <c r="JC272" s="26"/>
      <c r="JD272" s="26"/>
      <c r="JE272" s="27"/>
      <c r="JF272" s="27"/>
      <c r="JG272" s="26"/>
      <c r="JH272" s="27"/>
      <c r="JI272" s="27"/>
      <c r="JJ272" s="27"/>
      <c r="JK272" s="26"/>
      <c r="JL272" s="26"/>
      <c r="JM272" s="27"/>
      <c r="JN272" s="27"/>
      <c r="JO272" s="26"/>
      <c r="JP272" s="27"/>
      <c r="JQ272" s="27"/>
      <c r="JR272" s="27"/>
      <c r="JS272" s="26"/>
      <c r="JT272" s="26"/>
      <c r="JU272" s="26"/>
      <c r="JV272" s="26"/>
      <c r="JW272" s="26"/>
      <c r="JX272" s="30"/>
      <c r="JY272" s="30"/>
      <c r="JZ272" s="30"/>
      <c r="KA272" s="30"/>
      <c r="KB272" s="26"/>
      <c r="KC272" s="27"/>
      <c r="KD272" s="27"/>
      <c r="KE272" s="26"/>
      <c r="KF272" s="26"/>
      <c r="KG272" s="27"/>
      <c r="KH272" s="27"/>
      <c r="KI272" s="26"/>
      <c r="KJ272" s="26"/>
      <c r="KK272" s="27"/>
      <c r="KL272" s="27"/>
      <c r="KM272" s="26"/>
      <c r="KN272" s="26"/>
      <c r="KO272" s="27"/>
      <c r="KP272" s="27"/>
      <c r="KQ272" s="26"/>
      <c r="KR272" s="26"/>
      <c r="KS272" s="27"/>
      <c r="KT272" s="27"/>
      <c r="KU272" s="26"/>
      <c r="KV272" s="26"/>
      <c r="KW272" s="27"/>
      <c r="KX272" s="27"/>
      <c r="KY272" s="26"/>
      <c r="KZ272" s="26"/>
      <c r="LA272" s="27">
        <v>18011.013719999999</v>
      </c>
      <c r="LB272" s="27">
        <v>15519.99676</v>
      </c>
      <c r="LC272" s="26">
        <f>LB272/LA272*100</f>
        <v>86.1694794156206</v>
      </c>
      <c r="LD272" s="26"/>
      <c r="LE272" s="27"/>
      <c r="LF272" s="27"/>
      <c r="LG272" s="26"/>
      <c r="LH272" s="26"/>
      <c r="LI272" s="27"/>
      <c r="LJ272" s="27"/>
      <c r="LK272" s="26"/>
      <c r="LL272" s="26"/>
      <c r="LM272" s="27"/>
      <c r="LN272" s="27"/>
      <c r="LO272" s="26"/>
      <c r="LP272" s="26"/>
      <c r="LQ272" s="27"/>
      <c r="LR272" s="27"/>
      <c r="LS272" s="26"/>
    </row>
    <row r="273" spans="1:331" ht="15.75" x14ac:dyDescent="0.25">
      <c r="A273" s="66" t="s">
        <v>261</v>
      </c>
      <c r="B273" s="198">
        <f t="shared" si="682"/>
        <v>12750</v>
      </c>
      <c r="C273" s="198">
        <f t="shared" si="683"/>
        <v>12750</v>
      </c>
      <c r="D273" s="198">
        <f t="shared" si="684"/>
        <v>12750</v>
      </c>
      <c r="E273" s="198"/>
      <c r="F273" s="198">
        <f t="shared" si="685"/>
        <v>12750</v>
      </c>
      <c r="G273" s="26">
        <f t="shared" si="680"/>
        <v>100</v>
      </c>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7"/>
      <c r="AF273" s="27"/>
      <c r="AG273" s="26"/>
      <c r="AH273" s="26"/>
      <c r="AI273" s="26"/>
      <c r="AJ273" s="26"/>
      <c r="AK273" s="26"/>
      <c r="AL273" s="26"/>
      <c r="AM273" s="26"/>
      <c r="AN273" s="26"/>
      <c r="AO273" s="26"/>
      <c r="AP273" s="26"/>
      <c r="AQ273" s="27"/>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v>12750</v>
      </c>
      <c r="BU273" s="26">
        <v>12750</v>
      </c>
      <c r="BV273" s="26">
        <v>12750</v>
      </c>
      <c r="BW273" s="26">
        <f>BV273/BU273*100</f>
        <v>100</v>
      </c>
      <c r="BX273" s="184"/>
      <c r="BY273" s="184"/>
      <c r="BZ273" s="184"/>
      <c r="CA273" s="184"/>
      <c r="CB273" s="26"/>
      <c r="CC273" s="26"/>
      <c r="CD273" s="26"/>
      <c r="CE273" s="80"/>
      <c r="CF273" s="26"/>
      <c r="CG273" s="26"/>
      <c r="CH273" s="26"/>
      <c r="CI273" s="80"/>
      <c r="CJ273" s="26"/>
      <c r="CK273" s="26"/>
      <c r="CL273" s="26"/>
      <c r="CM273" s="80"/>
      <c r="CN273" s="26"/>
      <c r="CO273" s="26"/>
      <c r="CP273" s="26"/>
      <c r="CQ273" s="26"/>
      <c r="CR273" s="26"/>
      <c r="CS273" s="26"/>
      <c r="CT273" s="26"/>
      <c r="CU273" s="80"/>
      <c r="CV273" s="80"/>
      <c r="CW273" s="26"/>
      <c r="CX273" s="26"/>
      <c r="CY273" s="80"/>
      <c r="CZ273" s="26"/>
      <c r="DA273" s="26"/>
      <c r="DB273" s="26"/>
      <c r="DC273" s="31"/>
      <c r="DD273" s="26"/>
      <c r="DE273" s="26"/>
      <c r="DF273" s="26"/>
      <c r="DG273" s="80"/>
      <c r="DH273" s="80"/>
      <c r="DI273" s="26"/>
      <c r="DJ273" s="26"/>
      <c r="DK273" s="80"/>
      <c r="DL273" s="80"/>
      <c r="DM273" s="26"/>
      <c r="DN273" s="26"/>
      <c r="DO273" s="26"/>
      <c r="DP273" s="26"/>
      <c r="DQ273" s="26"/>
      <c r="DR273" s="26"/>
      <c r="DS273" s="27"/>
      <c r="DT273" s="27"/>
      <c r="DU273" s="27"/>
      <c r="DV273" s="26"/>
      <c r="DW273" s="80"/>
      <c r="DX273" s="80"/>
      <c r="DY273" s="27"/>
      <c r="DZ273" s="26"/>
      <c r="EA273" s="80"/>
      <c r="EB273" s="27"/>
      <c r="EC273" s="27"/>
      <c r="ED273" s="26"/>
      <c r="EE273" s="80"/>
      <c r="EF273" s="27"/>
      <c r="EG273" s="27"/>
      <c r="EH273" s="26"/>
      <c r="EI273" s="26"/>
      <c r="EJ273" s="27"/>
      <c r="EK273" s="27"/>
      <c r="EL273" s="26"/>
      <c r="EM273" s="80"/>
      <c r="EN273" s="27"/>
      <c r="EO273" s="27"/>
      <c r="EP273" s="26"/>
      <c r="EQ273" s="80"/>
      <c r="ER273" s="26"/>
      <c r="ES273" s="26"/>
      <c r="ET273" s="26"/>
      <c r="EU273" s="80"/>
      <c r="EV273" s="26"/>
      <c r="EW273" s="26"/>
      <c r="EX273" s="26"/>
      <c r="EY273" s="26"/>
      <c r="EZ273" s="26"/>
      <c r="FA273" s="26"/>
      <c r="FB273" s="26"/>
      <c r="FC273" s="26"/>
      <c r="FD273" s="27"/>
      <c r="FE273" s="27"/>
      <c r="FF273" s="26"/>
      <c r="FG273" s="80"/>
      <c r="FH273" s="80"/>
      <c r="FI273" s="27"/>
      <c r="FJ273" s="26"/>
      <c r="FK273" s="80"/>
      <c r="FL273" s="80"/>
      <c r="FM273" s="27"/>
      <c r="FN273" s="26"/>
      <c r="FO273" s="80"/>
      <c r="FP273" s="26"/>
      <c r="FQ273" s="26"/>
      <c r="FR273" s="26"/>
      <c r="FS273" s="80"/>
      <c r="FT273" s="80"/>
      <c r="FU273" s="26"/>
      <c r="FV273" s="26"/>
      <c r="FW273" s="80"/>
      <c r="FX273" s="26"/>
      <c r="FY273" s="26"/>
      <c r="FZ273" s="26"/>
      <c r="GA273" s="80"/>
      <c r="GB273" s="26"/>
      <c r="GC273" s="26"/>
      <c r="GD273" s="26"/>
      <c r="GE273" s="80"/>
      <c r="GF273" s="26"/>
      <c r="GG273" s="26"/>
      <c r="GH273" s="26"/>
      <c r="GI273" s="80"/>
      <c r="GJ273" s="80"/>
      <c r="GK273" s="26"/>
      <c r="GL273" s="26"/>
      <c r="GM273" s="27"/>
      <c r="GN273" s="26"/>
      <c r="GO273" s="26"/>
      <c r="GP273" s="26"/>
      <c r="GQ273" s="27"/>
      <c r="GR273" s="27"/>
      <c r="GS273" s="26"/>
      <c r="GT273" s="26"/>
      <c r="GU273" s="26"/>
      <c r="GV273" s="26"/>
      <c r="GW273" s="26"/>
      <c r="GX273" s="26"/>
      <c r="GY273" s="26"/>
      <c r="GZ273" s="26"/>
      <c r="HA273" s="26"/>
      <c r="HB273" s="26"/>
      <c r="HC273" s="26"/>
      <c r="HD273" s="26"/>
      <c r="HE273" s="26"/>
      <c r="HF273" s="26"/>
      <c r="HG273" s="26"/>
      <c r="HH273" s="26"/>
      <c r="HI273" s="26"/>
      <c r="HJ273" s="26"/>
      <c r="HK273" s="26"/>
      <c r="HL273" s="26"/>
      <c r="HM273" s="26"/>
      <c r="HN273" s="26"/>
      <c r="HO273" s="26"/>
      <c r="HP273" s="26"/>
      <c r="HQ273" s="26"/>
      <c r="HR273" s="26"/>
      <c r="HS273" s="26"/>
      <c r="HT273" s="26"/>
      <c r="HU273" s="26"/>
      <c r="HV273" s="26"/>
      <c r="HW273" s="26"/>
      <c r="HX273" s="26"/>
      <c r="HY273" s="26"/>
      <c r="HZ273" s="26"/>
      <c r="IA273" s="26"/>
      <c r="IB273" s="26"/>
      <c r="IC273" s="26"/>
      <c r="ID273" s="26"/>
      <c r="IE273" s="26"/>
      <c r="IF273" s="26"/>
      <c r="IG273" s="26"/>
      <c r="IH273" s="26"/>
      <c r="II273" s="26"/>
      <c r="IJ273" s="26"/>
      <c r="IK273" s="26"/>
      <c r="IL273" s="26"/>
      <c r="IM273" s="26"/>
      <c r="IN273" s="26"/>
      <c r="IO273" s="26"/>
      <c r="IP273" s="26"/>
      <c r="IQ273" s="26"/>
      <c r="IR273" s="80"/>
      <c r="IS273" s="27"/>
      <c r="IT273" s="26"/>
      <c r="IU273" s="80"/>
      <c r="IV273" s="26"/>
      <c r="IW273" s="26"/>
      <c r="IX273" s="26"/>
      <c r="IY273" s="26"/>
      <c r="IZ273" s="26"/>
      <c r="JA273" s="26"/>
      <c r="JB273" s="26"/>
      <c r="JC273" s="26"/>
      <c r="JD273" s="26"/>
      <c r="JE273" s="26"/>
      <c r="JF273" s="26"/>
      <c r="JG273" s="26"/>
      <c r="JH273" s="26"/>
      <c r="JI273" s="26"/>
      <c r="JJ273" s="26"/>
      <c r="JK273" s="26"/>
      <c r="JL273" s="26"/>
      <c r="JM273" s="26"/>
      <c r="JN273" s="26"/>
      <c r="JO273" s="26"/>
      <c r="JP273" s="26"/>
      <c r="JQ273" s="26"/>
      <c r="JR273" s="26"/>
      <c r="JS273" s="26"/>
      <c r="JT273" s="26"/>
      <c r="JU273" s="26"/>
      <c r="JV273" s="26"/>
      <c r="JW273" s="26"/>
      <c r="JX273" s="30"/>
      <c r="JY273" s="30"/>
      <c r="JZ273" s="30"/>
      <c r="KA273" s="30"/>
      <c r="KB273" s="26"/>
      <c r="KC273" s="26"/>
      <c r="KD273" s="26"/>
      <c r="KE273" s="26"/>
      <c r="KF273" s="26"/>
      <c r="KG273" s="26"/>
      <c r="KH273" s="26"/>
      <c r="KI273" s="26"/>
      <c r="KJ273" s="26"/>
      <c r="KK273" s="26"/>
      <c r="KL273" s="26"/>
      <c r="KM273" s="26"/>
      <c r="KN273" s="26"/>
      <c r="KO273" s="26"/>
      <c r="KP273" s="26"/>
      <c r="KQ273" s="26"/>
      <c r="KR273" s="26"/>
      <c r="KS273" s="26"/>
      <c r="KT273" s="26"/>
      <c r="KU273" s="26"/>
      <c r="KV273" s="26"/>
      <c r="KW273" s="26"/>
      <c r="KX273" s="26"/>
      <c r="KY273" s="26"/>
      <c r="KZ273" s="26"/>
      <c r="LA273" s="26"/>
      <c r="LB273" s="26"/>
      <c r="LC273" s="26"/>
      <c r="LD273" s="26"/>
      <c r="LE273" s="26"/>
      <c r="LF273" s="26"/>
      <c r="LG273" s="26"/>
      <c r="LH273" s="26"/>
      <c r="LI273" s="26"/>
      <c r="LJ273" s="26"/>
      <c r="LK273" s="26"/>
      <c r="LL273" s="26"/>
      <c r="LM273" s="26"/>
      <c r="LN273" s="26"/>
      <c r="LO273" s="26"/>
      <c r="LP273" s="26"/>
      <c r="LQ273" s="26"/>
      <c r="LR273" s="26"/>
      <c r="LS273" s="26"/>
    </row>
    <row r="274" spans="1:331" ht="15.75" x14ac:dyDescent="0.25">
      <c r="A274" s="66" t="s">
        <v>450</v>
      </c>
      <c r="B274" s="198">
        <f t="shared" si="682"/>
        <v>5106</v>
      </c>
      <c r="C274" s="198">
        <f t="shared" si="683"/>
        <v>5912.7665699999998</v>
      </c>
      <c r="D274" s="198">
        <f t="shared" si="684"/>
        <v>5912.7665699999998</v>
      </c>
      <c r="E274" s="198"/>
      <c r="F274" s="198">
        <f t="shared" si="685"/>
        <v>5106</v>
      </c>
      <c r="G274" s="26">
        <f t="shared" si="680"/>
        <v>86.355514623334784</v>
      </c>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7"/>
      <c r="AF274" s="27"/>
      <c r="AG274" s="26"/>
      <c r="AH274" s="26"/>
      <c r="AI274" s="26"/>
      <c r="AJ274" s="26"/>
      <c r="AK274" s="26"/>
      <c r="AL274" s="26"/>
      <c r="AM274" s="26"/>
      <c r="AN274" s="26"/>
      <c r="AO274" s="26"/>
      <c r="AP274" s="26"/>
      <c r="AQ274" s="27"/>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v>806.76657</v>
      </c>
      <c r="BR274" s="26"/>
      <c r="BS274" s="26">
        <f t="shared" si="686"/>
        <v>0</v>
      </c>
      <c r="BT274" s="26"/>
      <c r="BU274" s="26"/>
      <c r="BV274" s="26"/>
      <c r="BW274" s="26"/>
      <c r="BX274" s="184"/>
      <c r="BY274" s="184"/>
      <c r="BZ274" s="184"/>
      <c r="CA274" s="184"/>
      <c r="CB274" s="26"/>
      <c r="CC274" s="26"/>
      <c r="CD274" s="26"/>
      <c r="CE274" s="80"/>
      <c r="CF274" s="26"/>
      <c r="CG274" s="26"/>
      <c r="CH274" s="26"/>
      <c r="CI274" s="80"/>
      <c r="CJ274" s="26"/>
      <c r="CK274" s="26"/>
      <c r="CL274" s="26"/>
      <c r="CM274" s="80"/>
      <c r="CN274" s="26"/>
      <c r="CO274" s="26"/>
      <c r="CP274" s="26"/>
      <c r="CQ274" s="26"/>
      <c r="CR274" s="26"/>
      <c r="CS274" s="26"/>
      <c r="CT274" s="26"/>
      <c r="CU274" s="80"/>
      <c r="CV274" s="80"/>
      <c r="CW274" s="26"/>
      <c r="CX274" s="26"/>
      <c r="CY274" s="80"/>
      <c r="CZ274" s="26">
        <v>5106</v>
      </c>
      <c r="DA274" s="26">
        <v>5106</v>
      </c>
      <c r="DB274" s="26">
        <v>5106</v>
      </c>
      <c r="DC274" s="31">
        <f t="shared" ref="DC274:DC335" si="713">DB274/DA274*100</f>
        <v>100</v>
      </c>
      <c r="DD274" s="26"/>
      <c r="DE274" s="26"/>
      <c r="DF274" s="26"/>
      <c r="DG274" s="80"/>
      <c r="DH274" s="80"/>
      <c r="DI274" s="26"/>
      <c r="DJ274" s="26"/>
      <c r="DK274" s="80"/>
      <c r="DL274" s="80"/>
      <c r="DM274" s="26"/>
      <c r="DN274" s="26"/>
      <c r="DO274" s="26"/>
      <c r="DP274" s="26"/>
      <c r="DQ274" s="26"/>
      <c r="DR274" s="26"/>
      <c r="DS274" s="27"/>
      <c r="DT274" s="27"/>
      <c r="DU274" s="27"/>
      <c r="DV274" s="26"/>
      <c r="DW274" s="80"/>
      <c r="DX274" s="80"/>
      <c r="DY274" s="27"/>
      <c r="DZ274" s="26"/>
      <c r="EA274" s="80"/>
      <c r="EB274" s="27"/>
      <c r="EC274" s="27"/>
      <c r="ED274" s="26"/>
      <c r="EE274" s="80"/>
      <c r="EF274" s="27"/>
      <c r="EG274" s="27"/>
      <c r="EH274" s="26"/>
      <c r="EI274" s="26"/>
      <c r="EJ274" s="27"/>
      <c r="EK274" s="27"/>
      <c r="EL274" s="26"/>
      <c r="EM274" s="80"/>
      <c r="EN274" s="27"/>
      <c r="EO274" s="27"/>
      <c r="EP274" s="26"/>
      <c r="EQ274" s="80"/>
      <c r="ER274" s="26"/>
      <c r="ES274" s="26"/>
      <c r="ET274" s="26"/>
      <c r="EU274" s="80"/>
      <c r="EV274" s="26"/>
      <c r="EW274" s="26"/>
      <c r="EX274" s="26"/>
      <c r="EY274" s="26"/>
      <c r="EZ274" s="26"/>
      <c r="FA274" s="26"/>
      <c r="FB274" s="26"/>
      <c r="FC274" s="26"/>
      <c r="FD274" s="27"/>
      <c r="FE274" s="27"/>
      <c r="FF274" s="26"/>
      <c r="FG274" s="80"/>
      <c r="FH274" s="80"/>
      <c r="FI274" s="27"/>
      <c r="FJ274" s="26"/>
      <c r="FK274" s="80"/>
      <c r="FL274" s="80"/>
      <c r="FM274" s="27"/>
      <c r="FN274" s="26"/>
      <c r="FO274" s="80"/>
      <c r="FP274" s="26"/>
      <c r="FQ274" s="26"/>
      <c r="FR274" s="26"/>
      <c r="FS274" s="80"/>
      <c r="FT274" s="80"/>
      <c r="FU274" s="26"/>
      <c r="FV274" s="26"/>
      <c r="FW274" s="80"/>
      <c r="FX274" s="26"/>
      <c r="FY274" s="26"/>
      <c r="FZ274" s="26"/>
      <c r="GA274" s="80"/>
      <c r="GB274" s="26"/>
      <c r="GC274" s="26"/>
      <c r="GD274" s="26"/>
      <c r="GE274" s="80"/>
      <c r="GF274" s="26"/>
      <c r="GG274" s="26"/>
      <c r="GH274" s="26"/>
      <c r="GI274" s="80"/>
      <c r="GJ274" s="80"/>
      <c r="GK274" s="26"/>
      <c r="GL274" s="26"/>
      <c r="GM274" s="27"/>
      <c r="GN274" s="26"/>
      <c r="GO274" s="26"/>
      <c r="GP274" s="26"/>
      <c r="GQ274" s="27"/>
      <c r="GR274" s="27"/>
      <c r="GS274" s="26"/>
      <c r="GT274" s="26"/>
      <c r="GU274" s="26"/>
      <c r="GV274" s="26"/>
      <c r="GW274" s="26"/>
      <c r="GX274" s="26"/>
      <c r="GY274" s="26"/>
      <c r="GZ274" s="26"/>
      <c r="HA274" s="26"/>
      <c r="HB274" s="26"/>
      <c r="HC274" s="26"/>
      <c r="HD274" s="26"/>
      <c r="HE274" s="26"/>
      <c r="HF274" s="26"/>
      <c r="HG274" s="26"/>
      <c r="HH274" s="26"/>
      <c r="HI274" s="26"/>
      <c r="HJ274" s="26"/>
      <c r="HK274" s="26"/>
      <c r="HL274" s="26"/>
      <c r="HM274" s="26"/>
      <c r="HN274" s="26"/>
      <c r="HO274" s="26"/>
      <c r="HP274" s="26"/>
      <c r="HQ274" s="26"/>
      <c r="HR274" s="26"/>
      <c r="HS274" s="26"/>
      <c r="HT274" s="26"/>
      <c r="HU274" s="26"/>
      <c r="HV274" s="26"/>
      <c r="HW274" s="26"/>
      <c r="HX274" s="26"/>
      <c r="HY274" s="26"/>
      <c r="HZ274" s="26"/>
      <c r="IA274" s="26"/>
      <c r="IB274" s="26"/>
      <c r="IC274" s="26"/>
      <c r="ID274" s="26"/>
      <c r="IE274" s="26"/>
      <c r="IF274" s="26"/>
      <c r="IG274" s="26"/>
      <c r="IH274" s="26"/>
      <c r="II274" s="26"/>
      <c r="IJ274" s="26"/>
      <c r="IK274" s="26"/>
      <c r="IL274" s="26"/>
      <c r="IM274" s="26"/>
      <c r="IN274" s="26"/>
      <c r="IO274" s="26"/>
      <c r="IP274" s="26"/>
      <c r="IQ274" s="26"/>
      <c r="IR274" s="80"/>
      <c r="IS274" s="27"/>
      <c r="IT274" s="26"/>
      <c r="IU274" s="80"/>
      <c r="IV274" s="26"/>
      <c r="IW274" s="26"/>
      <c r="IX274" s="26"/>
      <c r="IY274" s="26"/>
      <c r="IZ274" s="26"/>
      <c r="JA274" s="26"/>
      <c r="JB274" s="26"/>
      <c r="JC274" s="26"/>
      <c r="JD274" s="26"/>
      <c r="JE274" s="26"/>
      <c r="JF274" s="26"/>
      <c r="JG274" s="26"/>
      <c r="JH274" s="26"/>
      <c r="JI274" s="26"/>
      <c r="JJ274" s="26"/>
      <c r="JK274" s="26"/>
      <c r="JL274" s="26"/>
      <c r="JM274" s="26"/>
      <c r="JN274" s="26"/>
      <c r="JO274" s="26"/>
      <c r="JP274" s="26"/>
      <c r="JQ274" s="26"/>
      <c r="JR274" s="26"/>
      <c r="JS274" s="26"/>
      <c r="JT274" s="26"/>
      <c r="JU274" s="26"/>
      <c r="JV274" s="26"/>
      <c r="JW274" s="26"/>
      <c r="JX274" s="30"/>
      <c r="JY274" s="30"/>
      <c r="JZ274" s="30"/>
      <c r="KA274" s="30"/>
      <c r="KB274" s="26"/>
      <c r="KC274" s="26"/>
      <c r="KD274" s="26"/>
      <c r="KE274" s="26"/>
      <c r="KF274" s="26"/>
      <c r="KG274" s="26"/>
      <c r="KH274" s="26"/>
      <c r="KI274" s="26"/>
      <c r="KJ274" s="26"/>
      <c r="KK274" s="26"/>
      <c r="KL274" s="26"/>
      <c r="KM274" s="26"/>
      <c r="KN274" s="26"/>
      <c r="KO274" s="26"/>
      <c r="KP274" s="26"/>
      <c r="KQ274" s="26"/>
      <c r="KR274" s="26"/>
      <c r="KS274" s="26"/>
      <c r="KT274" s="26"/>
      <c r="KU274" s="26"/>
      <c r="KV274" s="26"/>
      <c r="KW274" s="26"/>
      <c r="KX274" s="26"/>
      <c r="KY274" s="26"/>
      <c r="KZ274" s="26"/>
      <c r="LA274" s="26"/>
      <c r="LB274" s="26"/>
      <c r="LC274" s="26"/>
      <c r="LD274" s="26"/>
      <c r="LE274" s="26"/>
      <c r="LF274" s="26"/>
      <c r="LG274" s="26"/>
      <c r="LH274" s="26"/>
      <c r="LI274" s="26"/>
      <c r="LJ274" s="26"/>
      <c r="LK274" s="26"/>
      <c r="LL274" s="26"/>
      <c r="LM274" s="26"/>
      <c r="LN274" s="26"/>
      <c r="LO274" s="26"/>
      <c r="LP274" s="26"/>
      <c r="LQ274" s="26"/>
      <c r="LR274" s="26"/>
      <c r="LS274" s="26"/>
    </row>
    <row r="275" spans="1:331" ht="15.75" x14ac:dyDescent="0.25">
      <c r="A275" s="66" t="s">
        <v>451</v>
      </c>
      <c r="B275" s="198">
        <f t="shared" si="682"/>
        <v>6360</v>
      </c>
      <c r="C275" s="198">
        <f t="shared" si="683"/>
        <v>7498.4220000000005</v>
      </c>
      <c r="D275" s="198">
        <f t="shared" si="684"/>
        <v>7498.4220000000005</v>
      </c>
      <c r="E275" s="198"/>
      <c r="F275" s="198">
        <f t="shared" si="685"/>
        <v>7498.4220000000005</v>
      </c>
      <c r="G275" s="26">
        <f t="shared" si="680"/>
        <v>100</v>
      </c>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7"/>
      <c r="AF275" s="27"/>
      <c r="AG275" s="26"/>
      <c r="AH275" s="26"/>
      <c r="AI275" s="26"/>
      <c r="AJ275" s="26"/>
      <c r="AK275" s="26"/>
      <c r="AL275" s="26"/>
      <c r="AM275" s="26"/>
      <c r="AN275" s="26"/>
      <c r="AO275" s="26"/>
      <c r="AP275" s="26"/>
      <c r="AQ275" s="27"/>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v>1138.422</v>
      </c>
      <c r="BR275" s="26">
        <v>1138.422</v>
      </c>
      <c r="BS275" s="26">
        <f t="shared" si="686"/>
        <v>100</v>
      </c>
      <c r="BT275" s="26"/>
      <c r="BU275" s="26"/>
      <c r="BV275" s="26"/>
      <c r="BW275" s="26"/>
      <c r="BX275" s="184"/>
      <c r="BY275" s="184"/>
      <c r="BZ275" s="184"/>
      <c r="CA275" s="184"/>
      <c r="CB275" s="26"/>
      <c r="CC275" s="26"/>
      <c r="CD275" s="26"/>
      <c r="CE275" s="80"/>
      <c r="CF275" s="26"/>
      <c r="CG275" s="26"/>
      <c r="CH275" s="26"/>
      <c r="CI275" s="80"/>
      <c r="CJ275" s="26"/>
      <c r="CK275" s="26"/>
      <c r="CL275" s="26"/>
      <c r="CM275" s="80"/>
      <c r="CN275" s="26"/>
      <c r="CO275" s="26"/>
      <c r="CP275" s="26"/>
      <c r="CQ275" s="26"/>
      <c r="CR275" s="26"/>
      <c r="CS275" s="26"/>
      <c r="CT275" s="26"/>
      <c r="CU275" s="80"/>
      <c r="CV275" s="80"/>
      <c r="CW275" s="26"/>
      <c r="CX275" s="26"/>
      <c r="CY275" s="80"/>
      <c r="CZ275" s="26">
        <v>6360</v>
      </c>
      <c r="DA275" s="26">
        <v>6360</v>
      </c>
      <c r="DB275" s="26">
        <v>6360</v>
      </c>
      <c r="DC275" s="31">
        <f t="shared" si="713"/>
        <v>100</v>
      </c>
      <c r="DD275" s="26"/>
      <c r="DE275" s="26"/>
      <c r="DF275" s="26"/>
      <c r="DG275" s="80"/>
      <c r="DH275" s="80"/>
      <c r="DI275" s="26"/>
      <c r="DJ275" s="26"/>
      <c r="DK275" s="80"/>
      <c r="DL275" s="80"/>
      <c r="DM275" s="26"/>
      <c r="DN275" s="26"/>
      <c r="DO275" s="26"/>
      <c r="DP275" s="26"/>
      <c r="DQ275" s="26"/>
      <c r="DR275" s="26"/>
      <c r="DS275" s="27"/>
      <c r="DT275" s="27"/>
      <c r="DU275" s="27"/>
      <c r="DV275" s="26"/>
      <c r="DW275" s="80"/>
      <c r="DX275" s="80"/>
      <c r="DY275" s="27"/>
      <c r="DZ275" s="26"/>
      <c r="EA275" s="80"/>
      <c r="EB275" s="27"/>
      <c r="EC275" s="27"/>
      <c r="ED275" s="26"/>
      <c r="EE275" s="80"/>
      <c r="EF275" s="27"/>
      <c r="EG275" s="27"/>
      <c r="EH275" s="26"/>
      <c r="EI275" s="26"/>
      <c r="EJ275" s="27"/>
      <c r="EK275" s="27"/>
      <c r="EL275" s="26"/>
      <c r="EM275" s="80"/>
      <c r="EN275" s="27"/>
      <c r="EO275" s="27"/>
      <c r="EP275" s="26"/>
      <c r="EQ275" s="80"/>
      <c r="ER275" s="26"/>
      <c r="ES275" s="26"/>
      <c r="ET275" s="26"/>
      <c r="EU275" s="80"/>
      <c r="EV275" s="26"/>
      <c r="EW275" s="26"/>
      <c r="EX275" s="26"/>
      <c r="EY275" s="26"/>
      <c r="EZ275" s="26"/>
      <c r="FA275" s="26"/>
      <c r="FB275" s="26"/>
      <c r="FC275" s="26"/>
      <c r="FD275" s="27"/>
      <c r="FE275" s="27"/>
      <c r="FF275" s="26"/>
      <c r="FG275" s="80"/>
      <c r="FH275" s="80"/>
      <c r="FI275" s="27"/>
      <c r="FJ275" s="26"/>
      <c r="FK275" s="80"/>
      <c r="FL275" s="80"/>
      <c r="FM275" s="27"/>
      <c r="FN275" s="26"/>
      <c r="FO275" s="80"/>
      <c r="FP275" s="26"/>
      <c r="FQ275" s="26"/>
      <c r="FR275" s="26"/>
      <c r="FS275" s="80"/>
      <c r="FT275" s="80"/>
      <c r="FU275" s="26"/>
      <c r="FV275" s="26"/>
      <c r="FW275" s="80"/>
      <c r="FX275" s="26"/>
      <c r="FY275" s="26"/>
      <c r="FZ275" s="26"/>
      <c r="GA275" s="80"/>
      <c r="GB275" s="26"/>
      <c r="GC275" s="26"/>
      <c r="GD275" s="26"/>
      <c r="GE275" s="80"/>
      <c r="GF275" s="26"/>
      <c r="GG275" s="26"/>
      <c r="GH275" s="26"/>
      <c r="GI275" s="80"/>
      <c r="GJ275" s="80"/>
      <c r="GK275" s="26"/>
      <c r="GL275" s="26"/>
      <c r="GM275" s="27"/>
      <c r="GN275" s="26"/>
      <c r="GO275" s="26"/>
      <c r="GP275" s="26"/>
      <c r="GQ275" s="27"/>
      <c r="GR275" s="27"/>
      <c r="GS275" s="26"/>
      <c r="GT275" s="26"/>
      <c r="GU275" s="26"/>
      <c r="GV275" s="26"/>
      <c r="GW275" s="26"/>
      <c r="GX275" s="26"/>
      <c r="GY275" s="26"/>
      <c r="GZ275" s="26"/>
      <c r="HA275" s="26"/>
      <c r="HB275" s="26"/>
      <c r="HC275" s="26"/>
      <c r="HD275" s="26"/>
      <c r="HE275" s="26"/>
      <c r="HF275" s="26"/>
      <c r="HG275" s="26"/>
      <c r="HH275" s="26"/>
      <c r="HI275" s="26"/>
      <c r="HJ275" s="26"/>
      <c r="HK275" s="26"/>
      <c r="HL275" s="26"/>
      <c r="HM275" s="26"/>
      <c r="HN275" s="26"/>
      <c r="HO275" s="26"/>
      <c r="HP275" s="26"/>
      <c r="HQ275" s="26"/>
      <c r="HR275" s="26"/>
      <c r="HS275" s="26"/>
      <c r="HT275" s="26"/>
      <c r="HU275" s="26"/>
      <c r="HV275" s="26"/>
      <c r="HW275" s="26"/>
      <c r="HX275" s="26"/>
      <c r="HY275" s="26"/>
      <c r="HZ275" s="26"/>
      <c r="IA275" s="26"/>
      <c r="IB275" s="26"/>
      <c r="IC275" s="26"/>
      <c r="ID275" s="26"/>
      <c r="IE275" s="26"/>
      <c r="IF275" s="26"/>
      <c r="IG275" s="26"/>
      <c r="IH275" s="26"/>
      <c r="II275" s="26"/>
      <c r="IJ275" s="26"/>
      <c r="IK275" s="26"/>
      <c r="IL275" s="26"/>
      <c r="IM275" s="26"/>
      <c r="IN275" s="26"/>
      <c r="IO275" s="26"/>
      <c r="IP275" s="26"/>
      <c r="IQ275" s="26"/>
      <c r="IR275" s="80"/>
      <c r="IS275" s="27"/>
      <c r="IT275" s="26"/>
      <c r="IU275" s="80"/>
      <c r="IV275" s="26"/>
      <c r="IW275" s="26"/>
      <c r="IX275" s="26"/>
      <c r="IY275" s="26"/>
      <c r="IZ275" s="26"/>
      <c r="JA275" s="26"/>
      <c r="JB275" s="26"/>
      <c r="JC275" s="26"/>
      <c r="JD275" s="26"/>
      <c r="JE275" s="26"/>
      <c r="JF275" s="26"/>
      <c r="JG275" s="26"/>
      <c r="JH275" s="26"/>
      <c r="JI275" s="26"/>
      <c r="JJ275" s="26"/>
      <c r="JK275" s="26"/>
      <c r="JL275" s="26"/>
      <c r="JM275" s="26"/>
      <c r="JN275" s="26"/>
      <c r="JO275" s="26"/>
      <c r="JP275" s="26"/>
      <c r="JQ275" s="26"/>
      <c r="JR275" s="26"/>
      <c r="JS275" s="26"/>
      <c r="JT275" s="26"/>
      <c r="JU275" s="26"/>
      <c r="JV275" s="26"/>
      <c r="JW275" s="26"/>
      <c r="JX275" s="30"/>
      <c r="JY275" s="30"/>
      <c r="JZ275" s="30"/>
      <c r="KA275" s="30"/>
      <c r="KB275" s="26"/>
      <c r="KC275" s="26"/>
      <c r="KD275" s="26"/>
      <c r="KE275" s="26"/>
      <c r="KF275" s="26"/>
      <c r="KG275" s="26"/>
      <c r="KH275" s="26"/>
      <c r="KI275" s="26"/>
      <c r="KJ275" s="26"/>
      <c r="KK275" s="26"/>
      <c r="KL275" s="26"/>
      <c r="KM275" s="26"/>
      <c r="KN275" s="26"/>
      <c r="KO275" s="26"/>
      <c r="KP275" s="26"/>
      <c r="KQ275" s="26"/>
      <c r="KR275" s="26"/>
      <c r="KS275" s="26"/>
      <c r="KT275" s="26"/>
      <c r="KU275" s="26"/>
      <c r="KV275" s="26"/>
      <c r="KW275" s="26"/>
      <c r="KX275" s="26"/>
      <c r="KY275" s="26"/>
      <c r="KZ275" s="26"/>
      <c r="LA275" s="26"/>
      <c r="LB275" s="26"/>
      <c r="LC275" s="26"/>
      <c r="LD275" s="26"/>
      <c r="LE275" s="26"/>
      <c r="LF275" s="26"/>
      <c r="LG275" s="26"/>
      <c r="LH275" s="26"/>
      <c r="LI275" s="26"/>
      <c r="LJ275" s="26"/>
      <c r="LK275" s="26"/>
      <c r="LL275" s="26"/>
      <c r="LM275" s="26"/>
      <c r="LN275" s="26"/>
      <c r="LO275" s="26"/>
      <c r="LP275" s="26"/>
      <c r="LQ275" s="26"/>
      <c r="LR275" s="26"/>
      <c r="LS275" s="26"/>
    </row>
    <row r="276" spans="1:331" ht="15.75" x14ac:dyDescent="0.25">
      <c r="A276" s="66" t="s">
        <v>368</v>
      </c>
      <c r="B276" s="198">
        <f t="shared" si="682"/>
        <v>7965</v>
      </c>
      <c r="C276" s="198">
        <f t="shared" si="683"/>
        <v>9365</v>
      </c>
      <c r="D276" s="198">
        <f t="shared" si="684"/>
        <v>9365</v>
      </c>
      <c r="E276" s="198"/>
      <c r="F276" s="198">
        <f t="shared" si="685"/>
        <v>7507.8918400000002</v>
      </c>
      <c r="G276" s="26">
        <f t="shared" si="680"/>
        <v>80.169693966898024</v>
      </c>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7"/>
      <c r="AF276" s="27"/>
      <c r="AG276" s="26"/>
      <c r="AH276" s="26"/>
      <c r="AI276" s="26"/>
      <c r="AJ276" s="26"/>
      <c r="AK276" s="26"/>
      <c r="AL276" s="26"/>
      <c r="AM276" s="26"/>
      <c r="AN276" s="26"/>
      <c r="AO276" s="26"/>
      <c r="AP276" s="26"/>
      <c r="AQ276" s="27"/>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v>1400</v>
      </c>
      <c r="BR276" s="26"/>
      <c r="BS276" s="26">
        <f t="shared" si="686"/>
        <v>0</v>
      </c>
      <c r="BT276" s="26"/>
      <c r="BU276" s="26"/>
      <c r="BV276" s="26"/>
      <c r="BW276" s="26"/>
      <c r="BX276" s="184"/>
      <c r="BY276" s="184"/>
      <c r="BZ276" s="184"/>
      <c r="CA276" s="184"/>
      <c r="CB276" s="26"/>
      <c r="CC276" s="26"/>
      <c r="CD276" s="26"/>
      <c r="CE276" s="80"/>
      <c r="CF276" s="26"/>
      <c r="CG276" s="26"/>
      <c r="CH276" s="26"/>
      <c r="CI276" s="80"/>
      <c r="CJ276" s="26"/>
      <c r="CK276" s="26"/>
      <c r="CL276" s="26"/>
      <c r="CM276" s="80"/>
      <c r="CN276" s="26"/>
      <c r="CO276" s="26"/>
      <c r="CP276" s="26"/>
      <c r="CQ276" s="26"/>
      <c r="CR276" s="26"/>
      <c r="CS276" s="26"/>
      <c r="CT276" s="26"/>
      <c r="CU276" s="80"/>
      <c r="CV276" s="80"/>
      <c r="CW276" s="26"/>
      <c r="CX276" s="26"/>
      <c r="CY276" s="80"/>
      <c r="CZ276" s="26">
        <v>7965</v>
      </c>
      <c r="DA276" s="26">
        <v>7965</v>
      </c>
      <c r="DB276" s="26">
        <v>7507.8918400000002</v>
      </c>
      <c r="DC276" s="31">
        <f t="shared" si="713"/>
        <v>94.261040050219719</v>
      </c>
      <c r="DD276" s="26"/>
      <c r="DE276" s="26"/>
      <c r="DF276" s="26"/>
      <c r="DG276" s="80"/>
      <c r="DH276" s="80"/>
      <c r="DI276" s="26"/>
      <c r="DJ276" s="26"/>
      <c r="DK276" s="80"/>
      <c r="DL276" s="80"/>
      <c r="DM276" s="27"/>
      <c r="DN276" s="26"/>
      <c r="DO276" s="26"/>
      <c r="DP276" s="26"/>
      <c r="DQ276" s="26"/>
      <c r="DR276" s="26"/>
      <c r="DS276" s="27"/>
      <c r="DT276" s="27"/>
      <c r="DU276" s="27"/>
      <c r="DV276" s="26"/>
      <c r="DW276" s="80"/>
      <c r="DX276" s="80"/>
      <c r="DY276" s="27"/>
      <c r="DZ276" s="26"/>
      <c r="EA276" s="80"/>
      <c r="EB276" s="27"/>
      <c r="EC276" s="27"/>
      <c r="ED276" s="26"/>
      <c r="EE276" s="80"/>
      <c r="EF276" s="27"/>
      <c r="EG276" s="27"/>
      <c r="EH276" s="26"/>
      <c r="EI276" s="26"/>
      <c r="EJ276" s="27"/>
      <c r="EK276" s="27"/>
      <c r="EL276" s="26"/>
      <c r="EM276" s="80"/>
      <c r="EN276" s="27"/>
      <c r="EO276" s="27"/>
      <c r="EP276" s="26"/>
      <c r="EQ276" s="80"/>
      <c r="ER276" s="26"/>
      <c r="ES276" s="26"/>
      <c r="ET276" s="26"/>
      <c r="EU276" s="80"/>
      <c r="EV276" s="26"/>
      <c r="EW276" s="26"/>
      <c r="EX276" s="26"/>
      <c r="EY276" s="26"/>
      <c r="EZ276" s="26"/>
      <c r="FA276" s="26"/>
      <c r="FB276" s="26"/>
      <c r="FC276" s="26"/>
      <c r="FD276" s="27"/>
      <c r="FE276" s="27"/>
      <c r="FF276" s="26"/>
      <c r="FG276" s="80"/>
      <c r="FH276" s="80"/>
      <c r="FI276" s="27"/>
      <c r="FJ276" s="26"/>
      <c r="FK276" s="80"/>
      <c r="FL276" s="80"/>
      <c r="FM276" s="27"/>
      <c r="FN276" s="26"/>
      <c r="FO276" s="80"/>
      <c r="FP276" s="26"/>
      <c r="FQ276" s="26"/>
      <c r="FR276" s="26"/>
      <c r="FS276" s="80"/>
      <c r="FT276" s="80"/>
      <c r="FU276" s="26"/>
      <c r="FV276" s="26"/>
      <c r="FW276" s="80"/>
      <c r="FX276" s="26"/>
      <c r="FY276" s="26"/>
      <c r="FZ276" s="26"/>
      <c r="GA276" s="80"/>
      <c r="GB276" s="26"/>
      <c r="GC276" s="26"/>
      <c r="GD276" s="26"/>
      <c r="GE276" s="80"/>
      <c r="GF276" s="26"/>
      <c r="GG276" s="26"/>
      <c r="GH276" s="26"/>
      <c r="GI276" s="80"/>
      <c r="GJ276" s="80"/>
      <c r="GK276" s="26"/>
      <c r="GL276" s="26"/>
      <c r="GM276" s="27"/>
      <c r="GN276" s="26"/>
      <c r="GO276" s="26"/>
      <c r="GP276" s="26"/>
      <c r="GQ276" s="27"/>
      <c r="GR276" s="27"/>
      <c r="GS276" s="26"/>
      <c r="GT276" s="26"/>
      <c r="GU276" s="26"/>
      <c r="GV276" s="26"/>
      <c r="GW276" s="26"/>
      <c r="GX276" s="26"/>
      <c r="GY276" s="26"/>
      <c r="GZ276" s="26"/>
      <c r="HA276" s="26"/>
      <c r="HB276" s="26"/>
      <c r="HC276" s="26"/>
      <c r="HD276" s="26"/>
      <c r="HE276" s="26"/>
      <c r="HF276" s="26"/>
      <c r="HG276" s="26"/>
      <c r="HH276" s="26"/>
      <c r="HI276" s="26"/>
      <c r="HJ276" s="26"/>
      <c r="HK276" s="26"/>
      <c r="HL276" s="26"/>
      <c r="HM276" s="26"/>
      <c r="HN276" s="26"/>
      <c r="HO276" s="26"/>
      <c r="HP276" s="26"/>
      <c r="HQ276" s="26"/>
      <c r="HR276" s="26"/>
      <c r="HS276" s="26"/>
      <c r="HT276" s="26"/>
      <c r="HU276" s="26"/>
      <c r="HV276" s="26"/>
      <c r="HW276" s="26"/>
      <c r="HX276" s="26"/>
      <c r="HY276" s="26"/>
      <c r="HZ276" s="26"/>
      <c r="IA276" s="26"/>
      <c r="IB276" s="26"/>
      <c r="IC276" s="26"/>
      <c r="ID276" s="26"/>
      <c r="IE276" s="26"/>
      <c r="IF276" s="26"/>
      <c r="IG276" s="26"/>
      <c r="IH276" s="26"/>
      <c r="II276" s="26"/>
      <c r="IJ276" s="26"/>
      <c r="IK276" s="26"/>
      <c r="IL276" s="26"/>
      <c r="IM276" s="26"/>
      <c r="IN276" s="26"/>
      <c r="IO276" s="26"/>
      <c r="IP276" s="26"/>
      <c r="IQ276" s="26"/>
      <c r="IR276" s="80"/>
      <c r="IS276" s="27"/>
      <c r="IT276" s="26"/>
      <c r="IU276" s="80"/>
      <c r="IV276" s="26"/>
      <c r="IW276" s="26"/>
      <c r="IX276" s="26"/>
      <c r="IY276" s="26"/>
      <c r="IZ276" s="26"/>
      <c r="JA276" s="26"/>
      <c r="JB276" s="26"/>
      <c r="JC276" s="26"/>
      <c r="JD276" s="26"/>
      <c r="JE276" s="26"/>
      <c r="JF276" s="26"/>
      <c r="JG276" s="26"/>
      <c r="JH276" s="26"/>
      <c r="JI276" s="26"/>
      <c r="JJ276" s="26"/>
      <c r="JK276" s="26"/>
      <c r="JL276" s="26"/>
      <c r="JM276" s="26"/>
      <c r="JN276" s="26"/>
      <c r="JO276" s="26"/>
      <c r="JP276" s="26"/>
      <c r="JQ276" s="26"/>
      <c r="JR276" s="26"/>
      <c r="JS276" s="26"/>
      <c r="JT276" s="26"/>
      <c r="JU276" s="26"/>
      <c r="JV276" s="26"/>
      <c r="JW276" s="26"/>
      <c r="JX276" s="30"/>
      <c r="JY276" s="30"/>
      <c r="JZ276" s="30"/>
      <c r="KA276" s="30"/>
      <c r="KB276" s="26"/>
      <c r="KC276" s="26"/>
      <c r="KD276" s="26"/>
      <c r="KE276" s="26"/>
      <c r="KF276" s="26"/>
      <c r="KG276" s="26"/>
      <c r="KH276" s="26"/>
      <c r="KI276" s="26"/>
      <c r="KJ276" s="26"/>
      <c r="KK276" s="26"/>
      <c r="KL276" s="26"/>
      <c r="KM276" s="26"/>
      <c r="KN276" s="26"/>
      <c r="KO276" s="26"/>
      <c r="KP276" s="26"/>
      <c r="KQ276" s="26"/>
      <c r="KR276" s="26"/>
      <c r="KS276" s="26"/>
      <c r="KT276" s="26"/>
      <c r="KU276" s="26"/>
      <c r="KV276" s="26"/>
      <c r="KW276" s="26"/>
      <c r="KX276" s="26"/>
      <c r="KY276" s="26"/>
      <c r="KZ276" s="26"/>
      <c r="LA276" s="26"/>
      <c r="LB276" s="26"/>
      <c r="LC276" s="26"/>
      <c r="LD276" s="26"/>
      <c r="LE276" s="26"/>
      <c r="LF276" s="26"/>
      <c r="LG276" s="26"/>
      <c r="LH276" s="26"/>
      <c r="LI276" s="26"/>
      <c r="LJ276" s="26"/>
      <c r="LK276" s="26"/>
      <c r="LL276" s="26"/>
      <c r="LM276" s="26"/>
      <c r="LN276" s="26"/>
      <c r="LO276" s="26"/>
      <c r="LP276" s="26"/>
      <c r="LQ276" s="26"/>
      <c r="LR276" s="26"/>
      <c r="LS276" s="26"/>
    </row>
    <row r="277" spans="1:331" ht="15.75" x14ac:dyDescent="0.25">
      <c r="A277" s="66" t="s">
        <v>452</v>
      </c>
      <c r="B277" s="198">
        <f t="shared" si="682"/>
        <v>6957</v>
      </c>
      <c r="C277" s="198">
        <f t="shared" si="683"/>
        <v>8476.8529600000002</v>
      </c>
      <c r="D277" s="198">
        <f t="shared" si="684"/>
        <v>8476.8529600000002</v>
      </c>
      <c r="E277" s="198"/>
      <c r="F277" s="198">
        <f t="shared" si="685"/>
        <v>8134.5545199999997</v>
      </c>
      <c r="G277" s="26">
        <f t="shared" si="680"/>
        <v>95.961963223672569</v>
      </c>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7"/>
      <c r="AF277" s="27"/>
      <c r="AG277" s="26"/>
      <c r="AH277" s="26"/>
      <c r="AI277" s="26"/>
      <c r="AJ277" s="26"/>
      <c r="AK277" s="26"/>
      <c r="AL277" s="26"/>
      <c r="AM277" s="26"/>
      <c r="AN277" s="26"/>
      <c r="AO277" s="26"/>
      <c r="AP277" s="26"/>
      <c r="AQ277" s="27"/>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184"/>
      <c r="BY277" s="184"/>
      <c r="BZ277" s="184"/>
      <c r="CA277" s="184"/>
      <c r="CB277" s="26"/>
      <c r="CC277" s="26"/>
      <c r="CD277" s="26"/>
      <c r="CE277" s="80"/>
      <c r="CF277" s="26"/>
      <c r="CG277" s="26"/>
      <c r="CH277" s="26"/>
      <c r="CI277" s="80"/>
      <c r="CJ277" s="26"/>
      <c r="CK277" s="26"/>
      <c r="CL277" s="26"/>
      <c r="CM277" s="80"/>
      <c r="CN277" s="26"/>
      <c r="CO277" s="26"/>
      <c r="CP277" s="26"/>
      <c r="CQ277" s="26"/>
      <c r="CR277" s="26"/>
      <c r="CS277" s="26"/>
      <c r="CT277" s="26"/>
      <c r="CU277" s="80"/>
      <c r="CV277" s="80"/>
      <c r="CW277" s="26"/>
      <c r="CX277" s="26"/>
      <c r="CY277" s="80"/>
      <c r="CZ277" s="26">
        <v>6957</v>
      </c>
      <c r="DA277" s="26">
        <v>6957</v>
      </c>
      <c r="DB277" s="26">
        <v>6957</v>
      </c>
      <c r="DC277" s="31">
        <f t="shared" si="713"/>
        <v>100</v>
      </c>
      <c r="DD277" s="26"/>
      <c r="DE277" s="26"/>
      <c r="DF277" s="26"/>
      <c r="DG277" s="80"/>
      <c r="DH277" s="80"/>
      <c r="DI277" s="26"/>
      <c r="DJ277" s="26"/>
      <c r="DK277" s="80"/>
      <c r="DL277" s="80"/>
      <c r="DM277" s="26">
        <v>1519.8529599999999</v>
      </c>
      <c r="DN277" s="26">
        <v>1177.5545199999999</v>
      </c>
      <c r="DO277" s="26">
        <f t="shared" si="701"/>
        <v>77.478187100415283</v>
      </c>
      <c r="DP277" s="26"/>
      <c r="DQ277" s="26"/>
      <c r="DR277" s="26"/>
      <c r="DS277" s="27"/>
      <c r="DT277" s="27"/>
      <c r="DU277" s="27"/>
      <c r="DV277" s="26"/>
      <c r="DW277" s="80"/>
      <c r="DX277" s="80"/>
      <c r="DY277" s="27"/>
      <c r="DZ277" s="26"/>
      <c r="EA277" s="80"/>
      <c r="EB277" s="27"/>
      <c r="EC277" s="27"/>
      <c r="ED277" s="26"/>
      <c r="EE277" s="80"/>
      <c r="EF277" s="27"/>
      <c r="EG277" s="27"/>
      <c r="EH277" s="26"/>
      <c r="EI277" s="26"/>
      <c r="EJ277" s="27"/>
      <c r="EK277" s="27"/>
      <c r="EL277" s="26"/>
      <c r="EM277" s="80"/>
      <c r="EN277" s="27"/>
      <c r="EO277" s="27"/>
      <c r="EP277" s="26"/>
      <c r="EQ277" s="80"/>
      <c r="ER277" s="26"/>
      <c r="ES277" s="26"/>
      <c r="ET277" s="26"/>
      <c r="EU277" s="80"/>
      <c r="EV277" s="26"/>
      <c r="EW277" s="26"/>
      <c r="EX277" s="26"/>
      <c r="EY277" s="26"/>
      <c r="EZ277" s="26"/>
      <c r="FA277" s="26"/>
      <c r="FB277" s="26"/>
      <c r="FC277" s="26"/>
      <c r="FD277" s="27"/>
      <c r="FE277" s="27"/>
      <c r="FF277" s="26"/>
      <c r="FG277" s="80"/>
      <c r="FH277" s="80"/>
      <c r="FI277" s="27"/>
      <c r="FJ277" s="26"/>
      <c r="FK277" s="80"/>
      <c r="FL277" s="80"/>
      <c r="FM277" s="27"/>
      <c r="FN277" s="26"/>
      <c r="FO277" s="80"/>
      <c r="FP277" s="26"/>
      <c r="FQ277" s="26"/>
      <c r="FR277" s="26"/>
      <c r="FS277" s="80"/>
      <c r="FT277" s="80"/>
      <c r="FU277" s="26"/>
      <c r="FV277" s="26"/>
      <c r="FW277" s="80"/>
      <c r="FX277" s="26"/>
      <c r="FY277" s="26"/>
      <c r="FZ277" s="26"/>
      <c r="GA277" s="80"/>
      <c r="GB277" s="26"/>
      <c r="GC277" s="26"/>
      <c r="GD277" s="26"/>
      <c r="GE277" s="80"/>
      <c r="GF277" s="26"/>
      <c r="GG277" s="26"/>
      <c r="GH277" s="26"/>
      <c r="GI277" s="80"/>
      <c r="GJ277" s="80"/>
      <c r="GK277" s="26"/>
      <c r="GL277" s="26"/>
      <c r="GM277" s="27"/>
      <c r="GN277" s="26"/>
      <c r="GO277" s="26"/>
      <c r="GP277" s="26"/>
      <c r="GQ277" s="27"/>
      <c r="GR277" s="27"/>
      <c r="GS277" s="26"/>
      <c r="GT277" s="26"/>
      <c r="GU277" s="26"/>
      <c r="GV277" s="26"/>
      <c r="GW277" s="26"/>
      <c r="GX277" s="26"/>
      <c r="GY277" s="26"/>
      <c r="GZ277" s="26"/>
      <c r="HA277" s="26"/>
      <c r="HB277" s="26"/>
      <c r="HC277" s="26"/>
      <c r="HD277" s="26"/>
      <c r="HE277" s="26"/>
      <c r="HF277" s="26"/>
      <c r="HG277" s="26"/>
      <c r="HH277" s="26"/>
      <c r="HI277" s="26"/>
      <c r="HJ277" s="26"/>
      <c r="HK277" s="26"/>
      <c r="HL277" s="26"/>
      <c r="HM277" s="26"/>
      <c r="HN277" s="26"/>
      <c r="HO277" s="26"/>
      <c r="HP277" s="26"/>
      <c r="HQ277" s="26"/>
      <c r="HR277" s="26"/>
      <c r="HS277" s="26"/>
      <c r="HT277" s="26"/>
      <c r="HU277" s="26"/>
      <c r="HV277" s="26"/>
      <c r="HW277" s="26"/>
      <c r="HX277" s="26"/>
      <c r="HY277" s="26"/>
      <c r="HZ277" s="26"/>
      <c r="IA277" s="26"/>
      <c r="IB277" s="26"/>
      <c r="IC277" s="26"/>
      <c r="ID277" s="26"/>
      <c r="IE277" s="26"/>
      <c r="IF277" s="26"/>
      <c r="IG277" s="26"/>
      <c r="IH277" s="26"/>
      <c r="II277" s="26"/>
      <c r="IJ277" s="26"/>
      <c r="IK277" s="26"/>
      <c r="IL277" s="26"/>
      <c r="IM277" s="26"/>
      <c r="IN277" s="26"/>
      <c r="IO277" s="26"/>
      <c r="IP277" s="26"/>
      <c r="IQ277" s="26"/>
      <c r="IR277" s="80"/>
      <c r="IS277" s="27"/>
      <c r="IT277" s="26"/>
      <c r="IU277" s="80"/>
      <c r="IV277" s="26"/>
      <c r="IW277" s="26"/>
      <c r="IX277" s="26"/>
      <c r="IY277" s="26"/>
      <c r="IZ277" s="26"/>
      <c r="JA277" s="26"/>
      <c r="JB277" s="26"/>
      <c r="JC277" s="26"/>
      <c r="JD277" s="26"/>
      <c r="JE277" s="26"/>
      <c r="JF277" s="26"/>
      <c r="JG277" s="26"/>
      <c r="JH277" s="26"/>
      <c r="JI277" s="26"/>
      <c r="JJ277" s="26"/>
      <c r="JK277" s="26"/>
      <c r="JL277" s="26"/>
      <c r="JM277" s="26"/>
      <c r="JN277" s="26"/>
      <c r="JO277" s="26"/>
      <c r="JP277" s="26"/>
      <c r="JQ277" s="26"/>
      <c r="JR277" s="26"/>
      <c r="JS277" s="26"/>
      <c r="JT277" s="26"/>
      <c r="JU277" s="26"/>
      <c r="JV277" s="26"/>
      <c r="JW277" s="26"/>
      <c r="JX277" s="30"/>
      <c r="JY277" s="30"/>
      <c r="JZ277" s="30"/>
      <c r="KA277" s="30"/>
      <c r="KB277" s="26"/>
      <c r="KC277" s="26"/>
      <c r="KD277" s="26"/>
      <c r="KE277" s="26"/>
      <c r="KF277" s="26"/>
      <c r="KG277" s="26"/>
      <c r="KH277" s="26"/>
      <c r="KI277" s="26"/>
      <c r="KJ277" s="26"/>
      <c r="KK277" s="26"/>
      <c r="KL277" s="26"/>
      <c r="KM277" s="26"/>
      <c r="KN277" s="26"/>
      <c r="KO277" s="26"/>
      <c r="KP277" s="26"/>
      <c r="KQ277" s="26"/>
      <c r="KR277" s="26"/>
      <c r="KS277" s="26"/>
      <c r="KT277" s="26"/>
      <c r="KU277" s="26"/>
      <c r="KV277" s="26"/>
      <c r="KW277" s="26"/>
      <c r="KX277" s="26"/>
      <c r="KY277" s="26"/>
      <c r="KZ277" s="26"/>
      <c r="LA277" s="26"/>
      <c r="LB277" s="26"/>
      <c r="LC277" s="26"/>
      <c r="LD277" s="26"/>
      <c r="LE277" s="26"/>
      <c r="LF277" s="26"/>
      <c r="LG277" s="26"/>
      <c r="LH277" s="26"/>
      <c r="LI277" s="26"/>
      <c r="LJ277" s="26"/>
      <c r="LK277" s="26"/>
      <c r="LL277" s="26"/>
      <c r="LM277" s="26"/>
      <c r="LN277" s="26"/>
      <c r="LO277" s="26"/>
      <c r="LP277" s="26"/>
      <c r="LQ277" s="26"/>
      <c r="LR277" s="26"/>
      <c r="LS277" s="26"/>
    </row>
    <row r="278" spans="1:331" ht="15.75" x14ac:dyDescent="0.25">
      <c r="A278" s="66" t="s">
        <v>453</v>
      </c>
      <c r="B278" s="198">
        <f t="shared" si="682"/>
        <v>5784</v>
      </c>
      <c r="C278" s="198">
        <f t="shared" si="683"/>
        <v>5784</v>
      </c>
      <c r="D278" s="198">
        <f t="shared" si="684"/>
        <v>5784</v>
      </c>
      <c r="E278" s="198"/>
      <c r="F278" s="198">
        <f t="shared" si="685"/>
        <v>5784</v>
      </c>
      <c r="G278" s="26">
        <f t="shared" si="680"/>
        <v>100</v>
      </c>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7"/>
      <c r="AF278" s="27"/>
      <c r="AG278" s="26"/>
      <c r="AH278" s="26"/>
      <c r="AI278" s="26"/>
      <c r="AJ278" s="26"/>
      <c r="AK278" s="26"/>
      <c r="AL278" s="26"/>
      <c r="AM278" s="26"/>
      <c r="AN278" s="26"/>
      <c r="AO278" s="26"/>
      <c r="AP278" s="26"/>
      <c r="AQ278" s="27"/>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184"/>
      <c r="BY278" s="184"/>
      <c r="BZ278" s="184"/>
      <c r="CA278" s="184"/>
      <c r="CB278" s="26"/>
      <c r="CC278" s="26"/>
      <c r="CD278" s="26"/>
      <c r="CE278" s="80"/>
      <c r="CF278" s="26"/>
      <c r="CG278" s="26"/>
      <c r="CH278" s="26"/>
      <c r="CI278" s="80"/>
      <c r="CJ278" s="26"/>
      <c r="CK278" s="26"/>
      <c r="CL278" s="26"/>
      <c r="CM278" s="80"/>
      <c r="CN278" s="26"/>
      <c r="CO278" s="26"/>
      <c r="CP278" s="26"/>
      <c r="CQ278" s="80"/>
      <c r="CR278" s="26"/>
      <c r="CS278" s="26"/>
      <c r="CT278" s="26"/>
      <c r="CU278" s="80"/>
      <c r="CV278" s="80"/>
      <c r="CW278" s="26"/>
      <c r="CX278" s="26"/>
      <c r="CY278" s="80"/>
      <c r="CZ278" s="26">
        <v>5784</v>
      </c>
      <c r="DA278" s="26">
        <v>5784</v>
      </c>
      <c r="DB278" s="26">
        <v>5784</v>
      </c>
      <c r="DC278" s="31">
        <f t="shared" si="713"/>
        <v>100</v>
      </c>
      <c r="DD278" s="26"/>
      <c r="DE278" s="26"/>
      <c r="DF278" s="26"/>
      <c r="DG278" s="80"/>
      <c r="DH278" s="80"/>
      <c r="DI278" s="26"/>
      <c r="DJ278" s="26"/>
      <c r="DK278" s="80"/>
      <c r="DL278" s="80"/>
      <c r="DM278" s="26"/>
      <c r="DN278" s="26"/>
      <c r="DO278" s="80"/>
      <c r="DP278" s="26"/>
      <c r="DQ278" s="26"/>
      <c r="DR278" s="26"/>
      <c r="DS278" s="27"/>
      <c r="DT278" s="27"/>
      <c r="DU278" s="27"/>
      <c r="DV278" s="26"/>
      <c r="DW278" s="80"/>
      <c r="DX278" s="80"/>
      <c r="DY278" s="27"/>
      <c r="DZ278" s="26"/>
      <c r="EA278" s="80"/>
      <c r="EB278" s="27"/>
      <c r="EC278" s="27"/>
      <c r="ED278" s="26"/>
      <c r="EE278" s="80"/>
      <c r="EF278" s="27"/>
      <c r="EG278" s="27"/>
      <c r="EH278" s="26"/>
      <c r="EI278" s="26"/>
      <c r="EJ278" s="27"/>
      <c r="EK278" s="27"/>
      <c r="EL278" s="26"/>
      <c r="EM278" s="80"/>
      <c r="EN278" s="27"/>
      <c r="EO278" s="27"/>
      <c r="EP278" s="26"/>
      <c r="EQ278" s="80"/>
      <c r="ER278" s="26"/>
      <c r="ES278" s="26"/>
      <c r="ET278" s="26"/>
      <c r="EU278" s="80"/>
      <c r="EV278" s="26"/>
      <c r="EW278" s="26"/>
      <c r="EX278" s="26"/>
      <c r="EY278" s="26"/>
      <c r="EZ278" s="26"/>
      <c r="FA278" s="26"/>
      <c r="FB278" s="26"/>
      <c r="FC278" s="26"/>
      <c r="FD278" s="27"/>
      <c r="FE278" s="27"/>
      <c r="FF278" s="26"/>
      <c r="FG278" s="80"/>
      <c r="FH278" s="80"/>
      <c r="FI278" s="27"/>
      <c r="FJ278" s="26"/>
      <c r="FK278" s="80"/>
      <c r="FL278" s="80"/>
      <c r="FM278" s="27"/>
      <c r="FN278" s="26"/>
      <c r="FO278" s="80"/>
      <c r="FP278" s="26"/>
      <c r="FQ278" s="26"/>
      <c r="FR278" s="26"/>
      <c r="FS278" s="80"/>
      <c r="FT278" s="80"/>
      <c r="FU278" s="26"/>
      <c r="FV278" s="26"/>
      <c r="FW278" s="80"/>
      <c r="FX278" s="26"/>
      <c r="FY278" s="26"/>
      <c r="FZ278" s="26"/>
      <c r="GA278" s="80"/>
      <c r="GB278" s="26"/>
      <c r="GC278" s="26"/>
      <c r="GD278" s="26"/>
      <c r="GE278" s="80"/>
      <c r="GF278" s="26"/>
      <c r="GG278" s="26"/>
      <c r="GH278" s="26"/>
      <c r="GI278" s="80"/>
      <c r="GJ278" s="80"/>
      <c r="GK278" s="26"/>
      <c r="GL278" s="26"/>
      <c r="GM278" s="27"/>
      <c r="GN278" s="26"/>
      <c r="GO278" s="26"/>
      <c r="GP278" s="26"/>
      <c r="GQ278" s="27"/>
      <c r="GR278" s="27"/>
      <c r="GS278" s="26"/>
      <c r="GT278" s="26"/>
      <c r="GU278" s="26"/>
      <c r="GV278" s="26"/>
      <c r="GW278" s="26"/>
      <c r="GX278" s="26"/>
      <c r="GY278" s="26"/>
      <c r="GZ278" s="26"/>
      <c r="HA278" s="26"/>
      <c r="HB278" s="26"/>
      <c r="HC278" s="26"/>
      <c r="HD278" s="26"/>
      <c r="HE278" s="26"/>
      <c r="HF278" s="26"/>
      <c r="HG278" s="26"/>
      <c r="HH278" s="26"/>
      <c r="HI278" s="26"/>
      <c r="HJ278" s="26"/>
      <c r="HK278" s="26"/>
      <c r="HL278" s="26"/>
      <c r="HM278" s="26"/>
      <c r="HN278" s="26"/>
      <c r="HO278" s="26"/>
      <c r="HP278" s="26"/>
      <c r="HQ278" s="26"/>
      <c r="HR278" s="26"/>
      <c r="HS278" s="26"/>
      <c r="HT278" s="26"/>
      <c r="HU278" s="26"/>
      <c r="HV278" s="26"/>
      <c r="HW278" s="26"/>
      <c r="HX278" s="26"/>
      <c r="HY278" s="26"/>
      <c r="HZ278" s="26"/>
      <c r="IA278" s="26"/>
      <c r="IB278" s="26"/>
      <c r="IC278" s="26"/>
      <c r="ID278" s="26"/>
      <c r="IE278" s="26"/>
      <c r="IF278" s="26"/>
      <c r="IG278" s="26"/>
      <c r="IH278" s="26"/>
      <c r="II278" s="26"/>
      <c r="IJ278" s="26"/>
      <c r="IK278" s="26"/>
      <c r="IL278" s="26"/>
      <c r="IM278" s="26"/>
      <c r="IN278" s="26"/>
      <c r="IO278" s="26"/>
      <c r="IP278" s="26"/>
      <c r="IQ278" s="26"/>
      <c r="IR278" s="80"/>
      <c r="IS278" s="27"/>
      <c r="IT278" s="26"/>
      <c r="IU278" s="80"/>
      <c r="IV278" s="26"/>
      <c r="IW278" s="26"/>
      <c r="IX278" s="26"/>
      <c r="IY278" s="26"/>
      <c r="IZ278" s="26"/>
      <c r="JA278" s="26"/>
      <c r="JB278" s="26"/>
      <c r="JC278" s="26"/>
      <c r="JD278" s="26"/>
      <c r="JE278" s="26"/>
      <c r="JF278" s="26"/>
      <c r="JG278" s="26"/>
      <c r="JH278" s="26"/>
      <c r="JI278" s="26"/>
      <c r="JJ278" s="26"/>
      <c r="JK278" s="26"/>
      <c r="JL278" s="26"/>
      <c r="JM278" s="26"/>
      <c r="JN278" s="26"/>
      <c r="JO278" s="26"/>
      <c r="JP278" s="26"/>
      <c r="JQ278" s="26"/>
      <c r="JR278" s="26"/>
      <c r="JS278" s="26"/>
      <c r="JT278" s="26"/>
      <c r="JU278" s="26"/>
      <c r="JV278" s="26"/>
      <c r="JW278" s="26"/>
      <c r="JX278" s="30"/>
      <c r="JY278" s="30"/>
      <c r="JZ278" s="30"/>
      <c r="KA278" s="30"/>
      <c r="KB278" s="26"/>
      <c r="KC278" s="26"/>
      <c r="KD278" s="26"/>
      <c r="KE278" s="26"/>
      <c r="KF278" s="26"/>
      <c r="KG278" s="26"/>
      <c r="KH278" s="26"/>
      <c r="KI278" s="26"/>
      <c r="KJ278" s="26"/>
      <c r="KK278" s="26"/>
      <c r="KL278" s="26"/>
      <c r="KM278" s="26"/>
      <c r="KN278" s="26"/>
      <c r="KO278" s="26"/>
      <c r="KP278" s="26"/>
      <c r="KQ278" s="26"/>
      <c r="KR278" s="26"/>
      <c r="KS278" s="26"/>
      <c r="KT278" s="26"/>
      <c r="KU278" s="26"/>
      <c r="KV278" s="26"/>
      <c r="KW278" s="26"/>
      <c r="KX278" s="26"/>
      <c r="KY278" s="26"/>
      <c r="KZ278" s="26"/>
      <c r="LA278" s="26"/>
      <c r="LB278" s="26"/>
      <c r="LC278" s="26"/>
      <c r="LD278" s="26"/>
      <c r="LE278" s="26"/>
      <c r="LF278" s="26"/>
      <c r="LG278" s="26"/>
      <c r="LH278" s="26"/>
      <c r="LI278" s="26"/>
      <c r="LJ278" s="26"/>
      <c r="LK278" s="26"/>
      <c r="LL278" s="26"/>
      <c r="LM278" s="26"/>
      <c r="LN278" s="26"/>
      <c r="LO278" s="26"/>
      <c r="LP278" s="26"/>
      <c r="LQ278" s="26"/>
      <c r="LR278" s="26"/>
      <c r="LS278" s="26"/>
    </row>
    <row r="279" spans="1:331" s="154" customFormat="1" ht="31.5" x14ac:dyDescent="0.25">
      <c r="A279" s="20" t="s">
        <v>298</v>
      </c>
      <c r="B279" s="197">
        <f t="shared" si="682"/>
        <v>109334.11635000001</v>
      </c>
      <c r="C279" s="197">
        <f t="shared" si="683"/>
        <v>236299.52142</v>
      </c>
      <c r="D279" s="197">
        <f t="shared" si="684"/>
        <v>236299.52142</v>
      </c>
      <c r="E279" s="197"/>
      <c r="F279" s="197">
        <f t="shared" si="685"/>
        <v>172387.99004</v>
      </c>
      <c r="G279" s="28">
        <f t="shared" si="680"/>
        <v>72.953169352212399</v>
      </c>
      <c r="H279" s="29">
        <f>H280+H281+H282+H283+H284+H286+H287+H288</f>
        <v>0</v>
      </c>
      <c r="I279" s="29">
        <f>I280+I281+I282+I283+I284+I286+I287+I288</f>
        <v>0</v>
      </c>
      <c r="J279" s="29">
        <f>J280+J281+J282+J283+J284+J286+J287+J288</f>
        <v>0</v>
      </c>
      <c r="K279" s="29">
        <f>K280+K281+K282+K283+K284+K286+K287+K288</f>
        <v>0</v>
      </c>
      <c r="L279" s="29"/>
      <c r="M279" s="29">
        <f>M280+M281+M282+M283+M284+M286+M287+M288</f>
        <v>0</v>
      </c>
      <c r="N279" s="29">
        <f>N280+N281+N282+N283+N284+N286+N287+N288</f>
        <v>0</v>
      </c>
      <c r="O279" s="29">
        <f>O280+O281+O282+O283+O284+O286+O287+O288</f>
        <v>0</v>
      </c>
      <c r="P279" s="29"/>
      <c r="Q279" s="29">
        <f>Q280+Q281+Q282+Q283+Q284+Q286+Q287+Q288</f>
        <v>0</v>
      </c>
      <c r="R279" s="29">
        <f>R280+R281+R282+R283+R284+R286+R287+R288</f>
        <v>0</v>
      </c>
      <c r="S279" s="29">
        <f>S280+S281+S282+S283+S284+S286+S287+S288</f>
        <v>0</v>
      </c>
      <c r="T279" s="29"/>
      <c r="U279" s="29">
        <f>U280+U281+U282+U283+U284+U286+U287+U288</f>
        <v>0</v>
      </c>
      <c r="V279" s="29">
        <f>V280+V281+V282+V283+V284+V286+V287+V288</f>
        <v>0</v>
      </c>
      <c r="W279" s="29">
        <f>W280+W281+W282+W283+W284+W286+W287+W288</f>
        <v>0</v>
      </c>
      <c r="X279" s="29">
        <f t="shared" ref="X279:AA279" si="714">X280+X281+X282+X283+X284+X286+X287+X288</f>
        <v>0</v>
      </c>
      <c r="Y279" s="29">
        <f t="shared" si="714"/>
        <v>0</v>
      </c>
      <c r="Z279" s="29">
        <f t="shared" si="714"/>
        <v>0</v>
      </c>
      <c r="AA279" s="29">
        <f t="shared" si="714"/>
        <v>0</v>
      </c>
      <c r="AB279" s="29">
        <f t="shared" ref="AB279:AD279" si="715">AB280+AB281+AB282+AB283+AB284+AB286+AB287+AB288</f>
        <v>608.86350000000004</v>
      </c>
      <c r="AC279" s="29">
        <f t="shared" si="715"/>
        <v>608.86350000000004</v>
      </c>
      <c r="AD279" s="29">
        <f t="shared" si="715"/>
        <v>608.86350000000004</v>
      </c>
      <c r="AE279" s="29">
        <f>AD279/AC279*100</f>
        <v>100</v>
      </c>
      <c r="AF279" s="29"/>
      <c r="AG279" s="29">
        <f>AG280+AG281+AG282+AG283+AG284+AG286+AG287+AG288</f>
        <v>0</v>
      </c>
      <c r="AH279" s="29">
        <f>AH280+AH281+AH282+AH283+AH284+AH286+AH287+AH288</f>
        <v>0</v>
      </c>
      <c r="AI279" s="29">
        <f>AI280+AI281+AI282+AI283+AI284+AI286+AI287+AI288</f>
        <v>0</v>
      </c>
      <c r="AJ279" s="29"/>
      <c r="AK279" s="29">
        <f>AK280+AK281+AK282+AK283+AK284+AK286+AK287+AK288</f>
        <v>0</v>
      </c>
      <c r="AL279" s="29">
        <f>AL280+AL281+AL282+AL283+AL284+AL286+AL287+AL288</f>
        <v>0</v>
      </c>
      <c r="AM279" s="29">
        <f>AM280+AM281+AM282+AM283+AM284+AM286+AM287+AM288</f>
        <v>0</v>
      </c>
      <c r="AN279" s="29"/>
      <c r="AO279" s="29"/>
      <c r="AP279" s="29"/>
      <c r="AQ279" s="29"/>
      <c r="AR279" s="29">
        <f>AR280+AR281+AR282+AR283+AR284+AR286+AR287+AR288</f>
        <v>0</v>
      </c>
      <c r="AS279" s="29">
        <f>AS280+AS281+AS282+AS283+AS284+AS286+AS287+AS288</f>
        <v>0</v>
      </c>
      <c r="AT279" s="29">
        <f>AT280+AT281+AT282+AT283+AT284+AT286+AT287+AT288</f>
        <v>0</v>
      </c>
      <c r="AU279" s="29">
        <f>AU280+AU281+AU282+AU283+AU284+AU286+AU287+AU288</f>
        <v>0</v>
      </c>
      <c r="AV279" s="29">
        <f>SUM(AV280:AV288)</f>
        <v>51.020400000000002</v>
      </c>
      <c r="AW279" s="29">
        <f>SUM(AW280:AW288)</f>
        <v>51.020400000000002</v>
      </c>
      <c r="AX279" s="29">
        <f>SUM(AX280:AX288)</f>
        <v>51.020400000000002</v>
      </c>
      <c r="AY279" s="28">
        <f>AX279/AW279*100</f>
        <v>100</v>
      </c>
      <c r="AZ279" s="29">
        <f>AZ280+AZ281+AZ282+AZ283+AZ284+AZ286+AZ287+AZ288</f>
        <v>56.047849999999997</v>
      </c>
      <c r="BA279" s="29">
        <f>BA280+BA281+BA282+BA283+BA284+BA286+BA287+BA288</f>
        <v>56.047849999999997</v>
      </c>
      <c r="BB279" s="29">
        <f>BB280+BB281+BB282+BB283+BB284+BB286+BB287+BB288</f>
        <v>56.047849999999997</v>
      </c>
      <c r="BC279" s="28">
        <f>BB279/BA279*100</f>
        <v>100</v>
      </c>
      <c r="BD279" s="29"/>
      <c r="BE279" s="29"/>
      <c r="BF279" s="29"/>
      <c r="BG279" s="28"/>
      <c r="BH279" s="29"/>
      <c r="BI279" s="29"/>
      <c r="BJ279" s="29"/>
      <c r="BK279" s="28"/>
      <c r="BL279" s="28"/>
      <c r="BM279" s="29">
        <f>BM280+BM281+BM282+BM283+BM284+BM286+BM287+BM288</f>
        <v>0</v>
      </c>
      <c r="BN279" s="29">
        <f>BN280+BN281+BN282+BN283+BN284+BN286+BN287+BN288</f>
        <v>0</v>
      </c>
      <c r="BO279" s="29">
        <f>BO280+BO281+BO282+BO283+BO284+BO286+BO287+BO288</f>
        <v>0</v>
      </c>
      <c r="BP279" s="29"/>
      <c r="BQ279" s="29">
        <f>SUM(BQ280:BQ288)</f>
        <v>3094.3150000000001</v>
      </c>
      <c r="BR279" s="29">
        <f>SUM(BR280:BR288)</f>
        <v>1964.2535600000001</v>
      </c>
      <c r="BS279" s="28">
        <f t="shared" si="686"/>
        <v>63.479431150351537</v>
      </c>
      <c r="BT279" s="29">
        <f>BT280+BT281+BT282+BT283+BT284+BT286+BT287+BT288</f>
        <v>8500</v>
      </c>
      <c r="BU279" s="29">
        <f>BU280+BU281+BU282+BU283+BU284+BU286+BU287+BU288</f>
        <v>8500</v>
      </c>
      <c r="BV279" s="29">
        <f>BV280+BV281+BV282+BV283+BV284+BV286+BV287+BV288</f>
        <v>8500</v>
      </c>
      <c r="BW279" s="28">
        <f>BV279/BU279*100</f>
        <v>100</v>
      </c>
      <c r="BX279" s="29">
        <f t="shared" ref="BX279:CD279" si="716">BX280+BX281+BX282+BX283+BX284+BX286+BX287+BX288</f>
        <v>20501</v>
      </c>
      <c r="BY279" s="29">
        <f t="shared" si="716"/>
        <v>26832.2</v>
      </c>
      <c r="BZ279" s="29">
        <f t="shared" si="716"/>
        <v>17327.917460000001</v>
      </c>
      <c r="CA279" s="29">
        <f t="shared" si="716"/>
        <v>64.578817465582389</v>
      </c>
      <c r="CB279" s="29">
        <f t="shared" si="716"/>
        <v>0</v>
      </c>
      <c r="CC279" s="29">
        <f t="shared" si="716"/>
        <v>0</v>
      </c>
      <c r="CD279" s="29">
        <f t="shared" si="716"/>
        <v>0</v>
      </c>
      <c r="CE279" s="29"/>
      <c r="CF279" s="29">
        <f t="shared" ref="CF279" si="717">CF280+CF281+CF282+CF283+CF284+CF286+CF287+CF288</f>
        <v>3518.7</v>
      </c>
      <c r="CG279" s="29">
        <f t="shared" ref="CG279:CL279" si="718">CG280+CG281+CG282+CG283+CG284+CG286+CG287+CG288</f>
        <v>4117.8999999999996</v>
      </c>
      <c r="CH279" s="29">
        <f t="shared" si="718"/>
        <v>2609.0591400000003</v>
      </c>
      <c r="CI279" s="29">
        <f t="shared" si="718"/>
        <v>63.358972777386548</v>
      </c>
      <c r="CJ279" s="29">
        <f t="shared" ref="CJ279" si="719">CJ280+CJ281+CJ282+CJ283+CJ284+CJ286+CJ287+CJ288</f>
        <v>560</v>
      </c>
      <c r="CK279" s="29">
        <f t="shared" si="718"/>
        <v>560</v>
      </c>
      <c r="CL279" s="29">
        <f t="shared" si="718"/>
        <v>7.9</v>
      </c>
      <c r="CM279" s="29">
        <f>CL279/CK279*100</f>
        <v>1.4107142857142858</v>
      </c>
      <c r="CN279" s="29">
        <f t="shared" ref="CN279" si="720">CN280+CN281+CN282+CN283+CN284+CN286+CN287+CN288</f>
        <v>0</v>
      </c>
      <c r="CO279" s="29">
        <f t="shared" ref="CO279:CT279" si="721">CO280+CO281+CO282+CO283+CO284+CO286+CO287+CO288</f>
        <v>0</v>
      </c>
      <c r="CP279" s="29">
        <f t="shared" si="721"/>
        <v>0</v>
      </c>
      <c r="CQ279" s="29">
        <f t="shared" si="721"/>
        <v>0</v>
      </c>
      <c r="CR279" s="29">
        <f t="shared" ref="CR279" si="722">CR280+CR281+CR282+CR283+CR284+CR286+CR287+CR288</f>
        <v>618.18459999999993</v>
      </c>
      <c r="CS279" s="29">
        <f t="shared" si="721"/>
        <v>618.18459999999993</v>
      </c>
      <c r="CT279" s="29">
        <f t="shared" si="721"/>
        <v>618.18459999999993</v>
      </c>
      <c r="CU279" s="82">
        <f t="shared" ref="CU279" si="723">CT279/CS279*100</f>
        <v>100</v>
      </c>
      <c r="CV279" s="29"/>
      <c r="CW279" s="29">
        <f>CW280+CW281+CW282+CW283+CW284+CW286+CW287+CW288</f>
        <v>0</v>
      </c>
      <c r="CX279" s="29">
        <f>CX280+CX281+CX282+CX283+CX284+CX286+CX287+CX288</f>
        <v>0</v>
      </c>
      <c r="CY279" s="29">
        <f>CY280+CY281+CY282+CY283+CY284+CY286+CY287+CY288</f>
        <v>0</v>
      </c>
      <c r="CZ279" s="29">
        <f>CZ280+CZ281+CZ282+CZ283+CZ284+CZ286+CZ287+CZ288+CZ285</f>
        <v>43938</v>
      </c>
      <c r="DA279" s="29">
        <f>DA280+DA281+DA282+DA283+DA284+DA286+DA287+DA288+DA285</f>
        <v>43938</v>
      </c>
      <c r="DB279" s="29">
        <f>DB280+DB281+DB282+DB283+DB284+DB286+DB287+DB288+DB285</f>
        <v>43938</v>
      </c>
      <c r="DC279" s="82">
        <f t="shared" si="713"/>
        <v>100</v>
      </c>
      <c r="DD279" s="29">
        <f t="shared" ref="DD279:DG279" si="724">DD280+DD281+DD282+DD283+DD284+DD286+DD287+DD288</f>
        <v>0</v>
      </c>
      <c r="DE279" s="29">
        <f t="shared" si="724"/>
        <v>0</v>
      </c>
      <c r="DF279" s="29">
        <f t="shared" si="724"/>
        <v>0</v>
      </c>
      <c r="DG279" s="29">
        <f t="shared" si="724"/>
        <v>0</v>
      </c>
      <c r="DH279" s="29"/>
      <c r="DI279" s="29">
        <f>DI280+DI281+DI282+DI283+DI284+DI286+DI287+DI288</f>
        <v>0</v>
      </c>
      <c r="DJ279" s="29">
        <f>DJ280+DJ281+DJ282+DJ283+DJ284+DJ286+DJ287+DJ288</f>
        <v>0</v>
      </c>
      <c r="DK279" s="29">
        <f>DK280+DK281+DK282+DK283+DK284+DK286+DK287+DK288</f>
        <v>0</v>
      </c>
      <c r="DL279" s="29"/>
      <c r="DM279" s="29">
        <f>DM280+DM281+DM282+DM283+DM284+DM286+DM287+DM288</f>
        <v>1515.2666899999999</v>
      </c>
      <c r="DN279" s="29">
        <f>DN280+DN281+DN282+DN283+DN284+DN286+DN287+DN288</f>
        <v>1515.2666899999999</v>
      </c>
      <c r="DO279" s="28">
        <f t="shared" ref="DO279" si="725">DN279/DM279*100</f>
        <v>100</v>
      </c>
      <c r="DP279" s="29">
        <f>DP280+DP281+DP282+DP283+DP284+DP286+DP287+DP288</f>
        <v>104.4</v>
      </c>
      <c r="DQ279" s="29">
        <f>DQ280+DQ281+DQ282+DQ283+DQ284+DQ286+DQ287+DQ288</f>
        <v>104.4</v>
      </c>
      <c r="DR279" s="29">
        <f>DR280+DR281+DR282+DR283+DR284+DR286+DR287+DR288</f>
        <v>0</v>
      </c>
      <c r="DS279" s="29">
        <f>DR279/DQ279*100</f>
        <v>0</v>
      </c>
      <c r="DT279" s="29"/>
      <c r="DU279" s="29">
        <f>DU280+DU281+DU282+DU283+DU284+DU286+DU287+DU288</f>
        <v>0</v>
      </c>
      <c r="DV279" s="29">
        <f>DV280+DV281+DV282+DV283+DV284+DV286+DV287+DV288</f>
        <v>0</v>
      </c>
      <c r="DW279" s="29">
        <f>DW280+DW281+DW282+DW283+DW284+DW286+DW287+DW288</f>
        <v>0</v>
      </c>
      <c r="DX279" s="29"/>
      <c r="DY279" s="29">
        <f t="shared" ref="DY279:ED279" si="726">DY280+DY281+DY282+DY283+DY284+DY286+DY287+DY288</f>
        <v>0</v>
      </c>
      <c r="DZ279" s="29">
        <f t="shared" si="726"/>
        <v>0</v>
      </c>
      <c r="EA279" s="29">
        <f t="shared" si="726"/>
        <v>0</v>
      </c>
      <c r="EB279" s="29">
        <v>4753.6000000000004</v>
      </c>
      <c r="EC279" s="29">
        <f t="shared" si="726"/>
        <v>4753.6000000000004</v>
      </c>
      <c r="ED279" s="29">
        <f t="shared" si="726"/>
        <v>2379.8554399999998</v>
      </c>
      <c r="EE279" s="29">
        <f>ED279/EC279*100</f>
        <v>50.064276337933343</v>
      </c>
      <c r="EF279" s="29"/>
      <c r="EG279" s="29"/>
      <c r="EH279" s="29"/>
      <c r="EI279" s="28"/>
      <c r="EJ279" s="29">
        <f>EJ280+EJ281+EJ282+EJ283+EJ284+EJ286+EJ287+EJ288</f>
        <v>9383.1</v>
      </c>
      <c r="EK279" s="29">
        <f>EK280+EK281+EK282+EK283+EK284+EK286+EK287+EK288</f>
        <v>10301.5</v>
      </c>
      <c r="EL279" s="29">
        <f>EL280+EL281+EL282+EL283+EL284+EL286+EL287+EL288</f>
        <v>6469.7071900000001</v>
      </c>
      <c r="EM279" s="29">
        <f>EL279/EK279*100</f>
        <v>62.803545017715869</v>
      </c>
      <c r="EN279" s="29">
        <f>EN280+EN281+EN282+EN283+EN284+EN286+EN287+EN288</f>
        <v>1560</v>
      </c>
      <c r="EO279" s="29">
        <f>EO280+EO281+EO282+EO283+EO284+EO286+EO287+EO288</f>
        <v>1560</v>
      </c>
      <c r="EP279" s="29">
        <f>EP280+EP281+EP282+EP283+EP284+EP286+EP287+EP288</f>
        <v>150.83295000000001</v>
      </c>
      <c r="EQ279" s="29">
        <f>EP279/EO279*100</f>
        <v>9.6687788461538471</v>
      </c>
      <c r="ER279" s="29">
        <f t="shared" ref="ER279" si="727">ER280+ER281+ER282+ER283+ER284+ER286+ER287+ER288</f>
        <v>7387.5</v>
      </c>
      <c r="ES279" s="29">
        <f t="shared" ref="ES279:EZ279" si="728">ES280+ES281+ES282+ES283+ES284+ES286+ES287+ES288</f>
        <v>7387.5</v>
      </c>
      <c r="ET279" s="29">
        <f t="shared" si="728"/>
        <v>7387.5</v>
      </c>
      <c r="EU279" s="29">
        <f t="shared" si="728"/>
        <v>100</v>
      </c>
      <c r="EV279" s="29">
        <f t="shared" ref="EV279" si="729">EV280+EV281+EV282+EV283+EV284+EV286+EV287+EV288</f>
        <v>3000</v>
      </c>
      <c r="EW279" s="29">
        <f t="shared" si="728"/>
        <v>26123.032729999999</v>
      </c>
      <c r="EX279" s="29">
        <f t="shared" si="728"/>
        <v>22554.432100000002</v>
      </c>
      <c r="EY279" s="29">
        <f t="shared" si="728"/>
        <v>86.33925598576549</v>
      </c>
      <c r="EZ279" s="29">
        <f t="shared" si="728"/>
        <v>1400</v>
      </c>
      <c r="FA279" s="29">
        <f t="shared" ref="FA279:FC279" si="730">FA280+FA281+FA282+FA283+FA284+FA286+FA287+FA288</f>
        <v>1400</v>
      </c>
      <c r="FB279" s="29">
        <f t="shared" si="730"/>
        <v>1400</v>
      </c>
      <c r="FC279" s="29">
        <f t="shared" si="730"/>
        <v>100</v>
      </c>
      <c r="FD279" s="29">
        <f>FD280+FD281+FD282+FD283+FD284+FD286+FD287+FD288</f>
        <v>0</v>
      </c>
      <c r="FE279" s="29">
        <f>FE280+FE281+FE282+FE283+FE284+FE286+FE287+FE288</f>
        <v>0</v>
      </c>
      <c r="FF279" s="29">
        <f>FF280+FF281+FF282+FF283+FF284+FF286+FF287+FF288</f>
        <v>0</v>
      </c>
      <c r="FG279" s="29">
        <f>FG280+FG281+FG282+FG283+FG284+FG286+FG287+FG288</f>
        <v>0</v>
      </c>
      <c r="FH279" s="29"/>
      <c r="FI279" s="29">
        <f>FI280+FI281+FI282+FI283+FI284+FI286+FI287+FI288</f>
        <v>0</v>
      </c>
      <c r="FJ279" s="29">
        <f>FJ280+FJ281+FJ282+FJ283+FJ284+FJ286+FJ287+FJ288</f>
        <v>0</v>
      </c>
      <c r="FK279" s="29">
        <f>FK280+FK281+FK282+FK283+FK284+FK286+FK287+FK288</f>
        <v>0</v>
      </c>
      <c r="FL279" s="29"/>
      <c r="FM279" s="29">
        <f>FM280+FM281+FM282+FM283+FM284+FM286+FM287+FM288</f>
        <v>0</v>
      </c>
      <c r="FN279" s="29">
        <f>FN280+FN281+FN282+FN283+FN284+FN286+FN287+FN288</f>
        <v>0</v>
      </c>
      <c r="FO279" s="29">
        <f>FO280+FO281+FO282+FO283+FO284+FO286+FO287+FO288</f>
        <v>0</v>
      </c>
      <c r="FP279" s="29"/>
      <c r="FQ279" s="29"/>
      <c r="FR279" s="29">
        <f>FR280+FR281+FR282+FR283+FR284+FR286+FR287+FR288</f>
        <v>0</v>
      </c>
      <c r="FS279" s="29"/>
      <c r="FT279" s="29"/>
      <c r="FU279" s="29">
        <f>SUM(FU280:FU288)</f>
        <v>0</v>
      </c>
      <c r="FV279" s="29">
        <f>SUM(FV280:FV288)</f>
        <v>0</v>
      </c>
      <c r="FW279" s="28"/>
      <c r="FX279" s="29">
        <f t="shared" ref="FX279:GH279" si="731">FX280+FX281+FX282+FX283+FX284+FX286+FX287+FX288</f>
        <v>0</v>
      </c>
      <c r="FY279" s="29">
        <f t="shared" si="731"/>
        <v>86688.210650000008</v>
      </c>
      <c r="FZ279" s="29">
        <f t="shared" si="731"/>
        <v>50783.017610000003</v>
      </c>
      <c r="GA279" s="29">
        <f>FZ279/FY279*100</f>
        <v>58.581227169440943</v>
      </c>
      <c r="GB279" s="29">
        <f t="shared" si="731"/>
        <v>0</v>
      </c>
      <c r="GC279" s="29">
        <f t="shared" ref="GC279:GE279" si="732">GC280+GC281+GC282+GC283+GC284+GC286+GC287+GC288</f>
        <v>0</v>
      </c>
      <c r="GD279" s="29">
        <f t="shared" si="732"/>
        <v>0</v>
      </c>
      <c r="GE279" s="29">
        <f t="shared" si="732"/>
        <v>0</v>
      </c>
      <c r="GF279" s="29">
        <f t="shared" si="731"/>
        <v>0</v>
      </c>
      <c r="GG279" s="29">
        <f t="shared" si="731"/>
        <v>4607.68</v>
      </c>
      <c r="GH279" s="29">
        <f t="shared" si="731"/>
        <v>1195.7467199999999</v>
      </c>
      <c r="GI279" s="29">
        <f t="shared" ref="GI279:GI289" si="733">GH279/GG279*100</f>
        <v>25.951166747690806</v>
      </c>
      <c r="GJ279" s="29"/>
      <c r="GK279" s="29">
        <f>GK280+GK281+GK282+GK283+GK284+GK286+GK287+GK288</f>
        <v>0</v>
      </c>
      <c r="GL279" s="29">
        <f>GL280+GL281+GL282+GL283+GL284+GL286+GL287+GL288</f>
        <v>0</v>
      </c>
      <c r="GM279" s="29"/>
      <c r="GN279" s="29">
        <f>GN280+GN281+GN282+GN283+GN284+GN286+GN287+GN288</f>
        <v>0</v>
      </c>
      <c r="GO279" s="29">
        <f>GO280+GO281+GO282+GO283+GO284+GO286+GO287+GO288</f>
        <v>0</v>
      </c>
      <c r="GP279" s="29">
        <f>GP280+GP281+GP282+GP283+GP284+GP286+GP287+GP288</f>
        <v>0</v>
      </c>
      <c r="GQ279" s="29"/>
      <c r="GR279" s="29"/>
      <c r="GS279" s="29">
        <f>GS280+GS281+GS282+GS283+GS284+GS286+GS287+GS288</f>
        <v>0</v>
      </c>
      <c r="GT279" s="29">
        <f>GT280+GT281+GT282+GT283+GT284+GT286+GT287+GT288</f>
        <v>0</v>
      </c>
      <c r="GU279" s="29">
        <f>GU280+GU281+GU282+GU283+GU284+GU286+GU287+GU288</f>
        <v>0</v>
      </c>
      <c r="GV279" s="29"/>
      <c r="GW279" s="29"/>
      <c r="GX279" s="29"/>
      <c r="GY279" s="28"/>
      <c r="GZ279" s="28"/>
      <c r="HA279" s="29">
        <f>HA280+HA281+HA282+HA283+HA284+HA286+HA287+HA288</f>
        <v>0</v>
      </c>
      <c r="HB279" s="29">
        <f>HB280+HB281+HB282+HB283+HB284+HB286+HB287+HB288</f>
        <v>0</v>
      </c>
      <c r="HC279" s="28"/>
      <c r="HD279" s="28"/>
      <c r="HE279" s="29">
        <f>HE280+HE281+HE282+HE283+HE284+HE286+HE287+HE288</f>
        <v>0</v>
      </c>
      <c r="HF279" s="29">
        <f>HF280+HF281+HF282+HF283+HF284+HF286+HF287+HF288</f>
        <v>0</v>
      </c>
      <c r="HG279" s="28"/>
      <c r="HH279" s="29">
        <f>HH280+HH281+HH282+HH283+HH284+HH286+HH287+HH288</f>
        <v>1500</v>
      </c>
      <c r="HI279" s="29">
        <f>HI280+HI281+HI282+HI283+HI284+HI286+HI287+HI288</f>
        <v>1000</v>
      </c>
      <c r="HJ279" s="29">
        <f>HJ280+HJ281+HJ282+HJ283+HJ284+HJ286+HJ287+HJ288</f>
        <v>1000</v>
      </c>
      <c r="HK279" s="28">
        <f>HJ279/HI279*100</f>
        <v>100</v>
      </c>
      <c r="HL279" s="29">
        <f>HL280+HL281+HL282+HL283+HL284+HL286+HL287+HL288</f>
        <v>1832.5</v>
      </c>
      <c r="HM279" s="29">
        <f>HM280+HM281+HM282+HM283+HM284+HM286+HM287+HM288</f>
        <v>1832.5</v>
      </c>
      <c r="HN279" s="29">
        <f>HN280+HN281+HN282+HN283+HN284+HN286+HN287+HN288</f>
        <v>1573.88483</v>
      </c>
      <c r="HO279" s="28">
        <f>HN279/HM279*100</f>
        <v>85.8873031377899</v>
      </c>
      <c r="HP279" s="29">
        <f>HP280+HP281+HP282+HP283+HP284+HP286+HP287+HP288</f>
        <v>61.2</v>
      </c>
      <c r="HQ279" s="29">
        <f>HQ280+HQ281+HQ282+HQ283+HQ284+HQ286+HQ287+HQ288</f>
        <v>0</v>
      </c>
      <c r="HR279" s="29">
        <f>HR280+HR281+HR282+HR283+HR284+HR286+HR287+HR288</f>
        <v>0</v>
      </c>
      <c r="HS279" s="28"/>
      <c r="HT279" s="29">
        <f>HT280+HT281+HT282+HT283+HT284+HT286+HT287+HT288</f>
        <v>0</v>
      </c>
      <c r="HU279" s="29">
        <f>HU280+HU281+HU282+HU283+HU284+HU286+HU287+HU288</f>
        <v>0</v>
      </c>
      <c r="HV279" s="29">
        <f>HV280+HV281+HV282+HV283+HV284+HV286+HV287+HV288</f>
        <v>0</v>
      </c>
      <c r="HW279" s="28"/>
      <c r="HX279" s="29"/>
      <c r="HY279" s="29"/>
      <c r="HZ279" s="29"/>
      <c r="IA279" s="28"/>
      <c r="IB279" s="29"/>
      <c r="IC279" s="29"/>
      <c r="ID279" s="29"/>
      <c r="IE279" s="28"/>
      <c r="IF279" s="29"/>
      <c r="IG279" s="29"/>
      <c r="IH279" s="29"/>
      <c r="II279" s="28"/>
      <c r="IJ279" s="28"/>
      <c r="IK279" s="29"/>
      <c r="IL279" s="29"/>
      <c r="IM279" s="28"/>
      <c r="IN279" s="28"/>
      <c r="IO279" s="29"/>
      <c r="IP279" s="29"/>
      <c r="IQ279" s="28"/>
      <c r="IR279" s="29"/>
      <c r="IS279" s="29">
        <f>IS280+IS281+IS282+IS283+IS284+IS286+IS287+IS288</f>
        <v>0</v>
      </c>
      <c r="IT279" s="29">
        <f>IT280+IT281+IT282+IT283+IT284+IT286+IT287+IT288</f>
        <v>0</v>
      </c>
      <c r="IU279" s="29">
        <f>IU280+IU281+IU282+IU283+IU284+IU286+IU287+IU288</f>
        <v>0</v>
      </c>
      <c r="IV279" s="29"/>
      <c r="IW279" s="29"/>
      <c r="IX279" s="29"/>
      <c r="IY279" s="28"/>
      <c r="IZ279" s="29"/>
      <c r="JA279" s="29"/>
      <c r="JB279" s="29"/>
      <c r="JC279" s="28"/>
      <c r="JD279" s="28"/>
      <c r="JE279" s="29">
        <f>SUM(JE280:JE288)</f>
        <v>649.29999999999995</v>
      </c>
      <c r="JF279" s="29">
        <f>SUM(JF280:JF288)</f>
        <v>296.5</v>
      </c>
      <c r="JG279" s="28">
        <f>JF279/JE279*100</f>
        <v>45.6645618358232</v>
      </c>
      <c r="JH279" s="29"/>
      <c r="JI279" s="29"/>
      <c r="JJ279" s="29"/>
      <c r="JK279" s="28"/>
      <c r="JL279" s="28"/>
      <c r="JM279" s="29"/>
      <c r="JN279" s="29"/>
      <c r="JO279" s="28"/>
      <c r="JP279" s="29"/>
      <c r="JQ279" s="29"/>
      <c r="JR279" s="29"/>
      <c r="JS279" s="28"/>
      <c r="JT279" s="28"/>
      <c r="JU279" s="28"/>
      <c r="JV279" s="28"/>
      <c r="JW279" s="28"/>
      <c r="JX279" s="75"/>
      <c r="JY279" s="75"/>
      <c r="JZ279" s="75"/>
      <c r="KA279" s="75"/>
      <c r="KB279" s="28"/>
      <c r="KC279" s="29">
        <f>SUM(KC280:KC288)</f>
        <v>0</v>
      </c>
      <c r="KD279" s="29">
        <f>SUM(KD280:KD288)</f>
        <v>0</v>
      </c>
      <c r="KE279" s="28"/>
      <c r="KF279" s="28"/>
      <c r="KG279" s="29">
        <f>SUM(KG280:KG288)</f>
        <v>0</v>
      </c>
      <c r="KH279" s="29">
        <f>SUM(KH280:KH288)</f>
        <v>0</v>
      </c>
      <c r="KI279" s="28"/>
      <c r="KJ279" s="28"/>
      <c r="KK279" s="29">
        <f>SUM(KK280:KK288)</f>
        <v>0</v>
      </c>
      <c r="KL279" s="29">
        <f>SUM(KL280:KL288)</f>
        <v>0</v>
      </c>
      <c r="KM279" s="28"/>
      <c r="KN279" s="28"/>
      <c r="KO279" s="29">
        <f>SUM(KO280:KO288)</f>
        <v>0</v>
      </c>
      <c r="KP279" s="29">
        <f>SUM(KP280:KP288)</f>
        <v>0</v>
      </c>
      <c r="KQ279" s="28"/>
      <c r="KR279" s="28"/>
      <c r="KS279" s="29">
        <f>SUM(KS280:KS288)</f>
        <v>0</v>
      </c>
      <c r="KT279" s="29">
        <f>SUM(KT280:KT288)</f>
        <v>0</v>
      </c>
      <c r="KU279" s="28"/>
      <c r="KV279" s="28"/>
      <c r="KW279" s="29">
        <f>SUM(KW280:KW288)</f>
        <v>0</v>
      </c>
      <c r="KX279" s="29">
        <f>SUM(KX280:KX288)</f>
        <v>0</v>
      </c>
      <c r="KY279" s="28"/>
      <c r="KZ279" s="28"/>
      <c r="LA279" s="29">
        <f>SUM(LA280:LA288)</f>
        <v>0</v>
      </c>
      <c r="LB279" s="29">
        <f>SUM(LB280:LB288)</f>
        <v>0</v>
      </c>
      <c r="LC279" s="28"/>
      <c r="LD279" s="28"/>
      <c r="LE279" s="29">
        <f>SUM(LE280:LE288)</f>
        <v>0</v>
      </c>
      <c r="LF279" s="29">
        <f>SUM(LF280:LF288)</f>
        <v>0</v>
      </c>
      <c r="LG279" s="28"/>
      <c r="LH279" s="28"/>
      <c r="LI279" s="29">
        <f>SUM(LI280:LI288)</f>
        <v>0</v>
      </c>
      <c r="LJ279" s="29">
        <f>SUM(LJ280:LJ288)</f>
        <v>0</v>
      </c>
      <c r="LK279" s="28"/>
      <c r="LL279" s="28"/>
      <c r="LM279" s="29">
        <f>SUM(LM280:LM288)</f>
        <v>0</v>
      </c>
      <c r="LN279" s="29">
        <f>SUM(LN280:LN288)</f>
        <v>0</v>
      </c>
      <c r="LO279" s="28"/>
      <c r="LP279" s="28"/>
      <c r="LQ279" s="29">
        <f>SUM(LQ280:LQ288)</f>
        <v>0</v>
      </c>
      <c r="LR279" s="29">
        <f>SUM(LR280:LR288)</f>
        <v>0</v>
      </c>
      <c r="LS279" s="28"/>
    </row>
    <row r="280" spans="1:331" ht="18" customHeight="1" x14ac:dyDescent="0.25">
      <c r="A280" s="66" t="s">
        <v>233</v>
      </c>
      <c r="B280" s="198">
        <f t="shared" si="682"/>
        <v>56277.931749999996</v>
      </c>
      <c r="C280" s="198">
        <f t="shared" si="683"/>
        <v>177984.45513000002</v>
      </c>
      <c r="D280" s="198">
        <f t="shared" si="684"/>
        <v>177984.45513000002</v>
      </c>
      <c r="E280" s="198"/>
      <c r="F280" s="198">
        <f t="shared" si="685"/>
        <v>115555.78519</v>
      </c>
      <c r="G280" s="26">
        <f t="shared" si="680"/>
        <v>64.924650360953123</v>
      </c>
      <c r="H280" s="26"/>
      <c r="I280" s="26"/>
      <c r="J280" s="26"/>
      <c r="K280" s="26"/>
      <c r="L280" s="26"/>
      <c r="M280" s="27"/>
      <c r="N280" s="27"/>
      <c r="O280" s="26"/>
      <c r="P280" s="26"/>
      <c r="Q280" s="27"/>
      <c r="R280" s="27"/>
      <c r="S280" s="26"/>
      <c r="T280" s="26"/>
      <c r="U280" s="27"/>
      <c r="V280" s="27"/>
      <c r="W280" s="26"/>
      <c r="X280" s="27"/>
      <c r="Y280" s="27"/>
      <c r="Z280" s="27"/>
      <c r="AA280" s="26"/>
      <c r="AB280" s="26">
        <v>608.86350000000004</v>
      </c>
      <c r="AC280" s="26">
        <v>608.86350000000004</v>
      </c>
      <c r="AD280" s="26">
        <v>608.86350000000004</v>
      </c>
      <c r="AE280" s="27">
        <f>AD280/AC280*100</f>
        <v>100</v>
      </c>
      <c r="AF280" s="27"/>
      <c r="AG280" s="26"/>
      <c r="AH280" s="26"/>
      <c r="AI280" s="27"/>
      <c r="AJ280" s="27"/>
      <c r="AK280" s="27">
        <v>0</v>
      </c>
      <c r="AL280" s="27">
        <v>0</v>
      </c>
      <c r="AM280" s="26"/>
      <c r="AN280" s="27"/>
      <c r="AO280" s="27"/>
      <c r="AP280" s="27"/>
      <c r="AQ280" s="27"/>
      <c r="AR280" s="27"/>
      <c r="AS280" s="27"/>
      <c r="AT280" s="27"/>
      <c r="AU280" s="26"/>
      <c r="AV280" s="27">
        <v>51.020400000000002</v>
      </c>
      <c r="AW280" s="27">
        <v>51.020400000000002</v>
      </c>
      <c r="AX280" s="27">
        <v>51.020400000000002</v>
      </c>
      <c r="AY280" s="26">
        <f>AX280/AW280*100</f>
        <v>100</v>
      </c>
      <c r="AZ280" s="27">
        <v>56.047849999999997</v>
      </c>
      <c r="BA280" s="27">
        <v>56.047849999999997</v>
      </c>
      <c r="BB280" s="27">
        <v>56.047849999999997</v>
      </c>
      <c r="BC280" s="26">
        <f>BB280/BA280*100</f>
        <v>100</v>
      </c>
      <c r="BD280" s="27"/>
      <c r="BE280" s="27"/>
      <c r="BF280" s="27"/>
      <c r="BG280" s="26"/>
      <c r="BH280" s="27"/>
      <c r="BI280" s="27"/>
      <c r="BJ280" s="27"/>
      <c r="BK280" s="26"/>
      <c r="BL280" s="26"/>
      <c r="BM280" s="27"/>
      <c r="BN280" s="27"/>
      <c r="BO280" s="26"/>
      <c r="BP280" s="26"/>
      <c r="BQ280" s="26"/>
      <c r="BR280" s="26"/>
      <c r="BS280" s="26"/>
      <c r="BT280" s="27">
        <v>0</v>
      </c>
      <c r="BU280" s="27">
        <v>0</v>
      </c>
      <c r="BV280" s="27"/>
      <c r="BW280" s="26"/>
      <c r="BX280" s="27">
        <v>20501</v>
      </c>
      <c r="BY280" s="27">
        <v>26832.2</v>
      </c>
      <c r="BZ280" s="26">
        <v>17327.917460000001</v>
      </c>
      <c r="CA280" s="27">
        <f>BZ280/BY280*100</f>
        <v>64.578817465582389</v>
      </c>
      <c r="CB280" s="27"/>
      <c r="CC280" s="27"/>
      <c r="CD280" s="27"/>
      <c r="CE280" s="27"/>
      <c r="CF280" s="27">
        <v>3518.7</v>
      </c>
      <c r="CG280" s="27">
        <v>4117.8999999999996</v>
      </c>
      <c r="CH280" s="27">
        <v>2609.0591400000003</v>
      </c>
      <c r="CI280" s="27">
        <f>CH280/CG280*100</f>
        <v>63.358972777386548</v>
      </c>
      <c r="CJ280" s="27">
        <v>560</v>
      </c>
      <c r="CK280" s="27">
        <v>560</v>
      </c>
      <c r="CL280" s="27">
        <v>7.9</v>
      </c>
      <c r="CM280" s="27">
        <f>CL280/CK280*100</f>
        <v>1.4107142857142858</v>
      </c>
      <c r="CN280" s="27"/>
      <c r="CO280" s="27"/>
      <c r="CP280" s="79"/>
      <c r="CQ280" s="79"/>
      <c r="CR280" s="27"/>
      <c r="CS280" s="27"/>
      <c r="CT280" s="79"/>
      <c r="CU280" s="31"/>
      <c r="CV280" s="79"/>
      <c r="CW280" s="27"/>
      <c r="CX280" s="79"/>
      <c r="CY280" s="79"/>
      <c r="CZ280" s="27"/>
      <c r="DA280" s="27"/>
      <c r="DB280" s="79"/>
      <c r="DC280" s="31"/>
      <c r="DD280" s="27"/>
      <c r="DE280" s="27"/>
      <c r="DF280" s="79"/>
      <c r="DG280" s="79"/>
      <c r="DH280" s="79"/>
      <c r="DI280" s="27"/>
      <c r="DJ280" s="79"/>
      <c r="DK280" s="79"/>
      <c r="DL280" s="79"/>
      <c r="DM280" s="27"/>
      <c r="DN280" s="194"/>
      <c r="DO280" s="26"/>
      <c r="DP280" s="27">
        <v>104.4</v>
      </c>
      <c r="DQ280" s="27">
        <v>104.4</v>
      </c>
      <c r="DR280" s="27"/>
      <c r="DS280" s="27">
        <f>DR280/DQ280*100</f>
        <v>0</v>
      </c>
      <c r="DT280" s="27"/>
      <c r="DU280" s="27"/>
      <c r="DV280" s="79"/>
      <c r="DW280" s="79"/>
      <c r="DX280" s="79"/>
      <c r="DY280" s="27"/>
      <c r="DZ280" s="79"/>
      <c r="EA280" s="79"/>
      <c r="EB280" s="27">
        <v>4753.6000000000004</v>
      </c>
      <c r="EC280" s="27">
        <v>4753.6000000000004</v>
      </c>
      <c r="ED280" s="27">
        <v>2379.8554399999998</v>
      </c>
      <c r="EE280" s="27">
        <f>ED280/EC280*100</f>
        <v>50.064276337933343</v>
      </c>
      <c r="EF280" s="27"/>
      <c r="EG280" s="27"/>
      <c r="EH280" s="79"/>
      <c r="EI280" s="26"/>
      <c r="EJ280" s="27">
        <v>9383.1</v>
      </c>
      <c r="EK280" s="27">
        <v>10301.5</v>
      </c>
      <c r="EL280" s="27">
        <v>6469.7071900000001</v>
      </c>
      <c r="EM280" s="27">
        <f>EL280/EK280*100</f>
        <v>62.803545017715869</v>
      </c>
      <c r="EN280" s="27">
        <v>1560</v>
      </c>
      <c r="EO280" s="27">
        <v>1560</v>
      </c>
      <c r="EP280" s="27">
        <v>150.83295000000001</v>
      </c>
      <c r="EQ280" s="27">
        <f>EP280/EO280*100</f>
        <v>9.6687788461538471</v>
      </c>
      <c r="ER280" s="27">
        <v>7387.5</v>
      </c>
      <c r="ES280" s="27">
        <v>7387.5</v>
      </c>
      <c r="ET280" s="27">
        <v>7387.5</v>
      </c>
      <c r="EU280" s="27">
        <f>ET280/ES280*100</f>
        <v>100</v>
      </c>
      <c r="EV280" s="27">
        <v>3000</v>
      </c>
      <c r="EW280" s="163">
        <v>26123.032729999999</v>
      </c>
      <c r="EX280" s="163">
        <v>22554.432100000002</v>
      </c>
      <c r="EY280" s="27">
        <f>EX280/EW280*100</f>
        <v>86.33925598576549</v>
      </c>
      <c r="EZ280" s="27">
        <v>1400</v>
      </c>
      <c r="FA280" s="27">
        <v>1400</v>
      </c>
      <c r="FB280" s="27">
        <v>1400</v>
      </c>
      <c r="FC280" s="27">
        <f>FB280/FA280*100</f>
        <v>100</v>
      </c>
      <c r="FD280" s="27"/>
      <c r="FE280" s="27"/>
      <c r="FF280" s="79"/>
      <c r="FG280" s="79"/>
      <c r="FH280" s="79"/>
      <c r="FI280" s="27"/>
      <c r="FJ280" s="79"/>
      <c r="FK280" s="79"/>
      <c r="FL280" s="79"/>
      <c r="FM280" s="27"/>
      <c r="FN280" s="79"/>
      <c r="FO280" s="79"/>
      <c r="FP280" s="27"/>
      <c r="FQ280" s="27"/>
      <c r="FR280" s="27"/>
      <c r="FS280" s="27"/>
      <c r="FT280" s="27"/>
      <c r="FU280" s="27"/>
      <c r="FV280" s="27"/>
      <c r="FW280" s="26"/>
      <c r="FX280" s="27"/>
      <c r="FY280" s="27">
        <v>86688.210650000008</v>
      </c>
      <c r="FZ280" s="27">
        <v>50783.017610000003</v>
      </c>
      <c r="GA280" s="27">
        <f>FZ280/FY280*100</f>
        <v>58.581227169440943</v>
      </c>
      <c r="GB280" s="27"/>
      <c r="GC280" s="27"/>
      <c r="GD280" s="27"/>
      <c r="GE280" s="27"/>
      <c r="GF280" s="27"/>
      <c r="GG280" s="27">
        <v>4607.68</v>
      </c>
      <c r="GH280" s="27">
        <v>1195.7467199999999</v>
      </c>
      <c r="GI280" s="27">
        <f t="shared" si="733"/>
        <v>25.951166747690806</v>
      </c>
      <c r="GJ280" s="27"/>
      <c r="GK280" s="27"/>
      <c r="GL280" s="27"/>
      <c r="GM280" s="27"/>
      <c r="GN280" s="27"/>
      <c r="GO280" s="27"/>
      <c r="GP280" s="27"/>
      <c r="GQ280" s="27"/>
      <c r="GR280" s="27"/>
      <c r="GS280" s="27">
        <v>0</v>
      </c>
      <c r="GT280" s="27">
        <v>0</v>
      </c>
      <c r="GU280" s="26"/>
      <c r="GV280" s="27"/>
      <c r="GW280" s="27"/>
      <c r="GX280" s="27"/>
      <c r="GY280" s="26"/>
      <c r="GZ280" s="26"/>
      <c r="HA280" s="27"/>
      <c r="HB280" s="27"/>
      <c r="HC280" s="26"/>
      <c r="HD280" s="26"/>
      <c r="HE280" s="27"/>
      <c r="HF280" s="27"/>
      <c r="HG280" s="26"/>
      <c r="HH280" s="27">
        <v>1500</v>
      </c>
      <c r="HI280" s="27">
        <v>1000</v>
      </c>
      <c r="HJ280" s="27">
        <v>1000</v>
      </c>
      <c r="HK280" s="26">
        <f>HJ280/HI280*100</f>
        <v>100</v>
      </c>
      <c r="HL280" s="27">
        <v>1832.5</v>
      </c>
      <c r="HM280" s="27">
        <v>1832.5</v>
      </c>
      <c r="HN280" s="27">
        <v>1573.88483</v>
      </c>
      <c r="HO280" s="26">
        <f>HN280/HM280*100</f>
        <v>85.8873031377899</v>
      </c>
      <c r="HP280" s="27">
        <v>61.2</v>
      </c>
      <c r="HQ280" s="27"/>
      <c r="HR280" s="27"/>
      <c r="HS280" s="26"/>
      <c r="HT280" s="27"/>
      <c r="HU280" s="27"/>
      <c r="HV280" s="27"/>
      <c r="HW280" s="26"/>
      <c r="HX280" s="27"/>
      <c r="HY280" s="27"/>
      <c r="HZ280" s="27"/>
      <c r="IA280" s="26"/>
      <c r="IB280" s="27"/>
      <c r="IC280" s="27"/>
      <c r="ID280" s="27"/>
      <c r="IE280" s="26"/>
      <c r="IF280" s="27"/>
      <c r="IG280" s="27"/>
      <c r="IH280" s="27"/>
      <c r="II280" s="26"/>
      <c r="IJ280" s="26"/>
      <c r="IK280" s="27"/>
      <c r="IL280" s="27"/>
      <c r="IM280" s="26"/>
      <c r="IN280" s="26"/>
      <c r="IO280" s="27"/>
      <c r="IP280" s="27"/>
      <c r="IQ280" s="26"/>
      <c r="IR280" s="79"/>
      <c r="IS280" s="27"/>
      <c r="IT280" s="79"/>
      <c r="IU280" s="79"/>
      <c r="IV280" s="27"/>
      <c r="IW280" s="27"/>
      <c r="IX280" s="27"/>
      <c r="IY280" s="26"/>
      <c r="IZ280" s="27"/>
      <c r="JA280" s="27"/>
      <c r="JB280" s="27"/>
      <c r="JC280" s="26"/>
      <c r="JD280" s="26"/>
      <c r="JE280" s="27"/>
      <c r="JF280" s="27"/>
      <c r="JG280" s="26"/>
      <c r="JH280" s="27"/>
      <c r="JI280" s="27"/>
      <c r="JJ280" s="27"/>
      <c r="JK280" s="26"/>
      <c r="JL280" s="26"/>
      <c r="JM280" s="27"/>
      <c r="JN280" s="27"/>
      <c r="JO280" s="26"/>
      <c r="JP280" s="27"/>
      <c r="JQ280" s="27"/>
      <c r="JR280" s="27"/>
      <c r="JS280" s="26"/>
      <c r="JT280" s="26"/>
      <c r="JU280" s="26"/>
      <c r="JV280" s="26"/>
      <c r="JW280" s="26"/>
      <c r="JX280" s="30"/>
      <c r="JY280" s="30"/>
      <c r="JZ280" s="30"/>
      <c r="KA280" s="30"/>
      <c r="KB280" s="26"/>
      <c r="KC280" s="27"/>
      <c r="KD280" s="27"/>
      <c r="KE280" s="26"/>
      <c r="KF280" s="26"/>
      <c r="KG280" s="27"/>
      <c r="KH280" s="27"/>
      <c r="KI280" s="26"/>
      <c r="KJ280" s="26"/>
      <c r="KK280" s="27"/>
      <c r="KL280" s="27"/>
      <c r="KM280" s="26"/>
      <c r="KN280" s="26"/>
      <c r="KO280" s="27"/>
      <c r="KP280" s="27"/>
      <c r="KQ280" s="26"/>
      <c r="KR280" s="26"/>
      <c r="KS280" s="27"/>
      <c r="KT280" s="27"/>
      <c r="KU280" s="26"/>
      <c r="KV280" s="26"/>
      <c r="KW280" s="27"/>
      <c r="KX280" s="27"/>
      <c r="KY280" s="26"/>
      <c r="KZ280" s="26"/>
      <c r="LA280" s="27"/>
      <c r="LB280" s="27"/>
      <c r="LC280" s="26"/>
      <c r="LD280" s="26"/>
      <c r="LE280" s="27"/>
      <c r="LF280" s="27"/>
      <c r="LG280" s="26"/>
      <c r="LH280" s="26"/>
      <c r="LI280" s="27"/>
      <c r="LJ280" s="27"/>
      <c r="LK280" s="26"/>
      <c r="LL280" s="26"/>
      <c r="LM280" s="27"/>
      <c r="LN280" s="27"/>
      <c r="LO280" s="26"/>
      <c r="LP280" s="26"/>
      <c r="LQ280" s="27"/>
      <c r="LR280" s="27"/>
      <c r="LS280" s="26"/>
    </row>
    <row r="281" spans="1:331" ht="15.75" x14ac:dyDescent="0.25">
      <c r="A281" s="66" t="s">
        <v>454</v>
      </c>
      <c r="B281" s="198">
        <f t="shared" si="682"/>
        <v>2832</v>
      </c>
      <c r="C281" s="198">
        <f t="shared" si="683"/>
        <v>3232</v>
      </c>
      <c r="D281" s="198">
        <f t="shared" si="684"/>
        <v>3232</v>
      </c>
      <c r="E281" s="198"/>
      <c r="F281" s="198">
        <f t="shared" si="685"/>
        <v>3232</v>
      </c>
      <c r="G281" s="26">
        <f t="shared" si="680"/>
        <v>100</v>
      </c>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7"/>
      <c r="AF281" s="27"/>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v>400</v>
      </c>
      <c r="BR281" s="26">
        <v>400</v>
      </c>
      <c r="BS281" s="26">
        <f t="shared" si="686"/>
        <v>100</v>
      </c>
      <c r="BT281" s="26"/>
      <c r="BU281" s="26"/>
      <c r="BV281" s="26"/>
      <c r="BW281" s="26"/>
      <c r="BX281" s="184"/>
      <c r="BY281" s="184"/>
      <c r="BZ281" s="184"/>
      <c r="CA281" s="184"/>
      <c r="CB281" s="26"/>
      <c r="CC281" s="26"/>
      <c r="CD281" s="26"/>
      <c r="CE281" s="80"/>
      <c r="CF281" s="26"/>
      <c r="CG281" s="26"/>
      <c r="CH281" s="26"/>
      <c r="CI281" s="80"/>
      <c r="CJ281" s="26"/>
      <c r="CK281" s="26"/>
      <c r="CL281" s="26"/>
      <c r="CM281" s="80"/>
      <c r="CN281" s="26"/>
      <c r="CO281" s="26"/>
      <c r="CP281" s="26"/>
      <c r="CQ281" s="80"/>
      <c r="CR281" s="26"/>
      <c r="CS281" s="26"/>
      <c r="CT281" s="26"/>
      <c r="CU281" s="31"/>
      <c r="CV281" s="80"/>
      <c r="CW281" s="26"/>
      <c r="CX281" s="26"/>
      <c r="CY281" s="80"/>
      <c r="CZ281" s="26">
        <v>2832</v>
      </c>
      <c r="DA281" s="26">
        <v>2832</v>
      </c>
      <c r="DB281" s="26">
        <v>2832</v>
      </c>
      <c r="DC281" s="31">
        <f t="shared" si="713"/>
        <v>100</v>
      </c>
      <c r="DD281" s="26"/>
      <c r="DE281" s="26"/>
      <c r="DF281" s="26"/>
      <c r="DG281" s="80"/>
      <c r="DH281" s="80"/>
      <c r="DI281" s="26"/>
      <c r="DJ281" s="26"/>
      <c r="DK281" s="80"/>
      <c r="DL281" s="80"/>
      <c r="DM281" s="26"/>
      <c r="DN281" s="26"/>
      <c r="DO281" s="26"/>
      <c r="DP281" s="26"/>
      <c r="DQ281" s="26"/>
      <c r="DR281" s="26"/>
      <c r="DS281" s="27"/>
      <c r="DT281" s="27"/>
      <c r="DU281" s="27"/>
      <c r="DV281" s="26"/>
      <c r="DW281" s="80"/>
      <c r="DX281" s="80"/>
      <c r="DY281" s="27"/>
      <c r="DZ281" s="26"/>
      <c r="EA281" s="80"/>
      <c r="EB281" s="27"/>
      <c r="EC281" s="27"/>
      <c r="ED281" s="26"/>
      <c r="EE281" s="80"/>
      <c r="EF281" s="27"/>
      <c r="EG281" s="27"/>
      <c r="EH281" s="26"/>
      <c r="EI281" s="26"/>
      <c r="EJ281" s="27"/>
      <c r="EK281" s="27"/>
      <c r="EL281" s="26"/>
      <c r="EM281" s="80"/>
      <c r="EN281" s="27"/>
      <c r="EO281" s="27"/>
      <c r="EP281" s="26"/>
      <c r="EQ281" s="80"/>
      <c r="ER281" s="26"/>
      <c r="ES281" s="26"/>
      <c r="ET281" s="26"/>
      <c r="EU281" s="80"/>
      <c r="EV281" s="26"/>
      <c r="EW281" s="26"/>
      <c r="EX281" s="26"/>
      <c r="EY281" s="26"/>
      <c r="EZ281" s="26"/>
      <c r="FA281" s="26"/>
      <c r="FB281" s="26"/>
      <c r="FC281" s="26"/>
      <c r="FD281" s="27"/>
      <c r="FE281" s="27"/>
      <c r="FF281" s="26"/>
      <c r="FG281" s="80"/>
      <c r="FH281" s="80"/>
      <c r="FI281" s="27"/>
      <c r="FJ281" s="26"/>
      <c r="FK281" s="80"/>
      <c r="FL281" s="80"/>
      <c r="FM281" s="27"/>
      <c r="FN281" s="26"/>
      <c r="FO281" s="80"/>
      <c r="FP281" s="26"/>
      <c r="FQ281" s="26"/>
      <c r="FR281" s="26"/>
      <c r="FS281" s="80"/>
      <c r="FT281" s="80"/>
      <c r="FU281" s="26"/>
      <c r="FV281" s="26"/>
      <c r="FW281" s="26"/>
      <c r="FX281" s="26"/>
      <c r="FY281" s="26"/>
      <c r="FZ281" s="26"/>
      <c r="GA281" s="80"/>
      <c r="GB281" s="26"/>
      <c r="GC281" s="26"/>
      <c r="GD281" s="26"/>
      <c r="GE281" s="80"/>
      <c r="GF281" s="26"/>
      <c r="GG281" s="26"/>
      <c r="GH281" s="26"/>
      <c r="GI281" s="27"/>
      <c r="GJ281" s="80"/>
      <c r="GK281" s="26"/>
      <c r="GL281" s="26"/>
      <c r="GM281" s="27"/>
      <c r="GN281" s="26"/>
      <c r="GO281" s="26"/>
      <c r="GP281" s="26"/>
      <c r="GQ281" s="27"/>
      <c r="GR281" s="27"/>
      <c r="GS281" s="26"/>
      <c r="GT281" s="26"/>
      <c r="GU281" s="26"/>
      <c r="GV281" s="26"/>
      <c r="GW281" s="26"/>
      <c r="GX281" s="26"/>
      <c r="GY281" s="26"/>
      <c r="GZ281" s="26"/>
      <c r="HA281" s="26"/>
      <c r="HB281" s="26"/>
      <c r="HC281" s="26"/>
      <c r="HD281" s="26"/>
      <c r="HE281" s="26"/>
      <c r="HF281" s="26"/>
      <c r="HG281" s="26"/>
      <c r="HH281" s="26"/>
      <c r="HI281" s="26"/>
      <c r="HJ281" s="26"/>
      <c r="HK281" s="26"/>
      <c r="HL281" s="26"/>
      <c r="HM281" s="26"/>
      <c r="HN281" s="26"/>
      <c r="HO281" s="26"/>
      <c r="HP281" s="26"/>
      <c r="HQ281" s="26"/>
      <c r="HR281" s="26"/>
      <c r="HS281" s="26"/>
      <c r="HT281" s="26"/>
      <c r="HU281" s="26"/>
      <c r="HV281" s="26"/>
      <c r="HW281" s="26"/>
      <c r="HX281" s="26"/>
      <c r="HY281" s="26"/>
      <c r="HZ281" s="26"/>
      <c r="IA281" s="26"/>
      <c r="IB281" s="26"/>
      <c r="IC281" s="26"/>
      <c r="ID281" s="26"/>
      <c r="IE281" s="26"/>
      <c r="IF281" s="26"/>
      <c r="IG281" s="26"/>
      <c r="IH281" s="26"/>
      <c r="II281" s="26"/>
      <c r="IJ281" s="26"/>
      <c r="IK281" s="26"/>
      <c r="IL281" s="26"/>
      <c r="IM281" s="26"/>
      <c r="IN281" s="26"/>
      <c r="IO281" s="26"/>
      <c r="IP281" s="26"/>
      <c r="IQ281" s="26"/>
      <c r="IR281" s="80"/>
      <c r="IS281" s="27"/>
      <c r="IT281" s="26"/>
      <c r="IU281" s="80"/>
      <c r="IV281" s="26"/>
      <c r="IW281" s="26"/>
      <c r="IX281" s="26"/>
      <c r="IY281" s="26"/>
      <c r="IZ281" s="26"/>
      <c r="JA281" s="26"/>
      <c r="JB281" s="26"/>
      <c r="JC281" s="26"/>
      <c r="JD281" s="26"/>
      <c r="JE281" s="26"/>
      <c r="JF281" s="26"/>
      <c r="JG281" s="26"/>
      <c r="JH281" s="26"/>
      <c r="JI281" s="26"/>
      <c r="JJ281" s="26"/>
      <c r="JK281" s="26"/>
      <c r="JL281" s="26"/>
      <c r="JM281" s="26"/>
      <c r="JN281" s="26"/>
      <c r="JO281" s="26"/>
      <c r="JP281" s="26"/>
      <c r="JQ281" s="26"/>
      <c r="JR281" s="26"/>
      <c r="JS281" s="26"/>
      <c r="JT281" s="26"/>
      <c r="JU281" s="26"/>
      <c r="JV281" s="26"/>
      <c r="JW281" s="26"/>
      <c r="JX281" s="30"/>
      <c r="JY281" s="30"/>
      <c r="JZ281" s="30"/>
      <c r="KA281" s="30"/>
      <c r="KB281" s="26"/>
      <c r="KC281" s="26"/>
      <c r="KD281" s="26"/>
      <c r="KE281" s="26"/>
      <c r="KF281" s="26"/>
      <c r="KG281" s="26"/>
      <c r="KH281" s="26"/>
      <c r="KI281" s="26"/>
      <c r="KJ281" s="26"/>
      <c r="KK281" s="26"/>
      <c r="KL281" s="26"/>
      <c r="KM281" s="26"/>
      <c r="KN281" s="26"/>
      <c r="KO281" s="26"/>
      <c r="KP281" s="26"/>
      <c r="KQ281" s="26"/>
      <c r="KR281" s="26"/>
      <c r="KS281" s="26"/>
      <c r="KT281" s="26"/>
      <c r="KU281" s="26"/>
      <c r="KV281" s="26"/>
      <c r="KW281" s="26"/>
      <c r="KX281" s="26"/>
      <c r="KY281" s="26"/>
      <c r="KZ281" s="26"/>
      <c r="LA281" s="26"/>
      <c r="LB281" s="26"/>
      <c r="LC281" s="26"/>
      <c r="LD281" s="26"/>
      <c r="LE281" s="26"/>
      <c r="LF281" s="26"/>
      <c r="LG281" s="26"/>
      <c r="LH281" s="26"/>
      <c r="LI281" s="26"/>
      <c r="LJ281" s="26"/>
      <c r="LK281" s="26"/>
      <c r="LL281" s="26"/>
      <c r="LM281" s="26"/>
      <c r="LN281" s="26"/>
      <c r="LO281" s="26"/>
      <c r="LP281" s="26"/>
      <c r="LQ281" s="26"/>
      <c r="LR281" s="26"/>
      <c r="LS281" s="26"/>
    </row>
    <row r="282" spans="1:331" ht="15.75" x14ac:dyDescent="0.25">
      <c r="A282" s="66" t="s">
        <v>455</v>
      </c>
      <c r="B282" s="198">
        <f t="shared" si="682"/>
        <v>0</v>
      </c>
      <c r="C282" s="198">
        <f t="shared" si="683"/>
        <v>0</v>
      </c>
      <c r="D282" s="198">
        <f t="shared" si="684"/>
        <v>0</v>
      </c>
      <c r="E282" s="198"/>
      <c r="F282" s="198">
        <f t="shared" si="685"/>
        <v>0</v>
      </c>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7"/>
      <c r="AF282" s="27"/>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184"/>
      <c r="BY282" s="184"/>
      <c r="BZ282" s="184"/>
      <c r="CA282" s="184"/>
      <c r="CB282" s="26"/>
      <c r="CC282" s="26"/>
      <c r="CD282" s="26"/>
      <c r="CE282" s="80"/>
      <c r="CF282" s="26"/>
      <c r="CG282" s="26"/>
      <c r="CH282" s="26"/>
      <c r="CI282" s="80"/>
      <c r="CJ282" s="26"/>
      <c r="CK282" s="26"/>
      <c r="CL282" s="26"/>
      <c r="CM282" s="80"/>
      <c r="CN282" s="26"/>
      <c r="CO282" s="26"/>
      <c r="CP282" s="26"/>
      <c r="CQ282" s="80"/>
      <c r="CR282" s="26"/>
      <c r="CS282" s="26"/>
      <c r="CT282" s="26"/>
      <c r="CU282" s="31"/>
      <c r="CV282" s="80"/>
      <c r="CW282" s="26"/>
      <c r="CX282" s="26"/>
      <c r="CY282" s="80"/>
      <c r="CZ282" s="26"/>
      <c r="DA282" s="26"/>
      <c r="DB282" s="26"/>
      <c r="DC282" s="31"/>
      <c r="DD282" s="26"/>
      <c r="DE282" s="26"/>
      <c r="DF282" s="26"/>
      <c r="DG282" s="80"/>
      <c r="DH282" s="80"/>
      <c r="DI282" s="26"/>
      <c r="DJ282" s="26"/>
      <c r="DK282" s="80"/>
      <c r="DL282" s="80"/>
      <c r="DM282" s="26"/>
      <c r="DN282" s="26"/>
      <c r="DO282" s="26"/>
      <c r="DP282" s="26"/>
      <c r="DQ282" s="26"/>
      <c r="DR282" s="26"/>
      <c r="DS282" s="27"/>
      <c r="DT282" s="27"/>
      <c r="DU282" s="27"/>
      <c r="DV282" s="26"/>
      <c r="DW282" s="80"/>
      <c r="DX282" s="80"/>
      <c r="DY282" s="27"/>
      <c r="DZ282" s="26"/>
      <c r="EA282" s="80"/>
      <c r="EB282" s="27"/>
      <c r="EC282" s="27"/>
      <c r="ED282" s="26"/>
      <c r="EE282" s="80"/>
      <c r="EF282" s="27"/>
      <c r="EG282" s="27"/>
      <c r="EH282" s="26"/>
      <c r="EI282" s="26"/>
      <c r="EJ282" s="27"/>
      <c r="EK282" s="27"/>
      <c r="EL282" s="26"/>
      <c r="EM282" s="80"/>
      <c r="EN282" s="27"/>
      <c r="EO282" s="27"/>
      <c r="EP282" s="26"/>
      <c r="EQ282" s="80"/>
      <c r="ER282" s="26"/>
      <c r="ES282" s="26"/>
      <c r="ET282" s="26"/>
      <c r="EU282" s="80"/>
      <c r="EV282" s="26"/>
      <c r="EW282" s="26"/>
      <c r="EX282" s="26"/>
      <c r="EY282" s="26"/>
      <c r="EZ282" s="26"/>
      <c r="FA282" s="26"/>
      <c r="FB282" s="26"/>
      <c r="FC282" s="26"/>
      <c r="FD282" s="27"/>
      <c r="FE282" s="27"/>
      <c r="FF282" s="26"/>
      <c r="FG282" s="80"/>
      <c r="FH282" s="80"/>
      <c r="FI282" s="27"/>
      <c r="FJ282" s="26"/>
      <c r="FK282" s="80"/>
      <c r="FL282" s="80"/>
      <c r="FM282" s="27"/>
      <c r="FN282" s="26"/>
      <c r="FO282" s="80"/>
      <c r="FP282" s="26"/>
      <c r="FQ282" s="26"/>
      <c r="FR282" s="26"/>
      <c r="FS282" s="80"/>
      <c r="FT282" s="80"/>
      <c r="FU282" s="26"/>
      <c r="FV282" s="26"/>
      <c r="FW282" s="26"/>
      <c r="FX282" s="26"/>
      <c r="FY282" s="26"/>
      <c r="FZ282" s="26"/>
      <c r="GA282" s="80"/>
      <c r="GB282" s="26"/>
      <c r="GC282" s="26"/>
      <c r="GD282" s="26"/>
      <c r="GE282" s="80"/>
      <c r="GF282" s="26"/>
      <c r="GG282" s="26"/>
      <c r="GH282" s="26"/>
      <c r="GI282" s="27"/>
      <c r="GJ282" s="80"/>
      <c r="GK282" s="26"/>
      <c r="GL282" s="26"/>
      <c r="GM282" s="27"/>
      <c r="GN282" s="26"/>
      <c r="GO282" s="26"/>
      <c r="GP282" s="26"/>
      <c r="GQ282" s="27"/>
      <c r="GR282" s="27"/>
      <c r="GS282" s="26"/>
      <c r="GT282" s="26"/>
      <c r="GU282" s="26"/>
      <c r="GV282" s="26"/>
      <c r="GW282" s="26"/>
      <c r="GX282" s="26"/>
      <c r="GY282" s="26"/>
      <c r="GZ282" s="26"/>
      <c r="HA282" s="26"/>
      <c r="HB282" s="26"/>
      <c r="HC282" s="26"/>
      <c r="HD282" s="26"/>
      <c r="HE282" s="26"/>
      <c r="HF282" s="26"/>
      <c r="HG282" s="26"/>
      <c r="HH282" s="26"/>
      <c r="HI282" s="26"/>
      <c r="HJ282" s="26"/>
      <c r="HK282" s="26"/>
      <c r="HL282" s="26"/>
      <c r="HM282" s="26"/>
      <c r="HN282" s="26"/>
      <c r="HO282" s="26"/>
      <c r="HP282" s="26"/>
      <c r="HQ282" s="26"/>
      <c r="HR282" s="26"/>
      <c r="HS282" s="26"/>
      <c r="HT282" s="26"/>
      <c r="HU282" s="26"/>
      <c r="HV282" s="26"/>
      <c r="HW282" s="26"/>
      <c r="HX282" s="26"/>
      <c r="HY282" s="26"/>
      <c r="HZ282" s="26"/>
      <c r="IA282" s="26"/>
      <c r="IB282" s="26"/>
      <c r="IC282" s="26"/>
      <c r="ID282" s="26"/>
      <c r="IE282" s="26"/>
      <c r="IF282" s="26"/>
      <c r="IG282" s="26"/>
      <c r="IH282" s="26"/>
      <c r="II282" s="26"/>
      <c r="IJ282" s="26"/>
      <c r="IK282" s="26"/>
      <c r="IL282" s="26"/>
      <c r="IM282" s="26"/>
      <c r="IN282" s="26"/>
      <c r="IO282" s="26"/>
      <c r="IP282" s="26"/>
      <c r="IQ282" s="26"/>
      <c r="IR282" s="80"/>
      <c r="IS282" s="27"/>
      <c r="IT282" s="26"/>
      <c r="IU282" s="80"/>
      <c r="IV282" s="26"/>
      <c r="IW282" s="26"/>
      <c r="IX282" s="26"/>
      <c r="IY282" s="26"/>
      <c r="IZ282" s="26"/>
      <c r="JA282" s="26"/>
      <c r="JB282" s="26"/>
      <c r="JC282" s="26"/>
      <c r="JD282" s="26"/>
      <c r="JE282" s="26"/>
      <c r="JF282" s="26"/>
      <c r="JG282" s="26"/>
      <c r="JH282" s="26"/>
      <c r="JI282" s="26"/>
      <c r="JJ282" s="26"/>
      <c r="JK282" s="26"/>
      <c r="JL282" s="26"/>
      <c r="JM282" s="26"/>
      <c r="JN282" s="26"/>
      <c r="JO282" s="26"/>
      <c r="JP282" s="26"/>
      <c r="JQ282" s="26"/>
      <c r="JR282" s="26"/>
      <c r="JS282" s="26"/>
      <c r="JT282" s="26"/>
      <c r="JU282" s="26"/>
      <c r="JV282" s="26"/>
      <c r="JW282" s="26"/>
      <c r="JX282" s="30"/>
      <c r="JY282" s="30"/>
      <c r="JZ282" s="30"/>
      <c r="KA282" s="30"/>
      <c r="KB282" s="26"/>
      <c r="KC282" s="26"/>
      <c r="KD282" s="26"/>
      <c r="KE282" s="26"/>
      <c r="KF282" s="26"/>
      <c r="KG282" s="26"/>
      <c r="KH282" s="26"/>
      <c r="KI282" s="26"/>
      <c r="KJ282" s="26"/>
      <c r="KK282" s="26"/>
      <c r="KL282" s="26"/>
      <c r="KM282" s="26"/>
      <c r="KN282" s="26"/>
      <c r="KO282" s="26"/>
      <c r="KP282" s="26"/>
      <c r="KQ282" s="26"/>
      <c r="KR282" s="26"/>
      <c r="KS282" s="26"/>
      <c r="KT282" s="26"/>
      <c r="KU282" s="26"/>
      <c r="KV282" s="26"/>
      <c r="KW282" s="26"/>
      <c r="KX282" s="26"/>
      <c r="KY282" s="26"/>
      <c r="KZ282" s="26"/>
      <c r="LA282" s="26"/>
      <c r="LB282" s="26"/>
      <c r="LC282" s="26"/>
      <c r="LD282" s="26"/>
      <c r="LE282" s="26"/>
      <c r="LF282" s="26"/>
      <c r="LG282" s="26"/>
      <c r="LH282" s="26"/>
      <c r="LI282" s="26"/>
      <c r="LJ282" s="26"/>
      <c r="LK282" s="26"/>
      <c r="LL282" s="26"/>
      <c r="LM282" s="26"/>
      <c r="LN282" s="26"/>
      <c r="LO282" s="26"/>
      <c r="LP282" s="26"/>
      <c r="LQ282" s="26"/>
      <c r="LR282" s="26"/>
      <c r="LS282" s="26"/>
    </row>
    <row r="283" spans="1:331" ht="15.75" x14ac:dyDescent="0.25">
      <c r="A283" s="66" t="s">
        <v>458</v>
      </c>
      <c r="B283" s="198">
        <f t="shared" si="682"/>
        <v>3246</v>
      </c>
      <c r="C283" s="198">
        <f t="shared" si="683"/>
        <v>3246</v>
      </c>
      <c r="D283" s="198">
        <f t="shared" si="684"/>
        <v>3246</v>
      </c>
      <c r="E283" s="198"/>
      <c r="F283" s="198">
        <f t="shared" si="685"/>
        <v>3246</v>
      </c>
      <c r="G283" s="26">
        <f t="shared" si="680"/>
        <v>100</v>
      </c>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7"/>
      <c r="AF283" s="27"/>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184"/>
      <c r="BY283" s="184"/>
      <c r="BZ283" s="184"/>
      <c r="CA283" s="184"/>
      <c r="CB283" s="26"/>
      <c r="CC283" s="26"/>
      <c r="CD283" s="26"/>
      <c r="CE283" s="80"/>
      <c r="CF283" s="26"/>
      <c r="CG283" s="26"/>
      <c r="CH283" s="26"/>
      <c r="CI283" s="80"/>
      <c r="CJ283" s="26"/>
      <c r="CK283" s="26"/>
      <c r="CL283" s="26"/>
      <c r="CM283" s="80"/>
      <c r="CN283" s="26"/>
      <c r="CO283" s="26"/>
      <c r="CP283" s="26"/>
      <c r="CQ283" s="80"/>
      <c r="CR283" s="26"/>
      <c r="CS283" s="26"/>
      <c r="CT283" s="26"/>
      <c r="CU283" s="31"/>
      <c r="CV283" s="80"/>
      <c r="CW283" s="26"/>
      <c r="CX283" s="26"/>
      <c r="CY283" s="80"/>
      <c r="CZ283" s="26">
        <v>3246</v>
      </c>
      <c r="DA283" s="26">
        <v>3246</v>
      </c>
      <c r="DB283" s="26">
        <v>3246</v>
      </c>
      <c r="DC283" s="31">
        <f t="shared" si="713"/>
        <v>100</v>
      </c>
      <c r="DD283" s="26"/>
      <c r="DE283" s="26"/>
      <c r="DF283" s="26"/>
      <c r="DG283" s="80"/>
      <c r="DH283" s="80"/>
      <c r="DI283" s="26"/>
      <c r="DJ283" s="26"/>
      <c r="DK283" s="80"/>
      <c r="DL283" s="80"/>
      <c r="DM283" s="26"/>
      <c r="DN283" s="26"/>
      <c r="DO283" s="26"/>
      <c r="DP283" s="26"/>
      <c r="DQ283" s="26"/>
      <c r="DR283" s="26"/>
      <c r="DS283" s="27"/>
      <c r="DT283" s="27"/>
      <c r="DU283" s="27"/>
      <c r="DV283" s="26"/>
      <c r="DW283" s="80"/>
      <c r="DX283" s="80"/>
      <c r="DY283" s="27"/>
      <c r="DZ283" s="26"/>
      <c r="EA283" s="80"/>
      <c r="EB283" s="27"/>
      <c r="EC283" s="27"/>
      <c r="ED283" s="26"/>
      <c r="EE283" s="80"/>
      <c r="EF283" s="27"/>
      <c r="EG283" s="27"/>
      <c r="EH283" s="26"/>
      <c r="EI283" s="26"/>
      <c r="EJ283" s="27"/>
      <c r="EK283" s="27"/>
      <c r="EL283" s="26"/>
      <c r="EM283" s="80"/>
      <c r="EN283" s="27"/>
      <c r="EO283" s="27"/>
      <c r="EP283" s="26"/>
      <c r="EQ283" s="80"/>
      <c r="ER283" s="26"/>
      <c r="ES283" s="26"/>
      <c r="ET283" s="26"/>
      <c r="EU283" s="80"/>
      <c r="EV283" s="26"/>
      <c r="EW283" s="26"/>
      <c r="EX283" s="26"/>
      <c r="EY283" s="26"/>
      <c r="EZ283" s="26"/>
      <c r="FA283" s="26"/>
      <c r="FB283" s="26"/>
      <c r="FC283" s="26"/>
      <c r="FD283" s="27"/>
      <c r="FE283" s="27"/>
      <c r="FF283" s="26"/>
      <c r="FG283" s="80"/>
      <c r="FH283" s="80"/>
      <c r="FI283" s="27"/>
      <c r="FJ283" s="26"/>
      <c r="FK283" s="80"/>
      <c r="FL283" s="80"/>
      <c r="FM283" s="27"/>
      <c r="FN283" s="26"/>
      <c r="FO283" s="80"/>
      <c r="FP283" s="26"/>
      <c r="FQ283" s="26"/>
      <c r="FR283" s="26"/>
      <c r="FS283" s="80"/>
      <c r="FT283" s="80"/>
      <c r="FU283" s="26"/>
      <c r="FV283" s="26"/>
      <c r="FW283" s="26"/>
      <c r="FX283" s="26"/>
      <c r="FY283" s="26"/>
      <c r="FZ283" s="26"/>
      <c r="GA283" s="80"/>
      <c r="GB283" s="26"/>
      <c r="GC283" s="26"/>
      <c r="GD283" s="26"/>
      <c r="GE283" s="80"/>
      <c r="GF283" s="26"/>
      <c r="GG283" s="26"/>
      <c r="GH283" s="26"/>
      <c r="GI283" s="27"/>
      <c r="GJ283" s="80"/>
      <c r="GK283" s="26"/>
      <c r="GL283" s="26"/>
      <c r="GM283" s="27"/>
      <c r="GN283" s="26"/>
      <c r="GO283" s="26"/>
      <c r="GP283" s="26"/>
      <c r="GQ283" s="27"/>
      <c r="GR283" s="27"/>
      <c r="GS283" s="26"/>
      <c r="GT283" s="26"/>
      <c r="GU283" s="26"/>
      <c r="GV283" s="26"/>
      <c r="GW283" s="26"/>
      <c r="GX283" s="26"/>
      <c r="GY283" s="26"/>
      <c r="GZ283" s="26"/>
      <c r="HA283" s="26"/>
      <c r="HB283" s="26"/>
      <c r="HC283" s="26"/>
      <c r="HD283" s="26"/>
      <c r="HE283" s="26"/>
      <c r="HF283" s="26"/>
      <c r="HG283" s="26"/>
      <c r="HH283" s="26"/>
      <c r="HI283" s="26"/>
      <c r="HJ283" s="26"/>
      <c r="HK283" s="26"/>
      <c r="HL283" s="26"/>
      <c r="HM283" s="26"/>
      <c r="HN283" s="26"/>
      <c r="HO283" s="26"/>
      <c r="HP283" s="26"/>
      <c r="HQ283" s="26"/>
      <c r="HR283" s="26"/>
      <c r="HS283" s="26"/>
      <c r="HT283" s="26"/>
      <c r="HU283" s="26"/>
      <c r="HV283" s="26"/>
      <c r="HW283" s="26"/>
      <c r="HX283" s="26"/>
      <c r="HY283" s="26"/>
      <c r="HZ283" s="26"/>
      <c r="IA283" s="26"/>
      <c r="IB283" s="26"/>
      <c r="IC283" s="26"/>
      <c r="ID283" s="26"/>
      <c r="IE283" s="26"/>
      <c r="IF283" s="26"/>
      <c r="IG283" s="26"/>
      <c r="IH283" s="26"/>
      <c r="II283" s="26"/>
      <c r="IJ283" s="26"/>
      <c r="IK283" s="26"/>
      <c r="IL283" s="26"/>
      <c r="IM283" s="26"/>
      <c r="IN283" s="26"/>
      <c r="IO283" s="26"/>
      <c r="IP283" s="26"/>
      <c r="IQ283" s="26"/>
      <c r="IR283" s="80"/>
      <c r="IS283" s="27"/>
      <c r="IT283" s="26"/>
      <c r="IU283" s="80"/>
      <c r="IV283" s="26"/>
      <c r="IW283" s="26"/>
      <c r="IX283" s="26"/>
      <c r="IY283" s="26"/>
      <c r="IZ283" s="26"/>
      <c r="JA283" s="26"/>
      <c r="JB283" s="26"/>
      <c r="JC283" s="26"/>
      <c r="JD283" s="26"/>
      <c r="JE283" s="26"/>
      <c r="JF283" s="26"/>
      <c r="JG283" s="26"/>
      <c r="JH283" s="26"/>
      <c r="JI283" s="26"/>
      <c r="JJ283" s="26"/>
      <c r="JK283" s="26"/>
      <c r="JL283" s="26"/>
      <c r="JM283" s="26"/>
      <c r="JN283" s="26"/>
      <c r="JO283" s="26"/>
      <c r="JP283" s="26"/>
      <c r="JQ283" s="26"/>
      <c r="JR283" s="26"/>
      <c r="JS283" s="26"/>
      <c r="JT283" s="26"/>
      <c r="JU283" s="26"/>
      <c r="JV283" s="26"/>
      <c r="JW283" s="26"/>
      <c r="JX283" s="30"/>
      <c r="JY283" s="30"/>
      <c r="JZ283" s="30"/>
      <c r="KA283" s="30"/>
      <c r="KB283" s="26"/>
      <c r="KC283" s="26"/>
      <c r="KD283" s="26"/>
      <c r="KE283" s="26"/>
      <c r="KF283" s="26"/>
      <c r="KG283" s="26"/>
      <c r="KH283" s="26"/>
      <c r="KI283" s="26"/>
      <c r="KJ283" s="26"/>
      <c r="KK283" s="26"/>
      <c r="KL283" s="26"/>
      <c r="KM283" s="26"/>
      <c r="KN283" s="26"/>
      <c r="KO283" s="26"/>
      <c r="KP283" s="26"/>
      <c r="KQ283" s="26"/>
      <c r="KR283" s="26"/>
      <c r="KS283" s="26"/>
      <c r="KT283" s="26"/>
      <c r="KU283" s="26"/>
      <c r="KV283" s="26"/>
      <c r="KW283" s="26"/>
      <c r="KX283" s="26"/>
      <c r="KY283" s="26"/>
      <c r="KZ283" s="26"/>
      <c r="LA283" s="26"/>
      <c r="LB283" s="26"/>
      <c r="LC283" s="26"/>
      <c r="LD283" s="26"/>
      <c r="LE283" s="26"/>
      <c r="LF283" s="26"/>
      <c r="LG283" s="26"/>
      <c r="LH283" s="26"/>
      <c r="LI283" s="26"/>
      <c r="LJ283" s="26"/>
      <c r="LK283" s="26"/>
      <c r="LL283" s="26"/>
      <c r="LM283" s="26"/>
      <c r="LN283" s="26"/>
      <c r="LO283" s="26"/>
      <c r="LP283" s="26"/>
      <c r="LQ283" s="26"/>
      <c r="LR283" s="26"/>
      <c r="LS283" s="26"/>
    </row>
    <row r="284" spans="1:331" ht="15.75" x14ac:dyDescent="0.25">
      <c r="A284" s="66" t="s">
        <v>297</v>
      </c>
      <c r="B284" s="198">
        <f t="shared" si="682"/>
        <v>7593</v>
      </c>
      <c r="C284" s="198">
        <f t="shared" si="683"/>
        <v>8207.3150000000005</v>
      </c>
      <c r="D284" s="198">
        <f t="shared" si="684"/>
        <v>8207.3150000000005</v>
      </c>
      <c r="E284" s="198"/>
      <c r="F284" s="198">
        <f t="shared" si="685"/>
        <v>8207.3150000000005</v>
      </c>
      <c r="G284" s="26">
        <f t="shared" si="680"/>
        <v>100</v>
      </c>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7"/>
      <c r="AF284" s="27"/>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v>614.31500000000005</v>
      </c>
      <c r="BR284" s="26">
        <v>614.31500000000005</v>
      </c>
      <c r="BS284" s="26">
        <f t="shared" si="686"/>
        <v>100</v>
      </c>
      <c r="BT284" s="26"/>
      <c r="BU284" s="26"/>
      <c r="BV284" s="26"/>
      <c r="BW284" s="26"/>
      <c r="BX284" s="184"/>
      <c r="BY284" s="184"/>
      <c r="BZ284" s="184"/>
      <c r="CA284" s="184"/>
      <c r="CB284" s="26"/>
      <c r="CC284" s="26"/>
      <c r="CD284" s="26"/>
      <c r="CE284" s="80"/>
      <c r="CF284" s="26"/>
      <c r="CG284" s="26"/>
      <c r="CH284" s="26"/>
      <c r="CI284" s="80"/>
      <c r="CJ284" s="26"/>
      <c r="CK284" s="26"/>
      <c r="CL284" s="26"/>
      <c r="CM284" s="80"/>
      <c r="CN284" s="26"/>
      <c r="CO284" s="26"/>
      <c r="CP284" s="26"/>
      <c r="CQ284" s="80"/>
      <c r="CR284" s="26"/>
      <c r="CS284" s="26"/>
      <c r="CT284" s="26"/>
      <c r="CU284" s="31"/>
      <c r="CV284" s="80"/>
      <c r="CW284" s="26"/>
      <c r="CX284" s="26"/>
      <c r="CY284" s="80"/>
      <c r="CZ284" s="26">
        <v>7593</v>
      </c>
      <c r="DA284" s="26">
        <v>7593</v>
      </c>
      <c r="DB284" s="26">
        <v>7593</v>
      </c>
      <c r="DC284" s="31">
        <f t="shared" si="713"/>
        <v>100</v>
      </c>
      <c r="DD284" s="26"/>
      <c r="DE284" s="26"/>
      <c r="DF284" s="26"/>
      <c r="DG284" s="80"/>
      <c r="DH284" s="80"/>
      <c r="DI284" s="26"/>
      <c r="DJ284" s="26"/>
      <c r="DK284" s="80"/>
      <c r="DL284" s="80"/>
      <c r="DM284" s="26"/>
      <c r="DN284" s="26"/>
      <c r="DO284" s="26"/>
      <c r="DP284" s="26"/>
      <c r="DQ284" s="26"/>
      <c r="DR284" s="26"/>
      <c r="DS284" s="27"/>
      <c r="DT284" s="27"/>
      <c r="DU284" s="27"/>
      <c r="DV284" s="26"/>
      <c r="DW284" s="80"/>
      <c r="DX284" s="80"/>
      <c r="DY284" s="27"/>
      <c r="DZ284" s="26"/>
      <c r="EA284" s="80"/>
      <c r="EB284" s="27"/>
      <c r="EC284" s="27"/>
      <c r="ED284" s="26"/>
      <c r="EE284" s="80"/>
      <c r="EF284" s="27"/>
      <c r="EG284" s="27"/>
      <c r="EH284" s="26"/>
      <c r="EI284" s="26"/>
      <c r="EJ284" s="27"/>
      <c r="EK284" s="27"/>
      <c r="EL284" s="26"/>
      <c r="EM284" s="80"/>
      <c r="EN284" s="27"/>
      <c r="EO284" s="27"/>
      <c r="EP284" s="26"/>
      <c r="EQ284" s="80"/>
      <c r="ER284" s="26"/>
      <c r="ES284" s="26"/>
      <c r="ET284" s="26"/>
      <c r="EU284" s="80"/>
      <c r="EV284" s="26"/>
      <c r="EW284" s="26"/>
      <c r="EX284" s="26"/>
      <c r="EY284" s="26"/>
      <c r="EZ284" s="26"/>
      <c r="FA284" s="26"/>
      <c r="FB284" s="26"/>
      <c r="FC284" s="26"/>
      <c r="FD284" s="27"/>
      <c r="FE284" s="27"/>
      <c r="FF284" s="26"/>
      <c r="FG284" s="80"/>
      <c r="FH284" s="80"/>
      <c r="FI284" s="27"/>
      <c r="FJ284" s="26"/>
      <c r="FK284" s="80"/>
      <c r="FL284" s="80"/>
      <c r="FM284" s="27"/>
      <c r="FN284" s="26"/>
      <c r="FO284" s="80"/>
      <c r="FP284" s="26"/>
      <c r="FQ284" s="26"/>
      <c r="FR284" s="26"/>
      <c r="FS284" s="80"/>
      <c r="FT284" s="80"/>
      <c r="FU284" s="26"/>
      <c r="FV284" s="26"/>
      <c r="FW284" s="26"/>
      <c r="FX284" s="26"/>
      <c r="FY284" s="26"/>
      <c r="FZ284" s="26"/>
      <c r="GA284" s="80"/>
      <c r="GB284" s="26"/>
      <c r="GC284" s="26"/>
      <c r="GD284" s="26"/>
      <c r="GE284" s="80"/>
      <c r="GF284" s="26"/>
      <c r="GG284" s="26"/>
      <c r="GH284" s="26"/>
      <c r="GI284" s="27"/>
      <c r="GJ284" s="80"/>
      <c r="GK284" s="26"/>
      <c r="GL284" s="26"/>
      <c r="GM284" s="27"/>
      <c r="GN284" s="26"/>
      <c r="GO284" s="26"/>
      <c r="GP284" s="26"/>
      <c r="GQ284" s="27"/>
      <c r="GR284" s="27"/>
      <c r="GS284" s="26"/>
      <c r="GT284" s="26"/>
      <c r="GU284" s="26"/>
      <c r="GV284" s="26"/>
      <c r="GW284" s="26"/>
      <c r="GX284" s="26"/>
      <c r="GY284" s="26"/>
      <c r="GZ284" s="26"/>
      <c r="HA284" s="26"/>
      <c r="HB284" s="26"/>
      <c r="HC284" s="26"/>
      <c r="HD284" s="26"/>
      <c r="HE284" s="26"/>
      <c r="HF284" s="26"/>
      <c r="HG284" s="26"/>
      <c r="HH284" s="26"/>
      <c r="HI284" s="26"/>
      <c r="HJ284" s="26"/>
      <c r="HK284" s="26"/>
      <c r="HL284" s="26"/>
      <c r="HM284" s="26"/>
      <c r="HN284" s="26"/>
      <c r="HO284" s="26"/>
      <c r="HP284" s="26"/>
      <c r="HQ284" s="26"/>
      <c r="HR284" s="26"/>
      <c r="HS284" s="26"/>
      <c r="HT284" s="26"/>
      <c r="HU284" s="26"/>
      <c r="HV284" s="26"/>
      <c r="HW284" s="26"/>
      <c r="HX284" s="26"/>
      <c r="HY284" s="26"/>
      <c r="HZ284" s="26"/>
      <c r="IA284" s="26"/>
      <c r="IB284" s="26"/>
      <c r="IC284" s="26"/>
      <c r="ID284" s="26"/>
      <c r="IE284" s="26"/>
      <c r="IF284" s="26"/>
      <c r="IG284" s="26"/>
      <c r="IH284" s="26"/>
      <c r="II284" s="26"/>
      <c r="IJ284" s="26"/>
      <c r="IK284" s="26"/>
      <c r="IL284" s="26"/>
      <c r="IM284" s="26"/>
      <c r="IN284" s="26"/>
      <c r="IO284" s="26"/>
      <c r="IP284" s="26"/>
      <c r="IQ284" s="26"/>
      <c r="IR284" s="80"/>
      <c r="IS284" s="27"/>
      <c r="IT284" s="26"/>
      <c r="IU284" s="80"/>
      <c r="IV284" s="26"/>
      <c r="IW284" s="26"/>
      <c r="IX284" s="26"/>
      <c r="IY284" s="26"/>
      <c r="IZ284" s="26"/>
      <c r="JA284" s="26"/>
      <c r="JB284" s="26"/>
      <c r="JC284" s="26"/>
      <c r="JD284" s="26"/>
      <c r="JE284" s="26"/>
      <c r="JF284" s="26"/>
      <c r="JG284" s="26"/>
      <c r="JH284" s="26"/>
      <c r="JI284" s="26"/>
      <c r="JJ284" s="26"/>
      <c r="JK284" s="26"/>
      <c r="JL284" s="26"/>
      <c r="JM284" s="26"/>
      <c r="JN284" s="26"/>
      <c r="JO284" s="26"/>
      <c r="JP284" s="26"/>
      <c r="JQ284" s="26"/>
      <c r="JR284" s="26"/>
      <c r="JS284" s="26"/>
      <c r="JT284" s="26"/>
      <c r="JU284" s="26"/>
      <c r="JV284" s="26"/>
      <c r="JW284" s="26"/>
      <c r="JX284" s="30"/>
      <c r="JY284" s="30"/>
      <c r="JZ284" s="30"/>
      <c r="KA284" s="30"/>
      <c r="KB284" s="26"/>
      <c r="KC284" s="26"/>
      <c r="KD284" s="26"/>
      <c r="KE284" s="26"/>
      <c r="KF284" s="26"/>
      <c r="KG284" s="26"/>
      <c r="KH284" s="26"/>
      <c r="KI284" s="26"/>
      <c r="KJ284" s="26"/>
      <c r="KK284" s="26"/>
      <c r="KL284" s="26"/>
      <c r="KM284" s="26"/>
      <c r="KN284" s="26"/>
      <c r="KO284" s="26"/>
      <c r="KP284" s="26"/>
      <c r="KQ284" s="26"/>
      <c r="KR284" s="26"/>
      <c r="KS284" s="26"/>
      <c r="KT284" s="26"/>
      <c r="KU284" s="26"/>
      <c r="KV284" s="26"/>
      <c r="KW284" s="26"/>
      <c r="KX284" s="26"/>
      <c r="KY284" s="26"/>
      <c r="KZ284" s="26"/>
      <c r="LA284" s="26"/>
      <c r="LB284" s="26"/>
      <c r="LC284" s="26"/>
      <c r="LD284" s="26"/>
      <c r="LE284" s="26"/>
      <c r="LF284" s="26"/>
      <c r="LG284" s="26"/>
      <c r="LH284" s="26"/>
      <c r="LI284" s="26"/>
      <c r="LJ284" s="26"/>
      <c r="LK284" s="26"/>
      <c r="LL284" s="26"/>
      <c r="LM284" s="26"/>
      <c r="LN284" s="26"/>
      <c r="LO284" s="26"/>
      <c r="LP284" s="26"/>
      <c r="LQ284" s="26"/>
      <c r="LR284" s="26"/>
      <c r="LS284" s="26"/>
    </row>
    <row r="285" spans="1:331" ht="15.75" x14ac:dyDescent="0.25">
      <c r="A285" s="66" t="s">
        <v>526</v>
      </c>
      <c r="B285" s="198">
        <f t="shared" si="682"/>
        <v>2547</v>
      </c>
      <c r="C285" s="198">
        <f t="shared" si="683"/>
        <v>2967</v>
      </c>
      <c r="D285" s="198">
        <f t="shared" si="684"/>
        <v>2967</v>
      </c>
      <c r="E285" s="198"/>
      <c r="F285" s="198">
        <f t="shared" si="685"/>
        <v>2966.9989999999998</v>
      </c>
      <c r="G285" s="26">
        <f t="shared" si="680"/>
        <v>99.999966295921809</v>
      </c>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7"/>
      <c r="AF285" s="27"/>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v>420</v>
      </c>
      <c r="BR285" s="26">
        <v>419.99900000000002</v>
      </c>
      <c r="BS285" s="26">
        <f t="shared" si="686"/>
        <v>99.999761904761911</v>
      </c>
      <c r="BT285" s="26"/>
      <c r="BU285" s="26"/>
      <c r="BV285" s="26"/>
      <c r="BW285" s="26"/>
      <c r="BX285" s="184"/>
      <c r="BY285" s="184"/>
      <c r="BZ285" s="184"/>
      <c r="CA285" s="184"/>
      <c r="CB285" s="26"/>
      <c r="CC285" s="26"/>
      <c r="CD285" s="26"/>
      <c r="CE285" s="80"/>
      <c r="CF285" s="26"/>
      <c r="CG285" s="26"/>
      <c r="CH285" s="26"/>
      <c r="CI285" s="80"/>
      <c r="CJ285" s="26"/>
      <c r="CK285" s="26"/>
      <c r="CL285" s="26"/>
      <c r="CM285" s="80"/>
      <c r="CN285" s="26"/>
      <c r="CO285" s="26"/>
      <c r="CP285" s="26"/>
      <c r="CQ285" s="80"/>
      <c r="CR285" s="26"/>
      <c r="CS285" s="26"/>
      <c r="CT285" s="26"/>
      <c r="CU285" s="31"/>
      <c r="CV285" s="80"/>
      <c r="CW285" s="26"/>
      <c r="CX285" s="26"/>
      <c r="CY285" s="80"/>
      <c r="CZ285" s="26">
        <v>2547</v>
      </c>
      <c r="DA285" s="26">
        <v>2547</v>
      </c>
      <c r="DB285" s="26">
        <v>2547</v>
      </c>
      <c r="DC285" s="31">
        <f t="shared" si="713"/>
        <v>100</v>
      </c>
      <c r="DD285" s="26"/>
      <c r="DE285" s="26"/>
      <c r="DF285" s="26"/>
      <c r="DG285" s="80"/>
      <c r="DH285" s="80"/>
      <c r="DI285" s="26"/>
      <c r="DJ285" s="26"/>
      <c r="DK285" s="80"/>
      <c r="DL285" s="80"/>
      <c r="DM285" s="26"/>
      <c r="DN285" s="26"/>
      <c r="DO285" s="26"/>
      <c r="DP285" s="26"/>
      <c r="DQ285" s="26"/>
      <c r="DR285" s="26"/>
      <c r="DS285" s="27"/>
      <c r="DT285" s="27"/>
      <c r="DU285" s="27"/>
      <c r="DV285" s="26"/>
      <c r="DW285" s="80"/>
      <c r="DX285" s="80"/>
      <c r="DY285" s="27"/>
      <c r="DZ285" s="26"/>
      <c r="EA285" s="80"/>
      <c r="EB285" s="27"/>
      <c r="EC285" s="27"/>
      <c r="ED285" s="26"/>
      <c r="EE285" s="80"/>
      <c r="EF285" s="27"/>
      <c r="EG285" s="27"/>
      <c r="EH285" s="26"/>
      <c r="EI285" s="26"/>
      <c r="EJ285" s="27"/>
      <c r="EK285" s="27"/>
      <c r="EL285" s="26"/>
      <c r="EM285" s="80"/>
      <c r="EN285" s="27"/>
      <c r="EO285" s="27"/>
      <c r="EP285" s="26"/>
      <c r="EQ285" s="80"/>
      <c r="ER285" s="26"/>
      <c r="ES285" s="26"/>
      <c r="ET285" s="26"/>
      <c r="EU285" s="80"/>
      <c r="EV285" s="26"/>
      <c r="EW285" s="26"/>
      <c r="EX285" s="26"/>
      <c r="EY285" s="26"/>
      <c r="EZ285" s="26"/>
      <c r="FA285" s="26"/>
      <c r="FB285" s="26"/>
      <c r="FC285" s="26"/>
      <c r="FD285" s="27"/>
      <c r="FE285" s="27"/>
      <c r="FF285" s="26"/>
      <c r="FG285" s="80"/>
      <c r="FH285" s="80"/>
      <c r="FI285" s="27"/>
      <c r="FJ285" s="26"/>
      <c r="FK285" s="80"/>
      <c r="FL285" s="80"/>
      <c r="FM285" s="27"/>
      <c r="FN285" s="26"/>
      <c r="FO285" s="80"/>
      <c r="FP285" s="26"/>
      <c r="FQ285" s="26"/>
      <c r="FR285" s="26"/>
      <c r="FS285" s="80"/>
      <c r="FT285" s="80"/>
      <c r="FU285" s="26"/>
      <c r="FV285" s="26"/>
      <c r="FW285" s="26"/>
      <c r="FX285" s="26"/>
      <c r="FY285" s="26"/>
      <c r="FZ285" s="26"/>
      <c r="GA285" s="80"/>
      <c r="GB285" s="26"/>
      <c r="GC285" s="26"/>
      <c r="GD285" s="26"/>
      <c r="GE285" s="80"/>
      <c r="GF285" s="26"/>
      <c r="GG285" s="26"/>
      <c r="GH285" s="26"/>
      <c r="GI285" s="27"/>
      <c r="GJ285" s="80"/>
      <c r="GK285" s="26"/>
      <c r="GL285" s="26"/>
      <c r="GM285" s="27"/>
      <c r="GN285" s="26"/>
      <c r="GO285" s="26"/>
      <c r="GP285" s="26"/>
      <c r="GQ285" s="27"/>
      <c r="GR285" s="27"/>
      <c r="GS285" s="26"/>
      <c r="GT285" s="26"/>
      <c r="GU285" s="26"/>
      <c r="GV285" s="26"/>
      <c r="GW285" s="26"/>
      <c r="GX285" s="26"/>
      <c r="GY285" s="26"/>
      <c r="GZ285" s="26"/>
      <c r="HA285" s="26"/>
      <c r="HB285" s="26"/>
      <c r="HC285" s="26"/>
      <c r="HD285" s="26"/>
      <c r="HE285" s="26"/>
      <c r="HF285" s="26"/>
      <c r="HG285" s="26"/>
      <c r="HH285" s="26"/>
      <c r="HI285" s="26"/>
      <c r="HJ285" s="26"/>
      <c r="HK285" s="26"/>
      <c r="HL285" s="26"/>
      <c r="HM285" s="26"/>
      <c r="HN285" s="26"/>
      <c r="HO285" s="26"/>
      <c r="HP285" s="26"/>
      <c r="HQ285" s="26"/>
      <c r="HR285" s="26"/>
      <c r="HS285" s="26"/>
      <c r="HT285" s="26"/>
      <c r="HU285" s="26"/>
      <c r="HV285" s="26"/>
      <c r="HW285" s="26"/>
      <c r="HX285" s="26"/>
      <c r="HY285" s="26"/>
      <c r="HZ285" s="26"/>
      <c r="IA285" s="26"/>
      <c r="IB285" s="26"/>
      <c r="IC285" s="26"/>
      <c r="ID285" s="26"/>
      <c r="IE285" s="26"/>
      <c r="IF285" s="26"/>
      <c r="IG285" s="26"/>
      <c r="IH285" s="26"/>
      <c r="II285" s="26"/>
      <c r="IJ285" s="26"/>
      <c r="IK285" s="26"/>
      <c r="IL285" s="26"/>
      <c r="IM285" s="26"/>
      <c r="IN285" s="26"/>
      <c r="IO285" s="26"/>
      <c r="IP285" s="26"/>
      <c r="IQ285" s="26"/>
      <c r="IR285" s="80"/>
      <c r="IS285" s="27"/>
      <c r="IT285" s="26"/>
      <c r="IU285" s="80"/>
      <c r="IV285" s="26"/>
      <c r="IW285" s="26"/>
      <c r="IX285" s="26"/>
      <c r="IY285" s="26"/>
      <c r="IZ285" s="26"/>
      <c r="JA285" s="26"/>
      <c r="JB285" s="26"/>
      <c r="JC285" s="26"/>
      <c r="JD285" s="26"/>
      <c r="JE285" s="26"/>
      <c r="JF285" s="26"/>
      <c r="JG285" s="26"/>
      <c r="JH285" s="26"/>
      <c r="JI285" s="26"/>
      <c r="JJ285" s="26"/>
      <c r="JK285" s="26"/>
      <c r="JL285" s="26"/>
      <c r="JM285" s="26"/>
      <c r="JN285" s="26"/>
      <c r="JO285" s="26"/>
      <c r="JP285" s="26"/>
      <c r="JQ285" s="26"/>
      <c r="JR285" s="26"/>
      <c r="JS285" s="26"/>
      <c r="JT285" s="26"/>
      <c r="JU285" s="26"/>
      <c r="JV285" s="26"/>
      <c r="JW285" s="26"/>
      <c r="JX285" s="30"/>
      <c r="JY285" s="30"/>
      <c r="JZ285" s="30"/>
      <c r="KA285" s="30"/>
      <c r="KB285" s="26"/>
      <c r="KC285" s="26"/>
      <c r="KD285" s="26"/>
      <c r="KE285" s="26"/>
      <c r="KF285" s="26"/>
      <c r="KG285" s="26"/>
      <c r="KH285" s="26"/>
      <c r="KI285" s="26"/>
      <c r="KJ285" s="26"/>
      <c r="KK285" s="26"/>
      <c r="KL285" s="26"/>
      <c r="KM285" s="26"/>
      <c r="KN285" s="26"/>
      <c r="KO285" s="26"/>
      <c r="KP285" s="26"/>
      <c r="KQ285" s="26"/>
      <c r="KR285" s="26"/>
      <c r="KS285" s="26"/>
      <c r="KT285" s="26"/>
      <c r="KU285" s="26"/>
      <c r="KV285" s="26"/>
      <c r="KW285" s="26"/>
      <c r="KX285" s="26"/>
      <c r="KY285" s="26"/>
      <c r="KZ285" s="26"/>
      <c r="LA285" s="26"/>
      <c r="LB285" s="26"/>
      <c r="LC285" s="26"/>
      <c r="LD285" s="26"/>
      <c r="LE285" s="26"/>
      <c r="LF285" s="26"/>
      <c r="LG285" s="26"/>
      <c r="LH285" s="26"/>
      <c r="LI285" s="26"/>
      <c r="LJ285" s="26"/>
      <c r="LK285" s="26"/>
      <c r="LL285" s="26"/>
      <c r="LM285" s="26"/>
      <c r="LN285" s="26"/>
      <c r="LO285" s="26"/>
      <c r="LP285" s="26"/>
      <c r="LQ285" s="26"/>
      <c r="LR285" s="26"/>
      <c r="LS285" s="26"/>
    </row>
    <row r="286" spans="1:331" ht="15.75" x14ac:dyDescent="0.25">
      <c r="A286" s="66" t="s">
        <v>456</v>
      </c>
      <c r="B286" s="198">
        <f t="shared" si="682"/>
        <v>6723</v>
      </c>
      <c r="C286" s="198">
        <f t="shared" si="683"/>
        <v>7683</v>
      </c>
      <c r="D286" s="198">
        <f t="shared" si="684"/>
        <v>7683</v>
      </c>
      <c r="E286" s="198"/>
      <c r="F286" s="198">
        <f t="shared" si="685"/>
        <v>7011</v>
      </c>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7"/>
      <c r="AF286" s="27"/>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v>960</v>
      </c>
      <c r="BR286" s="26">
        <v>288</v>
      </c>
      <c r="BS286" s="26">
        <f t="shared" si="686"/>
        <v>30</v>
      </c>
      <c r="BT286" s="26"/>
      <c r="BU286" s="26"/>
      <c r="BV286" s="26"/>
      <c r="BW286" s="26"/>
      <c r="BX286" s="184"/>
      <c r="BY286" s="184"/>
      <c r="BZ286" s="184"/>
      <c r="CA286" s="184"/>
      <c r="CB286" s="26"/>
      <c r="CC286" s="26"/>
      <c r="CD286" s="26"/>
      <c r="CE286" s="80"/>
      <c r="CF286" s="26"/>
      <c r="CG286" s="26"/>
      <c r="CH286" s="26"/>
      <c r="CI286" s="80"/>
      <c r="CJ286" s="26"/>
      <c r="CK286" s="26"/>
      <c r="CL286" s="26"/>
      <c r="CM286" s="80"/>
      <c r="CN286" s="26"/>
      <c r="CO286" s="26"/>
      <c r="CP286" s="26"/>
      <c r="CQ286" s="80"/>
      <c r="CR286" s="26"/>
      <c r="CS286" s="26"/>
      <c r="CT286" s="26"/>
      <c r="CU286" s="31"/>
      <c r="CV286" s="80"/>
      <c r="CW286" s="26"/>
      <c r="CX286" s="26"/>
      <c r="CY286" s="80"/>
      <c r="CZ286" s="26">
        <v>6723</v>
      </c>
      <c r="DA286" s="26">
        <v>6723</v>
      </c>
      <c r="DB286" s="26">
        <v>6723</v>
      </c>
      <c r="DC286" s="31">
        <f t="shared" si="713"/>
        <v>100</v>
      </c>
      <c r="DD286" s="26"/>
      <c r="DE286" s="26"/>
      <c r="DF286" s="26"/>
      <c r="DG286" s="80"/>
      <c r="DH286" s="80"/>
      <c r="DI286" s="26"/>
      <c r="DJ286" s="26"/>
      <c r="DK286" s="80"/>
      <c r="DL286" s="80"/>
      <c r="DM286" s="26"/>
      <c r="DN286" s="26"/>
      <c r="DO286" s="26"/>
      <c r="DP286" s="26"/>
      <c r="DQ286" s="26"/>
      <c r="DR286" s="26"/>
      <c r="DS286" s="27"/>
      <c r="DT286" s="27"/>
      <c r="DU286" s="27"/>
      <c r="DV286" s="26"/>
      <c r="DW286" s="80"/>
      <c r="DX286" s="80"/>
      <c r="DY286" s="27"/>
      <c r="DZ286" s="26"/>
      <c r="EA286" s="80"/>
      <c r="EB286" s="27"/>
      <c r="EC286" s="27"/>
      <c r="ED286" s="26"/>
      <c r="EE286" s="80"/>
      <c r="EF286" s="27"/>
      <c r="EG286" s="27"/>
      <c r="EH286" s="26"/>
      <c r="EI286" s="26"/>
      <c r="EJ286" s="27"/>
      <c r="EK286" s="27"/>
      <c r="EL286" s="26"/>
      <c r="EM286" s="80"/>
      <c r="EN286" s="27"/>
      <c r="EO286" s="27"/>
      <c r="EP286" s="26"/>
      <c r="EQ286" s="80"/>
      <c r="ER286" s="26"/>
      <c r="ES286" s="26"/>
      <c r="ET286" s="26"/>
      <c r="EU286" s="80"/>
      <c r="EV286" s="26"/>
      <c r="EW286" s="26"/>
      <c r="EX286" s="26"/>
      <c r="EY286" s="26"/>
      <c r="EZ286" s="26"/>
      <c r="FA286" s="26"/>
      <c r="FB286" s="26"/>
      <c r="FC286" s="26"/>
      <c r="FD286" s="27"/>
      <c r="FE286" s="27"/>
      <c r="FF286" s="26"/>
      <c r="FG286" s="80"/>
      <c r="FH286" s="80"/>
      <c r="FI286" s="27"/>
      <c r="FJ286" s="26"/>
      <c r="FK286" s="80"/>
      <c r="FL286" s="80"/>
      <c r="FM286" s="27"/>
      <c r="FN286" s="26"/>
      <c r="FO286" s="80"/>
      <c r="FP286" s="26"/>
      <c r="FQ286" s="26"/>
      <c r="FR286" s="26"/>
      <c r="FS286" s="80"/>
      <c r="FT286" s="80"/>
      <c r="FU286" s="26"/>
      <c r="FV286" s="26"/>
      <c r="FW286" s="26"/>
      <c r="FX286" s="26"/>
      <c r="FY286" s="26"/>
      <c r="FZ286" s="26"/>
      <c r="GA286" s="80"/>
      <c r="GB286" s="26"/>
      <c r="GC286" s="26"/>
      <c r="GD286" s="26"/>
      <c r="GE286" s="80"/>
      <c r="GF286" s="26"/>
      <c r="GG286" s="26"/>
      <c r="GH286" s="26"/>
      <c r="GI286" s="27"/>
      <c r="GJ286" s="80"/>
      <c r="GK286" s="26"/>
      <c r="GL286" s="26"/>
      <c r="GM286" s="27"/>
      <c r="GN286" s="26"/>
      <c r="GO286" s="26"/>
      <c r="GP286" s="26"/>
      <c r="GQ286" s="27"/>
      <c r="GR286" s="27"/>
      <c r="GS286" s="26"/>
      <c r="GT286" s="26"/>
      <c r="GU286" s="26"/>
      <c r="GV286" s="26"/>
      <c r="GW286" s="26"/>
      <c r="GX286" s="26"/>
      <c r="GY286" s="26"/>
      <c r="GZ286" s="26"/>
      <c r="HA286" s="26"/>
      <c r="HB286" s="26"/>
      <c r="HC286" s="26"/>
      <c r="HD286" s="26"/>
      <c r="HE286" s="26"/>
      <c r="HF286" s="26"/>
      <c r="HG286" s="26"/>
      <c r="HH286" s="26"/>
      <c r="HI286" s="26"/>
      <c r="HJ286" s="26"/>
      <c r="HK286" s="26"/>
      <c r="HL286" s="26"/>
      <c r="HM286" s="26"/>
      <c r="HN286" s="26"/>
      <c r="HO286" s="26"/>
      <c r="HP286" s="26"/>
      <c r="HQ286" s="26"/>
      <c r="HR286" s="26"/>
      <c r="HS286" s="26"/>
      <c r="HT286" s="26"/>
      <c r="HU286" s="26"/>
      <c r="HV286" s="26"/>
      <c r="HW286" s="26"/>
      <c r="HX286" s="26"/>
      <c r="HY286" s="26"/>
      <c r="HZ286" s="26"/>
      <c r="IA286" s="26"/>
      <c r="IB286" s="26"/>
      <c r="IC286" s="26"/>
      <c r="ID286" s="26"/>
      <c r="IE286" s="26"/>
      <c r="IF286" s="26"/>
      <c r="IG286" s="26"/>
      <c r="IH286" s="26"/>
      <c r="II286" s="26"/>
      <c r="IJ286" s="26"/>
      <c r="IK286" s="26"/>
      <c r="IL286" s="26"/>
      <c r="IM286" s="26"/>
      <c r="IN286" s="26"/>
      <c r="IO286" s="26"/>
      <c r="IP286" s="26"/>
      <c r="IQ286" s="26"/>
      <c r="IR286" s="80"/>
      <c r="IS286" s="27"/>
      <c r="IT286" s="26"/>
      <c r="IU286" s="80"/>
      <c r="IV286" s="26"/>
      <c r="IW286" s="26"/>
      <c r="IX286" s="26"/>
      <c r="IY286" s="26"/>
      <c r="IZ286" s="26"/>
      <c r="JA286" s="26"/>
      <c r="JB286" s="26"/>
      <c r="JC286" s="26"/>
      <c r="JD286" s="26"/>
      <c r="JE286" s="26"/>
      <c r="JF286" s="26"/>
      <c r="JG286" s="26"/>
      <c r="JH286" s="26"/>
      <c r="JI286" s="26"/>
      <c r="JJ286" s="26"/>
      <c r="JK286" s="26"/>
      <c r="JL286" s="26"/>
      <c r="JM286" s="26"/>
      <c r="JN286" s="26"/>
      <c r="JO286" s="26"/>
      <c r="JP286" s="26"/>
      <c r="JQ286" s="26"/>
      <c r="JR286" s="26"/>
      <c r="JS286" s="26"/>
      <c r="JT286" s="26"/>
      <c r="JU286" s="26"/>
      <c r="JV286" s="26"/>
      <c r="JW286" s="26"/>
      <c r="JX286" s="30"/>
      <c r="JY286" s="30"/>
      <c r="JZ286" s="30"/>
      <c r="KA286" s="30"/>
      <c r="KB286" s="26"/>
      <c r="KC286" s="26"/>
      <c r="KD286" s="26"/>
      <c r="KE286" s="26"/>
      <c r="KF286" s="26"/>
      <c r="KG286" s="26"/>
      <c r="KH286" s="26"/>
      <c r="KI286" s="26"/>
      <c r="KJ286" s="26"/>
      <c r="KK286" s="26"/>
      <c r="KL286" s="26"/>
      <c r="KM286" s="26"/>
      <c r="KN286" s="26"/>
      <c r="KO286" s="26"/>
      <c r="KP286" s="26"/>
      <c r="KQ286" s="26"/>
      <c r="KR286" s="26"/>
      <c r="KS286" s="26"/>
      <c r="KT286" s="26"/>
      <c r="KU286" s="26"/>
      <c r="KV286" s="26"/>
      <c r="KW286" s="26"/>
      <c r="KX286" s="26"/>
      <c r="KY286" s="26"/>
      <c r="KZ286" s="26"/>
      <c r="LA286" s="26"/>
      <c r="LB286" s="26"/>
      <c r="LC286" s="26"/>
      <c r="LD286" s="26"/>
      <c r="LE286" s="26"/>
      <c r="LF286" s="26"/>
      <c r="LG286" s="26"/>
      <c r="LH286" s="26"/>
      <c r="LI286" s="26"/>
      <c r="LJ286" s="26"/>
      <c r="LK286" s="26"/>
      <c r="LL286" s="26"/>
      <c r="LM286" s="26"/>
      <c r="LN286" s="26"/>
      <c r="LO286" s="26"/>
      <c r="LP286" s="26"/>
      <c r="LQ286" s="26"/>
      <c r="LR286" s="26"/>
      <c r="LS286" s="26"/>
    </row>
    <row r="287" spans="1:331" ht="15.75" x14ac:dyDescent="0.25">
      <c r="A287" s="66" t="s">
        <v>186</v>
      </c>
      <c r="B287" s="198">
        <f t="shared" si="682"/>
        <v>0</v>
      </c>
      <c r="C287" s="198">
        <f t="shared" si="683"/>
        <v>0</v>
      </c>
      <c r="D287" s="198">
        <f t="shared" si="684"/>
        <v>0</v>
      </c>
      <c r="E287" s="198"/>
      <c r="F287" s="198">
        <f t="shared" si="685"/>
        <v>0</v>
      </c>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7"/>
      <c r="AF287" s="27"/>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184"/>
      <c r="BY287" s="184"/>
      <c r="BZ287" s="184"/>
      <c r="CA287" s="184"/>
      <c r="CB287" s="26"/>
      <c r="CC287" s="26"/>
      <c r="CD287" s="26"/>
      <c r="CE287" s="80"/>
      <c r="CF287" s="26"/>
      <c r="CG287" s="26"/>
      <c r="CH287" s="26"/>
      <c r="CI287" s="80"/>
      <c r="CJ287" s="26"/>
      <c r="CK287" s="26"/>
      <c r="CL287" s="26"/>
      <c r="CM287" s="80"/>
      <c r="CN287" s="26"/>
      <c r="CO287" s="26"/>
      <c r="CP287" s="26"/>
      <c r="CQ287" s="80"/>
      <c r="CR287" s="26"/>
      <c r="CS287" s="26"/>
      <c r="CT287" s="26"/>
      <c r="CU287" s="31"/>
      <c r="CV287" s="80"/>
      <c r="CW287" s="26"/>
      <c r="CX287" s="26"/>
      <c r="CY287" s="80"/>
      <c r="CZ287" s="26"/>
      <c r="DA287" s="26"/>
      <c r="DB287" s="26"/>
      <c r="DC287" s="31"/>
      <c r="DD287" s="26"/>
      <c r="DE287" s="26"/>
      <c r="DF287" s="26"/>
      <c r="DG287" s="80"/>
      <c r="DH287" s="80"/>
      <c r="DI287" s="26"/>
      <c r="DJ287" s="26"/>
      <c r="DK287" s="80"/>
      <c r="DL287" s="80"/>
      <c r="DM287" s="26"/>
      <c r="DN287" s="26"/>
      <c r="DO287" s="26"/>
      <c r="DP287" s="26"/>
      <c r="DQ287" s="26"/>
      <c r="DR287" s="26"/>
      <c r="DS287" s="27"/>
      <c r="DT287" s="27"/>
      <c r="DU287" s="27"/>
      <c r="DV287" s="26"/>
      <c r="DW287" s="80"/>
      <c r="DX287" s="80"/>
      <c r="DY287" s="27"/>
      <c r="DZ287" s="26"/>
      <c r="EA287" s="80"/>
      <c r="EB287" s="27"/>
      <c r="EC287" s="27"/>
      <c r="ED287" s="26"/>
      <c r="EE287" s="80"/>
      <c r="EF287" s="27"/>
      <c r="EG287" s="27"/>
      <c r="EH287" s="26"/>
      <c r="EI287" s="26"/>
      <c r="EJ287" s="27"/>
      <c r="EK287" s="27"/>
      <c r="EL287" s="26"/>
      <c r="EM287" s="80"/>
      <c r="EN287" s="27"/>
      <c r="EO287" s="27"/>
      <c r="EP287" s="26"/>
      <c r="EQ287" s="80"/>
      <c r="ER287" s="26"/>
      <c r="ES287" s="26"/>
      <c r="ET287" s="26"/>
      <c r="EU287" s="80"/>
      <c r="EV287" s="26"/>
      <c r="EW287" s="26"/>
      <c r="EX287" s="26"/>
      <c r="EY287" s="26"/>
      <c r="EZ287" s="26"/>
      <c r="FA287" s="26"/>
      <c r="FB287" s="26"/>
      <c r="FC287" s="26"/>
      <c r="FD287" s="27"/>
      <c r="FE287" s="27"/>
      <c r="FF287" s="26"/>
      <c r="FG287" s="80"/>
      <c r="FH287" s="80"/>
      <c r="FI287" s="27"/>
      <c r="FJ287" s="26"/>
      <c r="FK287" s="80"/>
      <c r="FL287" s="80"/>
      <c r="FM287" s="27"/>
      <c r="FN287" s="26"/>
      <c r="FO287" s="80"/>
      <c r="FP287" s="26"/>
      <c r="FQ287" s="26"/>
      <c r="FR287" s="26"/>
      <c r="FS287" s="80"/>
      <c r="FT287" s="80"/>
      <c r="FU287" s="26"/>
      <c r="FV287" s="26"/>
      <c r="FW287" s="26"/>
      <c r="FX287" s="26"/>
      <c r="FY287" s="26"/>
      <c r="FZ287" s="26"/>
      <c r="GA287" s="80"/>
      <c r="GB287" s="26"/>
      <c r="GC287" s="26"/>
      <c r="GD287" s="26"/>
      <c r="GE287" s="80"/>
      <c r="GF287" s="26"/>
      <c r="GG287" s="26"/>
      <c r="GH287" s="26"/>
      <c r="GI287" s="27"/>
      <c r="GJ287" s="80"/>
      <c r="GK287" s="26"/>
      <c r="GL287" s="26"/>
      <c r="GM287" s="27"/>
      <c r="GN287" s="26"/>
      <c r="GO287" s="26"/>
      <c r="GP287" s="26"/>
      <c r="GQ287" s="27"/>
      <c r="GR287" s="27"/>
      <c r="GS287" s="26"/>
      <c r="GT287" s="26"/>
      <c r="GU287" s="26"/>
      <c r="GV287" s="26"/>
      <c r="GW287" s="26"/>
      <c r="GX287" s="26"/>
      <c r="GY287" s="26"/>
      <c r="GZ287" s="26"/>
      <c r="HA287" s="26"/>
      <c r="HB287" s="26"/>
      <c r="HC287" s="26"/>
      <c r="HD287" s="26"/>
      <c r="HE287" s="26"/>
      <c r="HF287" s="26"/>
      <c r="HG287" s="26"/>
      <c r="HH287" s="26"/>
      <c r="HI287" s="26"/>
      <c r="HJ287" s="26"/>
      <c r="HK287" s="26"/>
      <c r="HL287" s="26"/>
      <c r="HM287" s="26"/>
      <c r="HN287" s="26"/>
      <c r="HO287" s="26"/>
      <c r="HP287" s="26"/>
      <c r="HQ287" s="26"/>
      <c r="HR287" s="26"/>
      <c r="HS287" s="26"/>
      <c r="HT287" s="26"/>
      <c r="HU287" s="26"/>
      <c r="HV287" s="26"/>
      <c r="HW287" s="26"/>
      <c r="HX287" s="26"/>
      <c r="HY287" s="26"/>
      <c r="HZ287" s="26"/>
      <c r="IA287" s="26"/>
      <c r="IB287" s="26"/>
      <c r="IC287" s="26"/>
      <c r="ID287" s="26"/>
      <c r="IE287" s="26"/>
      <c r="IF287" s="26"/>
      <c r="IG287" s="26"/>
      <c r="IH287" s="26"/>
      <c r="II287" s="26"/>
      <c r="IJ287" s="26"/>
      <c r="IK287" s="26"/>
      <c r="IL287" s="26"/>
      <c r="IM287" s="26"/>
      <c r="IN287" s="26"/>
      <c r="IO287" s="26"/>
      <c r="IP287" s="26"/>
      <c r="IQ287" s="26"/>
      <c r="IR287" s="80"/>
      <c r="IS287" s="27"/>
      <c r="IT287" s="26"/>
      <c r="IU287" s="80"/>
      <c r="IV287" s="26"/>
      <c r="IW287" s="26"/>
      <c r="IX287" s="26"/>
      <c r="IY287" s="26"/>
      <c r="IZ287" s="26"/>
      <c r="JA287" s="26"/>
      <c r="JB287" s="26"/>
      <c r="JC287" s="26"/>
      <c r="JD287" s="26"/>
      <c r="JE287" s="26"/>
      <c r="JF287" s="26"/>
      <c r="JG287" s="26"/>
      <c r="JH287" s="26"/>
      <c r="JI287" s="26"/>
      <c r="JJ287" s="26"/>
      <c r="JK287" s="26"/>
      <c r="JL287" s="26"/>
      <c r="JM287" s="26"/>
      <c r="JN287" s="26"/>
      <c r="JO287" s="26"/>
      <c r="JP287" s="26"/>
      <c r="JQ287" s="26"/>
      <c r="JR287" s="26"/>
      <c r="JS287" s="26"/>
      <c r="JT287" s="26"/>
      <c r="JU287" s="26"/>
      <c r="JV287" s="26"/>
      <c r="JW287" s="26"/>
      <c r="JX287" s="30"/>
      <c r="JY287" s="30"/>
      <c r="JZ287" s="30"/>
      <c r="KA287" s="30"/>
      <c r="KB287" s="26"/>
      <c r="KC287" s="26"/>
      <c r="KD287" s="26"/>
      <c r="KE287" s="26"/>
      <c r="KF287" s="26"/>
      <c r="KG287" s="26"/>
      <c r="KH287" s="26"/>
      <c r="KI287" s="26"/>
      <c r="KJ287" s="26"/>
      <c r="KK287" s="26"/>
      <c r="KL287" s="26"/>
      <c r="KM287" s="26"/>
      <c r="KN287" s="26"/>
      <c r="KO287" s="26"/>
      <c r="KP287" s="26"/>
      <c r="KQ287" s="26"/>
      <c r="KR287" s="26"/>
      <c r="KS287" s="26"/>
      <c r="KT287" s="26"/>
      <c r="KU287" s="26"/>
      <c r="KV287" s="26"/>
      <c r="KW287" s="26"/>
      <c r="KX287" s="26"/>
      <c r="KY287" s="26"/>
      <c r="KZ287" s="26"/>
      <c r="LA287" s="26"/>
      <c r="LB287" s="26"/>
      <c r="LC287" s="26"/>
      <c r="LD287" s="26"/>
      <c r="LE287" s="26"/>
      <c r="LF287" s="26"/>
      <c r="LG287" s="26"/>
      <c r="LH287" s="26"/>
      <c r="LI287" s="26"/>
      <c r="LJ287" s="26"/>
      <c r="LK287" s="26"/>
      <c r="LL287" s="26"/>
      <c r="LM287" s="26"/>
      <c r="LN287" s="26"/>
      <c r="LO287" s="26"/>
      <c r="LP287" s="26"/>
      <c r="LQ287" s="26"/>
      <c r="LR287" s="26"/>
      <c r="LS287" s="26"/>
    </row>
    <row r="288" spans="1:331" ht="15.75" x14ac:dyDescent="0.25">
      <c r="A288" s="66" t="s">
        <v>457</v>
      </c>
      <c r="B288" s="198">
        <f t="shared" si="682"/>
        <v>30115.184600000001</v>
      </c>
      <c r="C288" s="198">
        <f t="shared" si="683"/>
        <v>32979.75129</v>
      </c>
      <c r="D288" s="198">
        <f t="shared" si="684"/>
        <v>32979.75129</v>
      </c>
      <c r="E288" s="198"/>
      <c r="F288" s="198">
        <f t="shared" si="685"/>
        <v>32168.89085</v>
      </c>
      <c r="G288" s="26">
        <f t="shared" si="680"/>
        <v>97.541338523538627</v>
      </c>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7"/>
      <c r="AF288" s="27"/>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v>700</v>
      </c>
      <c r="BR288" s="26">
        <v>241.93956</v>
      </c>
      <c r="BS288" s="26">
        <f t="shared" si="686"/>
        <v>34.56279428571429</v>
      </c>
      <c r="BT288" s="26">
        <v>8500</v>
      </c>
      <c r="BU288" s="26">
        <v>8500</v>
      </c>
      <c r="BV288" s="26">
        <v>8500</v>
      </c>
      <c r="BW288" s="26">
        <f>BV288/BU288*100</f>
        <v>100</v>
      </c>
      <c r="BX288" s="184"/>
      <c r="BY288" s="184"/>
      <c r="BZ288" s="184"/>
      <c r="CA288" s="184"/>
      <c r="CB288" s="26"/>
      <c r="CC288" s="26"/>
      <c r="CD288" s="26"/>
      <c r="CE288" s="80"/>
      <c r="CF288" s="26"/>
      <c r="CG288" s="26"/>
      <c r="CH288" s="26"/>
      <c r="CI288" s="80"/>
      <c r="CJ288" s="26"/>
      <c r="CK288" s="26"/>
      <c r="CL288" s="26"/>
      <c r="CM288" s="80"/>
      <c r="CN288" s="26"/>
      <c r="CO288" s="26"/>
      <c r="CP288" s="26"/>
      <c r="CQ288" s="80"/>
      <c r="CR288" s="26">
        <v>618.18459999999993</v>
      </c>
      <c r="CS288" s="26">
        <v>618.18459999999993</v>
      </c>
      <c r="CT288" s="26">
        <v>618.18459999999993</v>
      </c>
      <c r="CU288" s="31">
        <f>CT288/CS288*100</f>
        <v>100</v>
      </c>
      <c r="CV288" s="80"/>
      <c r="CW288" s="26"/>
      <c r="CX288" s="26"/>
      <c r="CY288" s="80"/>
      <c r="CZ288" s="26">
        <v>20997</v>
      </c>
      <c r="DA288" s="26">
        <v>20997</v>
      </c>
      <c r="DB288" s="26">
        <v>20997</v>
      </c>
      <c r="DC288" s="31">
        <f t="shared" si="713"/>
        <v>100</v>
      </c>
      <c r="DD288" s="26"/>
      <c r="DE288" s="26"/>
      <c r="DF288" s="26"/>
      <c r="DG288" s="80"/>
      <c r="DH288" s="80"/>
      <c r="DI288" s="26"/>
      <c r="DJ288" s="26"/>
      <c r="DK288" s="80"/>
      <c r="DL288" s="80"/>
      <c r="DM288" s="27">
        <v>1515.2666899999999</v>
      </c>
      <c r="DN288" s="26">
        <v>1515.2666899999999</v>
      </c>
      <c r="DO288" s="26">
        <f>DN288/DM288*100</f>
        <v>100</v>
      </c>
      <c r="DP288" s="26"/>
      <c r="DQ288" s="26"/>
      <c r="DR288" s="26"/>
      <c r="DS288" s="27"/>
      <c r="DT288" s="27"/>
      <c r="DU288" s="27"/>
      <c r="DV288" s="26"/>
      <c r="DW288" s="80"/>
      <c r="DX288" s="80"/>
      <c r="DY288" s="27"/>
      <c r="DZ288" s="26"/>
      <c r="EA288" s="80"/>
      <c r="EB288" s="27"/>
      <c r="EC288" s="27"/>
      <c r="ED288" s="26"/>
      <c r="EE288" s="80"/>
      <c r="EF288" s="27"/>
      <c r="EG288" s="27"/>
      <c r="EH288" s="26"/>
      <c r="EI288" s="26"/>
      <c r="EJ288" s="27"/>
      <c r="EK288" s="27"/>
      <c r="EL288" s="26"/>
      <c r="EM288" s="80"/>
      <c r="EN288" s="27"/>
      <c r="EO288" s="27"/>
      <c r="EP288" s="26"/>
      <c r="EQ288" s="80"/>
      <c r="ER288" s="26"/>
      <c r="ES288" s="26"/>
      <c r="ET288" s="26"/>
      <c r="EU288" s="80"/>
      <c r="EV288" s="26"/>
      <c r="EW288" s="26"/>
      <c r="EX288" s="26"/>
      <c r="EY288" s="26"/>
      <c r="EZ288" s="26"/>
      <c r="FA288" s="26"/>
      <c r="FB288" s="26"/>
      <c r="FC288" s="26"/>
      <c r="FD288" s="27"/>
      <c r="FE288" s="27"/>
      <c r="FF288" s="26"/>
      <c r="FG288" s="80"/>
      <c r="FH288" s="80"/>
      <c r="FI288" s="27"/>
      <c r="FJ288" s="26"/>
      <c r="FK288" s="80"/>
      <c r="FL288" s="80"/>
      <c r="FM288" s="27"/>
      <c r="FN288" s="26"/>
      <c r="FO288" s="80"/>
      <c r="FP288" s="26"/>
      <c r="FQ288" s="26"/>
      <c r="FR288" s="26"/>
      <c r="FS288" s="80"/>
      <c r="FT288" s="80"/>
      <c r="FU288" s="26"/>
      <c r="FV288" s="26"/>
      <c r="FW288" s="26"/>
      <c r="FX288" s="26"/>
      <c r="FY288" s="26"/>
      <c r="FZ288" s="26"/>
      <c r="GA288" s="80"/>
      <c r="GB288" s="26"/>
      <c r="GC288" s="26"/>
      <c r="GD288" s="26"/>
      <c r="GE288" s="80"/>
      <c r="GF288" s="26"/>
      <c r="GG288" s="26"/>
      <c r="GH288" s="26"/>
      <c r="GI288" s="27"/>
      <c r="GJ288" s="80"/>
      <c r="GK288" s="26"/>
      <c r="GL288" s="26"/>
      <c r="GM288" s="27"/>
      <c r="GN288" s="26"/>
      <c r="GO288" s="26"/>
      <c r="GP288" s="26"/>
      <c r="GQ288" s="27"/>
      <c r="GR288" s="27"/>
      <c r="GS288" s="26"/>
      <c r="GT288" s="26"/>
      <c r="GU288" s="26"/>
      <c r="GV288" s="26"/>
      <c r="GW288" s="26"/>
      <c r="GX288" s="26"/>
      <c r="GY288" s="26"/>
      <c r="GZ288" s="26"/>
      <c r="HA288" s="26"/>
      <c r="HB288" s="26"/>
      <c r="HC288" s="26"/>
      <c r="HD288" s="26"/>
      <c r="HE288" s="26"/>
      <c r="HF288" s="26"/>
      <c r="HG288" s="26"/>
      <c r="HH288" s="26"/>
      <c r="HI288" s="26"/>
      <c r="HJ288" s="26"/>
      <c r="HK288" s="26"/>
      <c r="HL288" s="26"/>
      <c r="HM288" s="26"/>
      <c r="HN288" s="26"/>
      <c r="HO288" s="26"/>
      <c r="HP288" s="26"/>
      <c r="HQ288" s="26"/>
      <c r="HR288" s="26"/>
      <c r="HS288" s="26"/>
      <c r="HT288" s="26"/>
      <c r="HU288" s="26"/>
      <c r="HV288" s="26"/>
      <c r="HW288" s="26"/>
      <c r="HX288" s="26"/>
      <c r="HY288" s="26"/>
      <c r="HZ288" s="26"/>
      <c r="IA288" s="26"/>
      <c r="IB288" s="26"/>
      <c r="IC288" s="26"/>
      <c r="ID288" s="26"/>
      <c r="IE288" s="26"/>
      <c r="IF288" s="26"/>
      <c r="IG288" s="26"/>
      <c r="IH288" s="26"/>
      <c r="II288" s="26"/>
      <c r="IJ288" s="26"/>
      <c r="IK288" s="26"/>
      <c r="IL288" s="26"/>
      <c r="IM288" s="26"/>
      <c r="IN288" s="26"/>
      <c r="IO288" s="26"/>
      <c r="IP288" s="26"/>
      <c r="IQ288" s="26"/>
      <c r="IR288" s="80"/>
      <c r="IS288" s="27"/>
      <c r="IT288" s="26"/>
      <c r="IU288" s="80"/>
      <c r="IV288" s="26"/>
      <c r="IW288" s="26"/>
      <c r="IX288" s="26"/>
      <c r="IY288" s="26"/>
      <c r="IZ288" s="26"/>
      <c r="JA288" s="26"/>
      <c r="JB288" s="26"/>
      <c r="JC288" s="26"/>
      <c r="JD288" s="26"/>
      <c r="JE288" s="26">
        <v>649.29999999999995</v>
      </c>
      <c r="JF288" s="26">
        <v>296.5</v>
      </c>
      <c r="JG288" s="26">
        <f>JF288/JE288*100</f>
        <v>45.6645618358232</v>
      </c>
      <c r="JH288" s="26"/>
      <c r="JI288" s="26"/>
      <c r="JJ288" s="26"/>
      <c r="JK288" s="26"/>
      <c r="JL288" s="26"/>
      <c r="JM288" s="26"/>
      <c r="JN288" s="26"/>
      <c r="JO288" s="26"/>
      <c r="JP288" s="26"/>
      <c r="JQ288" s="26"/>
      <c r="JR288" s="26"/>
      <c r="JS288" s="26"/>
      <c r="JT288" s="26"/>
      <c r="JU288" s="26"/>
      <c r="JV288" s="26"/>
      <c r="JW288" s="26"/>
      <c r="JX288" s="30"/>
      <c r="JY288" s="30"/>
      <c r="JZ288" s="30"/>
      <c r="KA288" s="30"/>
      <c r="KB288" s="26"/>
      <c r="KC288" s="26"/>
      <c r="KD288" s="26"/>
      <c r="KE288" s="26"/>
      <c r="KF288" s="26"/>
      <c r="KG288" s="26"/>
      <c r="KH288" s="26"/>
      <c r="KI288" s="26"/>
      <c r="KJ288" s="26"/>
      <c r="KK288" s="26"/>
      <c r="KL288" s="26"/>
      <c r="KM288" s="26"/>
      <c r="KN288" s="26"/>
      <c r="KO288" s="26"/>
      <c r="KP288" s="26"/>
      <c r="KQ288" s="26"/>
      <c r="KR288" s="26"/>
      <c r="KS288" s="26"/>
      <c r="KT288" s="26"/>
      <c r="KU288" s="26"/>
      <c r="KV288" s="26"/>
      <c r="KW288" s="26"/>
      <c r="KX288" s="26"/>
      <c r="KY288" s="26"/>
      <c r="KZ288" s="26"/>
      <c r="LA288" s="26"/>
      <c r="LB288" s="26"/>
      <c r="LC288" s="26"/>
      <c r="LD288" s="26"/>
      <c r="LE288" s="26"/>
      <c r="LF288" s="26"/>
      <c r="LG288" s="26"/>
      <c r="LH288" s="26"/>
      <c r="LI288" s="26"/>
      <c r="LJ288" s="26"/>
      <c r="LK288" s="26"/>
      <c r="LL288" s="26"/>
      <c r="LM288" s="26"/>
      <c r="LN288" s="26"/>
      <c r="LO288" s="26"/>
      <c r="LP288" s="26"/>
      <c r="LQ288" s="26"/>
      <c r="LR288" s="26"/>
      <c r="LS288" s="26"/>
    </row>
    <row r="289" spans="1:331" s="154" customFormat="1" ht="31.5" x14ac:dyDescent="0.25">
      <c r="A289" s="20" t="s">
        <v>290</v>
      </c>
      <c r="B289" s="197">
        <f t="shared" si="682"/>
        <v>411471.55933999986</v>
      </c>
      <c r="C289" s="197">
        <f t="shared" si="683"/>
        <v>597519.2166899998</v>
      </c>
      <c r="D289" s="197">
        <f t="shared" si="684"/>
        <v>597519.2166899998</v>
      </c>
      <c r="E289" s="197"/>
      <c r="F289" s="197">
        <f t="shared" si="685"/>
        <v>423904.93656</v>
      </c>
      <c r="G289" s="28">
        <f t="shared" si="680"/>
        <v>70.94415120374731</v>
      </c>
      <c r="H289" s="29">
        <f>H290+H291+H292+H293+H294+H295+H296+H297+H298+H299</f>
        <v>1639.8</v>
      </c>
      <c r="I289" s="29">
        <f>I290+I291+I292+I293+I294+I295+I296+I297+I298+I299</f>
        <v>1639.8</v>
      </c>
      <c r="J289" s="29">
        <f>J290+J291+J292+J293+J294+J295+J296+J297+J298+J299</f>
        <v>1639.8</v>
      </c>
      <c r="K289" s="28">
        <f>J289/I289*100</f>
        <v>100</v>
      </c>
      <c r="L289" s="28"/>
      <c r="M289" s="29">
        <f>M290+M291+M292+M293+M294+M295+M296+M297+M298+M299</f>
        <v>0</v>
      </c>
      <c r="N289" s="29">
        <f>N290+N291+N292+N293+N294+N295+N296+N297+N298+N299</f>
        <v>0</v>
      </c>
      <c r="O289" s="28"/>
      <c r="P289" s="28"/>
      <c r="Q289" s="29">
        <f>Q290+Q291+Q292+Q293+Q294+Q295+Q296+Q297+Q298+Q299</f>
        <v>0</v>
      </c>
      <c r="R289" s="29">
        <f>R290+R291+R292+R293+R294+R295+R296+R297+R298+R299</f>
        <v>0</v>
      </c>
      <c r="S289" s="29">
        <f>S290+S291+S292+S293+S294+S295+S296+S297+S298+S299</f>
        <v>0</v>
      </c>
      <c r="T289" s="28"/>
      <c r="U289" s="29">
        <f>U290+U291+U292+U293+U294+U295+U296+U297+U298+U299</f>
        <v>0</v>
      </c>
      <c r="V289" s="29">
        <f>V290+V291+V292+V293+V294+V295+V296+V297+V298+V299</f>
        <v>0</v>
      </c>
      <c r="W289" s="29">
        <f>W290+W291+W292+W293+W294+W295+W296+W297+W298+W299</f>
        <v>0</v>
      </c>
      <c r="X289" s="29">
        <f t="shared" ref="X289:AA289" si="734">X290+X291+X292+X293+X294+X295+X296+X297+X298+X299</f>
        <v>0</v>
      </c>
      <c r="Y289" s="29">
        <f t="shared" si="734"/>
        <v>0</v>
      </c>
      <c r="Z289" s="29">
        <f t="shared" si="734"/>
        <v>0</v>
      </c>
      <c r="AA289" s="29">
        <f t="shared" si="734"/>
        <v>0</v>
      </c>
      <c r="AB289" s="29">
        <f t="shared" ref="AB289:AD289" si="735">AB290+AB291+AB292+AB293+AB294+AB295+AB296+AB297+AB298+AB299</f>
        <v>7485.7</v>
      </c>
      <c r="AC289" s="29">
        <f t="shared" si="735"/>
        <v>8169.1091999999999</v>
      </c>
      <c r="AD289" s="29">
        <f t="shared" si="735"/>
        <v>8168.1391100000001</v>
      </c>
      <c r="AE289" s="29">
        <f>AD289/AC289*100</f>
        <v>99.988124898611957</v>
      </c>
      <c r="AF289" s="29"/>
      <c r="AG289" s="29">
        <f>AG290+AG291+AG292+AG293+AG294+AG295+AG296+AG297+AG298+AG299</f>
        <v>0</v>
      </c>
      <c r="AH289" s="29">
        <f>AH290+AH291+AH292+AH293+AH294+AH295+AH296+AH297+AH298+AH299</f>
        <v>0</v>
      </c>
      <c r="AI289" s="29">
        <f>AI290+AI291+AI292+AI293+AI294+AI295+AI296+AI297+AI298+AI299</f>
        <v>0</v>
      </c>
      <c r="AJ289" s="29"/>
      <c r="AK289" s="29">
        <f t="shared" ref="AK289:AP289" si="736">AK290+AK291+AK292+AK293+AK294+AK295+AK296+AK297+AK298+AK299</f>
        <v>0</v>
      </c>
      <c r="AL289" s="29">
        <f t="shared" si="736"/>
        <v>0</v>
      </c>
      <c r="AM289" s="29">
        <f t="shared" si="736"/>
        <v>0</v>
      </c>
      <c r="AN289" s="29">
        <f t="shared" ref="AN289" si="737">AN290+AN291+AN292+AN293+AN294+AN295+AN296+AN297+AN298+AN299</f>
        <v>0</v>
      </c>
      <c r="AO289" s="29">
        <f t="shared" si="736"/>
        <v>0</v>
      </c>
      <c r="AP289" s="29">
        <f t="shared" si="736"/>
        <v>0</v>
      </c>
      <c r="AQ289" s="29"/>
      <c r="AR289" s="29">
        <f>AR290+AR291+AR292+AR293+AR294+AR295+AR296+AR297+AR298+AR299</f>
        <v>102</v>
      </c>
      <c r="AS289" s="29">
        <f>AS290+AS291+AS292+AS293+AS294+AS295+AS296+AS297+AS298+AS299</f>
        <v>102.04</v>
      </c>
      <c r="AT289" s="29">
        <f>AT290+AT291+AT292+AT293+AT294+AT295+AT296+AT297+AT298+AT299</f>
        <v>102.04</v>
      </c>
      <c r="AU289" s="28">
        <f>AT289/AS289*100</f>
        <v>100</v>
      </c>
      <c r="AV289" s="29">
        <f>AV290+AV291+AV292+AV293+AV294+AV295+AV296+AV297+AV298+AV299</f>
        <v>0</v>
      </c>
      <c r="AW289" s="29">
        <f>AW290+AW291+AW292+AW293+AW294+AW295+AW296+AW297+AW298+AW299</f>
        <v>0</v>
      </c>
      <c r="AX289" s="29">
        <f>AX290+AX291+AX292+AX293+AX294+AX295+AX296+AX297+AX298+AX299</f>
        <v>0</v>
      </c>
      <c r="AY289" s="28"/>
      <c r="AZ289" s="29">
        <f>AZ290+AZ291+AZ292+AZ293+AZ294+AZ295+AZ296+AZ297+AZ298+AZ299</f>
        <v>210.13378</v>
      </c>
      <c r="BA289" s="29">
        <f>BA290+BA291+BA292+BA293+BA294+BA295+BA296+BA297+BA298+BA299</f>
        <v>210.13378</v>
      </c>
      <c r="BB289" s="29">
        <f>BB290+BB291+BB292+BB293+BB294+BB295+BB296+BB297+BB298+BB299</f>
        <v>210.13378</v>
      </c>
      <c r="BC289" s="28">
        <f>BB289/BA289*100</f>
        <v>100</v>
      </c>
      <c r="BD289" s="29">
        <f>BD290+BD291+BD292+BD293+BD294+BD295+BD296+BD297+BD298+BD299</f>
        <v>9994.5918399999991</v>
      </c>
      <c r="BE289" s="29">
        <f>BE290+BE291+BE292+BE293+BE294+BE295+BE296+BE297+BE298+BE299</f>
        <v>9994.5918399999991</v>
      </c>
      <c r="BF289" s="29">
        <f>BF290+BF291+BF292+BF293+BF294+BF295+BF296+BF297+BF298+BF299</f>
        <v>9994.5918399999991</v>
      </c>
      <c r="BG289" s="28">
        <f>BF289/BE289*100</f>
        <v>100</v>
      </c>
      <c r="BH289" s="29"/>
      <c r="BI289" s="29"/>
      <c r="BJ289" s="29"/>
      <c r="BK289" s="28"/>
      <c r="BL289" s="28"/>
      <c r="BM289" s="29">
        <f>BM290+BM291+BM292+BM293+BM294+BM295+BM296+BM297+BM298+BM299</f>
        <v>0</v>
      </c>
      <c r="BN289" s="29">
        <f>BN290+BN291+BN292+BN293+BN294+BN295+BN296+BN297+BN298+BN299</f>
        <v>0</v>
      </c>
      <c r="BO289" s="29">
        <f>BO290+BO291+BO292+BO293+BO294+BO295+BO296+BO297+BO298+BO299</f>
        <v>0</v>
      </c>
      <c r="BP289" s="29"/>
      <c r="BQ289" s="29">
        <f>BQ290+BQ291+BQ292+BQ293+BQ294+BQ295+BQ296+BQ297+BQ298+BQ299</f>
        <v>3124.8699700000002</v>
      </c>
      <c r="BR289" s="29">
        <f>BR290+BR291+BR292+BR293+BR294+BR295+BR296+BR297+BR298+BR299</f>
        <v>864.77439000000004</v>
      </c>
      <c r="BS289" s="28">
        <f t="shared" si="686"/>
        <v>27.67393198124017</v>
      </c>
      <c r="BT289" s="29">
        <f>BT290+BT291+BT292+BT293+BT294+BT295+BT296+BT297+BT298+BT299</f>
        <v>12750</v>
      </c>
      <c r="BU289" s="29">
        <f>BU290+BU291+BU292+BU293+BU294+BU295+BU296+BU297+BU298+BU299</f>
        <v>12750</v>
      </c>
      <c r="BV289" s="29">
        <f>BV290+BV291+BV292+BV293+BV294+BV295+BV296+BV297+BV298+BV299</f>
        <v>12750</v>
      </c>
      <c r="BW289" s="28">
        <f>BV289/BU289*100</f>
        <v>100</v>
      </c>
      <c r="BX289" s="29">
        <f t="shared" ref="BX289:CE289" si="738">BX290+BX291+BX292+BX293+BX294+BX295+BX296+BX297+BX298+BX299</f>
        <v>49789.1</v>
      </c>
      <c r="BY289" s="29">
        <f t="shared" si="738"/>
        <v>66744.7</v>
      </c>
      <c r="BZ289" s="29">
        <f t="shared" si="738"/>
        <v>43701.094600000004</v>
      </c>
      <c r="CA289" s="29">
        <f t="shared" si="738"/>
        <v>65.475003408510347</v>
      </c>
      <c r="CB289" s="29">
        <f t="shared" si="738"/>
        <v>0</v>
      </c>
      <c r="CC289" s="29">
        <f t="shared" si="738"/>
        <v>0</v>
      </c>
      <c r="CD289" s="29">
        <f t="shared" si="738"/>
        <v>0</v>
      </c>
      <c r="CE289" s="29">
        <f t="shared" si="738"/>
        <v>0</v>
      </c>
      <c r="CF289" s="29">
        <f t="shared" ref="CF289" si="739">CF290+CF291+CF292+CF293+CF294+CF295+CF296+CF297+CF298+CF299</f>
        <v>8796.7000000000007</v>
      </c>
      <c r="CG289" s="29">
        <f t="shared" ref="CG289:CL289" si="740">CG290+CG291+CG292+CG293+CG294+CG295+CG296+CG297+CG298+CG299</f>
        <v>10350.1</v>
      </c>
      <c r="CH289" s="29">
        <f t="shared" si="740"/>
        <v>5377.7346799999996</v>
      </c>
      <c r="CI289" s="29">
        <f t="shared" si="740"/>
        <v>51.958287166307571</v>
      </c>
      <c r="CJ289" s="29">
        <f t="shared" ref="CJ289" si="741">CJ290+CJ291+CJ292+CJ293+CJ294+CJ295+CJ296+CJ297+CJ298+CJ299</f>
        <v>1400</v>
      </c>
      <c r="CK289" s="29">
        <f t="shared" si="740"/>
        <v>1400</v>
      </c>
      <c r="CL289" s="29">
        <f t="shared" si="740"/>
        <v>647.76</v>
      </c>
      <c r="CM289" s="29">
        <f>CL289/CK289*100</f>
        <v>46.268571428571427</v>
      </c>
      <c r="CN289" s="29">
        <f t="shared" ref="CN289" si="742">CN290+CN291+CN292+CN293+CN294+CN295+CN296+CN297+CN298+CN299</f>
        <v>0</v>
      </c>
      <c r="CO289" s="29">
        <f t="shared" ref="CO289:CT289" si="743">CO290+CO291+CO292+CO293+CO294+CO295+CO296+CO297+CO298+CO299</f>
        <v>0</v>
      </c>
      <c r="CP289" s="29">
        <f t="shared" si="743"/>
        <v>0</v>
      </c>
      <c r="CQ289" s="29">
        <f t="shared" si="743"/>
        <v>0</v>
      </c>
      <c r="CR289" s="29">
        <f t="shared" ref="CR289" si="744">CR290+CR291+CR292+CR293+CR294+CR295+CR296+CR297+CR298+CR299</f>
        <v>502.27499</v>
      </c>
      <c r="CS289" s="29">
        <f t="shared" si="743"/>
        <v>502.27499</v>
      </c>
      <c r="CT289" s="29">
        <f t="shared" si="743"/>
        <v>502.27499</v>
      </c>
      <c r="CU289" s="82">
        <f t="shared" ref="CU289:CU291" si="745">CT289/CS289*100</f>
        <v>100</v>
      </c>
      <c r="CV289" s="28"/>
      <c r="CW289" s="29">
        <f>CW290+CW291+CW292+CW293+CW294+CW295+CW296+CW297+CW298+CW299</f>
        <v>0</v>
      </c>
      <c r="CX289" s="29">
        <f>CX290+CX291+CX292+CX293+CX294+CX295+CX296+CX297+CX298+CX299</f>
        <v>0</v>
      </c>
      <c r="CY289" s="29">
        <f>CY290+CY291+CY292+CY293+CY294+CY295+CY296+CY297+CY298+CY299</f>
        <v>0</v>
      </c>
      <c r="CZ289" s="29">
        <f t="shared" ref="CZ289" si="746">CZ290+CZ291+CZ292+CZ293+CZ294+CZ295+CZ296+CZ297+CZ298+CZ299</f>
        <v>43311</v>
      </c>
      <c r="DA289" s="29">
        <f t="shared" ref="DA289:DF289" si="747">DA290+DA291+DA292+DA293+DA294+DA295+DA296+DA297+DA298+DA299</f>
        <v>43311</v>
      </c>
      <c r="DB289" s="29">
        <f t="shared" si="747"/>
        <v>31412.999820000001</v>
      </c>
      <c r="DC289" s="82">
        <f t="shared" si="713"/>
        <v>72.528918334834117</v>
      </c>
      <c r="DD289" s="29">
        <f t="shared" si="747"/>
        <v>156406.58599999998</v>
      </c>
      <c r="DE289" s="29">
        <f t="shared" si="747"/>
        <v>156406.58599999998</v>
      </c>
      <c r="DF289" s="29">
        <f t="shared" si="747"/>
        <v>156406.58599999998</v>
      </c>
      <c r="DG289" s="82">
        <f t="shared" ref="DG289" si="748">DF289/DE289*100</f>
        <v>100</v>
      </c>
      <c r="DH289" s="29"/>
      <c r="DI289" s="29">
        <f>DI290+DI291+DI292+DI293+DI294+DI295+DI296+DI297+DI298+DI299</f>
        <v>0</v>
      </c>
      <c r="DJ289" s="29">
        <f>DJ290+DJ291+DJ292+DJ293+DJ294+DJ295+DJ296+DJ297+DJ298+DJ299</f>
        <v>0</v>
      </c>
      <c r="DK289" s="29">
        <f>DK290+DK291+DK292+DK293+DK294+DK295+DK296+DK297+DK298+DK299</f>
        <v>0</v>
      </c>
      <c r="DL289" s="29"/>
      <c r="DM289" s="29">
        <f>DM290+DM291+DM292+DM293+DM294+DM295+DM296+DM297+DM298+DM299</f>
        <v>703.11</v>
      </c>
      <c r="DN289" s="29">
        <f>DN290+DN291+DN292+DN293+DN294+DN295+DN296+DN297+DN298+DN299</f>
        <v>703.11</v>
      </c>
      <c r="DO289" s="28">
        <f t="shared" ref="DO289:DO294" si="749">DN289/DM289*100</f>
        <v>100</v>
      </c>
      <c r="DP289" s="29">
        <f>DP290+DP291+DP292+DP293+DP294+DP295+DP296+DP297+DP298+DP299</f>
        <v>417.6</v>
      </c>
      <c r="DQ289" s="29">
        <f>DQ290+DQ291+DQ292+DQ293+DQ294+DQ295+DQ296+DQ297+DQ298+DQ299</f>
        <v>417.6</v>
      </c>
      <c r="DR289" s="29">
        <f>DR290+DR291+DR292+DR293+DR294+DR295+DR296+DR297+DR298+DR299</f>
        <v>148.11799999999999</v>
      </c>
      <c r="DS289" s="29">
        <f>DR289/DQ289*100</f>
        <v>35.468869731800758</v>
      </c>
      <c r="DT289" s="29"/>
      <c r="DU289" s="29">
        <f>DU290+DU291+DU292+DU293+DU294+DU295+DU296+DU297+DU298+DU299</f>
        <v>0</v>
      </c>
      <c r="DV289" s="29">
        <f>DV290+DV291+DV292+DV293+DV294+DV295+DV296+DV297+DV298+DV299</f>
        <v>0</v>
      </c>
      <c r="DW289" s="29">
        <f>DW290+DW291+DW292+DW293+DW294+DW295+DW296+DW297+DW298+DW299</f>
        <v>0</v>
      </c>
      <c r="DX289" s="29"/>
      <c r="DY289" s="29">
        <f t="shared" ref="DY289:ED289" si="750">DY290+DY291+DY292+DY293+DY294+DY295+DY296+DY297+DY298+DY299</f>
        <v>0</v>
      </c>
      <c r="DZ289" s="29">
        <f t="shared" si="750"/>
        <v>0</v>
      </c>
      <c r="EA289" s="29">
        <f t="shared" si="750"/>
        <v>0</v>
      </c>
      <c r="EB289" s="29">
        <v>25251</v>
      </c>
      <c r="EC289" s="29">
        <f t="shared" si="750"/>
        <v>25251</v>
      </c>
      <c r="ED289" s="29">
        <f t="shared" si="750"/>
        <v>16768.899649999999</v>
      </c>
      <c r="EE289" s="29">
        <f>ED289/EC289*100</f>
        <v>66.408853708763999</v>
      </c>
      <c r="EF289" s="29"/>
      <c r="EG289" s="29"/>
      <c r="EH289" s="29"/>
      <c r="EI289" s="28"/>
      <c r="EJ289" s="29">
        <f>EJ290+EJ291+EJ292+EJ293+EJ294+EJ295+EJ296+EJ297+EJ298+EJ299</f>
        <v>9969.6</v>
      </c>
      <c r="EK289" s="29">
        <f>EK290+EK291+EK292+EK293+EK294+EK295+EK296+EK297+EK298+EK299</f>
        <v>10922.5</v>
      </c>
      <c r="EL289" s="29">
        <f>EL290+EL291+EL292+EL293+EL294+EL295+EL296+EL297+EL298+EL299</f>
        <v>5319.6663799999997</v>
      </c>
      <c r="EM289" s="29">
        <f>EL289/EK289*100</f>
        <v>48.703743465323868</v>
      </c>
      <c r="EN289" s="29">
        <f>EN290+EN291+EN292+EN293+EN294+EN295+EN296+EN297+EN298+EN299</f>
        <v>1720.1</v>
      </c>
      <c r="EO289" s="29">
        <f>EO290+EO291+EO292+EO293+EO294+EO295+EO296+EO297+EO298+EO299</f>
        <v>1720.1</v>
      </c>
      <c r="EP289" s="29">
        <f>EP290+EP291+EP292+EP293+EP294+EP295+EP296+EP297+EP298+EP299</f>
        <v>693.64931999999999</v>
      </c>
      <c r="EQ289" s="29">
        <f>EP289/EO289*100</f>
        <v>40.326104296261846</v>
      </c>
      <c r="ER289" s="29">
        <f t="shared" ref="ER289" si="751">ER290+ER291+ER292+ER293+ER294+ER295+ER296+ER297+ER298+ER299</f>
        <v>9234.4</v>
      </c>
      <c r="ES289" s="29">
        <f t="shared" ref="ES289:EZ289" si="752">ES290+ES291+ES292+ES293+ES294+ES295+ES296+ES297+ES298+ES299</f>
        <v>8152.6</v>
      </c>
      <c r="ET289" s="29">
        <f t="shared" si="752"/>
        <v>8152.5</v>
      </c>
      <c r="EU289" s="29">
        <f t="shared" si="752"/>
        <v>99.998773397443756</v>
      </c>
      <c r="EV289" s="29">
        <f t="shared" ref="EV289" si="753">EV290+EV291+EV292+EV293+EV294+EV295+EV296+EV297+EV298+EV299</f>
        <v>3000</v>
      </c>
      <c r="EW289" s="29">
        <f t="shared" si="752"/>
        <v>4921.1447199999993</v>
      </c>
      <c r="EX289" s="29">
        <f t="shared" si="752"/>
        <v>3382.4251800000002</v>
      </c>
      <c r="EY289" s="29">
        <f t="shared" si="752"/>
        <v>68.732487509532149</v>
      </c>
      <c r="EZ289" s="29">
        <f t="shared" si="752"/>
        <v>1400</v>
      </c>
      <c r="FA289" s="29">
        <f t="shared" ref="FA289:FC289" si="754">FA290+FA291+FA292+FA293+FA294+FA295+FA296+FA297+FA298+FA299</f>
        <v>1400</v>
      </c>
      <c r="FB289" s="29">
        <f t="shared" si="754"/>
        <v>1400</v>
      </c>
      <c r="FC289" s="29">
        <f t="shared" si="754"/>
        <v>100</v>
      </c>
      <c r="FD289" s="29">
        <f>FD290+FD291+FD292+FD293+FD294+FD295+FD296+FD297+FD298+FD299</f>
        <v>0</v>
      </c>
      <c r="FE289" s="29">
        <f>FE290+FE291+FE292+FE293+FE294+FE295+FE296+FE297+FE298+FE299</f>
        <v>0</v>
      </c>
      <c r="FF289" s="29">
        <f>FF290+FF291+FF292+FF293+FF294+FF295+FF296+FF297+FF298+FF299</f>
        <v>0</v>
      </c>
      <c r="FG289" s="29">
        <f>FG290+FG291+FG292+FG293+FG294+FG295+FG296+FG297+FG298+FG299</f>
        <v>0</v>
      </c>
      <c r="FH289" s="29"/>
      <c r="FI289" s="29">
        <f>FI290+FI291+FI292+FI293+FI294+FI295+FI296+FI297+FI298+FI299</f>
        <v>0</v>
      </c>
      <c r="FJ289" s="29">
        <f>FJ290+FJ291+FJ292+FJ293+FJ294+FJ295+FJ296+FJ297+FJ298+FJ299</f>
        <v>0</v>
      </c>
      <c r="FK289" s="29">
        <f>FK290+FK291+FK292+FK293+FK294+FK295+FK296+FK297+FK298+FK299</f>
        <v>0</v>
      </c>
      <c r="FL289" s="187"/>
      <c r="FM289" s="29">
        <f t="shared" ref="FM289:FR289" si="755">FM290+FM291+FM292+FM293+FM294+FM295+FM296+FM297+FM298+FM299</f>
        <v>0</v>
      </c>
      <c r="FN289" s="29">
        <f t="shared" si="755"/>
        <v>0</v>
      </c>
      <c r="FO289" s="29">
        <f t="shared" si="755"/>
        <v>0</v>
      </c>
      <c r="FP289" s="29">
        <f t="shared" ref="FP289" si="756">FP290+FP291+FP292+FP293+FP294+FP295+FP296+FP297+FP298+FP299</f>
        <v>0</v>
      </c>
      <c r="FQ289" s="29">
        <f t="shared" si="755"/>
        <v>0</v>
      </c>
      <c r="FR289" s="29">
        <f t="shared" si="755"/>
        <v>0</v>
      </c>
      <c r="FS289" s="29"/>
      <c r="FT289" s="29"/>
      <c r="FU289" s="29">
        <f t="shared" ref="FU289:GH289" si="757">FU290+FU291+FU292+FU293+FU294+FU295+FU296+FU297+FU298+FU299</f>
        <v>42623.399999999994</v>
      </c>
      <c r="FV289" s="29">
        <f t="shared" si="757"/>
        <v>27062.871579999999</v>
      </c>
      <c r="FW289" s="82">
        <f t="shared" ref="FW289:FW298" si="758">FV289/FU289*100</f>
        <v>63.492991126939671</v>
      </c>
      <c r="FX289" s="29">
        <f t="shared" si="757"/>
        <v>0</v>
      </c>
      <c r="FY289" s="29">
        <f t="shared" si="757"/>
        <v>0</v>
      </c>
      <c r="FZ289" s="29">
        <f t="shared" si="757"/>
        <v>0</v>
      </c>
      <c r="GA289" s="29">
        <f t="shared" si="757"/>
        <v>0</v>
      </c>
      <c r="GB289" s="29">
        <f t="shared" si="757"/>
        <v>53867.272729999997</v>
      </c>
      <c r="GC289" s="29">
        <f t="shared" ref="GC289:GD289" si="759">GC290+GC291+GC292+GC293+GC294+GC295+GC296+GC297+GC298+GC299</f>
        <v>53867.272729999997</v>
      </c>
      <c r="GD289" s="29">
        <f t="shared" si="759"/>
        <v>32114.007249999999</v>
      </c>
      <c r="GE289" s="29">
        <f>GD289/GC289*100</f>
        <v>59.616916956174258</v>
      </c>
      <c r="GF289" s="29">
        <f t="shared" si="757"/>
        <v>0</v>
      </c>
      <c r="GG289" s="29">
        <f t="shared" si="757"/>
        <v>2658</v>
      </c>
      <c r="GH289" s="29">
        <f t="shared" si="757"/>
        <v>2658</v>
      </c>
      <c r="GI289" s="29">
        <f t="shared" si="733"/>
        <v>100</v>
      </c>
      <c r="GJ289" s="29"/>
      <c r="GK289" s="29">
        <f>GK290+GK291+GK292+GK293+GK294+GK295+GK296+GK297+GK298+GK299</f>
        <v>0</v>
      </c>
      <c r="GL289" s="29">
        <f>GL290+GL291+GL292+GL293+GL294+GL295+GL296+GL297+GL298+GL299</f>
        <v>0</v>
      </c>
      <c r="GM289" s="29"/>
      <c r="GN289" s="29">
        <f>GN290+GN291+GN292+GN293+GN294+GN295+GN296+GN297+GN298+GN299</f>
        <v>7558.7</v>
      </c>
      <c r="GO289" s="29">
        <f>GO290+GO291+GO292+GO293+GO294+GO295+GO296+GO297+GO298+GO299</f>
        <v>0</v>
      </c>
      <c r="GP289" s="29">
        <f>GP290+GP291+GP292+GP293+GP294+GP295+GP296+GP297+GP298+GP299</f>
        <v>0</v>
      </c>
      <c r="GQ289" s="29"/>
      <c r="GR289" s="29"/>
      <c r="GS289" s="29">
        <f>GS290+GS291+GS292+GS293+GS294+GS295+GS296+GS297+GS298+GS299</f>
        <v>0</v>
      </c>
      <c r="GT289" s="29">
        <f>GT290+GT291+GT292+GT293+GT294+GT295+GT296+GT297+GT298+GT299</f>
        <v>0</v>
      </c>
      <c r="GU289" s="29">
        <f>GU290+GU291+GU292+GU293+GU294+GU295+GU296+GU297+GU298+GU299</f>
        <v>0</v>
      </c>
      <c r="GV289" s="29"/>
      <c r="GW289" s="29"/>
      <c r="GX289" s="29"/>
      <c r="GY289" s="28"/>
      <c r="GZ289" s="28"/>
      <c r="HA289" s="29">
        <f>HA290+HA291+HA292+HA293+HA294+HA295+HA296+HA297+HA298+HA299</f>
        <v>0</v>
      </c>
      <c r="HB289" s="29">
        <f>HB290+HB291+HB292+HB293+HB294+HB295+HB296+HB297+HB298+HB299</f>
        <v>0</v>
      </c>
      <c r="HC289" s="28"/>
      <c r="HD289" s="28"/>
      <c r="HE289" s="29">
        <f>HE290+HE291+HE292+HE293+HE294+HE295+HE296+HE297+HE298+HE299</f>
        <v>0</v>
      </c>
      <c r="HF289" s="29">
        <f>HF290+HF291+HF292+HF293+HF294+HF295+HF296+HF297+HF298+HF299</f>
        <v>0</v>
      </c>
      <c r="HG289" s="28"/>
      <c r="HH289" s="29">
        <f>HH290+HH291+HH292+HH293+HH294+HH295+HH296+HH297+HH298+HH299</f>
        <v>3000</v>
      </c>
      <c r="HI289" s="29">
        <f>HI290+HI291+HI292+HI293+HI294+HI295+HI296+HI297+HI298+HI299</f>
        <v>1994.8334600000001</v>
      </c>
      <c r="HJ289" s="29">
        <f>HJ290+HJ291+HJ292+HJ293+HJ294+HJ295+HJ296+HJ297+HJ298+HJ299</f>
        <v>1000</v>
      </c>
      <c r="HK289" s="28">
        <f>HJ289/HI289*100</f>
        <v>50.129498028371756</v>
      </c>
      <c r="HL289" s="29">
        <f>HL290+HL291+HL292+HL293+HL294+HL295+HL296+HL297+HL298+HL299</f>
        <v>3665</v>
      </c>
      <c r="HM289" s="29">
        <f>HM290+HM291+HM292+HM293+HM294+HM295+HM296+HM297+HM298+HM299</f>
        <v>3665</v>
      </c>
      <c r="HN289" s="29">
        <f>HN290+HN291+HN292+HN293+HN294+HN295+HN296+HN297+HN298+HN299</f>
        <v>2223.75999</v>
      </c>
      <c r="HO289" s="28">
        <f>HN289/HM289*100</f>
        <v>60.675579536152803</v>
      </c>
      <c r="HP289" s="29">
        <f>HP290+HP291+HP292+HP293+HP294+HP295+HP296+HP297+HP298+HP299</f>
        <v>0</v>
      </c>
      <c r="HQ289" s="29">
        <f>HQ290+HQ291+HQ292+HQ293+HQ294+HQ295+HQ296+HQ297+HQ298+HQ299</f>
        <v>0</v>
      </c>
      <c r="HR289" s="29">
        <f>HR290+HR291+HR292+HR293+HR294+HR295+HR296+HR297+HR298+HR299</f>
        <v>0</v>
      </c>
      <c r="HS289" s="28"/>
      <c r="HT289" s="29">
        <f>HT290+HT291+HT292+HT293+HT294+HT295+HT296+HT297+HT298+HT299</f>
        <v>0</v>
      </c>
      <c r="HU289" s="29">
        <f>HU290+HU291+HU292+HU293+HU294+HU295+HU296+HU297+HU298+HU299</f>
        <v>0</v>
      </c>
      <c r="HV289" s="29">
        <f>HV290+HV291+HV292+HV293+HV294+HV295+HV296+HV297+HV298+HV299</f>
        <v>0</v>
      </c>
      <c r="HW289" s="28"/>
      <c r="HX289" s="29"/>
      <c r="HY289" s="29"/>
      <c r="HZ289" s="29"/>
      <c r="IA289" s="28"/>
      <c r="IB289" s="29"/>
      <c r="IC289" s="29"/>
      <c r="ID289" s="29"/>
      <c r="IE289" s="28"/>
      <c r="IF289" s="29"/>
      <c r="IG289" s="29"/>
      <c r="IH289" s="29"/>
      <c r="II289" s="28"/>
      <c r="IJ289" s="28"/>
      <c r="IK289" s="29"/>
      <c r="IL289" s="29"/>
      <c r="IM289" s="28"/>
      <c r="IN289" s="28"/>
      <c r="IO289" s="29"/>
      <c r="IP289" s="29"/>
      <c r="IQ289" s="28"/>
      <c r="IR289" s="187"/>
      <c r="IS289" s="29">
        <f>IS290+IS291+IS292+IS293+IS294+IS295+IS296+IS297+IS298+IS299</f>
        <v>74017.45</v>
      </c>
      <c r="IT289" s="29">
        <f>IT290+IT291+IT292+IT293+IT294+IT295+IT296+IT297+IT298+IT299</f>
        <v>0</v>
      </c>
      <c r="IU289" s="187"/>
      <c r="IV289" s="29"/>
      <c r="IW289" s="29"/>
      <c r="IX289" s="29"/>
      <c r="IY289" s="28"/>
      <c r="IZ289" s="29"/>
      <c r="JA289" s="29"/>
      <c r="JB289" s="29"/>
      <c r="JC289" s="28"/>
      <c r="JD289" s="28"/>
      <c r="JE289" s="29"/>
      <c r="JF289" s="29"/>
      <c r="JG289" s="28"/>
      <c r="JH289" s="29"/>
      <c r="JI289" s="29"/>
      <c r="JJ289" s="29"/>
      <c r="JK289" s="28"/>
      <c r="JL289" s="28"/>
      <c r="JM289" s="29"/>
      <c r="JN289" s="29"/>
      <c r="JO289" s="28"/>
      <c r="JP289" s="29"/>
      <c r="JQ289" s="29"/>
      <c r="JR289" s="29"/>
      <c r="JS289" s="28"/>
      <c r="JT289" s="28"/>
      <c r="JU289" s="28"/>
      <c r="JV289" s="28"/>
      <c r="JW289" s="28"/>
      <c r="JX289" s="75"/>
      <c r="JY289" s="75"/>
      <c r="JZ289" s="75"/>
      <c r="KA289" s="75"/>
      <c r="KB289" s="28"/>
      <c r="KC289" s="29"/>
      <c r="KD289" s="29"/>
      <c r="KE289" s="28"/>
      <c r="KF289" s="28"/>
      <c r="KG289" s="29"/>
      <c r="KH289" s="29"/>
      <c r="KI289" s="28"/>
      <c r="KJ289" s="28"/>
      <c r="KK289" s="29"/>
      <c r="KL289" s="29"/>
      <c r="KM289" s="28"/>
      <c r="KN289" s="28"/>
      <c r="KO289" s="29">
        <f>SUM(KO290:KO299)</f>
        <v>500</v>
      </c>
      <c r="KP289" s="29">
        <f>SUM(KP290:KP299)</f>
        <v>500</v>
      </c>
      <c r="KQ289" s="28">
        <f>KP289/KO289*100</f>
        <v>100</v>
      </c>
      <c r="KR289" s="28"/>
      <c r="KS289" s="29">
        <f>SUM(KS290:KS299)</f>
        <v>0</v>
      </c>
      <c r="KT289" s="29">
        <f>SUM(KT290:KT299)</f>
        <v>0</v>
      </c>
      <c r="KU289" s="28"/>
      <c r="KV289" s="28"/>
      <c r="KW289" s="29">
        <f>SUM(KW290:KW299)</f>
        <v>0</v>
      </c>
      <c r="KX289" s="29">
        <f>SUM(KX290:KX299)</f>
        <v>0</v>
      </c>
      <c r="KY289" s="28"/>
      <c r="KZ289" s="28"/>
      <c r="LA289" s="29">
        <f>SUM(LA290:LA299)</f>
        <v>0</v>
      </c>
      <c r="LB289" s="29">
        <f>SUM(LB290:LB299)</f>
        <v>0</v>
      </c>
      <c r="LC289" s="28"/>
      <c r="LD289" s="28"/>
      <c r="LE289" s="29">
        <f>SUM(LE290:LE299)</f>
        <v>0</v>
      </c>
      <c r="LF289" s="29">
        <f>SUM(LF290:LF299)</f>
        <v>0</v>
      </c>
      <c r="LG289" s="28"/>
      <c r="LH289" s="28"/>
      <c r="LI289" s="29">
        <f>SUM(LI290:LI299)</f>
        <v>50000</v>
      </c>
      <c r="LJ289" s="29">
        <f>SUM(LJ290:LJ299)</f>
        <v>50000</v>
      </c>
      <c r="LK289" s="28">
        <f t="shared" ref="LK289" si="760">LJ289/LI289*100</f>
        <v>100</v>
      </c>
      <c r="LL289" s="28"/>
      <c r="LM289" s="29">
        <f>SUM(LM290:LM299)</f>
        <v>0</v>
      </c>
      <c r="LN289" s="29">
        <f>SUM(LN290:LN299)</f>
        <v>0</v>
      </c>
      <c r="LO289" s="28"/>
      <c r="LP289" s="28"/>
      <c r="LQ289" s="29">
        <f>SUM(LQ290:LQ299)</f>
        <v>0</v>
      </c>
      <c r="LR289" s="29">
        <f>SUM(LR290:LR299)</f>
        <v>0</v>
      </c>
      <c r="LS289" s="28"/>
    </row>
    <row r="290" spans="1:331" ht="27.75" customHeight="1" x14ac:dyDescent="0.25">
      <c r="A290" s="66" t="s">
        <v>232</v>
      </c>
      <c r="B290" s="198">
        <f t="shared" si="682"/>
        <v>190942.99835000001</v>
      </c>
      <c r="C290" s="198">
        <f t="shared" si="683"/>
        <v>214080.52573000002</v>
      </c>
      <c r="D290" s="198">
        <f t="shared" si="684"/>
        <v>214080.52573000002</v>
      </c>
      <c r="E290" s="198"/>
      <c r="F290" s="198">
        <f t="shared" si="685"/>
        <v>144202.31977999999</v>
      </c>
      <c r="G290" s="26">
        <f t="shared" si="680"/>
        <v>67.358915197110946</v>
      </c>
      <c r="H290" s="27">
        <v>1639.8</v>
      </c>
      <c r="I290" s="27">
        <v>1639.8</v>
      </c>
      <c r="J290" s="26">
        <v>1639.8</v>
      </c>
      <c r="K290" s="26">
        <f>J290/I290*100</f>
        <v>100</v>
      </c>
      <c r="L290" s="26"/>
      <c r="M290" s="27"/>
      <c r="N290" s="27"/>
      <c r="O290" s="26"/>
      <c r="P290" s="26"/>
      <c r="Q290" s="27"/>
      <c r="R290" s="27"/>
      <c r="S290" s="26"/>
      <c r="T290" s="26"/>
      <c r="U290" s="27"/>
      <c r="V290" s="27"/>
      <c r="W290" s="26"/>
      <c r="X290" s="27"/>
      <c r="Y290" s="27"/>
      <c r="Z290" s="27"/>
      <c r="AA290" s="26"/>
      <c r="AB290" s="26">
        <v>7485.7</v>
      </c>
      <c r="AC290" s="26">
        <v>8169.1091999999999</v>
      </c>
      <c r="AD290" s="26">
        <v>8168.1391100000001</v>
      </c>
      <c r="AE290" s="27">
        <f>AD290/AC290*100</f>
        <v>99.988124898611957</v>
      </c>
      <c r="AF290" s="27"/>
      <c r="AG290" s="26"/>
      <c r="AH290" s="26"/>
      <c r="AI290" s="27"/>
      <c r="AJ290" s="27"/>
      <c r="AK290" s="27">
        <v>0</v>
      </c>
      <c r="AL290" s="27">
        <v>0</v>
      </c>
      <c r="AM290" s="26"/>
      <c r="AN290" s="27"/>
      <c r="AO290" s="27"/>
      <c r="AP290" s="27"/>
      <c r="AQ290" s="27"/>
      <c r="AR290" s="27">
        <v>102</v>
      </c>
      <c r="AS290" s="27">
        <v>102.04</v>
      </c>
      <c r="AT290" s="27">
        <v>102.04</v>
      </c>
      <c r="AU290" s="26">
        <f>AT290/AS290*100</f>
        <v>100</v>
      </c>
      <c r="AV290" s="27"/>
      <c r="AW290" s="27"/>
      <c r="AX290" s="27"/>
      <c r="AY290" s="26"/>
      <c r="AZ290" s="27">
        <v>210.13378</v>
      </c>
      <c r="BA290" s="27">
        <v>210.13378</v>
      </c>
      <c r="BB290" s="27">
        <v>210.13378</v>
      </c>
      <c r="BC290" s="26">
        <f>BB290/BA290*100</f>
        <v>100</v>
      </c>
      <c r="BD290" s="27">
        <v>9994.5918399999991</v>
      </c>
      <c r="BE290" s="27">
        <v>9994.5918399999991</v>
      </c>
      <c r="BF290" s="27">
        <v>9994.5918399999991</v>
      </c>
      <c r="BG290" s="26">
        <f>BF290/BE290*100</f>
        <v>100</v>
      </c>
      <c r="BH290" s="27"/>
      <c r="BI290" s="27"/>
      <c r="BJ290" s="27"/>
      <c r="BK290" s="26"/>
      <c r="BL290" s="26"/>
      <c r="BM290" s="27"/>
      <c r="BN290" s="27"/>
      <c r="BO290" s="26"/>
      <c r="BP290" s="26"/>
      <c r="BQ290" s="26"/>
      <c r="BR290" s="26"/>
      <c r="BS290" s="26"/>
      <c r="BT290" s="27">
        <v>0</v>
      </c>
      <c r="BU290" s="27">
        <v>0</v>
      </c>
      <c r="BV290" s="27"/>
      <c r="BW290" s="26"/>
      <c r="BX290" s="27">
        <v>49789.1</v>
      </c>
      <c r="BY290" s="27">
        <v>66744.7</v>
      </c>
      <c r="BZ290" s="26">
        <v>43701.094600000004</v>
      </c>
      <c r="CA290" s="27">
        <f>BZ290/BY290*100</f>
        <v>65.475003408510347</v>
      </c>
      <c r="CB290" s="27"/>
      <c r="CC290" s="27"/>
      <c r="CD290" s="27"/>
      <c r="CE290" s="27"/>
      <c r="CF290" s="27">
        <v>8796.7000000000007</v>
      </c>
      <c r="CG290" s="27">
        <v>10350.1</v>
      </c>
      <c r="CH290" s="27">
        <v>5377.7346799999996</v>
      </c>
      <c r="CI290" s="27">
        <f>CH290/CG290*100</f>
        <v>51.958287166307571</v>
      </c>
      <c r="CJ290" s="27">
        <v>1400</v>
      </c>
      <c r="CK290" s="27">
        <v>1400</v>
      </c>
      <c r="CL290" s="27">
        <v>647.76</v>
      </c>
      <c r="CM290" s="27">
        <f>CL290/CK290*100</f>
        <v>46.268571428571427</v>
      </c>
      <c r="CN290" s="27"/>
      <c r="CO290" s="27"/>
      <c r="CP290" s="79"/>
      <c r="CQ290" s="79"/>
      <c r="CR290" s="27"/>
      <c r="CS290" s="27"/>
      <c r="CT290" s="79"/>
      <c r="CU290" s="31"/>
      <c r="CV290" s="26"/>
      <c r="CW290" s="27"/>
      <c r="CX290" s="79"/>
      <c r="CY290" s="79"/>
      <c r="CZ290" s="27"/>
      <c r="DA290" s="27"/>
      <c r="DB290" s="79"/>
      <c r="DC290" s="31"/>
      <c r="DD290" s="27"/>
      <c r="DE290" s="27"/>
      <c r="DF290" s="79"/>
      <c r="DG290" s="31"/>
      <c r="DH290" s="79"/>
      <c r="DI290" s="27"/>
      <c r="DJ290" s="79"/>
      <c r="DK290" s="79"/>
      <c r="DL290" s="79"/>
      <c r="DM290" s="27"/>
      <c r="DN290" s="79"/>
      <c r="DO290" s="26"/>
      <c r="DP290" s="27">
        <v>417.6</v>
      </c>
      <c r="DQ290" s="27">
        <v>417.6</v>
      </c>
      <c r="DR290" s="27">
        <v>148.11799999999999</v>
      </c>
      <c r="DS290" s="27">
        <f>DR290/DQ290*100</f>
        <v>35.468869731800758</v>
      </c>
      <c r="DT290" s="27"/>
      <c r="DU290" s="27"/>
      <c r="DV290" s="79"/>
      <c r="DW290" s="79"/>
      <c r="DX290" s="79"/>
      <c r="DY290" s="27"/>
      <c r="DZ290" s="79"/>
      <c r="EA290" s="79"/>
      <c r="EB290" s="27">
        <v>25251</v>
      </c>
      <c r="EC290" s="27">
        <v>25251</v>
      </c>
      <c r="ED290" s="27">
        <v>16768.899649999999</v>
      </c>
      <c r="EE290" s="27">
        <f>ED290/EC290*100</f>
        <v>66.408853708763999</v>
      </c>
      <c r="EF290" s="27"/>
      <c r="EG290" s="27"/>
      <c r="EH290" s="79"/>
      <c r="EI290" s="26"/>
      <c r="EJ290" s="27">
        <v>9969.6</v>
      </c>
      <c r="EK290" s="27">
        <v>10922.5</v>
      </c>
      <c r="EL290" s="27">
        <v>5319.6663799999997</v>
      </c>
      <c r="EM290" s="27">
        <f>EL290/EK290*100</f>
        <v>48.703743465323868</v>
      </c>
      <c r="EN290" s="27">
        <v>1720.1</v>
      </c>
      <c r="EO290" s="27">
        <v>1720.1</v>
      </c>
      <c r="EP290" s="27">
        <v>693.64931999999999</v>
      </c>
      <c r="EQ290" s="27">
        <f>EP290/EO290*100</f>
        <v>40.326104296261846</v>
      </c>
      <c r="ER290" s="27">
        <v>9234.4</v>
      </c>
      <c r="ES290" s="27">
        <v>8152.6</v>
      </c>
      <c r="ET290" s="27">
        <v>8152.5</v>
      </c>
      <c r="EU290" s="27">
        <f>ET290/ES290*100</f>
        <v>99.998773397443756</v>
      </c>
      <c r="EV290" s="27">
        <v>3000</v>
      </c>
      <c r="EW290" s="163">
        <v>4921.1447199999993</v>
      </c>
      <c r="EX290" s="163">
        <v>3382.4251800000002</v>
      </c>
      <c r="EY290" s="27">
        <f>EX290/EW290*100</f>
        <v>68.732487509532149</v>
      </c>
      <c r="EZ290" s="27">
        <v>1400</v>
      </c>
      <c r="FA290" s="27">
        <v>1400</v>
      </c>
      <c r="FB290" s="163">
        <v>1400</v>
      </c>
      <c r="FC290" s="27">
        <f>FB290/FA290*100</f>
        <v>100</v>
      </c>
      <c r="FD290" s="27"/>
      <c r="FE290" s="27"/>
      <c r="FF290" s="79"/>
      <c r="FG290" s="79"/>
      <c r="FH290" s="79"/>
      <c r="FI290" s="27"/>
      <c r="FJ290" s="79"/>
      <c r="FK290" s="79"/>
      <c r="FL290" s="188"/>
      <c r="FM290" s="27"/>
      <c r="FN290" s="79"/>
      <c r="FO290" s="79"/>
      <c r="FP290" s="27"/>
      <c r="FQ290" s="27"/>
      <c r="FR290" s="27"/>
      <c r="FS290" s="27"/>
      <c r="FT290" s="27"/>
      <c r="FU290" s="27"/>
      <c r="FV290" s="27"/>
      <c r="FW290" s="31"/>
      <c r="FX290" s="27"/>
      <c r="FY290" s="27"/>
      <c r="FZ290" s="27"/>
      <c r="GA290" s="27"/>
      <c r="GB290" s="27">
        <v>53867.272729999997</v>
      </c>
      <c r="GC290" s="27">
        <v>53867.272729999997</v>
      </c>
      <c r="GD290" s="27">
        <v>32114.007249999999</v>
      </c>
      <c r="GE290" s="27">
        <f>GD290/GC290*100</f>
        <v>59.616916956174258</v>
      </c>
      <c r="GF290" s="27"/>
      <c r="GG290" s="27">
        <v>2658</v>
      </c>
      <c r="GH290" s="27">
        <v>2658</v>
      </c>
      <c r="GI290" s="27">
        <f>GH290/GG290*100</f>
        <v>100</v>
      </c>
      <c r="GJ290" s="27"/>
      <c r="GK290" s="27"/>
      <c r="GL290" s="27"/>
      <c r="GM290" s="27"/>
      <c r="GN290" s="27"/>
      <c r="GO290" s="27"/>
      <c r="GP290" s="27"/>
      <c r="GQ290" s="27"/>
      <c r="GR290" s="27"/>
      <c r="GS290" s="27">
        <v>0</v>
      </c>
      <c r="GT290" s="27">
        <v>0</v>
      </c>
      <c r="GU290" s="26"/>
      <c r="GV290" s="27"/>
      <c r="GW290" s="27"/>
      <c r="GX290" s="27"/>
      <c r="GY290" s="26"/>
      <c r="GZ290" s="26"/>
      <c r="HA290" s="27"/>
      <c r="HB290" s="27"/>
      <c r="HC290" s="26"/>
      <c r="HD290" s="26"/>
      <c r="HE290" s="27"/>
      <c r="HF290" s="27"/>
      <c r="HG290" s="26"/>
      <c r="HH290" s="27">
        <v>3000</v>
      </c>
      <c r="HI290" s="27">
        <v>1994.8334600000001</v>
      </c>
      <c r="HJ290" s="27">
        <v>1000</v>
      </c>
      <c r="HK290" s="26">
        <f>HJ290/HI290*100</f>
        <v>50.129498028371756</v>
      </c>
      <c r="HL290" s="27">
        <v>3665</v>
      </c>
      <c r="HM290" s="27">
        <v>3665</v>
      </c>
      <c r="HN290" s="27">
        <v>2223.75999</v>
      </c>
      <c r="HO290" s="26">
        <f>HN290/HM290*100</f>
        <v>60.675579536152803</v>
      </c>
      <c r="HP290" s="27"/>
      <c r="HQ290" s="27"/>
      <c r="HR290" s="27"/>
      <c r="HS290" s="26"/>
      <c r="HT290" s="27"/>
      <c r="HU290" s="27"/>
      <c r="HV290" s="27"/>
      <c r="HW290" s="26"/>
      <c r="HX290" s="27"/>
      <c r="HY290" s="27"/>
      <c r="HZ290" s="27"/>
      <c r="IA290" s="26"/>
      <c r="IB290" s="27"/>
      <c r="IC290" s="27"/>
      <c r="ID290" s="27"/>
      <c r="IE290" s="26"/>
      <c r="IF290" s="27"/>
      <c r="IG290" s="27"/>
      <c r="IH290" s="27"/>
      <c r="II290" s="26"/>
      <c r="IJ290" s="26"/>
      <c r="IK290" s="27"/>
      <c r="IL290" s="27"/>
      <c r="IM290" s="26"/>
      <c r="IN290" s="26"/>
      <c r="IO290" s="27"/>
      <c r="IP290" s="27"/>
      <c r="IQ290" s="26"/>
      <c r="IR290" s="188"/>
      <c r="IS290" s="27"/>
      <c r="IT290" s="27"/>
      <c r="IU290" s="188"/>
      <c r="IV290" s="27"/>
      <c r="IW290" s="27"/>
      <c r="IX290" s="27"/>
      <c r="IY290" s="26"/>
      <c r="IZ290" s="27"/>
      <c r="JA290" s="27"/>
      <c r="JB290" s="27"/>
      <c r="JC290" s="26"/>
      <c r="JD290" s="26"/>
      <c r="JE290" s="27"/>
      <c r="JF290" s="27"/>
      <c r="JG290" s="26"/>
      <c r="JH290" s="27"/>
      <c r="JI290" s="27"/>
      <c r="JJ290" s="27"/>
      <c r="JK290" s="26"/>
      <c r="JL290" s="26"/>
      <c r="JM290" s="27"/>
      <c r="JN290" s="27"/>
      <c r="JO290" s="26"/>
      <c r="JP290" s="27"/>
      <c r="JQ290" s="27"/>
      <c r="JR290" s="27"/>
      <c r="JS290" s="26"/>
      <c r="JT290" s="26"/>
      <c r="JU290" s="26"/>
      <c r="JV290" s="26"/>
      <c r="JW290" s="26"/>
      <c r="JX290" s="30"/>
      <c r="JY290" s="30"/>
      <c r="JZ290" s="30"/>
      <c r="KA290" s="30"/>
      <c r="KB290" s="26"/>
      <c r="KC290" s="27"/>
      <c r="KD290" s="27"/>
      <c r="KE290" s="26"/>
      <c r="KF290" s="26"/>
      <c r="KG290" s="27"/>
      <c r="KH290" s="27"/>
      <c r="KI290" s="26"/>
      <c r="KJ290" s="26"/>
      <c r="KK290" s="27"/>
      <c r="KL290" s="27"/>
      <c r="KM290" s="26"/>
      <c r="KN290" s="26"/>
      <c r="KO290" s="27">
        <v>500</v>
      </c>
      <c r="KP290" s="27">
        <v>500</v>
      </c>
      <c r="KQ290" s="26">
        <f>KP290/KO290*100</f>
        <v>100</v>
      </c>
      <c r="KR290" s="26"/>
      <c r="KS290" s="27"/>
      <c r="KT290" s="27"/>
      <c r="KU290" s="26"/>
      <c r="KV290" s="26"/>
      <c r="KW290" s="27"/>
      <c r="KX290" s="27"/>
      <c r="KY290" s="26"/>
      <c r="KZ290" s="26"/>
      <c r="LA290" s="27"/>
      <c r="LB290" s="27"/>
      <c r="LC290" s="26"/>
      <c r="LD290" s="26"/>
      <c r="LE290" s="27"/>
      <c r="LF290" s="27"/>
      <c r="LG290" s="26"/>
      <c r="LH290" s="26"/>
      <c r="LI290" s="27"/>
      <c r="LJ290" s="27"/>
      <c r="LK290" s="26"/>
      <c r="LL290" s="26"/>
      <c r="LM290" s="27"/>
      <c r="LN290" s="27"/>
      <c r="LO290" s="26"/>
      <c r="LP290" s="26"/>
      <c r="LQ290" s="27"/>
      <c r="LR290" s="27"/>
      <c r="LS290" s="26"/>
    </row>
    <row r="291" spans="1:331" ht="15.75" x14ac:dyDescent="0.25">
      <c r="A291" s="66" t="s">
        <v>459</v>
      </c>
      <c r="B291" s="198">
        <f t="shared" si="682"/>
        <v>20810.974989999999</v>
      </c>
      <c r="C291" s="198">
        <f t="shared" si="683"/>
        <v>64652.274989999998</v>
      </c>
      <c r="D291" s="198">
        <f t="shared" si="684"/>
        <v>64652.274989999998</v>
      </c>
      <c r="E291" s="198"/>
      <c r="F291" s="198">
        <f t="shared" si="685"/>
        <v>63252.274989999998</v>
      </c>
      <c r="G291" s="26">
        <f t="shared" si="680"/>
        <v>97.834569626178592</v>
      </c>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v>0</v>
      </c>
      <c r="AQ291" s="27"/>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v>1400</v>
      </c>
      <c r="BR291" s="26"/>
      <c r="BS291" s="26">
        <f t="shared" si="686"/>
        <v>0</v>
      </c>
      <c r="BT291" s="26">
        <v>12750</v>
      </c>
      <c r="BU291" s="26">
        <v>12750</v>
      </c>
      <c r="BV291" s="26">
        <v>12750</v>
      </c>
      <c r="BW291" s="26">
        <f>BV291/BU291*100</f>
        <v>100</v>
      </c>
      <c r="BX291" s="184"/>
      <c r="BY291" s="184"/>
      <c r="BZ291" s="184"/>
      <c r="CA291" s="184"/>
      <c r="CB291" s="26"/>
      <c r="CC291" s="26"/>
      <c r="CD291" s="26"/>
      <c r="CE291" s="80"/>
      <c r="CF291" s="26"/>
      <c r="CG291" s="26"/>
      <c r="CH291" s="26"/>
      <c r="CI291" s="80"/>
      <c r="CJ291" s="26"/>
      <c r="CK291" s="26"/>
      <c r="CL291" s="26"/>
      <c r="CM291" s="80"/>
      <c r="CN291" s="26"/>
      <c r="CO291" s="26"/>
      <c r="CP291" s="26"/>
      <c r="CQ291" s="26"/>
      <c r="CR291" s="26">
        <v>502.27499</v>
      </c>
      <c r="CS291" s="26">
        <v>502.27499</v>
      </c>
      <c r="CT291" s="26">
        <v>502.27499</v>
      </c>
      <c r="CU291" s="31">
        <f t="shared" si="745"/>
        <v>100</v>
      </c>
      <c r="CV291" s="26"/>
      <c r="CW291" s="26"/>
      <c r="CX291" s="26"/>
      <c r="CY291" s="80"/>
      <c r="CZ291" s="26"/>
      <c r="DA291" s="26"/>
      <c r="DB291" s="26"/>
      <c r="DC291" s="31"/>
      <c r="DD291" s="26"/>
      <c r="DE291" s="26"/>
      <c r="DF291" s="26"/>
      <c r="DG291" s="31"/>
      <c r="DH291" s="80"/>
      <c r="DI291" s="26"/>
      <c r="DJ291" s="26"/>
      <c r="DK291" s="80"/>
      <c r="DL291" s="80"/>
      <c r="DM291" s="26"/>
      <c r="DN291" s="26"/>
      <c r="DO291" s="26"/>
      <c r="DP291" s="26"/>
      <c r="DQ291" s="26"/>
      <c r="DR291" s="26"/>
      <c r="DS291" s="27"/>
      <c r="DT291" s="27"/>
      <c r="DU291" s="27"/>
      <c r="DV291" s="26"/>
      <c r="DW291" s="80"/>
      <c r="DX291" s="80"/>
      <c r="DY291" s="27"/>
      <c r="DZ291" s="26"/>
      <c r="EA291" s="80"/>
      <c r="EB291" s="27"/>
      <c r="EC291" s="27"/>
      <c r="ED291" s="26"/>
      <c r="EE291" s="80"/>
      <c r="EF291" s="27"/>
      <c r="EG291" s="27"/>
      <c r="EH291" s="26"/>
      <c r="EI291" s="26"/>
      <c r="EJ291" s="27"/>
      <c r="EK291" s="27"/>
      <c r="EL291" s="26"/>
      <c r="EM291" s="80"/>
      <c r="EN291" s="27"/>
      <c r="EO291" s="27"/>
      <c r="EP291" s="26"/>
      <c r="EQ291" s="27"/>
      <c r="ER291" s="26"/>
      <c r="ES291" s="26"/>
      <c r="ET291" s="26"/>
      <c r="EU291" s="80"/>
      <c r="EV291" s="26"/>
      <c r="EW291" s="26"/>
      <c r="EX291" s="26"/>
      <c r="EY291" s="26"/>
      <c r="EZ291" s="26"/>
      <c r="FA291" s="26"/>
      <c r="FB291" s="26"/>
      <c r="FC291" s="26"/>
      <c r="FD291" s="27"/>
      <c r="FE291" s="27"/>
      <c r="FF291" s="26"/>
      <c r="FG291" s="80"/>
      <c r="FH291" s="80"/>
      <c r="FI291" s="27"/>
      <c r="FJ291" s="26"/>
      <c r="FK291" s="80"/>
      <c r="FL291" s="80"/>
      <c r="FM291" s="27"/>
      <c r="FN291" s="26"/>
      <c r="FO291" s="80"/>
      <c r="FP291" s="26"/>
      <c r="FQ291" s="26"/>
      <c r="FR291" s="26"/>
      <c r="FS291" s="80"/>
      <c r="FT291" s="80"/>
      <c r="FU291" s="26"/>
      <c r="FV291" s="26"/>
      <c r="FW291" s="31"/>
      <c r="FX291" s="26"/>
      <c r="FY291" s="26"/>
      <c r="FZ291" s="26"/>
      <c r="GA291" s="80"/>
      <c r="GB291" s="26"/>
      <c r="GC291" s="26"/>
      <c r="GD291" s="26"/>
      <c r="GE291" s="80"/>
      <c r="GF291" s="26"/>
      <c r="GG291" s="26"/>
      <c r="GH291" s="26"/>
      <c r="GI291" s="80"/>
      <c r="GJ291" s="80"/>
      <c r="GK291" s="26"/>
      <c r="GL291" s="26"/>
      <c r="GM291" s="27"/>
      <c r="GN291" s="26">
        <v>7558.7</v>
      </c>
      <c r="GO291" s="26"/>
      <c r="GP291" s="26"/>
      <c r="GQ291" s="27"/>
      <c r="GR291" s="27"/>
      <c r="GS291" s="26"/>
      <c r="GT291" s="26"/>
      <c r="GU291" s="26"/>
      <c r="GV291" s="26"/>
      <c r="GW291" s="26"/>
      <c r="GX291" s="26"/>
      <c r="GY291" s="26"/>
      <c r="GZ291" s="26"/>
      <c r="HA291" s="26"/>
      <c r="HB291" s="26"/>
      <c r="HC291" s="26"/>
      <c r="HD291" s="26"/>
      <c r="HE291" s="26"/>
      <c r="HF291" s="26"/>
      <c r="HG291" s="26"/>
      <c r="HH291" s="26"/>
      <c r="HI291" s="26"/>
      <c r="HJ291" s="26"/>
      <c r="HK291" s="26"/>
      <c r="HL291" s="26"/>
      <c r="HM291" s="26"/>
      <c r="HN291" s="26"/>
      <c r="HO291" s="26"/>
      <c r="HP291" s="26"/>
      <c r="HQ291" s="26"/>
      <c r="HR291" s="26"/>
      <c r="HS291" s="26"/>
      <c r="HT291" s="26"/>
      <c r="HU291" s="26"/>
      <c r="HV291" s="26"/>
      <c r="HW291" s="26"/>
      <c r="HX291" s="26"/>
      <c r="HY291" s="26"/>
      <c r="HZ291" s="26"/>
      <c r="IA291" s="26"/>
      <c r="IB291" s="26"/>
      <c r="IC291" s="26"/>
      <c r="ID291" s="26"/>
      <c r="IE291" s="26"/>
      <c r="IF291" s="26"/>
      <c r="IG291" s="26"/>
      <c r="IH291" s="26"/>
      <c r="II291" s="26"/>
      <c r="IJ291" s="26"/>
      <c r="IK291" s="26"/>
      <c r="IL291" s="26"/>
      <c r="IM291" s="26"/>
      <c r="IN291" s="26"/>
      <c r="IO291" s="26"/>
      <c r="IP291" s="26"/>
      <c r="IQ291" s="26"/>
      <c r="IR291" s="80"/>
      <c r="IS291" s="27"/>
      <c r="IT291" s="26"/>
      <c r="IU291" s="80"/>
      <c r="IV291" s="26"/>
      <c r="IW291" s="26"/>
      <c r="IX291" s="26"/>
      <c r="IY291" s="26"/>
      <c r="IZ291" s="26"/>
      <c r="JA291" s="26"/>
      <c r="JB291" s="26"/>
      <c r="JC291" s="26"/>
      <c r="JD291" s="26"/>
      <c r="JE291" s="26"/>
      <c r="JF291" s="26"/>
      <c r="JG291" s="26"/>
      <c r="JH291" s="26"/>
      <c r="JI291" s="26"/>
      <c r="JJ291" s="26"/>
      <c r="JK291" s="26"/>
      <c r="JL291" s="26"/>
      <c r="JM291" s="26"/>
      <c r="JN291" s="26"/>
      <c r="JO291" s="26"/>
      <c r="JP291" s="26"/>
      <c r="JQ291" s="26"/>
      <c r="JR291" s="26"/>
      <c r="JS291" s="26"/>
      <c r="JT291" s="26"/>
      <c r="JU291" s="26"/>
      <c r="JV291" s="26"/>
      <c r="JW291" s="26"/>
      <c r="JX291" s="30"/>
      <c r="JY291" s="30"/>
      <c r="JZ291" s="30"/>
      <c r="KA291" s="30"/>
      <c r="KB291" s="26"/>
      <c r="KC291" s="26"/>
      <c r="KD291" s="26"/>
      <c r="KE291" s="26"/>
      <c r="KF291" s="26"/>
      <c r="KG291" s="26"/>
      <c r="KH291" s="26"/>
      <c r="KI291" s="26"/>
      <c r="KJ291" s="26"/>
      <c r="KK291" s="26"/>
      <c r="KL291" s="26"/>
      <c r="KM291" s="26"/>
      <c r="KN291" s="26"/>
      <c r="KO291" s="26"/>
      <c r="KP291" s="26"/>
      <c r="KQ291" s="26"/>
      <c r="KR291" s="26"/>
      <c r="KS291" s="26"/>
      <c r="KT291" s="26"/>
      <c r="KU291" s="26"/>
      <c r="KV291" s="26"/>
      <c r="KW291" s="26"/>
      <c r="KX291" s="26"/>
      <c r="KY291" s="26"/>
      <c r="KZ291" s="26"/>
      <c r="LA291" s="26"/>
      <c r="LB291" s="26"/>
      <c r="LC291" s="26"/>
      <c r="LD291" s="26"/>
      <c r="LE291" s="26"/>
      <c r="LF291" s="26"/>
      <c r="LG291" s="26"/>
      <c r="LH291" s="26"/>
      <c r="LI291" s="26">
        <v>50000</v>
      </c>
      <c r="LJ291" s="26">
        <v>50000</v>
      </c>
      <c r="LK291" s="26">
        <f>LJ291/LI291*100</f>
        <v>100</v>
      </c>
      <c r="LL291" s="26"/>
      <c r="LM291" s="26"/>
      <c r="LN291" s="26"/>
      <c r="LO291" s="26"/>
      <c r="LP291" s="26"/>
      <c r="LQ291" s="26"/>
      <c r="LR291" s="26"/>
      <c r="LS291" s="26"/>
    </row>
    <row r="292" spans="1:331" ht="15.75" x14ac:dyDescent="0.25">
      <c r="A292" s="66" t="s">
        <v>460</v>
      </c>
      <c r="B292" s="198">
        <f t="shared" si="682"/>
        <v>147903.26999999999</v>
      </c>
      <c r="C292" s="198">
        <f t="shared" si="683"/>
        <v>154245.99364999999</v>
      </c>
      <c r="D292" s="198">
        <f t="shared" si="684"/>
        <v>154245.99364999999</v>
      </c>
      <c r="E292" s="198"/>
      <c r="F292" s="198">
        <f t="shared" si="685"/>
        <v>148138.69806999998</v>
      </c>
      <c r="G292" s="26">
        <f t="shared" si="680"/>
        <v>96.040548324478308</v>
      </c>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v>0</v>
      </c>
      <c r="AQ292" s="27"/>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v>461.62365</v>
      </c>
      <c r="BR292" s="26">
        <v>235.42807000000002</v>
      </c>
      <c r="BS292" s="26">
        <f t="shared" si="686"/>
        <v>51.000001841326807</v>
      </c>
      <c r="BT292" s="26"/>
      <c r="BU292" s="26"/>
      <c r="BV292" s="26"/>
      <c r="BW292" s="26"/>
      <c r="BX292" s="184"/>
      <c r="BY292" s="184"/>
      <c r="BZ292" s="184"/>
      <c r="CA292" s="184"/>
      <c r="CB292" s="26"/>
      <c r="CC292" s="26"/>
      <c r="CD292" s="26"/>
      <c r="CE292" s="80"/>
      <c r="CF292" s="26"/>
      <c r="CG292" s="26"/>
      <c r="CH292" s="26"/>
      <c r="CI292" s="80"/>
      <c r="CJ292" s="26"/>
      <c r="CK292" s="26"/>
      <c r="CL292" s="26"/>
      <c r="CM292" s="80"/>
      <c r="CN292" s="26"/>
      <c r="CO292" s="26"/>
      <c r="CP292" s="26"/>
      <c r="CQ292" s="26"/>
      <c r="CR292" s="26"/>
      <c r="CS292" s="26"/>
      <c r="CT292" s="26"/>
      <c r="CU292" s="26"/>
      <c r="CV292" s="26"/>
      <c r="CW292" s="26"/>
      <c r="CX292" s="26"/>
      <c r="CY292" s="80"/>
      <c r="CZ292" s="26">
        <v>5976</v>
      </c>
      <c r="DA292" s="26">
        <v>5976</v>
      </c>
      <c r="DB292" s="26">
        <v>5976</v>
      </c>
      <c r="DC292" s="31">
        <f t="shared" si="713"/>
        <v>100</v>
      </c>
      <c r="DD292" s="26">
        <v>141927.26999999999</v>
      </c>
      <c r="DE292" s="26">
        <v>141927.26999999999</v>
      </c>
      <c r="DF292" s="26">
        <v>141927.26999999999</v>
      </c>
      <c r="DG292" s="31">
        <f>DF292/DE292*100</f>
        <v>100</v>
      </c>
      <c r="DH292" s="80"/>
      <c r="DI292" s="26"/>
      <c r="DJ292" s="26"/>
      <c r="DK292" s="80"/>
      <c r="DL292" s="80"/>
      <c r="DM292" s="26"/>
      <c r="DN292" s="26"/>
      <c r="DO292" s="26"/>
      <c r="DP292" s="26"/>
      <c r="DQ292" s="26"/>
      <c r="DR292" s="26"/>
      <c r="DS292" s="27"/>
      <c r="DT292" s="27"/>
      <c r="DU292" s="27"/>
      <c r="DV292" s="26"/>
      <c r="DW292" s="80"/>
      <c r="DX292" s="80"/>
      <c r="DY292" s="27"/>
      <c r="DZ292" s="26"/>
      <c r="EA292" s="80"/>
      <c r="EB292" s="27"/>
      <c r="EC292" s="27"/>
      <c r="ED292" s="26"/>
      <c r="EE292" s="80"/>
      <c r="EF292" s="27"/>
      <c r="EG292" s="27"/>
      <c r="EH292" s="26"/>
      <c r="EI292" s="26"/>
      <c r="EJ292" s="27"/>
      <c r="EK292" s="27"/>
      <c r="EL292" s="26"/>
      <c r="EM292" s="80"/>
      <c r="EN292" s="27"/>
      <c r="EO292" s="27"/>
      <c r="EP292" s="26"/>
      <c r="EQ292" s="27"/>
      <c r="ER292" s="26"/>
      <c r="ES292" s="26"/>
      <c r="ET292" s="26"/>
      <c r="EU292" s="80"/>
      <c r="EV292" s="26"/>
      <c r="EW292" s="26"/>
      <c r="EX292" s="26"/>
      <c r="EY292" s="26"/>
      <c r="EZ292" s="26"/>
      <c r="FA292" s="26"/>
      <c r="FB292" s="26"/>
      <c r="FC292" s="26"/>
      <c r="FD292" s="27"/>
      <c r="FE292" s="27"/>
      <c r="FF292" s="26"/>
      <c r="FG292" s="80"/>
      <c r="FH292" s="80"/>
      <c r="FI292" s="27"/>
      <c r="FJ292" s="26"/>
      <c r="FK292" s="80"/>
      <c r="FL292" s="80"/>
      <c r="FM292" s="27"/>
      <c r="FN292" s="26"/>
      <c r="FO292" s="80"/>
      <c r="FP292" s="26"/>
      <c r="FQ292" s="26"/>
      <c r="FR292" s="26"/>
      <c r="FS292" s="80"/>
      <c r="FT292" s="80"/>
      <c r="FU292" s="26">
        <v>5881.1</v>
      </c>
      <c r="FV292" s="26"/>
      <c r="FW292" s="31">
        <f t="shared" si="758"/>
        <v>0</v>
      </c>
      <c r="FX292" s="26"/>
      <c r="FY292" s="26"/>
      <c r="FZ292" s="26"/>
      <c r="GA292" s="80"/>
      <c r="GB292" s="26"/>
      <c r="GC292" s="26"/>
      <c r="GD292" s="26"/>
      <c r="GE292" s="80"/>
      <c r="GF292" s="26"/>
      <c r="GG292" s="26"/>
      <c r="GH292" s="26"/>
      <c r="GI292" s="80"/>
      <c r="GJ292" s="80"/>
      <c r="GK292" s="26"/>
      <c r="GL292" s="26"/>
      <c r="GM292" s="27"/>
      <c r="GN292" s="26"/>
      <c r="GO292" s="26"/>
      <c r="GP292" s="26"/>
      <c r="GQ292" s="27"/>
      <c r="GR292" s="27"/>
      <c r="GS292" s="26"/>
      <c r="GT292" s="26"/>
      <c r="GU292" s="26"/>
      <c r="GV292" s="26"/>
      <c r="GW292" s="26"/>
      <c r="GX292" s="26"/>
      <c r="GY292" s="26"/>
      <c r="GZ292" s="26"/>
      <c r="HA292" s="26"/>
      <c r="HB292" s="26"/>
      <c r="HC292" s="26"/>
      <c r="HD292" s="26"/>
      <c r="HE292" s="26"/>
      <c r="HF292" s="26"/>
      <c r="HG292" s="26"/>
      <c r="HH292" s="26"/>
      <c r="HI292" s="26"/>
      <c r="HJ292" s="26"/>
      <c r="HK292" s="26"/>
      <c r="HL292" s="26"/>
      <c r="HM292" s="26"/>
      <c r="HN292" s="26"/>
      <c r="HO292" s="26"/>
      <c r="HP292" s="26"/>
      <c r="HQ292" s="26"/>
      <c r="HR292" s="26"/>
      <c r="HS292" s="26"/>
      <c r="HT292" s="26"/>
      <c r="HU292" s="26"/>
      <c r="HV292" s="26"/>
      <c r="HW292" s="26"/>
      <c r="HX292" s="26"/>
      <c r="HY292" s="26"/>
      <c r="HZ292" s="26"/>
      <c r="IA292" s="26"/>
      <c r="IB292" s="26"/>
      <c r="IC292" s="26"/>
      <c r="ID292" s="26"/>
      <c r="IE292" s="26"/>
      <c r="IF292" s="26"/>
      <c r="IG292" s="26"/>
      <c r="IH292" s="26"/>
      <c r="II292" s="26"/>
      <c r="IJ292" s="26"/>
      <c r="IK292" s="26"/>
      <c r="IL292" s="26"/>
      <c r="IM292" s="26"/>
      <c r="IN292" s="26"/>
      <c r="IO292" s="26"/>
      <c r="IP292" s="26"/>
      <c r="IQ292" s="26"/>
      <c r="IR292" s="80"/>
      <c r="IS292" s="27"/>
      <c r="IT292" s="26"/>
      <c r="IU292" s="80"/>
      <c r="IV292" s="26"/>
      <c r="IW292" s="26"/>
      <c r="IX292" s="26"/>
      <c r="IY292" s="26"/>
      <c r="IZ292" s="26"/>
      <c r="JA292" s="26"/>
      <c r="JB292" s="26"/>
      <c r="JC292" s="26"/>
      <c r="JD292" s="26"/>
      <c r="JE292" s="26"/>
      <c r="JF292" s="26"/>
      <c r="JG292" s="26"/>
      <c r="JH292" s="26"/>
      <c r="JI292" s="26"/>
      <c r="JJ292" s="26"/>
      <c r="JK292" s="26"/>
      <c r="JL292" s="26"/>
      <c r="JM292" s="26"/>
      <c r="JN292" s="26"/>
      <c r="JO292" s="26"/>
      <c r="JP292" s="26"/>
      <c r="JQ292" s="26"/>
      <c r="JR292" s="26"/>
      <c r="JS292" s="26"/>
      <c r="JT292" s="26"/>
      <c r="JU292" s="26"/>
      <c r="JV292" s="26"/>
      <c r="JW292" s="26"/>
      <c r="JX292" s="30"/>
      <c r="JY292" s="30"/>
      <c r="JZ292" s="30"/>
      <c r="KA292" s="30"/>
      <c r="KB292" s="26"/>
      <c r="KC292" s="26"/>
      <c r="KD292" s="26"/>
      <c r="KE292" s="26"/>
      <c r="KF292" s="26"/>
      <c r="KG292" s="26"/>
      <c r="KH292" s="26"/>
      <c r="KI292" s="26"/>
      <c r="KJ292" s="26"/>
      <c r="KK292" s="26"/>
      <c r="KL292" s="26"/>
      <c r="KM292" s="26"/>
      <c r="KN292" s="26"/>
      <c r="KO292" s="26"/>
      <c r="KP292" s="26"/>
      <c r="KQ292" s="26"/>
      <c r="KR292" s="26"/>
      <c r="KS292" s="26"/>
      <c r="KT292" s="26"/>
      <c r="KU292" s="26"/>
      <c r="KV292" s="26"/>
      <c r="KW292" s="26"/>
      <c r="KX292" s="26"/>
      <c r="KY292" s="26"/>
      <c r="KZ292" s="26"/>
      <c r="LA292" s="26"/>
      <c r="LB292" s="26"/>
      <c r="LC292" s="26"/>
      <c r="LD292" s="26"/>
      <c r="LE292" s="26"/>
      <c r="LF292" s="26"/>
      <c r="LG292" s="26"/>
      <c r="LH292" s="26"/>
      <c r="LI292" s="26"/>
      <c r="LJ292" s="26"/>
      <c r="LK292" s="26"/>
      <c r="LL292" s="26"/>
      <c r="LM292" s="26"/>
      <c r="LN292" s="26"/>
      <c r="LO292" s="26"/>
      <c r="LP292" s="26"/>
      <c r="LQ292" s="26"/>
      <c r="LR292" s="26"/>
      <c r="LS292" s="26"/>
    </row>
    <row r="293" spans="1:331" ht="15.75" x14ac:dyDescent="0.25">
      <c r="A293" s="66" t="s">
        <v>287</v>
      </c>
      <c r="B293" s="198">
        <f t="shared" si="682"/>
        <v>26377.315999999999</v>
      </c>
      <c r="C293" s="198">
        <f t="shared" si="683"/>
        <v>112103.86599999999</v>
      </c>
      <c r="D293" s="198">
        <f t="shared" si="684"/>
        <v>112103.86599999999</v>
      </c>
      <c r="E293" s="198"/>
      <c r="F293" s="198">
        <f t="shared" si="685"/>
        <v>22506.387930000001</v>
      </c>
      <c r="G293" s="26">
        <f t="shared" ref="G293:G324" si="761">F293/C293*100</f>
        <v>20.076370898752057</v>
      </c>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7"/>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184"/>
      <c r="BY293" s="184"/>
      <c r="BZ293" s="184"/>
      <c r="CA293" s="184"/>
      <c r="CB293" s="26"/>
      <c r="CC293" s="26"/>
      <c r="CD293" s="26"/>
      <c r="CE293" s="80"/>
      <c r="CF293" s="26"/>
      <c r="CG293" s="26"/>
      <c r="CH293" s="26"/>
      <c r="CI293" s="80"/>
      <c r="CJ293" s="26"/>
      <c r="CK293" s="26"/>
      <c r="CL293" s="26"/>
      <c r="CM293" s="80"/>
      <c r="CN293" s="26"/>
      <c r="CO293" s="26"/>
      <c r="CP293" s="26"/>
      <c r="CQ293" s="26"/>
      <c r="CR293" s="26"/>
      <c r="CS293" s="26"/>
      <c r="CT293" s="26"/>
      <c r="CU293" s="26"/>
      <c r="CV293" s="26"/>
      <c r="CW293" s="26"/>
      <c r="CX293" s="26"/>
      <c r="CY293" s="26"/>
      <c r="CZ293" s="26">
        <v>11898</v>
      </c>
      <c r="DA293" s="26">
        <v>11898</v>
      </c>
      <c r="DB293" s="26">
        <v>0</v>
      </c>
      <c r="DC293" s="31">
        <f t="shared" si="713"/>
        <v>0</v>
      </c>
      <c r="DD293" s="26">
        <v>14479.316000000001</v>
      </c>
      <c r="DE293" s="26">
        <v>14479.316000000001</v>
      </c>
      <c r="DF293" s="26">
        <v>14479.316000000001</v>
      </c>
      <c r="DG293" s="31">
        <f>DF293/DE293*100</f>
        <v>100</v>
      </c>
      <c r="DH293" s="26"/>
      <c r="DI293" s="26"/>
      <c r="DJ293" s="26"/>
      <c r="DK293" s="26"/>
      <c r="DL293" s="26"/>
      <c r="DM293" s="27"/>
      <c r="DN293" s="26"/>
      <c r="DO293" s="26"/>
      <c r="DP293" s="26"/>
      <c r="DQ293" s="26"/>
      <c r="DR293" s="26"/>
      <c r="DS293" s="27"/>
      <c r="DT293" s="27"/>
      <c r="DU293" s="27"/>
      <c r="DV293" s="26"/>
      <c r="DW293" s="26"/>
      <c r="DX293" s="26"/>
      <c r="DY293" s="27"/>
      <c r="DZ293" s="26"/>
      <c r="EA293" s="26"/>
      <c r="EB293" s="27"/>
      <c r="EC293" s="27"/>
      <c r="ED293" s="26"/>
      <c r="EE293" s="26"/>
      <c r="EF293" s="27"/>
      <c r="EG293" s="27"/>
      <c r="EH293" s="26"/>
      <c r="EI293" s="26"/>
      <c r="EJ293" s="27"/>
      <c r="EK293" s="27"/>
      <c r="EL293" s="26"/>
      <c r="EM293" s="26"/>
      <c r="EN293" s="27"/>
      <c r="EO293" s="27"/>
      <c r="EP293" s="26"/>
      <c r="EQ293" s="27"/>
      <c r="ER293" s="26"/>
      <c r="ES293" s="26"/>
      <c r="ET293" s="26"/>
      <c r="EU293" s="80"/>
      <c r="EV293" s="26"/>
      <c r="EW293" s="26"/>
      <c r="EX293" s="26"/>
      <c r="EY293" s="26"/>
      <c r="EZ293" s="26"/>
      <c r="FA293" s="26"/>
      <c r="FB293" s="26"/>
      <c r="FC293" s="26"/>
      <c r="FD293" s="27"/>
      <c r="FE293" s="27"/>
      <c r="FF293" s="26"/>
      <c r="FG293" s="26"/>
      <c r="FH293" s="26"/>
      <c r="FI293" s="27"/>
      <c r="FJ293" s="26"/>
      <c r="FK293" s="26"/>
      <c r="FL293" s="26"/>
      <c r="FM293" s="27"/>
      <c r="FN293" s="26"/>
      <c r="FO293" s="26"/>
      <c r="FP293" s="26"/>
      <c r="FQ293" s="26"/>
      <c r="FR293" s="26"/>
      <c r="FS293" s="80"/>
      <c r="FT293" s="80"/>
      <c r="FU293" s="26">
        <v>11709.1</v>
      </c>
      <c r="FV293" s="26">
        <v>8027.0719300000001</v>
      </c>
      <c r="FW293" s="31">
        <f t="shared" si="758"/>
        <v>68.554132512319484</v>
      </c>
      <c r="FX293" s="26"/>
      <c r="FY293" s="26"/>
      <c r="FZ293" s="26"/>
      <c r="GA293" s="80"/>
      <c r="GB293" s="26"/>
      <c r="GC293" s="26"/>
      <c r="GD293" s="26"/>
      <c r="GE293" s="80"/>
      <c r="GF293" s="26"/>
      <c r="GG293" s="26"/>
      <c r="GH293" s="26"/>
      <c r="GI293" s="80"/>
      <c r="GJ293" s="80"/>
      <c r="GK293" s="26"/>
      <c r="GL293" s="26"/>
      <c r="GM293" s="27"/>
      <c r="GN293" s="26"/>
      <c r="GO293" s="26"/>
      <c r="GP293" s="26"/>
      <c r="GQ293" s="27"/>
      <c r="GR293" s="27"/>
      <c r="GS293" s="26"/>
      <c r="GT293" s="26"/>
      <c r="GU293" s="26"/>
      <c r="GV293" s="26"/>
      <c r="GW293" s="26"/>
      <c r="GX293" s="26"/>
      <c r="GY293" s="26"/>
      <c r="GZ293" s="26"/>
      <c r="HA293" s="26"/>
      <c r="HB293" s="26"/>
      <c r="HC293" s="26"/>
      <c r="HD293" s="26"/>
      <c r="HE293" s="26"/>
      <c r="HF293" s="26"/>
      <c r="HG293" s="26"/>
      <c r="HH293" s="26"/>
      <c r="HI293" s="26"/>
      <c r="HJ293" s="26"/>
      <c r="HK293" s="26"/>
      <c r="HL293" s="26"/>
      <c r="HM293" s="26"/>
      <c r="HN293" s="26"/>
      <c r="HO293" s="26"/>
      <c r="HP293" s="26"/>
      <c r="HQ293" s="26"/>
      <c r="HR293" s="26"/>
      <c r="HS293" s="26"/>
      <c r="HT293" s="26"/>
      <c r="HU293" s="26"/>
      <c r="HV293" s="26"/>
      <c r="HW293" s="26"/>
      <c r="HX293" s="26"/>
      <c r="HY293" s="26"/>
      <c r="HZ293" s="26"/>
      <c r="IA293" s="26"/>
      <c r="IB293" s="26"/>
      <c r="IC293" s="26"/>
      <c r="ID293" s="26"/>
      <c r="IE293" s="26"/>
      <c r="IF293" s="26"/>
      <c r="IG293" s="26"/>
      <c r="IH293" s="26"/>
      <c r="II293" s="26"/>
      <c r="IJ293" s="26"/>
      <c r="IK293" s="26"/>
      <c r="IL293" s="26"/>
      <c r="IM293" s="26"/>
      <c r="IN293" s="26"/>
      <c r="IO293" s="26"/>
      <c r="IP293" s="26"/>
      <c r="IQ293" s="26"/>
      <c r="IR293" s="26"/>
      <c r="IS293" s="27">
        <v>74017.45</v>
      </c>
      <c r="IT293" s="26"/>
      <c r="IU293" s="26"/>
      <c r="IV293" s="26"/>
      <c r="IW293" s="26"/>
      <c r="IX293" s="26"/>
      <c r="IY293" s="26"/>
      <c r="IZ293" s="26"/>
      <c r="JA293" s="26"/>
      <c r="JB293" s="26"/>
      <c r="JC293" s="26"/>
      <c r="JD293" s="26"/>
      <c r="JE293" s="26"/>
      <c r="JF293" s="26"/>
      <c r="JG293" s="26"/>
      <c r="JH293" s="26"/>
      <c r="JI293" s="26"/>
      <c r="JJ293" s="26"/>
      <c r="JK293" s="26"/>
      <c r="JL293" s="26"/>
      <c r="JM293" s="26"/>
      <c r="JN293" s="26"/>
      <c r="JO293" s="26"/>
      <c r="JP293" s="26"/>
      <c r="JQ293" s="26"/>
      <c r="JR293" s="26"/>
      <c r="JS293" s="26"/>
      <c r="JT293" s="26"/>
      <c r="JU293" s="26"/>
      <c r="JV293" s="26"/>
      <c r="JW293" s="26"/>
      <c r="JX293" s="30"/>
      <c r="JY293" s="30"/>
      <c r="JZ293" s="30"/>
      <c r="KA293" s="30"/>
      <c r="KB293" s="26"/>
      <c r="KC293" s="26"/>
      <c r="KD293" s="26"/>
      <c r="KE293" s="26"/>
      <c r="KF293" s="26"/>
      <c r="KG293" s="26"/>
      <c r="KH293" s="26"/>
      <c r="KI293" s="26"/>
      <c r="KJ293" s="26"/>
      <c r="KK293" s="26"/>
      <c r="KL293" s="26"/>
      <c r="KM293" s="26"/>
      <c r="KN293" s="26"/>
      <c r="KO293" s="26"/>
      <c r="KP293" s="26"/>
      <c r="KQ293" s="26"/>
      <c r="KR293" s="26"/>
      <c r="KS293" s="26"/>
      <c r="KT293" s="26"/>
      <c r="KU293" s="26"/>
      <c r="KV293" s="26"/>
      <c r="KW293" s="26"/>
      <c r="KX293" s="26"/>
      <c r="KY293" s="26"/>
      <c r="KZ293" s="26"/>
      <c r="LA293" s="26"/>
      <c r="LB293" s="26"/>
      <c r="LC293" s="26"/>
      <c r="LD293" s="26"/>
      <c r="LE293" s="26"/>
      <c r="LF293" s="26"/>
      <c r="LG293" s="26"/>
      <c r="LH293" s="26"/>
      <c r="LI293" s="26"/>
      <c r="LJ293" s="26"/>
      <c r="LK293" s="26"/>
      <c r="LL293" s="26"/>
      <c r="LM293" s="26"/>
      <c r="LN293" s="26"/>
      <c r="LO293" s="26"/>
      <c r="LP293" s="26"/>
      <c r="LQ293" s="26"/>
      <c r="LR293" s="26"/>
      <c r="LS293" s="26"/>
    </row>
    <row r="294" spans="1:331" ht="15.75" x14ac:dyDescent="0.25">
      <c r="A294" s="66" t="s">
        <v>288</v>
      </c>
      <c r="B294" s="198">
        <f t="shared" si="682"/>
        <v>3306</v>
      </c>
      <c r="C294" s="198">
        <f t="shared" si="683"/>
        <v>7739.61</v>
      </c>
      <c r="D294" s="198">
        <f t="shared" si="684"/>
        <v>7739.61</v>
      </c>
      <c r="E294" s="198"/>
      <c r="F294" s="198">
        <f t="shared" si="685"/>
        <v>4152.21</v>
      </c>
      <c r="G294" s="26">
        <f t="shared" si="761"/>
        <v>53.648827266490173</v>
      </c>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7"/>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v>477</v>
      </c>
      <c r="BR294" s="26">
        <v>143.1</v>
      </c>
      <c r="BS294" s="26">
        <f t="shared" si="686"/>
        <v>30</v>
      </c>
      <c r="BT294" s="26"/>
      <c r="BU294" s="26"/>
      <c r="BV294" s="26"/>
      <c r="BW294" s="26"/>
      <c r="BX294" s="184"/>
      <c r="BY294" s="184"/>
      <c r="BZ294" s="184"/>
      <c r="CA294" s="184"/>
      <c r="CB294" s="26"/>
      <c r="CC294" s="26"/>
      <c r="CD294" s="26"/>
      <c r="CE294" s="80"/>
      <c r="CF294" s="26"/>
      <c r="CG294" s="26"/>
      <c r="CH294" s="26"/>
      <c r="CI294" s="80"/>
      <c r="CJ294" s="26"/>
      <c r="CK294" s="26"/>
      <c r="CL294" s="26"/>
      <c r="CM294" s="80"/>
      <c r="CN294" s="26"/>
      <c r="CO294" s="26"/>
      <c r="CP294" s="26"/>
      <c r="CQ294" s="26"/>
      <c r="CR294" s="26"/>
      <c r="CS294" s="26"/>
      <c r="CT294" s="26"/>
      <c r="CU294" s="26"/>
      <c r="CV294" s="26"/>
      <c r="CW294" s="26"/>
      <c r="CX294" s="26"/>
      <c r="CY294" s="80"/>
      <c r="CZ294" s="26">
        <v>3306</v>
      </c>
      <c r="DA294" s="26">
        <v>3306</v>
      </c>
      <c r="DB294" s="26">
        <v>3306</v>
      </c>
      <c r="DC294" s="31">
        <f t="shared" si="713"/>
        <v>100</v>
      </c>
      <c r="DD294" s="26"/>
      <c r="DE294" s="26"/>
      <c r="DF294" s="26"/>
      <c r="DG294" s="80"/>
      <c r="DH294" s="80"/>
      <c r="DI294" s="26"/>
      <c r="DJ294" s="26"/>
      <c r="DK294" s="80"/>
      <c r="DL294" s="80"/>
      <c r="DM294" s="26">
        <v>703.11</v>
      </c>
      <c r="DN294" s="26">
        <v>703.11</v>
      </c>
      <c r="DO294" s="26">
        <f t="shared" si="749"/>
        <v>100</v>
      </c>
      <c r="DP294" s="26"/>
      <c r="DQ294" s="26"/>
      <c r="DR294" s="26"/>
      <c r="DS294" s="27"/>
      <c r="DT294" s="27"/>
      <c r="DU294" s="27"/>
      <c r="DV294" s="26"/>
      <c r="DW294" s="80"/>
      <c r="DX294" s="80"/>
      <c r="DY294" s="27"/>
      <c r="DZ294" s="26"/>
      <c r="EA294" s="80"/>
      <c r="EB294" s="27"/>
      <c r="EC294" s="27"/>
      <c r="ED294" s="26"/>
      <c r="EE294" s="80"/>
      <c r="EF294" s="27"/>
      <c r="EG294" s="27"/>
      <c r="EH294" s="26"/>
      <c r="EI294" s="26"/>
      <c r="EJ294" s="27"/>
      <c r="EK294" s="27"/>
      <c r="EL294" s="26"/>
      <c r="EM294" s="80"/>
      <c r="EN294" s="27"/>
      <c r="EO294" s="27"/>
      <c r="EP294" s="26"/>
      <c r="EQ294" s="27"/>
      <c r="ER294" s="26"/>
      <c r="ES294" s="26"/>
      <c r="ET294" s="26"/>
      <c r="EU294" s="80"/>
      <c r="EV294" s="26"/>
      <c r="EW294" s="26"/>
      <c r="EX294" s="26"/>
      <c r="EY294" s="26"/>
      <c r="EZ294" s="26"/>
      <c r="FA294" s="26"/>
      <c r="FB294" s="26"/>
      <c r="FC294" s="26"/>
      <c r="FD294" s="27"/>
      <c r="FE294" s="27"/>
      <c r="FF294" s="26"/>
      <c r="FG294" s="80"/>
      <c r="FH294" s="80"/>
      <c r="FI294" s="27"/>
      <c r="FJ294" s="26"/>
      <c r="FK294" s="80"/>
      <c r="FL294" s="80"/>
      <c r="FM294" s="27"/>
      <c r="FN294" s="26"/>
      <c r="FO294" s="80"/>
      <c r="FP294" s="26"/>
      <c r="FQ294" s="26"/>
      <c r="FR294" s="26"/>
      <c r="FS294" s="80"/>
      <c r="FT294" s="80"/>
      <c r="FU294" s="26">
        <v>3253.5</v>
      </c>
      <c r="FV294" s="26">
        <v>0</v>
      </c>
      <c r="FW294" s="31">
        <f t="shared" si="758"/>
        <v>0</v>
      </c>
      <c r="FX294" s="26"/>
      <c r="FY294" s="26"/>
      <c r="FZ294" s="26"/>
      <c r="GA294" s="80"/>
      <c r="GB294" s="26"/>
      <c r="GC294" s="26"/>
      <c r="GD294" s="26"/>
      <c r="GE294" s="80"/>
      <c r="GF294" s="26"/>
      <c r="GG294" s="26"/>
      <c r="GH294" s="26"/>
      <c r="GI294" s="80"/>
      <c r="GJ294" s="80"/>
      <c r="GK294" s="26"/>
      <c r="GL294" s="26"/>
      <c r="GM294" s="80"/>
      <c r="GN294" s="26"/>
      <c r="GO294" s="26"/>
      <c r="GP294" s="26"/>
      <c r="GQ294" s="80"/>
      <c r="GR294" s="80"/>
      <c r="GS294" s="26"/>
      <c r="GT294" s="26"/>
      <c r="GU294" s="26"/>
      <c r="GV294" s="26"/>
      <c r="GW294" s="26"/>
      <c r="GX294" s="26"/>
      <c r="GY294" s="26"/>
      <c r="GZ294" s="26"/>
      <c r="HA294" s="26"/>
      <c r="HB294" s="26"/>
      <c r="HC294" s="26"/>
      <c r="HD294" s="26"/>
      <c r="HE294" s="26"/>
      <c r="HF294" s="26"/>
      <c r="HG294" s="26"/>
      <c r="HH294" s="26"/>
      <c r="HI294" s="26"/>
      <c r="HJ294" s="26"/>
      <c r="HK294" s="26"/>
      <c r="HL294" s="26"/>
      <c r="HM294" s="26"/>
      <c r="HN294" s="26"/>
      <c r="HO294" s="26"/>
      <c r="HP294" s="26"/>
      <c r="HQ294" s="26"/>
      <c r="HR294" s="26"/>
      <c r="HS294" s="26"/>
      <c r="HT294" s="26"/>
      <c r="HU294" s="26"/>
      <c r="HV294" s="26"/>
      <c r="HW294" s="26"/>
      <c r="HX294" s="26"/>
      <c r="HY294" s="26"/>
      <c r="HZ294" s="26"/>
      <c r="IA294" s="26"/>
      <c r="IB294" s="26"/>
      <c r="IC294" s="26"/>
      <c r="ID294" s="26"/>
      <c r="IE294" s="26"/>
      <c r="IF294" s="26"/>
      <c r="IG294" s="26"/>
      <c r="IH294" s="26"/>
      <c r="II294" s="26"/>
      <c r="IJ294" s="26"/>
      <c r="IK294" s="26"/>
      <c r="IL294" s="26"/>
      <c r="IM294" s="26"/>
      <c r="IN294" s="26"/>
      <c r="IO294" s="26"/>
      <c r="IP294" s="26"/>
      <c r="IQ294" s="26"/>
      <c r="IR294" s="80"/>
      <c r="IS294" s="27"/>
      <c r="IT294" s="26"/>
      <c r="IU294" s="80"/>
      <c r="IV294" s="26"/>
      <c r="IW294" s="26"/>
      <c r="IX294" s="26"/>
      <c r="IY294" s="26"/>
      <c r="IZ294" s="26"/>
      <c r="JA294" s="26"/>
      <c r="JB294" s="26"/>
      <c r="JC294" s="26"/>
      <c r="JD294" s="26"/>
      <c r="JE294" s="26"/>
      <c r="JF294" s="26"/>
      <c r="JG294" s="26"/>
      <c r="JH294" s="26"/>
      <c r="JI294" s="26"/>
      <c r="JJ294" s="26"/>
      <c r="JK294" s="26"/>
      <c r="JL294" s="26"/>
      <c r="JM294" s="26"/>
      <c r="JN294" s="26"/>
      <c r="JO294" s="26"/>
      <c r="JP294" s="26"/>
      <c r="JQ294" s="26"/>
      <c r="JR294" s="26"/>
      <c r="JS294" s="26"/>
      <c r="JT294" s="26"/>
      <c r="JU294" s="26"/>
      <c r="JV294" s="26"/>
      <c r="JW294" s="26"/>
      <c r="JX294" s="30"/>
      <c r="JY294" s="30"/>
      <c r="JZ294" s="30"/>
      <c r="KA294" s="30"/>
      <c r="KB294" s="26"/>
      <c r="KC294" s="26"/>
      <c r="KD294" s="26"/>
      <c r="KE294" s="26"/>
      <c r="KF294" s="26"/>
      <c r="KG294" s="26"/>
      <c r="KH294" s="26"/>
      <c r="KI294" s="26"/>
      <c r="KJ294" s="26"/>
      <c r="KK294" s="26"/>
      <c r="KL294" s="26"/>
      <c r="KM294" s="26"/>
      <c r="KN294" s="26"/>
      <c r="KO294" s="26"/>
      <c r="KP294" s="26"/>
      <c r="KQ294" s="26"/>
      <c r="KR294" s="26"/>
      <c r="KS294" s="26"/>
      <c r="KT294" s="26"/>
      <c r="KU294" s="26"/>
      <c r="KV294" s="26"/>
      <c r="KW294" s="26"/>
      <c r="KX294" s="26"/>
      <c r="KY294" s="26"/>
      <c r="KZ294" s="26"/>
      <c r="LA294" s="26"/>
      <c r="LB294" s="26"/>
      <c r="LC294" s="26"/>
      <c r="LD294" s="26"/>
      <c r="LE294" s="26"/>
      <c r="LF294" s="26"/>
      <c r="LG294" s="26"/>
      <c r="LH294" s="26"/>
      <c r="LI294" s="26"/>
      <c r="LJ294" s="26"/>
      <c r="LK294" s="26"/>
      <c r="LL294" s="26"/>
      <c r="LM294" s="26"/>
      <c r="LN294" s="26"/>
      <c r="LO294" s="26"/>
      <c r="LP294" s="26"/>
      <c r="LQ294" s="26"/>
      <c r="LR294" s="26"/>
      <c r="LS294" s="26"/>
    </row>
    <row r="295" spans="1:331" ht="15.75" x14ac:dyDescent="0.25">
      <c r="A295" s="66" t="s">
        <v>461</v>
      </c>
      <c r="B295" s="198">
        <f t="shared" si="682"/>
        <v>4323</v>
      </c>
      <c r="C295" s="198">
        <f t="shared" si="683"/>
        <v>9063.6463199999998</v>
      </c>
      <c r="D295" s="198">
        <f t="shared" si="684"/>
        <v>9063.6463199999998</v>
      </c>
      <c r="E295" s="198"/>
      <c r="F295" s="198">
        <f t="shared" si="685"/>
        <v>8315.6492600000001</v>
      </c>
      <c r="G295" s="26">
        <f t="shared" si="761"/>
        <v>91.747283228059601</v>
      </c>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7"/>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v>486.24632000000003</v>
      </c>
      <c r="BR295" s="26">
        <v>486.24632000000003</v>
      </c>
      <c r="BS295" s="26">
        <f t="shared" si="686"/>
        <v>100</v>
      </c>
      <c r="BT295" s="26"/>
      <c r="BU295" s="26"/>
      <c r="BV295" s="26"/>
      <c r="BW295" s="26"/>
      <c r="BX295" s="184"/>
      <c r="BY295" s="184"/>
      <c r="BZ295" s="184"/>
      <c r="CA295" s="184"/>
      <c r="CB295" s="26"/>
      <c r="CC295" s="26"/>
      <c r="CD295" s="26"/>
      <c r="CE295" s="80"/>
      <c r="CF295" s="26"/>
      <c r="CG295" s="26"/>
      <c r="CH295" s="26"/>
      <c r="CI295" s="80"/>
      <c r="CJ295" s="26"/>
      <c r="CK295" s="26"/>
      <c r="CL295" s="26"/>
      <c r="CM295" s="80"/>
      <c r="CN295" s="26"/>
      <c r="CO295" s="26"/>
      <c r="CP295" s="26"/>
      <c r="CQ295" s="26"/>
      <c r="CR295" s="26"/>
      <c r="CS295" s="26"/>
      <c r="CT295" s="26"/>
      <c r="CU295" s="26"/>
      <c r="CV295" s="26"/>
      <c r="CW295" s="26"/>
      <c r="CX295" s="26"/>
      <c r="CY295" s="80"/>
      <c r="CZ295" s="26">
        <v>4323</v>
      </c>
      <c r="DA295" s="26">
        <v>4323</v>
      </c>
      <c r="DB295" s="26">
        <v>4323</v>
      </c>
      <c r="DC295" s="31">
        <f t="shared" si="713"/>
        <v>100</v>
      </c>
      <c r="DD295" s="26"/>
      <c r="DE295" s="26"/>
      <c r="DF295" s="26"/>
      <c r="DG295" s="80"/>
      <c r="DH295" s="80"/>
      <c r="DI295" s="26"/>
      <c r="DJ295" s="26"/>
      <c r="DK295" s="80"/>
      <c r="DL295" s="80"/>
      <c r="DM295" s="26"/>
      <c r="DN295" s="26"/>
      <c r="DO295" s="26"/>
      <c r="DP295" s="26"/>
      <c r="DQ295" s="26"/>
      <c r="DR295" s="26"/>
      <c r="DS295" s="27"/>
      <c r="DT295" s="27"/>
      <c r="DU295" s="27"/>
      <c r="DV295" s="26"/>
      <c r="DW295" s="80"/>
      <c r="DX295" s="80"/>
      <c r="DY295" s="27"/>
      <c r="DZ295" s="26"/>
      <c r="EA295" s="80"/>
      <c r="EB295" s="27"/>
      <c r="EC295" s="27"/>
      <c r="ED295" s="26"/>
      <c r="EE295" s="80"/>
      <c r="EF295" s="27"/>
      <c r="EG295" s="27"/>
      <c r="EH295" s="26"/>
      <c r="EI295" s="26"/>
      <c r="EJ295" s="27"/>
      <c r="EK295" s="27"/>
      <c r="EL295" s="26"/>
      <c r="EM295" s="80"/>
      <c r="EN295" s="27"/>
      <c r="EO295" s="27"/>
      <c r="EP295" s="26"/>
      <c r="EQ295" s="27"/>
      <c r="ER295" s="26"/>
      <c r="ES295" s="26"/>
      <c r="ET295" s="26"/>
      <c r="EU295" s="80"/>
      <c r="EV295" s="26"/>
      <c r="EW295" s="26"/>
      <c r="EX295" s="26"/>
      <c r="EY295" s="26"/>
      <c r="EZ295" s="26"/>
      <c r="FA295" s="26"/>
      <c r="FB295" s="26"/>
      <c r="FC295" s="26"/>
      <c r="FD295" s="27"/>
      <c r="FE295" s="27"/>
      <c r="FF295" s="26"/>
      <c r="FG295" s="80"/>
      <c r="FH295" s="80"/>
      <c r="FI295" s="27"/>
      <c r="FJ295" s="26"/>
      <c r="FK295" s="80"/>
      <c r="FL295" s="80"/>
      <c r="FM295" s="27"/>
      <c r="FN295" s="26"/>
      <c r="FO295" s="80"/>
      <c r="FP295" s="26"/>
      <c r="FQ295" s="26"/>
      <c r="FR295" s="26"/>
      <c r="FS295" s="80"/>
      <c r="FT295" s="80"/>
      <c r="FU295" s="26">
        <v>4254.3999999999996</v>
      </c>
      <c r="FV295" s="26">
        <v>3506.4029399999999</v>
      </c>
      <c r="FW295" s="31">
        <f t="shared" si="758"/>
        <v>82.41827143663032</v>
      </c>
      <c r="FX295" s="26"/>
      <c r="FY295" s="26"/>
      <c r="FZ295" s="26"/>
      <c r="GA295" s="80"/>
      <c r="GB295" s="26"/>
      <c r="GC295" s="26"/>
      <c r="GD295" s="26"/>
      <c r="GE295" s="80"/>
      <c r="GF295" s="26"/>
      <c r="GG295" s="26"/>
      <c r="GH295" s="26"/>
      <c r="GI295" s="80"/>
      <c r="GJ295" s="80"/>
      <c r="GK295" s="26"/>
      <c r="GL295" s="26"/>
      <c r="GM295" s="80"/>
      <c r="GN295" s="26"/>
      <c r="GO295" s="26"/>
      <c r="GP295" s="26"/>
      <c r="GQ295" s="80"/>
      <c r="GR295" s="80"/>
      <c r="GS295" s="26"/>
      <c r="GT295" s="26"/>
      <c r="GU295" s="26"/>
      <c r="GV295" s="26"/>
      <c r="GW295" s="26"/>
      <c r="GX295" s="26"/>
      <c r="GY295" s="26"/>
      <c r="GZ295" s="26"/>
      <c r="HA295" s="26"/>
      <c r="HB295" s="26"/>
      <c r="HC295" s="26"/>
      <c r="HD295" s="26"/>
      <c r="HE295" s="26"/>
      <c r="HF295" s="26"/>
      <c r="HG295" s="26"/>
      <c r="HH295" s="26"/>
      <c r="HI295" s="26"/>
      <c r="HJ295" s="26"/>
      <c r="HK295" s="26"/>
      <c r="HL295" s="26"/>
      <c r="HM295" s="26"/>
      <c r="HN295" s="26"/>
      <c r="HO295" s="26"/>
      <c r="HP295" s="26"/>
      <c r="HQ295" s="26"/>
      <c r="HR295" s="26"/>
      <c r="HS295" s="26"/>
      <c r="HT295" s="26"/>
      <c r="HU295" s="26"/>
      <c r="HV295" s="26"/>
      <c r="HW295" s="26"/>
      <c r="HX295" s="26"/>
      <c r="HY295" s="26"/>
      <c r="HZ295" s="26"/>
      <c r="IA295" s="26"/>
      <c r="IB295" s="26"/>
      <c r="IC295" s="26"/>
      <c r="ID295" s="26"/>
      <c r="IE295" s="26"/>
      <c r="IF295" s="26"/>
      <c r="IG295" s="26"/>
      <c r="IH295" s="26"/>
      <c r="II295" s="26"/>
      <c r="IJ295" s="26"/>
      <c r="IK295" s="26"/>
      <c r="IL295" s="26"/>
      <c r="IM295" s="26"/>
      <c r="IN295" s="26"/>
      <c r="IO295" s="26"/>
      <c r="IP295" s="26"/>
      <c r="IQ295" s="26"/>
      <c r="IR295" s="80"/>
      <c r="IS295" s="27"/>
      <c r="IT295" s="26"/>
      <c r="IU295" s="80"/>
      <c r="IV295" s="26"/>
      <c r="IW295" s="26"/>
      <c r="IX295" s="26"/>
      <c r="IY295" s="26"/>
      <c r="IZ295" s="26"/>
      <c r="JA295" s="26"/>
      <c r="JB295" s="26"/>
      <c r="JC295" s="26"/>
      <c r="JD295" s="26"/>
      <c r="JE295" s="26"/>
      <c r="JF295" s="26"/>
      <c r="JG295" s="26"/>
      <c r="JH295" s="26"/>
      <c r="JI295" s="26"/>
      <c r="JJ295" s="26"/>
      <c r="JK295" s="26"/>
      <c r="JL295" s="26"/>
      <c r="JM295" s="26"/>
      <c r="JN295" s="26"/>
      <c r="JO295" s="26"/>
      <c r="JP295" s="26"/>
      <c r="JQ295" s="26"/>
      <c r="JR295" s="26"/>
      <c r="JS295" s="26"/>
      <c r="JT295" s="26"/>
      <c r="JU295" s="26"/>
      <c r="JV295" s="26"/>
      <c r="JW295" s="26"/>
      <c r="JX295" s="30"/>
      <c r="JY295" s="30"/>
      <c r="JZ295" s="30"/>
      <c r="KA295" s="30"/>
      <c r="KB295" s="26"/>
      <c r="KC295" s="26"/>
      <c r="KD295" s="26"/>
      <c r="KE295" s="26"/>
      <c r="KF295" s="26"/>
      <c r="KG295" s="26"/>
      <c r="KH295" s="26"/>
      <c r="KI295" s="26"/>
      <c r="KJ295" s="26"/>
      <c r="KK295" s="26"/>
      <c r="KL295" s="26"/>
      <c r="KM295" s="26"/>
      <c r="KN295" s="26"/>
      <c r="KO295" s="26"/>
      <c r="KP295" s="26"/>
      <c r="KQ295" s="26"/>
      <c r="KR295" s="26"/>
      <c r="KS295" s="26"/>
      <c r="KT295" s="26"/>
      <c r="KU295" s="26"/>
      <c r="KV295" s="26"/>
      <c r="KW295" s="26"/>
      <c r="KX295" s="26"/>
      <c r="KY295" s="26"/>
      <c r="KZ295" s="26"/>
      <c r="LA295" s="26"/>
      <c r="LB295" s="26"/>
      <c r="LC295" s="26"/>
      <c r="LD295" s="26"/>
      <c r="LE295" s="26"/>
      <c r="LF295" s="26"/>
      <c r="LG295" s="26"/>
      <c r="LH295" s="26"/>
      <c r="LI295" s="26"/>
      <c r="LJ295" s="26"/>
      <c r="LK295" s="26"/>
      <c r="LL295" s="26"/>
      <c r="LM295" s="26"/>
      <c r="LN295" s="26"/>
      <c r="LO295" s="26"/>
      <c r="LP295" s="26"/>
      <c r="LQ295" s="26"/>
      <c r="LR295" s="26"/>
      <c r="LS295" s="26"/>
    </row>
    <row r="296" spans="1:331" ht="15.75" x14ac:dyDescent="0.25">
      <c r="A296" s="66" t="s">
        <v>463</v>
      </c>
      <c r="B296" s="198">
        <f t="shared" si="682"/>
        <v>2919</v>
      </c>
      <c r="C296" s="198">
        <f t="shared" si="683"/>
        <v>5791.7</v>
      </c>
      <c r="D296" s="198">
        <f t="shared" si="684"/>
        <v>5791.7</v>
      </c>
      <c r="E296" s="198"/>
      <c r="F296" s="198">
        <f t="shared" si="685"/>
        <v>5791.7</v>
      </c>
      <c r="G296" s="26">
        <f t="shared" si="761"/>
        <v>100</v>
      </c>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7"/>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184"/>
      <c r="BY296" s="184"/>
      <c r="BZ296" s="184"/>
      <c r="CA296" s="184"/>
      <c r="CB296" s="26"/>
      <c r="CC296" s="26"/>
      <c r="CD296" s="26"/>
      <c r="CE296" s="80"/>
      <c r="CF296" s="26"/>
      <c r="CG296" s="26"/>
      <c r="CH296" s="26"/>
      <c r="CI296" s="80"/>
      <c r="CJ296" s="26"/>
      <c r="CK296" s="26"/>
      <c r="CL296" s="26"/>
      <c r="CM296" s="80"/>
      <c r="CN296" s="26"/>
      <c r="CO296" s="26"/>
      <c r="CP296" s="26"/>
      <c r="CQ296" s="26"/>
      <c r="CR296" s="26"/>
      <c r="CS296" s="26"/>
      <c r="CT296" s="26"/>
      <c r="CU296" s="26"/>
      <c r="CV296" s="26"/>
      <c r="CW296" s="26"/>
      <c r="CX296" s="26"/>
      <c r="CY296" s="80"/>
      <c r="CZ296" s="26">
        <v>2919</v>
      </c>
      <c r="DA296" s="26">
        <v>2919</v>
      </c>
      <c r="DB296" s="26">
        <v>2919</v>
      </c>
      <c r="DC296" s="31">
        <f t="shared" si="713"/>
        <v>100</v>
      </c>
      <c r="DD296" s="26"/>
      <c r="DE296" s="26"/>
      <c r="DF296" s="26"/>
      <c r="DG296" s="80"/>
      <c r="DH296" s="80"/>
      <c r="DI296" s="26"/>
      <c r="DJ296" s="26"/>
      <c r="DK296" s="80"/>
      <c r="DL296" s="80"/>
      <c r="DM296" s="26"/>
      <c r="DN296" s="26"/>
      <c r="DO296" s="26"/>
      <c r="DP296" s="26"/>
      <c r="DQ296" s="26"/>
      <c r="DR296" s="26"/>
      <c r="DS296" s="27"/>
      <c r="DT296" s="27"/>
      <c r="DU296" s="27"/>
      <c r="DV296" s="26"/>
      <c r="DW296" s="80"/>
      <c r="DX296" s="80"/>
      <c r="DY296" s="27"/>
      <c r="DZ296" s="26"/>
      <c r="EA296" s="80"/>
      <c r="EB296" s="27"/>
      <c r="EC296" s="27"/>
      <c r="ED296" s="26"/>
      <c r="EE296" s="80"/>
      <c r="EF296" s="27"/>
      <c r="EG296" s="27"/>
      <c r="EH296" s="26"/>
      <c r="EI296" s="26"/>
      <c r="EJ296" s="27"/>
      <c r="EK296" s="27"/>
      <c r="EL296" s="26"/>
      <c r="EM296" s="80"/>
      <c r="EN296" s="27"/>
      <c r="EO296" s="27"/>
      <c r="EP296" s="26"/>
      <c r="EQ296" s="27"/>
      <c r="ER296" s="26"/>
      <c r="ES296" s="26"/>
      <c r="ET296" s="26"/>
      <c r="EU296" s="80"/>
      <c r="EV296" s="26"/>
      <c r="EW296" s="26"/>
      <c r="EX296" s="26"/>
      <c r="EY296" s="26"/>
      <c r="EZ296" s="26"/>
      <c r="FA296" s="26"/>
      <c r="FB296" s="26"/>
      <c r="FC296" s="26"/>
      <c r="FD296" s="27"/>
      <c r="FE296" s="27"/>
      <c r="FF296" s="26"/>
      <c r="FG296" s="80"/>
      <c r="FH296" s="80"/>
      <c r="FI296" s="27"/>
      <c r="FJ296" s="26"/>
      <c r="FK296" s="80"/>
      <c r="FL296" s="80"/>
      <c r="FM296" s="27"/>
      <c r="FN296" s="26"/>
      <c r="FO296" s="80"/>
      <c r="FP296" s="26"/>
      <c r="FQ296" s="26"/>
      <c r="FR296" s="26"/>
      <c r="FS296" s="80"/>
      <c r="FT296" s="80"/>
      <c r="FU296" s="26">
        <v>2872.7</v>
      </c>
      <c r="FV296" s="26">
        <v>2872.7</v>
      </c>
      <c r="FW296" s="31">
        <f t="shared" si="758"/>
        <v>100</v>
      </c>
      <c r="FX296" s="26"/>
      <c r="FY296" s="26"/>
      <c r="FZ296" s="26"/>
      <c r="GA296" s="80"/>
      <c r="GB296" s="26"/>
      <c r="GC296" s="26"/>
      <c r="GD296" s="26"/>
      <c r="GE296" s="80"/>
      <c r="GF296" s="26"/>
      <c r="GG296" s="26"/>
      <c r="GH296" s="26"/>
      <c r="GI296" s="80"/>
      <c r="GJ296" s="80"/>
      <c r="GK296" s="26"/>
      <c r="GL296" s="26"/>
      <c r="GM296" s="80"/>
      <c r="GN296" s="26"/>
      <c r="GO296" s="26"/>
      <c r="GP296" s="26"/>
      <c r="GQ296" s="80"/>
      <c r="GR296" s="80"/>
      <c r="GS296" s="26"/>
      <c r="GT296" s="26"/>
      <c r="GU296" s="26"/>
      <c r="GV296" s="26"/>
      <c r="GW296" s="26"/>
      <c r="GX296" s="26"/>
      <c r="GY296" s="26"/>
      <c r="GZ296" s="26"/>
      <c r="HA296" s="26"/>
      <c r="HB296" s="26"/>
      <c r="HC296" s="26"/>
      <c r="HD296" s="26"/>
      <c r="HE296" s="26"/>
      <c r="HF296" s="26"/>
      <c r="HG296" s="26"/>
      <c r="HH296" s="26"/>
      <c r="HI296" s="26"/>
      <c r="HJ296" s="26"/>
      <c r="HK296" s="26"/>
      <c r="HL296" s="26"/>
      <c r="HM296" s="26"/>
      <c r="HN296" s="26"/>
      <c r="HO296" s="26"/>
      <c r="HP296" s="26"/>
      <c r="HQ296" s="26"/>
      <c r="HR296" s="26"/>
      <c r="HS296" s="26"/>
      <c r="HT296" s="26"/>
      <c r="HU296" s="26"/>
      <c r="HV296" s="26"/>
      <c r="HW296" s="26"/>
      <c r="HX296" s="26"/>
      <c r="HY296" s="26"/>
      <c r="HZ296" s="26"/>
      <c r="IA296" s="26"/>
      <c r="IB296" s="26"/>
      <c r="IC296" s="26"/>
      <c r="ID296" s="26"/>
      <c r="IE296" s="26"/>
      <c r="IF296" s="26"/>
      <c r="IG296" s="26"/>
      <c r="IH296" s="26"/>
      <c r="II296" s="26"/>
      <c r="IJ296" s="26"/>
      <c r="IK296" s="26"/>
      <c r="IL296" s="26"/>
      <c r="IM296" s="26"/>
      <c r="IN296" s="26"/>
      <c r="IO296" s="26"/>
      <c r="IP296" s="26"/>
      <c r="IQ296" s="26"/>
      <c r="IR296" s="80"/>
      <c r="IS296" s="27"/>
      <c r="IT296" s="26"/>
      <c r="IU296" s="80"/>
      <c r="IV296" s="26"/>
      <c r="IW296" s="26"/>
      <c r="IX296" s="26"/>
      <c r="IY296" s="26"/>
      <c r="IZ296" s="26"/>
      <c r="JA296" s="26"/>
      <c r="JB296" s="26"/>
      <c r="JC296" s="26"/>
      <c r="JD296" s="26"/>
      <c r="JE296" s="26"/>
      <c r="JF296" s="26"/>
      <c r="JG296" s="26"/>
      <c r="JH296" s="26"/>
      <c r="JI296" s="26"/>
      <c r="JJ296" s="26"/>
      <c r="JK296" s="26"/>
      <c r="JL296" s="26"/>
      <c r="JM296" s="26"/>
      <c r="JN296" s="26"/>
      <c r="JO296" s="26"/>
      <c r="JP296" s="26"/>
      <c r="JQ296" s="26"/>
      <c r="JR296" s="26"/>
      <c r="JS296" s="26"/>
      <c r="JT296" s="26"/>
      <c r="JU296" s="26"/>
      <c r="JV296" s="26"/>
      <c r="JW296" s="26"/>
      <c r="JX296" s="30"/>
      <c r="JY296" s="30"/>
      <c r="JZ296" s="30"/>
      <c r="KA296" s="30"/>
      <c r="KB296" s="26"/>
      <c r="KC296" s="26"/>
      <c r="KD296" s="26"/>
      <c r="KE296" s="26"/>
      <c r="KF296" s="26"/>
      <c r="KG296" s="26"/>
      <c r="KH296" s="26"/>
      <c r="KI296" s="26"/>
      <c r="KJ296" s="26"/>
      <c r="KK296" s="26"/>
      <c r="KL296" s="26"/>
      <c r="KM296" s="26"/>
      <c r="KN296" s="26"/>
      <c r="KO296" s="26"/>
      <c r="KP296" s="26"/>
      <c r="KQ296" s="26"/>
      <c r="KR296" s="26"/>
      <c r="KS296" s="26"/>
      <c r="KT296" s="26"/>
      <c r="KU296" s="26"/>
      <c r="KV296" s="26"/>
      <c r="KW296" s="26"/>
      <c r="KX296" s="26"/>
      <c r="KY296" s="26"/>
      <c r="KZ296" s="26"/>
      <c r="LA296" s="26"/>
      <c r="LB296" s="26"/>
      <c r="LC296" s="26"/>
      <c r="LD296" s="26"/>
      <c r="LE296" s="26"/>
      <c r="LF296" s="26"/>
      <c r="LG296" s="26"/>
      <c r="LH296" s="26"/>
      <c r="LI296" s="26"/>
      <c r="LJ296" s="26"/>
      <c r="LK296" s="26"/>
      <c r="LL296" s="26"/>
      <c r="LM296" s="26"/>
      <c r="LN296" s="26"/>
      <c r="LO296" s="26"/>
      <c r="LP296" s="26"/>
      <c r="LQ296" s="26"/>
      <c r="LR296" s="26"/>
      <c r="LS296" s="26"/>
    </row>
    <row r="297" spans="1:331" ht="15.75" x14ac:dyDescent="0.25">
      <c r="A297" s="66" t="s">
        <v>462</v>
      </c>
      <c r="B297" s="198">
        <f t="shared" si="682"/>
        <v>6309</v>
      </c>
      <c r="C297" s="198">
        <f t="shared" si="683"/>
        <v>12517.8</v>
      </c>
      <c r="D297" s="198">
        <f t="shared" si="684"/>
        <v>12517.8</v>
      </c>
      <c r="E297" s="198"/>
      <c r="F297" s="198">
        <f t="shared" si="685"/>
        <v>10935.44139</v>
      </c>
      <c r="G297" s="26">
        <f t="shared" si="761"/>
        <v>87.359131716435797</v>
      </c>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7"/>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184"/>
      <c r="BY297" s="184"/>
      <c r="BZ297" s="184"/>
      <c r="CA297" s="184"/>
      <c r="CB297" s="26"/>
      <c r="CC297" s="26"/>
      <c r="CD297" s="26"/>
      <c r="CE297" s="80"/>
      <c r="CF297" s="26"/>
      <c r="CG297" s="26"/>
      <c r="CH297" s="26"/>
      <c r="CI297" s="80"/>
      <c r="CJ297" s="26"/>
      <c r="CK297" s="26"/>
      <c r="CL297" s="26"/>
      <c r="CM297" s="80"/>
      <c r="CN297" s="26"/>
      <c r="CO297" s="26"/>
      <c r="CP297" s="26"/>
      <c r="CQ297" s="26"/>
      <c r="CR297" s="26"/>
      <c r="CS297" s="26"/>
      <c r="CT297" s="26"/>
      <c r="CU297" s="26"/>
      <c r="CV297" s="26"/>
      <c r="CW297" s="26"/>
      <c r="CX297" s="26"/>
      <c r="CY297" s="80"/>
      <c r="CZ297" s="26">
        <v>6309</v>
      </c>
      <c r="DA297" s="26">
        <v>6309</v>
      </c>
      <c r="DB297" s="26">
        <v>6309</v>
      </c>
      <c r="DC297" s="31">
        <f t="shared" si="713"/>
        <v>100</v>
      </c>
      <c r="DD297" s="26"/>
      <c r="DE297" s="26"/>
      <c r="DF297" s="26"/>
      <c r="DG297" s="80"/>
      <c r="DH297" s="80"/>
      <c r="DI297" s="26"/>
      <c r="DJ297" s="26"/>
      <c r="DK297" s="80"/>
      <c r="DL297" s="80"/>
      <c r="DM297" s="26"/>
      <c r="DN297" s="26"/>
      <c r="DO297" s="26"/>
      <c r="DP297" s="26"/>
      <c r="DQ297" s="26"/>
      <c r="DR297" s="26"/>
      <c r="DS297" s="27"/>
      <c r="DT297" s="27"/>
      <c r="DU297" s="27"/>
      <c r="DV297" s="26"/>
      <c r="DW297" s="80"/>
      <c r="DX297" s="80"/>
      <c r="DY297" s="27"/>
      <c r="DZ297" s="26"/>
      <c r="EA297" s="80"/>
      <c r="EB297" s="27"/>
      <c r="EC297" s="27"/>
      <c r="ED297" s="26"/>
      <c r="EE297" s="80"/>
      <c r="EF297" s="27"/>
      <c r="EG297" s="27"/>
      <c r="EH297" s="26"/>
      <c r="EI297" s="26"/>
      <c r="EJ297" s="27"/>
      <c r="EK297" s="27"/>
      <c r="EL297" s="26"/>
      <c r="EM297" s="80"/>
      <c r="EN297" s="27"/>
      <c r="EO297" s="27"/>
      <c r="EP297" s="26"/>
      <c r="EQ297" s="27"/>
      <c r="ER297" s="26"/>
      <c r="ES297" s="26"/>
      <c r="ET297" s="26"/>
      <c r="EU297" s="80"/>
      <c r="EV297" s="26"/>
      <c r="EW297" s="26"/>
      <c r="EX297" s="26"/>
      <c r="EY297" s="26"/>
      <c r="EZ297" s="26"/>
      <c r="FA297" s="26"/>
      <c r="FB297" s="26"/>
      <c r="FC297" s="26"/>
      <c r="FD297" s="27"/>
      <c r="FE297" s="27"/>
      <c r="FF297" s="26"/>
      <c r="FG297" s="80"/>
      <c r="FH297" s="80"/>
      <c r="FI297" s="27"/>
      <c r="FJ297" s="26"/>
      <c r="FK297" s="80"/>
      <c r="FL297" s="80"/>
      <c r="FM297" s="27"/>
      <c r="FN297" s="26"/>
      <c r="FO297" s="80"/>
      <c r="FP297" s="26"/>
      <c r="FQ297" s="26"/>
      <c r="FR297" s="26"/>
      <c r="FS297" s="80"/>
      <c r="FT297" s="80"/>
      <c r="FU297" s="26">
        <v>6208.8</v>
      </c>
      <c r="FV297" s="26">
        <v>4626.44139</v>
      </c>
      <c r="FW297" s="31">
        <f t="shared" si="758"/>
        <v>74.514260243525314</v>
      </c>
      <c r="FX297" s="26"/>
      <c r="FY297" s="26"/>
      <c r="FZ297" s="26"/>
      <c r="GA297" s="80"/>
      <c r="GB297" s="26"/>
      <c r="GC297" s="26"/>
      <c r="GD297" s="26"/>
      <c r="GE297" s="80"/>
      <c r="GF297" s="26"/>
      <c r="GG297" s="26"/>
      <c r="GH297" s="26"/>
      <c r="GI297" s="80"/>
      <c r="GJ297" s="80"/>
      <c r="GK297" s="26"/>
      <c r="GL297" s="26"/>
      <c r="GM297" s="80"/>
      <c r="GN297" s="26"/>
      <c r="GO297" s="26"/>
      <c r="GP297" s="26"/>
      <c r="GQ297" s="80"/>
      <c r="GR297" s="80"/>
      <c r="GS297" s="26"/>
      <c r="GT297" s="26"/>
      <c r="GU297" s="26"/>
      <c r="GV297" s="26"/>
      <c r="GW297" s="26"/>
      <c r="GX297" s="26"/>
      <c r="GY297" s="26"/>
      <c r="GZ297" s="26"/>
      <c r="HA297" s="26"/>
      <c r="HB297" s="26"/>
      <c r="HC297" s="26"/>
      <c r="HD297" s="26"/>
      <c r="HE297" s="26"/>
      <c r="HF297" s="26"/>
      <c r="HG297" s="26"/>
      <c r="HH297" s="26"/>
      <c r="HI297" s="26"/>
      <c r="HJ297" s="26"/>
      <c r="HK297" s="26"/>
      <c r="HL297" s="26"/>
      <c r="HM297" s="26"/>
      <c r="HN297" s="26"/>
      <c r="HO297" s="26"/>
      <c r="HP297" s="26"/>
      <c r="HQ297" s="26"/>
      <c r="HR297" s="26"/>
      <c r="HS297" s="26"/>
      <c r="HT297" s="26"/>
      <c r="HU297" s="26"/>
      <c r="HV297" s="26"/>
      <c r="HW297" s="26"/>
      <c r="HX297" s="26"/>
      <c r="HY297" s="26"/>
      <c r="HZ297" s="26"/>
      <c r="IA297" s="26"/>
      <c r="IB297" s="26"/>
      <c r="IC297" s="26"/>
      <c r="ID297" s="26"/>
      <c r="IE297" s="26"/>
      <c r="IF297" s="26"/>
      <c r="IG297" s="26"/>
      <c r="IH297" s="26"/>
      <c r="II297" s="26"/>
      <c r="IJ297" s="26"/>
      <c r="IK297" s="26"/>
      <c r="IL297" s="26"/>
      <c r="IM297" s="26"/>
      <c r="IN297" s="26"/>
      <c r="IO297" s="26"/>
      <c r="IP297" s="26"/>
      <c r="IQ297" s="26"/>
      <c r="IR297" s="80"/>
      <c r="IS297" s="27"/>
      <c r="IT297" s="26"/>
      <c r="IU297" s="80"/>
      <c r="IV297" s="26"/>
      <c r="IW297" s="26"/>
      <c r="IX297" s="26"/>
      <c r="IY297" s="26"/>
      <c r="IZ297" s="26"/>
      <c r="JA297" s="26"/>
      <c r="JB297" s="26"/>
      <c r="JC297" s="26"/>
      <c r="JD297" s="26"/>
      <c r="JE297" s="26"/>
      <c r="JF297" s="26"/>
      <c r="JG297" s="26"/>
      <c r="JH297" s="26"/>
      <c r="JI297" s="26"/>
      <c r="JJ297" s="26"/>
      <c r="JK297" s="26"/>
      <c r="JL297" s="26"/>
      <c r="JM297" s="26"/>
      <c r="JN297" s="26"/>
      <c r="JO297" s="26"/>
      <c r="JP297" s="26"/>
      <c r="JQ297" s="26"/>
      <c r="JR297" s="26"/>
      <c r="JS297" s="26"/>
      <c r="JT297" s="26"/>
      <c r="JU297" s="26"/>
      <c r="JV297" s="26"/>
      <c r="JW297" s="26"/>
      <c r="JX297" s="30"/>
      <c r="JY297" s="30"/>
      <c r="JZ297" s="30"/>
      <c r="KA297" s="30"/>
      <c r="KB297" s="26"/>
      <c r="KC297" s="26"/>
      <c r="KD297" s="26"/>
      <c r="KE297" s="26"/>
      <c r="KF297" s="26"/>
      <c r="KG297" s="26"/>
      <c r="KH297" s="26"/>
      <c r="KI297" s="26"/>
      <c r="KJ297" s="26"/>
      <c r="KK297" s="26"/>
      <c r="KL297" s="26"/>
      <c r="KM297" s="26"/>
      <c r="KN297" s="26"/>
      <c r="KO297" s="26"/>
      <c r="KP297" s="26"/>
      <c r="KQ297" s="26"/>
      <c r="KR297" s="26"/>
      <c r="KS297" s="26"/>
      <c r="KT297" s="26"/>
      <c r="KU297" s="26"/>
      <c r="KV297" s="26"/>
      <c r="KW297" s="26"/>
      <c r="KX297" s="26"/>
      <c r="KY297" s="26"/>
      <c r="KZ297" s="26"/>
      <c r="LA297" s="26"/>
      <c r="LB297" s="26"/>
      <c r="LC297" s="26"/>
      <c r="LD297" s="26"/>
      <c r="LE297" s="26"/>
      <c r="LF297" s="26"/>
      <c r="LG297" s="26"/>
      <c r="LH297" s="26"/>
      <c r="LI297" s="26"/>
      <c r="LJ297" s="26"/>
      <c r="LK297" s="26"/>
      <c r="LL297" s="26"/>
      <c r="LM297" s="26"/>
      <c r="LN297" s="26"/>
      <c r="LO297" s="26"/>
      <c r="LP297" s="26"/>
      <c r="LQ297" s="26"/>
      <c r="LR297" s="26"/>
      <c r="LS297" s="26"/>
    </row>
    <row r="298" spans="1:331" ht="15.75" x14ac:dyDescent="0.25">
      <c r="A298" s="66" t="s">
        <v>464</v>
      </c>
      <c r="B298" s="198">
        <f t="shared" si="682"/>
        <v>4719</v>
      </c>
      <c r="C298" s="198">
        <f t="shared" si="683"/>
        <v>9363.1</v>
      </c>
      <c r="D298" s="198">
        <f t="shared" si="684"/>
        <v>9363.1</v>
      </c>
      <c r="E298" s="198"/>
      <c r="F298" s="198">
        <f t="shared" si="685"/>
        <v>8949.5551400000004</v>
      </c>
      <c r="G298" s="26">
        <f t="shared" si="761"/>
        <v>95.583248496758557</v>
      </c>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7"/>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184"/>
      <c r="BY298" s="184"/>
      <c r="BZ298" s="184"/>
      <c r="CA298" s="184"/>
      <c r="CB298" s="26"/>
      <c r="CC298" s="26"/>
      <c r="CD298" s="26"/>
      <c r="CE298" s="80"/>
      <c r="CF298" s="26"/>
      <c r="CG298" s="26"/>
      <c r="CH298" s="26"/>
      <c r="CI298" s="80"/>
      <c r="CJ298" s="26"/>
      <c r="CK298" s="26"/>
      <c r="CL298" s="26"/>
      <c r="CM298" s="80"/>
      <c r="CN298" s="26"/>
      <c r="CO298" s="26"/>
      <c r="CP298" s="26"/>
      <c r="CQ298" s="26"/>
      <c r="CR298" s="26"/>
      <c r="CS298" s="26"/>
      <c r="CT298" s="26"/>
      <c r="CU298" s="26"/>
      <c r="CV298" s="26"/>
      <c r="CW298" s="26"/>
      <c r="CX298" s="26"/>
      <c r="CY298" s="80"/>
      <c r="CZ298" s="26">
        <v>4719</v>
      </c>
      <c r="DA298" s="26">
        <v>4719</v>
      </c>
      <c r="DB298" s="26">
        <v>4718.99982</v>
      </c>
      <c r="DC298" s="31">
        <f t="shared" si="713"/>
        <v>99.99999618563254</v>
      </c>
      <c r="DD298" s="26"/>
      <c r="DE298" s="26"/>
      <c r="DF298" s="26"/>
      <c r="DG298" s="80"/>
      <c r="DH298" s="80"/>
      <c r="DI298" s="26"/>
      <c r="DJ298" s="26"/>
      <c r="DK298" s="80"/>
      <c r="DL298" s="80"/>
      <c r="DM298" s="26"/>
      <c r="DN298" s="26"/>
      <c r="DO298" s="26"/>
      <c r="DP298" s="26"/>
      <c r="DQ298" s="26"/>
      <c r="DR298" s="26"/>
      <c r="DS298" s="27"/>
      <c r="DT298" s="27"/>
      <c r="DU298" s="27"/>
      <c r="DV298" s="26"/>
      <c r="DW298" s="80"/>
      <c r="DX298" s="80"/>
      <c r="DY298" s="27"/>
      <c r="DZ298" s="26"/>
      <c r="EA298" s="80"/>
      <c r="EB298" s="27"/>
      <c r="EC298" s="27"/>
      <c r="ED298" s="26"/>
      <c r="EE298" s="80"/>
      <c r="EF298" s="27"/>
      <c r="EG298" s="27"/>
      <c r="EH298" s="26"/>
      <c r="EI298" s="26"/>
      <c r="EJ298" s="27"/>
      <c r="EK298" s="27"/>
      <c r="EL298" s="26"/>
      <c r="EM298" s="80"/>
      <c r="EN298" s="27"/>
      <c r="EO298" s="27"/>
      <c r="EP298" s="26"/>
      <c r="EQ298" s="27"/>
      <c r="ER298" s="26"/>
      <c r="ES298" s="26"/>
      <c r="ET298" s="26"/>
      <c r="EU298" s="80"/>
      <c r="EV298" s="26"/>
      <c r="EW298" s="26"/>
      <c r="EX298" s="26"/>
      <c r="EY298" s="26"/>
      <c r="EZ298" s="26"/>
      <c r="FA298" s="26"/>
      <c r="FB298" s="26"/>
      <c r="FC298" s="26"/>
      <c r="FD298" s="27"/>
      <c r="FE298" s="27"/>
      <c r="FF298" s="26"/>
      <c r="FG298" s="80"/>
      <c r="FH298" s="80"/>
      <c r="FI298" s="27"/>
      <c r="FJ298" s="26"/>
      <c r="FK298" s="80"/>
      <c r="FL298" s="80"/>
      <c r="FM298" s="27"/>
      <c r="FN298" s="26"/>
      <c r="FO298" s="80"/>
      <c r="FP298" s="26"/>
      <c r="FQ298" s="26"/>
      <c r="FR298" s="26"/>
      <c r="FS298" s="80"/>
      <c r="FT298" s="80"/>
      <c r="FU298" s="26">
        <v>4644.1000000000004</v>
      </c>
      <c r="FV298" s="26">
        <v>4230.5553200000004</v>
      </c>
      <c r="FW298" s="31">
        <f t="shared" si="758"/>
        <v>91.095267543765218</v>
      </c>
      <c r="FX298" s="26"/>
      <c r="FY298" s="26"/>
      <c r="FZ298" s="26"/>
      <c r="GA298" s="80"/>
      <c r="GB298" s="26"/>
      <c r="GC298" s="26"/>
      <c r="GD298" s="26"/>
      <c r="GE298" s="80"/>
      <c r="GF298" s="26"/>
      <c r="GG298" s="26"/>
      <c r="GH298" s="26"/>
      <c r="GI298" s="80"/>
      <c r="GJ298" s="80"/>
      <c r="GK298" s="26"/>
      <c r="GL298" s="26"/>
      <c r="GM298" s="80"/>
      <c r="GN298" s="26"/>
      <c r="GO298" s="26"/>
      <c r="GP298" s="26"/>
      <c r="GQ298" s="80"/>
      <c r="GR298" s="80"/>
      <c r="GS298" s="26"/>
      <c r="GT298" s="26"/>
      <c r="GU298" s="26"/>
      <c r="GV298" s="26"/>
      <c r="GW298" s="26"/>
      <c r="GX298" s="26"/>
      <c r="GY298" s="26"/>
      <c r="GZ298" s="26"/>
      <c r="HA298" s="26"/>
      <c r="HB298" s="26"/>
      <c r="HC298" s="26"/>
      <c r="HD298" s="26"/>
      <c r="HE298" s="26"/>
      <c r="HF298" s="26"/>
      <c r="HG298" s="26"/>
      <c r="HH298" s="26"/>
      <c r="HI298" s="26"/>
      <c r="HJ298" s="26"/>
      <c r="HK298" s="26"/>
      <c r="HL298" s="26"/>
      <c r="HM298" s="26"/>
      <c r="HN298" s="26"/>
      <c r="HO298" s="26"/>
      <c r="HP298" s="26"/>
      <c r="HQ298" s="26"/>
      <c r="HR298" s="26"/>
      <c r="HS298" s="26"/>
      <c r="HT298" s="26"/>
      <c r="HU298" s="26"/>
      <c r="HV298" s="26"/>
      <c r="HW298" s="26"/>
      <c r="HX298" s="26"/>
      <c r="HY298" s="26"/>
      <c r="HZ298" s="26"/>
      <c r="IA298" s="26"/>
      <c r="IB298" s="26"/>
      <c r="IC298" s="26"/>
      <c r="ID298" s="26"/>
      <c r="IE298" s="26"/>
      <c r="IF298" s="26"/>
      <c r="IG298" s="26"/>
      <c r="IH298" s="26"/>
      <c r="II298" s="26"/>
      <c r="IJ298" s="26"/>
      <c r="IK298" s="26"/>
      <c r="IL298" s="26"/>
      <c r="IM298" s="26"/>
      <c r="IN298" s="26"/>
      <c r="IO298" s="26"/>
      <c r="IP298" s="26"/>
      <c r="IQ298" s="26"/>
      <c r="IR298" s="80"/>
      <c r="IS298" s="27"/>
      <c r="IT298" s="26"/>
      <c r="IU298" s="80"/>
      <c r="IV298" s="26"/>
      <c r="IW298" s="26"/>
      <c r="IX298" s="26"/>
      <c r="IY298" s="26"/>
      <c r="IZ298" s="26"/>
      <c r="JA298" s="26"/>
      <c r="JB298" s="26"/>
      <c r="JC298" s="26"/>
      <c r="JD298" s="26"/>
      <c r="JE298" s="26"/>
      <c r="JF298" s="26"/>
      <c r="JG298" s="26"/>
      <c r="JH298" s="26"/>
      <c r="JI298" s="26"/>
      <c r="JJ298" s="26"/>
      <c r="JK298" s="26"/>
      <c r="JL298" s="26"/>
      <c r="JM298" s="26"/>
      <c r="JN298" s="26"/>
      <c r="JO298" s="26"/>
      <c r="JP298" s="26"/>
      <c r="JQ298" s="26"/>
      <c r="JR298" s="26"/>
      <c r="JS298" s="26"/>
      <c r="JT298" s="26"/>
      <c r="JU298" s="26"/>
      <c r="JV298" s="26"/>
      <c r="JW298" s="26"/>
      <c r="JX298" s="30"/>
      <c r="JY298" s="30"/>
      <c r="JZ298" s="30"/>
      <c r="KA298" s="30"/>
      <c r="KB298" s="26"/>
      <c r="KC298" s="26"/>
      <c r="KD298" s="26"/>
      <c r="KE298" s="26"/>
      <c r="KF298" s="26"/>
      <c r="KG298" s="26"/>
      <c r="KH298" s="26"/>
      <c r="KI298" s="26"/>
      <c r="KJ298" s="26"/>
      <c r="KK298" s="26"/>
      <c r="KL298" s="26"/>
      <c r="KM298" s="26"/>
      <c r="KN298" s="26"/>
      <c r="KO298" s="26"/>
      <c r="KP298" s="26"/>
      <c r="KQ298" s="26"/>
      <c r="KR298" s="26"/>
      <c r="KS298" s="26"/>
      <c r="KT298" s="26"/>
      <c r="KU298" s="26"/>
      <c r="KV298" s="26"/>
      <c r="KW298" s="26"/>
      <c r="KX298" s="26"/>
      <c r="KY298" s="26"/>
      <c r="KZ298" s="26"/>
      <c r="LA298" s="26"/>
      <c r="LB298" s="26"/>
      <c r="LC298" s="26"/>
      <c r="LD298" s="26"/>
      <c r="LE298" s="26"/>
      <c r="LF298" s="26"/>
      <c r="LG298" s="26"/>
      <c r="LH298" s="26"/>
      <c r="LI298" s="26"/>
      <c r="LJ298" s="26"/>
      <c r="LK298" s="26"/>
      <c r="LL298" s="26"/>
      <c r="LM298" s="26"/>
      <c r="LN298" s="26"/>
      <c r="LO298" s="26"/>
      <c r="LP298" s="26"/>
      <c r="LQ298" s="26"/>
      <c r="LR298" s="26"/>
      <c r="LS298" s="26"/>
    </row>
    <row r="299" spans="1:331" ht="15.75" x14ac:dyDescent="0.25">
      <c r="A299" s="66" t="s">
        <v>289</v>
      </c>
      <c r="B299" s="198">
        <f t="shared" si="682"/>
        <v>3861</v>
      </c>
      <c r="C299" s="198">
        <f t="shared" si="683"/>
        <v>7960.7</v>
      </c>
      <c r="D299" s="198">
        <f t="shared" si="684"/>
        <v>7960.7</v>
      </c>
      <c r="E299" s="198"/>
      <c r="F299" s="198">
        <f t="shared" si="685"/>
        <v>7660.7</v>
      </c>
      <c r="G299" s="26">
        <f t="shared" si="761"/>
        <v>96.231487180775559</v>
      </c>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v>0</v>
      </c>
      <c r="AQ299" s="27"/>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v>300</v>
      </c>
      <c r="BR299" s="26"/>
      <c r="BS299" s="26">
        <f t="shared" si="686"/>
        <v>0</v>
      </c>
      <c r="BT299" s="26"/>
      <c r="BU299" s="26"/>
      <c r="BV299" s="26"/>
      <c r="BW299" s="26"/>
      <c r="BX299" s="184"/>
      <c r="BY299" s="184"/>
      <c r="BZ299" s="184"/>
      <c r="CA299" s="184"/>
      <c r="CB299" s="26"/>
      <c r="CC299" s="26"/>
      <c r="CD299" s="26"/>
      <c r="CE299" s="80"/>
      <c r="CF299" s="26"/>
      <c r="CG299" s="26"/>
      <c r="CH299" s="26"/>
      <c r="CI299" s="80"/>
      <c r="CJ299" s="26"/>
      <c r="CK299" s="26"/>
      <c r="CL299" s="26"/>
      <c r="CM299" s="80"/>
      <c r="CN299" s="26"/>
      <c r="CO299" s="26"/>
      <c r="CP299" s="26"/>
      <c r="CQ299" s="26"/>
      <c r="CR299" s="26"/>
      <c r="CS299" s="26"/>
      <c r="CT299" s="26"/>
      <c r="CU299" s="26"/>
      <c r="CV299" s="26"/>
      <c r="CW299" s="26"/>
      <c r="CX299" s="26"/>
      <c r="CY299" s="80"/>
      <c r="CZ299" s="26">
        <v>3861</v>
      </c>
      <c r="DA299" s="26">
        <v>3861</v>
      </c>
      <c r="DB299" s="26">
        <v>3861</v>
      </c>
      <c r="DC299" s="31">
        <f t="shared" si="713"/>
        <v>100</v>
      </c>
      <c r="DD299" s="26"/>
      <c r="DE299" s="26"/>
      <c r="DF299" s="26"/>
      <c r="DG299" s="80"/>
      <c r="DH299" s="80"/>
      <c r="DI299" s="26"/>
      <c r="DJ299" s="26"/>
      <c r="DK299" s="80"/>
      <c r="DL299" s="80"/>
      <c r="DM299" s="26"/>
      <c r="DN299" s="26"/>
      <c r="DO299" s="80"/>
      <c r="DP299" s="26"/>
      <c r="DQ299" s="26"/>
      <c r="DR299" s="26"/>
      <c r="DS299" s="27"/>
      <c r="DT299" s="27"/>
      <c r="DU299" s="27"/>
      <c r="DV299" s="26"/>
      <c r="DW299" s="80"/>
      <c r="DX299" s="80"/>
      <c r="DY299" s="27"/>
      <c r="DZ299" s="26"/>
      <c r="EA299" s="80"/>
      <c r="EB299" s="27"/>
      <c r="EC299" s="27"/>
      <c r="ED299" s="26"/>
      <c r="EE299" s="80"/>
      <c r="EF299" s="27"/>
      <c r="EG299" s="27"/>
      <c r="EH299" s="26"/>
      <c r="EI299" s="26"/>
      <c r="EJ299" s="27"/>
      <c r="EK299" s="27"/>
      <c r="EL299" s="26"/>
      <c r="EM299" s="80"/>
      <c r="EN299" s="27"/>
      <c r="EO299" s="27"/>
      <c r="EP299" s="26"/>
      <c r="EQ299" s="27"/>
      <c r="ER299" s="26"/>
      <c r="ES299" s="26"/>
      <c r="ET299" s="26"/>
      <c r="EU299" s="80"/>
      <c r="EV299" s="26"/>
      <c r="EW299" s="26"/>
      <c r="EX299" s="26"/>
      <c r="EY299" s="26"/>
      <c r="EZ299" s="26"/>
      <c r="FA299" s="26"/>
      <c r="FB299" s="26"/>
      <c r="FC299" s="26"/>
      <c r="FD299" s="27"/>
      <c r="FE299" s="27"/>
      <c r="FF299" s="26"/>
      <c r="FG299" s="80"/>
      <c r="FH299" s="80"/>
      <c r="FI299" s="27"/>
      <c r="FJ299" s="26"/>
      <c r="FK299" s="80"/>
      <c r="FL299" s="80"/>
      <c r="FM299" s="27"/>
      <c r="FN299" s="26"/>
      <c r="FO299" s="80"/>
      <c r="FP299" s="26"/>
      <c r="FQ299" s="26"/>
      <c r="FR299" s="26"/>
      <c r="FS299" s="80"/>
      <c r="FT299" s="80"/>
      <c r="FU299" s="26">
        <v>3799.7</v>
      </c>
      <c r="FV299" s="26">
        <v>3799.7</v>
      </c>
      <c r="FW299" s="31">
        <f>FV299/FU299*100</f>
        <v>100</v>
      </c>
      <c r="FX299" s="26"/>
      <c r="FY299" s="26"/>
      <c r="FZ299" s="26"/>
      <c r="GA299" s="80"/>
      <c r="GB299" s="26"/>
      <c r="GC299" s="26"/>
      <c r="GD299" s="26"/>
      <c r="GE299" s="80"/>
      <c r="GF299" s="26"/>
      <c r="GG299" s="26"/>
      <c r="GH299" s="26"/>
      <c r="GI299" s="80"/>
      <c r="GJ299" s="80"/>
      <c r="GK299" s="26"/>
      <c r="GL299" s="26"/>
      <c r="GM299" s="80"/>
      <c r="GN299" s="26"/>
      <c r="GO299" s="26"/>
      <c r="GP299" s="26"/>
      <c r="GQ299" s="80"/>
      <c r="GR299" s="80"/>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c r="HS299" s="26"/>
      <c r="HT299" s="26"/>
      <c r="HU299" s="26"/>
      <c r="HV299" s="26"/>
      <c r="HW299" s="26"/>
      <c r="HX299" s="26"/>
      <c r="HY299" s="26"/>
      <c r="HZ299" s="26"/>
      <c r="IA299" s="26"/>
      <c r="IB299" s="26"/>
      <c r="IC299" s="26"/>
      <c r="ID299" s="26"/>
      <c r="IE299" s="26"/>
      <c r="IF299" s="26"/>
      <c r="IG299" s="26"/>
      <c r="IH299" s="26"/>
      <c r="II299" s="26"/>
      <c r="IJ299" s="26"/>
      <c r="IK299" s="26"/>
      <c r="IL299" s="26"/>
      <c r="IM299" s="26"/>
      <c r="IN299" s="26"/>
      <c r="IO299" s="26"/>
      <c r="IP299" s="26"/>
      <c r="IQ299" s="26"/>
      <c r="IR299" s="80"/>
      <c r="IS299" s="27"/>
      <c r="IT299" s="26"/>
      <c r="IU299" s="80"/>
      <c r="IV299" s="26"/>
      <c r="IW299" s="26"/>
      <c r="IX299" s="26"/>
      <c r="IY299" s="26"/>
      <c r="IZ299" s="26"/>
      <c r="JA299" s="26"/>
      <c r="JB299" s="26"/>
      <c r="JC299" s="26"/>
      <c r="JD299" s="26"/>
      <c r="JE299" s="26"/>
      <c r="JF299" s="26"/>
      <c r="JG299" s="26"/>
      <c r="JH299" s="26"/>
      <c r="JI299" s="26"/>
      <c r="JJ299" s="26"/>
      <c r="JK299" s="26"/>
      <c r="JL299" s="26"/>
      <c r="JM299" s="26"/>
      <c r="JN299" s="26"/>
      <c r="JO299" s="26"/>
      <c r="JP299" s="26"/>
      <c r="JQ299" s="26"/>
      <c r="JR299" s="26"/>
      <c r="JS299" s="26"/>
      <c r="JT299" s="26"/>
      <c r="JU299" s="26"/>
      <c r="JV299" s="26"/>
      <c r="JW299" s="26"/>
      <c r="JX299" s="30"/>
      <c r="JY299" s="30"/>
      <c r="JZ299" s="30"/>
      <c r="KA299" s="30"/>
      <c r="KB299" s="26"/>
      <c r="KC299" s="26"/>
      <c r="KD299" s="26"/>
      <c r="KE299" s="26"/>
      <c r="KF299" s="26"/>
      <c r="KG299" s="26"/>
      <c r="KH299" s="26"/>
      <c r="KI299" s="26"/>
      <c r="KJ299" s="26"/>
      <c r="KK299" s="26"/>
      <c r="KL299" s="26"/>
      <c r="KM299" s="26"/>
      <c r="KN299" s="26"/>
      <c r="KO299" s="26"/>
      <c r="KP299" s="26"/>
      <c r="KQ299" s="26"/>
      <c r="KR299" s="26"/>
      <c r="KS299" s="26"/>
      <c r="KT299" s="26"/>
      <c r="KU299" s="26"/>
      <c r="KV299" s="26"/>
      <c r="KW299" s="26"/>
      <c r="KX299" s="26"/>
      <c r="KY299" s="26"/>
      <c r="KZ299" s="26"/>
      <c r="LA299" s="26"/>
      <c r="LB299" s="26"/>
      <c r="LC299" s="26"/>
      <c r="LD299" s="26"/>
      <c r="LE299" s="26"/>
      <c r="LF299" s="26"/>
      <c r="LG299" s="26"/>
      <c r="LH299" s="26"/>
      <c r="LI299" s="26"/>
      <c r="LJ299" s="26"/>
      <c r="LK299" s="26"/>
      <c r="LL299" s="26"/>
      <c r="LM299" s="26"/>
      <c r="LN299" s="26"/>
      <c r="LO299" s="26"/>
      <c r="LP299" s="26"/>
      <c r="LQ299" s="26"/>
      <c r="LR299" s="26"/>
      <c r="LS299" s="26"/>
    </row>
    <row r="300" spans="1:331" s="154" customFormat="1" ht="31.5" x14ac:dyDescent="0.25">
      <c r="A300" s="20" t="s">
        <v>300</v>
      </c>
      <c r="B300" s="197">
        <f t="shared" si="682"/>
        <v>116406.67664999999</v>
      </c>
      <c r="C300" s="197">
        <f t="shared" si="683"/>
        <v>174465.30682</v>
      </c>
      <c r="D300" s="197">
        <f t="shared" si="684"/>
        <v>174465.30682</v>
      </c>
      <c r="E300" s="197"/>
      <c r="F300" s="197">
        <f t="shared" si="685"/>
        <v>145671.54521999997</v>
      </c>
      <c r="G300" s="28">
        <f t="shared" si="761"/>
        <v>83.495995780004989</v>
      </c>
      <c r="H300" s="29">
        <f>SUM(H301:H309)</f>
        <v>1639.8</v>
      </c>
      <c r="I300" s="29">
        <f>SUM(I301:I309)</f>
        <v>1639.8</v>
      </c>
      <c r="J300" s="29">
        <f>SUM(J301:J309)</f>
        <v>1639.8</v>
      </c>
      <c r="K300" s="28">
        <f>J300/I300*100</f>
        <v>100</v>
      </c>
      <c r="L300" s="28"/>
      <c r="M300" s="29">
        <f>M301+M302+M303+M304+M305+M306+M307+M308+M309</f>
        <v>0</v>
      </c>
      <c r="N300" s="29">
        <f>N301+N302+N303+N304+N305+N306+N307+N308+N309</f>
        <v>0</v>
      </c>
      <c r="O300" s="28"/>
      <c r="P300" s="28"/>
      <c r="Q300" s="29">
        <f>Q301+Q302+Q303+Q304+Q305+Q306+Q307+Q308+Q309</f>
        <v>0</v>
      </c>
      <c r="R300" s="29">
        <f>R301+R302+R303+R304+R305+R306+R307+R308+R309</f>
        <v>0</v>
      </c>
      <c r="S300" s="29">
        <f>S301+S302+S303+S304+S305+S306+S307+S308+S309</f>
        <v>0</v>
      </c>
      <c r="T300" s="28"/>
      <c r="U300" s="29">
        <f>U301+U302+U303+U304+U305+U306+U307+U308+U309</f>
        <v>0</v>
      </c>
      <c r="V300" s="29">
        <f>V301+V302+V303+V304+V305+V306+V307+V308+V309</f>
        <v>0</v>
      </c>
      <c r="W300" s="29">
        <f>W301+W302+W303+W304+W305+W306+W307+W308+W309</f>
        <v>0</v>
      </c>
      <c r="X300" s="29">
        <f t="shared" ref="X300:AA300" si="762">X301+X302+X303+X304+X305+X306+X307+X308+X309</f>
        <v>0</v>
      </c>
      <c r="Y300" s="29">
        <f t="shared" si="762"/>
        <v>0</v>
      </c>
      <c r="Z300" s="29">
        <f t="shared" si="762"/>
        <v>0</v>
      </c>
      <c r="AA300" s="29">
        <f t="shared" si="762"/>
        <v>0</v>
      </c>
      <c r="AB300" s="29">
        <f t="shared" ref="AB300:AE300" si="763">AB301+AB302+AB303+AB304+AB305+AB306+AB307+AB308+AB309</f>
        <v>0</v>
      </c>
      <c r="AC300" s="29">
        <f t="shared" si="763"/>
        <v>0</v>
      </c>
      <c r="AD300" s="29">
        <f t="shared" si="763"/>
        <v>0</v>
      </c>
      <c r="AE300" s="29">
        <f t="shared" si="763"/>
        <v>0</v>
      </c>
      <c r="AF300" s="29"/>
      <c r="AG300" s="29">
        <f>AG301+AG302+AG303+AG304+AG305+AG306+AG307+AG308+AG309</f>
        <v>0</v>
      </c>
      <c r="AH300" s="29">
        <f>AH301+AH302+AH303+AH304+AH305+AH306+AH307+AH308+AH309</f>
        <v>0</v>
      </c>
      <c r="AI300" s="29">
        <f>AI301+AI302+AI303+AI304+AI305+AI306+AI307+AI308+AI309</f>
        <v>0</v>
      </c>
      <c r="AJ300" s="29"/>
      <c r="AK300" s="29">
        <f t="shared" ref="AK300:AP300" si="764">AK301+AK302+AK303+AK304+AK305+AK306+AK307+AK308+AK309</f>
        <v>0</v>
      </c>
      <c r="AL300" s="29">
        <f t="shared" si="764"/>
        <v>0</v>
      </c>
      <c r="AM300" s="29">
        <f t="shared" si="764"/>
        <v>0</v>
      </c>
      <c r="AN300" s="29">
        <f t="shared" ref="AN300" si="765">AN301+AN302+AN303+AN304+AN305+AN306+AN307+AN308+AN309</f>
        <v>0</v>
      </c>
      <c r="AO300" s="29">
        <f t="shared" si="764"/>
        <v>0</v>
      </c>
      <c r="AP300" s="29">
        <f t="shared" si="764"/>
        <v>0</v>
      </c>
      <c r="AQ300" s="29"/>
      <c r="AR300" s="29">
        <f>AR301+AR302+AR303+AR304+AR305+AR306+AR307+AR308+AR309</f>
        <v>0</v>
      </c>
      <c r="AS300" s="29">
        <f>AS301+AS302+AS303+AS304+AS305+AS306+AS307+AS308+AS309</f>
        <v>0</v>
      </c>
      <c r="AT300" s="29">
        <f>AT301+AT302+AT303+AT304+AT305+AT306+AT307+AT308+AT309</f>
        <v>0</v>
      </c>
      <c r="AU300" s="29"/>
      <c r="AV300" s="29"/>
      <c r="AW300" s="29"/>
      <c r="AX300" s="29"/>
      <c r="AY300" s="28"/>
      <c r="AZ300" s="29">
        <f>AZ301+AZ302+AZ303+AZ304+AZ305+AZ306+AZ307+AZ308+AZ309</f>
        <v>63.076650000000001</v>
      </c>
      <c r="BA300" s="29">
        <f>BA301+BA302+BA303+BA304+BA305+BA306+BA307+BA308+BA309</f>
        <v>63.076650000000001</v>
      </c>
      <c r="BB300" s="29">
        <f>BB301+BB302+BB303+BB304+BB305+BB306+BB307+BB308+BB309</f>
        <v>63.076650000000001</v>
      </c>
      <c r="BC300" s="28">
        <f>BB300/BA300*100</f>
        <v>100</v>
      </c>
      <c r="BD300" s="29"/>
      <c r="BE300" s="29"/>
      <c r="BF300" s="29"/>
      <c r="BG300" s="28"/>
      <c r="BH300" s="29"/>
      <c r="BI300" s="29"/>
      <c r="BJ300" s="29"/>
      <c r="BK300" s="28"/>
      <c r="BL300" s="28"/>
      <c r="BM300" s="29">
        <f>BM301+BM302+BM303+BM304+BM305+BM306+BM307+BM308+BM309</f>
        <v>0</v>
      </c>
      <c r="BN300" s="29">
        <f>BN301+BN302+BN303+BN304+BN305+BN306+BN307+BN308+BN309</f>
        <v>0</v>
      </c>
      <c r="BO300" s="29">
        <f>BO301+BO302+BO303+BO304+BO305+BO306+BO307+BO308+BO309</f>
        <v>0</v>
      </c>
      <c r="BP300" s="29"/>
      <c r="BQ300" s="29">
        <f>BQ301+BQ302+BQ303+BQ304+BQ305+BQ306+BQ307+BQ308+BQ309</f>
        <v>3248.5601699999997</v>
      </c>
      <c r="BR300" s="29">
        <f>BR301+BR302+BR303+BR304+BR305+BR306+BR307+BR308+BR309</f>
        <v>2117.8682199999998</v>
      </c>
      <c r="BS300" s="28">
        <f t="shared" si="686"/>
        <v>65.194058572724543</v>
      </c>
      <c r="BT300" s="29">
        <f>BT301+BT302+BT303+BT304+BT305+BT306+BT307+BT308+BT309</f>
        <v>8500</v>
      </c>
      <c r="BU300" s="29">
        <f>BU301+BU302+BU303+BU304+BU305+BU306+BU307+BU308+BU309</f>
        <v>8500</v>
      </c>
      <c r="BV300" s="29">
        <f>BV301+BV302+BV303+BV304+BV305+BV306+BV307+BV308+BV309</f>
        <v>8500</v>
      </c>
      <c r="BW300" s="28">
        <f>BV300/BU300*100</f>
        <v>100</v>
      </c>
      <c r="BX300" s="29">
        <f t="shared" ref="BX300:CD300" si="766">BX301+BX302+BX303+BX304+BX305+BX306+BX307+BX308+BX309</f>
        <v>17366.900000000001</v>
      </c>
      <c r="BY300" s="29">
        <f t="shared" si="766"/>
        <v>22070.400000000001</v>
      </c>
      <c r="BZ300" s="29">
        <f t="shared" si="766"/>
        <v>14459.73991</v>
      </c>
      <c r="CA300" s="29">
        <f t="shared" si="766"/>
        <v>65.516437898724078</v>
      </c>
      <c r="CB300" s="29">
        <f t="shared" si="766"/>
        <v>0</v>
      </c>
      <c r="CC300" s="29">
        <f t="shared" si="766"/>
        <v>0</v>
      </c>
      <c r="CD300" s="29">
        <f t="shared" si="766"/>
        <v>0</v>
      </c>
      <c r="CE300" s="29"/>
      <c r="CF300" s="29">
        <f t="shared" ref="CF300" si="767">CF301+CF302+CF303+CF304+CF305+CF306+CF307+CF308+CF309</f>
        <v>3518.7</v>
      </c>
      <c r="CG300" s="29">
        <f t="shared" ref="CG300:CH300" si="768">CG301+CG302+CG303+CG304+CG305+CG306+CG307+CG308+CG309</f>
        <v>4162.3</v>
      </c>
      <c r="CH300" s="29">
        <f t="shared" si="768"/>
        <v>2567.8817200000003</v>
      </c>
      <c r="CI300" s="29">
        <f>CH300/CG300*100</f>
        <v>61.69381639958678</v>
      </c>
      <c r="CJ300" s="29">
        <f>CJ301+CJ302+CJ303+CJ304+CJ305+CJ306+CJ307+CJ308+CJ309</f>
        <v>560</v>
      </c>
      <c r="CK300" s="29">
        <f>CK301+CK302+CK303+CK304+CK305+CK306+CK307+CK308+CK309</f>
        <v>560</v>
      </c>
      <c r="CL300" s="29">
        <f>CL301+CL302+CL303+CL304+CL305+CL306+CL307+CL308+CL309</f>
        <v>140</v>
      </c>
      <c r="CM300" s="29">
        <f>CL300/CK300*100</f>
        <v>25</v>
      </c>
      <c r="CN300" s="29">
        <f t="shared" ref="CN300" si="769">CN301+CN302+CN303+CN304+CN305+CN306+CN307+CN308+CN309</f>
        <v>0</v>
      </c>
      <c r="CO300" s="29">
        <f t="shared" ref="CO300:CT300" si="770">CO301+CO302+CO303+CO304+CO305+CO306+CO307+CO308+CO309</f>
        <v>0</v>
      </c>
      <c r="CP300" s="29">
        <f t="shared" si="770"/>
        <v>0</v>
      </c>
      <c r="CQ300" s="29">
        <f t="shared" si="770"/>
        <v>0</v>
      </c>
      <c r="CR300" s="29">
        <f t="shared" ref="CR300" si="771">CR301+CR302+CR303+CR304+CR305+CR306+CR307+CR308+CR309</f>
        <v>0</v>
      </c>
      <c r="CS300" s="29">
        <f t="shared" si="770"/>
        <v>0</v>
      </c>
      <c r="CT300" s="29">
        <f t="shared" si="770"/>
        <v>0</v>
      </c>
      <c r="CU300" s="28"/>
      <c r="CV300" s="28"/>
      <c r="CW300" s="29">
        <f>CW301+CW302+CW303+CW304+CW305+CW306+CW307+CW308+CW309</f>
        <v>0</v>
      </c>
      <c r="CX300" s="29">
        <f>CX301+CX302+CX303+CX304+CX305+CX306+CX307+CX308+CX309</f>
        <v>0</v>
      </c>
      <c r="CY300" s="29">
        <f>CY301+CY302+CY303+CY304+CY305+CY306+CY307+CY308+CY309</f>
        <v>0</v>
      </c>
      <c r="CZ300" s="29">
        <f t="shared" ref="CZ300" si="772">CZ301+CZ302+CZ303+CZ304+CZ305+CZ306+CZ307+CZ308+CZ309</f>
        <v>33315</v>
      </c>
      <c r="DA300" s="29">
        <f t="shared" ref="DA300:DG300" si="773">DA301+DA302+DA303+DA304+DA305+DA306+DA307+DA308+DA309</f>
        <v>33315</v>
      </c>
      <c r="DB300" s="29">
        <f t="shared" si="773"/>
        <v>31531.663410000001</v>
      </c>
      <c r="DC300" s="82">
        <f t="shared" si="713"/>
        <v>94.647046105357944</v>
      </c>
      <c r="DD300" s="29">
        <f t="shared" si="773"/>
        <v>0</v>
      </c>
      <c r="DE300" s="29">
        <f t="shared" si="773"/>
        <v>0</v>
      </c>
      <c r="DF300" s="29">
        <f t="shared" si="773"/>
        <v>0</v>
      </c>
      <c r="DG300" s="29">
        <f t="shared" si="773"/>
        <v>0</v>
      </c>
      <c r="DH300" s="29"/>
      <c r="DI300" s="29">
        <f>DI301+DI302+DI303+DI304+DI305+DI306+DI307+DI308+DI309</f>
        <v>0</v>
      </c>
      <c r="DJ300" s="29">
        <f>DJ301+DJ302+DJ303+DJ304+DJ305+DJ306+DJ307+DJ308+DJ309</f>
        <v>0</v>
      </c>
      <c r="DK300" s="29">
        <f>DK301+DK302+DK303+DK304+DK305+DK306+DK307+DK308+DK309</f>
        <v>0</v>
      </c>
      <c r="DL300" s="29"/>
      <c r="DM300" s="29">
        <f>DM301+DM302+DM303+DM304+DM305+DM306+DM307+DM308+DM309</f>
        <v>3431.63</v>
      </c>
      <c r="DN300" s="29">
        <f>DN301+DN302+DN303+DN304+DN305+DN306+DN307+DN308+DN309</f>
        <v>3431.63</v>
      </c>
      <c r="DO300" s="28">
        <f>DN300/DM300*100</f>
        <v>100</v>
      </c>
      <c r="DP300" s="29">
        <f>DP301+DP302+DP303+DP304+DP305+DP306+DP307+DP308+DP309</f>
        <v>131.80000000000001</v>
      </c>
      <c r="DQ300" s="29">
        <f>DQ301+DQ302+DQ303+DQ304+DQ305+DQ306+DQ307+DQ308+DQ309</f>
        <v>131.80000000000001</v>
      </c>
      <c r="DR300" s="29">
        <f>DR301+DR302+DR303+DR304+DR305+DR306+DR307+DR308+DR309</f>
        <v>0</v>
      </c>
      <c r="DS300" s="29">
        <f>DR300/DQ300*100</f>
        <v>0</v>
      </c>
      <c r="DT300" s="29"/>
      <c r="DU300" s="29">
        <f>DU301+DU302+DU303+DU304+DU305+DU306+DU307+DU308+DU309</f>
        <v>0</v>
      </c>
      <c r="DV300" s="29">
        <f>DV301+DV302+DV303+DV304+DV305+DV306+DV307+DV308+DV309</f>
        <v>0</v>
      </c>
      <c r="DW300" s="29">
        <f>DW301+DW302+DW303+DW304+DW305+DW306+DW307+DW308+DW309</f>
        <v>0</v>
      </c>
      <c r="DX300" s="29"/>
      <c r="DY300" s="29">
        <f t="shared" ref="DY300:ED300" si="774">DY301+DY302+DY303+DY304+DY305+DY306+DY307+DY308+DY309</f>
        <v>0</v>
      </c>
      <c r="DZ300" s="29">
        <f t="shared" si="774"/>
        <v>0</v>
      </c>
      <c r="EA300" s="29">
        <f t="shared" si="774"/>
        <v>0</v>
      </c>
      <c r="EB300" s="29">
        <v>8623.7000000000007</v>
      </c>
      <c r="EC300" s="29">
        <f t="shared" si="774"/>
        <v>8623.7000000000007</v>
      </c>
      <c r="ED300" s="29">
        <f t="shared" si="774"/>
        <v>5538.6406900000002</v>
      </c>
      <c r="EE300" s="29">
        <f>ED300/EC300*100</f>
        <v>64.225804353119884</v>
      </c>
      <c r="EF300" s="29"/>
      <c r="EG300" s="29"/>
      <c r="EH300" s="29"/>
      <c r="EI300" s="28"/>
      <c r="EJ300" s="29">
        <f>EJ301+EJ302+EJ303+EJ304+EJ305+EJ306+EJ307+EJ308+EJ309</f>
        <v>5864.4</v>
      </c>
      <c r="EK300" s="29">
        <f>EK301+EK302+EK303+EK304+EK305+EK306+EK307+EK308+EK309</f>
        <v>6375.3</v>
      </c>
      <c r="EL300" s="29">
        <f>EL301+EL302+EL303+EL304+EL305+EL306+EL307+EL308+EL309</f>
        <v>4206.9488700000002</v>
      </c>
      <c r="EM300" s="29">
        <f>EL300/EK300*100</f>
        <v>65.988249494141442</v>
      </c>
      <c r="EN300" s="29">
        <f>EN301+EN302+EN303+EN304+EN305+EN306+EN307+EN308+EN309</f>
        <v>1000</v>
      </c>
      <c r="EO300" s="29">
        <f>EO301+EO302+EO303+EO304+EO305+EO306+EO307+EO308+EO309</f>
        <v>1000</v>
      </c>
      <c r="EP300" s="29">
        <f>EP301+EP302+EP303+EP304+EP305+EP306+EP307+EP308+EP309</f>
        <v>50.560850000000002</v>
      </c>
      <c r="EQ300" s="29">
        <f>EP300/EO300*100</f>
        <v>5.0560850000000004</v>
      </c>
      <c r="ER300" s="29">
        <f t="shared" ref="ER300" si="775">ER301+ER302+ER303+ER304+ER305+ER306+ER307+ER308+ER309</f>
        <v>3693.8</v>
      </c>
      <c r="ES300" s="29">
        <f t="shared" ref="ES300:EZ300" si="776">ES301+ES302+ES303+ES304+ES305+ES306+ES307+ES308+ES309</f>
        <v>3693.8</v>
      </c>
      <c r="ET300" s="29">
        <f t="shared" si="776"/>
        <v>3693.8</v>
      </c>
      <c r="EU300" s="29">
        <f t="shared" si="776"/>
        <v>100</v>
      </c>
      <c r="EV300" s="29">
        <f t="shared" ref="EV300" si="777">EV301+EV302+EV303+EV304+EV305+EV306+EV307+EV308+EV309</f>
        <v>8000</v>
      </c>
      <c r="EW300" s="29">
        <f t="shared" si="776"/>
        <v>8000</v>
      </c>
      <c r="EX300" s="29">
        <f t="shared" si="776"/>
        <v>8000</v>
      </c>
      <c r="EY300" s="29">
        <f t="shared" si="776"/>
        <v>100</v>
      </c>
      <c r="EZ300" s="29">
        <f t="shared" si="776"/>
        <v>1400</v>
      </c>
      <c r="FA300" s="29">
        <f t="shared" ref="FA300:FC300" si="778">FA301+FA302+FA303+FA304+FA305+FA306+FA307+FA308+FA309</f>
        <v>1400</v>
      </c>
      <c r="FB300" s="29">
        <f t="shared" si="778"/>
        <v>1205.2</v>
      </c>
      <c r="FC300" s="29">
        <f t="shared" si="778"/>
        <v>86.085714285714289</v>
      </c>
      <c r="FD300" s="29">
        <f>FD301+FD302+FD303+FD304+FD305+FD306+FD307+FD308+FD309</f>
        <v>0</v>
      </c>
      <c r="FE300" s="29">
        <f>FE301+FE302+FE303+FE304+FE305+FE306+FE307+FE308+FE309</f>
        <v>0</v>
      </c>
      <c r="FF300" s="29">
        <f>FF301+FF302+FF303+FF304+FF305+FF306+FF307+FF308+FF309</f>
        <v>0</v>
      </c>
      <c r="FG300" s="29">
        <f>FG301+FG302+FG303+FG304+FG305+FG306+FG307+FG308+FG309</f>
        <v>0</v>
      </c>
      <c r="FH300" s="29"/>
      <c r="FI300" s="29">
        <f>FI301+FI302+FI303+FI304+FI305+FI306+FI307+FI308+FI309</f>
        <v>0</v>
      </c>
      <c r="FJ300" s="29">
        <f>FJ301+FJ302+FJ303+FJ304+FJ305+FJ306+FJ307+FJ308+FJ309</f>
        <v>0</v>
      </c>
      <c r="FK300" s="29">
        <f>FK301+FK302+FK303+FK304+FK305+FK306+FK307+FK308+FK309</f>
        <v>0</v>
      </c>
      <c r="FL300" s="29"/>
      <c r="FM300" s="29">
        <f>FM301+FM302+FM303+FM304+FM305+FM306+FM307+FM308+FM309</f>
        <v>0</v>
      </c>
      <c r="FN300" s="29">
        <f>FN301+FN302+FN303+FN304+FN305+FN306+FN307+FN308+FN309</f>
        <v>0</v>
      </c>
      <c r="FO300" s="29">
        <f>FO301+FO302+FO303+FO304+FO305+FO306+FO307+FO308+FO309</f>
        <v>0</v>
      </c>
      <c r="FP300" s="29"/>
      <c r="FQ300" s="29"/>
      <c r="FR300" s="29">
        <f>FR301+FR302+FR303+FR304+FR305+FR306+FR307+FR308+FR309</f>
        <v>0</v>
      </c>
      <c r="FS300" s="29"/>
      <c r="FT300" s="82"/>
      <c r="FU300" s="29">
        <f t="shared" ref="FU300:GI300" si="779">FU301+FU302+FU303+FU304+FU305+FU306+FU307+FU308+FU309</f>
        <v>0</v>
      </c>
      <c r="FV300" s="29">
        <f t="shared" si="779"/>
        <v>0</v>
      </c>
      <c r="FW300" s="29">
        <f t="shared" si="779"/>
        <v>0</v>
      </c>
      <c r="FX300" s="29">
        <f t="shared" si="779"/>
        <v>0</v>
      </c>
      <c r="FY300" s="29">
        <f t="shared" si="779"/>
        <v>0</v>
      </c>
      <c r="FZ300" s="29">
        <f t="shared" si="779"/>
        <v>0</v>
      </c>
      <c r="GA300" s="29">
        <f t="shared" si="779"/>
        <v>0</v>
      </c>
      <c r="GB300" s="29">
        <f t="shared" si="779"/>
        <v>0</v>
      </c>
      <c r="GC300" s="29">
        <f t="shared" ref="GC300:GE300" si="780">GC301+GC302+GC303+GC304+GC305+GC306+GC307+GC308+GC309</f>
        <v>0</v>
      </c>
      <c r="GD300" s="29">
        <f t="shared" si="780"/>
        <v>0</v>
      </c>
      <c r="GE300" s="29">
        <f t="shared" si="780"/>
        <v>0</v>
      </c>
      <c r="GF300" s="29">
        <f t="shared" si="779"/>
        <v>0</v>
      </c>
      <c r="GG300" s="29">
        <f t="shared" si="779"/>
        <v>0</v>
      </c>
      <c r="GH300" s="29">
        <f t="shared" si="779"/>
        <v>0</v>
      </c>
      <c r="GI300" s="29">
        <f t="shared" si="779"/>
        <v>0</v>
      </c>
      <c r="GJ300" s="29"/>
      <c r="GK300" s="29">
        <f>GK301+GK302+GK303+GK304+GK305+GK306+GK307+GK308+GK309</f>
        <v>0</v>
      </c>
      <c r="GL300" s="29">
        <f>GL301+GL302+GL303+GL304+GL305+GL306+GL307+GL308+GL309</f>
        <v>0</v>
      </c>
      <c r="GM300" s="29"/>
      <c r="GN300" s="29">
        <f>GN301+GN302+GN303+GN304+GN305+GN306+GN307+GN308+GN309</f>
        <v>0</v>
      </c>
      <c r="GO300" s="29">
        <f>GO301+GO302+GO303+GO304+GO305+GO306+GO307+GO308+GO309</f>
        <v>0</v>
      </c>
      <c r="GP300" s="29">
        <f>GP301+GP302+GP303+GP304+GP305+GP306+GP307+GP308+GP309</f>
        <v>0</v>
      </c>
      <c r="GQ300" s="29"/>
      <c r="GR300" s="29"/>
      <c r="GS300" s="29">
        <f>GS301+GS302+GS303+GS304+GS305+GS306+GS307+GS308+GS309</f>
        <v>0</v>
      </c>
      <c r="GT300" s="29">
        <f>GT301+GT302+GT303+GT304+GT305+GT306+GT307+GT308+GT309</f>
        <v>0</v>
      </c>
      <c r="GU300" s="29">
        <f>GU301+GU302+GU303+GU304+GU305+GU306+GU307+GU308+GU309</f>
        <v>0</v>
      </c>
      <c r="GV300" s="29"/>
      <c r="GW300" s="29"/>
      <c r="GX300" s="29"/>
      <c r="GY300" s="28"/>
      <c r="GZ300" s="28"/>
      <c r="HA300" s="29">
        <f>HA301+HA302+HA303+HA304+HA305+HA306+HA307+HA308+HA309</f>
        <v>0</v>
      </c>
      <c r="HB300" s="29">
        <f>HB301+HB302+HB303+HB304+HB305+HB306+HB307+HB308+HB309</f>
        <v>0</v>
      </c>
      <c r="HC300" s="28"/>
      <c r="HD300" s="28"/>
      <c r="HE300" s="29">
        <f>HE301+HE302+HE303+HE304+HE305+HE306+HE307+HE308+HE309</f>
        <v>0</v>
      </c>
      <c r="HF300" s="29">
        <f>HF301+HF302+HF303+HF304+HF305+HF306+HF307+HF308+HF309</f>
        <v>0</v>
      </c>
      <c r="HG300" s="28"/>
      <c r="HH300" s="29">
        <f>HH301+HH302+HH303+HH304+HH305+HH306+HH307+HH308+HH309</f>
        <v>1500</v>
      </c>
      <c r="HI300" s="29">
        <f>HI301+HI302+HI303+HI304+HI305+HI306+HI307+HI308+HI309</f>
        <v>1000</v>
      </c>
      <c r="HJ300" s="29">
        <f>HJ301+HJ302+HJ303+HJ304+HJ305+HJ306+HJ307+HJ308+HJ309</f>
        <v>1000</v>
      </c>
      <c r="HK300" s="28">
        <f>HJ300/HI300*100</f>
        <v>100</v>
      </c>
      <c r="HL300" s="29">
        <f>HL301+HL302+HL303+HL304+HL305+HL306+HL307+HL308+HL309</f>
        <v>1832.5</v>
      </c>
      <c r="HM300" s="29">
        <f>HM301+HM302+HM303+HM304+HM305+HM306+HM307+HM308+HM309</f>
        <v>1832.5</v>
      </c>
      <c r="HN300" s="29">
        <f>HN301+HN302+HN303+HN304+HN305+HN306+HN307+HN308+HN309</f>
        <v>1162.0391399999999</v>
      </c>
      <c r="HO300" s="28">
        <f>HN300/HM300*100</f>
        <v>63.412777080491125</v>
      </c>
      <c r="HP300" s="29">
        <f>HP301+HP302+HP303+HP304+HP305+HP306+HP307+HP308+HP309</f>
        <v>918.4</v>
      </c>
      <c r="HQ300" s="29">
        <f>HQ301+HQ302+HQ303+HQ304+HQ305+HQ306+HQ307+HQ308+HQ309</f>
        <v>0</v>
      </c>
      <c r="HR300" s="29">
        <f>HR301+HR302+HR303+HR304+HR305+HR306+HR307+HR308+HR309</f>
        <v>0</v>
      </c>
      <c r="HS300" s="28"/>
      <c r="HT300" s="29">
        <f>HT301+HT302+HT303+HT304+HT305+HT306+HT307+HT308+HT309</f>
        <v>3478.6</v>
      </c>
      <c r="HU300" s="29">
        <f>HU301+HU302+HU303+HU304+HU305+HU306+HU307+HU308+HU309</f>
        <v>3478.6</v>
      </c>
      <c r="HV300" s="29">
        <f>HV301+HV302+HV303+HV304+HV305+HV306+HV307+HV308+HV309</f>
        <v>2394.6410000000001</v>
      </c>
      <c r="HW300" s="28">
        <f>HV300/HU300*100</f>
        <v>68.839216926349692</v>
      </c>
      <c r="HX300" s="29"/>
      <c r="HY300" s="29"/>
      <c r="HZ300" s="29"/>
      <c r="IA300" s="28"/>
      <c r="IB300" s="29"/>
      <c r="IC300" s="29"/>
      <c r="ID300" s="29"/>
      <c r="IE300" s="28"/>
      <c r="IF300" s="29"/>
      <c r="IG300" s="29"/>
      <c r="IH300" s="29"/>
      <c r="II300" s="28"/>
      <c r="IJ300" s="28"/>
      <c r="IK300" s="29"/>
      <c r="IL300" s="29"/>
      <c r="IM300" s="28"/>
      <c r="IN300" s="28"/>
      <c r="IO300" s="29"/>
      <c r="IP300" s="29"/>
      <c r="IQ300" s="28"/>
      <c r="IR300" s="29"/>
      <c r="IS300" s="29">
        <f>IS301+IS302+IS303+IS304+IS305+IS306+IS307+IS308+IS309</f>
        <v>46938.84</v>
      </c>
      <c r="IT300" s="29">
        <f>IT301+IT302+IT303+IT304+IT305+IT306+IT307+IT308+IT309</f>
        <v>38968.054759999999</v>
      </c>
      <c r="IU300" s="29">
        <f>IT300/IS300*100</f>
        <v>83.018785210712494</v>
      </c>
      <c r="IV300" s="29"/>
      <c r="IW300" s="29"/>
      <c r="IX300" s="29"/>
      <c r="IY300" s="28"/>
      <c r="IZ300" s="29"/>
      <c r="JA300" s="29"/>
      <c r="JB300" s="29"/>
      <c r="JC300" s="28"/>
      <c r="JD300" s="28"/>
      <c r="JE300" s="29"/>
      <c r="JF300" s="29"/>
      <c r="JG300" s="28"/>
      <c r="JH300" s="29"/>
      <c r="JI300" s="29"/>
      <c r="JJ300" s="29"/>
      <c r="JK300" s="28"/>
      <c r="JL300" s="28"/>
      <c r="JM300" s="29"/>
      <c r="JN300" s="29"/>
      <c r="JO300" s="28"/>
      <c r="JP300" s="29"/>
      <c r="JQ300" s="29"/>
      <c r="JR300" s="29"/>
      <c r="JS300" s="28"/>
      <c r="JT300" s="28"/>
      <c r="JU300" s="28"/>
      <c r="JV300" s="28"/>
      <c r="JW300" s="28"/>
      <c r="JX300" s="75"/>
      <c r="JY300" s="75"/>
      <c r="JZ300" s="75"/>
      <c r="KA300" s="75"/>
      <c r="KB300" s="29">
        <f>SUM(KB301:KB309)</f>
        <v>15000</v>
      </c>
      <c r="KC300" s="29">
        <f>SUM(KC301:KC309)</f>
        <v>15000</v>
      </c>
      <c r="KD300" s="29">
        <f>SUM(KD301:KD309)</f>
        <v>15000</v>
      </c>
      <c r="KE300" s="28">
        <f>KD300/KC300*100</f>
        <v>100</v>
      </c>
      <c r="KF300" s="29">
        <f>SUM(KF301:KF309)</f>
        <v>0</v>
      </c>
      <c r="KG300" s="29">
        <f>SUM(KG301:KG309)</f>
        <v>0</v>
      </c>
      <c r="KH300" s="29"/>
      <c r="KI300" s="28"/>
      <c r="KJ300" s="29">
        <f>SUM(KJ301:KJ309)</f>
        <v>0</v>
      </c>
      <c r="KK300" s="29">
        <f>SUM(KK301:KK309)</f>
        <v>0</v>
      </c>
      <c r="KL300" s="29"/>
      <c r="KM300" s="28"/>
      <c r="KN300" s="29">
        <f>SUM(KN301:KN309)</f>
        <v>0</v>
      </c>
      <c r="KO300" s="29">
        <f>SUM(KO301:KO309)</f>
        <v>0</v>
      </c>
      <c r="KP300" s="29"/>
      <c r="KQ300" s="28"/>
      <c r="KR300" s="29">
        <f>SUM(KR301:KR309)</f>
        <v>0</v>
      </c>
      <c r="KS300" s="29">
        <f>SUM(KS301:KS309)</f>
        <v>0</v>
      </c>
      <c r="KT300" s="29"/>
      <c r="KU300" s="28"/>
      <c r="KV300" s="29">
        <f>SUM(KV301:KV309)</f>
        <v>0</v>
      </c>
      <c r="KW300" s="29">
        <f>SUM(KW301:KW309)</f>
        <v>0</v>
      </c>
      <c r="KX300" s="29"/>
      <c r="KY300" s="28"/>
      <c r="KZ300" s="29">
        <f>SUM(KZ301:KZ309)</f>
        <v>0</v>
      </c>
      <c r="LA300" s="29">
        <f>SUM(LA301:LA309)</f>
        <v>0</v>
      </c>
      <c r="LB300" s="29"/>
      <c r="LC300" s="28"/>
      <c r="LD300" s="29">
        <f>SUM(LD301:LD309)</f>
        <v>0</v>
      </c>
      <c r="LE300" s="29">
        <f>SUM(LE301:LE309)</f>
        <v>0</v>
      </c>
      <c r="LF300" s="29"/>
      <c r="LG300" s="28"/>
      <c r="LH300" s="29">
        <f>SUM(LH301:LH309)</f>
        <v>0</v>
      </c>
      <c r="LI300" s="29">
        <f>SUM(LI301:LI309)</f>
        <v>0</v>
      </c>
      <c r="LJ300" s="29"/>
      <c r="LK300" s="28"/>
      <c r="LL300" s="29">
        <f>SUM(LL301:LL309)</f>
        <v>0</v>
      </c>
      <c r="LM300" s="29">
        <f>SUM(LM301:LM309)</f>
        <v>0</v>
      </c>
      <c r="LN300" s="29"/>
      <c r="LO300" s="28"/>
      <c r="LP300" s="29">
        <f>SUM(LP301:LP309)</f>
        <v>0</v>
      </c>
      <c r="LQ300" s="29">
        <f>SUM(LQ301:LQ309)</f>
        <v>0</v>
      </c>
      <c r="LR300" s="29"/>
      <c r="LS300" s="28"/>
    </row>
    <row r="301" spans="1:331" ht="18" customHeight="1" x14ac:dyDescent="0.25">
      <c r="A301" s="66" t="s">
        <v>231</v>
      </c>
      <c r="B301" s="198">
        <f t="shared" si="682"/>
        <v>74591.676650000009</v>
      </c>
      <c r="C301" s="198">
        <f t="shared" si="683"/>
        <v>125970.11665000001</v>
      </c>
      <c r="D301" s="198">
        <f t="shared" si="684"/>
        <v>125970.11665000001</v>
      </c>
      <c r="E301" s="198"/>
      <c r="F301" s="198">
        <f t="shared" si="685"/>
        <v>100090.38359000001</v>
      </c>
      <c r="G301" s="26">
        <f t="shared" si="761"/>
        <v>79.455656827003509</v>
      </c>
      <c r="H301" s="27">
        <v>1639.8</v>
      </c>
      <c r="I301" s="27">
        <v>1639.8</v>
      </c>
      <c r="J301" s="26">
        <v>1639.8</v>
      </c>
      <c r="K301" s="26">
        <f>J301/I301*100</f>
        <v>100</v>
      </c>
      <c r="L301" s="26"/>
      <c r="M301" s="27"/>
      <c r="N301" s="27"/>
      <c r="O301" s="26"/>
      <c r="P301" s="26"/>
      <c r="Q301" s="27"/>
      <c r="R301" s="27"/>
      <c r="S301" s="26"/>
      <c r="T301" s="26"/>
      <c r="U301" s="27"/>
      <c r="V301" s="27"/>
      <c r="W301" s="26"/>
      <c r="X301" s="27"/>
      <c r="Y301" s="27"/>
      <c r="Z301" s="27"/>
      <c r="AA301" s="26"/>
      <c r="AB301" s="26"/>
      <c r="AC301" s="26"/>
      <c r="AD301" s="26"/>
      <c r="AE301" s="27"/>
      <c r="AF301" s="27"/>
      <c r="AG301" s="26"/>
      <c r="AH301" s="26"/>
      <c r="AI301" s="27"/>
      <c r="AJ301" s="27"/>
      <c r="AK301" s="27">
        <v>0</v>
      </c>
      <c r="AL301" s="27">
        <v>0</v>
      </c>
      <c r="AM301" s="26"/>
      <c r="AN301" s="27"/>
      <c r="AO301" s="27"/>
      <c r="AP301" s="27"/>
      <c r="AQ301" s="27"/>
      <c r="AR301" s="27"/>
      <c r="AS301" s="27"/>
      <c r="AT301" s="27"/>
      <c r="AU301" s="27"/>
      <c r="AV301" s="27"/>
      <c r="AW301" s="27"/>
      <c r="AX301" s="27"/>
      <c r="AY301" s="26"/>
      <c r="AZ301" s="27">
        <v>63.076650000000001</v>
      </c>
      <c r="BA301" s="27">
        <v>63.076650000000001</v>
      </c>
      <c r="BB301" s="27">
        <v>63.076650000000001</v>
      </c>
      <c r="BC301" s="26">
        <f>BB301/BA301*100</f>
        <v>100</v>
      </c>
      <c r="BD301" s="27"/>
      <c r="BE301" s="27"/>
      <c r="BF301" s="27"/>
      <c r="BG301" s="26"/>
      <c r="BH301" s="27"/>
      <c r="BI301" s="27"/>
      <c r="BJ301" s="27"/>
      <c r="BK301" s="26"/>
      <c r="BL301" s="26"/>
      <c r="BM301" s="27"/>
      <c r="BN301" s="27"/>
      <c r="BO301" s="26"/>
      <c r="BP301" s="26"/>
      <c r="BQ301" s="26"/>
      <c r="BR301" s="26"/>
      <c r="BS301" s="26"/>
      <c r="BT301" s="27">
        <v>0</v>
      </c>
      <c r="BU301" s="27">
        <v>0</v>
      </c>
      <c r="BV301" s="27"/>
      <c r="BW301" s="26"/>
      <c r="BX301" s="27">
        <v>17366.900000000001</v>
      </c>
      <c r="BY301" s="27">
        <v>22070.400000000001</v>
      </c>
      <c r="BZ301" s="26">
        <v>14459.73991</v>
      </c>
      <c r="CA301" s="27">
        <f>BZ301/BY301*100</f>
        <v>65.516437898724078</v>
      </c>
      <c r="CB301" s="27"/>
      <c r="CC301" s="27"/>
      <c r="CD301" s="27"/>
      <c r="CE301" s="27"/>
      <c r="CF301" s="27">
        <v>3518.7</v>
      </c>
      <c r="CG301" s="27">
        <v>4162.3</v>
      </c>
      <c r="CH301" s="27">
        <v>2567.8817200000003</v>
      </c>
      <c r="CI301" s="27">
        <f>CH301/CG301*100</f>
        <v>61.69381639958678</v>
      </c>
      <c r="CJ301" s="27">
        <v>560</v>
      </c>
      <c r="CK301" s="27">
        <v>560</v>
      </c>
      <c r="CL301" s="27">
        <v>140</v>
      </c>
      <c r="CM301" s="27">
        <f>CL301/CK301*100</f>
        <v>25</v>
      </c>
      <c r="CN301" s="27"/>
      <c r="CO301" s="27"/>
      <c r="CP301" s="79"/>
      <c r="CQ301" s="79"/>
      <c r="CR301" s="27"/>
      <c r="CS301" s="27"/>
      <c r="CT301" s="79"/>
      <c r="CU301" s="26"/>
      <c r="CV301" s="26"/>
      <c r="CW301" s="27"/>
      <c r="CX301" s="79"/>
      <c r="CY301" s="79"/>
      <c r="CZ301" s="27"/>
      <c r="DA301" s="27"/>
      <c r="DB301" s="79"/>
      <c r="DC301" s="31"/>
      <c r="DD301" s="27"/>
      <c r="DE301" s="27"/>
      <c r="DF301" s="79"/>
      <c r="DG301" s="79"/>
      <c r="DH301" s="79"/>
      <c r="DI301" s="27"/>
      <c r="DJ301" s="79"/>
      <c r="DK301" s="79"/>
      <c r="DL301" s="79"/>
      <c r="DM301" s="27"/>
      <c r="DN301" s="79"/>
      <c r="DO301" s="26"/>
      <c r="DP301" s="27">
        <v>131.80000000000001</v>
      </c>
      <c r="DQ301" s="27">
        <v>131.80000000000001</v>
      </c>
      <c r="DR301" s="79"/>
      <c r="DS301" s="27">
        <f>DR301/DQ301*100</f>
        <v>0</v>
      </c>
      <c r="DT301" s="27"/>
      <c r="DU301" s="27"/>
      <c r="DV301" s="79"/>
      <c r="DW301" s="79"/>
      <c r="DX301" s="79"/>
      <c r="DY301" s="27"/>
      <c r="DZ301" s="79"/>
      <c r="EA301" s="79"/>
      <c r="EB301" s="27">
        <v>8623.7000000000007</v>
      </c>
      <c r="EC301" s="27">
        <v>8623.7000000000007</v>
      </c>
      <c r="ED301" s="27">
        <v>5538.6406900000002</v>
      </c>
      <c r="EE301" s="27">
        <f>ED301/EC301*100</f>
        <v>64.225804353119884</v>
      </c>
      <c r="EF301" s="27"/>
      <c r="EG301" s="27"/>
      <c r="EH301" s="79"/>
      <c r="EI301" s="26"/>
      <c r="EJ301" s="27">
        <v>5864.4</v>
      </c>
      <c r="EK301" s="27">
        <v>6375.3</v>
      </c>
      <c r="EL301" s="27">
        <v>4206.9488700000002</v>
      </c>
      <c r="EM301" s="27">
        <f>EL301/EK301*100</f>
        <v>65.988249494141442</v>
      </c>
      <c r="EN301" s="27">
        <v>1000</v>
      </c>
      <c r="EO301" s="27">
        <v>1000</v>
      </c>
      <c r="EP301" s="27">
        <v>50.560850000000002</v>
      </c>
      <c r="EQ301" s="27">
        <f>EP301/EO301*100</f>
        <v>5.0560850000000004</v>
      </c>
      <c r="ER301" s="27">
        <v>3693.8</v>
      </c>
      <c r="ES301" s="27">
        <v>3693.8</v>
      </c>
      <c r="ET301" s="27">
        <v>3693.8</v>
      </c>
      <c r="EU301" s="27">
        <f>ET301/ES301*100</f>
        <v>100</v>
      </c>
      <c r="EV301" s="27">
        <v>8000</v>
      </c>
      <c r="EW301" s="27">
        <v>8000</v>
      </c>
      <c r="EX301" s="27">
        <v>8000</v>
      </c>
      <c r="EY301" s="27">
        <f>EX301/EW301*100</f>
        <v>100</v>
      </c>
      <c r="EZ301" s="27">
        <v>1400</v>
      </c>
      <c r="FA301" s="27">
        <v>1400</v>
      </c>
      <c r="FB301" s="27">
        <v>1205.2</v>
      </c>
      <c r="FC301" s="27">
        <f>FB301/FA301*100</f>
        <v>86.085714285714289</v>
      </c>
      <c r="FD301" s="27"/>
      <c r="FE301" s="27"/>
      <c r="FF301" s="79"/>
      <c r="FG301" s="79"/>
      <c r="FH301" s="79"/>
      <c r="FI301" s="27"/>
      <c r="FJ301" s="79"/>
      <c r="FK301" s="79"/>
      <c r="FL301" s="79"/>
      <c r="FM301" s="27"/>
      <c r="FN301" s="79"/>
      <c r="FO301" s="79"/>
      <c r="FP301" s="27"/>
      <c r="FQ301" s="27"/>
      <c r="FR301" s="27"/>
      <c r="FS301" s="27"/>
      <c r="FT301" s="31"/>
      <c r="FU301" s="27"/>
      <c r="FV301" s="27"/>
      <c r="FW301" s="27"/>
      <c r="FX301" s="27"/>
      <c r="FY301" s="27"/>
      <c r="FZ301" s="27"/>
      <c r="GA301" s="27"/>
      <c r="GB301" s="27"/>
      <c r="GC301" s="27"/>
      <c r="GD301" s="27"/>
      <c r="GE301" s="27"/>
      <c r="GF301" s="27"/>
      <c r="GG301" s="27"/>
      <c r="GH301" s="27"/>
      <c r="GI301" s="27"/>
      <c r="GJ301" s="27"/>
      <c r="GK301" s="27"/>
      <c r="GL301" s="27"/>
      <c r="GM301" s="27"/>
      <c r="GN301" s="27"/>
      <c r="GO301" s="27"/>
      <c r="GP301" s="27"/>
      <c r="GQ301" s="27"/>
      <c r="GR301" s="27"/>
      <c r="GS301" s="27">
        <v>0</v>
      </c>
      <c r="GT301" s="27">
        <v>0</v>
      </c>
      <c r="GU301" s="26"/>
      <c r="GV301" s="27"/>
      <c r="GW301" s="27"/>
      <c r="GX301" s="27"/>
      <c r="GY301" s="26"/>
      <c r="GZ301" s="26"/>
      <c r="HA301" s="27"/>
      <c r="HB301" s="27"/>
      <c r="HC301" s="26"/>
      <c r="HD301" s="26"/>
      <c r="HE301" s="27"/>
      <c r="HF301" s="27"/>
      <c r="HG301" s="26"/>
      <c r="HH301" s="27">
        <v>1500</v>
      </c>
      <c r="HI301" s="27">
        <v>1000</v>
      </c>
      <c r="HJ301" s="27">
        <v>1000</v>
      </c>
      <c r="HK301" s="26">
        <f>HJ301/HI301*100</f>
        <v>100</v>
      </c>
      <c r="HL301" s="27">
        <v>1832.5</v>
      </c>
      <c r="HM301" s="27">
        <v>1832.5</v>
      </c>
      <c r="HN301" s="27">
        <v>1162.0391399999999</v>
      </c>
      <c r="HO301" s="26">
        <f>HN301/HM301*100</f>
        <v>63.412777080491125</v>
      </c>
      <c r="HP301" s="27">
        <v>918.4</v>
      </c>
      <c r="HQ301" s="27"/>
      <c r="HR301" s="27"/>
      <c r="HS301" s="26"/>
      <c r="HT301" s="27">
        <v>3478.6</v>
      </c>
      <c r="HU301" s="27">
        <v>3478.6</v>
      </c>
      <c r="HV301" s="27">
        <v>2394.6410000000001</v>
      </c>
      <c r="HW301" s="26">
        <f>HV301/HU301*100</f>
        <v>68.839216926349692</v>
      </c>
      <c r="HX301" s="27"/>
      <c r="HY301" s="27"/>
      <c r="HZ301" s="27"/>
      <c r="IA301" s="26"/>
      <c r="IB301" s="27"/>
      <c r="IC301" s="27"/>
      <c r="ID301" s="27"/>
      <c r="IE301" s="26"/>
      <c r="IF301" s="27"/>
      <c r="IG301" s="27"/>
      <c r="IH301" s="27"/>
      <c r="II301" s="26"/>
      <c r="IJ301" s="26"/>
      <c r="IK301" s="27"/>
      <c r="IL301" s="27"/>
      <c r="IM301" s="26"/>
      <c r="IN301" s="26"/>
      <c r="IO301" s="27"/>
      <c r="IP301" s="27"/>
      <c r="IQ301" s="26"/>
      <c r="IR301" s="79"/>
      <c r="IS301" s="27">
        <v>46938.84</v>
      </c>
      <c r="IT301" s="27">
        <v>38968.054759999999</v>
      </c>
      <c r="IU301" s="27">
        <f>IT301/IS301*100</f>
        <v>83.018785210712494</v>
      </c>
      <c r="IV301" s="27"/>
      <c r="IW301" s="27"/>
      <c r="IX301" s="27"/>
      <c r="IY301" s="26"/>
      <c r="IZ301" s="27"/>
      <c r="JA301" s="27"/>
      <c r="JB301" s="27"/>
      <c r="JC301" s="26"/>
      <c r="JD301" s="26"/>
      <c r="JE301" s="27"/>
      <c r="JF301" s="27"/>
      <c r="JG301" s="26"/>
      <c r="JH301" s="27"/>
      <c r="JI301" s="27"/>
      <c r="JJ301" s="27"/>
      <c r="JK301" s="26"/>
      <c r="JL301" s="26"/>
      <c r="JM301" s="27"/>
      <c r="JN301" s="27"/>
      <c r="JO301" s="26"/>
      <c r="JP301" s="27"/>
      <c r="JQ301" s="27"/>
      <c r="JR301" s="27"/>
      <c r="JS301" s="26"/>
      <c r="JT301" s="26"/>
      <c r="JU301" s="26"/>
      <c r="JV301" s="26"/>
      <c r="JW301" s="26"/>
      <c r="JX301" s="30"/>
      <c r="JY301" s="30"/>
      <c r="JZ301" s="30"/>
      <c r="KA301" s="30"/>
      <c r="KB301" s="27">
        <v>15000</v>
      </c>
      <c r="KC301" s="27">
        <v>15000</v>
      </c>
      <c r="KD301" s="27">
        <v>15000</v>
      </c>
      <c r="KE301" s="26">
        <f>KD301/KC301*100</f>
        <v>100</v>
      </c>
      <c r="KF301" s="27"/>
      <c r="KG301" s="27"/>
      <c r="KH301" s="27">
        <v>0</v>
      </c>
      <c r="KI301" s="26"/>
      <c r="KJ301" s="27"/>
      <c r="KK301" s="27"/>
      <c r="KL301" s="27">
        <v>0</v>
      </c>
      <c r="KM301" s="26"/>
      <c r="KN301" s="27"/>
      <c r="KO301" s="27"/>
      <c r="KP301" s="27">
        <v>0</v>
      </c>
      <c r="KQ301" s="26"/>
      <c r="KR301" s="27"/>
      <c r="KS301" s="27"/>
      <c r="KT301" s="27">
        <v>0</v>
      </c>
      <c r="KU301" s="26"/>
      <c r="KV301" s="27"/>
      <c r="KW301" s="27"/>
      <c r="KX301" s="27">
        <v>0</v>
      </c>
      <c r="KY301" s="26"/>
      <c r="KZ301" s="27"/>
      <c r="LA301" s="27"/>
      <c r="LB301" s="27">
        <v>0</v>
      </c>
      <c r="LC301" s="26"/>
      <c r="LD301" s="27"/>
      <c r="LE301" s="27"/>
      <c r="LF301" s="27">
        <v>0</v>
      </c>
      <c r="LG301" s="26"/>
      <c r="LH301" s="27"/>
      <c r="LI301" s="27"/>
      <c r="LJ301" s="27">
        <v>0</v>
      </c>
      <c r="LK301" s="26"/>
      <c r="LL301" s="27"/>
      <c r="LM301" s="27"/>
      <c r="LN301" s="27">
        <v>0</v>
      </c>
      <c r="LO301" s="26"/>
      <c r="LP301" s="27"/>
      <c r="LQ301" s="27"/>
      <c r="LR301" s="27">
        <v>0</v>
      </c>
      <c r="LS301" s="26"/>
    </row>
    <row r="302" spans="1:331" ht="15.75" x14ac:dyDescent="0.25">
      <c r="A302" s="66" t="s">
        <v>299</v>
      </c>
      <c r="B302" s="198">
        <f t="shared" si="682"/>
        <v>8500</v>
      </c>
      <c r="C302" s="198">
        <f t="shared" si="683"/>
        <v>12500</v>
      </c>
      <c r="D302" s="198">
        <f t="shared" si="684"/>
        <v>12500</v>
      </c>
      <c r="E302" s="198"/>
      <c r="F302" s="198">
        <f t="shared" si="685"/>
        <v>11500</v>
      </c>
      <c r="G302" s="26">
        <f t="shared" si="761"/>
        <v>92</v>
      </c>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v>1000</v>
      </c>
      <c r="BR302" s="26"/>
      <c r="BS302" s="26">
        <f t="shared" si="686"/>
        <v>0</v>
      </c>
      <c r="BT302" s="26">
        <v>8500</v>
      </c>
      <c r="BU302" s="26">
        <v>8500</v>
      </c>
      <c r="BV302" s="26">
        <v>8500</v>
      </c>
      <c r="BW302" s="26">
        <f>BV302/BU302*100</f>
        <v>100</v>
      </c>
      <c r="BX302" s="184"/>
      <c r="BY302" s="184"/>
      <c r="BZ302" s="184"/>
      <c r="CA302" s="184"/>
      <c r="CB302" s="26"/>
      <c r="CC302" s="26"/>
      <c r="CD302" s="26"/>
      <c r="CE302" s="80"/>
      <c r="CF302" s="26"/>
      <c r="CG302" s="26"/>
      <c r="CH302" s="26"/>
      <c r="CI302" s="80"/>
      <c r="CJ302" s="26"/>
      <c r="CK302" s="26"/>
      <c r="CL302" s="26"/>
      <c r="CM302" s="80"/>
      <c r="CN302" s="26"/>
      <c r="CO302" s="26"/>
      <c r="CP302" s="26"/>
      <c r="CQ302" s="26"/>
      <c r="CR302" s="26"/>
      <c r="CS302" s="26"/>
      <c r="CT302" s="26"/>
      <c r="CU302" s="26"/>
      <c r="CV302" s="26"/>
      <c r="CW302" s="26"/>
      <c r="CX302" s="26"/>
      <c r="CY302" s="80"/>
      <c r="CZ302" s="26"/>
      <c r="DA302" s="26"/>
      <c r="DB302" s="26"/>
      <c r="DC302" s="31"/>
      <c r="DD302" s="26"/>
      <c r="DE302" s="26"/>
      <c r="DF302" s="26"/>
      <c r="DG302" s="80"/>
      <c r="DH302" s="80"/>
      <c r="DI302" s="26"/>
      <c r="DJ302" s="26"/>
      <c r="DK302" s="80"/>
      <c r="DL302" s="80"/>
      <c r="DM302" s="26">
        <v>3000</v>
      </c>
      <c r="DN302" s="26">
        <v>3000</v>
      </c>
      <c r="DO302" s="26">
        <f>DN302/DM302*100</f>
        <v>100</v>
      </c>
      <c r="DP302" s="26"/>
      <c r="DQ302" s="26"/>
      <c r="DR302" s="26"/>
      <c r="DS302" s="27"/>
      <c r="DT302" s="27"/>
      <c r="DU302" s="27"/>
      <c r="DV302" s="26"/>
      <c r="DW302" s="80"/>
      <c r="DX302" s="80"/>
      <c r="DY302" s="27"/>
      <c r="DZ302" s="26"/>
      <c r="EA302" s="80"/>
      <c r="EB302" s="27"/>
      <c r="EC302" s="27"/>
      <c r="ED302" s="26"/>
      <c r="EE302" s="80"/>
      <c r="EF302" s="27"/>
      <c r="EG302" s="27"/>
      <c r="EH302" s="26"/>
      <c r="EI302" s="26"/>
      <c r="EJ302" s="27"/>
      <c r="EK302" s="27"/>
      <c r="EL302" s="26"/>
      <c r="EM302" s="27"/>
      <c r="EN302" s="27"/>
      <c r="EO302" s="27"/>
      <c r="EP302" s="26"/>
      <c r="EQ302" s="27"/>
      <c r="ER302" s="26"/>
      <c r="ES302" s="26"/>
      <c r="ET302" s="26"/>
      <c r="EU302" s="80"/>
      <c r="EV302" s="26"/>
      <c r="EW302" s="26"/>
      <c r="EX302" s="26"/>
      <c r="EY302" s="26"/>
      <c r="EZ302" s="26"/>
      <c r="FA302" s="26"/>
      <c r="FB302" s="26"/>
      <c r="FC302" s="26"/>
      <c r="FD302" s="27"/>
      <c r="FE302" s="27"/>
      <c r="FF302" s="26"/>
      <c r="FG302" s="80"/>
      <c r="FH302" s="80"/>
      <c r="FI302" s="27"/>
      <c r="FJ302" s="26"/>
      <c r="FK302" s="80"/>
      <c r="FL302" s="80"/>
      <c r="FM302" s="27"/>
      <c r="FN302" s="26"/>
      <c r="FO302" s="80"/>
      <c r="FP302" s="26"/>
      <c r="FQ302" s="26"/>
      <c r="FR302" s="26"/>
      <c r="FS302" s="80"/>
      <c r="FT302" s="31"/>
      <c r="FU302" s="26"/>
      <c r="FV302" s="26"/>
      <c r="FW302" s="80"/>
      <c r="FX302" s="26"/>
      <c r="FY302" s="26"/>
      <c r="FZ302" s="26"/>
      <c r="GA302" s="80"/>
      <c r="GB302" s="26"/>
      <c r="GC302" s="26"/>
      <c r="GD302" s="26"/>
      <c r="GE302" s="80"/>
      <c r="GF302" s="26"/>
      <c r="GG302" s="26"/>
      <c r="GH302" s="26"/>
      <c r="GI302" s="80"/>
      <c r="GJ302" s="80"/>
      <c r="GK302" s="26"/>
      <c r="GL302" s="26"/>
      <c r="GM302" s="80"/>
      <c r="GN302" s="26"/>
      <c r="GO302" s="26"/>
      <c r="GP302" s="26"/>
      <c r="GQ302" s="80"/>
      <c r="GR302" s="80"/>
      <c r="GS302" s="26"/>
      <c r="GT302" s="26"/>
      <c r="GU302" s="26"/>
      <c r="GV302" s="26"/>
      <c r="GW302" s="26"/>
      <c r="GX302" s="26"/>
      <c r="GY302" s="26"/>
      <c r="GZ302" s="26"/>
      <c r="HA302" s="26"/>
      <c r="HB302" s="26"/>
      <c r="HC302" s="26"/>
      <c r="HD302" s="26"/>
      <c r="HE302" s="26"/>
      <c r="HF302" s="26"/>
      <c r="HG302" s="26"/>
      <c r="HH302" s="26"/>
      <c r="HI302" s="26"/>
      <c r="HJ302" s="26"/>
      <c r="HK302" s="26"/>
      <c r="HL302" s="26"/>
      <c r="HM302" s="26"/>
      <c r="HN302" s="26"/>
      <c r="HO302" s="26"/>
      <c r="HP302" s="26"/>
      <c r="HQ302" s="26"/>
      <c r="HR302" s="26"/>
      <c r="HS302" s="26"/>
      <c r="HT302" s="26"/>
      <c r="HU302" s="26"/>
      <c r="HV302" s="26"/>
      <c r="HW302" s="26"/>
      <c r="HX302" s="26"/>
      <c r="HY302" s="26"/>
      <c r="HZ302" s="26"/>
      <c r="IA302" s="26"/>
      <c r="IB302" s="26"/>
      <c r="IC302" s="26"/>
      <c r="ID302" s="26"/>
      <c r="IE302" s="26"/>
      <c r="IF302" s="26"/>
      <c r="IG302" s="26"/>
      <c r="IH302" s="26"/>
      <c r="II302" s="26"/>
      <c r="IJ302" s="26"/>
      <c r="IK302" s="26"/>
      <c r="IL302" s="26"/>
      <c r="IM302" s="26"/>
      <c r="IN302" s="26"/>
      <c r="IO302" s="26"/>
      <c r="IP302" s="26"/>
      <c r="IQ302" s="26"/>
      <c r="IR302" s="80"/>
      <c r="IS302" s="27"/>
      <c r="IT302" s="26"/>
      <c r="IU302" s="80"/>
      <c r="IV302" s="26"/>
      <c r="IW302" s="26"/>
      <c r="IX302" s="26"/>
      <c r="IY302" s="26"/>
      <c r="IZ302" s="26"/>
      <c r="JA302" s="26"/>
      <c r="JB302" s="26"/>
      <c r="JC302" s="26"/>
      <c r="JD302" s="26"/>
      <c r="JE302" s="26"/>
      <c r="JF302" s="26"/>
      <c r="JG302" s="26"/>
      <c r="JH302" s="26"/>
      <c r="JI302" s="26"/>
      <c r="JJ302" s="26"/>
      <c r="JK302" s="26"/>
      <c r="JL302" s="26"/>
      <c r="JM302" s="26"/>
      <c r="JN302" s="26"/>
      <c r="JO302" s="26"/>
      <c r="JP302" s="26"/>
      <c r="JQ302" s="26"/>
      <c r="JR302" s="26"/>
      <c r="JS302" s="26"/>
      <c r="JT302" s="26"/>
      <c r="JU302" s="26"/>
      <c r="JV302" s="26"/>
      <c r="JW302" s="26"/>
      <c r="JX302" s="30"/>
      <c r="JY302" s="30"/>
      <c r="JZ302" s="30"/>
      <c r="KA302" s="30"/>
      <c r="KB302" s="26"/>
      <c r="KC302" s="26"/>
      <c r="KD302" s="26"/>
      <c r="KE302" s="26"/>
      <c r="KF302" s="26"/>
      <c r="KG302" s="26"/>
      <c r="KH302" s="26"/>
      <c r="KI302" s="26"/>
      <c r="KJ302" s="26"/>
      <c r="KK302" s="26"/>
      <c r="KL302" s="26"/>
      <c r="KM302" s="26"/>
      <c r="KN302" s="26"/>
      <c r="KO302" s="26"/>
      <c r="KP302" s="26"/>
      <c r="KQ302" s="26"/>
      <c r="KR302" s="26"/>
      <c r="KS302" s="26"/>
      <c r="KT302" s="26"/>
      <c r="KU302" s="26"/>
      <c r="KV302" s="26"/>
      <c r="KW302" s="26"/>
      <c r="KX302" s="26"/>
      <c r="KY302" s="26"/>
      <c r="KZ302" s="26"/>
      <c r="LA302" s="26"/>
      <c r="LB302" s="26"/>
      <c r="LC302" s="26"/>
      <c r="LD302" s="26"/>
      <c r="LE302" s="26"/>
      <c r="LF302" s="26"/>
      <c r="LG302" s="26"/>
      <c r="LH302" s="26"/>
      <c r="LI302" s="26"/>
      <c r="LJ302" s="26"/>
      <c r="LK302" s="26"/>
      <c r="LL302" s="26"/>
      <c r="LM302" s="26"/>
      <c r="LN302" s="26"/>
      <c r="LO302" s="26"/>
      <c r="LP302" s="26"/>
      <c r="LQ302" s="26"/>
      <c r="LR302" s="26"/>
      <c r="LS302" s="26"/>
    </row>
    <row r="303" spans="1:331" ht="15.75" x14ac:dyDescent="0.25">
      <c r="A303" s="66" t="s">
        <v>465</v>
      </c>
      <c r="B303" s="198">
        <f t="shared" si="682"/>
        <v>4377</v>
      </c>
      <c r="C303" s="198">
        <f t="shared" si="683"/>
        <v>4808.63</v>
      </c>
      <c r="D303" s="198">
        <f t="shared" si="684"/>
        <v>4808.63</v>
      </c>
      <c r="E303" s="198"/>
      <c r="F303" s="198">
        <f t="shared" si="685"/>
        <v>4808.63</v>
      </c>
      <c r="G303" s="26">
        <f t="shared" si="761"/>
        <v>100</v>
      </c>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184"/>
      <c r="BY303" s="184"/>
      <c r="BZ303" s="184"/>
      <c r="CA303" s="184"/>
      <c r="CB303" s="26"/>
      <c r="CC303" s="26"/>
      <c r="CD303" s="26"/>
      <c r="CE303" s="80"/>
      <c r="CF303" s="26"/>
      <c r="CG303" s="26"/>
      <c r="CH303" s="26"/>
      <c r="CI303" s="80"/>
      <c r="CJ303" s="26"/>
      <c r="CK303" s="26"/>
      <c r="CL303" s="26"/>
      <c r="CM303" s="80"/>
      <c r="CN303" s="26"/>
      <c r="CO303" s="26"/>
      <c r="CP303" s="26"/>
      <c r="CQ303" s="80"/>
      <c r="CR303" s="26"/>
      <c r="CS303" s="26"/>
      <c r="CT303" s="26"/>
      <c r="CU303" s="80"/>
      <c r="CV303" s="80"/>
      <c r="CW303" s="26"/>
      <c r="CX303" s="26"/>
      <c r="CY303" s="80"/>
      <c r="CZ303" s="26">
        <v>4377</v>
      </c>
      <c r="DA303" s="26">
        <v>4377</v>
      </c>
      <c r="DB303" s="26">
        <v>4377</v>
      </c>
      <c r="DC303" s="31">
        <f t="shared" si="713"/>
        <v>100</v>
      </c>
      <c r="DD303" s="26"/>
      <c r="DE303" s="26"/>
      <c r="DF303" s="26"/>
      <c r="DG303" s="80"/>
      <c r="DH303" s="80"/>
      <c r="DI303" s="26"/>
      <c r="DJ303" s="26"/>
      <c r="DK303" s="80"/>
      <c r="DL303" s="80"/>
      <c r="DM303" s="26">
        <v>431.63</v>
      </c>
      <c r="DN303" s="26">
        <v>431.63</v>
      </c>
      <c r="DO303" s="26">
        <f>DN303/DM303*100</f>
        <v>100</v>
      </c>
      <c r="DP303" s="26"/>
      <c r="DQ303" s="26"/>
      <c r="DR303" s="26"/>
      <c r="DS303" s="27"/>
      <c r="DT303" s="27"/>
      <c r="DU303" s="27"/>
      <c r="DV303" s="26"/>
      <c r="DW303" s="80"/>
      <c r="DX303" s="80"/>
      <c r="DY303" s="27"/>
      <c r="DZ303" s="26"/>
      <c r="EA303" s="80"/>
      <c r="EB303" s="27"/>
      <c r="EC303" s="27"/>
      <c r="ED303" s="26"/>
      <c r="EE303" s="80"/>
      <c r="EF303" s="27"/>
      <c r="EG303" s="27"/>
      <c r="EH303" s="26"/>
      <c r="EI303" s="26"/>
      <c r="EJ303" s="27"/>
      <c r="EK303" s="27"/>
      <c r="EL303" s="26"/>
      <c r="EM303" s="27"/>
      <c r="EN303" s="27"/>
      <c r="EO303" s="27"/>
      <c r="EP303" s="26"/>
      <c r="EQ303" s="27"/>
      <c r="ER303" s="26"/>
      <c r="ES303" s="26"/>
      <c r="ET303" s="26"/>
      <c r="EU303" s="80"/>
      <c r="EV303" s="26"/>
      <c r="EW303" s="26"/>
      <c r="EX303" s="26"/>
      <c r="EY303" s="26"/>
      <c r="EZ303" s="26"/>
      <c r="FA303" s="26"/>
      <c r="FB303" s="26"/>
      <c r="FC303" s="26"/>
      <c r="FD303" s="27"/>
      <c r="FE303" s="27"/>
      <c r="FF303" s="26"/>
      <c r="FG303" s="80"/>
      <c r="FH303" s="80"/>
      <c r="FI303" s="27"/>
      <c r="FJ303" s="26"/>
      <c r="FK303" s="80"/>
      <c r="FL303" s="80"/>
      <c r="FM303" s="27"/>
      <c r="FN303" s="26"/>
      <c r="FO303" s="80"/>
      <c r="FP303" s="26"/>
      <c r="FQ303" s="26"/>
      <c r="FR303" s="26"/>
      <c r="FS303" s="80"/>
      <c r="FT303" s="31"/>
      <c r="FU303" s="26"/>
      <c r="FV303" s="26"/>
      <c r="FW303" s="80"/>
      <c r="FX303" s="26"/>
      <c r="FY303" s="26"/>
      <c r="FZ303" s="26"/>
      <c r="GA303" s="80"/>
      <c r="GB303" s="26"/>
      <c r="GC303" s="26"/>
      <c r="GD303" s="26"/>
      <c r="GE303" s="80"/>
      <c r="GF303" s="26"/>
      <c r="GG303" s="26"/>
      <c r="GH303" s="26"/>
      <c r="GI303" s="80"/>
      <c r="GJ303" s="80"/>
      <c r="GK303" s="26"/>
      <c r="GL303" s="26"/>
      <c r="GM303" s="80"/>
      <c r="GN303" s="26"/>
      <c r="GO303" s="26"/>
      <c r="GP303" s="26"/>
      <c r="GQ303" s="80"/>
      <c r="GR303" s="80"/>
      <c r="GS303" s="26"/>
      <c r="GT303" s="26"/>
      <c r="GU303" s="26"/>
      <c r="GV303" s="26"/>
      <c r="GW303" s="26"/>
      <c r="GX303" s="26"/>
      <c r="GY303" s="26"/>
      <c r="GZ303" s="26"/>
      <c r="HA303" s="26"/>
      <c r="HB303" s="26"/>
      <c r="HC303" s="26"/>
      <c r="HD303" s="26"/>
      <c r="HE303" s="26"/>
      <c r="HF303" s="26"/>
      <c r="HG303" s="26"/>
      <c r="HH303" s="26"/>
      <c r="HI303" s="26"/>
      <c r="HJ303" s="26"/>
      <c r="HK303" s="26"/>
      <c r="HL303" s="26"/>
      <c r="HM303" s="26"/>
      <c r="HN303" s="26"/>
      <c r="HO303" s="26"/>
      <c r="HP303" s="26"/>
      <c r="HQ303" s="26"/>
      <c r="HR303" s="26"/>
      <c r="HS303" s="26"/>
      <c r="HT303" s="26"/>
      <c r="HU303" s="26"/>
      <c r="HV303" s="26"/>
      <c r="HW303" s="26"/>
      <c r="HX303" s="26"/>
      <c r="HY303" s="26"/>
      <c r="HZ303" s="26"/>
      <c r="IA303" s="26"/>
      <c r="IB303" s="26"/>
      <c r="IC303" s="26"/>
      <c r="ID303" s="26"/>
      <c r="IE303" s="26"/>
      <c r="IF303" s="26"/>
      <c r="IG303" s="26"/>
      <c r="IH303" s="26"/>
      <c r="II303" s="26"/>
      <c r="IJ303" s="26"/>
      <c r="IK303" s="26"/>
      <c r="IL303" s="26"/>
      <c r="IM303" s="26"/>
      <c r="IN303" s="26"/>
      <c r="IO303" s="26"/>
      <c r="IP303" s="26"/>
      <c r="IQ303" s="26"/>
      <c r="IR303" s="80"/>
      <c r="IS303" s="27"/>
      <c r="IT303" s="26"/>
      <c r="IU303" s="80"/>
      <c r="IV303" s="26"/>
      <c r="IW303" s="26"/>
      <c r="IX303" s="26"/>
      <c r="IY303" s="26"/>
      <c r="IZ303" s="26"/>
      <c r="JA303" s="26"/>
      <c r="JB303" s="26"/>
      <c r="JC303" s="26"/>
      <c r="JD303" s="26"/>
      <c r="JE303" s="26"/>
      <c r="JF303" s="26"/>
      <c r="JG303" s="26"/>
      <c r="JH303" s="26"/>
      <c r="JI303" s="26"/>
      <c r="JJ303" s="26"/>
      <c r="JK303" s="26"/>
      <c r="JL303" s="26"/>
      <c r="JM303" s="26"/>
      <c r="JN303" s="26"/>
      <c r="JO303" s="26"/>
      <c r="JP303" s="26"/>
      <c r="JQ303" s="26"/>
      <c r="JR303" s="26"/>
      <c r="JS303" s="26"/>
      <c r="JT303" s="26"/>
      <c r="JU303" s="26"/>
      <c r="JV303" s="26"/>
      <c r="JW303" s="26"/>
      <c r="JX303" s="30"/>
      <c r="JY303" s="30"/>
      <c r="JZ303" s="30"/>
      <c r="KA303" s="30"/>
      <c r="KB303" s="26"/>
      <c r="KC303" s="26"/>
      <c r="KD303" s="26"/>
      <c r="KE303" s="26"/>
      <c r="KF303" s="26"/>
      <c r="KG303" s="26"/>
      <c r="KH303" s="26"/>
      <c r="KI303" s="26"/>
      <c r="KJ303" s="26"/>
      <c r="KK303" s="26"/>
      <c r="KL303" s="26"/>
      <c r="KM303" s="26"/>
      <c r="KN303" s="26"/>
      <c r="KO303" s="26"/>
      <c r="KP303" s="26"/>
      <c r="KQ303" s="26"/>
      <c r="KR303" s="26"/>
      <c r="KS303" s="26"/>
      <c r="KT303" s="26"/>
      <c r="KU303" s="26"/>
      <c r="KV303" s="26"/>
      <c r="KW303" s="26"/>
      <c r="KX303" s="26"/>
      <c r="KY303" s="26"/>
      <c r="KZ303" s="26"/>
      <c r="LA303" s="26"/>
      <c r="LB303" s="26"/>
      <c r="LC303" s="26"/>
      <c r="LD303" s="26"/>
      <c r="LE303" s="26"/>
      <c r="LF303" s="26"/>
      <c r="LG303" s="26"/>
      <c r="LH303" s="26"/>
      <c r="LI303" s="26"/>
      <c r="LJ303" s="26"/>
      <c r="LK303" s="26"/>
      <c r="LL303" s="26"/>
      <c r="LM303" s="26"/>
      <c r="LN303" s="26"/>
      <c r="LO303" s="26"/>
      <c r="LP303" s="26"/>
      <c r="LQ303" s="26"/>
      <c r="LR303" s="26"/>
      <c r="LS303" s="26"/>
    </row>
    <row r="304" spans="1:331" ht="15.75" x14ac:dyDescent="0.25">
      <c r="A304" s="66" t="s">
        <v>466</v>
      </c>
      <c r="B304" s="198">
        <f t="shared" si="682"/>
        <v>4164</v>
      </c>
      <c r="C304" s="198">
        <f t="shared" si="683"/>
        <v>4819.7785899999999</v>
      </c>
      <c r="D304" s="198">
        <f t="shared" si="684"/>
        <v>4819.7785899999999</v>
      </c>
      <c r="E304" s="198"/>
      <c r="F304" s="198">
        <f t="shared" si="685"/>
        <v>3013.4897700000001</v>
      </c>
      <c r="G304" s="26">
        <f t="shared" si="761"/>
        <v>62.523406702796279</v>
      </c>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v>655.77859000000001</v>
      </c>
      <c r="BR304" s="26">
        <v>632.82636000000002</v>
      </c>
      <c r="BS304" s="26">
        <f t="shared" si="686"/>
        <v>96.50000314892867</v>
      </c>
      <c r="BT304" s="26"/>
      <c r="BU304" s="26"/>
      <c r="BV304" s="26"/>
      <c r="BW304" s="26"/>
      <c r="BX304" s="184"/>
      <c r="BY304" s="184"/>
      <c r="BZ304" s="184"/>
      <c r="CA304" s="184"/>
      <c r="CB304" s="26"/>
      <c r="CC304" s="26"/>
      <c r="CD304" s="26"/>
      <c r="CE304" s="80"/>
      <c r="CF304" s="26"/>
      <c r="CG304" s="26"/>
      <c r="CH304" s="26"/>
      <c r="CI304" s="80"/>
      <c r="CJ304" s="26"/>
      <c r="CK304" s="26"/>
      <c r="CL304" s="26"/>
      <c r="CM304" s="80"/>
      <c r="CN304" s="26"/>
      <c r="CO304" s="26"/>
      <c r="CP304" s="26"/>
      <c r="CQ304" s="80"/>
      <c r="CR304" s="26"/>
      <c r="CS304" s="26"/>
      <c r="CT304" s="26"/>
      <c r="CU304" s="80"/>
      <c r="CV304" s="80"/>
      <c r="CW304" s="26"/>
      <c r="CX304" s="26"/>
      <c r="CY304" s="80"/>
      <c r="CZ304" s="26">
        <v>4164</v>
      </c>
      <c r="DA304" s="26">
        <v>4164</v>
      </c>
      <c r="DB304" s="26">
        <v>2380.6634100000001</v>
      </c>
      <c r="DC304" s="31">
        <f t="shared" si="713"/>
        <v>57.172512247838625</v>
      </c>
      <c r="DD304" s="26"/>
      <c r="DE304" s="26"/>
      <c r="DF304" s="26"/>
      <c r="DG304" s="80"/>
      <c r="DH304" s="80"/>
      <c r="DI304" s="26"/>
      <c r="DJ304" s="26"/>
      <c r="DK304" s="80"/>
      <c r="DL304" s="80"/>
      <c r="DM304" s="27"/>
      <c r="DN304" s="26"/>
      <c r="DO304" s="26"/>
      <c r="DP304" s="26"/>
      <c r="DQ304" s="26"/>
      <c r="DR304" s="26"/>
      <c r="DS304" s="27"/>
      <c r="DT304" s="27"/>
      <c r="DU304" s="27"/>
      <c r="DV304" s="26"/>
      <c r="DW304" s="80"/>
      <c r="DX304" s="80"/>
      <c r="DY304" s="27"/>
      <c r="DZ304" s="26"/>
      <c r="EA304" s="80"/>
      <c r="EB304" s="27"/>
      <c r="EC304" s="27"/>
      <c r="ED304" s="26"/>
      <c r="EE304" s="80"/>
      <c r="EF304" s="27"/>
      <c r="EG304" s="27"/>
      <c r="EH304" s="26"/>
      <c r="EI304" s="26"/>
      <c r="EJ304" s="27"/>
      <c r="EK304" s="27"/>
      <c r="EL304" s="26"/>
      <c r="EM304" s="27"/>
      <c r="EN304" s="27"/>
      <c r="EO304" s="27"/>
      <c r="EP304" s="26"/>
      <c r="EQ304" s="27"/>
      <c r="ER304" s="26"/>
      <c r="ES304" s="26"/>
      <c r="ET304" s="26"/>
      <c r="EU304" s="80"/>
      <c r="EV304" s="26"/>
      <c r="EW304" s="26"/>
      <c r="EX304" s="26"/>
      <c r="EY304" s="26"/>
      <c r="EZ304" s="26"/>
      <c r="FA304" s="26"/>
      <c r="FB304" s="26"/>
      <c r="FC304" s="26"/>
      <c r="FD304" s="27"/>
      <c r="FE304" s="27"/>
      <c r="FF304" s="26"/>
      <c r="FG304" s="80"/>
      <c r="FH304" s="80"/>
      <c r="FI304" s="27"/>
      <c r="FJ304" s="26"/>
      <c r="FK304" s="80"/>
      <c r="FL304" s="80"/>
      <c r="FM304" s="27"/>
      <c r="FN304" s="26"/>
      <c r="FO304" s="80"/>
      <c r="FP304" s="26"/>
      <c r="FQ304" s="26"/>
      <c r="FR304" s="26"/>
      <c r="FS304" s="80"/>
      <c r="FT304" s="31"/>
      <c r="FU304" s="26"/>
      <c r="FV304" s="26"/>
      <c r="FW304" s="80"/>
      <c r="FX304" s="26"/>
      <c r="FY304" s="26"/>
      <c r="FZ304" s="26"/>
      <c r="GA304" s="80"/>
      <c r="GB304" s="26"/>
      <c r="GC304" s="26"/>
      <c r="GD304" s="26"/>
      <c r="GE304" s="80"/>
      <c r="GF304" s="26"/>
      <c r="GG304" s="26"/>
      <c r="GH304" s="26"/>
      <c r="GI304" s="80"/>
      <c r="GJ304" s="80"/>
      <c r="GK304" s="26"/>
      <c r="GL304" s="26"/>
      <c r="GM304" s="80"/>
      <c r="GN304" s="26"/>
      <c r="GO304" s="26"/>
      <c r="GP304" s="26"/>
      <c r="GQ304" s="80"/>
      <c r="GR304" s="80"/>
      <c r="GS304" s="26"/>
      <c r="GT304" s="26"/>
      <c r="GU304" s="26"/>
      <c r="GV304" s="26"/>
      <c r="GW304" s="26"/>
      <c r="GX304" s="26"/>
      <c r="GY304" s="26"/>
      <c r="GZ304" s="26"/>
      <c r="HA304" s="26"/>
      <c r="HB304" s="26"/>
      <c r="HC304" s="26"/>
      <c r="HD304" s="26"/>
      <c r="HE304" s="26"/>
      <c r="HF304" s="26"/>
      <c r="HG304" s="26"/>
      <c r="HH304" s="26"/>
      <c r="HI304" s="26"/>
      <c r="HJ304" s="26"/>
      <c r="HK304" s="26"/>
      <c r="HL304" s="26"/>
      <c r="HM304" s="26"/>
      <c r="HN304" s="26"/>
      <c r="HO304" s="26"/>
      <c r="HP304" s="26"/>
      <c r="HQ304" s="26"/>
      <c r="HR304" s="26"/>
      <c r="HS304" s="26"/>
      <c r="HT304" s="26"/>
      <c r="HU304" s="26"/>
      <c r="HV304" s="26"/>
      <c r="HW304" s="26"/>
      <c r="HX304" s="26"/>
      <c r="HY304" s="26"/>
      <c r="HZ304" s="26"/>
      <c r="IA304" s="26"/>
      <c r="IB304" s="26"/>
      <c r="IC304" s="26"/>
      <c r="ID304" s="26"/>
      <c r="IE304" s="26"/>
      <c r="IF304" s="26"/>
      <c r="IG304" s="26"/>
      <c r="IH304" s="26"/>
      <c r="II304" s="26"/>
      <c r="IJ304" s="26"/>
      <c r="IK304" s="26"/>
      <c r="IL304" s="26"/>
      <c r="IM304" s="26"/>
      <c r="IN304" s="26"/>
      <c r="IO304" s="26"/>
      <c r="IP304" s="26"/>
      <c r="IQ304" s="26"/>
      <c r="IR304" s="80"/>
      <c r="IS304" s="27"/>
      <c r="IT304" s="26"/>
      <c r="IU304" s="80"/>
      <c r="IV304" s="26"/>
      <c r="IW304" s="26"/>
      <c r="IX304" s="26"/>
      <c r="IY304" s="26"/>
      <c r="IZ304" s="26"/>
      <c r="JA304" s="26"/>
      <c r="JB304" s="26"/>
      <c r="JC304" s="26"/>
      <c r="JD304" s="26"/>
      <c r="JE304" s="26"/>
      <c r="JF304" s="26"/>
      <c r="JG304" s="26"/>
      <c r="JH304" s="26"/>
      <c r="JI304" s="26"/>
      <c r="JJ304" s="26"/>
      <c r="JK304" s="26"/>
      <c r="JL304" s="26"/>
      <c r="JM304" s="26"/>
      <c r="JN304" s="26"/>
      <c r="JO304" s="26"/>
      <c r="JP304" s="26"/>
      <c r="JQ304" s="26"/>
      <c r="JR304" s="26"/>
      <c r="JS304" s="26"/>
      <c r="JT304" s="26"/>
      <c r="JU304" s="26"/>
      <c r="JV304" s="26"/>
      <c r="JW304" s="26"/>
      <c r="JX304" s="30"/>
      <c r="JY304" s="30"/>
      <c r="JZ304" s="30"/>
      <c r="KA304" s="30"/>
      <c r="KB304" s="26"/>
      <c r="KC304" s="26"/>
      <c r="KD304" s="26"/>
      <c r="KE304" s="26"/>
      <c r="KF304" s="26"/>
      <c r="KG304" s="26"/>
      <c r="KH304" s="26"/>
      <c r="KI304" s="26"/>
      <c r="KJ304" s="26"/>
      <c r="KK304" s="26"/>
      <c r="KL304" s="26"/>
      <c r="KM304" s="26"/>
      <c r="KN304" s="26"/>
      <c r="KO304" s="26"/>
      <c r="KP304" s="26"/>
      <c r="KQ304" s="26"/>
      <c r="KR304" s="26"/>
      <c r="KS304" s="26"/>
      <c r="KT304" s="26"/>
      <c r="KU304" s="26"/>
      <c r="KV304" s="26"/>
      <c r="KW304" s="26"/>
      <c r="KX304" s="26"/>
      <c r="KY304" s="26"/>
      <c r="KZ304" s="26"/>
      <c r="LA304" s="26"/>
      <c r="LB304" s="26"/>
      <c r="LC304" s="26"/>
      <c r="LD304" s="26"/>
      <c r="LE304" s="26"/>
      <c r="LF304" s="26"/>
      <c r="LG304" s="26"/>
      <c r="LH304" s="26"/>
      <c r="LI304" s="26"/>
      <c r="LJ304" s="26"/>
      <c r="LK304" s="26"/>
      <c r="LL304" s="26"/>
      <c r="LM304" s="26"/>
      <c r="LN304" s="26"/>
      <c r="LO304" s="26"/>
      <c r="LP304" s="26"/>
      <c r="LQ304" s="26"/>
      <c r="LR304" s="26"/>
      <c r="LS304" s="26"/>
    </row>
    <row r="305" spans="1:331" ht="15.75" x14ac:dyDescent="0.25">
      <c r="A305" s="66" t="s">
        <v>467</v>
      </c>
      <c r="B305" s="198">
        <f t="shared" si="682"/>
        <v>4440</v>
      </c>
      <c r="C305" s="198">
        <f t="shared" si="683"/>
        <v>4440</v>
      </c>
      <c r="D305" s="198">
        <f t="shared" si="684"/>
        <v>4440</v>
      </c>
      <c r="E305" s="198"/>
      <c r="F305" s="198">
        <f t="shared" si="685"/>
        <v>4440</v>
      </c>
      <c r="G305" s="26">
        <f t="shared" si="761"/>
        <v>100</v>
      </c>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184"/>
      <c r="BY305" s="184"/>
      <c r="BZ305" s="184"/>
      <c r="CA305" s="184"/>
      <c r="CB305" s="26"/>
      <c r="CC305" s="26"/>
      <c r="CD305" s="26"/>
      <c r="CE305" s="80"/>
      <c r="CF305" s="26"/>
      <c r="CG305" s="26"/>
      <c r="CH305" s="26"/>
      <c r="CI305" s="80"/>
      <c r="CJ305" s="26"/>
      <c r="CK305" s="26"/>
      <c r="CL305" s="26"/>
      <c r="CM305" s="80"/>
      <c r="CN305" s="26"/>
      <c r="CO305" s="26"/>
      <c r="CP305" s="26"/>
      <c r="CQ305" s="80"/>
      <c r="CR305" s="26"/>
      <c r="CS305" s="26"/>
      <c r="CT305" s="26"/>
      <c r="CU305" s="80"/>
      <c r="CV305" s="80"/>
      <c r="CW305" s="26"/>
      <c r="CX305" s="26"/>
      <c r="CY305" s="80"/>
      <c r="CZ305" s="26">
        <v>4440</v>
      </c>
      <c r="DA305" s="26">
        <v>4440</v>
      </c>
      <c r="DB305" s="26">
        <v>4440</v>
      </c>
      <c r="DC305" s="31">
        <f t="shared" si="713"/>
        <v>100</v>
      </c>
      <c r="DD305" s="26"/>
      <c r="DE305" s="26"/>
      <c r="DF305" s="26"/>
      <c r="DG305" s="80"/>
      <c r="DH305" s="80"/>
      <c r="DI305" s="26"/>
      <c r="DJ305" s="26"/>
      <c r="DK305" s="80"/>
      <c r="DL305" s="80"/>
      <c r="DM305" s="26"/>
      <c r="DN305" s="26"/>
      <c r="DO305" s="26"/>
      <c r="DP305" s="26"/>
      <c r="DQ305" s="26"/>
      <c r="DR305" s="26"/>
      <c r="DS305" s="27"/>
      <c r="DT305" s="27"/>
      <c r="DU305" s="27"/>
      <c r="DV305" s="26"/>
      <c r="DW305" s="80"/>
      <c r="DX305" s="80"/>
      <c r="DY305" s="27"/>
      <c r="DZ305" s="26"/>
      <c r="EA305" s="80"/>
      <c r="EB305" s="27"/>
      <c r="EC305" s="27"/>
      <c r="ED305" s="26"/>
      <c r="EE305" s="80"/>
      <c r="EF305" s="27"/>
      <c r="EG305" s="27"/>
      <c r="EH305" s="26"/>
      <c r="EI305" s="26"/>
      <c r="EJ305" s="27"/>
      <c r="EK305" s="27"/>
      <c r="EL305" s="26"/>
      <c r="EM305" s="27"/>
      <c r="EN305" s="27"/>
      <c r="EO305" s="27"/>
      <c r="EP305" s="26"/>
      <c r="EQ305" s="27"/>
      <c r="ER305" s="26"/>
      <c r="ES305" s="26"/>
      <c r="ET305" s="26"/>
      <c r="EU305" s="80"/>
      <c r="EV305" s="26"/>
      <c r="EW305" s="26"/>
      <c r="EX305" s="26"/>
      <c r="EY305" s="26"/>
      <c r="EZ305" s="26"/>
      <c r="FA305" s="26"/>
      <c r="FB305" s="26"/>
      <c r="FC305" s="26"/>
      <c r="FD305" s="27"/>
      <c r="FE305" s="27"/>
      <c r="FF305" s="26"/>
      <c r="FG305" s="80"/>
      <c r="FH305" s="80"/>
      <c r="FI305" s="27"/>
      <c r="FJ305" s="26"/>
      <c r="FK305" s="80"/>
      <c r="FL305" s="80"/>
      <c r="FM305" s="27"/>
      <c r="FN305" s="26"/>
      <c r="FO305" s="80"/>
      <c r="FP305" s="26"/>
      <c r="FQ305" s="26"/>
      <c r="FR305" s="26"/>
      <c r="FS305" s="80"/>
      <c r="FT305" s="31"/>
      <c r="FU305" s="26"/>
      <c r="FV305" s="26"/>
      <c r="FW305" s="80"/>
      <c r="FX305" s="26"/>
      <c r="FY305" s="26"/>
      <c r="FZ305" s="26"/>
      <c r="GA305" s="80"/>
      <c r="GB305" s="26"/>
      <c r="GC305" s="26"/>
      <c r="GD305" s="26"/>
      <c r="GE305" s="80"/>
      <c r="GF305" s="26"/>
      <c r="GG305" s="26"/>
      <c r="GH305" s="26"/>
      <c r="GI305" s="80"/>
      <c r="GJ305" s="80"/>
      <c r="GK305" s="26"/>
      <c r="GL305" s="26"/>
      <c r="GM305" s="80"/>
      <c r="GN305" s="26"/>
      <c r="GO305" s="26"/>
      <c r="GP305" s="26"/>
      <c r="GQ305" s="80"/>
      <c r="GR305" s="80"/>
      <c r="GS305" s="26"/>
      <c r="GT305" s="26"/>
      <c r="GU305" s="26"/>
      <c r="GV305" s="26"/>
      <c r="GW305" s="26"/>
      <c r="GX305" s="26"/>
      <c r="GY305" s="26"/>
      <c r="GZ305" s="26"/>
      <c r="HA305" s="26"/>
      <c r="HB305" s="26"/>
      <c r="HC305" s="26"/>
      <c r="HD305" s="26"/>
      <c r="HE305" s="26"/>
      <c r="HF305" s="26"/>
      <c r="HG305" s="26"/>
      <c r="HH305" s="26"/>
      <c r="HI305" s="26"/>
      <c r="HJ305" s="26"/>
      <c r="HK305" s="26"/>
      <c r="HL305" s="26"/>
      <c r="HM305" s="26"/>
      <c r="HN305" s="26"/>
      <c r="HO305" s="26"/>
      <c r="HP305" s="26"/>
      <c r="HQ305" s="26"/>
      <c r="HR305" s="26"/>
      <c r="HS305" s="26"/>
      <c r="HT305" s="26"/>
      <c r="HU305" s="26"/>
      <c r="HV305" s="26"/>
      <c r="HW305" s="26"/>
      <c r="HX305" s="26"/>
      <c r="HY305" s="26"/>
      <c r="HZ305" s="26"/>
      <c r="IA305" s="26"/>
      <c r="IB305" s="26"/>
      <c r="IC305" s="26"/>
      <c r="ID305" s="26"/>
      <c r="IE305" s="26"/>
      <c r="IF305" s="26"/>
      <c r="IG305" s="26"/>
      <c r="IH305" s="26"/>
      <c r="II305" s="26"/>
      <c r="IJ305" s="26"/>
      <c r="IK305" s="26"/>
      <c r="IL305" s="26"/>
      <c r="IM305" s="26"/>
      <c r="IN305" s="26"/>
      <c r="IO305" s="26"/>
      <c r="IP305" s="26"/>
      <c r="IQ305" s="26"/>
      <c r="IR305" s="80"/>
      <c r="IS305" s="27"/>
      <c r="IT305" s="26"/>
      <c r="IU305" s="80"/>
      <c r="IV305" s="26"/>
      <c r="IW305" s="26"/>
      <c r="IX305" s="26"/>
      <c r="IY305" s="26"/>
      <c r="IZ305" s="26"/>
      <c r="JA305" s="26"/>
      <c r="JB305" s="26"/>
      <c r="JC305" s="26"/>
      <c r="JD305" s="26"/>
      <c r="JE305" s="26"/>
      <c r="JF305" s="26"/>
      <c r="JG305" s="26"/>
      <c r="JH305" s="26"/>
      <c r="JI305" s="26"/>
      <c r="JJ305" s="26"/>
      <c r="JK305" s="26"/>
      <c r="JL305" s="26"/>
      <c r="JM305" s="26"/>
      <c r="JN305" s="26"/>
      <c r="JO305" s="26"/>
      <c r="JP305" s="26"/>
      <c r="JQ305" s="26"/>
      <c r="JR305" s="26"/>
      <c r="JS305" s="26"/>
      <c r="JT305" s="26"/>
      <c r="JU305" s="26"/>
      <c r="JV305" s="26"/>
      <c r="JW305" s="26"/>
      <c r="JX305" s="30"/>
      <c r="JY305" s="30"/>
      <c r="JZ305" s="30"/>
      <c r="KA305" s="30"/>
      <c r="KB305" s="26"/>
      <c r="KC305" s="26"/>
      <c r="KD305" s="26"/>
      <c r="KE305" s="26"/>
      <c r="KF305" s="26"/>
      <c r="KG305" s="26"/>
      <c r="KH305" s="26"/>
      <c r="KI305" s="26"/>
      <c r="KJ305" s="26"/>
      <c r="KK305" s="26"/>
      <c r="KL305" s="26"/>
      <c r="KM305" s="26"/>
      <c r="KN305" s="26"/>
      <c r="KO305" s="26"/>
      <c r="KP305" s="26"/>
      <c r="KQ305" s="26"/>
      <c r="KR305" s="26"/>
      <c r="KS305" s="26"/>
      <c r="KT305" s="26"/>
      <c r="KU305" s="26"/>
      <c r="KV305" s="26"/>
      <c r="KW305" s="26"/>
      <c r="KX305" s="26"/>
      <c r="KY305" s="26"/>
      <c r="KZ305" s="26"/>
      <c r="LA305" s="26"/>
      <c r="LB305" s="26"/>
      <c r="LC305" s="26"/>
      <c r="LD305" s="26"/>
      <c r="LE305" s="26"/>
      <c r="LF305" s="26"/>
      <c r="LG305" s="26"/>
      <c r="LH305" s="26"/>
      <c r="LI305" s="26"/>
      <c r="LJ305" s="26"/>
      <c r="LK305" s="26"/>
      <c r="LL305" s="26"/>
      <c r="LM305" s="26"/>
      <c r="LN305" s="26"/>
      <c r="LO305" s="26"/>
      <c r="LP305" s="26"/>
      <c r="LQ305" s="26"/>
      <c r="LR305" s="26"/>
      <c r="LS305" s="26"/>
    </row>
    <row r="306" spans="1:331" ht="15.75" x14ac:dyDescent="0.25">
      <c r="A306" s="66" t="s">
        <v>269</v>
      </c>
      <c r="B306" s="198">
        <f t="shared" si="682"/>
        <v>4974</v>
      </c>
      <c r="C306" s="198">
        <f t="shared" si="683"/>
        <v>4974</v>
      </c>
      <c r="D306" s="198">
        <f t="shared" si="684"/>
        <v>4974</v>
      </c>
      <c r="E306" s="198"/>
      <c r="F306" s="198">
        <f t="shared" si="685"/>
        <v>4974</v>
      </c>
      <c r="G306" s="26">
        <f t="shared" si="761"/>
        <v>100</v>
      </c>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184"/>
      <c r="BY306" s="184"/>
      <c r="BZ306" s="184"/>
      <c r="CA306" s="184"/>
      <c r="CB306" s="26"/>
      <c r="CC306" s="26"/>
      <c r="CD306" s="26"/>
      <c r="CE306" s="80"/>
      <c r="CF306" s="26"/>
      <c r="CG306" s="26"/>
      <c r="CH306" s="26"/>
      <c r="CI306" s="80"/>
      <c r="CJ306" s="26"/>
      <c r="CK306" s="26"/>
      <c r="CL306" s="26"/>
      <c r="CM306" s="80"/>
      <c r="CN306" s="26"/>
      <c r="CO306" s="26"/>
      <c r="CP306" s="26"/>
      <c r="CQ306" s="80"/>
      <c r="CR306" s="26"/>
      <c r="CS306" s="26"/>
      <c r="CT306" s="26"/>
      <c r="CU306" s="80"/>
      <c r="CV306" s="80"/>
      <c r="CW306" s="26"/>
      <c r="CX306" s="26"/>
      <c r="CY306" s="80"/>
      <c r="CZ306" s="26">
        <v>4974</v>
      </c>
      <c r="DA306" s="26">
        <v>4974</v>
      </c>
      <c r="DB306" s="26">
        <v>4974</v>
      </c>
      <c r="DC306" s="31">
        <f t="shared" si="713"/>
        <v>100</v>
      </c>
      <c r="DD306" s="26"/>
      <c r="DE306" s="26"/>
      <c r="DF306" s="26"/>
      <c r="DG306" s="80"/>
      <c r="DH306" s="80"/>
      <c r="DI306" s="26"/>
      <c r="DJ306" s="26"/>
      <c r="DK306" s="80"/>
      <c r="DL306" s="80"/>
      <c r="DM306" s="26"/>
      <c r="DN306" s="26"/>
      <c r="DO306" s="26"/>
      <c r="DP306" s="26"/>
      <c r="DQ306" s="26"/>
      <c r="DR306" s="26"/>
      <c r="DS306" s="27"/>
      <c r="DT306" s="27"/>
      <c r="DU306" s="27"/>
      <c r="DV306" s="26"/>
      <c r="DW306" s="80"/>
      <c r="DX306" s="80"/>
      <c r="DY306" s="27"/>
      <c r="DZ306" s="26"/>
      <c r="EA306" s="80"/>
      <c r="EB306" s="27"/>
      <c r="EC306" s="27"/>
      <c r="ED306" s="26"/>
      <c r="EE306" s="80"/>
      <c r="EF306" s="27"/>
      <c r="EG306" s="27"/>
      <c r="EH306" s="26"/>
      <c r="EI306" s="26"/>
      <c r="EJ306" s="27"/>
      <c r="EK306" s="27"/>
      <c r="EL306" s="26"/>
      <c r="EM306" s="27"/>
      <c r="EN306" s="27"/>
      <c r="EO306" s="27"/>
      <c r="EP306" s="26"/>
      <c r="EQ306" s="27"/>
      <c r="ER306" s="26"/>
      <c r="ES306" s="26"/>
      <c r="ET306" s="26"/>
      <c r="EU306" s="80"/>
      <c r="EV306" s="26"/>
      <c r="EW306" s="26"/>
      <c r="EX306" s="26"/>
      <c r="EY306" s="26"/>
      <c r="EZ306" s="26"/>
      <c r="FA306" s="26"/>
      <c r="FB306" s="26"/>
      <c r="FC306" s="26"/>
      <c r="FD306" s="27"/>
      <c r="FE306" s="27"/>
      <c r="FF306" s="26"/>
      <c r="FG306" s="80"/>
      <c r="FH306" s="80"/>
      <c r="FI306" s="27"/>
      <c r="FJ306" s="26"/>
      <c r="FK306" s="80"/>
      <c r="FL306" s="80"/>
      <c r="FM306" s="27"/>
      <c r="FN306" s="26"/>
      <c r="FO306" s="80"/>
      <c r="FP306" s="26"/>
      <c r="FQ306" s="26"/>
      <c r="FR306" s="26"/>
      <c r="FS306" s="80"/>
      <c r="FT306" s="31"/>
      <c r="FU306" s="26"/>
      <c r="FV306" s="26"/>
      <c r="FW306" s="80"/>
      <c r="FX306" s="26"/>
      <c r="FY306" s="26"/>
      <c r="FZ306" s="26"/>
      <c r="GA306" s="80"/>
      <c r="GB306" s="26"/>
      <c r="GC306" s="26"/>
      <c r="GD306" s="26"/>
      <c r="GE306" s="80"/>
      <c r="GF306" s="26"/>
      <c r="GG306" s="26"/>
      <c r="GH306" s="26"/>
      <c r="GI306" s="80"/>
      <c r="GJ306" s="80"/>
      <c r="GK306" s="26"/>
      <c r="GL306" s="26"/>
      <c r="GM306" s="80"/>
      <c r="GN306" s="26"/>
      <c r="GO306" s="26"/>
      <c r="GP306" s="26"/>
      <c r="GQ306" s="80"/>
      <c r="GR306" s="80"/>
      <c r="GS306" s="26"/>
      <c r="GT306" s="26"/>
      <c r="GU306" s="26"/>
      <c r="GV306" s="26"/>
      <c r="GW306" s="26"/>
      <c r="GX306" s="26"/>
      <c r="GY306" s="26"/>
      <c r="GZ306" s="26"/>
      <c r="HA306" s="26"/>
      <c r="HB306" s="26"/>
      <c r="HC306" s="26"/>
      <c r="HD306" s="26"/>
      <c r="HE306" s="26"/>
      <c r="HF306" s="26"/>
      <c r="HG306" s="26"/>
      <c r="HH306" s="26"/>
      <c r="HI306" s="26"/>
      <c r="HJ306" s="26"/>
      <c r="HK306" s="26"/>
      <c r="HL306" s="26"/>
      <c r="HM306" s="26"/>
      <c r="HN306" s="26"/>
      <c r="HO306" s="26"/>
      <c r="HP306" s="26"/>
      <c r="HQ306" s="26"/>
      <c r="HR306" s="26"/>
      <c r="HS306" s="26"/>
      <c r="HT306" s="26"/>
      <c r="HU306" s="26"/>
      <c r="HV306" s="26"/>
      <c r="HW306" s="26"/>
      <c r="HX306" s="26"/>
      <c r="HY306" s="26"/>
      <c r="HZ306" s="26"/>
      <c r="IA306" s="26"/>
      <c r="IB306" s="26"/>
      <c r="IC306" s="26"/>
      <c r="ID306" s="26"/>
      <c r="IE306" s="26"/>
      <c r="IF306" s="26"/>
      <c r="IG306" s="26"/>
      <c r="IH306" s="26"/>
      <c r="II306" s="26"/>
      <c r="IJ306" s="26"/>
      <c r="IK306" s="26"/>
      <c r="IL306" s="26"/>
      <c r="IM306" s="26"/>
      <c r="IN306" s="26"/>
      <c r="IO306" s="26"/>
      <c r="IP306" s="26"/>
      <c r="IQ306" s="26"/>
      <c r="IR306" s="80"/>
      <c r="IS306" s="27"/>
      <c r="IT306" s="26"/>
      <c r="IU306" s="80"/>
      <c r="IV306" s="26"/>
      <c r="IW306" s="26"/>
      <c r="IX306" s="26"/>
      <c r="IY306" s="26"/>
      <c r="IZ306" s="26"/>
      <c r="JA306" s="26"/>
      <c r="JB306" s="26"/>
      <c r="JC306" s="26"/>
      <c r="JD306" s="26"/>
      <c r="JE306" s="26"/>
      <c r="JF306" s="26"/>
      <c r="JG306" s="26"/>
      <c r="JH306" s="26"/>
      <c r="JI306" s="26"/>
      <c r="JJ306" s="26"/>
      <c r="JK306" s="26"/>
      <c r="JL306" s="26"/>
      <c r="JM306" s="26"/>
      <c r="JN306" s="26"/>
      <c r="JO306" s="26"/>
      <c r="JP306" s="26"/>
      <c r="JQ306" s="26"/>
      <c r="JR306" s="26"/>
      <c r="JS306" s="26"/>
      <c r="JT306" s="26"/>
      <c r="JU306" s="26"/>
      <c r="JV306" s="26"/>
      <c r="JW306" s="26"/>
      <c r="JX306" s="30"/>
      <c r="JY306" s="30"/>
      <c r="JZ306" s="30"/>
      <c r="KA306" s="30"/>
      <c r="KB306" s="26"/>
      <c r="KC306" s="26"/>
      <c r="KD306" s="26"/>
      <c r="KE306" s="26"/>
      <c r="KF306" s="26"/>
      <c r="KG306" s="26"/>
      <c r="KH306" s="26"/>
      <c r="KI306" s="26"/>
      <c r="KJ306" s="26"/>
      <c r="KK306" s="26"/>
      <c r="KL306" s="26"/>
      <c r="KM306" s="26"/>
      <c r="KN306" s="26"/>
      <c r="KO306" s="26"/>
      <c r="KP306" s="26"/>
      <c r="KQ306" s="26"/>
      <c r="KR306" s="26"/>
      <c r="KS306" s="26"/>
      <c r="KT306" s="26"/>
      <c r="KU306" s="26"/>
      <c r="KV306" s="26"/>
      <c r="KW306" s="26"/>
      <c r="KX306" s="26"/>
      <c r="KY306" s="26"/>
      <c r="KZ306" s="26"/>
      <c r="LA306" s="26"/>
      <c r="LB306" s="26"/>
      <c r="LC306" s="26"/>
      <c r="LD306" s="26"/>
      <c r="LE306" s="26"/>
      <c r="LF306" s="26"/>
      <c r="LG306" s="26"/>
      <c r="LH306" s="26"/>
      <c r="LI306" s="26"/>
      <c r="LJ306" s="26"/>
      <c r="LK306" s="26"/>
      <c r="LL306" s="26"/>
      <c r="LM306" s="26"/>
      <c r="LN306" s="26"/>
      <c r="LO306" s="26"/>
      <c r="LP306" s="26"/>
      <c r="LQ306" s="26"/>
      <c r="LR306" s="26"/>
      <c r="LS306" s="26"/>
    </row>
    <row r="307" spans="1:331" ht="15.75" x14ac:dyDescent="0.25">
      <c r="A307" s="66" t="s">
        <v>253</v>
      </c>
      <c r="B307" s="198">
        <f t="shared" si="682"/>
        <v>5709</v>
      </c>
      <c r="C307" s="198">
        <f t="shared" si="683"/>
        <v>6322.33</v>
      </c>
      <c r="D307" s="198">
        <f t="shared" si="684"/>
        <v>6322.33</v>
      </c>
      <c r="E307" s="198"/>
      <c r="F307" s="198">
        <f t="shared" si="685"/>
        <v>6322.33</v>
      </c>
      <c r="G307" s="26">
        <f t="shared" si="761"/>
        <v>100</v>
      </c>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v>613.33000000000004</v>
      </c>
      <c r="BR307" s="26">
        <v>613.33000000000004</v>
      </c>
      <c r="BS307" s="26">
        <f t="shared" si="686"/>
        <v>100</v>
      </c>
      <c r="BT307" s="26"/>
      <c r="BU307" s="26"/>
      <c r="BV307" s="26"/>
      <c r="BW307" s="26"/>
      <c r="BX307" s="184"/>
      <c r="BY307" s="184"/>
      <c r="BZ307" s="184"/>
      <c r="CA307" s="184"/>
      <c r="CB307" s="26"/>
      <c r="CC307" s="26"/>
      <c r="CD307" s="26"/>
      <c r="CE307" s="80"/>
      <c r="CF307" s="26"/>
      <c r="CG307" s="26"/>
      <c r="CH307" s="26"/>
      <c r="CI307" s="80"/>
      <c r="CJ307" s="26"/>
      <c r="CK307" s="26"/>
      <c r="CL307" s="26"/>
      <c r="CM307" s="80"/>
      <c r="CN307" s="26"/>
      <c r="CO307" s="26"/>
      <c r="CP307" s="26"/>
      <c r="CQ307" s="80"/>
      <c r="CR307" s="26"/>
      <c r="CS307" s="26"/>
      <c r="CT307" s="26"/>
      <c r="CU307" s="80"/>
      <c r="CV307" s="80"/>
      <c r="CW307" s="26"/>
      <c r="CX307" s="26"/>
      <c r="CY307" s="80"/>
      <c r="CZ307" s="26">
        <v>5709</v>
      </c>
      <c r="DA307" s="26">
        <v>5709</v>
      </c>
      <c r="DB307" s="26">
        <v>5709</v>
      </c>
      <c r="DC307" s="31">
        <f t="shared" si="713"/>
        <v>100</v>
      </c>
      <c r="DD307" s="26"/>
      <c r="DE307" s="26"/>
      <c r="DF307" s="26"/>
      <c r="DG307" s="80"/>
      <c r="DH307" s="80"/>
      <c r="DI307" s="26"/>
      <c r="DJ307" s="26"/>
      <c r="DK307" s="80"/>
      <c r="DL307" s="80"/>
      <c r="DM307" s="26"/>
      <c r="DN307" s="26"/>
      <c r="DO307" s="26"/>
      <c r="DP307" s="26"/>
      <c r="DQ307" s="26"/>
      <c r="DR307" s="26"/>
      <c r="DS307" s="27"/>
      <c r="DT307" s="27"/>
      <c r="DU307" s="27"/>
      <c r="DV307" s="26"/>
      <c r="DW307" s="80"/>
      <c r="DX307" s="80"/>
      <c r="DY307" s="27"/>
      <c r="DZ307" s="26"/>
      <c r="EA307" s="80"/>
      <c r="EB307" s="27"/>
      <c r="EC307" s="27"/>
      <c r="ED307" s="26"/>
      <c r="EE307" s="80"/>
      <c r="EF307" s="27"/>
      <c r="EG307" s="27"/>
      <c r="EH307" s="26"/>
      <c r="EI307" s="26"/>
      <c r="EJ307" s="27"/>
      <c r="EK307" s="27"/>
      <c r="EL307" s="26"/>
      <c r="EM307" s="27"/>
      <c r="EN307" s="27"/>
      <c r="EO307" s="27"/>
      <c r="EP307" s="26"/>
      <c r="EQ307" s="27"/>
      <c r="ER307" s="26"/>
      <c r="ES307" s="26"/>
      <c r="ET307" s="26"/>
      <c r="EU307" s="80"/>
      <c r="EV307" s="26"/>
      <c r="EW307" s="26"/>
      <c r="EX307" s="26"/>
      <c r="EY307" s="26"/>
      <c r="EZ307" s="26"/>
      <c r="FA307" s="26"/>
      <c r="FB307" s="26"/>
      <c r="FC307" s="26"/>
      <c r="FD307" s="27"/>
      <c r="FE307" s="27"/>
      <c r="FF307" s="26"/>
      <c r="FG307" s="80"/>
      <c r="FH307" s="80"/>
      <c r="FI307" s="27"/>
      <c r="FJ307" s="26"/>
      <c r="FK307" s="80"/>
      <c r="FL307" s="80"/>
      <c r="FM307" s="27"/>
      <c r="FN307" s="26"/>
      <c r="FO307" s="80"/>
      <c r="FP307" s="26"/>
      <c r="FQ307" s="26"/>
      <c r="FR307" s="26"/>
      <c r="FS307" s="80"/>
      <c r="FT307" s="31"/>
      <c r="FU307" s="26"/>
      <c r="FV307" s="26"/>
      <c r="FW307" s="80"/>
      <c r="FX307" s="26"/>
      <c r="FY307" s="26"/>
      <c r="FZ307" s="26"/>
      <c r="GA307" s="80"/>
      <c r="GB307" s="26"/>
      <c r="GC307" s="26"/>
      <c r="GD307" s="26"/>
      <c r="GE307" s="80"/>
      <c r="GF307" s="26"/>
      <c r="GG307" s="26"/>
      <c r="GH307" s="26"/>
      <c r="GI307" s="80"/>
      <c r="GJ307" s="80"/>
      <c r="GK307" s="26"/>
      <c r="GL307" s="26"/>
      <c r="GM307" s="80"/>
      <c r="GN307" s="26"/>
      <c r="GO307" s="26"/>
      <c r="GP307" s="26"/>
      <c r="GQ307" s="80"/>
      <c r="GR307" s="80"/>
      <c r="GS307" s="26"/>
      <c r="GT307" s="26"/>
      <c r="GU307" s="26"/>
      <c r="GV307" s="26"/>
      <c r="GW307" s="26"/>
      <c r="GX307" s="26"/>
      <c r="GY307" s="26"/>
      <c r="GZ307" s="26"/>
      <c r="HA307" s="26"/>
      <c r="HB307" s="26"/>
      <c r="HC307" s="26"/>
      <c r="HD307" s="26"/>
      <c r="HE307" s="26"/>
      <c r="HF307" s="26"/>
      <c r="HG307" s="26"/>
      <c r="HH307" s="26"/>
      <c r="HI307" s="26"/>
      <c r="HJ307" s="26"/>
      <c r="HK307" s="26"/>
      <c r="HL307" s="26"/>
      <c r="HM307" s="26"/>
      <c r="HN307" s="26"/>
      <c r="HO307" s="26"/>
      <c r="HP307" s="26"/>
      <c r="HQ307" s="26"/>
      <c r="HR307" s="26"/>
      <c r="HS307" s="26"/>
      <c r="HT307" s="26"/>
      <c r="HU307" s="26"/>
      <c r="HV307" s="26"/>
      <c r="HW307" s="26"/>
      <c r="HX307" s="26"/>
      <c r="HY307" s="26"/>
      <c r="HZ307" s="26"/>
      <c r="IA307" s="26"/>
      <c r="IB307" s="26"/>
      <c r="IC307" s="26"/>
      <c r="ID307" s="26"/>
      <c r="IE307" s="26"/>
      <c r="IF307" s="26"/>
      <c r="IG307" s="26"/>
      <c r="IH307" s="26"/>
      <c r="II307" s="26"/>
      <c r="IJ307" s="26"/>
      <c r="IK307" s="26"/>
      <c r="IL307" s="26"/>
      <c r="IM307" s="26"/>
      <c r="IN307" s="26"/>
      <c r="IO307" s="26"/>
      <c r="IP307" s="26"/>
      <c r="IQ307" s="26"/>
      <c r="IR307" s="80"/>
      <c r="IS307" s="27"/>
      <c r="IT307" s="26"/>
      <c r="IU307" s="80"/>
      <c r="IV307" s="26"/>
      <c r="IW307" s="26"/>
      <c r="IX307" s="26"/>
      <c r="IY307" s="26"/>
      <c r="IZ307" s="26"/>
      <c r="JA307" s="26"/>
      <c r="JB307" s="26"/>
      <c r="JC307" s="26"/>
      <c r="JD307" s="26"/>
      <c r="JE307" s="26"/>
      <c r="JF307" s="26"/>
      <c r="JG307" s="26"/>
      <c r="JH307" s="26"/>
      <c r="JI307" s="26"/>
      <c r="JJ307" s="26"/>
      <c r="JK307" s="26"/>
      <c r="JL307" s="26"/>
      <c r="JM307" s="26"/>
      <c r="JN307" s="26"/>
      <c r="JO307" s="26"/>
      <c r="JP307" s="26"/>
      <c r="JQ307" s="26"/>
      <c r="JR307" s="26"/>
      <c r="JS307" s="26"/>
      <c r="JT307" s="26"/>
      <c r="JU307" s="26"/>
      <c r="JV307" s="26"/>
      <c r="JW307" s="26"/>
      <c r="JX307" s="30"/>
      <c r="JY307" s="30"/>
      <c r="JZ307" s="30"/>
      <c r="KA307" s="30"/>
      <c r="KB307" s="26"/>
      <c r="KC307" s="26"/>
      <c r="KD307" s="26"/>
      <c r="KE307" s="26"/>
      <c r="KF307" s="26"/>
      <c r="KG307" s="26"/>
      <c r="KH307" s="26"/>
      <c r="KI307" s="26"/>
      <c r="KJ307" s="26"/>
      <c r="KK307" s="26"/>
      <c r="KL307" s="26"/>
      <c r="KM307" s="26"/>
      <c r="KN307" s="26"/>
      <c r="KO307" s="26"/>
      <c r="KP307" s="26"/>
      <c r="KQ307" s="26"/>
      <c r="KR307" s="26"/>
      <c r="KS307" s="26"/>
      <c r="KT307" s="26"/>
      <c r="KU307" s="26"/>
      <c r="KV307" s="26"/>
      <c r="KW307" s="26"/>
      <c r="KX307" s="26"/>
      <c r="KY307" s="26"/>
      <c r="KZ307" s="26"/>
      <c r="LA307" s="26"/>
      <c r="LB307" s="26"/>
      <c r="LC307" s="26"/>
      <c r="LD307" s="26"/>
      <c r="LE307" s="26"/>
      <c r="LF307" s="26"/>
      <c r="LG307" s="26"/>
      <c r="LH307" s="26"/>
      <c r="LI307" s="26"/>
      <c r="LJ307" s="26"/>
      <c r="LK307" s="26"/>
      <c r="LL307" s="26"/>
      <c r="LM307" s="26"/>
      <c r="LN307" s="26"/>
      <c r="LO307" s="26"/>
      <c r="LP307" s="26"/>
      <c r="LQ307" s="26"/>
      <c r="LR307" s="26"/>
      <c r="LS307" s="26"/>
    </row>
    <row r="308" spans="1:331" ht="15.75" x14ac:dyDescent="0.25">
      <c r="A308" s="66" t="s">
        <v>468</v>
      </c>
      <c r="B308" s="198">
        <f t="shared" si="682"/>
        <v>4467</v>
      </c>
      <c r="C308" s="198">
        <f t="shared" si="683"/>
        <v>5446.4515799999999</v>
      </c>
      <c r="D308" s="198">
        <f t="shared" si="684"/>
        <v>5446.4515799999999</v>
      </c>
      <c r="E308" s="198"/>
      <c r="F308" s="198">
        <f t="shared" si="685"/>
        <v>5338.7118600000003</v>
      </c>
      <c r="G308" s="26">
        <f t="shared" si="761"/>
        <v>98.02183644860385</v>
      </c>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v>979.45157999999992</v>
      </c>
      <c r="BR308" s="26">
        <v>871.71186</v>
      </c>
      <c r="BS308" s="26">
        <f t="shared" si="686"/>
        <v>88.999995283074639</v>
      </c>
      <c r="BT308" s="26"/>
      <c r="BU308" s="26"/>
      <c r="BV308" s="26"/>
      <c r="BW308" s="26"/>
      <c r="BX308" s="184"/>
      <c r="BY308" s="184"/>
      <c r="BZ308" s="184"/>
      <c r="CA308" s="184"/>
      <c r="CB308" s="26"/>
      <c r="CC308" s="26"/>
      <c r="CD308" s="26"/>
      <c r="CE308" s="80"/>
      <c r="CF308" s="26"/>
      <c r="CG308" s="26"/>
      <c r="CH308" s="26"/>
      <c r="CI308" s="80"/>
      <c r="CJ308" s="26"/>
      <c r="CK308" s="26"/>
      <c r="CL308" s="26"/>
      <c r="CM308" s="80"/>
      <c r="CN308" s="26"/>
      <c r="CO308" s="26"/>
      <c r="CP308" s="26"/>
      <c r="CQ308" s="80"/>
      <c r="CR308" s="26"/>
      <c r="CS308" s="26"/>
      <c r="CT308" s="26"/>
      <c r="CU308" s="80"/>
      <c r="CV308" s="80"/>
      <c r="CW308" s="26"/>
      <c r="CX308" s="26"/>
      <c r="CY308" s="80"/>
      <c r="CZ308" s="26">
        <v>4467</v>
      </c>
      <c r="DA308" s="26">
        <v>4467</v>
      </c>
      <c r="DB308" s="26">
        <v>4467</v>
      </c>
      <c r="DC308" s="31">
        <f t="shared" si="713"/>
        <v>100</v>
      </c>
      <c r="DD308" s="26"/>
      <c r="DE308" s="26"/>
      <c r="DF308" s="26"/>
      <c r="DG308" s="80"/>
      <c r="DH308" s="80"/>
      <c r="DI308" s="26"/>
      <c r="DJ308" s="26"/>
      <c r="DK308" s="80"/>
      <c r="DL308" s="80"/>
      <c r="DM308" s="26"/>
      <c r="DN308" s="26"/>
      <c r="DO308" s="26"/>
      <c r="DP308" s="26"/>
      <c r="DQ308" s="26"/>
      <c r="DR308" s="26"/>
      <c r="DS308" s="27"/>
      <c r="DT308" s="27"/>
      <c r="DU308" s="27"/>
      <c r="DV308" s="26"/>
      <c r="DW308" s="80"/>
      <c r="DX308" s="80"/>
      <c r="DY308" s="27"/>
      <c r="DZ308" s="26"/>
      <c r="EA308" s="80"/>
      <c r="EB308" s="27"/>
      <c r="EC308" s="27"/>
      <c r="ED308" s="26"/>
      <c r="EE308" s="80"/>
      <c r="EF308" s="27"/>
      <c r="EG308" s="27"/>
      <c r="EH308" s="26"/>
      <c r="EI308" s="26"/>
      <c r="EJ308" s="27"/>
      <c r="EK308" s="27"/>
      <c r="EL308" s="26"/>
      <c r="EM308" s="27"/>
      <c r="EN308" s="27"/>
      <c r="EO308" s="27"/>
      <c r="EP308" s="26"/>
      <c r="EQ308" s="27"/>
      <c r="ER308" s="26"/>
      <c r="ES308" s="26"/>
      <c r="ET308" s="26"/>
      <c r="EU308" s="80"/>
      <c r="EV308" s="26"/>
      <c r="EW308" s="26"/>
      <c r="EX308" s="26"/>
      <c r="EY308" s="26"/>
      <c r="EZ308" s="26"/>
      <c r="FA308" s="26"/>
      <c r="FB308" s="26"/>
      <c r="FC308" s="26"/>
      <c r="FD308" s="27"/>
      <c r="FE308" s="27"/>
      <c r="FF308" s="26"/>
      <c r="FG308" s="80"/>
      <c r="FH308" s="80"/>
      <c r="FI308" s="27"/>
      <c r="FJ308" s="26"/>
      <c r="FK308" s="80"/>
      <c r="FL308" s="80"/>
      <c r="FM308" s="27"/>
      <c r="FN308" s="26"/>
      <c r="FO308" s="80"/>
      <c r="FP308" s="26"/>
      <c r="FQ308" s="26"/>
      <c r="FR308" s="26"/>
      <c r="FS308" s="80"/>
      <c r="FT308" s="31"/>
      <c r="FU308" s="26"/>
      <c r="FV308" s="26"/>
      <c r="FW308" s="80"/>
      <c r="FX308" s="26"/>
      <c r="FY308" s="26"/>
      <c r="FZ308" s="26"/>
      <c r="GA308" s="80"/>
      <c r="GB308" s="26"/>
      <c r="GC308" s="26"/>
      <c r="GD308" s="26"/>
      <c r="GE308" s="80"/>
      <c r="GF308" s="26"/>
      <c r="GG308" s="26"/>
      <c r="GH308" s="26"/>
      <c r="GI308" s="80"/>
      <c r="GJ308" s="80"/>
      <c r="GK308" s="26"/>
      <c r="GL308" s="26"/>
      <c r="GM308" s="80"/>
      <c r="GN308" s="26"/>
      <c r="GO308" s="26"/>
      <c r="GP308" s="26"/>
      <c r="GQ308" s="80"/>
      <c r="GR308" s="80"/>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c r="HP308" s="26"/>
      <c r="HQ308" s="26"/>
      <c r="HR308" s="26"/>
      <c r="HS308" s="26"/>
      <c r="HT308" s="26"/>
      <c r="HU308" s="26"/>
      <c r="HV308" s="26"/>
      <c r="HW308" s="26"/>
      <c r="HX308" s="26"/>
      <c r="HY308" s="26"/>
      <c r="HZ308" s="26"/>
      <c r="IA308" s="26"/>
      <c r="IB308" s="26"/>
      <c r="IC308" s="26"/>
      <c r="ID308" s="26"/>
      <c r="IE308" s="26"/>
      <c r="IF308" s="26"/>
      <c r="IG308" s="26"/>
      <c r="IH308" s="26"/>
      <c r="II308" s="26"/>
      <c r="IJ308" s="26"/>
      <c r="IK308" s="26"/>
      <c r="IL308" s="26"/>
      <c r="IM308" s="26"/>
      <c r="IN308" s="26"/>
      <c r="IO308" s="26"/>
      <c r="IP308" s="26"/>
      <c r="IQ308" s="26"/>
      <c r="IR308" s="80"/>
      <c r="IS308" s="27"/>
      <c r="IT308" s="26"/>
      <c r="IU308" s="80"/>
      <c r="IV308" s="26"/>
      <c r="IW308" s="26"/>
      <c r="IX308" s="26"/>
      <c r="IY308" s="26"/>
      <c r="IZ308" s="26"/>
      <c r="JA308" s="26"/>
      <c r="JB308" s="26"/>
      <c r="JC308" s="26"/>
      <c r="JD308" s="26"/>
      <c r="JE308" s="26"/>
      <c r="JF308" s="26"/>
      <c r="JG308" s="26"/>
      <c r="JH308" s="26"/>
      <c r="JI308" s="26"/>
      <c r="JJ308" s="26"/>
      <c r="JK308" s="26"/>
      <c r="JL308" s="26"/>
      <c r="JM308" s="26"/>
      <c r="JN308" s="26"/>
      <c r="JO308" s="26"/>
      <c r="JP308" s="26"/>
      <c r="JQ308" s="26"/>
      <c r="JR308" s="26"/>
      <c r="JS308" s="26"/>
      <c r="JT308" s="26"/>
      <c r="JU308" s="26"/>
      <c r="JV308" s="26"/>
      <c r="JW308" s="26"/>
      <c r="JX308" s="30"/>
      <c r="JY308" s="30"/>
      <c r="JZ308" s="30"/>
      <c r="KA308" s="30"/>
      <c r="KB308" s="26"/>
      <c r="KC308" s="26"/>
      <c r="KD308" s="26"/>
      <c r="KE308" s="26"/>
      <c r="KF308" s="26"/>
      <c r="KG308" s="26"/>
      <c r="KH308" s="26"/>
      <c r="KI308" s="26"/>
      <c r="KJ308" s="26"/>
      <c r="KK308" s="26"/>
      <c r="KL308" s="26"/>
      <c r="KM308" s="26"/>
      <c r="KN308" s="26"/>
      <c r="KO308" s="26"/>
      <c r="KP308" s="26"/>
      <c r="KQ308" s="26"/>
      <c r="KR308" s="26"/>
      <c r="KS308" s="26"/>
      <c r="KT308" s="26"/>
      <c r="KU308" s="26"/>
      <c r="KV308" s="26"/>
      <c r="KW308" s="26"/>
      <c r="KX308" s="26"/>
      <c r="KY308" s="26"/>
      <c r="KZ308" s="26"/>
      <c r="LA308" s="26"/>
      <c r="LB308" s="26"/>
      <c r="LC308" s="26"/>
      <c r="LD308" s="26"/>
      <c r="LE308" s="26"/>
      <c r="LF308" s="26"/>
      <c r="LG308" s="26"/>
      <c r="LH308" s="26"/>
      <c r="LI308" s="26"/>
      <c r="LJ308" s="26"/>
      <c r="LK308" s="26"/>
      <c r="LL308" s="26"/>
      <c r="LM308" s="26"/>
      <c r="LN308" s="26"/>
      <c r="LO308" s="26"/>
      <c r="LP308" s="26"/>
      <c r="LQ308" s="26"/>
      <c r="LR308" s="26"/>
      <c r="LS308" s="26"/>
    </row>
    <row r="309" spans="1:331" ht="15.75" x14ac:dyDescent="0.25">
      <c r="A309" s="66" t="s">
        <v>469</v>
      </c>
      <c r="B309" s="198">
        <f t="shared" si="682"/>
        <v>5184</v>
      </c>
      <c r="C309" s="198">
        <f t="shared" si="683"/>
        <v>5184</v>
      </c>
      <c r="D309" s="198">
        <f t="shared" si="684"/>
        <v>5184</v>
      </c>
      <c r="E309" s="198"/>
      <c r="F309" s="198">
        <f t="shared" si="685"/>
        <v>5184</v>
      </c>
      <c r="G309" s="26">
        <f t="shared" si="761"/>
        <v>100</v>
      </c>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184"/>
      <c r="BY309" s="184"/>
      <c r="BZ309" s="184"/>
      <c r="CA309" s="184"/>
      <c r="CB309" s="26"/>
      <c r="CC309" s="26"/>
      <c r="CD309" s="26"/>
      <c r="CE309" s="80"/>
      <c r="CF309" s="26"/>
      <c r="CG309" s="26"/>
      <c r="CH309" s="26"/>
      <c r="CI309" s="80"/>
      <c r="CJ309" s="26"/>
      <c r="CK309" s="26"/>
      <c r="CL309" s="26"/>
      <c r="CM309" s="80"/>
      <c r="CN309" s="26"/>
      <c r="CO309" s="26"/>
      <c r="CP309" s="26"/>
      <c r="CQ309" s="80"/>
      <c r="CR309" s="26"/>
      <c r="CS309" s="26"/>
      <c r="CT309" s="26"/>
      <c r="CU309" s="80"/>
      <c r="CV309" s="80"/>
      <c r="CW309" s="26"/>
      <c r="CX309" s="26"/>
      <c r="CY309" s="80"/>
      <c r="CZ309" s="26">
        <v>5184</v>
      </c>
      <c r="DA309" s="26">
        <v>5184</v>
      </c>
      <c r="DB309" s="26">
        <v>5184</v>
      </c>
      <c r="DC309" s="31">
        <f t="shared" si="713"/>
        <v>100</v>
      </c>
      <c r="DD309" s="26"/>
      <c r="DE309" s="26"/>
      <c r="DF309" s="26"/>
      <c r="DG309" s="80"/>
      <c r="DH309" s="80"/>
      <c r="DI309" s="26"/>
      <c r="DJ309" s="26"/>
      <c r="DK309" s="80"/>
      <c r="DL309" s="80"/>
      <c r="DM309" s="26"/>
      <c r="DN309" s="26"/>
      <c r="DO309" s="26"/>
      <c r="DP309" s="26"/>
      <c r="DQ309" s="26"/>
      <c r="DR309" s="26"/>
      <c r="DS309" s="27"/>
      <c r="DT309" s="27"/>
      <c r="DU309" s="27"/>
      <c r="DV309" s="26"/>
      <c r="DW309" s="80"/>
      <c r="DX309" s="80"/>
      <c r="DY309" s="27"/>
      <c r="DZ309" s="26"/>
      <c r="EA309" s="80"/>
      <c r="EB309" s="27"/>
      <c r="EC309" s="27"/>
      <c r="ED309" s="26"/>
      <c r="EE309" s="80"/>
      <c r="EF309" s="27"/>
      <c r="EG309" s="27"/>
      <c r="EH309" s="26"/>
      <c r="EI309" s="26"/>
      <c r="EJ309" s="27"/>
      <c r="EK309" s="27"/>
      <c r="EL309" s="26"/>
      <c r="EM309" s="27"/>
      <c r="EN309" s="27"/>
      <c r="EO309" s="27"/>
      <c r="EP309" s="26"/>
      <c r="EQ309" s="27"/>
      <c r="ER309" s="26"/>
      <c r="ES309" s="26"/>
      <c r="ET309" s="26"/>
      <c r="EU309" s="80"/>
      <c r="EV309" s="26"/>
      <c r="EW309" s="26"/>
      <c r="EX309" s="26"/>
      <c r="EY309" s="26"/>
      <c r="EZ309" s="26"/>
      <c r="FA309" s="26"/>
      <c r="FB309" s="26"/>
      <c r="FC309" s="26"/>
      <c r="FD309" s="27"/>
      <c r="FE309" s="27"/>
      <c r="FF309" s="26"/>
      <c r="FG309" s="80"/>
      <c r="FH309" s="80"/>
      <c r="FI309" s="27"/>
      <c r="FJ309" s="26"/>
      <c r="FK309" s="80"/>
      <c r="FL309" s="80"/>
      <c r="FM309" s="27"/>
      <c r="FN309" s="26"/>
      <c r="FO309" s="80"/>
      <c r="FP309" s="26"/>
      <c r="FQ309" s="26"/>
      <c r="FR309" s="26"/>
      <c r="FS309" s="80"/>
      <c r="FT309" s="31"/>
      <c r="FU309" s="26"/>
      <c r="FV309" s="26"/>
      <c r="FW309" s="80"/>
      <c r="FX309" s="26"/>
      <c r="FY309" s="26"/>
      <c r="FZ309" s="26"/>
      <c r="GA309" s="80"/>
      <c r="GB309" s="26"/>
      <c r="GC309" s="26"/>
      <c r="GD309" s="26"/>
      <c r="GE309" s="80"/>
      <c r="GF309" s="26"/>
      <c r="GG309" s="26"/>
      <c r="GH309" s="26"/>
      <c r="GI309" s="80"/>
      <c r="GJ309" s="80"/>
      <c r="GK309" s="26"/>
      <c r="GL309" s="26"/>
      <c r="GM309" s="80"/>
      <c r="GN309" s="26"/>
      <c r="GO309" s="26"/>
      <c r="GP309" s="26"/>
      <c r="GQ309" s="80"/>
      <c r="GR309" s="80"/>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c r="HP309" s="26"/>
      <c r="HQ309" s="26"/>
      <c r="HR309" s="26"/>
      <c r="HS309" s="26"/>
      <c r="HT309" s="26"/>
      <c r="HU309" s="26"/>
      <c r="HV309" s="26"/>
      <c r="HW309" s="26"/>
      <c r="HX309" s="26"/>
      <c r="HY309" s="26"/>
      <c r="HZ309" s="26"/>
      <c r="IA309" s="26"/>
      <c r="IB309" s="26"/>
      <c r="IC309" s="26"/>
      <c r="ID309" s="26"/>
      <c r="IE309" s="26"/>
      <c r="IF309" s="26"/>
      <c r="IG309" s="26"/>
      <c r="IH309" s="26"/>
      <c r="II309" s="26"/>
      <c r="IJ309" s="26"/>
      <c r="IK309" s="26"/>
      <c r="IL309" s="26"/>
      <c r="IM309" s="26"/>
      <c r="IN309" s="26"/>
      <c r="IO309" s="26"/>
      <c r="IP309" s="26"/>
      <c r="IQ309" s="26"/>
      <c r="IR309" s="80"/>
      <c r="IS309" s="27"/>
      <c r="IT309" s="26"/>
      <c r="IU309" s="80"/>
      <c r="IV309" s="26"/>
      <c r="IW309" s="26"/>
      <c r="IX309" s="26"/>
      <c r="IY309" s="26"/>
      <c r="IZ309" s="26"/>
      <c r="JA309" s="26"/>
      <c r="JB309" s="26"/>
      <c r="JC309" s="26"/>
      <c r="JD309" s="26"/>
      <c r="JE309" s="26"/>
      <c r="JF309" s="26"/>
      <c r="JG309" s="26"/>
      <c r="JH309" s="26"/>
      <c r="JI309" s="26"/>
      <c r="JJ309" s="26"/>
      <c r="JK309" s="26"/>
      <c r="JL309" s="26"/>
      <c r="JM309" s="26"/>
      <c r="JN309" s="26"/>
      <c r="JO309" s="26"/>
      <c r="JP309" s="26"/>
      <c r="JQ309" s="26"/>
      <c r="JR309" s="26"/>
      <c r="JS309" s="26"/>
      <c r="JT309" s="26"/>
      <c r="JU309" s="26"/>
      <c r="JV309" s="26"/>
      <c r="JW309" s="26"/>
      <c r="JX309" s="30"/>
      <c r="JY309" s="30"/>
      <c r="JZ309" s="30"/>
      <c r="KA309" s="30"/>
      <c r="KB309" s="26"/>
      <c r="KC309" s="26"/>
      <c r="KD309" s="26"/>
      <c r="KE309" s="26"/>
      <c r="KF309" s="26"/>
      <c r="KG309" s="26"/>
      <c r="KH309" s="26"/>
      <c r="KI309" s="26"/>
      <c r="KJ309" s="26"/>
      <c r="KK309" s="26"/>
      <c r="KL309" s="26"/>
      <c r="KM309" s="26"/>
      <c r="KN309" s="26"/>
      <c r="KO309" s="26"/>
      <c r="KP309" s="26"/>
      <c r="KQ309" s="26"/>
      <c r="KR309" s="26"/>
      <c r="KS309" s="26"/>
      <c r="KT309" s="26"/>
      <c r="KU309" s="26"/>
      <c r="KV309" s="26"/>
      <c r="KW309" s="26"/>
      <c r="KX309" s="26"/>
      <c r="KY309" s="26"/>
      <c r="KZ309" s="26"/>
      <c r="LA309" s="26"/>
      <c r="LB309" s="26"/>
      <c r="LC309" s="26"/>
      <c r="LD309" s="26"/>
      <c r="LE309" s="26"/>
      <c r="LF309" s="26"/>
      <c r="LG309" s="26"/>
      <c r="LH309" s="26"/>
      <c r="LI309" s="26"/>
      <c r="LJ309" s="26"/>
      <c r="LK309" s="26"/>
      <c r="LL309" s="26"/>
      <c r="LM309" s="26"/>
      <c r="LN309" s="26"/>
      <c r="LO309" s="26"/>
      <c r="LP309" s="26"/>
      <c r="LQ309" s="26"/>
      <c r="LR309" s="26"/>
      <c r="LS309" s="26"/>
    </row>
    <row r="310" spans="1:331" s="154" customFormat="1" ht="31.5" x14ac:dyDescent="0.25">
      <c r="A310" s="20" t="s">
        <v>304</v>
      </c>
      <c r="B310" s="197">
        <f t="shared" si="682"/>
        <v>79447.884909999993</v>
      </c>
      <c r="C310" s="197">
        <f t="shared" si="683"/>
        <v>92603.852299999999</v>
      </c>
      <c r="D310" s="197">
        <f t="shared" si="684"/>
        <v>92603.852299999999</v>
      </c>
      <c r="E310" s="197"/>
      <c r="F310" s="197">
        <f t="shared" si="685"/>
        <v>68578.70051000001</v>
      </c>
      <c r="G310" s="28">
        <f t="shared" si="761"/>
        <v>74.055990983865371</v>
      </c>
      <c r="H310" s="29"/>
      <c r="I310" s="29"/>
      <c r="J310" s="29"/>
      <c r="K310" s="28"/>
      <c r="L310" s="28"/>
      <c r="M310" s="29">
        <f>M311+M313+M314+M315+M316</f>
        <v>1111.1199999999999</v>
      </c>
      <c r="N310" s="29">
        <f>N311+N313+N314+N315+N316</f>
        <v>1111.1199999999999</v>
      </c>
      <c r="O310" s="28">
        <f>N310/M310*100</f>
        <v>100</v>
      </c>
      <c r="P310" s="29"/>
      <c r="Q310" s="29">
        <f>Q311+Q313+Q314+Q315+Q316</f>
        <v>0</v>
      </c>
      <c r="R310" s="29">
        <f>R311+R313+R314+R315+R316</f>
        <v>0</v>
      </c>
      <c r="S310" s="29">
        <f>S311+S313+S314+S315+S316</f>
        <v>0</v>
      </c>
      <c r="T310" s="29"/>
      <c r="U310" s="29">
        <f>U311+U313+U314+U315+U316</f>
        <v>0</v>
      </c>
      <c r="V310" s="29">
        <f>V311+V313+V314+V315+V316</f>
        <v>0</v>
      </c>
      <c r="W310" s="29">
        <f>W311+W313+W314+W315+W316</f>
        <v>0</v>
      </c>
      <c r="X310" s="29">
        <f t="shared" ref="X310:AA310" si="781">X311+X313+X314+X315+X316</f>
        <v>0</v>
      </c>
      <c r="Y310" s="29">
        <f t="shared" si="781"/>
        <v>0</v>
      </c>
      <c r="Z310" s="29">
        <f t="shared" si="781"/>
        <v>0</v>
      </c>
      <c r="AA310" s="29">
        <f t="shared" si="781"/>
        <v>0</v>
      </c>
      <c r="AB310" s="29">
        <f t="shared" ref="AB310:AD310" si="782">AB311+AB313+AB314+AB315+AB316</f>
        <v>415.8</v>
      </c>
      <c r="AC310" s="29">
        <f t="shared" si="782"/>
        <v>415.8</v>
      </c>
      <c r="AD310" s="29">
        <f t="shared" si="782"/>
        <v>415.8</v>
      </c>
      <c r="AE310" s="29">
        <f>AD310/AC310*100</f>
        <v>100</v>
      </c>
      <c r="AF310" s="29"/>
      <c r="AG310" s="29">
        <f>AG311+AG313+AG314+AG315+AG316</f>
        <v>0</v>
      </c>
      <c r="AH310" s="29">
        <f>AH311+AH313+AH314+AH315+AH316</f>
        <v>0</v>
      </c>
      <c r="AI310" s="29">
        <f>AI311+AI313+AI314+AI315+AI316</f>
        <v>0</v>
      </c>
      <c r="AJ310" s="29"/>
      <c r="AK310" s="29">
        <f>AK311+AK313+AK314+AK315+AK316</f>
        <v>0</v>
      </c>
      <c r="AL310" s="29">
        <f>AL311+AL313+AL314+AL315+AL316</f>
        <v>0</v>
      </c>
      <c r="AM310" s="29">
        <f>AM311+AM313+AM314+AM315+AM316</f>
        <v>0</v>
      </c>
      <c r="AN310" s="29">
        <f>SUM(AN311:AN317)</f>
        <v>3455.6</v>
      </c>
      <c r="AO310" s="29">
        <f>SUM(AO311:AO317)</f>
        <v>3455.6</v>
      </c>
      <c r="AP310" s="29">
        <f>SUM(AP311:AP317)</f>
        <v>3455.6</v>
      </c>
      <c r="AQ310" s="29">
        <f t="shared" ref="AQ310:AQ311" si="783">AP310/AO310*100</f>
        <v>100</v>
      </c>
      <c r="AR310" s="29">
        <f>AR311+AR313+AR314+AR315+AR316</f>
        <v>0</v>
      </c>
      <c r="AS310" s="29">
        <f>AS311+AS313+AS314+AS315+AS316</f>
        <v>0</v>
      </c>
      <c r="AT310" s="29">
        <f>AT311+AT313+AT314+AT315+AT316</f>
        <v>0</v>
      </c>
      <c r="AU310" s="28"/>
      <c r="AV310" s="29"/>
      <c r="AW310" s="29"/>
      <c r="AX310" s="29"/>
      <c r="AY310" s="28"/>
      <c r="AZ310" s="29">
        <f>AZ311+AZ313+AZ314+AZ315+AZ316</f>
        <v>46.919539999999998</v>
      </c>
      <c r="BA310" s="29">
        <f>BA311+BA313+BA314+BA315+BA316</f>
        <v>46.919539999999998</v>
      </c>
      <c r="BB310" s="29">
        <f>BB311+BB313+BB314+BB315+BB316</f>
        <v>46.919539999999998</v>
      </c>
      <c r="BC310" s="28">
        <f>BB310/BA310*100</f>
        <v>100</v>
      </c>
      <c r="BD310" s="29"/>
      <c r="BE310" s="29"/>
      <c r="BF310" s="29"/>
      <c r="BG310" s="28"/>
      <c r="BH310" s="29"/>
      <c r="BI310" s="29"/>
      <c r="BJ310" s="29"/>
      <c r="BK310" s="28"/>
      <c r="BL310" s="28"/>
      <c r="BM310" s="29">
        <f>BM311+BM313+BM314+BM315+BM316</f>
        <v>0</v>
      </c>
      <c r="BN310" s="29">
        <f>BN311+BN313+BN314+BN315+BN316</f>
        <v>0</v>
      </c>
      <c r="BO310" s="29">
        <f>BO311+BO313+BO314+BO315+BO316</f>
        <v>0</v>
      </c>
      <c r="BP310" s="29"/>
      <c r="BQ310" s="29">
        <f>SUM(BQ311:BQ317)</f>
        <v>3914</v>
      </c>
      <c r="BR310" s="29">
        <f>SUM(BR311:BR317)</f>
        <v>1964.3483099999999</v>
      </c>
      <c r="BS310" s="28">
        <f t="shared" si="686"/>
        <v>50.187744251405206</v>
      </c>
      <c r="BT310" s="29">
        <f>BT311+BT313+BT314+BT315+BT316</f>
        <v>8500</v>
      </c>
      <c r="BU310" s="29">
        <f>BU311+BU313+BU314+BU315+BU316</f>
        <v>8500</v>
      </c>
      <c r="BV310" s="29">
        <f>BV311+BV313+BV314+BV315+BV316</f>
        <v>8500</v>
      </c>
      <c r="BW310" s="28">
        <f>BV310/BU310*100</f>
        <v>100</v>
      </c>
      <c r="BX310" s="29">
        <f t="shared" ref="BX310:CE310" si="784">BX311+BX313+BX314+BX315+BX316</f>
        <v>16120.4</v>
      </c>
      <c r="BY310" s="29">
        <f t="shared" si="784"/>
        <v>21649.4</v>
      </c>
      <c r="BZ310" s="29">
        <f t="shared" si="784"/>
        <v>12772.82489</v>
      </c>
      <c r="CA310" s="29">
        <f t="shared" si="784"/>
        <v>58.99851677182739</v>
      </c>
      <c r="CB310" s="29">
        <f t="shared" si="784"/>
        <v>0</v>
      </c>
      <c r="CC310" s="29">
        <f t="shared" si="784"/>
        <v>0</v>
      </c>
      <c r="CD310" s="29">
        <f t="shared" si="784"/>
        <v>0</v>
      </c>
      <c r="CE310" s="29">
        <f t="shared" si="784"/>
        <v>0</v>
      </c>
      <c r="CF310" s="29">
        <f t="shared" ref="CF310" si="785">CF311+CF313+CF314+CF315+CF316</f>
        <v>5278</v>
      </c>
      <c r="CG310" s="29">
        <f t="shared" ref="CG310:CL310" si="786">CG311+CG313+CG314+CG315+CG316</f>
        <v>6276.6</v>
      </c>
      <c r="CH310" s="29">
        <f t="shared" si="786"/>
        <v>4209.25684</v>
      </c>
      <c r="CI310" s="29">
        <f t="shared" si="786"/>
        <v>67.062690628684322</v>
      </c>
      <c r="CJ310" s="29">
        <f t="shared" ref="CJ310" si="787">CJ311+CJ313+CJ314+CJ315+CJ316</f>
        <v>840</v>
      </c>
      <c r="CK310" s="29">
        <f t="shared" si="786"/>
        <v>840</v>
      </c>
      <c r="CL310" s="29">
        <f t="shared" si="786"/>
        <v>239.99928</v>
      </c>
      <c r="CM310" s="29">
        <f>CL310/CK310*100</f>
        <v>28.571342857142856</v>
      </c>
      <c r="CN310" s="29">
        <f t="shared" ref="CN310" si="788">CN311+CN313+CN314+CN315+CN316</f>
        <v>0</v>
      </c>
      <c r="CO310" s="29">
        <f t="shared" ref="CO310:CT310" si="789">CO311+CO313+CO314+CO315+CO316</f>
        <v>0</v>
      </c>
      <c r="CP310" s="29">
        <f t="shared" si="789"/>
        <v>0</v>
      </c>
      <c r="CQ310" s="29">
        <f t="shared" si="789"/>
        <v>0</v>
      </c>
      <c r="CR310" s="29">
        <f t="shared" ref="CR310" si="790">CR311+CR313+CR314+CR315+CR316</f>
        <v>386.36536999999998</v>
      </c>
      <c r="CS310" s="29">
        <f t="shared" si="789"/>
        <v>386.36536999999998</v>
      </c>
      <c r="CT310" s="29">
        <f t="shared" si="789"/>
        <v>386.36536999999998</v>
      </c>
      <c r="CU310" s="82">
        <f t="shared" ref="CU310" si="791">CT310/CS310*100</f>
        <v>100</v>
      </c>
      <c r="CV310" s="29"/>
      <c r="CW310" s="29">
        <f>CW311+CW313+CW314+CW315+CW316</f>
        <v>0</v>
      </c>
      <c r="CX310" s="29">
        <f>CX311+CX313+CX314+CX315+CX316</f>
        <v>0</v>
      </c>
      <c r="CY310" s="29">
        <f>CY311+CY313+CY314+CY315+CY316</f>
        <v>0</v>
      </c>
      <c r="CZ310" s="29">
        <f>CZ311+CZ313+CZ314+CZ315+CZ316+CZ317</f>
        <v>17301</v>
      </c>
      <c r="DA310" s="29">
        <f>DA311+DA313+DA314+DA315+DA316+DA317</f>
        <v>17301</v>
      </c>
      <c r="DB310" s="29">
        <f>DB311+DB313+DB314+DB315+DB316+DB317</f>
        <v>13449.518340000001</v>
      </c>
      <c r="DC310" s="82">
        <f t="shared" si="713"/>
        <v>77.738387029651463</v>
      </c>
      <c r="DD310" s="29">
        <f t="shared" ref="DD310:DG310" si="792">DD311+DD313+DD314+DD315+DD316</f>
        <v>0</v>
      </c>
      <c r="DE310" s="29">
        <f t="shared" si="792"/>
        <v>0</v>
      </c>
      <c r="DF310" s="29">
        <f t="shared" si="792"/>
        <v>0</v>
      </c>
      <c r="DG310" s="29">
        <f t="shared" si="792"/>
        <v>0</v>
      </c>
      <c r="DH310" s="29"/>
      <c r="DI310" s="29">
        <f>DI311+DI313+DI314+DI315+DI316</f>
        <v>0</v>
      </c>
      <c r="DJ310" s="29">
        <f>DJ311+DJ313+DJ314+DJ315+DJ316</f>
        <v>0</v>
      </c>
      <c r="DK310" s="29">
        <f>DK311+DK313+DK314+DK315+DK316</f>
        <v>0</v>
      </c>
      <c r="DL310" s="29"/>
      <c r="DM310" s="29">
        <f>DM311+DM313+DM314+DM315+DM316</f>
        <v>931.64738999999997</v>
      </c>
      <c r="DN310" s="29">
        <f>DN311+DN313+DN314+DN315+DN316</f>
        <v>931.64738999999997</v>
      </c>
      <c r="DO310" s="28">
        <f t="shared" ref="DO310:DO316" si="793">DN310/DM310*100</f>
        <v>100</v>
      </c>
      <c r="DP310" s="29">
        <f>SUM(DP311:DP317)</f>
        <v>130.5</v>
      </c>
      <c r="DQ310" s="29">
        <f>SUM(DQ311:DQ317)</f>
        <v>130.5</v>
      </c>
      <c r="DR310" s="29">
        <f>DR311+DR313+DR314+DR315+DR316</f>
        <v>88.623000000000005</v>
      </c>
      <c r="DS310" s="29">
        <f>DR310/DQ310*100</f>
        <v>67.910344827586215</v>
      </c>
      <c r="DT310" s="29"/>
      <c r="DU310" s="29">
        <f>DU311+DU313+DU314+DU315+DU316</f>
        <v>0</v>
      </c>
      <c r="DV310" s="29">
        <f>DV311+DV313+DV314+DV315+DV316</f>
        <v>0</v>
      </c>
      <c r="DW310" s="29">
        <f>DW311+DW313+DW314+DW315+DW316</f>
        <v>0</v>
      </c>
      <c r="DX310" s="29"/>
      <c r="DY310" s="29">
        <f t="shared" ref="DY310:ED310" si="794">DY311+DY313+DY314+DY315+DY316</f>
        <v>0</v>
      </c>
      <c r="DZ310" s="29">
        <f t="shared" si="794"/>
        <v>0</v>
      </c>
      <c r="EA310" s="29">
        <f t="shared" si="794"/>
        <v>0</v>
      </c>
      <c r="EB310" s="29">
        <v>4143.2</v>
      </c>
      <c r="EC310" s="29">
        <f t="shared" si="794"/>
        <v>4143.2</v>
      </c>
      <c r="ED310" s="29">
        <f t="shared" si="794"/>
        <v>2256.5554700000002</v>
      </c>
      <c r="EE310" s="29">
        <f>ED310/EC310*100</f>
        <v>54.464072938791283</v>
      </c>
      <c r="EF310" s="29"/>
      <c r="EG310" s="29"/>
      <c r="EH310" s="29"/>
      <c r="EI310" s="28"/>
      <c r="EJ310" s="29">
        <f>EJ311+EJ313+EJ314+EJ315+EJ316</f>
        <v>7623.8</v>
      </c>
      <c r="EK310" s="29">
        <f>EK311+EK313+EK314+EK315+EK316</f>
        <v>8295.4</v>
      </c>
      <c r="EL310" s="29">
        <f>EL311+EL313+EL314+EL315+EL316</f>
        <v>5234.4360199999992</v>
      </c>
      <c r="EM310" s="29">
        <f>EL310/EK310*100</f>
        <v>63.100465559225583</v>
      </c>
      <c r="EN310" s="29">
        <f>EN311+EN313+EN314+EN315+EN316</f>
        <v>1280</v>
      </c>
      <c r="EO310" s="29">
        <f>EO311+EO313+EO314+EO315+EO316</f>
        <v>1280</v>
      </c>
      <c r="EP310" s="29">
        <f>EP311+EP313+EP314+EP315+EP316</f>
        <v>346.63299999999998</v>
      </c>
      <c r="EQ310" s="29">
        <f>EP310/EO310*100</f>
        <v>27.080703124999999</v>
      </c>
      <c r="ER310" s="29">
        <f t="shared" ref="ER310" si="795">ER311+ER313+ER314+ER315+ER316</f>
        <v>3693.8</v>
      </c>
      <c r="ES310" s="29">
        <f t="shared" ref="ES310:EZ310" si="796">ES311+ES313+ES314+ES315+ES316</f>
        <v>3693.8</v>
      </c>
      <c r="ET310" s="29">
        <f t="shared" si="796"/>
        <v>3693.8</v>
      </c>
      <c r="EU310" s="29">
        <f t="shared" si="796"/>
        <v>100</v>
      </c>
      <c r="EV310" s="29">
        <f t="shared" ref="EV310" si="797">EV311+EV313+EV314+EV315+EV316</f>
        <v>5500</v>
      </c>
      <c r="EW310" s="29">
        <f t="shared" si="796"/>
        <v>6000</v>
      </c>
      <c r="EX310" s="29">
        <f t="shared" si="796"/>
        <v>6000</v>
      </c>
      <c r="EY310" s="29">
        <f t="shared" si="796"/>
        <v>100</v>
      </c>
      <c r="EZ310" s="29">
        <f t="shared" si="796"/>
        <v>1400</v>
      </c>
      <c r="FA310" s="29">
        <f t="shared" ref="FA310:FC310" si="798">FA311+FA313+FA314+FA315+FA316</f>
        <v>1400</v>
      </c>
      <c r="FB310" s="29">
        <f t="shared" si="798"/>
        <v>1298.30781</v>
      </c>
      <c r="FC310" s="29">
        <f t="shared" si="798"/>
        <v>92.736272142857146</v>
      </c>
      <c r="FD310" s="29">
        <f>FD311+FD313+FD314+FD315+FD316</f>
        <v>0</v>
      </c>
      <c r="FE310" s="29">
        <f>FE311+FE313+FE314+FE315+FE316</f>
        <v>0</v>
      </c>
      <c r="FF310" s="29">
        <f>FF311+FF313+FF314+FF315+FF316</f>
        <v>0</v>
      </c>
      <c r="FG310" s="29">
        <f>FG311+FG313+FG314+FG315+FG316</f>
        <v>0</v>
      </c>
      <c r="FH310" s="29"/>
      <c r="FI310" s="29">
        <f>FI311+FI313+FI314+FI315+FI316</f>
        <v>0</v>
      </c>
      <c r="FJ310" s="29">
        <f>FJ311+FJ313+FJ314+FJ315+FJ316</f>
        <v>0</v>
      </c>
      <c r="FK310" s="29">
        <f>FK311+FK313+FK314+FK315+FK316</f>
        <v>0</v>
      </c>
      <c r="FL310" s="29"/>
      <c r="FM310" s="29">
        <f>FM311+FM313+FM314+FM315+FM316</f>
        <v>0</v>
      </c>
      <c r="FN310" s="29">
        <f>FN311+FN313+FN314+FN315+FN316</f>
        <v>0</v>
      </c>
      <c r="FO310" s="29">
        <f>FO311+FO313+FO314+FO315+FO316</f>
        <v>0</v>
      </c>
      <c r="FP310" s="29"/>
      <c r="FQ310" s="29"/>
      <c r="FR310" s="29">
        <f>FR311+FR313+FR314+FR315+FR316</f>
        <v>0</v>
      </c>
      <c r="FS310" s="29"/>
      <c r="FT310" s="28"/>
      <c r="FU310" s="29">
        <f t="shared" ref="FU310:GI310" si="799">FU311+FU313+FU314+FU315+FU316</f>
        <v>0</v>
      </c>
      <c r="FV310" s="29">
        <f t="shared" si="799"/>
        <v>0</v>
      </c>
      <c r="FW310" s="29">
        <f t="shared" si="799"/>
        <v>0</v>
      </c>
      <c r="FX310" s="29">
        <f t="shared" si="799"/>
        <v>0</v>
      </c>
      <c r="FY310" s="29">
        <f t="shared" si="799"/>
        <v>0</v>
      </c>
      <c r="FZ310" s="29">
        <f t="shared" si="799"/>
        <v>0</v>
      </c>
      <c r="GA310" s="29">
        <f t="shared" si="799"/>
        <v>0</v>
      </c>
      <c r="GB310" s="29">
        <f t="shared" si="799"/>
        <v>0</v>
      </c>
      <c r="GC310" s="29">
        <f t="shared" ref="GC310:GE310" si="800">GC311+GC313+GC314+GC315+GC316</f>
        <v>0</v>
      </c>
      <c r="GD310" s="29">
        <f t="shared" si="800"/>
        <v>0</v>
      </c>
      <c r="GE310" s="29">
        <f t="shared" si="800"/>
        <v>0</v>
      </c>
      <c r="GF310" s="29">
        <f t="shared" si="799"/>
        <v>0</v>
      </c>
      <c r="GG310" s="29">
        <f t="shared" si="799"/>
        <v>0</v>
      </c>
      <c r="GH310" s="29">
        <f t="shared" si="799"/>
        <v>0</v>
      </c>
      <c r="GI310" s="29">
        <f t="shared" si="799"/>
        <v>0</v>
      </c>
      <c r="GJ310" s="29"/>
      <c r="GK310" s="29">
        <f t="shared" ref="GK310:GQ310" si="801">GK311+GK313+GK314+GK315+GK316</f>
        <v>0</v>
      </c>
      <c r="GL310" s="29">
        <f t="shared" si="801"/>
        <v>0</v>
      </c>
      <c r="GM310" s="29">
        <f t="shared" si="801"/>
        <v>0</v>
      </c>
      <c r="GN310" s="29">
        <f t="shared" si="801"/>
        <v>0</v>
      </c>
      <c r="GO310" s="29">
        <f t="shared" si="801"/>
        <v>0</v>
      </c>
      <c r="GP310" s="29">
        <f t="shared" si="801"/>
        <v>0</v>
      </c>
      <c r="GQ310" s="29">
        <f t="shared" si="801"/>
        <v>0</v>
      </c>
      <c r="GR310" s="29"/>
      <c r="GS310" s="29">
        <f>GS311+GS313+GS314+GS315+GS316</f>
        <v>0</v>
      </c>
      <c r="GT310" s="29">
        <f>GT311+GT313+GT314+GT315+GT316</f>
        <v>0</v>
      </c>
      <c r="GU310" s="29">
        <f>GU311+GU313+GU314+GU315+GU316</f>
        <v>0</v>
      </c>
      <c r="GV310" s="29"/>
      <c r="GW310" s="29"/>
      <c r="GX310" s="29"/>
      <c r="GY310" s="28"/>
      <c r="GZ310" s="28"/>
      <c r="HA310" s="29">
        <f>HA311+HA313+HA314+HA315+HA316</f>
        <v>0</v>
      </c>
      <c r="HB310" s="29">
        <f>HB311+HB313+HB314+HB315+HB316</f>
        <v>0</v>
      </c>
      <c r="HC310" s="28"/>
      <c r="HD310" s="28"/>
      <c r="HE310" s="29">
        <f>HE311+HE313+HE314+HE315+HE316</f>
        <v>0</v>
      </c>
      <c r="HF310" s="29">
        <f>HF311+HF313+HF314+HF315+HF316</f>
        <v>0</v>
      </c>
      <c r="HG310" s="28"/>
      <c r="HH310" s="29">
        <f>HH311+HH313+HH314+HH315+HH316</f>
        <v>1500</v>
      </c>
      <c r="HI310" s="29">
        <f>HI311+HI313+HI314+HI315+HI316</f>
        <v>1000</v>
      </c>
      <c r="HJ310" s="29">
        <f>HJ311+HJ313+HJ314+HJ315+HJ316</f>
        <v>1000</v>
      </c>
      <c r="HK310" s="28">
        <f>HJ310/HI310*100</f>
        <v>100</v>
      </c>
      <c r="HL310" s="29">
        <f>HL311+HL313+HL314+HL315+HL316</f>
        <v>1832.5</v>
      </c>
      <c r="HM310" s="29">
        <f>HM311+HM313+HM314+HM315+HM316</f>
        <v>1832.5</v>
      </c>
      <c r="HN310" s="29">
        <f>HN311+HN313+HN314+HN315+HN316</f>
        <v>1176.94525</v>
      </c>
      <c r="HO310" s="28">
        <f>HN310/HM310*100</f>
        <v>64.226207366984994</v>
      </c>
      <c r="HP310" s="29">
        <f>HP311+HP313+HP314+HP315+HP316</f>
        <v>0</v>
      </c>
      <c r="HQ310" s="29">
        <f>HQ311+HQ313+HQ314+HQ315+HQ316</f>
        <v>0</v>
      </c>
      <c r="HR310" s="29">
        <f>HR311+HR313+HR314+HR315+HR316</f>
        <v>0</v>
      </c>
      <c r="HS310" s="28"/>
      <c r="HT310" s="29">
        <f>HT311+HT313+HT314+HT315+HT316</f>
        <v>0</v>
      </c>
      <c r="HU310" s="29">
        <f>HU311+HU313+HU314+HU315+HU316</f>
        <v>0</v>
      </c>
      <c r="HV310" s="29">
        <f>HV311+HV313+HV314+HV315+HV316</f>
        <v>0</v>
      </c>
      <c r="HW310" s="28"/>
      <c r="HX310" s="29"/>
      <c r="HY310" s="29"/>
      <c r="HZ310" s="29"/>
      <c r="IA310" s="28"/>
      <c r="IB310" s="29"/>
      <c r="IC310" s="29"/>
      <c r="ID310" s="29"/>
      <c r="IE310" s="28"/>
      <c r="IF310" s="29"/>
      <c r="IG310" s="29"/>
      <c r="IH310" s="29"/>
      <c r="II310" s="28"/>
      <c r="IJ310" s="28"/>
      <c r="IK310" s="29"/>
      <c r="IL310" s="29"/>
      <c r="IM310" s="28"/>
      <c r="IN310" s="28"/>
      <c r="IO310" s="29"/>
      <c r="IP310" s="29"/>
      <c r="IQ310" s="28"/>
      <c r="IR310" s="29"/>
      <c r="IS310" s="29">
        <f>IS311+IS313+IS314+IS315+IS316</f>
        <v>0</v>
      </c>
      <c r="IT310" s="29">
        <f>IT311+IT313+IT314+IT315+IT316</f>
        <v>0</v>
      </c>
      <c r="IU310" s="29">
        <f>IU311+IU313+IU314+IU315+IU316</f>
        <v>0</v>
      </c>
      <c r="IV310" s="29"/>
      <c r="IW310" s="29"/>
      <c r="IX310" s="29"/>
      <c r="IY310" s="28"/>
      <c r="IZ310" s="29"/>
      <c r="JA310" s="29"/>
      <c r="JB310" s="29"/>
      <c r="JC310" s="28"/>
      <c r="JD310" s="28"/>
      <c r="JE310" s="29"/>
      <c r="JF310" s="29"/>
      <c r="JG310" s="28"/>
      <c r="JH310" s="29"/>
      <c r="JI310" s="29"/>
      <c r="JJ310" s="29"/>
      <c r="JK310" s="28"/>
      <c r="JL310" s="28"/>
      <c r="JM310" s="29"/>
      <c r="JN310" s="29"/>
      <c r="JO310" s="28"/>
      <c r="JP310" s="29"/>
      <c r="JQ310" s="29"/>
      <c r="JR310" s="29"/>
      <c r="JS310" s="28"/>
      <c r="JT310" s="28"/>
      <c r="JU310" s="28"/>
      <c r="JV310" s="28"/>
      <c r="JW310" s="28"/>
      <c r="JX310" s="75"/>
      <c r="JY310" s="75"/>
      <c r="JZ310" s="75"/>
      <c r="KA310" s="75"/>
      <c r="KB310" s="28"/>
      <c r="KC310" s="29"/>
      <c r="KD310" s="29"/>
      <c r="KE310" s="28"/>
      <c r="KF310" s="28"/>
      <c r="KG310" s="29"/>
      <c r="KH310" s="29"/>
      <c r="KI310" s="28"/>
      <c r="KJ310" s="28"/>
      <c r="KK310" s="29"/>
      <c r="KL310" s="29"/>
      <c r="KM310" s="28"/>
      <c r="KN310" s="28"/>
      <c r="KO310" s="29"/>
      <c r="KP310" s="29"/>
      <c r="KQ310" s="28"/>
      <c r="KR310" s="28"/>
      <c r="KS310" s="29"/>
      <c r="KT310" s="29"/>
      <c r="KU310" s="28"/>
      <c r="KV310" s="28"/>
      <c r="KW310" s="29"/>
      <c r="KX310" s="29"/>
      <c r="KY310" s="28"/>
      <c r="KZ310" s="28"/>
      <c r="LA310" s="29"/>
      <c r="LB310" s="29"/>
      <c r="LC310" s="28"/>
      <c r="LD310" s="28"/>
      <c r="LE310" s="29"/>
      <c r="LF310" s="29"/>
      <c r="LG310" s="28"/>
      <c r="LH310" s="28"/>
      <c r="LI310" s="29"/>
      <c r="LJ310" s="29"/>
      <c r="LK310" s="28"/>
      <c r="LL310" s="28"/>
      <c r="LM310" s="29"/>
      <c r="LN310" s="29"/>
      <c r="LO310" s="28"/>
      <c r="LP310" s="28"/>
      <c r="LQ310" s="29"/>
      <c r="LR310" s="29"/>
      <c r="LS310" s="28"/>
    </row>
    <row r="311" spans="1:331" ht="20.25" customHeight="1" x14ac:dyDescent="0.25">
      <c r="A311" s="66" t="s">
        <v>230</v>
      </c>
      <c r="B311" s="198">
        <f t="shared" si="682"/>
        <v>53260.519540000001</v>
      </c>
      <c r="C311" s="198">
        <f t="shared" si="683"/>
        <v>61570.839540000001</v>
      </c>
      <c r="D311" s="198">
        <f t="shared" si="684"/>
        <v>61570.839540000001</v>
      </c>
      <c r="E311" s="198"/>
      <c r="F311" s="198">
        <f t="shared" si="685"/>
        <v>43346.821099999994</v>
      </c>
      <c r="G311" s="26">
        <f t="shared" si="761"/>
        <v>70.401543041880032</v>
      </c>
      <c r="H311" s="26"/>
      <c r="I311" s="26"/>
      <c r="J311" s="26"/>
      <c r="K311" s="26"/>
      <c r="L311" s="26"/>
      <c r="M311" s="27">
        <v>1111.1199999999999</v>
      </c>
      <c r="N311" s="27">
        <v>1111.1199999999999</v>
      </c>
      <c r="O311" s="26">
        <f>N311/M311*100</f>
        <v>100</v>
      </c>
      <c r="P311" s="26"/>
      <c r="Q311" s="27"/>
      <c r="R311" s="27"/>
      <c r="S311" s="26"/>
      <c r="T311" s="26"/>
      <c r="U311" s="27"/>
      <c r="V311" s="27"/>
      <c r="W311" s="26"/>
      <c r="X311" s="27"/>
      <c r="Y311" s="27"/>
      <c r="Z311" s="27"/>
      <c r="AA311" s="26"/>
      <c r="AB311" s="26">
        <v>415.8</v>
      </c>
      <c r="AC311" s="26">
        <v>415.8</v>
      </c>
      <c r="AD311" s="26">
        <v>415.8</v>
      </c>
      <c r="AE311" s="27">
        <f>AD311/AC311*100</f>
        <v>100</v>
      </c>
      <c r="AF311" s="27"/>
      <c r="AG311" s="26"/>
      <c r="AH311" s="26"/>
      <c r="AI311" s="27"/>
      <c r="AJ311" s="27"/>
      <c r="AK311" s="27">
        <v>0</v>
      </c>
      <c r="AL311" s="27">
        <v>0</v>
      </c>
      <c r="AM311" s="26"/>
      <c r="AN311" s="27">
        <v>3455.6</v>
      </c>
      <c r="AO311" s="27">
        <v>3455.6</v>
      </c>
      <c r="AP311" s="27">
        <v>3455.6</v>
      </c>
      <c r="AQ311" s="27">
        <f t="shared" si="783"/>
        <v>100</v>
      </c>
      <c r="AR311" s="27"/>
      <c r="AS311" s="27"/>
      <c r="AT311" s="27"/>
      <c r="AU311" s="26"/>
      <c r="AV311" s="27"/>
      <c r="AW311" s="27"/>
      <c r="AX311" s="27"/>
      <c r="AY311" s="26"/>
      <c r="AZ311" s="27">
        <v>46.919539999999998</v>
      </c>
      <c r="BA311" s="27">
        <v>46.919539999999998</v>
      </c>
      <c r="BB311" s="27">
        <v>46.919539999999998</v>
      </c>
      <c r="BC311" s="26">
        <f>BB311/BA311*100</f>
        <v>100</v>
      </c>
      <c r="BD311" s="27"/>
      <c r="BE311" s="27"/>
      <c r="BF311" s="27"/>
      <c r="BG311" s="26"/>
      <c r="BH311" s="27"/>
      <c r="BI311" s="27"/>
      <c r="BJ311" s="27"/>
      <c r="BK311" s="26"/>
      <c r="BL311" s="26"/>
      <c r="BM311" s="27"/>
      <c r="BN311" s="27"/>
      <c r="BO311" s="26"/>
      <c r="BP311" s="26"/>
      <c r="BQ311" s="26"/>
      <c r="BR311" s="26"/>
      <c r="BS311" s="26"/>
      <c r="BT311" s="27">
        <v>0</v>
      </c>
      <c r="BU311" s="27">
        <v>0</v>
      </c>
      <c r="BV311" s="27"/>
      <c r="BW311" s="26"/>
      <c r="BX311" s="27">
        <v>16120.4</v>
      </c>
      <c r="BY311" s="27">
        <v>21649.4</v>
      </c>
      <c r="BZ311" s="26">
        <v>12772.82489</v>
      </c>
      <c r="CA311" s="27">
        <f>BZ311/BY311*100</f>
        <v>58.99851677182739</v>
      </c>
      <c r="CB311" s="27"/>
      <c r="CC311" s="27"/>
      <c r="CD311" s="27"/>
      <c r="CE311" s="27"/>
      <c r="CF311" s="27">
        <v>5278</v>
      </c>
      <c r="CG311" s="27">
        <v>6276.6</v>
      </c>
      <c r="CH311" s="27">
        <v>4209.25684</v>
      </c>
      <c r="CI311" s="27">
        <f>CH311/CG311*100</f>
        <v>67.062690628684322</v>
      </c>
      <c r="CJ311" s="27">
        <v>840</v>
      </c>
      <c r="CK311" s="27">
        <v>840</v>
      </c>
      <c r="CL311" s="27">
        <v>239.99928</v>
      </c>
      <c r="CM311" s="27">
        <f>CL311/CK311*100</f>
        <v>28.571342857142856</v>
      </c>
      <c r="CN311" s="27"/>
      <c r="CO311" s="27"/>
      <c r="CP311" s="79"/>
      <c r="CQ311" s="79"/>
      <c r="CR311" s="27"/>
      <c r="CS311" s="27"/>
      <c r="CT311" s="79"/>
      <c r="CU311" s="31"/>
      <c r="CV311" s="79"/>
      <c r="CW311" s="27"/>
      <c r="CX311" s="79"/>
      <c r="CY311" s="79"/>
      <c r="CZ311" s="27"/>
      <c r="DA311" s="27"/>
      <c r="DB311" s="79"/>
      <c r="DC311" s="31"/>
      <c r="DD311" s="27"/>
      <c r="DE311" s="27"/>
      <c r="DF311" s="79"/>
      <c r="DG311" s="79"/>
      <c r="DH311" s="79"/>
      <c r="DI311" s="27"/>
      <c r="DJ311" s="79"/>
      <c r="DK311" s="79"/>
      <c r="DL311" s="79"/>
      <c r="DM311" s="27"/>
      <c r="DN311" s="79"/>
      <c r="DO311" s="26"/>
      <c r="DP311" s="27">
        <v>130.5</v>
      </c>
      <c r="DQ311" s="27">
        <v>130.5</v>
      </c>
      <c r="DR311" s="27">
        <v>88.623000000000005</v>
      </c>
      <c r="DS311" s="27">
        <f>DR311/DQ311*100</f>
        <v>67.910344827586215</v>
      </c>
      <c r="DT311" s="27"/>
      <c r="DU311" s="27"/>
      <c r="DV311" s="79"/>
      <c r="DW311" s="79"/>
      <c r="DX311" s="79"/>
      <c r="DY311" s="27"/>
      <c r="DZ311" s="79"/>
      <c r="EA311" s="79"/>
      <c r="EB311" s="27">
        <v>4143.2</v>
      </c>
      <c r="EC311" s="27">
        <v>4143.2</v>
      </c>
      <c r="ED311" s="27">
        <v>2256.5554700000002</v>
      </c>
      <c r="EE311" s="27">
        <f>ED311/EC311*100</f>
        <v>54.464072938791283</v>
      </c>
      <c r="EF311" s="27"/>
      <c r="EG311" s="27"/>
      <c r="EH311" s="79"/>
      <c r="EI311" s="26"/>
      <c r="EJ311" s="27">
        <v>7623.8</v>
      </c>
      <c r="EK311" s="27">
        <v>8295.4</v>
      </c>
      <c r="EL311" s="27">
        <v>5234.4360199999992</v>
      </c>
      <c r="EM311" s="27">
        <f>EL311/EK311*100</f>
        <v>63.100465559225583</v>
      </c>
      <c r="EN311" s="27">
        <v>1280</v>
      </c>
      <c r="EO311" s="27">
        <v>1280</v>
      </c>
      <c r="EP311" s="27">
        <v>346.63299999999998</v>
      </c>
      <c r="EQ311" s="27">
        <f>EP311/EO311*100</f>
        <v>27.080703124999999</v>
      </c>
      <c r="ER311" s="27">
        <v>3693.8</v>
      </c>
      <c r="ES311" s="27">
        <v>3693.8</v>
      </c>
      <c r="ET311" s="27">
        <v>3693.8</v>
      </c>
      <c r="EU311" s="27">
        <f>ET311/ES311*100</f>
        <v>100</v>
      </c>
      <c r="EV311" s="27">
        <v>5500</v>
      </c>
      <c r="EW311" s="27">
        <v>6000</v>
      </c>
      <c r="EX311" s="27">
        <v>6000</v>
      </c>
      <c r="EY311" s="27">
        <f>EX311/EW311*100</f>
        <v>100</v>
      </c>
      <c r="EZ311" s="27">
        <v>1400</v>
      </c>
      <c r="FA311" s="27">
        <v>1400</v>
      </c>
      <c r="FB311" s="163">
        <v>1298.30781</v>
      </c>
      <c r="FC311" s="27">
        <f>FB311/FA311*100</f>
        <v>92.736272142857146</v>
      </c>
      <c r="FD311" s="27"/>
      <c r="FE311" s="27"/>
      <c r="FF311" s="79"/>
      <c r="FG311" s="79"/>
      <c r="FH311" s="79"/>
      <c r="FI311" s="27"/>
      <c r="FJ311" s="79"/>
      <c r="FK311" s="79"/>
      <c r="FL311" s="79"/>
      <c r="FM311" s="27"/>
      <c r="FN311" s="79"/>
      <c r="FO311" s="79"/>
      <c r="FP311" s="27"/>
      <c r="FQ311" s="27"/>
      <c r="FR311" s="27"/>
      <c r="FS311" s="27"/>
      <c r="FT311" s="26"/>
      <c r="FU311" s="27"/>
      <c r="FV311" s="27"/>
      <c r="FW311" s="27"/>
      <c r="FX311" s="27"/>
      <c r="FY311" s="27"/>
      <c r="FZ311" s="27"/>
      <c r="GA311" s="27"/>
      <c r="GB311" s="27"/>
      <c r="GC311" s="27"/>
      <c r="GD311" s="27"/>
      <c r="GE311" s="27"/>
      <c r="GF311" s="27"/>
      <c r="GG311" s="27"/>
      <c r="GH311" s="27"/>
      <c r="GI311" s="27"/>
      <c r="GJ311" s="27"/>
      <c r="GK311" s="27"/>
      <c r="GL311" s="27"/>
      <c r="GM311" s="27"/>
      <c r="GN311" s="27"/>
      <c r="GO311" s="27"/>
      <c r="GP311" s="27"/>
      <c r="GQ311" s="27"/>
      <c r="GR311" s="27"/>
      <c r="GS311" s="27">
        <v>0</v>
      </c>
      <c r="GT311" s="27">
        <v>0</v>
      </c>
      <c r="GU311" s="26"/>
      <c r="GV311" s="27"/>
      <c r="GW311" s="27"/>
      <c r="GX311" s="27"/>
      <c r="GY311" s="26"/>
      <c r="GZ311" s="26"/>
      <c r="HA311" s="27"/>
      <c r="HB311" s="27"/>
      <c r="HC311" s="26"/>
      <c r="HD311" s="26"/>
      <c r="HE311" s="27"/>
      <c r="HF311" s="27"/>
      <c r="HG311" s="26"/>
      <c r="HH311" s="27">
        <v>1500</v>
      </c>
      <c r="HI311" s="27">
        <v>1000</v>
      </c>
      <c r="HJ311" s="27">
        <v>1000</v>
      </c>
      <c r="HK311" s="26">
        <f>HJ311/HI311*100</f>
        <v>100</v>
      </c>
      <c r="HL311" s="27">
        <v>1832.5</v>
      </c>
      <c r="HM311" s="27">
        <v>1832.5</v>
      </c>
      <c r="HN311" s="27">
        <v>1176.94525</v>
      </c>
      <c r="HO311" s="26">
        <f>HN311/HM311*100</f>
        <v>64.226207366984994</v>
      </c>
      <c r="HP311" s="27"/>
      <c r="HQ311" s="27"/>
      <c r="HR311" s="27"/>
      <c r="HS311" s="26"/>
      <c r="HT311" s="27"/>
      <c r="HU311" s="27"/>
      <c r="HV311" s="27"/>
      <c r="HW311" s="26"/>
      <c r="HX311" s="27"/>
      <c r="HY311" s="27"/>
      <c r="HZ311" s="27"/>
      <c r="IA311" s="26"/>
      <c r="IB311" s="27"/>
      <c r="IC311" s="27"/>
      <c r="ID311" s="27"/>
      <c r="IE311" s="26"/>
      <c r="IF311" s="27"/>
      <c r="IG311" s="27"/>
      <c r="IH311" s="27"/>
      <c r="II311" s="26"/>
      <c r="IJ311" s="26"/>
      <c r="IK311" s="27"/>
      <c r="IL311" s="27"/>
      <c r="IM311" s="26"/>
      <c r="IN311" s="26"/>
      <c r="IO311" s="27"/>
      <c r="IP311" s="27"/>
      <c r="IQ311" s="26"/>
      <c r="IR311" s="79"/>
      <c r="IS311" s="27"/>
      <c r="IT311" s="79"/>
      <c r="IU311" s="79"/>
      <c r="IV311" s="27"/>
      <c r="IW311" s="27"/>
      <c r="IX311" s="27"/>
      <c r="IY311" s="26"/>
      <c r="IZ311" s="27"/>
      <c r="JA311" s="27"/>
      <c r="JB311" s="27"/>
      <c r="JC311" s="26"/>
      <c r="JD311" s="26"/>
      <c r="JE311" s="27"/>
      <c r="JF311" s="27"/>
      <c r="JG311" s="26"/>
      <c r="JH311" s="27"/>
      <c r="JI311" s="27"/>
      <c r="JJ311" s="27"/>
      <c r="JK311" s="26"/>
      <c r="JL311" s="26"/>
      <c r="JM311" s="27"/>
      <c r="JN311" s="27"/>
      <c r="JO311" s="26"/>
      <c r="JP311" s="27"/>
      <c r="JQ311" s="27"/>
      <c r="JR311" s="27"/>
      <c r="JS311" s="26"/>
      <c r="JT311" s="26"/>
      <c r="JU311" s="26"/>
      <c r="JV311" s="26"/>
      <c r="JW311" s="26"/>
      <c r="JX311" s="30"/>
      <c r="JY311" s="30"/>
      <c r="JZ311" s="30"/>
      <c r="KA311" s="30"/>
      <c r="KB311" s="26"/>
      <c r="KC311" s="27"/>
      <c r="KD311" s="27"/>
      <c r="KE311" s="26"/>
      <c r="KF311" s="26"/>
      <c r="KG311" s="27"/>
      <c r="KH311" s="27"/>
      <c r="KI311" s="26"/>
      <c r="KJ311" s="26"/>
      <c r="KK311" s="27"/>
      <c r="KL311" s="27"/>
      <c r="KM311" s="26"/>
      <c r="KN311" s="26"/>
      <c r="KO311" s="27"/>
      <c r="KP311" s="27"/>
      <c r="KQ311" s="26"/>
      <c r="KR311" s="26"/>
      <c r="KS311" s="27"/>
      <c r="KT311" s="27"/>
      <c r="KU311" s="26"/>
      <c r="KV311" s="26"/>
      <c r="KW311" s="27"/>
      <c r="KX311" s="27"/>
      <c r="KY311" s="26"/>
      <c r="KZ311" s="26"/>
      <c r="LA311" s="27"/>
      <c r="LB311" s="27"/>
      <c r="LC311" s="26"/>
      <c r="LD311" s="26"/>
      <c r="LE311" s="27"/>
      <c r="LF311" s="27"/>
      <c r="LG311" s="26"/>
      <c r="LH311" s="26"/>
      <c r="LI311" s="27"/>
      <c r="LJ311" s="27"/>
      <c r="LK311" s="26"/>
      <c r="LL311" s="26"/>
      <c r="LM311" s="27"/>
      <c r="LN311" s="27"/>
      <c r="LO311" s="26"/>
      <c r="LP311" s="26"/>
      <c r="LQ311" s="27"/>
      <c r="LR311" s="27"/>
      <c r="LS311" s="26"/>
    </row>
    <row r="312" spans="1:331" ht="17.25" customHeight="1" x14ac:dyDescent="0.25">
      <c r="A312" s="66" t="s">
        <v>529</v>
      </c>
      <c r="B312" s="198">
        <f t="shared" si="682"/>
        <v>0</v>
      </c>
      <c r="C312" s="198">
        <f t="shared" si="683"/>
        <v>0</v>
      </c>
      <c r="D312" s="198">
        <f t="shared" si="684"/>
        <v>0</v>
      </c>
      <c r="E312" s="198"/>
      <c r="F312" s="198">
        <f t="shared" si="685"/>
        <v>0</v>
      </c>
      <c r="G312" s="26"/>
      <c r="H312" s="26"/>
      <c r="I312" s="26"/>
      <c r="J312" s="26"/>
      <c r="K312" s="26"/>
      <c r="L312" s="26"/>
      <c r="M312" s="27"/>
      <c r="N312" s="27"/>
      <c r="O312" s="26"/>
      <c r="P312" s="26"/>
      <c r="Q312" s="27"/>
      <c r="R312" s="27"/>
      <c r="S312" s="26"/>
      <c r="T312" s="26"/>
      <c r="U312" s="27"/>
      <c r="V312" s="27"/>
      <c r="W312" s="26"/>
      <c r="X312" s="27"/>
      <c r="Y312" s="27"/>
      <c r="Z312" s="27"/>
      <c r="AA312" s="26"/>
      <c r="AB312" s="26"/>
      <c r="AC312" s="26"/>
      <c r="AD312" s="26"/>
      <c r="AE312" s="27"/>
      <c r="AF312" s="27"/>
      <c r="AG312" s="26"/>
      <c r="AH312" s="26"/>
      <c r="AI312" s="27"/>
      <c r="AJ312" s="27"/>
      <c r="AK312" s="27"/>
      <c r="AL312" s="27"/>
      <c r="AM312" s="26"/>
      <c r="AN312" s="27"/>
      <c r="AO312" s="27"/>
      <c r="AP312" s="27"/>
      <c r="AQ312" s="27"/>
      <c r="AR312" s="27"/>
      <c r="AS312" s="27"/>
      <c r="AT312" s="27"/>
      <c r="AU312" s="26"/>
      <c r="AV312" s="27"/>
      <c r="AW312" s="27"/>
      <c r="AX312" s="27"/>
      <c r="AY312" s="26"/>
      <c r="AZ312" s="27"/>
      <c r="BA312" s="27"/>
      <c r="BB312" s="27"/>
      <c r="BC312" s="26"/>
      <c r="BD312" s="27"/>
      <c r="BE312" s="27"/>
      <c r="BF312" s="27"/>
      <c r="BG312" s="26"/>
      <c r="BH312" s="27"/>
      <c r="BI312" s="27"/>
      <c r="BJ312" s="27"/>
      <c r="BK312" s="26"/>
      <c r="BL312" s="26"/>
      <c r="BM312" s="27"/>
      <c r="BN312" s="27"/>
      <c r="BO312" s="26"/>
      <c r="BP312" s="26"/>
      <c r="BQ312" s="26"/>
      <c r="BR312" s="26"/>
      <c r="BS312" s="26"/>
      <c r="BT312" s="27"/>
      <c r="BU312" s="27"/>
      <c r="BV312" s="27"/>
      <c r="BW312" s="26"/>
      <c r="BX312" s="27"/>
      <c r="BY312" s="27"/>
      <c r="BZ312" s="26"/>
      <c r="CA312" s="27"/>
      <c r="CB312" s="27"/>
      <c r="CC312" s="27"/>
      <c r="CD312" s="27"/>
      <c r="CE312" s="27"/>
      <c r="CF312" s="27"/>
      <c r="CG312" s="27"/>
      <c r="CH312" s="27"/>
      <c r="CI312" s="27"/>
      <c r="CJ312" s="27"/>
      <c r="CK312" s="27"/>
      <c r="CL312" s="27"/>
      <c r="CM312" s="27"/>
      <c r="CN312" s="27"/>
      <c r="CO312" s="27"/>
      <c r="CP312" s="79"/>
      <c r="CQ312" s="79"/>
      <c r="CR312" s="27"/>
      <c r="CS312" s="27"/>
      <c r="CT312" s="79"/>
      <c r="CU312" s="31"/>
      <c r="CV312" s="79"/>
      <c r="CW312" s="27"/>
      <c r="CX312" s="79"/>
      <c r="CY312" s="79"/>
      <c r="CZ312" s="27"/>
      <c r="DA312" s="27"/>
      <c r="DB312" s="79"/>
      <c r="DC312" s="31"/>
      <c r="DD312" s="27"/>
      <c r="DE312" s="27"/>
      <c r="DF312" s="79"/>
      <c r="DG312" s="79"/>
      <c r="DH312" s="79"/>
      <c r="DI312" s="27"/>
      <c r="DJ312" s="79"/>
      <c r="DK312" s="79"/>
      <c r="DL312" s="79"/>
      <c r="DM312" s="27"/>
      <c r="DN312" s="79"/>
      <c r="DO312" s="26"/>
      <c r="DP312" s="27"/>
      <c r="DQ312" s="27"/>
      <c r="DR312" s="79"/>
      <c r="DS312" s="79"/>
      <c r="DT312" s="79"/>
      <c r="DU312" s="27"/>
      <c r="DV312" s="79"/>
      <c r="DW312" s="79"/>
      <c r="DX312" s="79"/>
      <c r="DY312" s="27"/>
      <c r="DZ312" s="79"/>
      <c r="EA312" s="79"/>
      <c r="EB312" s="27"/>
      <c r="EC312" s="27"/>
      <c r="ED312" s="27"/>
      <c r="EE312" s="27"/>
      <c r="EF312" s="27"/>
      <c r="EG312" s="27"/>
      <c r="EH312" s="26"/>
      <c r="EI312" s="26"/>
      <c r="EJ312" s="27"/>
      <c r="EK312" s="27"/>
      <c r="EL312" s="79"/>
      <c r="EM312" s="79"/>
      <c r="EN312" s="27"/>
      <c r="EO312" s="27"/>
      <c r="EP312" s="79"/>
      <c r="EQ312" s="79"/>
      <c r="ER312" s="27"/>
      <c r="ES312" s="27"/>
      <c r="ET312" s="27"/>
      <c r="EU312" s="27"/>
      <c r="EV312" s="27"/>
      <c r="EW312" s="27"/>
      <c r="EX312" s="27"/>
      <c r="EY312" s="27"/>
      <c r="EZ312" s="27"/>
      <c r="FA312" s="27"/>
      <c r="FB312" s="27"/>
      <c r="FC312" s="27"/>
      <c r="FD312" s="27"/>
      <c r="FE312" s="27"/>
      <c r="FF312" s="79"/>
      <c r="FG312" s="79"/>
      <c r="FH312" s="79"/>
      <c r="FI312" s="27"/>
      <c r="FJ312" s="79"/>
      <c r="FK312" s="79"/>
      <c r="FL312" s="79"/>
      <c r="FM312" s="27"/>
      <c r="FN312" s="79"/>
      <c r="FO312" s="79"/>
      <c r="FP312" s="27"/>
      <c r="FQ312" s="27"/>
      <c r="FR312" s="27"/>
      <c r="FS312" s="27"/>
      <c r="FT312" s="26"/>
      <c r="FU312" s="27"/>
      <c r="FV312" s="27"/>
      <c r="FW312" s="27"/>
      <c r="FX312" s="27"/>
      <c r="FY312" s="27"/>
      <c r="FZ312" s="27"/>
      <c r="GA312" s="27"/>
      <c r="GB312" s="27"/>
      <c r="GC312" s="27"/>
      <c r="GD312" s="27"/>
      <c r="GE312" s="27"/>
      <c r="GF312" s="27"/>
      <c r="GG312" s="27"/>
      <c r="GH312" s="27"/>
      <c r="GI312" s="27"/>
      <c r="GJ312" s="27"/>
      <c r="GK312" s="27"/>
      <c r="GL312" s="27"/>
      <c r="GM312" s="27"/>
      <c r="GN312" s="27"/>
      <c r="GO312" s="27"/>
      <c r="GP312" s="27"/>
      <c r="GQ312" s="27"/>
      <c r="GR312" s="27"/>
      <c r="GS312" s="27"/>
      <c r="GT312" s="27"/>
      <c r="GU312" s="26"/>
      <c r="GV312" s="27"/>
      <c r="GW312" s="27"/>
      <c r="GX312" s="27"/>
      <c r="GY312" s="26"/>
      <c r="GZ312" s="26"/>
      <c r="HA312" s="27"/>
      <c r="HB312" s="27"/>
      <c r="HC312" s="26"/>
      <c r="HD312" s="26"/>
      <c r="HE312" s="27"/>
      <c r="HF312" s="27"/>
      <c r="HG312" s="26"/>
      <c r="HH312" s="27"/>
      <c r="HI312" s="27"/>
      <c r="HJ312" s="27"/>
      <c r="HK312" s="26"/>
      <c r="HL312" s="27"/>
      <c r="HM312" s="27"/>
      <c r="HN312" s="27"/>
      <c r="HO312" s="26"/>
      <c r="HP312" s="27"/>
      <c r="HQ312" s="27"/>
      <c r="HR312" s="27"/>
      <c r="HS312" s="26"/>
      <c r="HT312" s="27"/>
      <c r="HU312" s="27"/>
      <c r="HV312" s="27"/>
      <c r="HW312" s="26"/>
      <c r="HX312" s="27"/>
      <c r="HY312" s="27"/>
      <c r="HZ312" s="27"/>
      <c r="IA312" s="26"/>
      <c r="IB312" s="27"/>
      <c r="IC312" s="27"/>
      <c r="ID312" s="27"/>
      <c r="IE312" s="26"/>
      <c r="IF312" s="27"/>
      <c r="IG312" s="27"/>
      <c r="IH312" s="27"/>
      <c r="II312" s="26"/>
      <c r="IJ312" s="26"/>
      <c r="IK312" s="27"/>
      <c r="IL312" s="27"/>
      <c r="IM312" s="26"/>
      <c r="IN312" s="26"/>
      <c r="IO312" s="27"/>
      <c r="IP312" s="27"/>
      <c r="IQ312" s="26"/>
      <c r="IR312" s="79"/>
      <c r="IS312" s="27"/>
      <c r="IT312" s="79"/>
      <c r="IU312" s="79"/>
      <c r="IV312" s="27"/>
      <c r="IW312" s="27"/>
      <c r="IX312" s="27"/>
      <c r="IY312" s="26"/>
      <c r="IZ312" s="27"/>
      <c r="JA312" s="27"/>
      <c r="JB312" s="27"/>
      <c r="JC312" s="26"/>
      <c r="JD312" s="26"/>
      <c r="JE312" s="27"/>
      <c r="JF312" s="27"/>
      <c r="JG312" s="26"/>
      <c r="JH312" s="27"/>
      <c r="JI312" s="27"/>
      <c r="JJ312" s="27"/>
      <c r="JK312" s="26"/>
      <c r="JL312" s="26"/>
      <c r="JM312" s="27"/>
      <c r="JN312" s="27"/>
      <c r="JO312" s="26"/>
      <c r="JP312" s="27"/>
      <c r="JQ312" s="27"/>
      <c r="JR312" s="27"/>
      <c r="JS312" s="26"/>
      <c r="JT312" s="26"/>
      <c r="JU312" s="26"/>
      <c r="JV312" s="26"/>
      <c r="JW312" s="26"/>
      <c r="JX312" s="30"/>
      <c r="JY312" s="30"/>
      <c r="JZ312" s="30"/>
      <c r="KA312" s="30"/>
      <c r="KB312" s="26"/>
      <c r="KC312" s="27"/>
      <c r="KD312" s="27"/>
      <c r="KE312" s="26"/>
      <c r="KF312" s="26"/>
      <c r="KG312" s="27"/>
      <c r="KH312" s="27"/>
      <c r="KI312" s="26"/>
      <c r="KJ312" s="26"/>
      <c r="KK312" s="27"/>
      <c r="KL312" s="27"/>
      <c r="KM312" s="26"/>
      <c r="KN312" s="26"/>
      <c r="KO312" s="27"/>
      <c r="KP312" s="27"/>
      <c r="KQ312" s="26"/>
      <c r="KR312" s="26"/>
      <c r="KS312" s="27"/>
      <c r="KT312" s="27"/>
      <c r="KU312" s="26"/>
      <c r="KV312" s="26"/>
      <c r="KW312" s="27"/>
      <c r="KX312" s="27"/>
      <c r="KY312" s="26"/>
      <c r="KZ312" s="26"/>
      <c r="LA312" s="27"/>
      <c r="LB312" s="27"/>
      <c r="LC312" s="26"/>
      <c r="LD312" s="26"/>
      <c r="LE312" s="27"/>
      <c r="LF312" s="27"/>
      <c r="LG312" s="26"/>
      <c r="LH312" s="26"/>
      <c r="LI312" s="27"/>
      <c r="LJ312" s="27"/>
      <c r="LK312" s="26"/>
      <c r="LL312" s="26"/>
      <c r="LM312" s="27"/>
      <c r="LN312" s="27"/>
      <c r="LO312" s="26"/>
      <c r="LP312" s="26"/>
      <c r="LQ312" s="27"/>
      <c r="LR312" s="27"/>
      <c r="LS312" s="26"/>
    </row>
    <row r="313" spans="1:331" ht="15.75" x14ac:dyDescent="0.25">
      <c r="A313" s="66" t="s">
        <v>470</v>
      </c>
      <c r="B313" s="198">
        <f t="shared" si="682"/>
        <v>3992.36537</v>
      </c>
      <c r="C313" s="198">
        <f t="shared" si="683"/>
        <v>4410.3653699999995</v>
      </c>
      <c r="D313" s="198">
        <f t="shared" si="684"/>
        <v>4410.3653699999995</v>
      </c>
      <c r="E313" s="198"/>
      <c r="F313" s="198">
        <f t="shared" si="685"/>
        <v>4410.3653699999995</v>
      </c>
      <c r="G313" s="26">
        <f t="shared" si="761"/>
        <v>100</v>
      </c>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7"/>
      <c r="AF313" s="27"/>
      <c r="AG313" s="26"/>
      <c r="AH313" s="26"/>
      <c r="AI313" s="26"/>
      <c r="AJ313" s="26"/>
      <c r="AK313" s="26"/>
      <c r="AL313" s="26"/>
      <c r="AM313" s="26"/>
      <c r="AN313" s="26"/>
      <c r="AO313" s="26"/>
      <c r="AP313" s="26"/>
      <c r="AQ313" s="27"/>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v>418</v>
      </c>
      <c r="BR313" s="26">
        <v>418</v>
      </c>
      <c r="BS313" s="26">
        <f t="shared" si="686"/>
        <v>100</v>
      </c>
      <c r="BT313" s="26"/>
      <c r="BU313" s="26"/>
      <c r="BV313" s="26"/>
      <c r="BW313" s="26"/>
      <c r="BX313" s="184"/>
      <c r="BY313" s="184"/>
      <c r="BZ313" s="184"/>
      <c r="CA313" s="184"/>
      <c r="CB313" s="26"/>
      <c r="CC313" s="26"/>
      <c r="CD313" s="26"/>
      <c r="CE313" s="80"/>
      <c r="CF313" s="26"/>
      <c r="CG313" s="26"/>
      <c r="CH313" s="26"/>
      <c r="CI313" s="80"/>
      <c r="CJ313" s="26"/>
      <c r="CK313" s="26"/>
      <c r="CL313" s="26"/>
      <c r="CM313" s="80"/>
      <c r="CN313" s="26"/>
      <c r="CO313" s="26"/>
      <c r="CP313" s="26"/>
      <c r="CQ313" s="80"/>
      <c r="CR313" s="26">
        <v>386.36536999999998</v>
      </c>
      <c r="CS313" s="26">
        <v>386.36536999999998</v>
      </c>
      <c r="CT313" s="26">
        <v>386.36536999999998</v>
      </c>
      <c r="CU313" s="31">
        <f>CT313/CS313*100</f>
        <v>100</v>
      </c>
      <c r="CV313" s="80"/>
      <c r="CW313" s="26"/>
      <c r="CX313" s="26"/>
      <c r="CY313" s="80"/>
      <c r="CZ313" s="26">
        <v>3606</v>
      </c>
      <c r="DA313" s="26">
        <v>3606</v>
      </c>
      <c r="DB313" s="26">
        <v>3606</v>
      </c>
      <c r="DC313" s="31">
        <f t="shared" si="713"/>
        <v>100</v>
      </c>
      <c r="DD313" s="26"/>
      <c r="DE313" s="26"/>
      <c r="DF313" s="26"/>
      <c r="DG313" s="80"/>
      <c r="DH313" s="80"/>
      <c r="DI313" s="26"/>
      <c r="DJ313" s="26"/>
      <c r="DK313" s="80"/>
      <c r="DL313" s="80"/>
      <c r="DM313" s="26"/>
      <c r="DN313" s="26"/>
      <c r="DO313" s="26"/>
      <c r="DP313" s="26"/>
      <c r="DQ313" s="26"/>
      <c r="DR313" s="26"/>
      <c r="DS313" s="80"/>
      <c r="DT313" s="80"/>
      <c r="DU313" s="27"/>
      <c r="DV313" s="26"/>
      <c r="DW313" s="80"/>
      <c r="DX313" s="80"/>
      <c r="DY313" s="27"/>
      <c r="DZ313" s="26"/>
      <c r="EA313" s="80"/>
      <c r="EB313" s="27"/>
      <c r="EC313" s="27"/>
      <c r="ED313" s="26"/>
      <c r="EE313" s="80"/>
      <c r="EF313" s="27"/>
      <c r="EG313" s="27"/>
      <c r="EH313" s="26"/>
      <c r="EI313" s="26"/>
      <c r="EJ313" s="27"/>
      <c r="EK313" s="27"/>
      <c r="EL313" s="26"/>
      <c r="EM313" s="80"/>
      <c r="EN313" s="27"/>
      <c r="EO313" s="27"/>
      <c r="EP313" s="26"/>
      <c r="EQ313" s="80"/>
      <c r="ER313" s="26"/>
      <c r="ES313" s="26"/>
      <c r="ET313" s="26"/>
      <c r="EU313" s="80"/>
      <c r="EV313" s="26"/>
      <c r="EW313" s="26"/>
      <c r="EX313" s="26"/>
      <c r="EY313" s="26"/>
      <c r="EZ313" s="26"/>
      <c r="FA313" s="26"/>
      <c r="FB313" s="26"/>
      <c r="FC313" s="26"/>
      <c r="FD313" s="27"/>
      <c r="FE313" s="27"/>
      <c r="FF313" s="26"/>
      <c r="FG313" s="80"/>
      <c r="FH313" s="80"/>
      <c r="FI313" s="27"/>
      <c r="FJ313" s="26"/>
      <c r="FK313" s="80"/>
      <c r="FL313" s="80"/>
      <c r="FM313" s="27"/>
      <c r="FN313" s="26"/>
      <c r="FO313" s="80"/>
      <c r="FP313" s="26"/>
      <c r="FQ313" s="26"/>
      <c r="FR313" s="26"/>
      <c r="FS313" s="80"/>
      <c r="FT313" s="26"/>
      <c r="FU313" s="26"/>
      <c r="FV313" s="26"/>
      <c r="FW313" s="80"/>
      <c r="FX313" s="26"/>
      <c r="FY313" s="26"/>
      <c r="FZ313" s="26"/>
      <c r="GA313" s="80"/>
      <c r="GB313" s="26"/>
      <c r="GC313" s="26"/>
      <c r="GD313" s="26"/>
      <c r="GE313" s="80"/>
      <c r="GF313" s="26"/>
      <c r="GG313" s="26"/>
      <c r="GH313" s="26"/>
      <c r="GI313" s="80"/>
      <c r="GJ313" s="80"/>
      <c r="GK313" s="26"/>
      <c r="GL313" s="26"/>
      <c r="GM313" s="80"/>
      <c r="GN313" s="26"/>
      <c r="GO313" s="26"/>
      <c r="GP313" s="26"/>
      <c r="GQ313" s="80"/>
      <c r="GR313" s="80"/>
      <c r="GS313" s="26"/>
      <c r="GT313" s="26"/>
      <c r="GU313" s="26"/>
      <c r="GV313" s="26"/>
      <c r="GW313" s="26"/>
      <c r="GX313" s="26"/>
      <c r="GY313" s="26"/>
      <c r="GZ313" s="26"/>
      <c r="HA313" s="26"/>
      <c r="HB313" s="26"/>
      <c r="HC313" s="26"/>
      <c r="HD313" s="26"/>
      <c r="HE313" s="26"/>
      <c r="HF313" s="26"/>
      <c r="HG313" s="26"/>
      <c r="HH313" s="26"/>
      <c r="HI313" s="26"/>
      <c r="HJ313" s="26"/>
      <c r="HK313" s="26"/>
      <c r="HL313" s="26"/>
      <c r="HM313" s="26"/>
      <c r="HN313" s="26"/>
      <c r="HO313" s="26"/>
      <c r="HP313" s="26"/>
      <c r="HQ313" s="26"/>
      <c r="HR313" s="26"/>
      <c r="HS313" s="26"/>
      <c r="HT313" s="26"/>
      <c r="HU313" s="26"/>
      <c r="HV313" s="26"/>
      <c r="HW313" s="26"/>
      <c r="HX313" s="26"/>
      <c r="HY313" s="26"/>
      <c r="HZ313" s="26"/>
      <c r="IA313" s="26"/>
      <c r="IB313" s="26"/>
      <c r="IC313" s="26"/>
      <c r="ID313" s="26"/>
      <c r="IE313" s="26"/>
      <c r="IF313" s="26"/>
      <c r="IG313" s="26"/>
      <c r="IH313" s="26"/>
      <c r="II313" s="26"/>
      <c r="IJ313" s="26"/>
      <c r="IK313" s="26"/>
      <c r="IL313" s="26"/>
      <c r="IM313" s="26"/>
      <c r="IN313" s="26"/>
      <c r="IO313" s="26"/>
      <c r="IP313" s="26"/>
      <c r="IQ313" s="26"/>
      <c r="IR313" s="80"/>
      <c r="IS313" s="27"/>
      <c r="IT313" s="26"/>
      <c r="IU313" s="80"/>
      <c r="IV313" s="26"/>
      <c r="IW313" s="26"/>
      <c r="IX313" s="26"/>
      <c r="IY313" s="26"/>
      <c r="IZ313" s="26"/>
      <c r="JA313" s="26"/>
      <c r="JB313" s="26"/>
      <c r="JC313" s="26"/>
      <c r="JD313" s="26"/>
      <c r="JE313" s="26"/>
      <c r="JF313" s="26"/>
      <c r="JG313" s="26"/>
      <c r="JH313" s="26"/>
      <c r="JI313" s="26"/>
      <c r="JJ313" s="26"/>
      <c r="JK313" s="26"/>
      <c r="JL313" s="26"/>
      <c r="JM313" s="26"/>
      <c r="JN313" s="26"/>
      <c r="JO313" s="26"/>
      <c r="JP313" s="26"/>
      <c r="JQ313" s="26"/>
      <c r="JR313" s="26"/>
      <c r="JS313" s="26"/>
      <c r="JT313" s="26"/>
      <c r="JU313" s="26"/>
      <c r="JV313" s="26"/>
      <c r="JW313" s="26"/>
      <c r="JX313" s="30"/>
      <c r="JY313" s="30"/>
      <c r="JZ313" s="30"/>
      <c r="KA313" s="30"/>
      <c r="KB313" s="26"/>
      <c r="KC313" s="26"/>
      <c r="KD313" s="26"/>
      <c r="KE313" s="26"/>
      <c r="KF313" s="26"/>
      <c r="KG313" s="26"/>
      <c r="KH313" s="26"/>
      <c r="KI313" s="26"/>
      <c r="KJ313" s="26"/>
      <c r="KK313" s="26"/>
      <c r="KL313" s="26"/>
      <c r="KM313" s="26"/>
      <c r="KN313" s="26"/>
      <c r="KO313" s="26"/>
      <c r="KP313" s="26"/>
      <c r="KQ313" s="26"/>
      <c r="KR313" s="26"/>
      <c r="KS313" s="26"/>
      <c r="KT313" s="26"/>
      <c r="KU313" s="26"/>
      <c r="KV313" s="26"/>
      <c r="KW313" s="26"/>
      <c r="KX313" s="26"/>
      <c r="KY313" s="26"/>
      <c r="KZ313" s="26"/>
      <c r="LA313" s="26"/>
      <c r="LB313" s="26"/>
      <c r="LC313" s="26"/>
      <c r="LD313" s="26"/>
      <c r="LE313" s="26"/>
      <c r="LF313" s="26"/>
      <c r="LG313" s="26"/>
      <c r="LH313" s="26"/>
      <c r="LI313" s="26"/>
      <c r="LJ313" s="26"/>
      <c r="LK313" s="26"/>
      <c r="LL313" s="26"/>
      <c r="LM313" s="26"/>
      <c r="LN313" s="26"/>
      <c r="LO313" s="26"/>
      <c r="LP313" s="26"/>
      <c r="LQ313" s="26"/>
      <c r="LR313" s="26"/>
      <c r="LS313" s="26"/>
    </row>
    <row r="314" spans="1:331" ht="15.75" x14ac:dyDescent="0.25">
      <c r="A314" s="66" t="s">
        <v>473</v>
      </c>
      <c r="B314" s="198">
        <f t="shared" si="682"/>
        <v>5703</v>
      </c>
      <c r="C314" s="198">
        <f t="shared" si="683"/>
        <v>6703</v>
      </c>
      <c r="D314" s="198">
        <f t="shared" si="684"/>
        <v>6703</v>
      </c>
      <c r="E314" s="198"/>
      <c r="F314" s="198">
        <f t="shared" si="685"/>
        <v>5703</v>
      </c>
      <c r="G314" s="26">
        <f t="shared" si="761"/>
        <v>85.08130687751752</v>
      </c>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7"/>
      <c r="AF314" s="27"/>
      <c r="AG314" s="26"/>
      <c r="AH314" s="26"/>
      <c r="AI314" s="26"/>
      <c r="AJ314" s="26"/>
      <c r="AK314" s="26"/>
      <c r="AL314" s="26"/>
      <c r="AM314" s="26"/>
      <c r="AN314" s="26"/>
      <c r="AO314" s="26"/>
      <c r="AP314" s="26"/>
      <c r="AQ314" s="27"/>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v>1000</v>
      </c>
      <c r="BR314" s="26"/>
      <c r="BS314" s="26">
        <f t="shared" si="686"/>
        <v>0</v>
      </c>
      <c r="BT314" s="26"/>
      <c r="BU314" s="26"/>
      <c r="BV314" s="26"/>
      <c r="BW314" s="26"/>
      <c r="BX314" s="184"/>
      <c r="BY314" s="184"/>
      <c r="BZ314" s="184"/>
      <c r="CA314" s="184"/>
      <c r="CB314" s="26"/>
      <c r="CC314" s="26"/>
      <c r="CD314" s="26"/>
      <c r="CE314" s="80"/>
      <c r="CF314" s="26"/>
      <c r="CG314" s="26"/>
      <c r="CH314" s="26"/>
      <c r="CI314" s="80"/>
      <c r="CJ314" s="26"/>
      <c r="CK314" s="26"/>
      <c r="CL314" s="26"/>
      <c r="CM314" s="80"/>
      <c r="CN314" s="26"/>
      <c r="CO314" s="26"/>
      <c r="CP314" s="26"/>
      <c r="CQ314" s="80"/>
      <c r="CR314" s="26"/>
      <c r="CS314" s="26"/>
      <c r="CT314" s="26"/>
      <c r="CU314" s="80"/>
      <c r="CV314" s="80"/>
      <c r="CW314" s="26"/>
      <c r="CX314" s="26"/>
      <c r="CY314" s="80"/>
      <c r="CZ314" s="26">
        <v>5703</v>
      </c>
      <c r="DA314" s="26">
        <v>5703</v>
      </c>
      <c r="DB314" s="26">
        <v>5703</v>
      </c>
      <c r="DC314" s="31">
        <f t="shared" si="713"/>
        <v>100</v>
      </c>
      <c r="DD314" s="26"/>
      <c r="DE314" s="26"/>
      <c r="DF314" s="26"/>
      <c r="DG314" s="80"/>
      <c r="DH314" s="80"/>
      <c r="DI314" s="26"/>
      <c r="DJ314" s="26"/>
      <c r="DK314" s="80"/>
      <c r="DL314" s="80"/>
      <c r="DM314" s="26"/>
      <c r="DN314" s="26"/>
      <c r="DO314" s="26"/>
      <c r="DP314" s="26"/>
      <c r="DQ314" s="26"/>
      <c r="DR314" s="26"/>
      <c r="DS314" s="80"/>
      <c r="DT314" s="80"/>
      <c r="DU314" s="27"/>
      <c r="DV314" s="26"/>
      <c r="DW314" s="80"/>
      <c r="DX314" s="80"/>
      <c r="DY314" s="27"/>
      <c r="DZ314" s="26"/>
      <c r="EA314" s="80"/>
      <c r="EB314" s="27"/>
      <c r="EC314" s="27"/>
      <c r="ED314" s="26"/>
      <c r="EE314" s="80"/>
      <c r="EF314" s="27"/>
      <c r="EG314" s="27"/>
      <c r="EH314" s="26"/>
      <c r="EI314" s="26"/>
      <c r="EJ314" s="27"/>
      <c r="EK314" s="27"/>
      <c r="EL314" s="26"/>
      <c r="EM314" s="80"/>
      <c r="EN314" s="27"/>
      <c r="EO314" s="27"/>
      <c r="EP314" s="26"/>
      <c r="EQ314" s="80"/>
      <c r="ER314" s="26"/>
      <c r="ES314" s="26"/>
      <c r="ET314" s="26"/>
      <c r="EU314" s="80"/>
      <c r="EV314" s="26"/>
      <c r="EW314" s="26"/>
      <c r="EX314" s="26"/>
      <c r="EY314" s="26"/>
      <c r="EZ314" s="26"/>
      <c r="FA314" s="26"/>
      <c r="FB314" s="26"/>
      <c r="FC314" s="26"/>
      <c r="FD314" s="27"/>
      <c r="FE314" s="27"/>
      <c r="FF314" s="26"/>
      <c r="FG314" s="80"/>
      <c r="FH314" s="80"/>
      <c r="FI314" s="27"/>
      <c r="FJ314" s="26"/>
      <c r="FK314" s="80"/>
      <c r="FL314" s="80"/>
      <c r="FM314" s="27"/>
      <c r="FN314" s="26"/>
      <c r="FO314" s="80"/>
      <c r="FP314" s="26"/>
      <c r="FQ314" s="26"/>
      <c r="FR314" s="26"/>
      <c r="FS314" s="80"/>
      <c r="FT314" s="26"/>
      <c r="FU314" s="26"/>
      <c r="FV314" s="26"/>
      <c r="FW314" s="80"/>
      <c r="FX314" s="26"/>
      <c r="FY314" s="26"/>
      <c r="FZ314" s="26"/>
      <c r="GA314" s="80"/>
      <c r="GB314" s="26"/>
      <c r="GC314" s="26"/>
      <c r="GD314" s="26"/>
      <c r="GE314" s="80"/>
      <c r="GF314" s="26"/>
      <c r="GG314" s="26"/>
      <c r="GH314" s="26"/>
      <c r="GI314" s="80"/>
      <c r="GJ314" s="80"/>
      <c r="GK314" s="26"/>
      <c r="GL314" s="26"/>
      <c r="GM314" s="80"/>
      <c r="GN314" s="26"/>
      <c r="GO314" s="26"/>
      <c r="GP314" s="26"/>
      <c r="GQ314" s="80"/>
      <c r="GR314" s="80"/>
      <c r="GS314" s="26"/>
      <c r="GT314" s="26"/>
      <c r="GU314" s="26"/>
      <c r="GV314" s="26"/>
      <c r="GW314" s="26"/>
      <c r="GX314" s="26"/>
      <c r="GY314" s="26"/>
      <c r="GZ314" s="26"/>
      <c r="HA314" s="26"/>
      <c r="HB314" s="26"/>
      <c r="HC314" s="26"/>
      <c r="HD314" s="26"/>
      <c r="HE314" s="26"/>
      <c r="HF314" s="26"/>
      <c r="HG314" s="26"/>
      <c r="HH314" s="26"/>
      <c r="HI314" s="26"/>
      <c r="HJ314" s="26"/>
      <c r="HK314" s="26"/>
      <c r="HL314" s="26"/>
      <c r="HM314" s="26"/>
      <c r="HN314" s="26"/>
      <c r="HO314" s="26"/>
      <c r="HP314" s="26"/>
      <c r="HQ314" s="26"/>
      <c r="HR314" s="26"/>
      <c r="HS314" s="26"/>
      <c r="HT314" s="26"/>
      <c r="HU314" s="26"/>
      <c r="HV314" s="26"/>
      <c r="HW314" s="26"/>
      <c r="HX314" s="26"/>
      <c r="HY314" s="26"/>
      <c r="HZ314" s="26"/>
      <c r="IA314" s="26"/>
      <c r="IB314" s="26"/>
      <c r="IC314" s="26"/>
      <c r="ID314" s="26"/>
      <c r="IE314" s="26"/>
      <c r="IF314" s="26"/>
      <c r="IG314" s="26"/>
      <c r="IH314" s="26"/>
      <c r="II314" s="26"/>
      <c r="IJ314" s="26"/>
      <c r="IK314" s="26"/>
      <c r="IL314" s="26"/>
      <c r="IM314" s="26"/>
      <c r="IN314" s="26"/>
      <c r="IO314" s="26"/>
      <c r="IP314" s="26"/>
      <c r="IQ314" s="26"/>
      <c r="IR314" s="80"/>
      <c r="IS314" s="27"/>
      <c r="IT314" s="26"/>
      <c r="IU314" s="80"/>
      <c r="IV314" s="26"/>
      <c r="IW314" s="26"/>
      <c r="IX314" s="26"/>
      <c r="IY314" s="26"/>
      <c r="IZ314" s="26"/>
      <c r="JA314" s="26"/>
      <c r="JB314" s="26"/>
      <c r="JC314" s="26"/>
      <c r="JD314" s="26"/>
      <c r="JE314" s="26"/>
      <c r="JF314" s="26"/>
      <c r="JG314" s="26"/>
      <c r="JH314" s="26"/>
      <c r="JI314" s="26"/>
      <c r="JJ314" s="26"/>
      <c r="JK314" s="26"/>
      <c r="JL314" s="26"/>
      <c r="JM314" s="26"/>
      <c r="JN314" s="26"/>
      <c r="JO314" s="26"/>
      <c r="JP314" s="26"/>
      <c r="JQ314" s="26"/>
      <c r="JR314" s="26"/>
      <c r="JS314" s="26"/>
      <c r="JT314" s="26"/>
      <c r="JU314" s="26"/>
      <c r="JV314" s="26"/>
      <c r="JW314" s="26"/>
      <c r="JX314" s="30"/>
      <c r="JY314" s="30"/>
      <c r="JZ314" s="30"/>
      <c r="KA314" s="30"/>
      <c r="KB314" s="26"/>
      <c r="KC314" s="26"/>
      <c r="KD314" s="26"/>
      <c r="KE314" s="26"/>
      <c r="KF314" s="26"/>
      <c r="KG314" s="26"/>
      <c r="KH314" s="26"/>
      <c r="KI314" s="26"/>
      <c r="KJ314" s="26"/>
      <c r="KK314" s="26"/>
      <c r="KL314" s="26"/>
      <c r="KM314" s="26"/>
      <c r="KN314" s="26"/>
      <c r="KO314" s="26"/>
      <c r="KP314" s="26"/>
      <c r="KQ314" s="26"/>
      <c r="KR314" s="26"/>
      <c r="KS314" s="26"/>
      <c r="KT314" s="26"/>
      <c r="KU314" s="26"/>
      <c r="KV314" s="26"/>
      <c r="KW314" s="26"/>
      <c r="KX314" s="26"/>
      <c r="KY314" s="26"/>
      <c r="KZ314" s="26"/>
      <c r="LA314" s="26"/>
      <c r="LB314" s="26"/>
      <c r="LC314" s="26"/>
      <c r="LD314" s="26"/>
      <c r="LE314" s="26"/>
      <c r="LF314" s="26"/>
      <c r="LG314" s="26"/>
      <c r="LH314" s="26"/>
      <c r="LI314" s="26"/>
      <c r="LJ314" s="26"/>
      <c r="LK314" s="26"/>
      <c r="LL314" s="26"/>
      <c r="LM314" s="26"/>
      <c r="LN314" s="26"/>
      <c r="LO314" s="26"/>
      <c r="LP314" s="26"/>
      <c r="LQ314" s="26"/>
      <c r="LR314" s="26"/>
      <c r="LS314" s="26"/>
    </row>
    <row r="315" spans="1:331" ht="15.75" x14ac:dyDescent="0.25">
      <c r="A315" s="66" t="s">
        <v>471</v>
      </c>
      <c r="B315" s="198">
        <f t="shared" si="682"/>
        <v>2904</v>
      </c>
      <c r="C315" s="198">
        <f t="shared" si="683"/>
        <v>3515</v>
      </c>
      <c r="D315" s="198">
        <f t="shared" si="684"/>
        <v>3515</v>
      </c>
      <c r="E315" s="198"/>
      <c r="F315" s="198">
        <f t="shared" si="685"/>
        <v>2904</v>
      </c>
      <c r="G315" s="26">
        <f t="shared" si="761"/>
        <v>82.617354196301562</v>
      </c>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7"/>
      <c r="AF315" s="27"/>
      <c r="AG315" s="26"/>
      <c r="AH315" s="26"/>
      <c r="AI315" s="26"/>
      <c r="AJ315" s="26"/>
      <c r="AK315" s="26"/>
      <c r="AL315" s="26"/>
      <c r="AM315" s="26"/>
      <c r="AN315" s="26"/>
      <c r="AO315" s="26"/>
      <c r="AP315" s="26"/>
      <c r="AQ315" s="27"/>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v>611</v>
      </c>
      <c r="BR315" s="26"/>
      <c r="BS315" s="26">
        <f t="shared" si="686"/>
        <v>0</v>
      </c>
      <c r="BT315" s="26"/>
      <c r="BU315" s="26"/>
      <c r="BV315" s="26"/>
      <c r="BW315" s="26"/>
      <c r="BX315" s="184"/>
      <c r="BY315" s="184"/>
      <c r="BZ315" s="184"/>
      <c r="CA315" s="184"/>
      <c r="CB315" s="26"/>
      <c r="CC315" s="26"/>
      <c r="CD315" s="26"/>
      <c r="CE315" s="80"/>
      <c r="CF315" s="26"/>
      <c r="CG315" s="26"/>
      <c r="CH315" s="26"/>
      <c r="CI315" s="80"/>
      <c r="CJ315" s="26"/>
      <c r="CK315" s="26"/>
      <c r="CL315" s="26"/>
      <c r="CM315" s="80"/>
      <c r="CN315" s="26"/>
      <c r="CO315" s="26"/>
      <c r="CP315" s="26"/>
      <c r="CQ315" s="80"/>
      <c r="CR315" s="26"/>
      <c r="CS315" s="26"/>
      <c r="CT315" s="26"/>
      <c r="CU315" s="80"/>
      <c r="CV315" s="80"/>
      <c r="CW315" s="26"/>
      <c r="CX315" s="26"/>
      <c r="CY315" s="80"/>
      <c r="CZ315" s="26">
        <v>2904</v>
      </c>
      <c r="DA315" s="26">
        <v>2904</v>
      </c>
      <c r="DB315" s="26">
        <v>2904</v>
      </c>
      <c r="DC315" s="31">
        <f t="shared" si="713"/>
        <v>100</v>
      </c>
      <c r="DD315" s="26"/>
      <c r="DE315" s="26"/>
      <c r="DF315" s="26"/>
      <c r="DG315" s="80"/>
      <c r="DH315" s="80"/>
      <c r="DI315" s="26"/>
      <c r="DJ315" s="26"/>
      <c r="DK315" s="80"/>
      <c r="DL315" s="80"/>
      <c r="DM315" s="26"/>
      <c r="DN315" s="26"/>
      <c r="DO315" s="26"/>
      <c r="DP315" s="26"/>
      <c r="DQ315" s="26"/>
      <c r="DR315" s="26"/>
      <c r="DS315" s="80"/>
      <c r="DT315" s="80"/>
      <c r="DU315" s="27"/>
      <c r="DV315" s="26"/>
      <c r="DW315" s="80"/>
      <c r="DX315" s="80"/>
      <c r="DY315" s="27"/>
      <c r="DZ315" s="26"/>
      <c r="EA315" s="80"/>
      <c r="EB315" s="27"/>
      <c r="EC315" s="27"/>
      <c r="ED315" s="26"/>
      <c r="EE315" s="80"/>
      <c r="EF315" s="27"/>
      <c r="EG315" s="27"/>
      <c r="EH315" s="26"/>
      <c r="EI315" s="26"/>
      <c r="EJ315" s="27"/>
      <c r="EK315" s="27"/>
      <c r="EL315" s="26"/>
      <c r="EM315" s="80"/>
      <c r="EN315" s="27"/>
      <c r="EO315" s="27"/>
      <c r="EP315" s="26"/>
      <c r="EQ315" s="80"/>
      <c r="ER315" s="26"/>
      <c r="ES315" s="26"/>
      <c r="ET315" s="26"/>
      <c r="EU315" s="80"/>
      <c r="EV315" s="26"/>
      <c r="EW315" s="26"/>
      <c r="EX315" s="26"/>
      <c r="EY315" s="26"/>
      <c r="EZ315" s="26"/>
      <c r="FA315" s="26"/>
      <c r="FB315" s="26"/>
      <c r="FC315" s="26"/>
      <c r="FD315" s="27"/>
      <c r="FE315" s="27"/>
      <c r="FF315" s="26"/>
      <c r="FG315" s="80"/>
      <c r="FH315" s="80"/>
      <c r="FI315" s="27"/>
      <c r="FJ315" s="26"/>
      <c r="FK315" s="80"/>
      <c r="FL315" s="80"/>
      <c r="FM315" s="27"/>
      <c r="FN315" s="26"/>
      <c r="FO315" s="80"/>
      <c r="FP315" s="26"/>
      <c r="FQ315" s="26"/>
      <c r="FR315" s="26"/>
      <c r="FS315" s="80"/>
      <c r="FT315" s="80"/>
      <c r="FU315" s="26"/>
      <c r="FV315" s="26"/>
      <c r="FW315" s="80"/>
      <c r="FX315" s="26"/>
      <c r="FY315" s="26"/>
      <c r="FZ315" s="26"/>
      <c r="GA315" s="80"/>
      <c r="GB315" s="26"/>
      <c r="GC315" s="26"/>
      <c r="GD315" s="26"/>
      <c r="GE315" s="80"/>
      <c r="GF315" s="26"/>
      <c r="GG315" s="26"/>
      <c r="GH315" s="26"/>
      <c r="GI315" s="80"/>
      <c r="GJ315" s="80"/>
      <c r="GK315" s="26"/>
      <c r="GL315" s="26"/>
      <c r="GM315" s="80"/>
      <c r="GN315" s="26"/>
      <c r="GO315" s="26"/>
      <c r="GP315" s="26"/>
      <c r="GQ315" s="80"/>
      <c r="GR315" s="80"/>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c r="HP315" s="26"/>
      <c r="HQ315" s="26"/>
      <c r="HR315" s="26"/>
      <c r="HS315" s="26"/>
      <c r="HT315" s="26"/>
      <c r="HU315" s="26"/>
      <c r="HV315" s="26"/>
      <c r="HW315" s="26"/>
      <c r="HX315" s="26"/>
      <c r="HY315" s="26"/>
      <c r="HZ315" s="26"/>
      <c r="IA315" s="26"/>
      <c r="IB315" s="26"/>
      <c r="IC315" s="26"/>
      <c r="ID315" s="26"/>
      <c r="IE315" s="26"/>
      <c r="IF315" s="26"/>
      <c r="IG315" s="26"/>
      <c r="IH315" s="26"/>
      <c r="II315" s="26"/>
      <c r="IJ315" s="26"/>
      <c r="IK315" s="26"/>
      <c r="IL315" s="26"/>
      <c r="IM315" s="26"/>
      <c r="IN315" s="26"/>
      <c r="IO315" s="26"/>
      <c r="IP315" s="26"/>
      <c r="IQ315" s="26"/>
      <c r="IR315" s="80"/>
      <c r="IS315" s="27"/>
      <c r="IT315" s="26"/>
      <c r="IU315" s="80"/>
      <c r="IV315" s="26"/>
      <c r="IW315" s="26"/>
      <c r="IX315" s="26"/>
      <c r="IY315" s="26"/>
      <c r="IZ315" s="26"/>
      <c r="JA315" s="26"/>
      <c r="JB315" s="26"/>
      <c r="JC315" s="26"/>
      <c r="JD315" s="26"/>
      <c r="JE315" s="26"/>
      <c r="JF315" s="26"/>
      <c r="JG315" s="26"/>
      <c r="JH315" s="26"/>
      <c r="JI315" s="26"/>
      <c r="JJ315" s="26"/>
      <c r="JK315" s="26"/>
      <c r="JL315" s="26"/>
      <c r="JM315" s="26"/>
      <c r="JN315" s="26"/>
      <c r="JO315" s="26"/>
      <c r="JP315" s="26"/>
      <c r="JQ315" s="26"/>
      <c r="JR315" s="26"/>
      <c r="JS315" s="26"/>
      <c r="JT315" s="26"/>
      <c r="JU315" s="26"/>
      <c r="JV315" s="26"/>
      <c r="JW315" s="26"/>
      <c r="JX315" s="30"/>
      <c r="JY315" s="30"/>
      <c r="JZ315" s="30"/>
      <c r="KA315" s="30"/>
      <c r="KB315" s="26"/>
      <c r="KC315" s="26"/>
      <c r="KD315" s="26"/>
      <c r="KE315" s="26"/>
      <c r="KF315" s="26"/>
      <c r="KG315" s="26"/>
      <c r="KH315" s="26"/>
      <c r="KI315" s="26"/>
      <c r="KJ315" s="26"/>
      <c r="KK315" s="26"/>
      <c r="KL315" s="26"/>
      <c r="KM315" s="26"/>
      <c r="KN315" s="26"/>
      <c r="KO315" s="26"/>
      <c r="KP315" s="26"/>
      <c r="KQ315" s="26"/>
      <c r="KR315" s="26"/>
      <c r="KS315" s="26"/>
      <c r="KT315" s="26"/>
      <c r="KU315" s="26"/>
      <c r="KV315" s="26"/>
      <c r="KW315" s="26"/>
      <c r="KX315" s="26"/>
      <c r="KY315" s="26"/>
      <c r="KZ315" s="26"/>
      <c r="LA315" s="26"/>
      <c r="LB315" s="26"/>
      <c r="LC315" s="26"/>
      <c r="LD315" s="26"/>
      <c r="LE315" s="26"/>
      <c r="LF315" s="26"/>
      <c r="LG315" s="26"/>
      <c r="LH315" s="26"/>
      <c r="LI315" s="26"/>
      <c r="LJ315" s="26"/>
      <c r="LK315" s="26"/>
      <c r="LL315" s="26"/>
      <c r="LM315" s="26"/>
      <c r="LN315" s="26"/>
      <c r="LO315" s="26"/>
      <c r="LP315" s="26"/>
      <c r="LQ315" s="26"/>
      <c r="LR315" s="26"/>
      <c r="LS315" s="26"/>
    </row>
    <row r="316" spans="1:331" ht="15.75" x14ac:dyDescent="0.25">
      <c r="A316" s="66" t="s">
        <v>303</v>
      </c>
      <c r="B316" s="198">
        <f t="shared" si="682"/>
        <v>8500</v>
      </c>
      <c r="C316" s="198">
        <f t="shared" si="683"/>
        <v>10631.64739</v>
      </c>
      <c r="D316" s="198">
        <f t="shared" si="684"/>
        <v>10631.64739</v>
      </c>
      <c r="E316" s="198"/>
      <c r="F316" s="198">
        <f t="shared" si="685"/>
        <v>10631.64739</v>
      </c>
      <c r="G316" s="26">
        <f t="shared" si="761"/>
        <v>100</v>
      </c>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7"/>
      <c r="AF316" s="27"/>
      <c r="AG316" s="26"/>
      <c r="AH316" s="26"/>
      <c r="AI316" s="26"/>
      <c r="AJ316" s="26"/>
      <c r="AK316" s="26"/>
      <c r="AL316" s="26"/>
      <c r="AM316" s="26"/>
      <c r="AN316" s="26"/>
      <c r="AO316" s="26"/>
      <c r="AP316" s="26"/>
      <c r="AQ316" s="27"/>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v>1200</v>
      </c>
      <c r="BR316" s="26">
        <v>1200</v>
      </c>
      <c r="BS316" s="26">
        <f t="shared" si="686"/>
        <v>100</v>
      </c>
      <c r="BT316" s="26">
        <v>8500</v>
      </c>
      <c r="BU316" s="26">
        <v>8500</v>
      </c>
      <c r="BV316" s="26">
        <v>8500</v>
      </c>
      <c r="BW316" s="26">
        <f>BV316/BU316*100</f>
        <v>100</v>
      </c>
      <c r="BX316" s="184"/>
      <c r="BY316" s="184"/>
      <c r="BZ316" s="184"/>
      <c r="CA316" s="184"/>
      <c r="CB316" s="26"/>
      <c r="CC316" s="26"/>
      <c r="CD316" s="26"/>
      <c r="CE316" s="80"/>
      <c r="CF316" s="26"/>
      <c r="CG316" s="26"/>
      <c r="CH316" s="26"/>
      <c r="CI316" s="80"/>
      <c r="CJ316" s="26"/>
      <c r="CK316" s="26"/>
      <c r="CL316" s="26"/>
      <c r="CM316" s="80"/>
      <c r="CN316" s="26"/>
      <c r="CO316" s="26"/>
      <c r="CP316" s="26"/>
      <c r="CQ316" s="26"/>
      <c r="CR316" s="26"/>
      <c r="CS316" s="26"/>
      <c r="CT316" s="26"/>
      <c r="CU316" s="26"/>
      <c r="CV316" s="26"/>
      <c r="CW316" s="26"/>
      <c r="CX316" s="26"/>
      <c r="CY316" s="80"/>
      <c r="CZ316" s="26"/>
      <c r="DA316" s="26"/>
      <c r="DB316" s="26"/>
      <c r="DC316" s="31"/>
      <c r="DD316" s="26"/>
      <c r="DE316" s="26"/>
      <c r="DF316" s="26"/>
      <c r="DG316" s="80"/>
      <c r="DH316" s="80"/>
      <c r="DI316" s="26"/>
      <c r="DJ316" s="26"/>
      <c r="DK316" s="80"/>
      <c r="DL316" s="80"/>
      <c r="DM316" s="27">
        <v>931.64738999999997</v>
      </c>
      <c r="DN316" s="26">
        <v>931.64738999999997</v>
      </c>
      <c r="DO316" s="26">
        <f t="shared" si="793"/>
        <v>100</v>
      </c>
      <c r="DP316" s="26"/>
      <c r="DQ316" s="26"/>
      <c r="DR316" s="26"/>
      <c r="DS316" s="80"/>
      <c r="DT316" s="80"/>
      <c r="DU316" s="27"/>
      <c r="DV316" s="26"/>
      <c r="DW316" s="80"/>
      <c r="DX316" s="80"/>
      <c r="DY316" s="27"/>
      <c r="DZ316" s="26"/>
      <c r="EA316" s="80"/>
      <c r="EB316" s="27"/>
      <c r="EC316" s="27"/>
      <c r="ED316" s="26"/>
      <c r="EE316" s="80"/>
      <c r="EF316" s="27"/>
      <c r="EG316" s="27"/>
      <c r="EH316" s="26"/>
      <c r="EI316" s="26"/>
      <c r="EJ316" s="27"/>
      <c r="EK316" s="27"/>
      <c r="EL316" s="26"/>
      <c r="EM316" s="80"/>
      <c r="EN316" s="27"/>
      <c r="EO316" s="27"/>
      <c r="EP316" s="26"/>
      <c r="EQ316" s="80"/>
      <c r="ER316" s="26"/>
      <c r="ES316" s="26"/>
      <c r="ET316" s="26"/>
      <c r="EU316" s="80"/>
      <c r="EV316" s="26"/>
      <c r="EW316" s="26"/>
      <c r="EX316" s="26"/>
      <c r="EY316" s="26"/>
      <c r="EZ316" s="26"/>
      <c r="FA316" s="26"/>
      <c r="FB316" s="26"/>
      <c r="FC316" s="26"/>
      <c r="FD316" s="27"/>
      <c r="FE316" s="27"/>
      <c r="FF316" s="26"/>
      <c r="FG316" s="80"/>
      <c r="FH316" s="80"/>
      <c r="FI316" s="27"/>
      <c r="FJ316" s="26"/>
      <c r="FK316" s="80"/>
      <c r="FL316" s="80"/>
      <c r="FM316" s="27"/>
      <c r="FN316" s="26"/>
      <c r="FO316" s="80"/>
      <c r="FP316" s="26"/>
      <c r="FQ316" s="26"/>
      <c r="FR316" s="26"/>
      <c r="FS316" s="80"/>
      <c r="FT316" s="80"/>
      <c r="FU316" s="26"/>
      <c r="FV316" s="26"/>
      <c r="FW316" s="80"/>
      <c r="FX316" s="26"/>
      <c r="FY316" s="26"/>
      <c r="FZ316" s="26"/>
      <c r="GA316" s="80"/>
      <c r="GB316" s="26"/>
      <c r="GC316" s="26"/>
      <c r="GD316" s="26"/>
      <c r="GE316" s="80"/>
      <c r="GF316" s="26"/>
      <c r="GG316" s="26"/>
      <c r="GH316" s="26"/>
      <c r="GI316" s="80"/>
      <c r="GJ316" s="80"/>
      <c r="GK316" s="26"/>
      <c r="GL316" s="26"/>
      <c r="GM316" s="80"/>
      <c r="GN316" s="26"/>
      <c r="GO316" s="26"/>
      <c r="GP316" s="26"/>
      <c r="GQ316" s="80"/>
      <c r="GR316" s="80"/>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c r="HS316" s="26"/>
      <c r="HT316" s="26"/>
      <c r="HU316" s="26"/>
      <c r="HV316" s="26"/>
      <c r="HW316" s="26"/>
      <c r="HX316" s="26"/>
      <c r="HY316" s="26"/>
      <c r="HZ316" s="26"/>
      <c r="IA316" s="26"/>
      <c r="IB316" s="26"/>
      <c r="IC316" s="26"/>
      <c r="ID316" s="26"/>
      <c r="IE316" s="26"/>
      <c r="IF316" s="26"/>
      <c r="IG316" s="26"/>
      <c r="IH316" s="26"/>
      <c r="II316" s="26"/>
      <c r="IJ316" s="26"/>
      <c r="IK316" s="26"/>
      <c r="IL316" s="26"/>
      <c r="IM316" s="26"/>
      <c r="IN316" s="26"/>
      <c r="IO316" s="26"/>
      <c r="IP316" s="26"/>
      <c r="IQ316" s="26"/>
      <c r="IR316" s="80"/>
      <c r="IS316" s="27"/>
      <c r="IT316" s="26"/>
      <c r="IU316" s="80"/>
      <c r="IV316" s="26"/>
      <c r="IW316" s="26"/>
      <c r="IX316" s="26"/>
      <c r="IY316" s="26"/>
      <c r="IZ316" s="26"/>
      <c r="JA316" s="26"/>
      <c r="JB316" s="26"/>
      <c r="JC316" s="26"/>
      <c r="JD316" s="26"/>
      <c r="JE316" s="26"/>
      <c r="JF316" s="26"/>
      <c r="JG316" s="26"/>
      <c r="JH316" s="26"/>
      <c r="JI316" s="26"/>
      <c r="JJ316" s="26"/>
      <c r="JK316" s="26"/>
      <c r="JL316" s="26"/>
      <c r="JM316" s="26"/>
      <c r="JN316" s="26"/>
      <c r="JO316" s="26"/>
      <c r="JP316" s="26"/>
      <c r="JQ316" s="26"/>
      <c r="JR316" s="26"/>
      <c r="JS316" s="26"/>
      <c r="JT316" s="26"/>
      <c r="JU316" s="26"/>
      <c r="JV316" s="26"/>
      <c r="JW316" s="26"/>
      <c r="JX316" s="30"/>
      <c r="JY316" s="30"/>
      <c r="JZ316" s="30"/>
      <c r="KA316" s="30"/>
      <c r="KB316" s="26"/>
      <c r="KC316" s="26"/>
      <c r="KD316" s="26"/>
      <c r="KE316" s="26"/>
      <c r="KF316" s="26"/>
      <c r="KG316" s="26"/>
      <c r="KH316" s="26"/>
      <c r="KI316" s="26"/>
      <c r="KJ316" s="26"/>
      <c r="KK316" s="26"/>
      <c r="KL316" s="26"/>
      <c r="KM316" s="26"/>
      <c r="KN316" s="26"/>
      <c r="KO316" s="26"/>
      <c r="KP316" s="26"/>
      <c r="KQ316" s="26"/>
      <c r="KR316" s="26"/>
      <c r="KS316" s="26"/>
      <c r="KT316" s="26"/>
      <c r="KU316" s="26"/>
      <c r="KV316" s="26"/>
      <c r="KW316" s="26"/>
      <c r="KX316" s="26"/>
      <c r="KY316" s="26"/>
      <c r="KZ316" s="26"/>
      <c r="LA316" s="26"/>
      <c r="LB316" s="26"/>
      <c r="LC316" s="26"/>
      <c r="LD316" s="26"/>
      <c r="LE316" s="26"/>
      <c r="LF316" s="26"/>
      <c r="LG316" s="26"/>
      <c r="LH316" s="26"/>
      <c r="LI316" s="26"/>
      <c r="LJ316" s="26"/>
      <c r="LK316" s="26"/>
      <c r="LL316" s="26"/>
      <c r="LM316" s="26"/>
      <c r="LN316" s="26"/>
      <c r="LO316" s="26"/>
      <c r="LP316" s="26"/>
      <c r="LQ316" s="26"/>
      <c r="LR316" s="26"/>
      <c r="LS316" s="26"/>
    </row>
    <row r="317" spans="1:331" ht="15.75" x14ac:dyDescent="0.25">
      <c r="A317" s="66" t="s">
        <v>472</v>
      </c>
      <c r="B317" s="198">
        <f t="shared" si="682"/>
        <v>5088</v>
      </c>
      <c r="C317" s="198">
        <f t="shared" si="683"/>
        <v>5773</v>
      </c>
      <c r="D317" s="198">
        <f t="shared" si="684"/>
        <v>5773</v>
      </c>
      <c r="E317" s="198"/>
      <c r="F317" s="198">
        <f t="shared" si="685"/>
        <v>1582.8666499999999</v>
      </c>
      <c r="G317" s="26">
        <f t="shared" si="761"/>
        <v>27.418441884635371</v>
      </c>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7"/>
      <c r="AF317" s="27"/>
      <c r="AG317" s="26"/>
      <c r="AH317" s="26"/>
      <c r="AI317" s="26"/>
      <c r="AJ317" s="26"/>
      <c r="AK317" s="26"/>
      <c r="AL317" s="26"/>
      <c r="AM317" s="26"/>
      <c r="AN317" s="26"/>
      <c r="AO317" s="26"/>
      <c r="AP317" s="26"/>
      <c r="AQ317" s="27"/>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v>685</v>
      </c>
      <c r="BR317" s="26">
        <v>346.34830999999997</v>
      </c>
      <c r="BS317" s="26">
        <f t="shared" si="686"/>
        <v>50.561797080291967</v>
      </c>
      <c r="BT317" s="26"/>
      <c r="BU317" s="26"/>
      <c r="BV317" s="26"/>
      <c r="BW317" s="26"/>
      <c r="BX317" s="184"/>
      <c r="BY317" s="184"/>
      <c r="BZ317" s="184"/>
      <c r="CA317" s="184"/>
      <c r="CB317" s="26"/>
      <c r="CC317" s="26"/>
      <c r="CD317" s="26"/>
      <c r="CE317" s="80"/>
      <c r="CF317" s="26"/>
      <c r="CG317" s="26"/>
      <c r="CH317" s="26"/>
      <c r="CI317" s="80"/>
      <c r="CJ317" s="26"/>
      <c r="CK317" s="26"/>
      <c r="CL317" s="26"/>
      <c r="CM317" s="80"/>
      <c r="CN317" s="26"/>
      <c r="CO317" s="26"/>
      <c r="CP317" s="26"/>
      <c r="CQ317" s="26"/>
      <c r="CR317" s="26"/>
      <c r="CS317" s="26"/>
      <c r="CT317" s="26"/>
      <c r="CU317" s="26"/>
      <c r="CV317" s="26"/>
      <c r="CW317" s="26"/>
      <c r="CX317" s="26"/>
      <c r="CY317" s="80"/>
      <c r="CZ317" s="26">
        <v>5088</v>
      </c>
      <c r="DA317" s="26">
        <v>5088</v>
      </c>
      <c r="DB317" s="26">
        <v>1236.5183400000001</v>
      </c>
      <c r="DC317" s="31">
        <f t="shared" si="713"/>
        <v>24.30264033018868</v>
      </c>
      <c r="DD317" s="26"/>
      <c r="DE317" s="26"/>
      <c r="DF317" s="26"/>
      <c r="DG317" s="80"/>
      <c r="DH317" s="80"/>
      <c r="DI317" s="26"/>
      <c r="DJ317" s="26"/>
      <c r="DK317" s="80"/>
      <c r="DL317" s="80"/>
      <c r="DM317" s="26"/>
      <c r="DN317" s="26"/>
      <c r="DO317" s="80"/>
      <c r="DP317" s="26"/>
      <c r="DQ317" s="26"/>
      <c r="DR317" s="26"/>
      <c r="DS317" s="80"/>
      <c r="DT317" s="80"/>
      <c r="DU317" s="27"/>
      <c r="DV317" s="26"/>
      <c r="DW317" s="80"/>
      <c r="DX317" s="80"/>
      <c r="DY317" s="27"/>
      <c r="DZ317" s="26"/>
      <c r="EA317" s="80"/>
      <c r="EB317" s="27"/>
      <c r="EC317" s="27"/>
      <c r="ED317" s="26"/>
      <c r="EE317" s="80"/>
      <c r="EF317" s="27"/>
      <c r="EG317" s="27"/>
      <c r="EH317" s="26"/>
      <c r="EI317" s="26"/>
      <c r="EJ317" s="27"/>
      <c r="EK317" s="27"/>
      <c r="EL317" s="26"/>
      <c r="EM317" s="80"/>
      <c r="EN317" s="27"/>
      <c r="EO317" s="27"/>
      <c r="EP317" s="26"/>
      <c r="EQ317" s="80"/>
      <c r="ER317" s="26"/>
      <c r="ES317" s="26"/>
      <c r="ET317" s="26"/>
      <c r="EU317" s="80"/>
      <c r="EV317" s="26"/>
      <c r="EW317" s="26"/>
      <c r="EX317" s="26"/>
      <c r="EY317" s="26"/>
      <c r="EZ317" s="26"/>
      <c r="FA317" s="26"/>
      <c r="FB317" s="26"/>
      <c r="FC317" s="26"/>
      <c r="FD317" s="27"/>
      <c r="FE317" s="27"/>
      <c r="FF317" s="26"/>
      <c r="FG317" s="80"/>
      <c r="FH317" s="80"/>
      <c r="FI317" s="27"/>
      <c r="FJ317" s="26"/>
      <c r="FK317" s="80"/>
      <c r="FL317" s="80"/>
      <c r="FM317" s="27"/>
      <c r="FN317" s="26"/>
      <c r="FO317" s="80"/>
      <c r="FP317" s="26"/>
      <c r="FQ317" s="26"/>
      <c r="FR317" s="26"/>
      <c r="FS317" s="80"/>
      <c r="FT317" s="80"/>
      <c r="FU317" s="26"/>
      <c r="FV317" s="26"/>
      <c r="FW317" s="80"/>
      <c r="FX317" s="26"/>
      <c r="FY317" s="26"/>
      <c r="FZ317" s="26"/>
      <c r="GA317" s="80"/>
      <c r="GB317" s="26"/>
      <c r="GC317" s="26"/>
      <c r="GD317" s="26"/>
      <c r="GE317" s="80"/>
      <c r="GF317" s="26"/>
      <c r="GG317" s="26"/>
      <c r="GH317" s="26"/>
      <c r="GI317" s="80"/>
      <c r="GJ317" s="80"/>
      <c r="GK317" s="26"/>
      <c r="GL317" s="26"/>
      <c r="GM317" s="80"/>
      <c r="GN317" s="26"/>
      <c r="GO317" s="26"/>
      <c r="GP317" s="26"/>
      <c r="GQ317" s="80"/>
      <c r="GR317" s="80"/>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c r="HP317" s="26"/>
      <c r="HQ317" s="26"/>
      <c r="HR317" s="26"/>
      <c r="HS317" s="26"/>
      <c r="HT317" s="26"/>
      <c r="HU317" s="26"/>
      <c r="HV317" s="26"/>
      <c r="HW317" s="26"/>
      <c r="HX317" s="26"/>
      <c r="HY317" s="26"/>
      <c r="HZ317" s="26"/>
      <c r="IA317" s="26"/>
      <c r="IB317" s="26"/>
      <c r="IC317" s="26"/>
      <c r="ID317" s="26"/>
      <c r="IE317" s="26"/>
      <c r="IF317" s="26"/>
      <c r="IG317" s="26"/>
      <c r="IH317" s="26"/>
      <c r="II317" s="26"/>
      <c r="IJ317" s="26"/>
      <c r="IK317" s="26"/>
      <c r="IL317" s="26"/>
      <c r="IM317" s="26"/>
      <c r="IN317" s="26"/>
      <c r="IO317" s="26"/>
      <c r="IP317" s="26"/>
      <c r="IQ317" s="26"/>
      <c r="IR317" s="80"/>
      <c r="IS317" s="27"/>
      <c r="IT317" s="26"/>
      <c r="IU317" s="80"/>
      <c r="IV317" s="26"/>
      <c r="IW317" s="26"/>
      <c r="IX317" s="26"/>
      <c r="IY317" s="26"/>
      <c r="IZ317" s="26"/>
      <c r="JA317" s="26"/>
      <c r="JB317" s="26"/>
      <c r="JC317" s="26"/>
      <c r="JD317" s="26"/>
      <c r="JE317" s="26"/>
      <c r="JF317" s="26"/>
      <c r="JG317" s="26"/>
      <c r="JH317" s="26"/>
      <c r="JI317" s="26"/>
      <c r="JJ317" s="26"/>
      <c r="JK317" s="26"/>
      <c r="JL317" s="26"/>
      <c r="JM317" s="26"/>
      <c r="JN317" s="26"/>
      <c r="JO317" s="26"/>
      <c r="JP317" s="26"/>
      <c r="JQ317" s="26"/>
      <c r="JR317" s="26"/>
      <c r="JS317" s="26"/>
      <c r="JT317" s="26"/>
      <c r="JU317" s="26"/>
      <c r="JV317" s="26"/>
      <c r="JW317" s="26"/>
      <c r="JX317" s="30"/>
      <c r="JY317" s="30"/>
      <c r="JZ317" s="30"/>
      <c r="KA317" s="30"/>
      <c r="KB317" s="26"/>
      <c r="KC317" s="26"/>
      <c r="KD317" s="26"/>
      <c r="KE317" s="26"/>
      <c r="KF317" s="26"/>
      <c r="KG317" s="26"/>
      <c r="KH317" s="26"/>
      <c r="KI317" s="26"/>
      <c r="KJ317" s="26"/>
      <c r="KK317" s="26"/>
      <c r="KL317" s="26"/>
      <c r="KM317" s="26"/>
      <c r="KN317" s="26"/>
      <c r="KO317" s="26"/>
      <c r="KP317" s="26"/>
      <c r="KQ317" s="26"/>
      <c r="KR317" s="26"/>
      <c r="KS317" s="26"/>
      <c r="KT317" s="26"/>
      <c r="KU317" s="26"/>
      <c r="KV317" s="26"/>
      <c r="KW317" s="26"/>
      <c r="KX317" s="26"/>
      <c r="KY317" s="26"/>
      <c r="KZ317" s="26"/>
      <c r="LA317" s="26"/>
      <c r="LB317" s="26"/>
      <c r="LC317" s="26"/>
      <c r="LD317" s="26"/>
      <c r="LE317" s="26"/>
      <c r="LF317" s="26"/>
      <c r="LG317" s="26"/>
      <c r="LH317" s="26"/>
      <c r="LI317" s="26"/>
      <c r="LJ317" s="26"/>
      <c r="LK317" s="26"/>
      <c r="LL317" s="26"/>
      <c r="LM317" s="26"/>
      <c r="LN317" s="26"/>
      <c r="LO317" s="26"/>
      <c r="LP317" s="26"/>
      <c r="LQ317" s="26"/>
      <c r="LR317" s="26"/>
      <c r="LS317" s="26"/>
    </row>
    <row r="318" spans="1:331" s="154" customFormat="1" ht="31.5" x14ac:dyDescent="0.25">
      <c r="A318" s="20" t="s">
        <v>305</v>
      </c>
      <c r="B318" s="197">
        <f t="shared" si="682"/>
        <v>192410.89924999999</v>
      </c>
      <c r="C318" s="197">
        <f t="shared" si="683"/>
        <v>218641.57504000003</v>
      </c>
      <c r="D318" s="197">
        <f t="shared" si="684"/>
        <v>218641.57504000003</v>
      </c>
      <c r="E318" s="197"/>
      <c r="F318" s="197">
        <f t="shared" si="685"/>
        <v>158289.24163</v>
      </c>
      <c r="G318" s="28">
        <f t="shared" si="761"/>
        <v>72.396680092082804</v>
      </c>
      <c r="H318" s="29">
        <f>H319+H320+H321+H322+H323+H324+H325+H326</f>
        <v>0</v>
      </c>
      <c r="I318" s="29">
        <f>I319+I320+I321+I322+I323+I324+I325+I326</f>
        <v>0</v>
      </c>
      <c r="J318" s="29">
        <f>J319+J320+J321+J322+J323+J324+J325+J326</f>
        <v>0</v>
      </c>
      <c r="K318" s="28"/>
      <c r="L318" s="28"/>
      <c r="M318" s="29">
        <f>M319+M320+M321+M322+M323+M324+M325+M326</f>
        <v>0</v>
      </c>
      <c r="N318" s="29">
        <f>N319+N320+N321+N322+N323+N324+N325+N326</f>
        <v>0</v>
      </c>
      <c r="O318" s="28"/>
      <c r="P318" s="28"/>
      <c r="Q318" s="29">
        <f>Q319+Q320+Q321+Q322+Q323+Q324+Q325+Q326</f>
        <v>0</v>
      </c>
      <c r="R318" s="29">
        <f>R319+R320+R321+R322+R323+R324+R325+R326</f>
        <v>0</v>
      </c>
      <c r="S318" s="29">
        <f>S319+S320+S321+S322+S323+S324+S325+S326</f>
        <v>0</v>
      </c>
      <c r="T318" s="28"/>
      <c r="U318" s="29">
        <f>U319+U320+U321+U322+U323+U324+U325+U326</f>
        <v>0</v>
      </c>
      <c r="V318" s="29">
        <f>V319+V320+V321+V322+V323+V324+V325+V326</f>
        <v>0</v>
      </c>
      <c r="W318" s="29">
        <f>W319+W320+W321+W322+W323+W324+W325+W326</f>
        <v>0</v>
      </c>
      <c r="X318" s="29">
        <f t="shared" ref="X318:AA318" si="802">X319+X320+X321+X322+X323+X324+X325+X326</f>
        <v>0</v>
      </c>
      <c r="Y318" s="29">
        <f t="shared" si="802"/>
        <v>0</v>
      </c>
      <c r="Z318" s="29">
        <f t="shared" si="802"/>
        <v>0</v>
      </c>
      <c r="AA318" s="29">
        <f t="shared" si="802"/>
        <v>0</v>
      </c>
      <c r="AB318" s="29">
        <f t="shared" ref="AB318:AD318" si="803">AB319+AB320+AB321+AB322+AB323+AB324+AB325+AB326</f>
        <v>451.3</v>
      </c>
      <c r="AC318" s="29">
        <f t="shared" si="803"/>
        <v>449.29079999999999</v>
      </c>
      <c r="AD318" s="29">
        <f t="shared" si="803"/>
        <v>449.29079999999999</v>
      </c>
      <c r="AE318" s="29">
        <f>AD318/AC318*100</f>
        <v>100</v>
      </c>
      <c r="AF318" s="29"/>
      <c r="AG318" s="29">
        <f>AG319+AG320+AG321+AG322+AG323+AG324+AG325+AG326</f>
        <v>0</v>
      </c>
      <c r="AH318" s="29">
        <f>AH319+AH320+AH321+AH322+AH323+AH324+AH325+AH326</f>
        <v>0</v>
      </c>
      <c r="AI318" s="29">
        <f>AI319+AI320+AI321+AI322+AI323+AI324+AI325+AI326</f>
        <v>0</v>
      </c>
      <c r="AJ318" s="29"/>
      <c r="AK318" s="29">
        <f t="shared" ref="AK318:AP318" si="804">AK319+AK320+AK321+AK322+AK323+AK324+AK325+AK326</f>
        <v>0</v>
      </c>
      <c r="AL318" s="29">
        <f t="shared" si="804"/>
        <v>0</v>
      </c>
      <c r="AM318" s="29">
        <f t="shared" si="804"/>
        <v>0</v>
      </c>
      <c r="AN318" s="29">
        <f t="shared" ref="AN318" si="805">AN319+AN320+AN321+AN322+AN323+AN324+AN325+AN326</f>
        <v>0</v>
      </c>
      <c r="AO318" s="29">
        <f t="shared" si="804"/>
        <v>0</v>
      </c>
      <c r="AP318" s="29">
        <f t="shared" si="804"/>
        <v>0</v>
      </c>
      <c r="AQ318" s="29"/>
      <c r="AR318" s="29">
        <f>AR319+AR320+AR321+AR322+AR323+AR324+AR325+AR326</f>
        <v>102.04</v>
      </c>
      <c r="AS318" s="29">
        <f>AS319+AS320+AS321+AS322+AS323+AS324+AS325+AS326</f>
        <v>102.04</v>
      </c>
      <c r="AT318" s="29">
        <f>AT319+AT320+AT321+AT322+AT323+AT324+AT325+AT326</f>
        <v>102.04</v>
      </c>
      <c r="AU318" s="28">
        <f>AT318/AS318*100</f>
        <v>100</v>
      </c>
      <c r="AV318" s="29"/>
      <c r="AW318" s="29"/>
      <c r="AX318" s="29"/>
      <c r="AY318" s="28"/>
      <c r="AZ318" s="29">
        <f>AZ319+AZ320+AZ321+AZ322+AZ323+AZ324+AZ325+AZ326</f>
        <v>194.15924999999999</v>
      </c>
      <c r="BA318" s="29">
        <f>BA319+BA320+BA321+BA322+BA323+BA324+BA325+BA326</f>
        <v>194.15924999999999</v>
      </c>
      <c r="BB318" s="29">
        <f>BB319+BB320+BB321+BB322+BB323+BB324+BB325+BB326</f>
        <v>194.15924999999999</v>
      </c>
      <c r="BC318" s="28">
        <f>BB318/BA318*100</f>
        <v>100</v>
      </c>
      <c r="BD318" s="29"/>
      <c r="BE318" s="29"/>
      <c r="BF318" s="29"/>
      <c r="BG318" s="28"/>
      <c r="BH318" s="29"/>
      <c r="BI318" s="29"/>
      <c r="BJ318" s="29"/>
      <c r="BK318" s="28"/>
      <c r="BL318" s="28"/>
      <c r="BM318" s="29">
        <f>BM319+BM320+BM321+BM322+BM323+BM324+BM325+BM326</f>
        <v>0</v>
      </c>
      <c r="BN318" s="29">
        <f>BN319+BN320+BN321+BN322+BN323+BN324+BN325+BN326</f>
        <v>0</v>
      </c>
      <c r="BO318" s="29">
        <f>BO319+BO320+BO321+BO322+BO323+BO324+BO325+BO326</f>
        <v>0</v>
      </c>
      <c r="BP318" s="29"/>
      <c r="BQ318" s="29">
        <f>BQ319+BQ320+BQ321+BQ322+BQ323+BQ324+BQ325+BQ326</f>
        <v>3573.1019999999999</v>
      </c>
      <c r="BR318" s="29">
        <f>BR319+BR320+BR321+BR322+BR323+BR324+BR325+BR326</f>
        <v>1288.0478000000001</v>
      </c>
      <c r="BS318" s="28">
        <f t="shared" si="686"/>
        <v>36.048447539420927</v>
      </c>
      <c r="BT318" s="29">
        <f>BT319+BT320+BT321+BT322+BT323+BT324+BT325+BT326</f>
        <v>12750</v>
      </c>
      <c r="BU318" s="29">
        <f>BU319+BU320+BU321+BU322+BU323+BU324+BU325+BU326</f>
        <v>12750</v>
      </c>
      <c r="BV318" s="29">
        <f>BV319+BV320+BV321+BV322+BV323+BV324+BV325+BV326</f>
        <v>12750</v>
      </c>
      <c r="BW318" s="28">
        <f>BV318/BU318*100</f>
        <v>100</v>
      </c>
      <c r="BX318" s="29">
        <f t="shared" ref="BX318:CD318" si="806">BX319+BX320+BX321+BX322+BX323+BX324+BX325+BX326</f>
        <v>45031.3</v>
      </c>
      <c r="BY318" s="29">
        <f t="shared" si="806"/>
        <v>61621.2</v>
      </c>
      <c r="BZ318" s="29">
        <f t="shared" si="806"/>
        <v>33194.217499999999</v>
      </c>
      <c r="CA318" s="29">
        <f t="shared" si="806"/>
        <v>53.868177672619169</v>
      </c>
      <c r="CB318" s="29">
        <f t="shared" si="806"/>
        <v>0</v>
      </c>
      <c r="CC318" s="29">
        <f t="shared" si="806"/>
        <v>0</v>
      </c>
      <c r="CD318" s="29">
        <f t="shared" si="806"/>
        <v>0</v>
      </c>
      <c r="CE318" s="29"/>
      <c r="CF318" s="29">
        <f t="shared" ref="CF318" si="807">CF319+CF320+CF321+CF322+CF323+CF324+CF325+CF326</f>
        <v>10556</v>
      </c>
      <c r="CG318" s="29">
        <f t="shared" ref="CG318:CL318" si="808">CG319+CG320+CG321+CG322+CG323+CG324+CG325+CG326</f>
        <v>12364.6</v>
      </c>
      <c r="CH318" s="29">
        <f t="shared" si="808"/>
        <v>7897.7846799999998</v>
      </c>
      <c r="CI318" s="29">
        <f t="shared" si="808"/>
        <v>63.874162366756707</v>
      </c>
      <c r="CJ318" s="29">
        <f t="shared" ref="CJ318" si="809">CJ319+CJ320+CJ321+CJ322+CJ323+CJ324+CJ325+CJ326</f>
        <v>1680</v>
      </c>
      <c r="CK318" s="29">
        <f t="shared" si="808"/>
        <v>1680</v>
      </c>
      <c r="CL318" s="29">
        <f t="shared" si="808"/>
        <v>194.298</v>
      </c>
      <c r="CM318" s="29">
        <f>CL318/CK318*100</f>
        <v>11.565357142857142</v>
      </c>
      <c r="CN318" s="29">
        <f t="shared" ref="CN318" si="810">CN319+CN320+CN321+CN322+CN323+CN324+CN325+CN326</f>
        <v>0</v>
      </c>
      <c r="CO318" s="29">
        <f t="shared" ref="CO318:CT318" si="811">CO319+CO320+CO321+CO322+CO323+CO324+CO325+CO326</f>
        <v>0</v>
      </c>
      <c r="CP318" s="29">
        <f t="shared" si="811"/>
        <v>0</v>
      </c>
      <c r="CQ318" s="29">
        <f t="shared" si="811"/>
        <v>0</v>
      </c>
      <c r="CR318" s="29">
        <f t="shared" ref="CR318" si="812">CR319+CR320+CR321+CR322+CR323+CR324+CR325+CR326</f>
        <v>0</v>
      </c>
      <c r="CS318" s="29">
        <f t="shared" si="811"/>
        <v>0</v>
      </c>
      <c r="CT318" s="29">
        <f t="shared" si="811"/>
        <v>0</v>
      </c>
      <c r="CU318" s="28"/>
      <c r="CV318" s="28"/>
      <c r="CW318" s="29">
        <f>CW319+CW320+CW321+CW322+CW323+CW324+CW325+CW326</f>
        <v>0</v>
      </c>
      <c r="CX318" s="29">
        <f>CX319+CX320+CX321+CX322+CX323+CX324+CX325+CX326</f>
        <v>0</v>
      </c>
      <c r="CY318" s="29">
        <f>CY319+CY320+CY321+CY322+CY323+CY324+CY325+CY326</f>
        <v>0</v>
      </c>
      <c r="CZ318" s="29">
        <f t="shared" ref="CZ318" si="813">CZ319+CZ320+CZ321+CZ322+CZ323+CZ324+CZ325+CZ326</f>
        <v>39591</v>
      </c>
      <c r="DA318" s="29">
        <f t="shared" ref="DA318:DG318" si="814">DA319+DA320+DA321+DA322+DA323+DA324+DA325+DA326</f>
        <v>39591</v>
      </c>
      <c r="DB318" s="29">
        <f t="shared" si="814"/>
        <v>32202</v>
      </c>
      <c r="DC318" s="82">
        <f t="shared" si="713"/>
        <v>81.336667424414642</v>
      </c>
      <c r="DD318" s="29">
        <f t="shared" si="814"/>
        <v>0</v>
      </c>
      <c r="DE318" s="29">
        <f t="shared" si="814"/>
        <v>0</v>
      </c>
      <c r="DF318" s="29">
        <f t="shared" si="814"/>
        <v>0</v>
      </c>
      <c r="DG318" s="29">
        <f t="shared" si="814"/>
        <v>0</v>
      </c>
      <c r="DH318" s="29"/>
      <c r="DI318" s="29">
        <f>DI319+DI320+DI321+DI322+DI323+DI324+DI325+DI326</f>
        <v>0</v>
      </c>
      <c r="DJ318" s="29">
        <f>DJ319+DJ320+DJ321+DJ322+DJ323+DJ324+DJ325+DJ326</f>
        <v>0</v>
      </c>
      <c r="DK318" s="29">
        <f>DK319+DK320+DK321+DK322+DK323+DK324+DK325+DK326</f>
        <v>0</v>
      </c>
      <c r="DL318" s="29"/>
      <c r="DM318" s="29">
        <f t="shared" ref="DM318:DR318" si="815">DM319+DM320+DM321+DM322+DM323+DM324+DM325+DM326</f>
        <v>1874.2829899999999</v>
      </c>
      <c r="DN318" s="29">
        <f t="shared" si="815"/>
        <v>1874.2829899999999</v>
      </c>
      <c r="DO318" s="82">
        <f t="shared" ref="DO318:DO321" si="816">DN318/DM318*100</f>
        <v>100</v>
      </c>
      <c r="DP318" s="29">
        <f t="shared" ref="DP318" si="817">DP319+DP320+DP321+DP322+DP323+DP324+DP325+DP326</f>
        <v>366.7</v>
      </c>
      <c r="DQ318" s="29">
        <f t="shared" si="815"/>
        <v>366.7</v>
      </c>
      <c r="DR318" s="29">
        <f t="shared" si="815"/>
        <v>14.2</v>
      </c>
      <c r="DS318" s="29">
        <f>DR318/DQ318*100</f>
        <v>3.872375238614671</v>
      </c>
      <c r="DT318" s="29"/>
      <c r="DU318" s="29">
        <f>DU319+DU320+DU321+DU322+DU323+DU324+DU325+DU326</f>
        <v>0</v>
      </c>
      <c r="DV318" s="29">
        <f>DV319+DV320+DV321+DV322+DV323+DV324+DV325+DV326</f>
        <v>0</v>
      </c>
      <c r="DW318" s="29">
        <f>DW319+DW320+DW321+DW322+DW323+DW324+DW325+DW326</f>
        <v>0</v>
      </c>
      <c r="DX318" s="29"/>
      <c r="DY318" s="29">
        <f t="shared" ref="DY318:ED318" si="818">DY319+DY320+DY321+DY322+DY323+DY324+DY325+DY326</f>
        <v>0</v>
      </c>
      <c r="DZ318" s="29">
        <f t="shared" si="818"/>
        <v>0</v>
      </c>
      <c r="EA318" s="29">
        <f t="shared" si="818"/>
        <v>0</v>
      </c>
      <c r="EB318" s="29">
        <v>21250</v>
      </c>
      <c r="EC318" s="29">
        <f t="shared" si="818"/>
        <v>21250</v>
      </c>
      <c r="ED318" s="29">
        <f t="shared" si="818"/>
        <v>16828.062809999999</v>
      </c>
      <c r="EE318" s="29">
        <f>ED318/EC318*100</f>
        <v>79.190883811764706</v>
      </c>
      <c r="EF318" s="29"/>
      <c r="EG318" s="29"/>
      <c r="EH318" s="29"/>
      <c r="EI318" s="28"/>
      <c r="EJ318" s="29">
        <f>EJ319+EJ320+EJ321+EJ322+EJ323+EJ324+EJ325+EJ326</f>
        <v>17593.400000000001</v>
      </c>
      <c r="EK318" s="29">
        <f>EK319+EK320+EK321+EK322+EK323+EK324+EK325+EK326</f>
        <v>19269.599999999999</v>
      </c>
      <c r="EL318" s="29">
        <f>EL319+EL320+EL321+EL322+EL323+EL324+EL325+EL326</f>
        <v>12414.27375</v>
      </c>
      <c r="EM318" s="29">
        <f>EL318/EK318*100</f>
        <v>64.424138279985073</v>
      </c>
      <c r="EN318" s="29">
        <f>EN319+EN320+EN321+EN322+EN323+EN324+EN325+EN326</f>
        <v>3000.1</v>
      </c>
      <c r="EO318" s="29">
        <f>EO319+EO320+EO321+EO322+EO323+EO324+EO325+EO326</f>
        <v>3000.1</v>
      </c>
      <c r="EP318" s="29">
        <f>EP319+EP320+EP321+EP322+EP323+EP324+EP325+EP326</f>
        <v>310.79005000000001</v>
      </c>
      <c r="EQ318" s="29">
        <f>EP318/EO318*100</f>
        <v>10.359323022565915</v>
      </c>
      <c r="ER318" s="29">
        <f t="shared" ref="ER318" si="819">ER319+ER320+ER321+ER322+ER323+ER324+ER325+ER326</f>
        <v>18468.8</v>
      </c>
      <c r="ES318" s="29">
        <f t="shared" ref="ES318:EZ318" si="820">ES319+ES320+ES321+ES322+ES323+ES324+ES325+ES326</f>
        <v>18468.8</v>
      </c>
      <c r="ET318" s="29">
        <f t="shared" si="820"/>
        <v>18468.8</v>
      </c>
      <c r="EU318" s="29">
        <f t="shared" si="820"/>
        <v>100</v>
      </c>
      <c r="EV318" s="29">
        <f t="shared" ref="EV318" si="821">EV319+EV320+EV321+EV322+EV323+EV324+EV325+EV326</f>
        <v>8000</v>
      </c>
      <c r="EW318" s="29">
        <f t="shared" si="820"/>
        <v>7000</v>
      </c>
      <c r="EX318" s="29">
        <f t="shared" si="820"/>
        <v>7000</v>
      </c>
      <c r="EY318" s="29">
        <f t="shared" si="820"/>
        <v>100</v>
      </c>
      <c r="EZ318" s="29">
        <f t="shared" si="820"/>
        <v>1400</v>
      </c>
      <c r="FA318" s="29">
        <f t="shared" ref="FA318:FC318" si="822">FA319+FA320+FA321+FA322+FA323+FA324+FA325+FA326</f>
        <v>1400</v>
      </c>
      <c r="FB318" s="29">
        <f t="shared" si="822"/>
        <v>1400</v>
      </c>
      <c r="FC318" s="29">
        <f t="shared" si="822"/>
        <v>100</v>
      </c>
      <c r="FD318" s="29">
        <f>FD319+FD320+FD321+FD322+FD323+FD324+FD325+FD326</f>
        <v>0</v>
      </c>
      <c r="FE318" s="29">
        <f>FE319+FE320+FE321+FE322+FE323+FE324+FE325+FE326</f>
        <v>0</v>
      </c>
      <c r="FF318" s="29">
        <f>FF319+FF320+FF321+FF322+FF323+FF324+FF325+FF326</f>
        <v>0</v>
      </c>
      <c r="FG318" s="29">
        <f>FG319+FG320+FG321+FG322+FG323+FG324+FG325+FG326</f>
        <v>0</v>
      </c>
      <c r="FH318" s="29"/>
      <c r="FI318" s="29">
        <f>FI319+FI320+FI321+FI322+FI323+FI324+FI325+FI326</f>
        <v>0</v>
      </c>
      <c r="FJ318" s="29">
        <f>FJ319+FJ320+FJ321+FJ322+FJ323+FJ324+FJ325+FJ326</f>
        <v>0</v>
      </c>
      <c r="FK318" s="29">
        <f>FK319+FK320+FK321+FK322+FK323+FK324+FK325+FK326</f>
        <v>0</v>
      </c>
      <c r="FL318" s="29"/>
      <c r="FM318" s="29">
        <f t="shared" ref="FM318:FR318" si="823">FM319+FM320+FM321+FM322+FM323+FM324+FM325+FM326</f>
        <v>0</v>
      </c>
      <c r="FN318" s="29">
        <f t="shared" si="823"/>
        <v>0</v>
      </c>
      <c r="FO318" s="29">
        <f t="shared" si="823"/>
        <v>0</v>
      </c>
      <c r="FP318" s="29">
        <f t="shared" ref="FP318" si="824">FP319+FP320+FP321+FP322+FP323+FP324+FP325+FP326</f>
        <v>0</v>
      </c>
      <c r="FQ318" s="29">
        <f t="shared" si="823"/>
        <v>0</v>
      </c>
      <c r="FR318" s="29">
        <f t="shared" si="823"/>
        <v>0</v>
      </c>
      <c r="FS318" s="29"/>
      <c r="FT318" s="29"/>
      <c r="FU318" s="29">
        <f t="shared" ref="FU318:GI318" si="825">FU319+FU320+FU321+FU322+FU323+FU324+FU325+FU326</f>
        <v>0</v>
      </c>
      <c r="FV318" s="29">
        <f t="shared" si="825"/>
        <v>0</v>
      </c>
      <c r="FW318" s="29">
        <f t="shared" si="825"/>
        <v>0</v>
      </c>
      <c r="FX318" s="29">
        <f t="shared" si="825"/>
        <v>0</v>
      </c>
      <c r="FY318" s="29">
        <f t="shared" si="825"/>
        <v>0</v>
      </c>
      <c r="FZ318" s="29">
        <f t="shared" si="825"/>
        <v>0</v>
      </c>
      <c r="GA318" s="29">
        <f t="shared" si="825"/>
        <v>0</v>
      </c>
      <c r="GB318" s="29">
        <f t="shared" si="825"/>
        <v>0</v>
      </c>
      <c r="GC318" s="29">
        <f t="shared" ref="GC318:GE318" si="826">GC319+GC320+GC321+GC322+GC323+GC324+GC325+GC326</f>
        <v>0</v>
      </c>
      <c r="GD318" s="29">
        <f t="shared" si="826"/>
        <v>0</v>
      </c>
      <c r="GE318" s="29">
        <f t="shared" si="826"/>
        <v>0</v>
      </c>
      <c r="GF318" s="29">
        <f t="shared" si="825"/>
        <v>0</v>
      </c>
      <c r="GG318" s="29">
        <f t="shared" si="825"/>
        <v>0</v>
      </c>
      <c r="GH318" s="29">
        <f t="shared" si="825"/>
        <v>0</v>
      </c>
      <c r="GI318" s="29">
        <f t="shared" si="825"/>
        <v>0</v>
      </c>
      <c r="GJ318" s="29"/>
      <c r="GK318" s="29">
        <f t="shared" ref="GK318:GQ318" si="827">GK319+GK320+GK321+GK322+GK323+GK324+GK325+GK326</f>
        <v>0</v>
      </c>
      <c r="GL318" s="29">
        <f t="shared" si="827"/>
        <v>0</v>
      </c>
      <c r="GM318" s="29">
        <f t="shared" si="827"/>
        <v>0</v>
      </c>
      <c r="GN318" s="29">
        <f t="shared" si="827"/>
        <v>0</v>
      </c>
      <c r="GO318" s="29">
        <f t="shared" si="827"/>
        <v>0</v>
      </c>
      <c r="GP318" s="29">
        <f t="shared" si="827"/>
        <v>0</v>
      </c>
      <c r="GQ318" s="29">
        <f t="shared" si="827"/>
        <v>0</v>
      </c>
      <c r="GR318" s="29"/>
      <c r="GS318" s="29">
        <f>GS319+GS320+GS321+GS322+GS323+GS324+GS325+GS326</f>
        <v>0</v>
      </c>
      <c r="GT318" s="29">
        <f>GT319+GT320+GT321+GT322+GT323+GT324+GT325+GT326</f>
        <v>0</v>
      </c>
      <c r="GU318" s="29">
        <f>GU319+GU320+GU321+GU322+GU323+GU324+GU325+GU326</f>
        <v>0</v>
      </c>
      <c r="GV318" s="29"/>
      <c r="GW318" s="29"/>
      <c r="GX318" s="29"/>
      <c r="GY318" s="28"/>
      <c r="GZ318" s="28"/>
      <c r="HA318" s="29">
        <f>HA319+HA320+HA321+HA322+HA323+HA324+HA325+HA326</f>
        <v>0</v>
      </c>
      <c r="HB318" s="29">
        <f>HB319+HB320+HB321+HB322+HB323+HB324+HB325+HB326</f>
        <v>0</v>
      </c>
      <c r="HC318" s="28"/>
      <c r="HD318" s="28"/>
      <c r="HE318" s="29">
        <f>HE319+HE320+HE321+HE322+HE323+HE324+HE325+HE326</f>
        <v>0</v>
      </c>
      <c r="HF318" s="29">
        <f>HF319+HF320+HF321+HF322+HF323+HF324+HF325+HF326</f>
        <v>0</v>
      </c>
      <c r="HG318" s="28"/>
      <c r="HH318" s="29">
        <f>HH319+HH320+HH321+HH322+HH323+HH324+HH325+HH326</f>
        <v>3000</v>
      </c>
      <c r="HI318" s="29">
        <f>HI319+HI320+HI321+HI322+HI323+HI324+HI325+HI326</f>
        <v>4000</v>
      </c>
      <c r="HJ318" s="29">
        <f>HJ319+HJ320+HJ321+HJ322+HJ323+HJ324+HJ325+HJ326</f>
        <v>4000</v>
      </c>
      <c r="HK318" s="28">
        <f>HJ318/HI318*100</f>
        <v>100</v>
      </c>
      <c r="HL318" s="29">
        <f>HL319+HL320+HL321+HL322+HL323+HL324+HL325+HL326</f>
        <v>5497.5</v>
      </c>
      <c r="HM318" s="29">
        <f>HM319+HM320+HM321+HM322+HM323+HM324+HM325+HM326</f>
        <v>5497.5</v>
      </c>
      <c r="HN318" s="29">
        <f>HN319+HN320+HN321+HN322+HN323+HN324+HN325+HN326</f>
        <v>3593.9050000000002</v>
      </c>
      <c r="HO318" s="28">
        <f>HN318/HM318*100</f>
        <v>65.373442473851753</v>
      </c>
      <c r="HP318" s="29">
        <f>HP319+HP320+HP321+HP322+HP323+HP324+HP325+HP326</f>
        <v>0</v>
      </c>
      <c r="HQ318" s="29">
        <f>HQ319+HQ320+HQ321+HQ322+HQ323+HQ324+HQ325+HQ326</f>
        <v>210.6</v>
      </c>
      <c r="HR318" s="29">
        <f>HR319+HR320+HR321+HR322+HR323+HR324+HR325+HR326</f>
        <v>210.6</v>
      </c>
      <c r="HS318" s="28">
        <f>HR318/HQ318*100</f>
        <v>100</v>
      </c>
      <c r="HT318" s="29">
        <f>HT319+HT320+HT321+HT322+HT323+HT324+HT325+HT326</f>
        <v>3478.6</v>
      </c>
      <c r="HU318" s="29">
        <f>HU319+HU320+HU321+HU322+HU323+HU324+HU325+HU326</f>
        <v>3478.6</v>
      </c>
      <c r="HV318" s="29">
        <f>HV319+HV320+HV321+HV322+HV323+HV324+HV325+HV326</f>
        <v>3478.6</v>
      </c>
      <c r="HW318" s="28">
        <f>HV318/HU318*100</f>
        <v>100</v>
      </c>
      <c r="HX318" s="29"/>
      <c r="HY318" s="29"/>
      <c r="HZ318" s="29"/>
      <c r="IA318" s="28"/>
      <c r="IB318" s="29"/>
      <c r="IC318" s="29"/>
      <c r="ID318" s="29"/>
      <c r="IE318" s="28"/>
      <c r="IF318" s="29"/>
      <c r="IG318" s="29"/>
      <c r="IH318" s="29"/>
      <c r="II318" s="28"/>
      <c r="IJ318" s="28"/>
      <c r="IK318" s="29"/>
      <c r="IL318" s="29"/>
      <c r="IM318" s="28"/>
      <c r="IN318" s="28"/>
      <c r="IO318" s="29"/>
      <c r="IP318" s="29"/>
      <c r="IQ318" s="28"/>
      <c r="IR318" s="29"/>
      <c r="IS318" s="29">
        <f>IS319+IS320+IS321+IS322+IS323+IS324+IS325+IS326</f>
        <v>0</v>
      </c>
      <c r="IT318" s="29">
        <f>IT319+IT320+IT321+IT322+IT323+IT324+IT325+IT326</f>
        <v>0</v>
      </c>
      <c r="IU318" s="29">
        <f>IU319+IU320+IU321+IU322+IU323+IU324+IU325+IU326</f>
        <v>0</v>
      </c>
      <c r="IV318" s="29"/>
      <c r="IW318" s="29"/>
      <c r="IX318" s="29"/>
      <c r="IY318" s="28"/>
      <c r="IZ318" s="29"/>
      <c r="JA318" s="29"/>
      <c r="JB318" s="29"/>
      <c r="JC318" s="28"/>
      <c r="JD318" s="28"/>
      <c r="JE318" s="29"/>
      <c r="JF318" s="29"/>
      <c r="JG318" s="28"/>
      <c r="JH318" s="29"/>
      <c r="JI318" s="29"/>
      <c r="JJ318" s="29"/>
      <c r="JK318" s="28"/>
      <c r="JL318" s="28"/>
      <c r="JM318" s="29"/>
      <c r="JN318" s="29"/>
      <c r="JO318" s="28"/>
      <c r="JP318" s="29"/>
      <c r="JQ318" s="29"/>
      <c r="JR318" s="29"/>
      <c r="JS318" s="28"/>
      <c r="JT318" s="28"/>
      <c r="JU318" s="28"/>
      <c r="JV318" s="28"/>
      <c r="JW318" s="28"/>
      <c r="JX318" s="75"/>
      <c r="JY318" s="75"/>
      <c r="JZ318" s="75"/>
      <c r="KA318" s="75"/>
      <c r="KB318" s="28"/>
      <c r="KC318" s="29"/>
      <c r="KD318" s="29"/>
      <c r="KE318" s="28"/>
      <c r="KF318" s="28"/>
      <c r="KG318" s="29"/>
      <c r="KH318" s="29"/>
      <c r="KI318" s="28"/>
      <c r="KJ318" s="28"/>
      <c r="KK318" s="29"/>
      <c r="KL318" s="29"/>
      <c r="KM318" s="28"/>
      <c r="KN318" s="28"/>
      <c r="KO318" s="29">
        <f>SUM(KO319:KO326)</f>
        <v>500</v>
      </c>
      <c r="KP318" s="29">
        <f>SUM(KP319:KP326)</f>
        <v>423.88900000000001</v>
      </c>
      <c r="KQ318" s="28">
        <f>KP318/KO318*100</f>
        <v>84.777799999999999</v>
      </c>
      <c r="KR318" s="28"/>
      <c r="KS318" s="29">
        <f>SUM(KS319:KS326)</f>
        <v>0</v>
      </c>
      <c r="KT318" s="29">
        <f>SUM(KT319:KT326)</f>
        <v>0</v>
      </c>
      <c r="KU318" s="28"/>
      <c r="KV318" s="28"/>
      <c r="KW318" s="29">
        <f>SUM(KW319:KW326)</f>
        <v>0</v>
      </c>
      <c r="KX318" s="29">
        <f>SUM(KX319:KX326)</f>
        <v>0</v>
      </c>
      <c r="KY318" s="28"/>
      <c r="KZ318" s="28"/>
      <c r="LA318" s="29">
        <f>SUM(LA319:LA326)</f>
        <v>0</v>
      </c>
      <c r="LB318" s="29">
        <f>SUM(LB319:LB326)</f>
        <v>0</v>
      </c>
      <c r="LC318" s="28"/>
      <c r="LD318" s="28"/>
      <c r="LE318" s="29">
        <f>SUM(LE319:LE326)</f>
        <v>0</v>
      </c>
      <c r="LF318" s="29">
        <f>SUM(LF319:LF326)</f>
        <v>0</v>
      </c>
      <c r="LG318" s="28"/>
      <c r="LH318" s="28"/>
      <c r="LI318" s="29">
        <f>SUM(LI319:LI326)</f>
        <v>0</v>
      </c>
      <c r="LJ318" s="29">
        <f>SUM(LJ319:LJ326)</f>
        <v>0</v>
      </c>
      <c r="LK318" s="28"/>
      <c r="LL318" s="28"/>
      <c r="LM318" s="29">
        <f>SUM(LM319:LM326)</f>
        <v>0</v>
      </c>
      <c r="LN318" s="29">
        <f>SUM(LN319:LN326)</f>
        <v>0</v>
      </c>
      <c r="LO318" s="28"/>
      <c r="LP318" s="28"/>
      <c r="LQ318" s="29">
        <f>SUM(LQ319:LQ326)</f>
        <v>0</v>
      </c>
      <c r="LR318" s="29">
        <f>SUM(LR319:LR326)</f>
        <v>0</v>
      </c>
      <c r="LS318" s="28"/>
    </row>
    <row r="319" spans="1:331" ht="31.5" x14ac:dyDescent="0.25">
      <c r="A319" s="24" t="s">
        <v>229</v>
      </c>
      <c r="B319" s="198">
        <f t="shared" si="682"/>
        <v>140069.89924999999</v>
      </c>
      <c r="C319" s="198">
        <f t="shared" si="683"/>
        <v>160853.19005</v>
      </c>
      <c r="D319" s="198">
        <f t="shared" si="684"/>
        <v>160853.19005</v>
      </c>
      <c r="E319" s="198"/>
      <c r="F319" s="198">
        <f t="shared" si="685"/>
        <v>110174.91084</v>
      </c>
      <c r="G319" s="26">
        <f t="shared" si="761"/>
        <v>68.494078858960123</v>
      </c>
      <c r="H319" s="26"/>
      <c r="I319" s="26"/>
      <c r="J319" s="26"/>
      <c r="K319" s="26"/>
      <c r="L319" s="26"/>
      <c r="M319" s="27"/>
      <c r="N319" s="27"/>
      <c r="O319" s="26"/>
      <c r="P319" s="26"/>
      <c r="Q319" s="27"/>
      <c r="R319" s="27"/>
      <c r="S319" s="26"/>
      <c r="T319" s="26"/>
      <c r="U319" s="27"/>
      <c r="V319" s="27"/>
      <c r="W319" s="26"/>
      <c r="X319" s="27"/>
      <c r="Y319" s="27"/>
      <c r="Z319" s="27"/>
      <c r="AA319" s="26"/>
      <c r="AB319" s="26">
        <v>451.3</v>
      </c>
      <c r="AC319" s="26">
        <v>449.29079999999999</v>
      </c>
      <c r="AD319" s="26">
        <v>449.29079999999999</v>
      </c>
      <c r="AE319" s="27">
        <f>AD319/AC319*100</f>
        <v>100</v>
      </c>
      <c r="AF319" s="27"/>
      <c r="AG319" s="26"/>
      <c r="AH319" s="26"/>
      <c r="AI319" s="27"/>
      <c r="AJ319" s="27"/>
      <c r="AK319" s="27">
        <v>0</v>
      </c>
      <c r="AL319" s="27">
        <v>0</v>
      </c>
      <c r="AM319" s="26"/>
      <c r="AN319" s="27"/>
      <c r="AO319" s="27"/>
      <c r="AP319" s="27"/>
      <c r="AQ319" s="27"/>
      <c r="AR319" s="27">
        <v>102.04</v>
      </c>
      <c r="AS319" s="27">
        <v>102.04</v>
      </c>
      <c r="AT319" s="27">
        <v>102.04</v>
      </c>
      <c r="AU319" s="26">
        <f>AT319/AS319*100</f>
        <v>100</v>
      </c>
      <c r="AV319" s="27"/>
      <c r="AW319" s="27"/>
      <c r="AX319" s="27"/>
      <c r="AY319" s="26"/>
      <c r="AZ319" s="27">
        <v>194.15924999999999</v>
      </c>
      <c r="BA319" s="27">
        <v>194.15924999999999</v>
      </c>
      <c r="BB319" s="27">
        <v>194.15924999999999</v>
      </c>
      <c r="BC319" s="26">
        <f>BB319/BA319*100</f>
        <v>100</v>
      </c>
      <c r="BD319" s="27"/>
      <c r="BE319" s="27"/>
      <c r="BF319" s="27"/>
      <c r="BG319" s="26"/>
      <c r="BH319" s="27"/>
      <c r="BI319" s="27"/>
      <c r="BJ319" s="27"/>
      <c r="BK319" s="26"/>
      <c r="BL319" s="26"/>
      <c r="BM319" s="27"/>
      <c r="BN319" s="27"/>
      <c r="BO319" s="26"/>
      <c r="BP319" s="26"/>
      <c r="BQ319" s="26"/>
      <c r="BR319" s="26"/>
      <c r="BS319" s="26"/>
      <c r="BT319" s="27">
        <v>0</v>
      </c>
      <c r="BU319" s="27">
        <v>0</v>
      </c>
      <c r="BV319" s="27"/>
      <c r="BW319" s="26"/>
      <c r="BX319" s="27">
        <v>45031.3</v>
      </c>
      <c r="BY319" s="27">
        <v>61621.2</v>
      </c>
      <c r="BZ319" s="26">
        <v>33194.217499999999</v>
      </c>
      <c r="CA319" s="27">
        <f>BZ319/BY319*100</f>
        <v>53.868177672619169</v>
      </c>
      <c r="CB319" s="27"/>
      <c r="CC319" s="27"/>
      <c r="CD319" s="27"/>
      <c r="CE319" s="27"/>
      <c r="CF319" s="27">
        <v>10556</v>
      </c>
      <c r="CG319" s="27">
        <v>12364.6</v>
      </c>
      <c r="CH319" s="27">
        <v>7897.7846799999998</v>
      </c>
      <c r="CI319" s="27">
        <f>CH319/CG319*100</f>
        <v>63.874162366756707</v>
      </c>
      <c r="CJ319" s="27">
        <v>1680</v>
      </c>
      <c r="CK319" s="27">
        <v>1680</v>
      </c>
      <c r="CL319" s="27">
        <v>194.298</v>
      </c>
      <c r="CM319" s="27">
        <f>CL319/CK319*100</f>
        <v>11.565357142857142</v>
      </c>
      <c r="CN319" s="27"/>
      <c r="CO319" s="27"/>
      <c r="CP319" s="79"/>
      <c r="CQ319" s="79"/>
      <c r="CR319" s="27"/>
      <c r="CS319" s="27"/>
      <c r="CT319" s="79"/>
      <c r="CU319" s="26"/>
      <c r="CV319" s="26"/>
      <c r="CW319" s="27"/>
      <c r="CX319" s="79"/>
      <c r="CY319" s="79"/>
      <c r="CZ319" s="27"/>
      <c r="DA319" s="27"/>
      <c r="DB319" s="79"/>
      <c r="DC319" s="31"/>
      <c r="DD319" s="27"/>
      <c r="DE319" s="27"/>
      <c r="DF319" s="79"/>
      <c r="DG319" s="79"/>
      <c r="DH319" s="79"/>
      <c r="DI319" s="27"/>
      <c r="DJ319" s="79"/>
      <c r="DK319" s="79"/>
      <c r="DL319" s="79"/>
      <c r="DM319" s="27"/>
      <c r="DN319" s="79"/>
      <c r="DO319" s="31"/>
      <c r="DP319" s="27">
        <v>366.7</v>
      </c>
      <c r="DQ319" s="27">
        <v>366.7</v>
      </c>
      <c r="DR319" s="27">
        <v>14.2</v>
      </c>
      <c r="DS319" s="27">
        <f>DR319/DQ319*100</f>
        <v>3.872375238614671</v>
      </c>
      <c r="DT319" s="27"/>
      <c r="DU319" s="27"/>
      <c r="DV319" s="79"/>
      <c r="DW319" s="79"/>
      <c r="DX319" s="79"/>
      <c r="DY319" s="27"/>
      <c r="DZ319" s="79"/>
      <c r="EA319" s="79"/>
      <c r="EB319" s="27">
        <v>21250</v>
      </c>
      <c r="EC319" s="27">
        <v>21250</v>
      </c>
      <c r="ED319" s="27">
        <v>16828.062809999999</v>
      </c>
      <c r="EE319" s="27">
        <f>ED319/EC319*100</f>
        <v>79.190883811764706</v>
      </c>
      <c r="EF319" s="27"/>
      <c r="EG319" s="27"/>
      <c r="EH319" s="79"/>
      <c r="EI319" s="26"/>
      <c r="EJ319" s="27">
        <v>17593.400000000001</v>
      </c>
      <c r="EK319" s="27">
        <v>19269.599999999999</v>
      </c>
      <c r="EL319" s="27">
        <v>12414.27375</v>
      </c>
      <c r="EM319" s="27">
        <f>EL319/EK319*100</f>
        <v>64.424138279985073</v>
      </c>
      <c r="EN319" s="27">
        <v>3000.1</v>
      </c>
      <c r="EO319" s="27">
        <v>3000.1</v>
      </c>
      <c r="EP319" s="27">
        <v>310.79005000000001</v>
      </c>
      <c r="EQ319" s="27">
        <f>EP319/EO319*100</f>
        <v>10.359323022565915</v>
      </c>
      <c r="ER319" s="27">
        <v>18468.8</v>
      </c>
      <c r="ES319" s="27">
        <v>18468.8</v>
      </c>
      <c r="ET319" s="27">
        <v>18468.8</v>
      </c>
      <c r="EU319" s="27">
        <f>ET319/ES319*100</f>
        <v>100</v>
      </c>
      <c r="EV319" s="27">
        <v>8000</v>
      </c>
      <c r="EW319" s="27">
        <v>7000</v>
      </c>
      <c r="EX319" s="27">
        <v>7000</v>
      </c>
      <c r="EY319" s="27">
        <f>EX319/EW319*100</f>
        <v>100</v>
      </c>
      <c r="EZ319" s="27">
        <v>1400</v>
      </c>
      <c r="FA319" s="27">
        <v>1400</v>
      </c>
      <c r="FB319" s="163">
        <v>1400</v>
      </c>
      <c r="FC319" s="27">
        <f>FB319/FA319*100</f>
        <v>100</v>
      </c>
      <c r="FD319" s="27"/>
      <c r="FE319" s="27"/>
      <c r="FF319" s="79"/>
      <c r="FG319" s="79"/>
      <c r="FH319" s="79"/>
      <c r="FI319" s="27"/>
      <c r="FJ319" s="79"/>
      <c r="FK319" s="79"/>
      <c r="FL319" s="79"/>
      <c r="FM319" s="27"/>
      <c r="FN319" s="79"/>
      <c r="FO319" s="79"/>
      <c r="FP319" s="27"/>
      <c r="FQ319" s="27"/>
      <c r="FR319" s="27"/>
      <c r="FS319" s="27"/>
      <c r="FT319" s="27"/>
      <c r="FU319" s="27"/>
      <c r="FV319" s="27"/>
      <c r="FW319" s="27"/>
      <c r="FX319" s="27"/>
      <c r="FY319" s="27"/>
      <c r="FZ319" s="27"/>
      <c r="GA319" s="27"/>
      <c r="GB319" s="27"/>
      <c r="GC319" s="27"/>
      <c r="GD319" s="27"/>
      <c r="GE319" s="27"/>
      <c r="GF319" s="27"/>
      <c r="GG319" s="27"/>
      <c r="GH319" s="27"/>
      <c r="GI319" s="27"/>
      <c r="GJ319" s="27"/>
      <c r="GK319" s="27"/>
      <c r="GL319" s="27"/>
      <c r="GM319" s="27"/>
      <c r="GN319" s="27"/>
      <c r="GO319" s="27"/>
      <c r="GP319" s="27"/>
      <c r="GQ319" s="27"/>
      <c r="GR319" s="27"/>
      <c r="GS319" s="27">
        <v>0</v>
      </c>
      <c r="GT319" s="27">
        <v>0</v>
      </c>
      <c r="GU319" s="26"/>
      <c r="GV319" s="27"/>
      <c r="GW319" s="27"/>
      <c r="GX319" s="27"/>
      <c r="GY319" s="26"/>
      <c r="GZ319" s="26"/>
      <c r="HA319" s="27"/>
      <c r="HB319" s="27"/>
      <c r="HC319" s="26"/>
      <c r="HD319" s="26"/>
      <c r="HE319" s="27"/>
      <c r="HF319" s="27"/>
      <c r="HG319" s="26"/>
      <c r="HH319" s="27">
        <v>3000</v>
      </c>
      <c r="HI319" s="27">
        <v>4000</v>
      </c>
      <c r="HJ319" s="27">
        <v>4000</v>
      </c>
      <c r="HK319" s="26">
        <f>HJ319/HI319*100</f>
        <v>100</v>
      </c>
      <c r="HL319" s="27">
        <v>5497.5</v>
      </c>
      <c r="HM319" s="27">
        <v>5497.5</v>
      </c>
      <c r="HN319" s="27">
        <v>3593.9050000000002</v>
      </c>
      <c r="HO319" s="26">
        <f>HN319/HM319*100</f>
        <v>65.373442473851753</v>
      </c>
      <c r="HP319" s="27"/>
      <c r="HQ319" s="27">
        <v>210.6</v>
      </c>
      <c r="HR319" s="27">
        <v>210.6</v>
      </c>
      <c r="HS319" s="26">
        <f>HR319/HQ319*100</f>
        <v>100</v>
      </c>
      <c r="HT319" s="27">
        <v>3478.6</v>
      </c>
      <c r="HU319" s="27">
        <v>3478.6</v>
      </c>
      <c r="HV319" s="27">
        <v>3478.6</v>
      </c>
      <c r="HW319" s="26">
        <f t="shared" ref="HW319:HW328" si="828">HV319/HU319*100</f>
        <v>100</v>
      </c>
      <c r="HX319" s="27"/>
      <c r="HY319" s="27"/>
      <c r="HZ319" s="27"/>
      <c r="IA319" s="26"/>
      <c r="IB319" s="27"/>
      <c r="IC319" s="27"/>
      <c r="ID319" s="27"/>
      <c r="IE319" s="26"/>
      <c r="IF319" s="27"/>
      <c r="IG319" s="27"/>
      <c r="IH319" s="27"/>
      <c r="II319" s="26"/>
      <c r="IJ319" s="26"/>
      <c r="IK319" s="27"/>
      <c r="IL319" s="27"/>
      <c r="IM319" s="26"/>
      <c r="IN319" s="26"/>
      <c r="IO319" s="27"/>
      <c r="IP319" s="27"/>
      <c r="IQ319" s="26"/>
      <c r="IR319" s="79"/>
      <c r="IS319" s="27"/>
      <c r="IT319" s="79"/>
      <c r="IU319" s="79"/>
      <c r="IV319" s="27"/>
      <c r="IW319" s="27"/>
      <c r="IX319" s="27"/>
      <c r="IY319" s="26"/>
      <c r="IZ319" s="27"/>
      <c r="JA319" s="27"/>
      <c r="JB319" s="27"/>
      <c r="JC319" s="26"/>
      <c r="JD319" s="26"/>
      <c r="JE319" s="27"/>
      <c r="JF319" s="27"/>
      <c r="JG319" s="26"/>
      <c r="JH319" s="27"/>
      <c r="JI319" s="27"/>
      <c r="JJ319" s="27"/>
      <c r="JK319" s="26"/>
      <c r="JL319" s="26"/>
      <c r="JM319" s="27"/>
      <c r="JN319" s="27"/>
      <c r="JO319" s="26"/>
      <c r="JP319" s="27"/>
      <c r="JQ319" s="27"/>
      <c r="JR319" s="27"/>
      <c r="JS319" s="26"/>
      <c r="JT319" s="26"/>
      <c r="JU319" s="26"/>
      <c r="JV319" s="26"/>
      <c r="JW319" s="26"/>
      <c r="JX319" s="30"/>
      <c r="JY319" s="30"/>
      <c r="JZ319" s="30"/>
      <c r="KA319" s="30"/>
      <c r="KB319" s="26"/>
      <c r="KC319" s="27"/>
      <c r="KD319" s="27"/>
      <c r="KE319" s="26"/>
      <c r="KF319" s="26"/>
      <c r="KG319" s="27"/>
      <c r="KH319" s="27"/>
      <c r="KI319" s="26"/>
      <c r="KJ319" s="26"/>
      <c r="KK319" s="27"/>
      <c r="KL319" s="27"/>
      <c r="KM319" s="26"/>
      <c r="KN319" s="26"/>
      <c r="KO319" s="27">
        <v>500</v>
      </c>
      <c r="KP319" s="27">
        <v>423.88900000000001</v>
      </c>
      <c r="KQ319" s="26">
        <f>KP319/KO319*100</f>
        <v>84.777799999999999</v>
      </c>
      <c r="KR319" s="26"/>
      <c r="KS319" s="27"/>
      <c r="KT319" s="27"/>
      <c r="KU319" s="26"/>
      <c r="KV319" s="26"/>
      <c r="KW319" s="27"/>
      <c r="KX319" s="27"/>
      <c r="KY319" s="26"/>
      <c r="KZ319" s="26"/>
      <c r="LA319" s="27"/>
      <c r="LB319" s="27"/>
      <c r="LC319" s="26"/>
      <c r="LD319" s="26"/>
      <c r="LE319" s="27"/>
      <c r="LF319" s="27"/>
      <c r="LG319" s="26"/>
      <c r="LH319" s="26"/>
      <c r="LI319" s="27"/>
      <c r="LJ319" s="27"/>
      <c r="LK319" s="26"/>
      <c r="LL319" s="26"/>
      <c r="LM319" s="27"/>
      <c r="LN319" s="27"/>
      <c r="LO319" s="26"/>
      <c r="LP319" s="26"/>
      <c r="LQ319" s="27"/>
      <c r="LR319" s="27"/>
      <c r="LS319" s="26"/>
    </row>
    <row r="320" spans="1:331" ht="15.75" x14ac:dyDescent="0.25">
      <c r="A320" s="66" t="s">
        <v>474</v>
      </c>
      <c r="B320" s="198">
        <f t="shared" si="682"/>
        <v>12750</v>
      </c>
      <c r="C320" s="198">
        <f t="shared" si="683"/>
        <v>14050</v>
      </c>
      <c r="D320" s="198">
        <f t="shared" si="684"/>
        <v>14050</v>
      </c>
      <c r="E320" s="198"/>
      <c r="F320" s="198">
        <f t="shared" si="685"/>
        <v>13109.977800000001</v>
      </c>
      <c r="G320" s="26">
        <f t="shared" si="761"/>
        <v>93.309450533807833</v>
      </c>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7"/>
      <c r="AF320" s="27"/>
      <c r="AG320" s="26"/>
      <c r="AH320" s="26"/>
      <c r="AI320" s="26"/>
      <c r="AJ320" s="26"/>
      <c r="AK320" s="26"/>
      <c r="AL320" s="26"/>
      <c r="AM320" s="26"/>
      <c r="AN320" s="26"/>
      <c r="AO320" s="26"/>
      <c r="AP320" s="26">
        <v>0</v>
      </c>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v>1300</v>
      </c>
      <c r="BR320" s="26">
        <v>359.9778</v>
      </c>
      <c r="BS320" s="26">
        <f t="shared" si="686"/>
        <v>27.6906</v>
      </c>
      <c r="BT320" s="26">
        <v>12750</v>
      </c>
      <c r="BU320" s="26">
        <v>12750</v>
      </c>
      <c r="BV320" s="26">
        <v>12750</v>
      </c>
      <c r="BW320" s="26">
        <f>BV320/BU320*100</f>
        <v>100</v>
      </c>
      <c r="BX320" s="184"/>
      <c r="BY320" s="184"/>
      <c r="BZ320" s="184"/>
      <c r="CA320" s="184"/>
      <c r="CB320" s="26"/>
      <c r="CC320" s="26"/>
      <c r="CD320" s="26"/>
      <c r="CE320" s="80"/>
      <c r="CF320" s="26"/>
      <c r="CG320" s="26"/>
      <c r="CH320" s="26"/>
      <c r="CI320" s="80"/>
      <c r="CJ320" s="26"/>
      <c r="CK320" s="26"/>
      <c r="CL320" s="26"/>
      <c r="CM320" s="80"/>
      <c r="CN320" s="26"/>
      <c r="CO320" s="26"/>
      <c r="CP320" s="26"/>
      <c r="CQ320" s="26"/>
      <c r="CR320" s="26"/>
      <c r="CS320" s="26"/>
      <c r="CT320" s="26"/>
      <c r="CU320" s="26"/>
      <c r="CV320" s="26"/>
      <c r="CW320" s="26"/>
      <c r="CX320" s="26"/>
      <c r="CY320" s="80"/>
      <c r="CZ320" s="26"/>
      <c r="DA320" s="26"/>
      <c r="DB320" s="26"/>
      <c r="DC320" s="31"/>
      <c r="DD320" s="26"/>
      <c r="DE320" s="26"/>
      <c r="DF320" s="26"/>
      <c r="DG320" s="80"/>
      <c r="DH320" s="80"/>
      <c r="DI320" s="26"/>
      <c r="DJ320" s="26"/>
      <c r="DK320" s="80"/>
      <c r="DL320" s="80"/>
      <c r="DM320" s="26"/>
      <c r="DN320" s="26"/>
      <c r="DO320" s="31"/>
      <c r="DP320" s="26"/>
      <c r="DQ320" s="26"/>
      <c r="DR320" s="26"/>
      <c r="DS320" s="80"/>
      <c r="DT320" s="80"/>
      <c r="DU320" s="27"/>
      <c r="DV320" s="26"/>
      <c r="DW320" s="80"/>
      <c r="DX320" s="80"/>
      <c r="DY320" s="27"/>
      <c r="DZ320" s="26"/>
      <c r="EA320" s="80"/>
      <c r="EB320" s="27"/>
      <c r="EC320" s="27"/>
      <c r="ED320" s="26"/>
      <c r="EE320" s="80"/>
      <c r="EF320" s="27"/>
      <c r="EG320" s="27"/>
      <c r="EH320" s="26"/>
      <c r="EI320" s="26"/>
      <c r="EJ320" s="27"/>
      <c r="EK320" s="27"/>
      <c r="EL320" s="26"/>
      <c r="EM320" s="80"/>
      <c r="EN320" s="27"/>
      <c r="EO320" s="27"/>
      <c r="EP320" s="26"/>
      <c r="EQ320" s="80"/>
      <c r="ER320" s="26"/>
      <c r="ES320" s="26"/>
      <c r="ET320" s="26"/>
      <c r="EU320" s="80"/>
      <c r="EV320" s="26"/>
      <c r="EW320" s="26"/>
      <c r="EX320" s="26"/>
      <c r="EY320" s="26"/>
      <c r="EZ320" s="26"/>
      <c r="FA320" s="26"/>
      <c r="FB320" s="26"/>
      <c r="FC320" s="26"/>
      <c r="FD320" s="27"/>
      <c r="FE320" s="27"/>
      <c r="FF320" s="26"/>
      <c r="FG320" s="80"/>
      <c r="FH320" s="80"/>
      <c r="FI320" s="27"/>
      <c r="FJ320" s="26"/>
      <c r="FK320" s="80"/>
      <c r="FL320" s="80"/>
      <c r="FM320" s="27"/>
      <c r="FN320" s="26"/>
      <c r="FO320" s="80"/>
      <c r="FP320" s="26"/>
      <c r="FQ320" s="26"/>
      <c r="FR320" s="26"/>
      <c r="FS320" s="80"/>
      <c r="FT320" s="80"/>
      <c r="FU320" s="26"/>
      <c r="FV320" s="26"/>
      <c r="FW320" s="80"/>
      <c r="FX320" s="26"/>
      <c r="FY320" s="26"/>
      <c r="FZ320" s="26"/>
      <c r="GA320" s="80"/>
      <c r="GB320" s="26"/>
      <c r="GC320" s="26"/>
      <c r="GD320" s="26"/>
      <c r="GE320" s="80"/>
      <c r="GF320" s="26"/>
      <c r="GG320" s="26"/>
      <c r="GH320" s="26"/>
      <c r="GI320" s="80"/>
      <c r="GJ320" s="80"/>
      <c r="GK320" s="26"/>
      <c r="GL320" s="26"/>
      <c r="GM320" s="80"/>
      <c r="GN320" s="26"/>
      <c r="GO320" s="26"/>
      <c r="GP320" s="26"/>
      <c r="GQ320" s="80"/>
      <c r="GR320" s="80"/>
      <c r="GS320" s="26"/>
      <c r="GT320" s="26"/>
      <c r="GU320" s="26"/>
      <c r="GV320" s="26"/>
      <c r="GW320" s="26"/>
      <c r="GX320" s="26"/>
      <c r="GY320" s="26"/>
      <c r="GZ320" s="26"/>
      <c r="HA320" s="26"/>
      <c r="HB320" s="26"/>
      <c r="HC320" s="26"/>
      <c r="HD320" s="26"/>
      <c r="HE320" s="26"/>
      <c r="HF320" s="26"/>
      <c r="HG320" s="26"/>
      <c r="HH320" s="26"/>
      <c r="HI320" s="26"/>
      <c r="HJ320" s="26"/>
      <c r="HK320" s="26"/>
      <c r="HL320" s="26"/>
      <c r="HM320" s="26"/>
      <c r="HN320" s="26"/>
      <c r="HO320" s="26"/>
      <c r="HP320" s="26"/>
      <c r="HQ320" s="26"/>
      <c r="HR320" s="26"/>
      <c r="HS320" s="26"/>
      <c r="HT320" s="26"/>
      <c r="HU320" s="26"/>
      <c r="HV320" s="26"/>
      <c r="HW320" s="26"/>
      <c r="HX320" s="26"/>
      <c r="HY320" s="26"/>
      <c r="HZ320" s="26"/>
      <c r="IA320" s="26"/>
      <c r="IB320" s="26"/>
      <c r="IC320" s="26"/>
      <c r="ID320" s="26"/>
      <c r="IE320" s="26"/>
      <c r="IF320" s="26"/>
      <c r="IG320" s="26"/>
      <c r="IH320" s="26"/>
      <c r="II320" s="26"/>
      <c r="IJ320" s="26"/>
      <c r="IK320" s="26"/>
      <c r="IL320" s="26"/>
      <c r="IM320" s="26"/>
      <c r="IN320" s="26"/>
      <c r="IO320" s="26"/>
      <c r="IP320" s="26"/>
      <c r="IQ320" s="26"/>
      <c r="IR320" s="80"/>
      <c r="IS320" s="27"/>
      <c r="IT320" s="26"/>
      <c r="IU320" s="80"/>
      <c r="IV320" s="26"/>
      <c r="IW320" s="26"/>
      <c r="IX320" s="26"/>
      <c r="IY320" s="26"/>
      <c r="IZ320" s="26"/>
      <c r="JA320" s="26"/>
      <c r="JB320" s="26"/>
      <c r="JC320" s="26"/>
      <c r="JD320" s="26"/>
      <c r="JE320" s="26"/>
      <c r="JF320" s="26"/>
      <c r="JG320" s="26"/>
      <c r="JH320" s="26"/>
      <c r="JI320" s="26"/>
      <c r="JJ320" s="26"/>
      <c r="JK320" s="26"/>
      <c r="JL320" s="26"/>
      <c r="JM320" s="26"/>
      <c r="JN320" s="26"/>
      <c r="JO320" s="26"/>
      <c r="JP320" s="26"/>
      <c r="JQ320" s="26"/>
      <c r="JR320" s="26"/>
      <c r="JS320" s="26"/>
      <c r="JT320" s="26"/>
      <c r="JU320" s="26"/>
      <c r="JV320" s="26"/>
      <c r="JW320" s="26"/>
      <c r="JX320" s="30"/>
      <c r="JY320" s="30"/>
      <c r="JZ320" s="30"/>
      <c r="KA320" s="30"/>
      <c r="KB320" s="26"/>
      <c r="KC320" s="26"/>
      <c r="KD320" s="26"/>
      <c r="KE320" s="26"/>
      <c r="KF320" s="26"/>
      <c r="KG320" s="26"/>
      <c r="KH320" s="26"/>
      <c r="KI320" s="26"/>
      <c r="KJ320" s="26"/>
      <c r="KK320" s="26"/>
      <c r="KL320" s="26"/>
      <c r="KM320" s="26"/>
      <c r="KN320" s="26"/>
      <c r="KO320" s="26"/>
      <c r="KP320" s="26"/>
      <c r="KQ320" s="26"/>
      <c r="KR320" s="26"/>
      <c r="KS320" s="26"/>
      <c r="KT320" s="26"/>
      <c r="KU320" s="26"/>
      <c r="KV320" s="26"/>
      <c r="KW320" s="26"/>
      <c r="KX320" s="26"/>
      <c r="KY320" s="26"/>
      <c r="KZ320" s="26"/>
      <c r="LA320" s="26"/>
      <c r="LB320" s="26"/>
      <c r="LC320" s="26"/>
      <c r="LD320" s="26"/>
      <c r="LE320" s="26"/>
      <c r="LF320" s="26"/>
      <c r="LG320" s="26"/>
      <c r="LH320" s="26"/>
      <c r="LI320" s="26"/>
      <c r="LJ320" s="26"/>
      <c r="LK320" s="26"/>
      <c r="LL320" s="26"/>
      <c r="LM320" s="26"/>
      <c r="LN320" s="26"/>
      <c r="LO320" s="26"/>
      <c r="LP320" s="26"/>
      <c r="LQ320" s="26"/>
      <c r="LR320" s="26"/>
      <c r="LS320" s="26"/>
    </row>
    <row r="321" spans="1:331" ht="15.75" x14ac:dyDescent="0.25">
      <c r="A321" s="66" t="s">
        <v>478</v>
      </c>
      <c r="B321" s="198">
        <f t="shared" si="682"/>
        <v>6900</v>
      </c>
      <c r="C321" s="198">
        <f t="shared" si="683"/>
        <v>7469.4429899999996</v>
      </c>
      <c r="D321" s="198">
        <f t="shared" si="684"/>
        <v>7469.4429899999996</v>
      </c>
      <c r="E321" s="198"/>
      <c r="F321" s="198">
        <f t="shared" si="685"/>
        <v>7469.4429899999996</v>
      </c>
      <c r="G321" s="26">
        <f t="shared" si="761"/>
        <v>100</v>
      </c>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7"/>
      <c r="AF321" s="27"/>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184"/>
      <c r="BY321" s="184"/>
      <c r="BZ321" s="184"/>
      <c r="CA321" s="184"/>
      <c r="CB321" s="26"/>
      <c r="CC321" s="26"/>
      <c r="CD321" s="26"/>
      <c r="CE321" s="80"/>
      <c r="CF321" s="26"/>
      <c r="CG321" s="26"/>
      <c r="CH321" s="26"/>
      <c r="CI321" s="80"/>
      <c r="CJ321" s="26"/>
      <c r="CK321" s="26"/>
      <c r="CL321" s="26"/>
      <c r="CM321" s="80"/>
      <c r="CN321" s="26"/>
      <c r="CO321" s="26"/>
      <c r="CP321" s="26"/>
      <c r="CQ321" s="26"/>
      <c r="CR321" s="26"/>
      <c r="CS321" s="26"/>
      <c r="CT321" s="26"/>
      <c r="CU321" s="26"/>
      <c r="CV321" s="26"/>
      <c r="CW321" s="26"/>
      <c r="CX321" s="26"/>
      <c r="CY321" s="80"/>
      <c r="CZ321" s="26">
        <v>6900</v>
      </c>
      <c r="DA321" s="26">
        <v>6900</v>
      </c>
      <c r="DB321" s="26">
        <v>6900</v>
      </c>
      <c r="DC321" s="31">
        <f t="shared" si="713"/>
        <v>100</v>
      </c>
      <c r="DD321" s="26"/>
      <c r="DE321" s="26"/>
      <c r="DF321" s="26"/>
      <c r="DG321" s="80"/>
      <c r="DH321" s="80"/>
      <c r="DI321" s="26"/>
      <c r="DJ321" s="26"/>
      <c r="DK321" s="80"/>
      <c r="DL321" s="80"/>
      <c r="DM321" s="26">
        <v>569.44299000000001</v>
      </c>
      <c r="DN321" s="26">
        <v>569.44299000000001</v>
      </c>
      <c r="DO321" s="31">
        <f t="shared" si="816"/>
        <v>100</v>
      </c>
      <c r="DP321" s="26"/>
      <c r="DQ321" s="26"/>
      <c r="DR321" s="26"/>
      <c r="DS321" s="80"/>
      <c r="DT321" s="80"/>
      <c r="DU321" s="27"/>
      <c r="DV321" s="26"/>
      <c r="DW321" s="80"/>
      <c r="DX321" s="80"/>
      <c r="DY321" s="27"/>
      <c r="DZ321" s="26"/>
      <c r="EA321" s="80"/>
      <c r="EB321" s="27"/>
      <c r="EC321" s="27"/>
      <c r="ED321" s="26"/>
      <c r="EE321" s="80"/>
      <c r="EF321" s="27"/>
      <c r="EG321" s="27"/>
      <c r="EH321" s="26"/>
      <c r="EI321" s="26"/>
      <c r="EJ321" s="27"/>
      <c r="EK321" s="27"/>
      <c r="EL321" s="26"/>
      <c r="EM321" s="80"/>
      <c r="EN321" s="27"/>
      <c r="EO321" s="27"/>
      <c r="EP321" s="26"/>
      <c r="EQ321" s="80"/>
      <c r="ER321" s="26"/>
      <c r="ES321" s="26"/>
      <c r="ET321" s="26"/>
      <c r="EU321" s="80"/>
      <c r="EV321" s="26"/>
      <c r="EW321" s="26"/>
      <c r="EX321" s="26"/>
      <c r="EY321" s="26"/>
      <c r="EZ321" s="26"/>
      <c r="FA321" s="26"/>
      <c r="FB321" s="26"/>
      <c r="FC321" s="26"/>
      <c r="FD321" s="27"/>
      <c r="FE321" s="27"/>
      <c r="FF321" s="26"/>
      <c r="FG321" s="80"/>
      <c r="FH321" s="80"/>
      <c r="FI321" s="27"/>
      <c r="FJ321" s="26"/>
      <c r="FK321" s="80"/>
      <c r="FL321" s="80"/>
      <c r="FM321" s="27"/>
      <c r="FN321" s="26"/>
      <c r="FO321" s="80"/>
      <c r="FP321" s="26"/>
      <c r="FQ321" s="26"/>
      <c r="FR321" s="26"/>
      <c r="FS321" s="80"/>
      <c r="FT321" s="80"/>
      <c r="FU321" s="26"/>
      <c r="FV321" s="26"/>
      <c r="FW321" s="80"/>
      <c r="FX321" s="26"/>
      <c r="FY321" s="26"/>
      <c r="FZ321" s="26"/>
      <c r="GA321" s="80"/>
      <c r="GB321" s="26"/>
      <c r="GC321" s="26"/>
      <c r="GD321" s="26"/>
      <c r="GE321" s="80"/>
      <c r="GF321" s="26"/>
      <c r="GG321" s="26"/>
      <c r="GH321" s="26"/>
      <c r="GI321" s="80"/>
      <c r="GJ321" s="80"/>
      <c r="GK321" s="26"/>
      <c r="GL321" s="26"/>
      <c r="GM321" s="80"/>
      <c r="GN321" s="26"/>
      <c r="GO321" s="26"/>
      <c r="GP321" s="26"/>
      <c r="GQ321" s="80"/>
      <c r="GR321" s="80"/>
      <c r="GS321" s="26"/>
      <c r="GT321" s="26"/>
      <c r="GU321" s="26"/>
      <c r="GV321" s="26"/>
      <c r="GW321" s="26"/>
      <c r="GX321" s="26"/>
      <c r="GY321" s="26"/>
      <c r="GZ321" s="26"/>
      <c r="HA321" s="26"/>
      <c r="HB321" s="26"/>
      <c r="HC321" s="26"/>
      <c r="HD321" s="26"/>
      <c r="HE321" s="26"/>
      <c r="HF321" s="26"/>
      <c r="HG321" s="26"/>
      <c r="HH321" s="26"/>
      <c r="HI321" s="26"/>
      <c r="HJ321" s="26"/>
      <c r="HK321" s="26"/>
      <c r="HL321" s="26"/>
      <c r="HM321" s="26"/>
      <c r="HN321" s="26"/>
      <c r="HO321" s="26"/>
      <c r="HP321" s="26"/>
      <c r="HQ321" s="26"/>
      <c r="HR321" s="26"/>
      <c r="HS321" s="26"/>
      <c r="HT321" s="26"/>
      <c r="HU321" s="26"/>
      <c r="HV321" s="26"/>
      <c r="HW321" s="26"/>
      <c r="HX321" s="26"/>
      <c r="HY321" s="26"/>
      <c r="HZ321" s="26"/>
      <c r="IA321" s="26"/>
      <c r="IB321" s="26"/>
      <c r="IC321" s="26"/>
      <c r="ID321" s="26"/>
      <c r="IE321" s="26"/>
      <c r="IF321" s="26"/>
      <c r="IG321" s="26"/>
      <c r="IH321" s="26"/>
      <c r="II321" s="26"/>
      <c r="IJ321" s="26"/>
      <c r="IK321" s="26"/>
      <c r="IL321" s="26"/>
      <c r="IM321" s="26"/>
      <c r="IN321" s="26"/>
      <c r="IO321" s="26"/>
      <c r="IP321" s="26"/>
      <c r="IQ321" s="26"/>
      <c r="IR321" s="80"/>
      <c r="IS321" s="27"/>
      <c r="IT321" s="26"/>
      <c r="IU321" s="80"/>
      <c r="IV321" s="26"/>
      <c r="IW321" s="26"/>
      <c r="IX321" s="26"/>
      <c r="IY321" s="26"/>
      <c r="IZ321" s="26"/>
      <c r="JA321" s="26"/>
      <c r="JB321" s="26"/>
      <c r="JC321" s="26"/>
      <c r="JD321" s="26"/>
      <c r="JE321" s="26"/>
      <c r="JF321" s="26"/>
      <c r="JG321" s="26"/>
      <c r="JH321" s="26"/>
      <c r="JI321" s="26"/>
      <c r="JJ321" s="26"/>
      <c r="JK321" s="26"/>
      <c r="JL321" s="26"/>
      <c r="JM321" s="26"/>
      <c r="JN321" s="26"/>
      <c r="JO321" s="26"/>
      <c r="JP321" s="26"/>
      <c r="JQ321" s="26"/>
      <c r="JR321" s="26"/>
      <c r="JS321" s="26"/>
      <c r="JT321" s="26"/>
      <c r="JU321" s="26"/>
      <c r="JV321" s="26"/>
      <c r="JW321" s="26"/>
      <c r="JX321" s="30"/>
      <c r="JY321" s="30"/>
      <c r="JZ321" s="30"/>
      <c r="KA321" s="30"/>
      <c r="KB321" s="26"/>
      <c r="KC321" s="26"/>
      <c r="KD321" s="26"/>
      <c r="KE321" s="26"/>
      <c r="KF321" s="26"/>
      <c r="KG321" s="26"/>
      <c r="KH321" s="26"/>
      <c r="KI321" s="26"/>
      <c r="KJ321" s="26"/>
      <c r="KK321" s="26"/>
      <c r="KL321" s="26"/>
      <c r="KM321" s="26"/>
      <c r="KN321" s="26"/>
      <c r="KO321" s="26"/>
      <c r="KP321" s="26"/>
      <c r="KQ321" s="26"/>
      <c r="KR321" s="26"/>
      <c r="KS321" s="26"/>
      <c r="KT321" s="26"/>
      <c r="KU321" s="26"/>
      <c r="KV321" s="26"/>
      <c r="KW321" s="26"/>
      <c r="KX321" s="26"/>
      <c r="KY321" s="26"/>
      <c r="KZ321" s="26"/>
      <c r="LA321" s="26"/>
      <c r="LB321" s="26"/>
      <c r="LC321" s="26"/>
      <c r="LD321" s="26"/>
      <c r="LE321" s="26"/>
      <c r="LF321" s="26"/>
      <c r="LG321" s="26"/>
      <c r="LH321" s="26"/>
      <c r="LI321" s="26"/>
      <c r="LJ321" s="26"/>
      <c r="LK321" s="26"/>
      <c r="LL321" s="26"/>
      <c r="LM321" s="26"/>
      <c r="LN321" s="26"/>
      <c r="LO321" s="26"/>
      <c r="LP321" s="26"/>
      <c r="LQ321" s="26"/>
      <c r="LR321" s="26"/>
      <c r="LS321" s="26"/>
    </row>
    <row r="322" spans="1:331" ht="15.75" x14ac:dyDescent="0.25">
      <c r="A322" s="66" t="s">
        <v>477</v>
      </c>
      <c r="B322" s="198">
        <f t="shared" si="682"/>
        <v>5508</v>
      </c>
      <c r="C322" s="198">
        <f t="shared" si="683"/>
        <v>7740.91</v>
      </c>
      <c r="D322" s="198">
        <f t="shared" si="684"/>
        <v>7740.91</v>
      </c>
      <c r="E322" s="198"/>
      <c r="F322" s="198">
        <f t="shared" si="685"/>
        <v>7740.91</v>
      </c>
      <c r="G322" s="26">
        <f t="shared" si="761"/>
        <v>100</v>
      </c>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7"/>
      <c r="AF322" s="27"/>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v>928.07</v>
      </c>
      <c r="BR322" s="26">
        <v>928.07</v>
      </c>
      <c r="BS322" s="26">
        <f t="shared" si="686"/>
        <v>100</v>
      </c>
      <c r="BT322" s="26"/>
      <c r="BU322" s="26"/>
      <c r="BV322" s="26"/>
      <c r="BW322" s="26"/>
      <c r="BX322" s="184"/>
      <c r="BY322" s="184"/>
      <c r="BZ322" s="184"/>
      <c r="CA322" s="184"/>
      <c r="CB322" s="26"/>
      <c r="CC322" s="26"/>
      <c r="CD322" s="26"/>
      <c r="CE322" s="80"/>
      <c r="CF322" s="26"/>
      <c r="CG322" s="26"/>
      <c r="CH322" s="26"/>
      <c r="CI322" s="80"/>
      <c r="CJ322" s="26"/>
      <c r="CK322" s="26"/>
      <c r="CL322" s="26"/>
      <c r="CM322" s="80"/>
      <c r="CN322" s="26"/>
      <c r="CO322" s="26"/>
      <c r="CP322" s="26"/>
      <c r="CQ322" s="26"/>
      <c r="CR322" s="26"/>
      <c r="CS322" s="26"/>
      <c r="CT322" s="26"/>
      <c r="CU322" s="26"/>
      <c r="CV322" s="26"/>
      <c r="CW322" s="26"/>
      <c r="CX322" s="26"/>
      <c r="CY322" s="80"/>
      <c r="CZ322" s="26">
        <v>5508</v>
      </c>
      <c r="DA322" s="26">
        <v>5508</v>
      </c>
      <c r="DB322" s="26">
        <v>5508</v>
      </c>
      <c r="DC322" s="31">
        <f t="shared" si="713"/>
        <v>100</v>
      </c>
      <c r="DD322" s="26"/>
      <c r="DE322" s="26"/>
      <c r="DF322" s="26"/>
      <c r="DG322" s="80"/>
      <c r="DH322" s="80"/>
      <c r="DI322" s="26"/>
      <c r="DJ322" s="26"/>
      <c r="DK322" s="80"/>
      <c r="DL322" s="80"/>
      <c r="DM322" s="26">
        <v>1304.8399999999999</v>
      </c>
      <c r="DN322" s="26">
        <v>1304.8399999999999</v>
      </c>
      <c r="DO322" s="31">
        <f>DN322/DM322*100</f>
        <v>100</v>
      </c>
      <c r="DP322" s="26"/>
      <c r="DQ322" s="26"/>
      <c r="DR322" s="26"/>
      <c r="DS322" s="80"/>
      <c r="DT322" s="80"/>
      <c r="DU322" s="27"/>
      <c r="DV322" s="26"/>
      <c r="DW322" s="80"/>
      <c r="DX322" s="80"/>
      <c r="DY322" s="27"/>
      <c r="DZ322" s="26"/>
      <c r="EA322" s="80"/>
      <c r="EB322" s="27"/>
      <c r="EC322" s="27"/>
      <c r="ED322" s="26"/>
      <c r="EE322" s="80"/>
      <c r="EF322" s="27"/>
      <c r="EG322" s="27"/>
      <c r="EH322" s="26"/>
      <c r="EI322" s="26"/>
      <c r="EJ322" s="27"/>
      <c r="EK322" s="27"/>
      <c r="EL322" s="26"/>
      <c r="EM322" s="80"/>
      <c r="EN322" s="27"/>
      <c r="EO322" s="27"/>
      <c r="EP322" s="26"/>
      <c r="EQ322" s="80"/>
      <c r="ER322" s="26"/>
      <c r="ES322" s="26"/>
      <c r="ET322" s="26"/>
      <c r="EU322" s="80"/>
      <c r="EV322" s="26"/>
      <c r="EW322" s="26"/>
      <c r="EX322" s="26"/>
      <c r="EY322" s="26"/>
      <c r="EZ322" s="26"/>
      <c r="FA322" s="26"/>
      <c r="FB322" s="26"/>
      <c r="FC322" s="26"/>
      <c r="FD322" s="27"/>
      <c r="FE322" s="27"/>
      <c r="FF322" s="26"/>
      <c r="FG322" s="80"/>
      <c r="FH322" s="80"/>
      <c r="FI322" s="27"/>
      <c r="FJ322" s="26"/>
      <c r="FK322" s="80"/>
      <c r="FL322" s="80"/>
      <c r="FM322" s="27"/>
      <c r="FN322" s="26"/>
      <c r="FO322" s="80"/>
      <c r="FP322" s="26"/>
      <c r="FQ322" s="26"/>
      <c r="FR322" s="26"/>
      <c r="FS322" s="80"/>
      <c r="FT322" s="80"/>
      <c r="FU322" s="26"/>
      <c r="FV322" s="26"/>
      <c r="FW322" s="80"/>
      <c r="FX322" s="26"/>
      <c r="FY322" s="26"/>
      <c r="FZ322" s="26"/>
      <c r="GA322" s="80"/>
      <c r="GB322" s="26"/>
      <c r="GC322" s="26"/>
      <c r="GD322" s="26"/>
      <c r="GE322" s="80"/>
      <c r="GF322" s="26"/>
      <c r="GG322" s="26"/>
      <c r="GH322" s="26"/>
      <c r="GI322" s="80"/>
      <c r="GJ322" s="80"/>
      <c r="GK322" s="26"/>
      <c r="GL322" s="26"/>
      <c r="GM322" s="80"/>
      <c r="GN322" s="26"/>
      <c r="GO322" s="26"/>
      <c r="GP322" s="26"/>
      <c r="GQ322" s="80"/>
      <c r="GR322" s="80"/>
      <c r="GS322" s="26"/>
      <c r="GT322" s="26"/>
      <c r="GU322" s="26"/>
      <c r="GV322" s="26"/>
      <c r="GW322" s="26"/>
      <c r="GX322" s="26"/>
      <c r="GY322" s="26"/>
      <c r="GZ322" s="26"/>
      <c r="HA322" s="26"/>
      <c r="HB322" s="26"/>
      <c r="HC322" s="26"/>
      <c r="HD322" s="26"/>
      <c r="HE322" s="26"/>
      <c r="HF322" s="26"/>
      <c r="HG322" s="26"/>
      <c r="HH322" s="26"/>
      <c r="HI322" s="26"/>
      <c r="HJ322" s="26"/>
      <c r="HK322" s="26"/>
      <c r="HL322" s="26"/>
      <c r="HM322" s="26"/>
      <c r="HN322" s="26"/>
      <c r="HO322" s="26"/>
      <c r="HP322" s="26"/>
      <c r="HQ322" s="26"/>
      <c r="HR322" s="26"/>
      <c r="HS322" s="26"/>
      <c r="HT322" s="26"/>
      <c r="HU322" s="26"/>
      <c r="HV322" s="26"/>
      <c r="HW322" s="26"/>
      <c r="HX322" s="26"/>
      <c r="HY322" s="26"/>
      <c r="HZ322" s="26"/>
      <c r="IA322" s="26"/>
      <c r="IB322" s="26"/>
      <c r="IC322" s="26"/>
      <c r="ID322" s="26"/>
      <c r="IE322" s="26"/>
      <c r="IF322" s="26"/>
      <c r="IG322" s="26"/>
      <c r="IH322" s="26"/>
      <c r="II322" s="26"/>
      <c r="IJ322" s="26"/>
      <c r="IK322" s="26"/>
      <c r="IL322" s="26"/>
      <c r="IM322" s="26"/>
      <c r="IN322" s="26"/>
      <c r="IO322" s="26"/>
      <c r="IP322" s="26"/>
      <c r="IQ322" s="26"/>
      <c r="IR322" s="80"/>
      <c r="IS322" s="27"/>
      <c r="IT322" s="26"/>
      <c r="IU322" s="80"/>
      <c r="IV322" s="26"/>
      <c r="IW322" s="26"/>
      <c r="IX322" s="26"/>
      <c r="IY322" s="26"/>
      <c r="IZ322" s="26"/>
      <c r="JA322" s="26"/>
      <c r="JB322" s="26"/>
      <c r="JC322" s="26"/>
      <c r="JD322" s="26"/>
      <c r="JE322" s="26"/>
      <c r="JF322" s="26"/>
      <c r="JG322" s="26"/>
      <c r="JH322" s="26"/>
      <c r="JI322" s="26"/>
      <c r="JJ322" s="26"/>
      <c r="JK322" s="26"/>
      <c r="JL322" s="26"/>
      <c r="JM322" s="26"/>
      <c r="JN322" s="26"/>
      <c r="JO322" s="26"/>
      <c r="JP322" s="26"/>
      <c r="JQ322" s="26"/>
      <c r="JR322" s="26"/>
      <c r="JS322" s="26"/>
      <c r="JT322" s="26"/>
      <c r="JU322" s="26"/>
      <c r="JV322" s="26"/>
      <c r="JW322" s="26"/>
      <c r="JX322" s="30"/>
      <c r="JY322" s="30"/>
      <c r="JZ322" s="30"/>
      <c r="KA322" s="30"/>
      <c r="KB322" s="26"/>
      <c r="KC322" s="26"/>
      <c r="KD322" s="26"/>
      <c r="KE322" s="26"/>
      <c r="KF322" s="26"/>
      <c r="KG322" s="26"/>
      <c r="KH322" s="26"/>
      <c r="KI322" s="26"/>
      <c r="KJ322" s="26"/>
      <c r="KK322" s="26"/>
      <c r="KL322" s="26"/>
      <c r="KM322" s="26"/>
      <c r="KN322" s="26"/>
      <c r="KO322" s="26"/>
      <c r="KP322" s="26"/>
      <c r="KQ322" s="26"/>
      <c r="KR322" s="26"/>
      <c r="KS322" s="26"/>
      <c r="KT322" s="26"/>
      <c r="KU322" s="26"/>
      <c r="KV322" s="26"/>
      <c r="KW322" s="26"/>
      <c r="KX322" s="26"/>
      <c r="KY322" s="26"/>
      <c r="KZ322" s="26"/>
      <c r="LA322" s="26"/>
      <c r="LB322" s="26"/>
      <c r="LC322" s="26"/>
      <c r="LD322" s="26"/>
      <c r="LE322" s="26"/>
      <c r="LF322" s="26"/>
      <c r="LG322" s="26"/>
      <c r="LH322" s="26"/>
      <c r="LI322" s="26"/>
      <c r="LJ322" s="26"/>
      <c r="LK322" s="26"/>
      <c r="LL322" s="26"/>
      <c r="LM322" s="26"/>
      <c r="LN322" s="26"/>
      <c r="LO322" s="26"/>
      <c r="LP322" s="26"/>
      <c r="LQ322" s="26"/>
      <c r="LR322" s="26"/>
      <c r="LS322" s="26"/>
    </row>
    <row r="323" spans="1:331" ht="15.75" x14ac:dyDescent="0.25">
      <c r="A323" s="66" t="s">
        <v>172</v>
      </c>
      <c r="B323" s="198">
        <f t="shared" si="682"/>
        <v>5928</v>
      </c>
      <c r="C323" s="198">
        <f t="shared" si="683"/>
        <v>5928</v>
      </c>
      <c r="D323" s="198">
        <f t="shared" si="684"/>
        <v>5928</v>
      </c>
      <c r="E323" s="198"/>
      <c r="F323" s="198">
        <f t="shared" si="685"/>
        <v>5928</v>
      </c>
      <c r="G323" s="26">
        <f t="shared" si="761"/>
        <v>100</v>
      </c>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7"/>
      <c r="AF323" s="27"/>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184"/>
      <c r="BY323" s="184"/>
      <c r="BZ323" s="184"/>
      <c r="CA323" s="184"/>
      <c r="CB323" s="26"/>
      <c r="CC323" s="26"/>
      <c r="CD323" s="26"/>
      <c r="CE323" s="80"/>
      <c r="CF323" s="26"/>
      <c r="CG323" s="26"/>
      <c r="CH323" s="26"/>
      <c r="CI323" s="80"/>
      <c r="CJ323" s="26"/>
      <c r="CK323" s="26"/>
      <c r="CL323" s="26"/>
      <c r="CM323" s="80"/>
      <c r="CN323" s="26"/>
      <c r="CO323" s="26"/>
      <c r="CP323" s="26"/>
      <c r="CQ323" s="80"/>
      <c r="CR323" s="26"/>
      <c r="CS323" s="26"/>
      <c r="CT323" s="26"/>
      <c r="CU323" s="80"/>
      <c r="CV323" s="80"/>
      <c r="CW323" s="26"/>
      <c r="CX323" s="26"/>
      <c r="CY323" s="80"/>
      <c r="CZ323" s="26">
        <v>5928</v>
      </c>
      <c r="DA323" s="26">
        <v>5928</v>
      </c>
      <c r="DB323" s="26">
        <v>5928</v>
      </c>
      <c r="DC323" s="31">
        <f t="shared" si="713"/>
        <v>100</v>
      </c>
      <c r="DD323" s="26"/>
      <c r="DE323" s="26"/>
      <c r="DF323" s="26"/>
      <c r="DG323" s="80"/>
      <c r="DH323" s="80"/>
      <c r="DI323" s="26"/>
      <c r="DJ323" s="26"/>
      <c r="DK323" s="80"/>
      <c r="DL323" s="80"/>
      <c r="DM323" s="26"/>
      <c r="DN323" s="26"/>
      <c r="DO323" s="80"/>
      <c r="DP323" s="26"/>
      <c r="DQ323" s="26"/>
      <c r="DR323" s="26"/>
      <c r="DS323" s="80"/>
      <c r="DT323" s="80"/>
      <c r="DU323" s="27"/>
      <c r="DV323" s="26"/>
      <c r="DW323" s="80"/>
      <c r="DX323" s="80"/>
      <c r="DY323" s="27"/>
      <c r="DZ323" s="26"/>
      <c r="EA323" s="80"/>
      <c r="EB323" s="27"/>
      <c r="EC323" s="27"/>
      <c r="ED323" s="26"/>
      <c r="EE323" s="80"/>
      <c r="EF323" s="27"/>
      <c r="EG323" s="27"/>
      <c r="EH323" s="26"/>
      <c r="EI323" s="26"/>
      <c r="EJ323" s="27"/>
      <c r="EK323" s="27"/>
      <c r="EL323" s="26"/>
      <c r="EM323" s="80"/>
      <c r="EN323" s="27"/>
      <c r="EO323" s="27"/>
      <c r="EP323" s="26"/>
      <c r="EQ323" s="80"/>
      <c r="ER323" s="26"/>
      <c r="ES323" s="26"/>
      <c r="ET323" s="26"/>
      <c r="EU323" s="80"/>
      <c r="EV323" s="26"/>
      <c r="EW323" s="26"/>
      <c r="EX323" s="26"/>
      <c r="EY323" s="26"/>
      <c r="EZ323" s="26"/>
      <c r="FA323" s="26"/>
      <c r="FB323" s="26"/>
      <c r="FC323" s="26"/>
      <c r="FD323" s="27"/>
      <c r="FE323" s="27"/>
      <c r="FF323" s="26"/>
      <c r="FG323" s="80"/>
      <c r="FH323" s="80"/>
      <c r="FI323" s="27"/>
      <c r="FJ323" s="26"/>
      <c r="FK323" s="80"/>
      <c r="FL323" s="80"/>
      <c r="FM323" s="27"/>
      <c r="FN323" s="26"/>
      <c r="FO323" s="80"/>
      <c r="FP323" s="26"/>
      <c r="FQ323" s="26"/>
      <c r="FR323" s="26"/>
      <c r="FS323" s="80"/>
      <c r="FT323" s="80"/>
      <c r="FU323" s="26"/>
      <c r="FV323" s="26"/>
      <c r="FW323" s="80"/>
      <c r="FX323" s="26"/>
      <c r="FY323" s="26"/>
      <c r="FZ323" s="26"/>
      <c r="GA323" s="80"/>
      <c r="GB323" s="26"/>
      <c r="GC323" s="26"/>
      <c r="GD323" s="26"/>
      <c r="GE323" s="80"/>
      <c r="GF323" s="26"/>
      <c r="GG323" s="26"/>
      <c r="GH323" s="26"/>
      <c r="GI323" s="80"/>
      <c r="GJ323" s="80"/>
      <c r="GK323" s="26"/>
      <c r="GL323" s="26"/>
      <c r="GM323" s="80"/>
      <c r="GN323" s="26"/>
      <c r="GO323" s="26"/>
      <c r="GP323" s="26"/>
      <c r="GQ323" s="80"/>
      <c r="GR323" s="80"/>
      <c r="GS323" s="26"/>
      <c r="GT323" s="26"/>
      <c r="GU323" s="26"/>
      <c r="GV323" s="26"/>
      <c r="GW323" s="26"/>
      <c r="GX323" s="26"/>
      <c r="GY323" s="26"/>
      <c r="GZ323" s="26"/>
      <c r="HA323" s="26"/>
      <c r="HB323" s="26"/>
      <c r="HC323" s="26"/>
      <c r="HD323" s="26"/>
      <c r="HE323" s="26"/>
      <c r="HF323" s="26"/>
      <c r="HG323" s="26"/>
      <c r="HH323" s="26"/>
      <c r="HI323" s="26"/>
      <c r="HJ323" s="26"/>
      <c r="HK323" s="26"/>
      <c r="HL323" s="26"/>
      <c r="HM323" s="26"/>
      <c r="HN323" s="26"/>
      <c r="HO323" s="26"/>
      <c r="HP323" s="26"/>
      <c r="HQ323" s="26"/>
      <c r="HR323" s="26"/>
      <c r="HS323" s="26"/>
      <c r="HT323" s="26"/>
      <c r="HU323" s="26"/>
      <c r="HV323" s="26"/>
      <c r="HW323" s="26"/>
      <c r="HX323" s="26"/>
      <c r="HY323" s="26"/>
      <c r="HZ323" s="26"/>
      <c r="IA323" s="26"/>
      <c r="IB323" s="26"/>
      <c r="IC323" s="26"/>
      <c r="ID323" s="26"/>
      <c r="IE323" s="26"/>
      <c r="IF323" s="26"/>
      <c r="IG323" s="26"/>
      <c r="IH323" s="26"/>
      <c r="II323" s="26"/>
      <c r="IJ323" s="26"/>
      <c r="IK323" s="26"/>
      <c r="IL323" s="26"/>
      <c r="IM323" s="26"/>
      <c r="IN323" s="26"/>
      <c r="IO323" s="26"/>
      <c r="IP323" s="26"/>
      <c r="IQ323" s="26"/>
      <c r="IR323" s="80"/>
      <c r="IS323" s="27"/>
      <c r="IT323" s="26"/>
      <c r="IU323" s="80"/>
      <c r="IV323" s="26"/>
      <c r="IW323" s="26"/>
      <c r="IX323" s="26"/>
      <c r="IY323" s="26"/>
      <c r="IZ323" s="26"/>
      <c r="JA323" s="26"/>
      <c r="JB323" s="26"/>
      <c r="JC323" s="26"/>
      <c r="JD323" s="26"/>
      <c r="JE323" s="26"/>
      <c r="JF323" s="26"/>
      <c r="JG323" s="26"/>
      <c r="JH323" s="26"/>
      <c r="JI323" s="26"/>
      <c r="JJ323" s="26"/>
      <c r="JK323" s="26"/>
      <c r="JL323" s="26"/>
      <c r="JM323" s="26"/>
      <c r="JN323" s="26"/>
      <c r="JO323" s="26"/>
      <c r="JP323" s="26"/>
      <c r="JQ323" s="26"/>
      <c r="JR323" s="26"/>
      <c r="JS323" s="26"/>
      <c r="JT323" s="26"/>
      <c r="JU323" s="26"/>
      <c r="JV323" s="26"/>
      <c r="JW323" s="26"/>
      <c r="JX323" s="30"/>
      <c r="JY323" s="30"/>
      <c r="JZ323" s="30"/>
      <c r="KA323" s="30"/>
      <c r="KB323" s="26"/>
      <c r="KC323" s="26"/>
      <c r="KD323" s="26"/>
      <c r="KE323" s="26"/>
      <c r="KF323" s="26"/>
      <c r="KG323" s="26"/>
      <c r="KH323" s="26"/>
      <c r="KI323" s="26"/>
      <c r="KJ323" s="26"/>
      <c r="KK323" s="26"/>
      <c r="KL323" s="26"/>
      <c r="KM323" s="26"/>
      <c r="KN323" s="26"/>
      <c r="KO323" s="26"/>
      <c r="KP323" s="26"/>
      <c r="KQ323" s="26"/>
      <c r="KR323" s="26"/>
      <c r="KS323" s="26"/>
      <c r="KT323" s="26"/>
      <c r="KU323" s="26"/>
      <c r="KV323" s="26"/>
      <c r="KW323" s="26"/>
      <c r="KX323" s="26"/>
      <c r="KY323" s="26"/>
      <c r="KZ323" s="26"/>
      <c r="LA323" s="26"/>
      <c r="LB323" s="26"/>
      <c r="LC323" s="26"/>
      <c r="LD323" s="26"/>
      <c r="LE323" s="26"/>
      <c r="LF323" s="26"/>
      <c r="LG323" s="26"/>
      <c r="LH323" s="26"/>
      <c r="LI323" s="26"/>
      <c r="LJ323" s="26"/>
      <c r="LK323" s="26"/>
      <c r="LL323" s="26"/>
      <c r="LM323" s="26"/>
      <c r="LN323" s="26"/>
      <c r="LO323" s="26"/>
      <c r="LP323" s="26"/>
      <c r="LQ323" s="26"/>
      <c r="LR323" s="26"/>
      <c r="LS323" s="26"/>
    </row>
    <row r="324" spans="1:331" ht="15.75" x14ac:dyDescent="0.25">
      <c r="A324" s="66" t="s">
        <v>476</v>
      </c>
      <c r="B324" s="198">
        <f t="shared" si="682"/>
        <v>7389</v>
      </c>
      <c r="C324" s="198">
        <f t="shared" si="683"/>
        <v>7389</v>
      </c>
      <c r="D324" s="198">
        <f t="shared" si="684"/>
        <v>7389</v>
      </c>
      <c r="E324" s="198"/>
      <c r="F324" s="198">
        <f t="shared" si="685"/>
        <v>0</v>
      </c>
      <c r="G324" s="26">
        <f t="shared" si="761"/>
        <v>0</v>
      </c>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7"/>
      <c r="AF324" s="27"/>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184"/>
      <c r="BY324" s="184"/>
      <c r="BZ324" s="184"/>
      <c r="CA324" s="184"/>
      <c r="CB324" s="26"/>
      <c r="CC324" s="26"/>
      <c r="CD324" s="26"/>
      <c r="CE324" s="80"/>
      <c r="CF324" s="26"/>
      <c r="CG324" s="26"/>
      <c r="CH324" s="26"/>
      <c r="CI324" s="80"/>
      <c r="CJ324" s="26"/>
      <c r="CK324" s="26"/>
      <c r="CL324" s="26"/>
      <c r="CM324" s="80"/>
      <c r="CN324" s="26"/>
      <c r="CO324" s="26"/>
      <c r="CP324" s="26"/>
      <c r="CQ324" s="80"/>
      <c r="CR324" s="26"/>
      <c r="CS324" s="26"/>
      <c r="CT324" s="26"/>
      <c r="CU324" s="80"/>
      <c r="CV324" s="80"/>
      <c r="CW324" s="26"/>
      <c r="CX324" s="26"/>
      <c r="CY324" s="80"/>
      <c r="CZ324" s="26">
        <v>7389</v>
      </c>
      <c r="DA324" s="26">
        <v>7389</v>
      </c>
      <c r="DB324" s="26">
        <v>0</v>
      </c>
      <c r="DC324" s="31">
        <f t="shared" si="713"/>
        <v>0</v>
      </c>
      <c r="DD324" s="26"/>
      <c r="DE324" s="26"/>
      <c r="DF324" s="26"/>
      <c r="DG324" s="80"/>
      <c r="DH324" s="80"/>
      <c r="DI324" s="26"/>
      <c r="DJ324" s="26"/>
      <c r="DK324" s="80"/>
      <c r="DL324" s="80"/>
      <c r="DM324" s="26"/>
      <c r="DN324" s="26"/>
      <c r="DO324" s="80"/>
      <c r="DP324" s="26"/>
      <c r="DQ324" s="26"/>
      <c r="DR324" s="26"/>
      <c r="DS324" s="80"/>
      <c r="DT324" s="80"/>
      <c r="DU324" s="27"/>
      <c r="DV324" s="26"/>
      <c r="DW324" s="80"/>
      <c r="DX324" s="80"/>
      <c r="DY324" s="27"/>
      <c r="DZ324" s="26"/>
      <c r="EA324" s="80"/>
      <c r="EB324" s="27"/>
      <c r="EC324" s="27"/>
      <c r="ED324" s="26"/>
      <c r="EE324" s="80"/>
      <c r="EF324" s="27"/>
      <c r="EG324" s="27"/>
      <c r="EH324" s="26"/>
      <c r="EI324" s="26"/>
      <c r="EJ324" s="27"/>
      <c r="EK324" s="27"/>
      <c r="EL324" s="26"/>
      <c r="EM324" s="80"/>
      <c r="EN324" s="27"/>
      <c r="EO324" s="27"/>
      <c r="EP324" s="26"/>
      <c r="EQ324" s="80"/>
      <c r="ER324" s="26"/>
      <c r="ES324" s="26"/>
      <c r="ET324" s="26"/>
      <c r="EU324" s="80"/>
      <c r="EV324" s="26"/>
      <c r="EW324" s="26"/>
      <c r="EX324" s="26"/>
      <c r="EY324" s="26"/>
      <c r="EZ324" s="26"/>
      <c r="FA324" s="26"/>
      <c r="FB324" s="26"/>
      <c r="FC324" s="26"/>
      <c r="FD324" s="27"/>
      <c r="FE324" s="27"/>
      <c r="FF324" s="26"/>
      <c r="FG324" s="80"/>
      <c r="FH324" s="80"/>
      <c r="FI324" s="27"/>
      <c r="FJ324" s="26"/>
      <c r="FK324" s="80"/>
      <c r="FL324" s="80"/>
      <c r="FM324" s="27"/>
      <c r="FN324" s="26"/>
      <c r="FO324" s="80"/>
      <c r="FP324" s="26"/>
      <c r="FQ324" s="26"/>
      <c r="FR324" s="26"/>
      <c r="FS324" s="80"/>
      <c r="FT324" s="80"/>
      <c r="FU324" s="26"/>
      <c r="FV324" s="26"/>
      <c r="FW324" s="80"/>
      <c r="FX324" s="26"/>
      <c r="FY324" s="26"/>
      <c r="FZ324" s="26"/>
      <c r="GA324" s="80"/>
      <c r="GB324" s="26"/>
      <c r="GC324" s="26"/>
      <c r="GD324" s="26"/>
      <c r="GE324" s="80"/>
      <c r="GF324" s="26"/>
      <c r="GG324" s="26"/>
      <c r="GH324" s="26"/>
      <c r="GI324" s="80"/>
      <c r="GJ324" s="80"/>
      <c r="GK324" s="26"/>
      <c r="GL324" s="26"/>
      <c r="GM324" s="80"/>
      <c r="GN324" s="26"/>
      <c r="GO324" s="26"/>
      <c r="GP324" s="26"/>
      <c r="GQ324" s="80"/>
      <c r="GR324" s="80"/>
      <c r="GS324" s="26"/>
      <c r="GT324" s="26"/>
      <c r="GU324" s="26"/>
      <c r="GV324" s="26"/>
      <c r="GW324" s="26"/>
      <c r="GX324" s="26"/>
      <c r="GY324" s="26"/>
      <c r="GZ324" s="26"/>
      <c r="HA324" s="26"/>
      <c r="HB324" s="26"/>
      <c r="HC324" s="26"/>
      <c r="HD324" s="26"/>
      <c r="HE324" s="26"/>
      <c r="HF324" s="26"/>
      <c r="HG324" s="26"/>
      <c r="HH324" s="26"/>
      <c r="HI324" s="26"/>
      <c r="HJ324" s="26"/>
      <c r="HK324" s="26"/>
      <c r="HL324" s="26"/>
      <c r="HM324" s="26"/>
      <c r="HN324" s="26"/>
      <c r="HO324" s="26"/>
      <c r="HP324" s="26"/>
      <c r="HQ324" s="26"/>
      <c r="HR324" s="26"/>
      <c r="HS324" s="26"/>
      <c r="HT324" s="26"/>
      <c r="HU324" s="26"/>
      <c r="HV324" s="26"/>
      <c r="HW324" s="26"/>
      <c r="HX324" s="26"/>
      <c r="HY324" s="26"/>
      <c r="HZ324" s="26"/>
      <c r="IA324" s="26"/>
      <c r="IB324" s="26"/>
      <c r="IC324" s="26"/>
      <c r="ID324" s="26"/>
      <c r="IE324" s="26"/>
      <c r="IF324" s="26"/>
      <c r="IG324" s="26"/>
      <c r="IH324" s="26"/>
      <c r="II324" s="26"/>
      <c r="IJ324" s="26"/>
      <c r="IK324" s="26"/>
      <c r="IL324" s="26"/>
      <c r="IM324" s="26"/>
      <c r="IN324" s="26"/>
      <c r="IO324" s="26"/>
      <c r="IP324" s="26"/>
      <c r="IQ324" s="26"/>
      <c r="IR324" s="80"/>
      <c r="IS324" s="27"/>
      <c r="IT324" s="26"/>
      <c r="IU324" s="80"/>
      <c r="IV324" s="26"/>
      <c r="IW324" s="26"/>
      <c r="IX324" s="26"/>
      <c r="IY324" s="26"/>
      <c r="IZ324" s="26"/>
      <c r="JA324" s="26"/>
      <c r="JB324" s="26"/>
      <c r="JC324" s="26"/>
      <c r="JD324" s="26"/>
      <c r="JE324" s="26"/>
      <c r="JF324" s="26"/>
      <c r="JG324" s="26"/>
      <c r="JH324" s="26"/>
      <c r="JI324" s="26"/>
      <c r="JJ324" s="26"/>
      <c r="JK324" s="26"/>
      <c r="JL324" s="26"/>
      <c r="JM324" s="26"/>
      <c r="JN324" s="26"/>
      <c r="JO324" s="26"/>
      <c r="JP324" s="26"/>
      <c r="JQ324" s="26"/>
      <c r="JR324" s="26"/>
      <c r="JS324" s="26"/>
      <c r="JT324" s="26"/>
      <c r="JU324" s="26"/>
      <c r="JV324" s="26"/>
      <c r="JW324" s="26"/>
      <c r="JX324" s="30"/>
      <c r="JY324" s="30"/>
      <c r="JZ324" s="30"/>
      <c r="KA324" s="30"/>
      <c r="KB324" s="26"/>
      <c r="KC324" s="26"/>
      <c r="KD324" s="26"/>
      <c r="KE324" s="26"/>
      <c r="KF324" s="26"/>
      <c r="KG324" s="26"/>
      <c r="KH324" s="26"/>
      <c r="KI324" s="26"/>
      <c r="KJ324" s="26"/>
      <c r="KK324" s="26"/>
      <c r="KL324" s="26"/>
      <c r="KM324" s="26"/>
      <c r="KN324" s="26"/>
      <c r="KO324" s="26"/>
      <c r="KP324" s="26"/>
      <c r="KQ324" s="26"/>
      <c r="KR324" s="26"/>
      <c r="KS324" s="26"/>
      <c r="KT324" s="26"/>
      <c r="KU324" s="26"/>
      <c r="KV324" s="26"/>
      <c r="KW324" s="26"/>
      <c r="KX324" s="26"/>
      <c r="KY324" s="26"/>
      <c r="KZ324" s="26"/>
      <c r="LA324" s="26"/>
      <c r="LB324" s="26"/>
      <c r="LC324" s="26"/>
      <c r="LD324" s="26"/>
      <c r="LE324" s="26"/>
      <c r="LF324" s="26"/>
      <c r="LG324" s="26"/>
      <c r="LH324" s="26"/>
      <c r="LI324" s="26"/>
      <c r="LJ324" s="26"/>
      <c r="LK324" s="26"/>
      <c r="LL324" s="26"/>
      <c r="LM324" s="26"/>
      <c r="LN324" s="26"/>
      <c r="LO324" s="26"/>
      <c r="LP324" s="26"/>
      <c r="LQ324" s="26"/>
      <c r="LR324" s="26"/>
      <c r="LS324" s="26"/>
    </row>
    <row r="325" spans="1:331" ht="15.75" x14ac:dyDescent="0.25">
      <c r="A325" s="66" t="s">
        <v>479</v>
      </c>
      <c r="B325" s="198">
        <f t="shared" si="682"/>
        <v>6909</v>
      </c>
      <c r="C325" s="198">
        <f t="shared" si="683"/>
        <v>6909</v>
      </c>
      <c r="D325" s="198">
        <f t="shared" si="684"/>
        <v>6909</v>
      </c>
      <c r="E325" s="198"/>
      <c r="F325" s="198">
        <f t="shared" si="685"/>
        <v>6909</v>
      </c>
      <c r="G325" s="26">
        <f t="shared" ref="G325:G341" si="829">F325/C325*100</f>
        <v>100</v>
      </c>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7"/>
      <c r="AF325" s="27"/>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184"/>
      <c r="BY325" s="184"/>
      <c r="BZ325" s="184"/>
      <c r="CA325" s="184"/>
      <c r="CB325" s="26"/>
      <c r="CC325" s="26"/>
      <c r="CD325" s="26"/>
      <c r="CE325" s="80"/>
      <c r="CF325" s="26"/>
      <c r="CG325" s="26"/>
      <c r="CH325" s="26"/>
      <c r="CI325" s="80"/>
      <c r="CJ325" s="26"/>
      <c r="CK325" s="26"/>
      <c r="CL325" s="26"/>
      <c r="CM325" s="80"/>
      <c r="CN325" s="26"/>
      <c r="CO325" s="26"/>
      <c r="CP325" s="26"/>
      <c r="CQ325" s="80"/>
      <c r="CR325" s="26"/>
      <c r="CS325" s="26"/>
      <c r="CT325" s="26"/>
      <c r="CU325" s="80"/>
      <c r="CV325" s="80"/>
      <c r="CW325" s="26"/>
      <c r="CX325" s="26"/>
      <c r="CY325" s="80"/>
      <c r="CZ325" s="26">
        <v>6909</v>
      </c>
      <c r="DA325" s="26">
        <v>6909</v>
      </c>
      <c r="DB325" s="26">
        <v>6909</v>
      </c>
      <c r="DC325" s="31">
        <f t="shared" si="713"/>
        <v>100</v>
      </c>
      <c r="DD325" s="26"/>
      <c r="DE325" s="26"/>
      <c r="DF325" s="26"/>
      <c r="DG325" s="80"/>
      <c r="DH325" s="80"/>
      <c r="DI325" s="26"/>
      <c r="DJ325" s="26"/>
      <c r="DK325" s="80"/>
      <c r="DL325" s="80"/>
      <c r="DM325" s="26"/>
      <c r="DN325" s="26"/>
      <c r="DO325" s="80"/>
      <c r="DP325" s="26"/>
      <c r="DQ325" s="26"/>
      <c r="DR325" s="26"/>
      <c r="DS325" s="80"/>
      <c r="DT325" s="80"/>
      <c r="DU325" s="27"/>
      <c r="DV325" s="26"/>
      <c r="DW325" s="80"/>
      <c r="DX325" s="80"/>
      <c r="DY325" s="27"/>
      <c r="DZ325" s="26"/>
      <c r="EA325" s="80"/>
      <c r="EB325" s="27"/>
      <c r="EC325" s="27"/>
      <c r="ED325" s="26"/>
      <c r="EE325" s="80"/>
      <c r="EF325" s="27"/>
      <c r="EG325" s="27"/>
      <c r="EH325" s="26"/>
      <c r="EI325" s="26"/>
      <c r="EJ325" s="27"/>
      <c r="EK325" s="27"/>
      <c r="EL325" s="26"/>
      <c r="EM325" s="80"/>
      <c r="EN325" s="27"/>
      <c r="EO325" s="27"/>
      <c r="EP325" s="26"/>
      <c r="EQ325" s="80"/>
      <c r="ER325" s="26"/>
      <c r="ES325" s="26"/>
      <c r="ET325" s="26"/>
      <c r="EU325" s="80"/>
      <c r="EV325" s="26"/>
      <c r="EW325" s="26"/>
      <c r="EX325" s="26"/>
      <c r="EY325" s="26"/>
      <c r="EZ325" s="26"/>
      <c r="FA325" s="26"/>
      <c r="FB325" s="26"/>
      <c r="FC325" s="26"/>
      <c r="FD325" s="27"/>
      <c r="FE325" s="27"/>
      <c r="FF325" s="26"/>
      <c r="FG325" s="80"/>
      <c r="FH325" s="80"/>
      <c r="FI325" s="27"/>
      <c r="FJ325" s="26"/>
      <c r="FK325" s="80"/>
      <c r="FL325" s="80"/>
      <c r="FM325" s="27"/>
      <c r="FN325" s="26"/>
      <c r="FO325" s="80"/>
      <c r="FP325" s="26"/>
      <c r="FQ325" s="26"/>
      <c r="FR325" s="26"/>
      <c r="FS325" s="80"/>
      <c r="FT325" s="80"/>
      <c r="FU325" s="26"/>
      <c r="FV325" s="26"/>
      <c r="FW325" s="80"/>
      <c r="FX325" s="26"/>
      <c r="FY325" s="26"/>
      <c r="FZ325" s="26"/>
      <c r="GA325" s="80"/>
      <c r="GB325" s="26"/>
      <c r="GC325" s="26"/>
      <c r="GD325" s="26"/>
      <c r="GE325" s="80"/>
      <c r="GF325" s="26"/>
      <c r="GG325" s="26"/>
      <c r="GH325" s="26"/>
      <c r="GI325" s="80"/>
      <c r="GJ325" s="80"/>
      <c r="GK325" s="26"/>
      <c r="GL325" s="26"/>
      <c r="GM325" s="80"/>
      <c r="GN325" s="26"/>
      <c r="GO325" s="26"/>
      <c r="GP325" s="26"/>
      <c r="GQ325" s="80"/>
      <c r="GR325" s="80"/>
      <c r="GS325" s="26"/>
      <c r="GT325" s="26"/>
      <c r="GU325" s="26"/>
      <c r="GV325" s="26"/>
      <c r="GW325" s="26"/>
      <c r="GX325" s="26"/>
      <c r="GY325" s="26"/>
      <c r="GZ325" s="26"/>
      <c r="HA325" s="26"/>
      <c r="HB325" s="26"/>
      <c r="HC325" s="26"/>
      <c r="HD325" s="26"/>
      <c r="HE325" s="26"/>
      <c r="HF325" s="26"/>
      <c r="HG325" s="26"/>
      <c r="HH325" s="26"/>
      <c r="HI325" s="26"/>
      <c r="HJ325" s="26"/>
      <c r="HK325" s="26"/>
      <c r="HL325" s="26"/>
      <c r="HM325" s="26"/>
      <c r="HN325" s="26"/>
      <c r="HO325" s="26"/>
      <c r="HP325" s="26"/>
      <c r="HQ325" s="26"/>
      <c r="HR325" s="26"/>
      <c r="HS325" s="26"/>
      <c r="HT325" s="26"/>
      <c r="HU325" s="26"/>
      <c r="HV325" s="26"/>
      <c r="HW325" s="26"/>
      <c r="HX325" s="26"/>
      <c r="HY325" s="26"/>
      <c r="HZ325" s="26"/>
      <c r="IA325" s="26"/>
      <c r="IB325" s="26"/>
      <c r="IC325" s="26"/>
      <c r="ID325" s="26"/>
      <c r="IE325" s="26"/>
      <c r="IF325" s="26"/>
      <c r="IG325" s="26"/>
      <c r="IH325" s="26"/>
      <c r="II325" s="26"/>
      <c r="IJ325" s="26"/>
      <c r="IK325" s="26"/>
      <c r="IL325" s="26"/>
      <c r="IM325" s="26"/>
      <c r="IN325" s="26"/>
      <c r="IO325" s="26"/>
      <c r="IP325" s="26"/>
      <c r="IQ325" s="26"/>
      <c r="IR325" s="80"/>
      <c r="IS325" s="27"/>
      <c r="IT325" s="26"/>
      <c r="IU325" s="80"/>
      <c r="IV325" s="26"/>
      <c r="IW325" s="26"/>
      <c r="IX325" s="26"/>
      <c r="IY325" s="26"/>
      <c r="IZ325" s="26"/>
      <c r="JA325" s="26"/>
      <c r="JB325" s="26"/>
      <c r="JC325" s="26"/>
      <c r="JD325" s="26"/>
      <c r="JE325" s="26"/>
      <c r="JF325" s="26"/>
      <c r="JG325" s="26"/>
      <c r="JH325" s="26"/>
      <c r="JI325" s="26"/>
      <c r="JJ325" s="26"/>
      <c r="JK325" s="26"/>
      <c r="JL325" s="26"/>
      <c r="JM325" s="26"/>
      <c r="JN325" s="26"/>
      <c r="JO325" s="26"/>
      <c r="JP325" s="26"/>
      <c r="JQ325" s="26"/>
      <c r="JR325" s="26"/>
      <c r="JS325" s="26"/>
      <c r="JT325" s="26"/>
      <c r="JU325" s="26"/>
      <c r="JV325" s="26"/>
      <c r="JW325" s="26"/>
      <c r="JX325" s="30"/>
      <c r="JY325" s="30"/>
      <c r="JZ325" s="30"/>
      <c r="KA325" s="30"/>
      <c r="KB325" s="26"/>
      <c r="KC325" s="26"/>
      <c r="KD325" s="26"/>
      <c r="KE325" s="26"/>
      <c r="KF325" s="26"/>
      <c r="KG325" s="26"/>
      <c r="KH325" s="26"/>
      <c r="KI325" s="26"/>
      <c r="KJ325" s="26"/>
      <c r="KK325" s="26"/>
      <c r="KL325" s="26"/>
      <c r="KM325" s="26"/>
      <c r="KN325" s="26"/>
      <c r="KO325" s="26"/>
      <c r="KP325" s="26"/>
      <c r="KQ325" s="26"/>
      <c r="KR325" s="26"/>
      <c r="KS325" s="26"/>
      <c r="KT325" s="26"/>
      <c r="KU325" s="26"/>
      <c r="KV325" s="26"/>
      <c r="KW325" s="26"/>
      <c r="KX325" s="26"/>
      <c r="KY325" s="26"/>
      <c r="KZ325" s="26"/>
      <c r="LA325" s="26"/>
      <c r="LB325" s="26"/>
      <c r="LC325" s="26"/>
      <c r="LD325" s="26"/>
      <c r="LE325" s="26"/>
      <c r="LF325" s="26"/>
      <c r="LG325" s="26"/>
      <c r="LH325" s="26"/>
      <c r="LI325" s="26"/>
      <c r="LJ325" s="26"/>
      <c r="LK325" s="26"/>
      <c r="LL325" s="26"/>
      <c r="LM325" s="26"/>
      <c r="LN325" s="26"/>
      <c r="LO325" s="26"/>
      <c r="LP325" s="26"/>
      <c r="LQ325" s="26"/>
      <c r="LR325" s="26"/>
      <c r="LS325" s="26"/>
    </row>
    <row r="326" spans="1:331" ht="15.75" x14ac:dyDescent="0.25">
      <c r="A326" s="66" t="s">
        <v>475</v>
      </c>
      <c r="B326" s="198">
        <f t="shared" si="682"/>
        <v>6957</v>
      </c>
      <c r="C326" s="198">
        <f t="shared" si="683"/>
        <v>8302.0319999999992</v>
      </c>
      <c r="D326" s="198">
        <f t="shared" si="684"/>
        <v>8302.0319999999992</v>
      </c>
      <c r="E326" s="198"/>
      <c r="F326" s="198">
        <f t="shared" si="685"/>
        <v>6957</v>
      </c>
      <c r="G326" s="26">
        <f t="shared" si="829"/>
        <v>83.798761556206969</v>
      </c>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7"/>
      <c r="AF326" s="27"/>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v>1345.0319999999999</v>
      </c>
      <c r="BR326" s="26"/>
      <c r="BS326" s="26">
        <f t="shared" si="686"/>
        <v>0</v>
      </c>
      <c r="BT326" s="26"/>
      <c r="BU326" s="26"/>
      <c r="BV326" s="26"/>
      <c r="BW326" s="26"/>
      <c r="BX326" s="184"/>
      <c r="BY326" s="184"/>
      <c r="BZ326" s="184"/>
      <c r="CA326" s="184"/>
      <c r="CB326" s="26"/>
      <c r="CC326" s="26"/>
      <c r="CD326" s="26"/>
      <c r="CE326" s="80"/>
      <c r="CF326" s="26"/>
      <c r="CG326" s="26"/>
      <c r="CH326" s="26"/>
      <c r="CI326" s="80"/>
      <c r="CJ326" s="26"/>
      <c r="CK326" s="26"/>
      <c r="CL326" s="26"/>
      <c r="CM326" s="80"/>
      <c r="CN326" s="26"/>
      <c r="CO326" s="26"/>
      <c r="CP326" s="26"/>
      <c r="CQ326" s="80"/>
      <c r="CR326" s="26"/>
      <c r="CS326" s="26"/>
      <c r="CT326" s="26"/>
      <c r="CU326" s="80"/>
      <c r="CV326" s="80"/>
      <c r="CW326" s="26"/>
      <c r="CX326" s="26"/>
      <c r="CY326" s="80"/>
      <c r="CZ326" s="26">
        <v>6957</v>
      </c>
      <c r="DA326" s="26">
        <v>6957</v>
      </c>
      <c r="DB326" s="26">
        <v>6957</v>
      </c>
      <c r="DC326" s="31">
        <f t="shared" si="713"/>
        <v>100</v>
      </c>
      <c r="DD326" s="26"/>
      <c r="DE326" s="26"/>
      <c r="DF326" s="26"/>
      <c r="DG326" s="80"/>
      <c r="DH326" s="80"/>
      <c r="DI326" s="26"/>
      <c r="DJ326" s="26"/>
      <c r="DK326" s="80"/>
      <c r="DL326" s="80"/>
      <c r="DM326" s="26"/>
      <c r="DN326" s="26"/>
      <c r="DO326" s="80"/>
      <c r="DP326" s="26"/>
      <c r="DQ326" s="26"/>
      <c r="DR326" s="26"/>
      <c r="DS326" s="80"/>
      <c r="DT326" s="80"/>
      <c r="DU326" s="27"/>
      <c r="DV326" s="26"/>
      <c r="DW326" s="80"/>
      <c r="DX326" s="80"/>
      <c r="DY326" s="27"/>
      <c r="DZ326" s="26"/>
      <c r="EA326" s="80"/>
      <c r="EB326" s="27"/>
      <c r="EC326" s="27"/>
      <c r="ED326" s="26"/>
      <c r="EE326" s="80"/>
      <c r="EF326" s="27"/>
      <c r="EG326" s="27"/>
      <c r="EH326" s="26"/>
      <c r="EI326" s="26"/>
      <c r="EJ326" s="27"/>
      <c r="EK326" s="27"/>
      <c r="EL326" s="26"/>
      <c r="EM326" s="80"/>
      <c r="EN326" s="27"/>
      <c r="EO326" s="27"/>
      <c r="EP326" s="26"/>
      <c r="EQ326" s="80"/>
      <c r="ER326" s="26"/>
      <c r="ES326" s="26"/>
      <c r="ET326" s="26"/>
      <c r="EU326" s="80"/>
      <c r="EV326" s="26"/>
      <c r="EW326" s="26"/>
      <c r="EX326" s="26"/>
      <c r="EY326" s="26"/>
      <c r="EZ326" s="26"/>
      <c r="FA326" s="26"/>
      <c r="FB326" s="26"/>
      <c r="FC326" s="26"/>
      <c r="FD326" s="27"/>
      <c r="FE326" s="27"/>
      <c r="FF326" s="26"/>
      <c r="FG326" s="80"/>
      <c r="FH326" s="80"/>
      <c r="FI326" s="27"/>
      <c r="FJ326" s="26"/>
      <c r="FK326" s="80"/>
      <c r="FL326" s="80"/>
      <c r="FM326" s="27"/>
      <c r="FN326" s="26"/>
      <c r="FO326" s="80"/>
      <c r="FP326" s="26"/>
      <c r="FQ326" s="26"/>
      <c r="FR326" s="26"/>
      <c r="FS326" s="80"/>
      <c r="FT326" s="80"/>
      <c r="FU326" s="26"/>
      <c r="FV326" s="26"/>
      <c r="FW326" s="80"/>
      <c r="FX326" s="26"/>
      <c r="FY326" s="26"/>
      <c r="FZ326" s="26"/>
      <c r="GA326" s="80"/>
      <c r="GB326" s="26"/>
      <c r="GC326" s="26"/>
      <c r="GD326" s="26"/>
      <c r="GE326" s="80"/>
      <c r="GF326" s="26"/>
      <c r="GG326" s="26"/>
      <c r="GH326" s="26"/>
      <c r="GI326" s="80"/>
      <c r="GJ326" s="80"/>
      <c r="GK326" s="26"/>
      <c r="GL326" s="26"/>
      <c r="GM326" s="80"/>
      <c r="GN326" s="26"/>
      <c r="GO326" s="26"/>
      <c r="GP326" s="26"/>
      <c r="GQ326" s="80"/>
      <c r="GR326" s="80"/>
      <c r="GS326" s="26"/>
      <c r="GT326" s="26"/>
      <c r="GU326" s="26"/>
      <c r="GV326" s="26"/>
      <c r="GW326" s="26"/>
      <c r="GX326" s="26"/>
      <c r="GY326" s="26"/>
      <c r="GZ326" s="26"/>
      <c r="HA326" s="26"/>
      <c r="HB326" s="26"/>
      <c r="HC326" s="26"/>
      <c r="HD326" s="26"/>
      <c r="HE326" s="26"/>
      <c r="HF326" s="26"/>
      <c r="HG326" s="26"/>
      <c r="HH326" s="26"/>
      <c r="HI326" s="26"/>
      <c r="HJ326" s="26"/>
      <c r="HK326" s="26"/>
      <c r="HL326" s="26"/>
      <c r="HM326" s="26"/>
      <c r="HN326" s="26"/>
      <c r="HO326" s="26"/>
      <c r="HP326" s="26"/>
      <c r="HQ326" s="26"/>
      <c r="HR326" s="26"/>
      <c r="HS326" s="26"/>
      <c r="HT326" s="26"/>
      <c r="HU326" s="26"/>
      <c r="HV326" s="26"/>
      <c r="HW326" s="26"/>
      <c r="HX326" s="26"/>
      <c r="HY326" s="26"/>
      <c r="HZ326" s="26"/>
      <c r="IA326" s="26"/>
      <c r="IB326" s="26"/>
      <c r="IC326" s="26"/>
      <c r="ID326" s="26"/>
      <c r="IE326" s="26"/>
      <c r="IF326" s="26"/>
      <c r="IG326" s="26"/>
      <c r="IH326" s="26"/>
      <c r="II326" s="26"/>
      <c r="IJ326" s="26"/>
      <c r="IK326" s="26"/>
      <c r="IL326" s="26"/>
      <c r="IM326" s="26"/>
      <c r="IN326" s="26"/>
      <c r="IO326" s="26"/>
      <c r="IP326" s="26"/>
      <c r="IQ326" s="26"/>
      <c r="IR326" s="80"/>
      <c r="IS326" s="27"/>
      <c r="IT326" s="26"/>
      <c r="IU326" s="80"/>
      <c r="IV326" s="26"/>
      <c r="IW326" s="26"/>
      <c r="IX326" s="26"/>
      <c r="IY326" s="26"/>
      <c r="IZ326" s="26"/>
      <c r="JA326" s="26"/>
      <c r="JB326" s="26"/>
      <c r="JC326" s="26"/>
      <c r="JD326" s="26"/>
      <c r="JE326" s="26"/>
      <c r="JF326" s="26"/>
      <c r="JG326" s="26"/>
      <c r="JH326" s="26"/>
      <c r="JI326" s="26"/>
      <c r="JJ326" s="26"/>
      <c r="JK326" s="26"/>
      <c r="JL326" s="26"/>
      <c r="JM326" s="26"/>
      <c r="JN326" s="26"/>
      <c r="JO326" s="26"/>
      <c r="JP326" s="26"/>
      <c r="JQ326" s="26"/>
      <c r="JR326" s="26"/>
      <c r="JS326" s="26"/>
      <c r="JT326" s="26"/>
      <c r="JU326" s="26"/>
      <c r="JV326" s="26"/>
      <c r="JW326" s="26"/>
      <c r="JX326" s="30"/>
      <c r="JY326" s="30"/>
      <c r="JZ326" s="30"/>
      <c r="KA326" s="30"/>
      <c r="KB326" s="26"/>
      <c r="KC326" s="26"/>
      <c r="KD326" s="26"/>
      <c r="KE326" s="26"/>
      <c r="KF326" s="26"/>
      <c r="KG326" s="26"/>
      <c r="KH326" s="26"/>
      <c r="KI326" s="26"/>
      <c r="KJ326" s="26"/>
      <c r="KK326" s="26"/>
      <c r="KL326" s="26"/>
      <c r="KM326" s="26"/>
      <c r="KN326" s="26"/>
      <c r="KO326" s="26"/>
      <c r="KP326" s="26"/>
      <c r="KQ326" s="26"/>
      <c r="KR326" s="26"/>
      <c r="KS326" s="26"/>
      <c r="KT326" s="26"/>
      <c r="KU326" s="26"/>
      <c r="KV326" s="26"/>
      <c r="KW326" s="26"/>
      <c r="KX326" s="26"/>
      <c r="KY326" s="26"/>
      <c r="KZ326" s="26"/>
      <c r="LA326" s="26"/>
      <c r="LB326" s="26"/>
      <c r="LC326" s="26"/>
      <c r="LD326" s="26"/>
      <c r="LE326" s="26"/>
      <c r="LF326" s="26"/>
      <c r="LG326" s="26"/>
      <c r="LH326" s="26"/>
      <c r="LI326" s="26"/>
      <c r="LJ326" s="26"/>
      <c r="LK326" s="26"/>
      <c r="LL326" s="26"/>
      <c r="LM326" s="26"/>
      <c r="LN326" s="26"/>
      <c r="LO326" s="26"/>
      <c r="LP326" s="26"/>
      <c r="LQ326" s="26"/>
      <c r="LR326" s="26"/>
      <c r="LS326" s="26"/>
    </row>
    <row r="327" spans="1:331" s="154" customFormat="1" ht="31.5" x14ac:dyDescent="0.25">
      <c r="A327" s="20" t="s">
        <v>296</v>
      </c>
      <c r="B327" s="197">
        <f t="shared" si="682"/>
        <v>445861.77574000001</v>
      </c>
      <c r="C327" s="197">
        <f t="shared" si="683"/>
        <v>463257.75115999999</v>
      </c>
      <c r="D327" s="197">
        <f t="shared" si="684"/>
        <v>463257.75115999999</v>
      </c>
      <c r="E327" s="197"/>
      <c r="F327" s="197">
        <f t="shared" si="685"/>
        <v>244372.34953999997</v>
      </c>
      <c r="G327" s="28">
        <f t="shared" si="829"/>
        <v>52.750838799370378</v>
      </c>
      <c r="H327" s="29">
        <f>H328+H329+H331+H332+H333+H334+H335+H336</f>
        <v>0</v>
      </c>
      <c r="I327" s="29">
        <f>I328+I329+I331+I332+I333+I334+I335+I336</f>
        <v>0</v>
      </c>
      <c r="J327" s="29">
        <f>J328+J329+J331+J332+J333+J334+J335+J336</f>
        <v>0</v>
      </c>
      <c r="K327" s="29"/>
      <c r="L327" s="29"/>
      <c r="M327" s="29">
        <f>M328+M329+M331+M332+M333+M334+M335+M336</f>
        <v>1111.1199999999999</v>
      </c>
      <c r="N327" s="29">
        <f>N328+N329+N331+N332+N333+N334+N335+N336</f>
        <v>0</v>
      </c>
      <c r="O327" s="29">
        <f>O328+O329+O331+O332+O333+O334+O335+O336</f>
        <v>0</v>
      </c>
      <c r="P327" s="29"/>
      <c r="Q327" s="29">
        <f>Q328+Q329+Q331+Q332+Q333+Q334+Q335+Q336</f>
        <v>0</v>
      </c>
      <c r="R327" s="29">
        <f>R328+R329+R331+R332+R333+R334+R335+R336</f>
        <v>0</v>
      </c>
      <c r="S327" s="29">
        <f>S328+S329+S331+S332+S333+S334+S335+S336</f>
        <v>0</v>
      </c>
      <c r="T327" s="29"/>
      <c r="U327" s="29">
        <f>U328+U329+U331+U332+U333+U334+U335+U336</f>
        <v>0</v>
      </c>
      <c r="V327" s="29">
        <f>V328+V329+V331+V332+V333+V334+V335+V336</f>
        <v>0</v>
      </c>
      <c r="W327" s="29">
        <f>W328+W329+W331+W332+W333+W334+W335+W336</f>
        <v>0</v>
      </c>
      <c r="X327" s="29">
        <f t="shared" ref="X327:AA327" si="830">X328+X329+X331+X332+X333+X334+X335+X336</f>
        <v>0</v>
      </c>
      <c r="Y327" s="29">
        <f t="shared" si="830"/>
        <v>0</v>
      </c>
      <c r="Z327" s="29">
        <f t="shared" si="830"/>
        <v>0</v>
      </c>
      <c r="AA327" s="29">
        <f t="shared" si="830"/>
        <v>0</v>
      </c>
      <c r="AB327" s="29">
        <f t="shared" ref="AB327:AD327" si="831">AB328+AB329+AB331+AB332+AB333+AB334+AB335+AB336</f>
        <v>0</v>
      </c>
      <c r="AC327" s="29">
        <f t="shared" si="831"/>
        <v>0</v>
      </c>
      <c r="AD327" s="29">
        <f t="shared" si="831"/>
        <v>0</v>
      </c>
      <c r="AE327" s="29"/>
      <c r="AF327" s="29"/>
      <c r="AG327" s="29">
        <f>AG328+AG329+AG331+AG332+AG333+AG334+AG335+AG336</f>
        <v>0</v>
      </c>
      <c r="AH327" s="29">
        <f>AH328+AH329+AH331+AH332+AH333+AH334+AH335+AH336</f>
        <v>0</v>
      </c>
      <c r="AI327" s="29">
        <f>AI328+AI329+AI331+AI332+AI333+AI334+AI335+AI336</f>
        <v>0</v>
      </c>
      <c r="AJ327" s="29"/>
      <c r="AK327" s="29">
        <f t="shared" ref="AK327:AP327" si="832">AK328+AK329+AK331+AK332+AK333+AK334+AK335+AK336</f>
        <v>0</v>
      </c>
      <c r="AL327" s="29">
        <f t="shared" si="832"/>
        <v>0</v>
      </c>
      <c r="AM327" s="29">
        <f t="shared" si="832"/>
        <v>0</v>
      </c>
      <c r="AN327" s="29">
        <f t="shared" ref="AN327" si="833">AN328+AN329+AN331+AN332+AN333+AN334+AN335+AN336</f>
        <v>3455.6</v>
      </c>
      <c r="AO327" s="29">
        <f t="shared" si="832"/>
        <v>3455.6</v>
      </c>
      <c r="AP327" s="29">
        <f t="shared" si="832"/>
        <v>3455.6</v>
      </c>
      <c r="AQ327" s="29">
        <f>AP327/AO327*100</f>
        <v>100</v>
      </c>
      <c r="AR327" s="29">
        <f>AR328+AR329+AR331+AR332+AR333+AR334+AR335+AR336</f>
        <v>0</v>
      </c>
      <c r="AS327" s="29">
        <f>AS328+AS329+AS331+AS332+AS333+AS334+AS335+AS336</f>
        <v>0</v>
      </c>
      <c r="AT327" s="29">
        <f>AT328+AT329+AT331+AT332+AT333+AT334+AT335+AT336</f>
        <v>0</v>
      </c>
      <c r="AU327" s="28"/>
      <c r="AV327" s="29">
        <f>AV328+AV329+AV331+AV332+AV333+AV334+AV335+AV336</f>
        <v>51.020400000000002</v>
      </c>
      <c r="AW327" s="29">
        <f>AW328+AW329+AW331+AW332+AW333+AW334+AW335+AW336</f>
        <v>51.020400000000002</v>
      </c>
      <c r="AX327" s="29">
        <f>AX328+AX329+AX331+AX332+AX333+AX334+AX335+AX336</f>
        <v>51.020400000000002</v>
      </c>
      <c r="AY327" s="28">
        <f t="shared" ref="AY327:AY328" si="834">AX327/AW327*100</f>
        <v>100</v>
      </c>
      <c r="AZ327" s="29">
        <f>AZ328+AZ329+AZ331+AZ332+AZ333+AZ334+AZ335+AZ336</f>
        <v>61.889969999999998</v>
      </c>
      <c r="BA327" s="29">
        <f>BA328+BA329+BA331+BA332+BA333+BA334+BA335+BA336</f>
        <v>61.889969999999998</v>
      </c>
      <c r="BB327" s="29">
        <f>BB328+BB329+BB331+BB332+BB333+BB334+BB335+BB336</f>
        <v>61.889969999999998</v>
      </c>
      <c r="BC327" s="28">
        <f>BB327/BA327*100</f>
        <v>100</v>
      </c>
      <c r="BD327" s="29"/>
      <c r="BE327" s="29"/>
      <c r="BF327" s="29"/>
      <c r="BG327" s="28"/>
      <c r="BH327" s="29"/>
      <c r="BI327" s="29"/>
      <c r="BJ327" s="29"/>
      <c r="BK327" s="28"/>
      <c r="BL327" s="28"/>
      <c r="BM327" s="29">
        <f>BM328+BM329+BM331+BM332+BM333+BM334+BM335+BM336</f>
        <v>0</v>
      </c>
      <c r="BN327" s="29">
        <f>BN328+BN329+BN331+BN332+BN333+BN334+BN335+BN336</f>
        <v>0</v>
      </c>
      <c r="BO327" s="29">
        <f>BO328+BO329+BO331+BO332+BO333+BO334+BO335+BO336</f>
        <v>0</v>
      </c>
      <c r="BP327" s="29"/>
      <c r="BQ327" s="29">
        <f>SUM(BQ328:BQ336)</f>
        <v>5058.8006400000004</v>
      </c>
      <c r="BR327" s="29">
        <f>SUM(BR328:BR336)</f>
        <v>0</v>
      </c>
      <c r="BS327" s="28">
        <f t="shared" si="686"/>
        <v>0</v>
      </c>
      <c r="BT327" s="29">
        <f>BT328+BT329+BT331+BT332+BT333+BT334+BT335+BT336</f>
        <v>8500</v>
      </c>
      <c r="BU327" s="29">
        <f>BU328+BU329+BU331+BU332+BU333+BU334+BU335+BU336</f>
        <v>8500</v>
      </c>
      <c r="BV327" s="29">
        <f>BV328+BV329+BV331+BV332+BV333+BV334+BV335+BV336</f>
        <v>8500</v>
      </c>
      <c r="BW327" s="28">
        <f>BV327/BU327*100</f>
        <v>100</v>
      </c>
      <c r="BX327" s="29">
        <f t="shared" ref="BX327:CE327" si="835">BX328+BX329+BX331+BX332+BX333+BX334+BX335+BX336</f>
        <v>15682</v>
      </c>
      <c r="BY327" s="29">
        <f t="shared" si="835"/>
        <v>20769.7</v>
      </c>
      <c r="BZ327" s="29">
        <f t="shared" si="835"/>
        <v>13846.466640000001</v>
      </c>
      <c r="CA327" s="29">
        <f t="shared" si="835"/>
        <v>66.666666538274512</v>
      </c>
      <c r="CB327" s="29">
        <f t="shared" si="835"/>
        <v>0</v>
      </c>
      <c r="CC327" s="29">
        <f t="shared" si="835"/>
        <v>0</v>
      </c>
      <c r="CD327" s="29">
        <f t="shared" si="835"/>
        <v>0</v>
      </c>
      <c r="CE327" s="29">
        <f t="shared" si="835"/>
        <v>0</v>
      </c>
      <c r="CF327" s="29">
        <f t="shared" ref="CF327" si="836">CF328+CF329+CF331+CF332+CF333+CF334+CF335+CF336</f>
        <v>3518.7</v>
      </c>
      <c r="CG327" s="29">
        <f t="shared" ref="CG327:CL327" si="837">CG328+CG329+CG331+CG332+CG333+CG334+CG335+CG336</f>
        <v>3951.4</v>
      </c>
      <c r="CH327" s="29">
        <f t="shared" si="837"/>
        <v>2130.5981299999999</v>
      </c>
      <c r="CI327" s="29">
        <f t="shared" si="837"/>
        <v>53.920082249329347</v>
      </c>
      <c r="CJ327" s="29">
        <f t="shared" ref="CJ327" si="838">CJ328+CJ329+CJ331+CJ332+CJ333+CJ334+CJ335+CJ336</f>
        <v>560</v>
      </c>
      <c r="CK327" s="29">
        <f t="shared" si="837"/>
        <v>560</v>
      </c>
      <c r="CL327" s="29">
        <f t="shared" si="837"/>
        <v>0</v>
      </c>
      <c r="CM327" s="29">
        <f>CL327/CK327*100</f>
        <v>0</v>
      </c>
      <c r="CN327" s="29">
        <f t="shared" ref="CN327" si="839">CN328+CN329+CN331+CN332+CN333+CN334+CN335+CN336</f>
        <v>358441.3</v>
      </c>
      <c r="CO327" s="29">
        <f t="shared" ref="CO327:CT327" si="840">CO328+CO329+CO331+CO332+CO333+CO334+CO335+CO336</f>
        <v>363703.35</v>
      </c>
      <c r="CP327" s="29">
        <f t="shared" si="840"/>
        <v>171378.36249999999</v>
      </c>
      <c r="CQ327" s="28">
        <f t="shared" ref="CQ327" si="841">CP327/CO327*100</f>
        <v>47.120369526428611</v>
      </c>
      <c r="CR327" s="28">
        <f t="shared" ref="CR327" si="842">CR328+CR329+CR331+CR332+CR333+CR334+CR335+CR336</f>
        <v>386.36536999999998</v>
      </c>
      <c r="CS327" s="29">
        <f t="shared" si="840"/>
        <v>386.36536999999998</v>
      </c>
      <c r="CT327" s="29">
        <f t="shared" si="840"/>
        <v>386.36536999999998</v>
      </c>
      <c r="CU327" s="82">
        <f t="shared" ref="CU327" si="843">CT327/CS327*100</f>
        <v>100</v>
      </c>
      <c r="CV327" s="29"/>
      <c r="CW327" s="29">
        <f>CW328+CW329+CW331+CW332+CW333+CW334+CW335+CW336</f>
        <v>0</v>
      </c>
      <c r="CX327" s="29">
        <f>CX328+CX329+CX331+CX332+CX333+CX334+CX335+CX336</f>
        <v>0</v>
      </c>
      <c r="CY327" s="29">
        <f>CY328+CY329+CY331+CY332+CY333+CY334+CY335+CY336</f>
        <v>0</v>
      </c>
      <c r="CZ327" s="29">
        <f>CZ328+CZ329+CZ331+CZ332+CZ333+CZ334+CZ335+CZ336+CZ330</f>
        <v>27810</v>
      </c>
      <c r="DA327" s="29">
        <f>DA328+DA329+DA330+DA331+DA332+DA333+DA334+DA335+DA336</f>
        <v>27810</v>
      </c>
      <c r="DB327" s="29">
        <f>DB328+DB329+DB330+DB331+DB332+DB333+DB334+DB335+DB336</f>
        <v>23200.449519999998</v>
      </c>
      <c r="DC327" s="82">
        <f t="shared" si="713"/>
        <v>83.424845451276511</v>
      </c>
      <c r="DD327" s="29">
        <f t="shared" ref="DD327:DF327" si="844">DD328+DD329+DD331+DD332+DD333+DD334+DD335+DD336</f>
        <v>0</v>
      </c>
      <c r="DE327" s="29">
        <f t="shared" si="844"/>
        <v>0</v>
      </c>
      <c r="DF327" s="29">
        <f t="shared" si="844"/>
        <v>0</v>
      </c>
      <c r="DG327" s="28"/>
      <c r="DH327" s="28"/>
      <c r="DI327" s="29">
        <f>DI328+DI329+DI331+DI332+DI333+DI334+DI335+DI336</f>
        <v>0</v>
      </c>
      <c r="DJ327" s="29">
        <f>DJ328+DJ329+DJ331+DJ332+DJ333+DJ334+DJ335+DJ336</f>
        <v>0</v>
      </c>
      <c r="DK327" s="29">
        <f>DK328+DK329+DK331+DK332+DK333+DK334+DK335+DK336</f>
        <v>0</v>
      </c>
      <c r="DL327" s="29"/>
      <c r="DM327" s="29">
        <f>DM328+DM329+DM331+DM332+DM333+DM334+DM335+DM336</f>
        <v>1777.1047800000001</v>
      </c>
      <c r="DN327" s="29">
        <f>DN328+DN329+DN331+DN332+DN333+DN334+DN335+DN336</f>
        <v>1777.1047800000001</v>
      </c>
      <c r="DO327" s="28">
        <f>DN327/DM327*100</f>
        <v>100</v>
      </c>
      <c r="DP327" s="29">
        <f>SUM(DP328:DP336)</f>
        <v>184</v>
      </c>
      <c r="DQ327" s="29">
        <f>SUM(DQ328:DQ336)</f>
        <v>184</v>
      </c>
      <c r="DR327" s="29">
        <f>SUM(DR328:DR336)</f>
        <v>0</v>
      </c>
      <c r="DS327" s="29"/>
      <c r="DT327" s="29"/>
      <c r="DU327" s="29">
        <f>DU328+DU329+DU331+DU332+DU333+DU334+DU335+DU336</f>
        <v>0</v>
      </c>
      <c r="DV327" s="29">
        <f>DV328+DV329+DV331+DV332+DV333+DV334+DV335+DV336</f>
        <v>0</v>
      </c>
      <c r="DW327" s="29">
        <f>DW328+DW329+DW331+DW332+DW333+DW334+DW335+DW336</f>
        <v>0</v>
      </c>
      <c r="DX327" s="29"/>
      <c r="DY327" s="29">
        <f t="shared" ref="DY327:ED327" si="845">DY328+DY329+DY331+DY332+DY333+DY334+DY335+DY336</f>
        <v>0</v>
      </c>
      <c r="DZ327" s="29">
        <f t="shared" si="845"/>
        <v>0</v>
      </c>
      <c r="EA327" s="29">
        <f t="shared" si="845"/>
        <v>0</v>
      </c>
      <c r="EB327" s="29">
        <v>5867.4</v>
      </c>
      <c r="EC327" s="29">
        <f t="shared" si="845"/>
        <v>5867.4</v>
      </c>
      <c r="ED327" s="29">
        <f t="shared" si="845"/>
        <v>4613.3813600000003</v>
      </c>
      <c r="EE327" s="29">
        <f>ED327/EC327*100</f>
        <v>78.627353853495592</v>
      </c>
      <c r="EF327" s="29"/>
      <c r="EG327" s="29"/>
      <c r="EH327" s="29"/>
      <c r="EI327" s="28"/>
      <c r="EJ327" s="29">
        <f>EJ328+EJ329+EJ331+EJ332+EJ333+EJ334+EJ335+EJ336</f>
        <v>5278</v>
      </c>
      <c r="EK327" s="29">
        <f>EK328+EK329+EK331+EK332+EK333+EK334+EK335+EK336</f>
        <v>5444.5</v>
      </c>
      <c r="EL327" s="29">
        <f>EL328+EL329+EL331+EL332+EL333+EL334+EL335+EL336</f>
        <v>1770.52928</v>
      </c>
      <c r="EM327" s="29">
        <f>EL327/EK327*100</f>
        <v>32.519593718431445</v>
      </c>
      <c r="EN327" s="29">
        <f>EN328+EN329+EN331+EN332+EN333+EN334+EN335+EN336</f>
        <v>840</v>
      </c>
      <c r="EO327" s="29">
        <f>EO328+EO329+EO331+EO332+EO333+EO334+EO335+EO336</f>
        <v>840</v>
      </c>
      <c r="EP327" s="29">
        <f>EP328+EP329+EP331+EP332+EP333+EP334+EP335+EP336</f>
        <v>0</v>
      </c>
      <c r="EQ327" s="29">
        <f>EP327/EO327*100</f>
        <v>0</v>
      </c>
      <c r="ER327" s="29">
        <f t="shared" ref="ER327" si="846">ER328+ER329+ER331+ER332+ER333+ER334+ER335+ER336</f>
        <v>1846.9</v>
      </c>
      <c r="ES327" s="29">
        <f t="shared" ref="ES327:EZ327" si="847">ES328+ES329+ES331+ES332+ES333+ES334+ES335+ES336</f>
        <v>1846.9</v>
      </c>
      <c r="ET327" s="29">
        <f t="shared" si="847"/>
        <v>1846.9</v>
      </c>
      <c r="EU327" s="29">
        <f t="shared" si="847"/>
        <v>100</v>
      </c>
      <c r="EV327" s="29">
        <f t="shared" ref="EV327" si="848">EV328+EV329+EV331+EV332+EV333+EV334+EV335+EV336</f>
        <v>5500</v>
      </c>
      <c r="EW327" s="29">
        <f t="shared" si="847"/>
        <v>5000</v>
      </c>
      <c r="EX327" s="29">
        <f t="shared" si="847"/>
        <v>5000</v>
      </c>
      <c r="EY327" s="29">
        <f t="shared" si="847"/>
        <v>100</v>
      </c>
      <c r="EZ327" s="29">
        <f t="shared" si="847"/>
        <v>1400</v>
      </c>
      <c r="FA327" s="29">
        <f t="shared" ref="FA327:FC327" si="849">FA328+FA329+FA331+FA332+FA333+FA334+FA335+FA336</f>
        <v>1400</v>
      </c>
      <c r="FB327" s="29">
        <f t="shared" si="849"/>
        <v>1400</v>
      </c>
      <c r="FC327" s="29">
        <f t="shared" si="849"/>
        <v>100</v>
      </c>
      <c r="FD327" s="29">
        <f>FD328+FD329+FD331+FD332+FD333+FD334+FD335+FD336</f>
        <v>0</v>
      </c>
      <c r="FE327" s="29">
        <f>FE328+FE329+FE331+FE332+FE333+FE334+FE335+FE336</f>
        <v>0</v>
      </c>
      <c r="FF327" s="29">
        <f>FF328+FF329+FF331+FF332+FF333+FF334+FF335+FF336</f>
        <v>0</v>
      </c>
      <c r="FG327" s="29">
        <f>FG328+FG329+FG331+FG332+FG333+FG334+FG335+FG336</f>
        <v>0</v>
      </c>
      <c r="FH327" s="29"/>
      <c r="FI327" s="29">
        <f>FI328+FI329+FI331+FI332+FI333+FI334+FI335+FI336</f>
        <v>0</v>
      </c>
      <c r="FJ327" s="29">
        <f>FJ328+FJ329+FJ331+FJ332+FJ333+FJ334+FJ335+FJ336</f>
        <v>0</v>
      </c>
      <c r="FK327" s="29">
        <f>FK328+FK329+FK331+FK332+FK333+FK334+FK335+FK336</f>
        <v>0</v>
      </c>
      <c r="FL327" s="29"/>
      <c r="FM327" s="29">
        <f>FM328+FM329+FM331+FM332+FM333+FM334+FM335+FM336</f>
        <v>0</v>
      </c>
      <c r="FN327" s="29">
        <f>FN328+FN329+FN331+FN332+FN333+FN334+FN335+FN336</f>
        <v>0</v>
      </c>
      <c r="FO327" s="29">
        <f>FO328+FO329+FO331+FO332+FO333+FO334+FO335+FO336</f>
        <v>0</v>
      </c>
      <c r="FP327" s="29"/>
      <c r="FQ327" s="29"/>
      <c r="FR327" s="29"/>
      <c r="FS327" s="29"/>
      <c r="FT327" s="29"/>
      <c r="FU327" s="29">
        <f t="shared" ref="FU327:GI327" si="850">FU328+FU329+FU331+FU332+FU333+FU334+FU335+FU336</f>
        <v>0</v>
      </c>
      <c r="FV327" s="29">
        <f t="shared" si="850"/>
        <v>0</v>
      </c>
      <c r="FW327" s="29">
        <f t="shared" si="850"/>
        <v>0</v>
      </c>
      <c r="FX327" s="29">
        <f t="shared" si="850"/>
        <v>0</v>
      </c>
      <c r="FY327" s="29">
        <f t="shared" si="850"/>
        <v>0</v>
      </c>
      <c r="FZ327" s="29">
        <f t="shared" si="850"/>
        <v>0</v>
      </c>
      <c r="GA327" s="29">
        <f t="shared" si="850"/>
        <v>0</v>
      </c>
      <c r="GB327" s="29">
        <f t="shared" si="850"/>
        <v>0</v>
      </c>
      <c r="GC327" s="29">
        <f t="shared" ref="GC327:GE327" si="851">GC328+GC329+GC331+GC332+GC333+GC334+GC335+GC336</f>
        <v>0</v>
      </c>
      <c r="GD327" s="29">
        <f t="shared" si="851"/>
        <v>0</v>
      </c>
      <c r="GE327" s="29">
        <f t="shared" si="851"/>
        <v>0</v>
      </c>
      <c r="GF327" s="29">
        <f t="shared" si="850"/>
        <v>0</v>
      </c>
      <c r="GG327" s="29">
        <f t="shared" si="850"/>
        <v>0</v>
      </c>
      <c r="GH327" s="29">
        <f t="shared" si="850"/>
        <v>0</v>
      </c>
      <c r="GI327" s="29">
        <f t="shared" si="850"/>
        <v>0</v>
      </c>
      <c r="GJ327" s="29"/>
      <c r="GK327" s="29">
        <f t="shared" ref="GK327:GQ327" si="852">GK328+GK329+GK331+GK332+GK333+GK334+GK335+GK336</f>
        <v>0</v>
      </c>
      <c r="GL327" s="29">
        <f t="shared" si="852"/>
        <v>0</v>
      </c>
      <c r="GM327" s="29">
        <f t="shared" si="852"/>
        <v>0</v>
      </c>
      <c r="GN327" s="29">
        <f t="shared" si="852"/>
        <v>0</v>
      </c>
      <c r="GO327" s="29">
        <f t="shared" si="852"/>
        <v>0</v>
      </c>
      <c r="GP327" s="29">
        <f t="shared" si="852"/>
        <v>0</v>
      </c>
      <c r="GQ327" s="29">
        <f t="shared" si="852"/>
        <v>0</v>
      </c>
      <c r="GR327" s="29"/>
      <c r="GS327" s="29">
        <f>GS328+GS329+GS331+GS332+GS333+GS334+GS335+GS336</f>
        <v>0</v>
      </c>
      <c r="GT327" s="29">
        <f>GT328+GT329+GT331+GT332+GT333+GT334+GT335+GT336</f>
        <v>0</v>
      </c>
      <c r="GU327" s="29">
        <f>GU328+GU329+GU331+GU332+GU333+GU334+GU335+GU336</f>
        <v>0</v>
      </c>
      <c r="GV327" s="29"/>
      <c r="GW327" s="29"/>
      <c r="GX327" s="29"/>
      <c r="GY327" s="28"/>
      <c r="GZ327" s="28"/>
      <c r="HA327" s="29">
        <f>HA328+HA329+HA331+HA332+HA333+HA334+HA335+HA336</f>
        <v>0</v>
      </c>
      <c r="HB327" s="29">
        <f>HB328+HB329+HB331+HB332+HB333+HB334+HB335+HB336</f>
        <v>0</v>
      </c>
      <c r="HC327" s="28"/>
      <c r="HD327" s="28"/>
      <c r="HE327" s="29">
        <f>HE328+HE329+HE331+HE332+HE333+HE334+HE335+HE336</f>
        <v>0</v>
      </c>
      <c r="HF327" s="29">
        <f>HF328+HF329+HF331+HF332+HF333+HF334+HF335+HF336</f>
        <v>0</v>
      </c>
      <c r="HG327" s="28"/>
      <c r="HH327" s="29">
        <f>HH328+HH329+HH331+HH332+HH333+HH334+HH335+HH336</f>
        <v>3000</v>
      </c>
      <c r="HI327" s="29">
        <f>HI328+HI329+HI331+HI332+HI333+HI334+HI335+HI336</f>
        <v>2000</v>
      </c>
      <c r="HJ327" s="29">
        <f>HJ328+HJ329+HJ331+HJ332+HJ333+HJ334+HJ335+HJ336</f>
        <v>2000</v>
      </c>
      <c r="HK327" s="28">
        <f>HJ327/HI327*100</f>
        <v>100</v>
      </c>
      <c r="HL327" s="29">
        <f>HL328+HL329+HL331+HL332+HL333+HL334+HL335+HL336</f>
        <v>0</v>
      </c>
      <c r="HM327" s="29">
        <f>HM328+HM329+HM331+HM332+HM333+HM334+HM335+HM336</f>
        <v>0</v>
      </c>
      <c r="HN327" s="29">
        <f>HN328+HN329+HN331+HN332+HN333+HN334+HN335+HN336</f>
        <v>0</v>
      </c>
      <c r="HO327" s="28"/>
      <c r="HP327" s="29">
        <f>HP328+HP329+HP331+HP332+HP333+HP334+HP335+HP336</f>
        <v>0</v>
      </c>
      <c r="HQ327" s="29">
        <f>HQ328+HQ329+HQ331+HQ332+HQ333+HQ334+HQ335+HQ336</f>
        <v>0</v>
      </c>
      <c r="HR327" s="29">
        <f>HR328+HR329+HR331+HR332+HR333+HR334+HR335+HR336</f>
        <v>0</v>
      </c>
      <c r="HS327" s="28"/>
      <c r="HT327" s="29">
        <f>HT328+HT329+HT331+HT332+HT333+HT334+HT335+HT336</f>
        <v>3478.6</v>
      </c>
      <c r="HU327" s="29">
        <f>HU328+HU329+HU331+HU332+HU333+HU334+HU335+HU336</f>
        <v>3478.6</v>
      </c>
      <c r="HV327" s="29">
        <f>HV328+HV329+HV331+HV332+HV333+HV334+HV335+HV336</f>
        <v>2953.6815899999997</v>
      </c>
      <c r="HW327" s="28">
        <f t="shared" si="828"/>
        <v>84.910066980969347</v>
      </c>
      <c r="HX327" s="29"/>
      <c r="HY327" s="29"/>
      <c r="HZ327" s="29"/>
      <c r="IA327" s="28"/>
      <c r="IB327" s="29"/>
      <c r="IC327" s="29"/>
      <c r="ID327" s="29"/>
      <c r="IE327" s="28"/>
      <c r="IF327" s="29"/>
      <c r="IG327" s="29"/>
      <c r="IH327" s="29"/>
      <c r="II327" s="28"/>
      <c r="IJ327" s="28"/>
      <c r="IK327" s="29"/>
      <c r="IL327" s="29"/>
      <c r="IM327" s="28"/>
      <c r="IN327" s="28"/>
      <c r="IO327" s="29"/>
      <c r="IP327" s="29"/>
      <c r="IQ327" s="28"/>
      <c r="IR327" s="29"/>
      <c r="IS327" s="29">
        <f>IS328+IS329+IS331+IS332+IS333+IS334+IS335+IS336</f>
        <v>0</v>
      </c>
      <c r="IT327" s="29">
        <f>IT328+IT329+IT331+IT332+IT333+IT334+IT335+IT336</f>
        <v>0</v>
      </c>
      <c r="IU327" s="29">
        <f>IU328+IU329+IU331+IU332+IU333+IU334+IU335+IU336</f>
        <v>0</v>
      </c>
      <c r="IV327" s="29"/>
      <c r="IW327" s="29"/>
      <c r="IX327" s="29"/>
      <c r="IY327" s="28"/>
      <c r="IZ327" s="29"/>
      <c r="JA327" s="29"/>
      <c r="JB327" s="29"/>
      <c r="JC327" s="28"/>
      <c r="JD327" s="28"/>
      <c r="JE327" s="29"/>
      <c r="JF327" s="29"/>
      <c r="JG327" s="28"/>
      <c r="JH327" s="29"/>
      <c r="JI327" s="29"/>
      <c r="JJ327" s="29"/>
      <c r="JK327" s="28"/>
      <c r="JL327" s="28"/>
      <c r="JM327" s="29"/>
      <c r="JN327" s="29"/>
      <c r="JO327" s="28"/>
      <c r="JP327" s="29"/>
      <c r="JQ327" s="29"/>
      <c r="JR327" s="29"/>
      <c r="JS327" s="28"/>
      <c r="JT327" s="28"/>
      <c r="JU327" s="28"/>
      <c r="JV327" s="28"/>
      <c r="JW327" s="28"/>
      <c r="JX327" s="75"/>
      <c r="JY327" s="75"/>
      <c r="JZ327" s="75"/>
      <c r="KA327" s="75"/>
      <c r="KB327" s="28"/>
      <c r="KC327" s="29"/>
      <c r="KD327" s="29"/>
      <c r="KE327" s="28"/>
      <c r="KF327" s="28"/>
      <c r="KG327" s="29"/>
      <c r="KH327" s="29"/>
      <c r="KI327" s="28"/>
      <c r="KJ327" s="28"/>
      <c r="KK327" s="29"/>
      <c r="KL327" s="29"/>
      <c r="KM327" s="28"/>
      <c r="KN327" s="28"/>
      <c r="KO327" s="29"/>
      <c r="KP327" s="29"/>
      <c r="KQ327" s="28"/>
      <c r="KR327" s="28"/>
      <c r="KS327" s="29"/>
      <c r="KT327" s="29"/>
      <c r="KU327" s="28"/>
      <c r="KV327" s="28"/>
      <c r="KW327" s="29"/>
      <c r="KX327" s="29"/>
      <c r="KY327" s="28"/>
      <c r="KZ327" s="28"/>
      <c r="LA327" s="29"/>
      <c r="LB327" s="29"/>
      <c r="LC327" s="28"/>
      <c r="LD327" s="28"/>
      <c r="LE327" s="29"/>
      <c r="LF327" s="29"/>
      <c r="LG327" s="28"/>
      <c r="LH327" s="28"/>
      <c r="LI327" s="29"/>
      <c r="LJ327" s="29"/>
      <c r="LK327" s="28"/>
      <c r="LL327" s="28"/>
      <c r="LM327" s="29"/>
      <c r="LN327" s="29"/>
      <c r="LO327" s="28"/>
      <c r="LP327" s="28"/>
      <c r="LQ327" s="29"/>
      <c r="LR327" s="29"/>
      <c r="LS327" s="28"/>
    </row>
    <row r="328" spans="1:331" ht="30.75" customHeight="1" x14ac:dyDescent="0.25">
      <c r="A328" s="66" t="s">
        <v>228</v>
      </c>
      <c r="B328" s="198">
        <f t="shared" si="682"/>
        <v>50724.110370000002</v>
      </c>
      <c r="C328" s="198">
        <f t="shared" si="683"/>
        <v>56022.130369999999</v>
      </c>
      <c r="D328" s="198">
        <f t="shared" si="684"/>
        <v>56022.130369999999</v>
      </c>
      <c r="E328" s="198"/>
      <c r="F328" s="198">
        <f t="shared" si="685"/>
        <v>39130.067369999997</v>
      </c>
      <c r="G328" s="26">
        <f t="shared" si="829"/>
        <v>69.847517599855962</v>
      </c>
      <c r="H328" s="26"/>
      <c r="I328" s="26"/>
      <c r="J328" s="26"/>
      <c r="K328" s="26"/>
      <c r="L328" s="26"/>
      <c r="M328" s="27">
        <v>1111.1199999999999</v>
      </c>
      <c r="N328" s="26"/>
      <c r="O328" s="26"/>
      <c r="P328" s="26"/>
      <c r="Q328" s="27"/>
      <c r="R328" s="26"/>
      <c r="S328" s="26"/>
      <c r="T328" s="26"/>
      <c r="U328" s="27"/>
      <c r="V328" s="26"/>
      <c r="W328" s="26"/>
      <c r="X328" s="27"/>
      <c r="Y328" s="27"/>
      <c r="Z328" s="26"/>
      <c r="AA328" s="26"/>
      <c r="AB328" s="26"/>
      <c r="AC328" s="26"/>
      <c r="AD328" s="26"/>
      <c r="AE328" s="27"/>
      <c r="AF328" s="27"/>
      <c r="AG328" s="26"/>
      <c r="AH328" s="26"/>
      <c r="AI328" s="27"/>
      <c r="AJ328" s="27"/>
      <c r="AK328" s="27">
        <v>0</v>
      </c>
      <c r="AL328" s="27">
        <v>0</v>
      </c>
      <c r="AM328" s="26"/>
      <c r="AN328" s="27">
        <v>3455.6</v>
      </c>
      <c r="AO328" s="27">
        <v>3455.6</v>
      </c>
      <c r="AP328" s="27">
        <v>3455.6</v>
      </c>
      <c r="AQ328" s="27">
        <f>AP328/AO328*100</f>
        <v>100</v>
      </c>
      <c r="AR328" s="27"/>
      <c r="AS328" s="27"/>
      <c r="AT328" s="27"/>
      <c r="AU328" s="26"/>
      <c r="AV328" s="27">
        <v>51.020400000000002</v>
      </c>
      <c r="AW328" s="27">
        <v>51.020400000000002</v>
      </c>
      <c r="AX328" s="27">
        <v>51.020400000000002</v>
      </c>
      <c r="AY328" s="26">
        <f t="shared" si="834"/>
        <v>100</v>
      </c>
      <c r="AZ328" s="27">
        <v>61.889969999999998</v>
      </c>
      <c r="BA328" s="27">
        <v>61.889969999999998</v>
      </c>
      <c r="BB328" s="27">
        <v>61.889969999999998</v>
      </c>
      <c r="BC328" s="26">
        <f>BB328/BA328*100</f>
        <v>100</v>
      </c>
      <c r="BD328" s="27"/>
      <c r="BE328" s="27"/>
      <c r="BF328" s="27"/>
      <c r="BG328" s="26"/>
      <c r="BH328" s="27"/>
      <c r="BI328" s="27"/>
      <c r="BJ328" s="27"/>
      <c r="BK328" s="26"/>
      <c r="BL328" s="26"/>
      <c r="BM328" s="27"/>
      <c r="BN328" s="27"/>
      <c r="BO328" s="26"/>
      <c r="BP328" s="26"/>
      <c r="BQ328" s="26"/>
      <c r="BR328" s="26"/>
      <c r="BS328" s="26"/>
      <c r="BT328" s="27">
        <v>0</v>
      </c>
      <c r="BU328" s="27">
        <v>0</v>
      </c>
      <c r="BV328" s="27"/>
      <c r="BW328" s="26"/>
      <c r="BX328" s="27">
        <v>15682</v>
      </c>
      <c r="BY328" s="27">
        <v>20769.7</v>
      </c>
      <c r="BZ328" s="26">
        <v>13846.466640000001</v>
      </c>
      <c r="CA328" s="27">
        <f>BZ328/BY328*100</f>
        <v>66.666666538274512</v>
      </c>
      <c r="CB328" s="27"/>
      <c r="CC328" s="27"/>
      <c r="CD328" s="79"/>
      <c r="CE328" s="79"/>
      <c r="CF328" s="27">
        <v>3518.7</v>
      </c>
      <c r="CG328" s="27">
        <v>3951.4</v>
      </c>
      <c r="CH328" s="27">
        <v>2130.5981299999999</v>
      </c>
      <c r="CI328" s="27">
        <f>CH328/CG328*100</f>
        <v>53.920082249329347</v>
      </c>
      <c r="CJ328" s="27">
        <v>560</v>
      </c>
      <c r="CK328" s="27">
        <v>560</v>
      </c>
      <c r="CL328" s="27"/>
      <c r="CM328" s="27">
        <f>CL328/CK328*100</f>
        <v>0</v>
      </c>
      <c r="CN328" s="27"/>
      <c r="CO328" s="27"/>
      <c r="CP328" s="79"/>
      <c r="CQ328" s="26"/>
      <c r="CR328" s="26"/>
      <c r="CS328" s="27"/>
      <c r="CT328" s="79"/>
      <c r="CU328" s="31"/>
      <c r="CV328" s="79"/>
      <c r="CW328" s="27"/>
      <c r="CX328" s="79"/>
      <c r="CY328" s="79"/>
      <c r="CZ328" s="27"/>
      <c r="DA328" s="27"/>
      <c r="DB328" s="79"/>
      <c r="DC328" s="31"/>
      <c r="DD328" s="27"/>
      <c r="DE328" s="27"/>
      <c r="DF328" s="79"/>
      <c r="DG328" s="26"/>
      <c r="DH328" s="26"/>
      <c r="DI328" s="27"/>
      <c r="DJ328" s="79"/>
      <c r="DK328" s="79"/>
      <c r="DL328" s="79"/>
      <c r="DM328" s="27"/>
      <c r="DN328" s="194"/>
      <c r="DO328" s="26"/>
      <c r="DP328" s="27">
        <v>184</v>
      </c>
      <c r="DQ328" s="27">
        <v>184</v>
      </c>
      <c r="DR328" s="79"/>
      <c r="DS328" s="79"/>
      <c r="DT328" s="79"/>
      <c r="DU328" s="27"/>
      <c r="DV328" s="79"/>
      <c r="DW328" s="79"/>
      <c r="DX328" s="79"/>
      <c r="DY328" s="27"/>
      <c r="DZ328" s="79"/>
      <c r="EA328" s="79"/>
      <c r="EB328" s="27">
        <v>5867.4</v>
      </c>
      <c r="EC328" s="27">
        <v>5867.4</v>
      </c>
      <c r="ED328" s="27">
        <v>4613.3813600000003</v>
      </c>
      <c r="EE328" s="27">
        <f>ED328/EC328*100</f>
        <v>78.627353853495592</v>
      </c>
      <c r="EF328" s="27"/>
      <c r="EG328" s="27"/>
      <c r="EH328" s="79"/>
      <c r="EI328" s="26"/>
      <c r="EJ328" s="27">
        <v>5278</v>
      </c>
      <c r="EK328" s="27">
        <v>5444.5</v>
      </c>
      <c r="EL328" s="27">
        <v>1770.52928</v>
      </c>
      <c r="EM328" s="27">
        <f>EL328/EK328*100</f>
        <v>32.519593718431445</v>
      </c>
      <c r="EN328" s="27">
        <v>840</v>
      </c>
      <c r="EO328" s="27">
        <v>840</v>
      </c>
      <c r="EP328" s="27"/>
      <c r="EQ328" s="27">
        <f>EP328/EO328*100</f>
        <v>0</v>
      </c>
      <c r="ER328" s="27">
        <v>1846.9</v>
      </c>
      <c r="ES328" s="27">
        <v>1846.9</v>
      </c>
      <c r="ET328" s="27">
        <v>1846.9</v>
      </c>
      <c r="EU328" s="27">
        <f>ET328/ES328*100</f>
        <v>100</v>
      </c>
      <c r="EV328" s="27">
        <v>5500</v>
      </c>
      <c r="EW328" s="27">
        <v>5000</v>
      </c>
      <c r="EX328" s="27">
        <v>5000</v>
      </c>
      <c r="EY328" s="27">
        <f>EX328/EW328*100</f>
        <v>100</v>
      </c>
      <c r="EZ328" s="27">
        <v>1400</v>
      </c>
      <c r="FA328" s="27">
        <v>1400</v>
      </c>
      <c r="FB328" s="27">
        <v>1400</v>
      </c>
      <c r="FC328" s="27">
        <f>FB328/FA328*100</f>
        <v>100</v>
      </c>
      <c r="FD328" s="27"/>
      <c r="FE328" s="27"/>
      <c r="FF328" s="79"/>
      <c r="FG328" s="79"/>
      <c r="FH328" s="79"/>
      <c r="FI328" s="27"/>
      <c r="FJ328" s="79"/>
      <c r="FK328" s="79"/>
      <c r="FL328" s="79"/>
      <c r="FM328" s="27"/>
      <c r="FN328" s="79"/>
      <c r="FO328" s="79"/>
      <c r="FP328" s="27"/>
      <c r="FQ328" s="27"/>
      <c r="FR328" s="27"/>
      <c r="FS328" s="27"/>
      <c r="FT328" s="27"/>
      <c r="FU328" s="27"/>
      <c r="FV328" s="27"/>
      <c r="FW328" s="27"/>
      <c r="FX328" s="27"/>
      <c r="FY328" s="27"/>
      <c r="FZ328" s="27"/>
      <c r="GA328" s="27"/>
      <c r="GB328" s="27"/>
      <c r="GC328" s="27"/>
      <c r="GD328" s="27"/>
      <c r="GE328" s="27"/>
      <c r="GF328" s="27"/>
      <c r="GG328" s="27"/>
      <c r="GH328" s="27"/>
      <c r="GI328" s="27"/>
      <c r="GJ328" s="27"/>
      <c r="GK328" s="27"/>
      <c r="GL328" s="27"/>
      <c r="GM328" s="27"/>
      <c r="GN328" s="27"/>
      <c r="GO328" s="27"/>
      <c r="GP328" s="27"/>
      <c r="GQ328" s="27"/>
      <c r="GR328" s="27"/>
      <c r="GS328" s="27">
        <v>0</v>
      </c>
      <c r="GT328" s="27">
        <v>0</v>
      </c>
      <c r="GU328" s="26"/>
      <c r="GV328" s="27"/>
      <c r="GW328" s="27"/>
      <c r="GX328" s="27"/>
      <c r="GY328" s="26"/>
      <c r="GZ328" s="26"/>
      <c r="HA328" s="27"/>
      <c r="HB328" s="27"/>
      <c r="HC328" s="26"/>
      <c r="HD328" s="26"/>
      <c r="HE328" s="27"/>
      <c r="HF328" s="27"/>
      <c r="HG328" s="26"/>
      <c r="HH328" s="27">
        <v>3000</v>
      </c>
      <c r="HI328" s="27">
        <v>2000</v>
      </c>
      <c r="HJ328" s="27">
        <v>2000</v>
      </c>
      <c r="HK328" s="26">
        <f>HJ328/HI328*100</f>
        <v>100</v>
      </c>
      <c r="HL328" s="27"/>
      <c r="HM328" s="27"/>
      <c r="HN328" s="27"/>
      <c r="HO328" s="26"/>
      <c r="HP328" s="27"/>
      <c r="HQ328" s="27"/>
      <c r="HR328" s="27"/>
      <c r="HS328" s="26"/>
      <c r="HT328" s="27">
        <v>3478.6</v>
      </c>
      <c r="HU328" s="27">
        <v>3478.6</v>
      </c>
      <c r="HV328" s="27">
        <v>2953.6815899999997</v>
      </c>
      <c r="HW328" s="26">
        <f t="shared" si="828"/>
        <v>84.910066980969347</v>
      </c>
      <c r="HX328" s="27"/>
      <c r="HY328" s="27"/>
      <c r="HZ328" s="27"/>
      <c r="IA328" s="26"/>
      <c r="IB328" s="27"/>
      <c r="IC328" s="27"/>
      <c r="ID328" s="27"/>
      <c r="IE328" s="26"/>
      <c r="IF328" s="27"/>
      <c r="IG328" s="27"/>
      <c r="IH328" s="27"/>
      <c r="II328" s="26"/>
      <c r="IJ328" s="26"/>
      <c r="IK328" s="27"/>
      <c r="IL328" s="27"/>
      <c r="IM328" s="26"/>
      <c r="IN328" s="26"/>
      <c r="IO328" s="27"/>
      <c r="IP328" s="27"/>
      <c r="IQ328" s="26"/>
      <c r="IR328" s="79"/>
      <c r="IS328" s="27"/>
      <c r="IT328" s="79"/>
      <c r="IU328" s="79"/>
      <c r="IV328" s="27"/>
      <c r="IW328" s="27"/>
      <c r="IX328" s="27"/>
      <c r="IY328" s="26"/>
      <c r="IZ328" s="27"/>
      <c r="JA328" s="27"/>
      <c r="JB328" s="27"/>
      <c r="JC328" s="26"/>
      <c r="JD328" s="26"/>
      <c r="JE328" s="27"/>
      <c r="JF328" s="27"/>
      <c r="JG328" s="26"/>
      <c r="JH328" s="27"/>
      <c r="JI328" s="27"/>
      <c r="JJ328" s="27"/>
      <c r="JK328" s="26"/>
      <c r="JL328" s="26"/>
      <c r="JM328" s="27"/>
      <c r="JN328" s="27"/>
      <c r="JO328" s="26"/>
      <c r="JP328" s="27"/>
      <c r="JQ328" s="27"/>
      <c r="JR328" s="27"/>
      <c r="JS328" s="26"/>
      <c r="JT328" s="26"/>
      <c r="JU328" s="26"/>
      <c r="JV328" s="26"/>
      <c r="JW328" s="26"/>
      <c r="JX328" s="30"/>
      <c r="JY328" s="30"/>
      <c r="JZ328" s="30"/>
      <c r="KA328" s="30"/>
      <c r="KB328" s="26"/>
      <c r="KC328" s="27"/>
      <c r="KD328" s="27"/>
      <c r="KE328" s="26"/>
      <c r="KF328" s="26"/>
      <c r="KG328" s="27"/>
      <c r="KH328" s="27"/>
      <c r="KI328" s="26"/>
      <c r="KJ328" s="26"/>
      <c r="KK328" s="27"/>
      <c r="KL328" s="27"/>
      <c r="KM328" s="26"/>
      <c r="KN328" s="26"/>
      <c r="KO328" s="27"/>
      <c r="KP328" s="27"/>
      <c r="KQ328" s="26"/>
      <c r="KR328" s="26"/>
      <c r="KS328" s="27"/>
      <c r="KT328" s="27"/>
      <c r="KU328" s="26"/>
      <c r="KV328" s="26"/>
      <c r="KW328" s="27"/>
      <c r="KX328" s="27"/>
      <c r="KY328" s="26"/>
      <c r="KZ328" s="26"/>
      <c r="LA328" s="27"/>
      <c r="LB328" s="27"/>
      <c r="LC328" s="26"/>
      <c r="LD328" s="26"/>
      <c r="LE328" s="27"/>
      <c r="LF328" s="27"/>
      <c r="LG328" s="26"/>
      <c r="LH328" s="26"/>
      <c r="LI328" s="27"/>
      <c r="LJ328" s="27"/>
      <c r="LK328" s="26"/>
      <c r="LL328" s="26"/>
      <c r="LM328" s="27"/>
      <c r="LN328" s="27"/>
      <c r="LO328" s="26"/>
      <c r="LP328" s="26"/>
      <c r="LQ328" s="27"/>
      <c r="LR328" s="27"/>
      <c r="LS328" s="26"/>
    </row>
    <row r="329" spans="1:331" ht="16.5" customHeight="1" x14ac:dyDescent="0.25">
      <c r="A329" s="66" t="s">
        <v>480</v>
      </c>
      <c r="B329" s="198">
        <f t="shared" si="682"/>
        <v>2226</v>
      </c>
      <c r="C329" s="198">
        <f t="shared" si="683"/>
        <v>3501.3440000000001</v>
      </c>
      <c r="D329" s="198">
        <f t="shared" si="684"/>
        <v>3501.3440000000001</v>
      </c>
      <c r="E329" s="198"/>
      <c r="F329" s="198">
        <f t="shared" si="685"/>
        <v>1716.7861</v>
      </c>
      <c r="G329" s="26">
        <f t="shared" si="829"/>
        <v>49.032203062595393</v>
      </c>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v>1275.3440000000001</v>
      </c>
      <c r="BR329" s="26"/>
      <c r="BS329" s="26">
        <f t="shared" si="686"/>
        <v>0</v>
      </c>
      <c r="BT329" s="26"/>
      <c r="BU329" s="26"/>
      <c r="BV329" s="26"/>
      <c r="BW329" s="26"/>
      <c r="BX329" s="184"/>
      <c r="BY329" s="184"/>
      <c r="BZ329" s="184"/>
      <c r="CA329" s="184"/>
      <c r="CB329" s="26"/>
      <c r="CC329" s="26"/>
      <c r="CD329" s="26"/>
      <c r="CE329" s="80"/>
      <c r="CF329" s="26"/>
      <c r="CG329" s="26"/>
      <c r="CH329" s="26"/>
      <c r="CI329" s="80"/>
      <c r="CJ329" s="26"/>
      <c r="CK329" s="26"/>
      <c r="CL329" s="26"/>
      <c r="CM329" s="80"/>
      <c r="CN329" s="26"/>
      <c r="CO329" s="26"/>
      <c r="CP329" s="26"/>
      <c r="CQ329" s="26"/>
      <c r="CR329" s="26"/>
      <c r="CS329" s="26"/>
      <c r="CT329" s="26"/>
      <c r="CU329" s="31"/>
      <c r="CV329" s="80"/>
      <c r="CW329" s="26"/>
      <c r="CX329" s="26"/>
      <c r="CY329" s="80"/>
      <c r="CZ329" s="26">
        <v>2226</v>
      </c>
      <c r="DA329" s="26">
        <v>2226</v>
      </c>
      <c r="DB329" s="26">
        <v>1716.7861</v>
      </c>
      <c r="DC329" s="31">
        <f t="shared" si="713"/>
        <v>77.124263252470797</v>
      </c>
      <c r="DD329" s="26"/>
      <c r="DE329" s="26"/>
      <c r="DF329" s="26"/>
      <c r="DG329" s="26"/>
      <c r="DH329" s="26"/>
      <c r="DI329" s="26"/>
      <c r="DJ329" s="26"/>
      <c r="DK329" s="80"/>
      <c r="DL329" s="80"/>
      <c r="DM329" s="26"/>
      <c r="DN329" s="26"/>
      <c r="DO329" s="26"/>
      <c r="DP329" s="26"/>
      <c r="DQ329" s="26"/>
      <c r="DR329" s="26"/>
      <c r="DS329" s="80"/>
      <c r="DT329" s="80"/>
      <c r="DU329" s="27"/>
      <c r="DV329" s="26"/>
      <c r="DW329" s="80"/>
      <c r="DX329" s="80"/>
      <c r="DY329" s="27"/>
      <c r="DZ329" s="26"/>
      <c r="EA329" s="80"/>
      <c r="EB329" s="27"/>
      <c r="EC329" s="27"/>
      <c r="ED329" s="26"/>
      <c r="EE329" s="80"/>
      <c r="EF329" s="27"/>
      <c r="EG329" s="27"/>
      <c r="EH329" s="26"/>
      <c r="EI329" s="26"/>
      <c r="EJ329" s="27"/>
      <c r="EK329" s="27"/>
      <c r="EL329" s="26"/>
      <c r="EM329" s="80"/>
      <c r="EN329" s="27"/>
      <c r="EO329" s="27"/>
      <c r="EP329" s="26"/>
      <c r="EQ329" s="80"/>
      <c r="ER329" s="26"/>
      <c r="ES329" s="26"/>
      <c r="ET329" s="26"/>
      <c r="EU329" s="80"/>
      <c r="EV329" s="26"/>
      <c r="EW329" s="26"/>
      <c r="EX329" s="26"/>
      <c r="EY329" s="26"/>
      <c r="EZ329" s="26"/>
      <c r="FA329" s="26"/>
      <c r="FB329" s="26"/>
      <c r="FC329" s="26"/>
      <c r="FD329" s="27"/>
      <c r="FE329" s="27"/>
      <c r="FF329" s="26"/>
      <c r="FG329" s="80"/>
      <c r="FH329" s="80"/>
      <c r="FI329" s="27"/>
      <c r="FJ329" s="26"/>
      <c r="FK329" s="80"/>
      <c r="FL329" s="80"/>
      <c r="FM329" s="27"/>
      <c r="FN329" s="26"/>
      <c r="FO329" s="80"/>
      <c r="FP329" s="26"/>
      <c r="FQ329" s="26"/>
      <c r="FR329" s="26"/>
      <c r="FS329" s="80"/>
      <c r="FT329" s="80"/>
      <c r="FU329" s="26"/>
      <c r="FV329" s="26"/>
      <c r="FW329" s="80"/>
      <c r="FX329" s="26"/>
      <c r="FY329" s="26"/>
      <c r="FZ329" s="26"/>
      <c r="GA329" s="80"/>
      <c r="GB329" s="26"/>
      <c r="GC329" s="26"/>
      <c r="GD329" s="26"/>
      <c r="GE329" s="80"/>
      <c r="GF329" s="26"/>
      <c r="GG329" s="26"/>
      <c r="GH329" s="26"/>
      <c r="GI329" s="80"/>
      <c r="GJ329" s="80"/>
      <c r="GK329" s="26"/>
      <c r="GL329" s="26"/>
      <c r="GM329" s="80"/>
      <c r="GN329" s="26"/>
      <c r="GO329" s="26"/>
      <c r="GP329" s="26"/>
      <c r="GQ329" s="80"/>
      <c r="GR329" s="80"/>
      <c r="GS329" s="26"/>
      <c r="GT329" s="26"/>
      <c r="GU329" s="26"/>
      <c r="GV329" s="26"/>
      <c r="GW329" s="26"/>
      <c r="GX329" s="26"/>
      <c r="GY329" s="26"/>
      <c r="GZ329" s="26"/>
      <c r="HA329" s="26"/>
      <c r="HB329" s="26"/>
      <c r="HC329" s="26"/>
      <c r="HD329" s="26"/>
      <c r="HE329" s="26"/>
      <c r="HF329" s="26"/>
      <c r="HG329" s="26"/>
      <c r="HH329" s="26"/>
      <c r="HI329" s="26"/>
      <c r="HJ329" s="26"/>
      <c r="HK329" s="26"/>
      <c r="HL329" s="26"/>
      <c r="HM329" s="26"/>
      <c r="HN329" s="26"/>
      <c r="HO329" s="26"/>
      <c r="HP329" s="26"/>
      <c r="HQ329" s="26"/>
      <c r="HR329" s="26"/>
      <c r="HS329" s="26"/>
      <c r="HT329" s="26"/>
      <c r="HU329" s="26"/>
      <c r="HV329" s="26"/>
      <c r="HW329" s="26"/>
      <c r="HX329" s="26"/>
      <c r="HY329" s="26"/>
      <c r="HZ329" s="26"/>
      <c r="IA329" s="26"/>
      <c r="IB329" s="26"/>
      <c r="IC329" s="26"/>
      <c r="ID329" s="26"/>
      <c r="IE329" s="26"/>
      <c r="IF329" s="26"/>
      <c r="IG329" s="26"/>
      <c r="IH329" s="26"/>
      <c r="II329" s="26"/>
      <c r="IJ329" s="26"/>
      <c r="IK329" s="26"/>
      <c r="IL329" s="26"/>
      <c r="IM329" s="26"/>
      <c r="IN329" s="26"/>
      <c r="IO329" s="26"/>
      <c r="IP329" s="26"/>
      <c r="IQ329" s="26"/>
      <c r="IR329" s="80"/>
      <c r="IS329" s="27"/>
      <c r="IT329" s="26"/>
      <c r="IU329" s="80"/>
      <c r="IV329" s="26"/>
      <c r="IW329" s="26"/>
      <c r="IX329" s="26"/>
      <c r="IY329" s="26"/>
      <c r="IZ329" s="26"/>
      <c r="JA329" s="26"/>
      <c r="JB329" s="26"/>
      <c r="JC329" s="26"/>
      <c r="JD329" s="26"/>
      <c r="JE329" s="26"/>
      <c r="JF329" s="26"/>
      <c r="JG329" s="26"/>
      <c r="JH329" s="26"/>
      <c r="JI329" s="26"/>
      <c r="JJ329" s="26"/>
      <c r="JK329" s="26"/>
      <c r="JL329" s="26"/>
      <c r="JM329" s="26"/>
      <c r="JN329" s="26"/>
      <c r="JO329" s="26"/>
      <c r="JP329" s="26"/>
      <c r="JQ329" s="26"/>
      <c r="JR329" s="26"/>
      <c r="JS329" s="26"/>
      <c r="JT329" s="26"/>
      <c r="JU329" s="26"/>
      <c r="JV329" s="26"/>
      <c r="JW329" s="26"/>
      <c r="JX329" s="30"/>
      <c r="JY329" s="30"/>
      <c r="JZ329" s="30"/>
      <c r="KA329" s="30"/>
      <c r="KB329" s="26"/>
      <c r="KC329" s="26"/>
      <c r="KD329" s="26"/>
      <c r="KE329" s="26"/>
      <c r="KF329" s="26"/>
      <c r="KG329" s="26"/>
      <c r="KH329" s="26"/>
      <c r="KI329" s="26"/>
      <c r="KJ329" s="26"/>
      <c r="KK329" s="26"/>
      <c r="KL329" s="26"/>
      <c r="KM329" s="26"/>
      <c r="KN329" s="26"/>
      <c r="KO329" s="26"/>
      <c r="KP329" s="26"/>
      <c r="KQ329" s="26"/>
      <c r="KR329" s="26"/>
      <c r="KS329" s="26"/>
      <c r="KT329" s="26"/>
      <c r="KU329" s="26"/>
      <c r="KV329" s="26"/>
      <c r="KW329" s="26"/>
      <c r="KX329" s="26"/>
      <c r="KY329" s="26"/>
      <c r="KZ329" s="26"/>
      <c r="LA329" s="26"/>
      <c r="LB329" s="26"/>
      <c r="LC329" s="26"/>
      <c r="LD329" s="26"/>
      <c r="LE329" s="26"/>
      <c r="LF329" s="26"/>
      <c r="LG329" s="26"/>
      <c r="LH329" s="26"/>
      <c r="LI329" s="26"/>
      <c r="LJ329" s="26"/>
      <c r="LK329" s="26"/>
      <c r="LL329" s="26"/>
      <c r="LM329" s="26"/>
      <c r="LN329" s="26"/>
      <c r="LO329" s="26"/>
      <c r="LP329" s="26"/>
      <c r="LQ329" s="26"/>
      <c r="LR329" s="26"/>
      <c r="LS329" s="26"/>
    </row>
    <row r="330" spans="1:331" ht="16.5" customHeight="1" x14ac:dyDescent="0.25">
      <c r="A330" s="66" t="s">
        <v>530</v>
      </c>
      <c r="B330" s="198">
        <f t="shared" si="682"/>
        <v>2829</v>
      </c>
      <c r="C330" s="198">
        <f t="shared" si="683"/>
        <v>2829</v>
      </c>
      <c r="D330" s="198">
        <f t="shared" si="684"/>
        <v>2829</v>
      </c>
      <c r="E330" s="198"/>
      <c r="F330" s="198">
        <f t="shared" si="685"/>
        <v>2829</v>
      </c>
      <c r="G330" s="26">
        <f t="shared" si="829"/>
        <v>100</v>
      </c>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184"/>
      <c r="BY330" s="184"/>
      <c r="BZ330" s="184"/>
      <c r="CA330" s="184"/>
      <c r="CB330" s="26"/>
      <c r="CC330" s="26"/>
      <c r="CD330" s="26"/>
      <c r="CE330" s="80"/>
      <c r="CF330" s="26"/>
      <c r="CG330" s="26"/>
      <c r="CH330" s="26"/>
      <c r="CI330" s="80"/>
      <c r="CJ330" s="26"/>
      <c r="CK330" s="26"/>
      <c r="CL330" s="26"/>
      <c r="CM330" s="80"/>
      <c r="CN330" s="26"/>
      <c r="CO330" s="26"/>
      <c r="CP330" s="26"/>
      <c r="CQ330" s="26"/>
      <c r="CR330" s="26"/>
      <c r="CS330" s="26"/>
      <c r="CT330" s="26"/>
      <c r="CU330" s="31"/>
      <c r="CV330" s="80"/>
      <c r="CW330" s="26"/>
      <c r="CX330" s="26"/>
      <c r="CY330" s="80"/>
      <c r="CZ330" s="26">
        <v>2829</v>
      </c>
      <c r="DA330" s="26">
        <v>2829</v>
      </c>
      <c r="DB330" s="26">
        <v>2829</v>
      </c>
      <c r="DC330" s="31">
        <f t="shared" si="713"/>
        <v>100</v>
      </c>
      <c r="DD330" s="26"/>
      <c r="DE330" s="26"/>
      <c r="DF330" s="26"/>
      <c r="DG330" s="26"/>
      <c r="DH330" s="26"/>
      <c r="DI330" s="26"/>
      <c r="DJ330" s="26"/>
      <c r="DK330" s="80"/>
      <c r="DL330" s="80"/>
      <c r="DM330" s="26"/>
      <c r="DN330" s="26"/>
      <c r="DO330" s="26"/>
      <c r="DP330" s="26"/>
      <c r="DQ330" s="26"/>
      <c r="DR330" s="26"/>
      <c r="DS330" s="80"/>
      <c r="DT330" s="80"/>
      <c r="DU330" s="27"/>
      <c r="DV330" s="26"/>
      <c r="DW330" s="80"/>
      <c r="DX330" s="80"/>
      <c r="DY330" s="27"/>
      <c r="DZ330" s="26"/>
      <c r="EA330" s="80"/>
      <c r="EB330" s="27"/>
      <c r="EC330" s="27"/>
      <c r="ED330" s="26"/>
      <c r="EE330" s="80"/>
      <c r="EF330" s="27"/>
      <c r="EG330" s="27"/>
      <c r="EH330" s="26"/>
      <c r="EI330" s="26"/>
      <c r="EJ330" s="27"/>
      <c r="EK330" s="27"/>
      <c r="EL330" s="26"/>
      <c r="EM330" s="80"/>
      <c r="EN330" s="27"/>
      <c r="EO330" s="27"/>
      <c r="EP330" s="26"/>
      <c r="EQ330" s="80"/>
      <c r="ER330" s="26"/>
      <c r="ES330" s="26"/>
      <c r="ET330" s="26"/>
      <c r="EU330" s="80"/>
      <c r="EV330" s="26"/>
      <c r="EW330" s="26"/>
      <c r="EX330" s="26"/>
      <c r="EY330" s="26"/>
      <c r="EZ330" s="26"/>
      <c r="FA330" s="26"/>
      <c r="FB330" s="26"/>
      <c r="FC330" s="26"/>
      <c r="FD330" s="27"/>
      <c r="FE330" s="27"/>
      <c r="FF330" s="26"/>
      <c r="FG330" s="80"/>
      <c r="FH330" s="80"/>
      <c r="FI330" s="27"/>
      <c r="FJ330" s="26"/>
      <c r="FK330" s="80"/>
      <c r="FL330" s="80"/>
      <c r="FM330" s="27"/>
      <c r="FN330" s="26"/>
      <c r="FO330" s="80"/>
      <c r="FP330" s="26"/>
      <c r="FQ330" s="26"/>
      <c r="FR330" s="26"/>
      <c r="FS330" s="80"/>
      <c r="FT330" s="80"/>
      <c r="FU330" s="26"/>
      <c r="FV330" s="26"/>
      <c r="FW330" s="80"/>
      <c r="FX330" s="26"/>
      <c r="FY330" s="26"/>
      <c r="FZ330" s="26"/>
      <c r="GA330" s="80"/>
      <c r="GB330" s="26"/>
      <c r="GC330" s="26"/>
      <c r="GD330" s="26"/>
      <c r="GE330" s="80"/>
      <c r="GF330" s="26"/>
      <c r="GG330" s="26"/>
      <c r="GH330" s="26"/>
      <c r="GI330" s="80"/>
      <c r="GJ330" s="80"/>
      <c r="GK330" s="26"/>
      <c r="GL330" s="26"/>
      <c r="GM330" s="80"/>
      <c r="GN330" s="26"/>
      <c r="GO330" s="26"/>
      <c r="GP330" s="26"/>
      <c r="GQ330" s="80"/>
      <c r="GR330" s="80"/>
      <c r="GS330" s="26"/>
      <c r="GT330" s="26"/>
      <c r="GU330" s="26"/>
      <c r="GV330" s="26"/>
      <c r="GW330" s="26"/>
      <c r="GX330" s="26"/>
      <c r="GY330" s="26"/>
      <c r="GZ330" s="26"/>
      <c r="HA330" s="26"/>
      <c r="HB330" s="26"/>
      <c r="HC330" s="26"/>
      <c r="HD330" s="26"/>
      <c r="HE330" s="26"/>
      <c r="HF330" s="26"/>
      <c r="HG330" s="26"/>
      <c r="HH330" s="26"/>
      <c r="HI330" s="26"/>
      <c r="HJ330" s="26"/>
      <c r="HK330" s="26"/>
      <c r="HL330" s="26"/>
      <c r="HM330" s="26"/>
      <c r="HN330" s="26"/>
      <c r="HO330" s="26"/>
      <c r="HP330" s="26"/>
      <c r="HQ330" s="26"/>
      <c r="HR330" s="26"/>
      <c r="HS330" s="26"/>
      <c r="HT330" s="26"/>
      <c r="HU330" s="26"/>
      <c r="HV330" s="26"/>
      <c r="HW330" s="26"/>
      <c r="HX330" s="26"/>
      <c r="HY330" s="26"/>
      <c r="HZ330" s="26"/>
      <c r="IA330" s="26"/>
      <c r="IB330" s="26"/>
      <c r="IC330" s="26"/>
      <c r="ID330" s="26"/>
      <c r="IE330" s="26"/>
      <c r="IF330" s="26"/>
      <c r="IG330" s="26"/>
      <c r="IH330" s="26"/>
      <c r="II330" s="26"/>
      <c r="IJ330" s="26"/>
      <c r="IK330" s="26"/>
      <c r="IL330" s="26"/>
      <c r="IM330" s="26"/>
      <c r="IN330" s="26"/>
      <c r="IO330" s="26"/>
      <c r="IP330" s="26"/>
      <c r="IQ330" s="26"/>
      <c r="IR330" s="80"/>
      <c r="IS330" s="27"/>
      <c r="IT330" s="26"/>
      <c r="IU330" s="80"/>
      <c r="IV330" s="26"/>
      <c r="IW330" s="26"/>
      <c r="IX330" s="26"/>
      <c r="IY330" s="26"/>
      <c r="IZ330" s="26"/>
      <c r="JA330" s="26"/>
      <c r="JB330" s="26"/>
      <c r="JC330" s="26"/>
      <c r="JD330" s="26"/>
      <c r="JE330" s="26"/>
      <c r="JF330" s="26"/>
      <c r="JG330" s="26"/>
      <c r="JH330" s="26"/>
      <c r="JI330" s="26"/>
      <c r="JJ330" s="26"/>
      <c r="JK330" s="26"/>
      <c r="JL330" s="26"/>
      <c r="JM330" s="26"/>
      <c r="JN330" s="26"/>
      <c r="JO330" s="26"/>
      <c r="JP330" s="26"/>
      <c r="JQ330" s="26"/>
      <c r="JR330" s="26"/>
      <c r="JS330" s="26"/>
      <c r="JT330" s="26"/>
      <c r="JU330" s="26"/>
      <c r="JV330" s="26"/>
      <c r="JW330" s="26"/>
      <c r="JX330" s="30"/>
      <c r="JY330" s="30"/>
      <c r="JZ330" s="30"/>
      <c r="KA330" s="30"/>
      <c r="KB330" s="26"/>
      <c r="KC330" s="26"/>
      <c r="KD330" s="26"/>
      <c r="KE330" s="26"/>
      <c r="KF330" s="26"/>
      <c r="KG330" s="26"/>
      <c r="KH330" s="26"/>
      <c r="KI330" s="26"/>
      <c r="KJ330" s="26"/>
      <c r="KK330" s="26"/>
      <c r="KL330" s="26"/>
      <c r="KM330" s="26"/>
      <c r="KN330" s="26"/>
      <c r="KO330" s="26"/>
      <c r="KP330" s="26"/>
      <c r="KQ330" s="26"/>
      <c r="KR330" s="26"/>
      <c r="KS330" s="26"/>
      <c r="KT330" s="26"/>
      <c r="KU330" s="26"/>
      <c r="KV330" s="26"/>
      <c r="KW330" s="26"/>
      <c r="KX330" s="26"/>
      <c r="KY330" s="26"/>
      <c r="KZ330" s="26"/>
      <c r="LA330" s="26"/>
      <c r="LB330" s="26"/>
      <c r="LC330" s="26"/>
      <c r="LD330" s="26"/>
      <c r="LE330" s="26"/>
      <c r="LF330" s="26"/>
      <c r="LG330" s="26"/>
      <c r="LH330" s="26"/>
      <c r="LI330" s="26"/>
      <c r="LJ330" s="26"/>
      <c r="LK330" s="26"/>
      <c r="LL330" s="26"/>
      <c r="LM330" s="26"/>
      <c r="LN330" s="26"/>
      <c r="LO330" s="26"/>
      <c r="LP330" s="26"/>
      <c r="LQ330" s="26"/>
      <c r="LR330" s="26"/>
      <c r="LS330" s="26"/>
    </row>
    <row r="331" spans="1:331" ht="16.5" customHeight="1" x14ac:dyDescent="0.25">
      <c r="A331" s="66" t="s">
        <v>310</v>
      </c>
      <c r="B331" s="198">
        <f t="shared" ref="B331:B394" si="853">H331+L331+P331+T331+X331+AB331+AF331+AJ331+AN331+AR331+AV331+AZ331+BD331+BH331+BL331+BP331+BT331+BX331+CB331+CF331+CJ331+CN331+CR331+CV331+CZ331+DD331+DH331+DL331+DP331+DT331+DX331+EB331+EF331+EJ331+EN331+ER331+EV331+EZ331+FD331+FH331+FL331+FP331+FT331+FX331+GB331+GF331+GJ331+GN331+GR331+GV331+GZ331+HD331+HH331+HL331+HP331+HT331+HX331+IB331+IF331+IJ331+IN331+IR331+IV331+IZ331+JD331+JH331+JL331+JP331+JT331+JX331+KB331+KF331+KJ331+KN331+KR331+KV331+KZ331+LD331+LH331+LL331+LP331</f>
        <v>3039</v>
      </c>
      <c r="C331" s="198">
        <f t="shared" ref="C331:C396" si="854">I331+M331+Q331+U331+Y331+AC331+AG331+AK331+AO331+AS331+AW331+BA331+BE331+BI331+BM331+BQ331+BU331+BY331+CC331+CG331+CK331+CO331+CS331+CW331+DA331+DE331+DI331+DM331+DQ331+DU331+DY331+EC331+EG331+EK331+EO331+ES331+EW331+FA331+FE331+FI331+FM331+FQ331+FU331+FY331+GC331+GG331+GK331+GO331+GS331+GW331+HA331+HE331+HI331+HM331+HQ331+HU331+HY331+IC331+IG331+IK331+IO331+IS331+IW331+JA331+JE331+JI331+JM331+JQ331+JY331+KC331+KG331+KK331+KO331+KS331+KW331+LA331+LE331+LI331+LM331+LQ331</f>
        <v>3961.4700000000003</v>
      </c>
      <c r="D331" s="198">
        <f t="shared" ref="D331:D394" si="855">I331+M331+Q331+U331+Y331+AC331+AG331+AK331+AO331+AS331+AW331+BA331+BE331+BI331+BM331+BQ331+BU331+BY331+CC331+CG331+CK331+CO331+CS331+CW331+DA331+DE331+DI331+DM331+DQ331+DU331+DY331+EC331+EG331+EK331+EO331+ES331+EW331+FA331+FE331+FI331+FM331+FQ331+FU331+FY331+GC331+GG331+GK331+GO331+GS331+GW331+HA331+HE331+HI331+HM331+HQ331+HU331+HY331+IC331+IG331+IK331+IO331+IS331+IW331+JA331+JE331+JI331+JM331+JQ331+JY331+KC331+KG331+KK331+KO331+KS331+KW331+LA331+LE331+LI331+LM331+LQ331</f>
        <v>3961.4700000000003</v>
      </c>
      <c r="E331" s="198"/>
      <c r="F331" s="198">
        <f t="shared" ref="F331:F394" si="856">J331+N331+R331+V331+Z331+AD331+AH331+AL331+AP331+AT331+AX331+BB331+BF331+BJ331+BN331+BR331+BV331+BZ331+CD331+CH331+CL331+CP331+CT331+CX331+DB331+DF331+DJ331+DN331+DR331+DV331+DZ331+ED331+EH331+EL331+EP331+ET331+EX331+FB331+FF331+FJ331+FN331+FR331+FV331+FZ331+GD331+GH331+GL331+GP331+GT331+GX331+HB331+HF331+HJ331+HN331+HR331+HV331+HZ331+ID331+IH331+IL331+IP331+IT331+IX331+JB331+JF331+JJ331+JN331+JR331+JZ331+KD331+KH331+KL331+KP331+KT331+KX331+LB331+LF331+LJ331+LN331+LR331</f>
        <v>3038.99982</v>
      </c>
      <c r="G331" s="26">
        <f t="shared" si="829"/>
        <v>76.713942551628548</v>
      </c>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v>922.47</v>
      </c>
      <c r="BR331" s="26"/>
      <c r="BS331" s="26">
        <f t="shared" si="686"/>
        <v>0</v>
      </c>
      <c r="BT331" s="26"/>
      <c r="BU331" s="26"/>
      <c r="BV331" s="26"/>
      <c r="BW331" s="26"/>
      <c r="BX331" s="184"/>
      <c r="BY331" s="184"/>
      <c r="BZ331" s="184"/>
      <c r="CA331" s="184"/>
      <c r="CB331" s="26"/>
      <c r="CC331" s="26"/>
      <c r="CD331" s="26"/>
      <c r="CE331" s="80"/>
      <c r="CF331" s="26"/>
      <c r="CG331" s="26"/>
      <c r="CH331" s="26"/>
      <c r="CI331" s="80"/>
      <c r="CJ331" s="26"/>
      <c r="CK331" s="26"/>
      <c r="CL331" s="26"/>
      <c r="CM331" s="80"/>
      <c r="CN331" s="26"/>
      <c r="CO331" s="26"/>
      <c r="CP331" s="26"/>
      <c r="CQ331" s="26"/>
      <c r="CR331" s="26"/>
      <c r="CS331" s="26"/>
      <c r="CT331" s="26"/>
      <c r="CU331" s="31"/>
      <c r="CV331" s="80"/>
      <c r="CW331" s="26"/>
      <c r="CX331" s="26"/>
      <c r="CY331" s="80"/>
      <c r="CZ331" s="26">
        <v>3039</v>
      </c>
      <c r="DA331" s="26">
        <v>3039</v>
      </c>
      <c r="DB331" s="26">
        <v>3038.99982</v>
      </c>
      <c r="DC331" s="31">
        <f t="shared" si="713"/>
        <v>99.999994076999016</v>
      </c>
      <c r="DD331" s="26"/>
      <c r="DE331" s="26"/>
      <c r="DF331" s="26"/>
      <c r="DG331" s="26"/>
      <c r="DH331" s="26"/>
      <c r="DI331" s="26"/>
      <c r="DJ331" s="26"/>
      <c r="DK331" s="80"/>
      <c r="DL331" s="80"/>
      <c r="DM331" s="26"/>
      <c r="DN331" s="26"/>
      <c r="DO331" s="26"/>
      <c r="DP331" s="26"/>
      <c r="DQ331" s="26"/>
      <c r="DR331" s="26"/>
      <c r="DS331" s="80"/>
      <c r="DT331" s="80"/>
      <c r="DU331" s="27"/>
      <c r="DV331" s="26"/>
      <c r="DW331" s="80"/>
      <c r="DX331" s="80"/>
      <c r="DY331" s="27"/>
      <c r="DZ331" s="26"/>
      <c r="EA331" s="80"/>
      <c r="EB331" s="27"/>
      <c r="EC331" s="27"/>
      <c r="ED331" s="26"/>
      <c r="EE331" s="80"/>
      <c r="EF331" s="27"/>
      <c r="EG331" s="27"/>
      <c r="EH331" s="26"/>
      <c r="EI331" s="26"/>
      <c r="EJ331" s="27"/>
      <c r="EK331" s="27"/>
      <c r="EL331" s="26"/>
      <c r="EM331" s="80"/>
      <c r="EN331" s="27"/>
      <c r="EO331" s="27"/>
      <c r="EP331" s="26"/>
      <c r="EQ331" s="80"/>
      <c r="ER331" s="26"/>
      <c r="ES331" s="26"/>
      <c r="ET331" s="26"/>
      <c r="EU331" s="80"/>
      <c r="EV331" s="26"/>
      <c r="EW331" s="26"/>
      <c r="EX331" s="26"/>
      <c r="EY331" s="26"/>
      <c r="EZ331" s="26"/>
      <c r="FA331" s="26"/>
      <c r="FB331" s="26"/>
      <c r="FC331" s="26"/>
      <c r="FD331" s="27"/>
      <c r="FE331" s="27"/>
      <c r="FF331" s="26"/>
      <c r="FG331" s="80"/>
      <c r="FH331" s="80"/>
      <c r="FI331" s="27"/>
      <c r="FJ331" s="26"/>
      <c r="FK331" s="80"/>
      <c r="FL331" s="80"/>
      <c r="FM331" s="27"/>
      <c r="FN331" s="26"/>
      <c r="FO331" s="80"/>
      <c r="FP331" s="26"/>
      <c r="FQ331" s="26"/>
      <c r="FR331" s="26"/>
      <c r="FS331" s="80"/>
      <c r="FT331" s="80"/>
      <c r="FU331" s="26"/>
      <c r="FV331" s="26"/>
      <c r="FW331" s="80"/>
      <c r="FX331" s="26"/>
      <c r="FY331" s="26"/>
      <c r="FZ331" s="26"/>
      <c r="GA331" s="80"/>
      <c r="GB331" s="26"/>
      <c r="GC331" s="26"/>
      <c r="GD331" s="26"/>
      <c r="GE331" s="80"/>
      <c r="GF331" s="26"/>
      <c r="GG331" s="26"/>
      <c r="GH331" s="26"/>
      <c r="GI331" s="80"/>
      <c r="GJ331" s="80"/>
      <c r="GK331" s="26"/>
      <c r="GL331" s="26"/>
      <c r="GM331" s="80"/>
      <c r="GN331" s="26"/>
      <c r="GO331" s="26"/>
      <c r="GP331" s="26"/>
      <c r="GQ331" s="80"/>
      <c r="GR331" s="80"/>
      <c r="GS331" s="26"/>
      <c r="GT331" s="26"/>
      <c r="GU331" s="26"/>
      <c r="GV331" s="26"/>
      <c r="GW331" s="26"/>
      <c r="GX331" s="26"/>
      <c r="GY331" s="26"/>
      <c r="GZ331" s="26"/>
      <c r="HA331" s="26"/>
      <c r="HB331" s="26"/>
      <c r="HC331" s="26"/>
      <c r="HD331" s="26"/>
      <c r="HE331" s="26"/>
      <c r="HF331" s="26"/>
      <c r="HG331" s="26"/>
      <c r="HH331" s="26"/>
      <c r="HI331" s="26"/>
      <c r="HJ331" s="26"/>
      <c r="HK331" s="26"/>
      <c r="HL331" s="26"/>
      <c r="HM331" s="26"/>
      <c r="HN331" s="26"/>
      <c r="HO331" s="26"/>
      <c r="HP331" s="26"/>
      <c r="HQ331" s="26"/>
      <c r="HR331" s="26"/>
      <c r="HS331" s="26"/>
      <c r="HT331" s="26"/>
      <c r="HU331" s="26"/>
      <c r="HV331" s="26"/>
      <c r="HW331" s="26"/>
      <c r="HX331" s="26"/>
      <c r="HY331" s="26"/>
      <c r="HZ331" s="26"/>
      <c r="IA331" s="26"/>
      <c r="IB331" s="26"/>
      <c r="IC331" s="26"/>
      <c r="ID331" s="26"/>
      <c r="IE331" s="26"/>
      <c r="IF331" s="26"/>
      <c r="IG331" s="26"/>
      <c r="IH331" s="26"/>
      <c r="II331" s="26"/>
      <c r="IJ331" s="26"/>
      <c r="IK331" s="26"/>
      <c r="IL331" s="26"/>
      <c r="IM331" s="26"/>
      <c r="IN331" s="26"/>
      <c r="IO331" s="26"/>
      <c r="IP331" s="26"/>
      <c r="IQ331" s="26"/>
      <c r="IR331" s="80"/>
      <c r="IS331" s="27"/>
      <c r="IT331" s="26"/>
      <c r="IU331" s="80"/>
      <c r="IV331" s="26"/>
      <c r="IW331" s="26"/>
      <c r="IX331" s="26"/>
      <c r="IY331" s="26"/>
      <c r="IZ331" s="26"/>
      <c r="JA331" s="26"/>
      <c r="JB331" s="26"/>
      <c r="JC331" s="26"/>
      <c r="JD331" s="26"/>
      <c r="JE331" s="26"/>
      <c r="JF331" s="26"/>
      <c r="JG331" s="26"/>
      <c r="JH331" s="26"/>
      <c r="JI331" s="26"/>
      <c r="JJ331" s="26"/>
      <c r="JK331" s="26"/>
      <c r="JL331" s="26"/>
      <c r="JM331" s="26"/>
      <c r="JN331" s="26"/>
      <c r="JO331" s="26"/>
      <c r="JP331" s="26"/>
      <c r="JQ331" s="26"/>
      <c r="JR331" s="26"/>
      <c r="JS331" s="26"/>
      <c r="JT331" s="26"/>
      <c r="JU331" s="26"/>
      <c r="JV331" s="26"/>
      <c r="JW331" s="26"/>
      <c r="JX331" s="30"/>
      <c r="JY331" s="30"/>
      <c r="JZ331" s="30"/>
      <c r="KA331" s="30"/>
      <c r="KB331" s="26"/>
      <c r="KC331" s="26"/>
      <c r="KD331" s="26"/>
      <c r="KE331" s="26"/>
      <c r="KF331" s="26"/>
      <c r="KG331" s="26"/>
      <c r="KH331" s="26"/>
      <c r="KI331" s="26"/>
      <c r="KJ331" s="26"/>
      <c r="KK331" s="26"/>
      <c r="KL331" s="26"/>
      <c r="KM331" s="26"/>
      <c r="KN331" s="26"/>
      <c r="KO331" s="26"/>
      <c r="KP331" s="26"/>
      <c r="KQ331" s="26"/>
      <c r="KR331" s="26"/>
      <c r="KS331" s="26"/>
      <c r="KT331" s="26"/>
      <c r="KU331" s="26"/>
      <c r="KV331" s="26"/>
      <c r="KW331" s="26"/>
      <c r="KX331" s="26"/>
      <c r="KY331" s="26"/>
      <c r="KZ331" s="26"/>
      <c r="LA331" s="26"/>
      <c r="LB331" s="26"/>
      <c r="LC331" s="26"/>
      <c r="LD331" s="26"/>
      <c r="LE331" s="26"/>
      <c r="LF331" s="26"/>
      <c r="LG331" s="26"/>
      <c r="LH331" s="26"/>
      <c r="LI331" s="26"/>
      <c r="LJ331" s="26"/>
      <c r="LK331" s="26"/>
      <c r="LL331" s="26"/>
      <c r="LM331" s="26"/>
      <c r="LN331" s="26"/>
      <c r="LO331" s="26"/>
      <c r="LP331" s="26"/>
      <c r="LQ331" s="26"/>
      <c r="LR331" s="26"/>
      <c r="LS331" s="26"/>
    </row>
    <row r="332" spans="1:331" ht="16.5" customHeight="1" x14ac:dyDescent="0.25">
      <c r="A332" s="66" t="s">
        <v>483</v>
      </c>
      <c r="B332" s="198">
        <f t="shared" si="853"/>
        <v>5790</v>
      </c>
      <c r="C332" s="198">
        <f t="shared" si="854"/>
        <v>6681.1590799999994</v>
      </c>
      <c r="D332" s="198">
        <f t="shared" si="855"/>
        <v>6681.1590799999994</v>
      </c>
      <c r="E332" s="198"/>
      <c r="F332" s="198">
        <f t="shared" si="856"/>
        <v>5790</v>
      </c>
      <c r="G332" s="26">
        <f t="shared" si="829"/>
        <v>86.661609619988283</v>
      </c>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v>891.1590799999999</v>
      </c>
      <c r="BR332" s="26"/>
      <c r="BS332" s="26">
        <f t="shared" si="686"/>
        <v>0</v>
      </c>
      <c r="BT332" s="26"/>
      <c r="BU332" s="26"/>
      <c r="BV332" s="26"/>
      <c r="BW332" s="26"/>
      <c r="BX332" s="184"/>
      <c r="BY332" s="184"/>
      <c r="BZ332" s="184"/>
      <c r="CA332" s="184"/>
      <c r="CB332" s="26"/>
      <c r="CC332" s="26"/>
      <c r="CD332" s="26"/>
      <c r="CE332" s="80"/>
      <c r="CF332" s="26"/>
      <c r="CG332" s="26"/>
      <c r="CH332" s="26"/>
      <c r="CI332" s="80"/>
      <c r="CJ332" s="26"/>
      <c r="CK332" s="26"/>
      <c r="CL332" s="26"/>
      <c r="CM332" s="80"/>
      <c r="CN332" s="26"/>
      <c r="CO332" s="26"/>
      <c r="CP332" s="26"/>
      <c r="CQ332" s="26"/>
      <c r="CR332" s="26"/>
      <c r="CS332" s="26"/>
      <c r="CT332" s="26"/>
      <c r="CU332" s="31"/>
      <c r="CV332" s="80"/>
      <c r="CW332" s="26"/>
      <c r="CX332" s="26"/>
      <c r="CY332" s="80"/>
      <c r="CZ332" s="26">
        <v>5790</v>
      </c>
      <c r="DA332" s="26">
        <v>5790</v>
      </c>
      <c r="DB332" s="26">
        <v>5790</v>
      </c>
      <c r="DC332" s="31">
        <f t="shared" si="713"/>
        <v>100</v>
      </c>
      <c r="DD332" s="26"/>
      <c r="DE332" s="26"/>
      <c r="DF332" s="26"/>
      <c r="DG332" s="26"/>
      <c r="DH332" s="26"/>
      <c r="DI332" s="26"/>
      <c r="DJ332" s="26"/>
      <c r="DK332" s="80"/>
      <c r="DL332" s="80"/>
      <c r="DM332" s="26"/>
      <c r="DN332" s="26"/>
      <c r="DO332" s="26"/>
      <c r="DP332" s="26"/>
      <c r="DQ332" s="26"/>
      <c r="DR332" s="26"/>
      <c r="DS332" s="80"/>
      <c r="DT332" s="80"/>
      <c r="DU332" s="27"/>
      <c r="DV332" s="26"/>
      <c r="DW332" s="80"/>
      <c r="DX332" s="80"/>
      <c r="DY332" s="27"/>
      <c r="DZ332" s="26"/>
      <c r="EA332" s="80"/>
      <c r="EB332" s="27"/>
      <c r="EC332" s="27"/>
      <c r="ED332" s="26"/>
      <c r="EE332" s="80"/>
      <c r="EF332" s="27"/>
      <c r="EG332" s="27"/>
      <c r="EH332" s="26"/>
      <c r="EI332" s="26"/>
      <c r="EJ332" s="27"/>
      <c r="EK332" s="27"/>
      <c r="EL332" s="26"/>
      <c r="EM332" s="80"/>
      <c r="EN332" s="27"/>
      <c r="EO332" s="27"/>
      <c r="EP332" s="26"/>
      <c r="EQ332" s="80"/>
      <c r="ER332" s="26"/>
      <c r="ES332" s="26"/>
      <c r="ET332" s="26"/>
      <c r="EU332" s="80"/>
      <c r="EV332" s="26"/>
      <c r="EW332" s="26"/>
      <c r="EX332" s="26"/>
      <c r="EY332" s="26"/>
      <c r="EZ332" s="26"/>
      <c r="FA332" s="26"/>
      <c r="FB332" s="26"/>
      <c r="FC332" s="26"/>
      <c r="FD332" s="27"/>
      <c r="FE332" s="27"/>
      <c r="FF332" s="26"/>
      <c r="FG332" s="80"/>
      <c r="FH332" s="80"/>
      <c r="FI332" s="27"/>
      <c r="FJ332" s="26"/>
      <c r="FK332" s="80"/>
      <c r="FL332" s="80"/>
      <c r="FM332" s="27"/>
      <c r="FN332" s="26"/>
      <c r="FO332" s="80"/>
      <c r="FP332" s="26"/>
      <c r="FQ332" s="26"/>
      <c r="FR332" s="26"/>
      <c r="FS332" s="80"/>
      <c r="FT332" s="80"/>
      <c r="FU332" s="26"/>
      <c r="FV332" s="26"/>
      <c r="FW332" s="80"/>
      <c r="FX332" s="26"/>
      <c r="FY332" s="26"/>
      <c r="FZ332" s="26"/>
      <c r="GA332" s="80"/>
      <c r="GB332" s="26"/>
      <c r="GC332" s="26"/>
      <c r="GD332" s="26"/>
      <c r="GE332" s="80"/>
      <c r="GF332" s="26"/>
      <c r="GG332" s="26"/>
      <c r="GH332" s="26"/>
      <c r="GI332" s="80"/>
      <c r="GJ332" s="80"/>
      <c r="GK332" s="26"/>
      <c r="GL332" s="26"/>
      <c r="GM332" s="80"/>
      <c r="GN332" s="26"/>
      <c r="GO332" s="26"/>
      <c r="GP332" s="26"/>
      <c r="GQ332" s="80"/>
      <c r="GR332" s="80"/>
      <c r="GS332" s="26"/>
      <c r="GT332" s="26"/>
      <c r="GU332" s="26"/>
      <c r="GV332" s="26"/>
      <c r="GW332" s="26"/>
      <c r="GX332" s="26"/>
      <c r="GY332" s="26"/>
      <c r="GZ332" s="26"/>
      <c r="HA332" s="26"/>
      <c r="HB332" s="26"/>
      <c r="HC332" s="26"/>
      <c r="HD332" s="26"/>
      <c r="HE332" s="26"/>
      <c r="HF332" s="26"/>
      <c r="HG332" s="26"/>
      <c r="HH332" s="26"/>
      <c r="HI332" s="26"/>
      <c r="HJ332" s="26"/>
      <c r="HK332" s="26"/>
      <c r="HL332" s="26"/>
      <c r="HM332" s="26"/>
      <c r="HN332" s="26"/>
      <c r="HO332" s="26"/>
      <c r="HP332" s="26"/>
      <c r="HQ332" s="26"/>
      <c r="HR332" s="26"/>
      <c r="HS332" s="26"/>
      <c r="HT332" s="26"/>
      <c r="HU332" s="26"/>
      <c r="HV332" s="26"/>
      <c r="HW332" s="26"/>
      <c r="HX332" s="26"/>
      <c r="HY332" s="26"/>
      <c r="HZ332" s="26"/>
      <c r="IA332" s="26"/>
      <c r="IB332" s="26"/>
      <c r="IC332" s="26"/>
      <c r="ID332" s="26"/>
      <c r="IE332" s="26"/>
      <c r="IF332" s="26"/>
      <c r="IG332" s="26"/>
      <c r="IH332" s="26"/>
      <c r="II332" s="26"/>
      <c r="IJ332" s="26"/>
      <c r="IK332" s="26"/>
      <c r="IL332" s="26"/>
      <c r="IM332" s="26"/>
      <c r="IN332" s="26"/>
      <c r="IO332" s="26"/>
      <c r="IP332" s="26"/>
      <c r="IQ332" s="26"/>
      <c r="IR332" s="80"/>
      <c r="IS332" s="27"/>
      <c r="IT332" s="26"/>
      <c r="IU332" s="80"/>
      <c r="IV332" s="26"/>
      <c r="IW332" s="26"/>
      <c r="IX332" s="26"/>
      <c r="IY332" s="26"/>
      <c r="IZ332" s="26"/>
      <c r="JA332" s="26"/>
      <c r="JB332" s="26"/>
      <c r="JC332" s="26"/>
      <c r="JD332" s="26"/>
      <c r="JE332" s="26"/>
      <c r="JF332" s="26"/>
      <c r="JG332" s="26"/>
      <c r="JH332" s="26"/>
      <c r="JI332" s="26"/>
      <c r="JJ332" s="26"/>
      <c r="JK332" s="26"/>
      <c r="JL332" s="26"/>
      <c r="JM332" s="26"/>
      <c r="JN332" s="26"/>
      <c r="JO332" s="26"/>
      <c r="JP332" s="26"/>
      <c r="JQ332" s="26"/>
      <c r="JR332" s="26"/>
      <c r="JS332" s="26"/>
      <c r="JT332" s="26"/>
      <c r="JU332" s="26"/>
      <c r="JV332" s="26"/>
      <c r="JW332" s="26"/>
      <c r="JX332" s="30"/>
      <c r="JY332" s="30"/>
      <c r="JZ332" s="30"/>
      <c r="KA332" s="30"/>
      <c r="KB332" s="26"/>
      <c r="KC332" s="26"/>
      <c r="KD332" s="26"/>
      <c r="KE332" s="26"/>
      <c r="KF332" s="26"/>
      <c r="KG332" s="26"/>
      <c r="KH332" s="26"/>
      <c r="KI332" s="26"/>
      <c r="KJ332" s="26"/>
      <c r="KK332" s="26"/>
      <c r="KL332" s="26"/>
      <c r="KM332" s="26"/>
      <c r="KN332" s="26"/>
      <c r="KO332" s="26"/>
      <c r="KP332" s="26"/>
      <c r="KQ332" s="26"/>
      <c r="KR332" s="26"/>
      <c r="KS332" s="26"/>
      <c r="KT332" s="26"/>
      <c r="KU332" s="26"/>
      <c r="KV332" s="26"/>
      <c r="KW332" s="26"/>
      <c r="KX332" s="26"/>
      <c r="KY332" s="26"/>
      <c r="KZ332" s="26"/>
      <c r="LA332" s="26"/>
      <c r="LB332" s="26"/>
      <c r="LC332" s="26"/>
      <c r="LD332" s="26"/>
      <c r="LE332" s="26"/>
      <c r="LF332" s="26"/>
      <c r="LG332" s="26"/>
      <c r="LH332" s="26"/>
      <c r="LI332" s="26"/>
      <c r="LJ332" s="26"/>
      <c r="LK332" s="26"/>
      <c r="LL332" s="26"/>
      <c r="LM332" s="26"/>
      <c r="LN332" s="26"/>
      <c r="LO332" s="26"/>
      <c r="LP332" s="26"/>
      <c r="LQ332" s="26"/>
      <c r="LR332" s="26"/>
      <c r="LS332" s="26"/>
    </row>
    <row r="333" spans="1:331" ht="16.5" customHeight="1" x14ac:dyDescent="0.25">
      <c r="A333" s="66" t="s">
        <v>318</v>
      </c>
      <c r="B333" s="198">
        <f t="shared" si="853"/>
        <v>4188</v>
      </c>
      <c r="C333" s="198">
        <f t="shared" si="854"/>
        <v>4988</v>
      </c>
      <c r="D333" s="198">
        <f t="shared" si="855"/>
        <v>4988</v>
      </c>
      <c r="E333" s="198"/>
      <c r="F333" s="198">
        <f t="shared" si="856"/>
        <v>3350.4</v>
      </c>
      <c r="G333" s="26">
        <f t="shared" si="829"/>
        <v>67.169206094627114</v>
      </c>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v>800</v>
      </c>
      <c r="BR333" s="26"/>
      <c r="BS333" s="26">
        <f t="shared" si="686"/>
        <v>0</v>
      </c>
      <c r="BT333" s="26"/>
      <c r="BU333" s="26"/>
      <c r="BV333" s="26"/>
      <c r="BW333" s="26"/>
      <c r="BX333" s="184"/>
      <c r="BY333" s="184"/>
      <c r="BZ333" s="184"/>
      <c r="CA333" s="184"/>
      <c r="CB333" s="26"/>
      <c r="CC333" s="26"/>
      <c r="CD333" s="26"/>
      <c r="CE333" s="80"/>
      <c r="CF333" s="26"/>
      <c r="CG333" s="26"/>
      <c r="CH333" s="26"/>
      <c r="CI333" s="80"/>
      <c r="CJ333" s="26"/>
      <c r="CK333" s="26"/>
      <c r="CL333" s="26"/>
      <c r="CM333" s="80"/>
      <c r="CN333" s="26"/>
      <c r="CO333" s="26"/>
      <c r="CP333" s="26"/>
      <c r="CQ333" s="26"/>
      <c r="CR333" s="26"/>
      <c r="CS333" s="26"/>
      <c r="CT333" s="26"/>
      <c r="CU333" s="31"/>
      <c r="CV333" s="80"/>
      <c r="CW333" s="26"/>
      <c r="CX333" s="26"/>
      <c r="CY333" s="80"/>
      <c r="CZ333" s="26">
        <v>4188</v>
      </c>
      <c r="DA333" s="26">
        <v>4188</v>
      </c>
      <c r="DB333" s="26">
        <v>3350.4</v>
      </c>
      <c r="DC333" s="31">
        <f t="shared" si="713"/>
        <v>80</v>
      </c>
      <c r="DD333" s="26"/>
      <c r="DE333" s="26"/>
      <c r="DF333" s="26"/>
      <c r="DG333" s="26"/>
      <c r="DH333" s="26"/>
      <c r="DI333" s="26"/>
      <c r="DJ333" s="26"/>
      <c r="DK333" s="80"/>
      <c r="DL333" s="80"/>
      <c r="DM333" s="26"/>
      <c r="DN333" s="26"/>
      <c r="DO333" s="26"/>
      <c r="DP333" s="26"/>
      <c r="DQ333" s="26"/>
      <c r="DR333" s="26"/>
      <c r="DS333" s="80"/>
      <c r="DT333" s="80"/>
      <c r="DU333" s="27"/>
      <c r="DV333" s="26"/>
      <c r="DW333" s="80"/>
      <c r="DX333" s="80"/>
      <c r="DY333" s="27"/>
      <c r="DZ333" s="26"/>
      <c r="EA333" s="80"/>
      <c r="EB333" s="27"/>
      <c r="EC333" s="27"/>
      <c r="ED333" s="26"/>
      <c r="EE333" s="80"/>
      <c r="EF333" s="27"/>
      <c r="EG333" s="27"/>
      <c r="EH333" s="26"/>
      <c r="EI333" s="26"/>
      <c r="EJ333" s="27"/>
      <c r="EK333" s="27"/>
      <c r="EL333" s="26"/>
      <c r="EM333" s="80"/>
      <c r="EN333" s="27"/>
      <c r="EO333" s="27"/>
      <c r="EP333" s="26"/>
      <c r="EQ333" s="80"/>
      <c r="ER333" s="26"/>
      <c r="ES333" s="26"/>
      <c r="ET333" s="26"/>
      <c r="EU333" s="80"/>
      <c r="EV333" s="26"/>
      <c r="EW333" s="26"/>
      <c r="EX333" s="26"/>
      <c r="EY333" s="26"/>
      <c r="EZ333" s="26"/>
      <c r="FA333" s="26"/>
      <c r="FB333" s="26"/>
      <c r="FC333" s="26"/>
      <c r="FD333" s="27"/>
      <c r="FE333" s="27"/>
      <c r="FF333" s="26"/>
      <c r="FG333" s="80"/>
      <c r="FH333" s="80"/>
      <c r="FI333" s="27"/>
      <c r="FJ333" s="26"/>
      <c r="FK333" s="80"/>
      <c r="FL333" s="80"/>
      <c r="FM333" s="27"/>
      <c r="FN333" s="26"/>
      <c r="FO333" s="80"/>
      <c r="FP333" s="26"/>
      <c r="FQ333" s="26"/>
      <c r="FR333" s="26"/>
      <c r="FS333" s="80"/>
      <c r="FT333" s="80"/>
      <c r="FU333" s="26"/>
      <c r="FV333" s="26"/>
      <c r="FW333" s="80"/>
      <c r="FX333" s="26"/>
      <c r="FY333" s="26"/>
      <c r="FZ333" s="26"/>
      <c r="GA333" s="80"/>
      <c r="GB333" s="26"/>
      <c r="GC333" s="26"/>
      <c r="GD333" s="26"/>
      <c r="GE333" s="80"/>
      <c r="GF333" s="26"/>
      <c r="GG333" s="26"/>
      <c r="GH333" s="26"/>
      <c r="GI333" s="80"/>
      <c r="GJ333" s="80"/>
      <c r="GK333" s="26"/>
      <c r="GL333" s="26"/>
      <c r="GM333" s="80"/>
      <c r="GN333" s="26"/>
      <c r="GO333" s="26"/>
      <c r="GP333" s="26"/>
      <c r="GQ333" s="80"/>
      <c r="GR333" s="80"/>
      <c r="GS333" s="26"/>
      <c r="GT333" s="26"/>
      <c r="GU333" s="26"/>
      <c r="GV333" s="26"/>
      <c r="GW333" s="26"/>
      <c r="GX333" s="26"/>
      <c r="GY333" s="26"/>
      <c r="GZ333" s="26"/>
      <c r="HA333" s="26"/>
      <c r="HB333" s="26"/>
      <c r="HC333" s="26"/>
      <c r="HD333" s="26"/>
      <c r="HE333" s="26"/>
      <c r="HF333" s="26"/>
      <c r="HG333" s="26"/>
      <c r="HH333" s="26"/>
      <c r="HI333" s="26"/>
      <c r="HJ333" s="26"/>
      <c r="HK333" s="26"/>
      <c r="HL333" s="26"/>
      <c r="HM333" s="26"/>
      <c r="HN333" s="26"/>
      <c r="HO333" s="26"/>
      <c r="HP333" s="26"/>
      <c r="HQ333" s="26"/>
      <c r="HR333" s="26"/>
      <c r="HS333" s="26"/>
      <c r="HT333" s="26"/>
      <c r="HU333" s="26"/>
      <c r="HV333" s="26"/>
      <c r="HW333" s="26"/>
      <c r="HX333" s="26"/>
      <c r="HY333" s="26"/>
      <c r="HZ333" s="26"/>
      <c r="IA333" s="26"/>
      <c r="IB333" s="26"/>
      <c r="IC333" s="26"/>
      <c r="ID333" s="26"/>
      <c r="IE333" s="26"/>
      <c r="IF333" s="26"/>
      <c r="IG333" s="26"/>
      <c r="IH333" s="26"/>
      <c r="II333" s="26"/>
      <c r="IJ333" s="26"/>
      <c r="IK333" s="26"/>
      <c r="IL333" s="26"/>
      <c r="IM333" s="26"/>
      <c r="IN333" s="26"/>
      <c r="IO333" s="26"/>
      <c r="IP333" s="26"/>
      <c r="IQ333" s="26"/>
      <c r="IR333" s="80"/>
      <c r="IS333" s="27"/>
      <c r="IT333" s="26"/>
      <c r="IU333" s="80"/>
      <c r="IV333" s="26"/>
      <c r="IW333" s="26"/>
      <c r="IX333" s="26"/>
      <c r="IY333" s="26"/>
      <c r="IZ333" s="26"/>
      <c r="JA333" s="26"/>
      <c r="JB333" s="26"/>
      <c r="JC333" s="26"/>
      <c r="JD333" s="26"/>
      <c r="JE333" s="26"/>
      <c r="JF333" s="26"/>
      <c r="JG333" s="26"/>
      <c r="JH333" s="26"/>
      <c r="JI333" s="26"/>
      <c r="JJ333" s="26"/>
      <c r="JK333" s="26"/>
      <c r="JL333" s="26"/>
      <c r="JM333" s="26"/>
      <c r="JN333" s="26"/>
      <c r="JO333" s="26"/>
      <c r="JP333" s="26"/>
      <c r="JQ333" s="26"/>
      <c r="JR333" s="26"/>
      <c r="JS333" s="26"/>
      <c r="JT333" s="26"/>
      <c r="JU333" s="26"/>
      <c r="JV333" s="26"/>
      <c r="JW333" s="26"/>
      <c r="JX333" s="30"/>
      <c r="JY333" s="30"/>
      <c r="JZ333" s="30"/>
      <c r="KA333" s="30"/>
      <c r="KB333" s="26"/>
      <c r="KC333" s="26"/>
      <c r="KD333" s="26"/>
      <c r="KE333" s="26"/>
      <c r="KF333" s="26"/>
      <c r="KG333" s="26"/>
      <c r="KH333" s="26"/>
      <c r="KI333" s="26"/>
      <c r="KJ333" s="26"/>
      <c r="KK333" s="26"/>
      <c r="KL333" s="26"/>
      <c r="KM333" s="26"/>
      <c r="KN333" s="26"/>
      <c r="KO333" s="26"/>
      <c r="KP333" s="26"/>
      <c r="KQ333" s="26"/>
      <c r="KR333" s="26"/>
      <c r="KS333" s="26"/>
      <c r="KT333" s="26"/>
      <c r="KU333" s="26"/>
      <c r="KV333" s="26"/>
      <c r="KW333" s="26"/>
      <c r="KX333" s="26"/>
      <c r="KY333" s="26"/>
      <c r="KZ333" s="26"/>
      <c r="LA333" s="26"/>
      <c r="LB333" s="26"/>
      <c r="LC333" s="26"/>
      <c r="LD333" s="26"/>
      <c r="LE333" s="26"/>
      <c r="LF333" s="26"/>
      <c r="LG333" s="26"/>
      <c r="LH333" s="26"/>
      <c r="LI333" s="26"/>
      <c r="LJ333" s="26"/>
      <c r="LK333" s="26"/>
      <c r="LL333" s="26"/>
      <c r="LM333" s="26"/>
      <c r="LN333" s="26"/>
      <c r="LO333" s="26"/>
      <c r="LP333" s="26"/>
      <c r="LQ333" s="26"/>
      <c r="LR333" s="26"/>
      <c r="LS333" s="26"/>
    </row>
    <row r="334" spans="1:331" ht="16.5" customHeight="1" x14ac:dyDescent="0.25">
      <c r="A334" s="66" t="s">
        <v>306</v>
      </c>
      <c r="B334" s="198">
        <f t="shared" si="853"/>
        <v>366941.3</v>
      </c>
      <c r="C334" s="198">
        <f t="shared" si="854"/>
        <v>372203.35</v>
      </c>
      <c r="D334" s="198">
        <f t="shared" si="855"/>
        <v>372203.35</v>
      </c>
      <c r="E334" s="198"/>
      <c r="F334" s="198">
        <f t="shared" si="856"/>
        <v>179878.36249999999</v>
      </c>
      <c r="G334" s="26">
        <f t="shared" si="829"/>
        <v>48.327980524624508</v>
      </c>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v>8500</v>
      </c>
      <c r="BU334" s="26">
        <v>8500</v>
      </c>
      <c r="BV334" s="26">
        <v>8500</v>
      </c>
      <c r="BW334" s="26">
        <f>BV334/BU334*100</f>
        <v>100</v>
      </c>
      <c r="BX334" s="184"/>
      <c r="BY334" s="184"/>
      <c r="BZ334" s="184"/>
      <c r="CA334" s="184"/>
      <c r="CB334" s="26"/>
      <c r="CC334" s="26"/>
      <c r="CD334" s="26"/>
      <c r="CE334" s="80"/>
      <c r="CF334" s="26"/>
      <c r="CG334" s="26"/>
      <c r="CH334" s="26"/>
      <c r="CI334" s="80"/>
      <c r="CJ334" s="26"/>
      <c r="CK334" s="26"/>
      <c r="CL334" s="26"/>
      <c r="CM334" s="80"/>
      <c r="CN334" s="26">
        <v>358441.3</v>
      </c>
      <c r="CO334" s="26">
        <v>363703.35</v>
      </c>
      <c r="CP334" s="26">
        <v>171378.36249999999</v>
      </c>
      <c r="CQ334" s="26">
        <f>CP334/CO334*100</f>
        <v>47.120369526428611</v>
      </c>
      <c r="CR334" s="26"/>
      <c r="CS334" s="26"/>
      <c r="CT334" s="26"/>
      <c r="CU334" s="31"/>
      <c r="CV334" s="80"/>
      <c r="CW334" s="26"/>
      <c r="CX334" s="26"/>
      <c r="CY334" s="80"/>
      <c r="CZ334" s="26"/>
      <c r="DA334" s="26"/>
      <c r="DB334" s="26"/>
      <c r="DC334" s="31"/>
      <c r="DD334" s="26"/>
      <c r="DE334" s="26"/>
      <c r="DF334" s="26"/>
      <c r="DG334" s="26"/>
      <c r="DH334" s="26"/>
      <c r="DI334" s="26"/>
      <c r="DJ334" s="26"/>
      <c r="DK334" s="80"/>
      <c r="DL334" s="80"/>
      <c r="DM334" s="26"/>
      <c r="DN334" s="26"/>
      <c r="DO334" s="26"/>
      <c r="DP334" s="26"/>
      <c r="DQ334" s="26"/>
      <c r="DR334" s="26"/>
      <c r="DS334" s="80"/>
      <c r="DT334" s="80"/>
      <c r="DU334" s="27"/>
      <c r="DV334" s="26"/>
      <c r="DW334" s="80"/>
      <c r="DX334" s="80"/>
      <c r="DY334" s="27"/>
      <c r="DZ334" s="26"/>
      <c r="EA334" s="80"/>
      <c r="EB334" s="27"/>
      <c r="EC334" s="27"/>
      <c r="ED334" s="26"/>
      <c r="EE334" s="80"/>
      <c r="EF334" s="27"/>
      <c r="EG334" s="27"/>
      <c r="EH334" s="26"/>
      <c r="EI334" s="26"/>
      <c r="EJ334" s="27"/>
      <c r="EK334" s="27"/>
      <c r="EL334" s="26"/>
      <c r="EM334" s="80"/>
      <c r="EN334" s="27"/>
      <c r="EO334" s="27"/>
      <c r="EP334" s="26"/>
      <c r="EQ334" s="80"/>
      <c r="ER334" s="26"/>
      <c r="ES334" s="26"/>
      <c r="ET334" s="26"/>
      <c r="EU334" s="80"/>
      <c r="EV334" s="26"/>
      <c r="EW334" s="26"/>
      <c r="EX334" s="26"/>
      <c r="EY334" s="26"/>
      <c r="EZ334" s="26"/>
      <c r="FA334" s="26"/>
      <c r="FB334" s="26"/>
      <c r="FC334" s="26"/>
      <c r="FD334" s="27"/>
      <c r="FE334" s="27"/>
      <c r="FF334" s="26"/>
      <c r="FG334" s="80"/>
      <c r="FH334" s="80"/>
      <c r="FI334" s="27"/>
      <c r="FJ334" s="26"/>
      <c r="FK334" s="80"/>
      <c r="FL334" s="80"/>
      <c r="FM334" s="27"/>
      <c r="FN334" s="26"/>
      <c r="FO334" s="80"/>
      <c r="FP334" s="26"/>
      <c r="FQ334" s="26"/>
      <c r="FR334" s="26"/>
      <c r="FS334" s="80"/>
      <c r="FT334" s="80"/>
      <c r="FU334" s="26"/>
      <c r="FV334" s="26"/>
      <c r="FW334" s="80"/>
      <c r="FX334" s="26"/>
      <c r="FY334" s="26"/>
      <c r="FZ334" s="26"/>
      <c r="GA334" s="80"/>
      <c r="GB334" s="26"/>
      <c r="GC334" s="26"/>
      <c r="GD334" s="26"/>
      <c r="GE334" s="80"/>
      <c r="GF334" s="26"/>
      <c r="GG334" s="26"/>
      <c r="GH334" s="26"/>
      <c r="GI334" s="80"/>
      <c r="GJ334" s="80"/>
      <c r="GK334" s="26"/>
      <c r="GL334" s="26"/>
      <c r="GM334" s="80"/>
      <c r="GN334" s="26"/>
      <c r="GO334" s="26"/>
      <c r="GP334" s="26"/>
      <c r="GQ334" s="80"/>
      <c r="GR334" s="80"/>
      <c r="GS334" s="26"/>
      <c r="GT334" s="26"/>
      <c r="GU334" s="26"/>
      <c r="GV334" s="26"/>
      <c r="GW334" s="26"/>
      <c r="GX334" s="26"/>
      <c r="GY334" s="26"/>
      <c r="GZ334" s="26"/>
      <c r="HA334" s="26"/>
      <c r="HB334" s="26"/>
      <c r="HC334" s="26"/>
      <c r="HD334" s="26"/>
      <c r="HE334" s="26"/>
      <c r="HF334" s="26"/>
      <c r="HG334" s="26"/>
      <c r="HH334" s="26"/>
      <c r="HI334" s="26"/>
      <c r="HJ334" s="26"/>
      <c r="HK334" s="26"/>
      <c r="HL334" s="26"/>
      <c r="HM334" s="26"/>
      <c r="HN334" s="26"/>
      <c r="HO334" s="26"/>
      <c r="HP334" s="26"/>
      <c r="HQ334" s="26"/>
      <c r="HR334" s="26"/>
      <c r="HS334" s="26"/>
      <c r="HT334" s="26"/>
      <c r="HU334" s="26"/>
      <c r="HV334" s="26"/>
      <c r="HW334" s="26"/>
      <c r="HX334" s="26"/>
      <c r="HY334" s="26"/>
      <c r="HZ334" s="26"/>
      <c r="IA334" s="26"/>
      <c r="IB334" s="26"/>
      <c r="IC334" s="26"/>
      <c r="ID334" s="26"/>
      <c r="IE334" s="26"/>
      <c r="IF334" s="26"/>
      <c r="IG334" s="26"/>
      <c r="IH334" s="26"/>
      <c r="II334" s="26"/>
      <c r="IJ334" s="26"/>
      <c r="IK334" s="26"/>
      <c r="IL334" s="26"/>
      <c r="IM334" s="26"/>
      <c r="IN334" s="26"/>
      <c r="IO334" s="26"/>
      <c r="IP334" s="26"/>
      <c r="IQ334" s="26"/>
      <c r="IR334" s="80"/>
      <c r="IS334" s="27"/>
      <c r="IT334" s="26"/>
      <c r="IU334" s="80"/>
      <c r="IV334" s="26"/>
      <c r="IW334" s="26"/>
      <c r="IX334" s="26"/>
      <c r="IY334" s="26"/>
      <c r="IZ334" s="26"/>
      <c r="JA334" s="26"/>
      <c r="JB334" s="26"/>
      <c r="JC334" s="26"/>
      <c r="JD334" s="26"/>
      <c r="JE334" s="26"/>
      <c r="JF334" s="26"/>
      <c r="JG334" s="26"/>
      <c r="JH334" s="26"/>
      <c r="JI334" s="26"/>
      <c r="JJ334" s="26"/>
      <c r="JK334" s="26"/>
      <c r="JL334" s="26"/>
      <c r="JM334" s="26"/>
      <c r="JN334" s="26"/>
      <c r="JO334" s="26"/>
      <c r="JP334" s="26"/>
      <c r="JQ334" s="26"/>
      <c r="JR334" s="26"/>
      <c r="JS334" s="26"/>
      <c r="JT334" s="26"/>
      <c r="JU334" s="26"/>
      <c r="JV334" s="26"/>
      <c r="JW334" s="26"/>
      <c r="JX334" s="30"/>
      <c r="JY334" s="30"/>
      <c r="JZ334" s="30"/>
      <c r="KA334" s="30"/>
      <c r="KB334" s="26"/>
      <c r="KC334" s="26"/>
      <c r="KD334" s="26"/>
      <c r="KE334" s="26"/>
      <c r="KF334" s="26"/>
      <c r="KG334" s="26"/>
      <c r="KH334" s="26"/>
      <c r="KI334" s="26"/>
      <c r="KJ334" s="26"/>
      <c r="KK334" s="26"/>
      <c r="KL334" s="26"/>
      <c r="KM334" s="26"/>
      <c r="KN334" s="26"/>
      <c r="KO334" s="26"/>
      <c r="KP334" s="26"/>
      <c r="KQ334" s="26"/>
      <c r="KR334" s="26"/>
      <c r="KS334" s="26"/>
      <c r="KT334" s="26"/>
      <c r="KU334" s="26"/>
      <c r="KV334" s="26"/>
      <c r="KW334" s="26"/>
      <c r="KX334" s="26"/>
      <c r="KY334" s="26"/>
      <c r="KZ334" s="26"/>
      <c r="LA334" s="26"/>
      <c r="LB334" s="26"/>
      <c r="LC334" s="26"/>
      <c r="LD334" s="26"/>
      <c r="LE334" s="26"/>
      <c r="LF334" s="26"/>
      <c r="LG334" s="26"/>
      <c r="LH334" s="26"/>
      <c r="LI334" s="26"/>
      <c r="LJ334" s="26"/>
      <c r="LK334" s="26"/>
      <c r="LL334" s="26"/>
      <c r="LM334" s="26"/>
      <c r="LN334" s="26"/>
      <c r="LO334" s="26"/>
      <c r="LP334" s="26"/>
      <c r="LQ334" s="26"/>
      <c r="LR334" s="26"/>
      <c r="LS334" s="26"/>
    </row>
    <row r="335" spans="1:331" ht="16.5" customHeight="1" x14ac:dyDescent="0.25">
      <c r="A335" s="66" t="s">
        <v>482</v>
      </c>
      <c r="B335" s="198">
        <f t="shared" si="853"/>
        <v>7133.3653699999995</v>
      </c>
      <c r="C335" s="198">
        <f t="shared" si="854"/>
        <v>8910.4701499999992</v>
      </c>
      <c r="D335" s="198">
        <f t="shared" si="855"/>
        <v>8910.4701499999992</v>
      </c>
      <c r="E335" s="198"/>
      <c r="F335" s="198">
        <f t="shared" si="856"/>
        <v>8638.7337499999994</v>
      </c>
      <c r="G335" s="26">
        <f t="shared" si="829"/>
        <v>96.950369672693427</v>
      </c>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184"/>
      <c r="BY335" s="184"/>
      <c r="BZ335" s="184"/>
      <c r="CA335" s="184"/>
      <c r="CB335" s="26"/>
      <c r="CC335" s="26"/>
      <c r="CD335" s="26"/>
      <c r="CE335" s="80"/>
      <c r="CF335" s="26"/>
      <c r="CG335" s="26"/>
      <c r="CH335" s="26"/>
      <c r="CI335" s="80"/>
      <c r="CJ335" s="26"/>
      <c r="CK335" s="26"/>
      <c r="CL335" s="26"/>
      <c r="CM335" s="80"/>
      <c r="CN335" s="26"/>
      <c r="CO335" s="26"/>
      <c r="CP335" s="26"/>
      <c r="CQ335" s="26"/>
      <c r="CR335" s="26">
        <v>386.36536999999998</v>
      </c>
      <c r="CS335" s="26">
        <v>386.36536999999998</v>
      </c>
      <c r="CT335" s="26">
        <v>386.36536999999998</v>
      </c>
      <c r="CU335" s="31">
        <f>CT335/CS335*100</f>
        <v>100</v>
      </c>
      <c r="CV335" s="80"/>
      <c r="CW335" s="26"/>
      <c r="CX335" s="26"/>
      <c r="CY335" s="80"/>
      <c r="CZ335" s="26">
        <v>6747</v>
      </c>
      <c r="DA335" s="26">
        <v>6747</v>
      </c>
      <c r="DB335" s="26">
        <v>6475.2635999999993</v>
      </c>
      <c r="DC335" s="31">
        <f t="shared" si="713"/>
        <v>95.972485549132941</v>
      </c>
      <c r="DD335" s="26"/>
      <c r="DE335" s="26"/>
      <c r="DF335" s="26"/>
      <c r="DG335" s="26"/>
      <c r="DH335" s="26"/>
      <c r="DI335" s="26"/>
      <c r="DJ335" s="26"/>
      <c r="DK335" s="80"/>
      <c r="DL335" s="80"/>
      <c r="DM335" s="26">
        <v>1777.1047800000001</v>
      </c>
      <c r="DN335" s="26">
        <v>1777.1047800000001</v>
      </c>
      <c r="DO335" s="26">
        <f t="shared" ref="DO335:DO345" si="857">DN335/DM335*100</f>
        <v>100</v>
      </c>
      <c r="DP335" s="26"/>
      <c r="DQ335" s="26"/>
      <c r="DR335" s="26"/>
      <c r="DS335" s="80"/>
      <c r="DT335" s="80"/>
      <c r="DU335" s="27"/>
      <c r="DV335" s="26"/>
      <c r="DW335" s="80"/>
      <c r="DX335" s="80"/>
      <c r="DY335" s="27"/>
      <c r="DZ335" s="26"/>
      <c r="EA335" s="80"/>
      <c r="EB335" s="27"/>
      <c r="EC335" s="27"/>
      <c r="ED335" s="26"/>
      <c r="EE335" s="80"/>
      <c r="EF335" s="27"/>
      <c r="EG335" s="27"/>
      <c r="EH335" s="26"/>
      <c r="EI335" s="26"/>
      <c r="EJ335" s="27"/>
      <c r="EK335" s="27"/>
      <c r="EL335" s="26"/>
      <c r="EM335" s="80"/>
      <c r="EN335" s="27"/>
      <c r="EO335" s="27"/>
      <c r="EP335" s="26"/>
      <c r="EQ335" s="80"/>
      <c r="ER335" s="26"/>
      <c r="ES335" s="26"/>
      <c r="ET335" s="26"/>
      <c r="EU335" s="80"/>
      <c r="EV335" s="26"/>
      <c r="EW335" s="26"/>
      <c r="EX335" s="26"/>
      <c r="EY335" s="26"/>
      <c r="EZ335" s="26"/>
      <c r="FA335" s="26"/>
      <c r="FB335" s="26"/>
      <c r="FC335" s="26"/>
      <c r="FD335" s="27"/>
      <c r="FE335" s="27"/>
      <c r="FF335" s="26"/>
      <c r="FG335" s="80"/>
      <c r="FH335" s="80"/>
      <c r="FI335" s="27"/>
      <c r="FJ335" s="26"/>
      <c r="FK335" s="80"/>
      <c r="FL335" s="80"/>
      <c r="FM335" s="27"/>
      <c r="FN335" s="26"/>
      <c r="FO335" s="80"/>
      <c r="FP335" s="26"/>
      <c r="FQ335" s="26"/>
      <c r="FR335" s="26"/>
      <c r="FS335" s="80"/>
      <c r="FT335" s="80"/>
      <c r="FU335" s="26"/>
      <c r="FV335" s="26"/>
      <c r="FW335" s="80"/>
      <c r="FX335" s="26"/>
      <c r="FY335" s="26"/>
      <c r="FZ335" s="26"/>
      <c r="GA335" s="80"/>
      <c r="GB335" s="26"/>
      <c r="GC335" s="26"/>
      <c r="GD335" s="26"/>
      <c r="GE335" s="80"/>
      <c r="GF335" s="26"/>
      <c r="GG335" s="26"/>
      <c r="GH335" s="26"/>
      <c r="GI335" s="80"/>
      <c r="GJ335" s="80"/>
      <c r="GK335" s="26"/>
      <c r="GL335" s="26"/>
      <c r="GM335" s="80"/>
      <c r="GN335" s="26"/>
      <c r="GO335" s="26"/>
      <c r="GP335" s="26"/>
      <c r="GQ335" s="80"/>
      <c r="GR335" s="80"/>
      <c r="GS335" s="26"/>
      <c r="GT335" s="26"/>
      <c r="GU335" s="26"/>
      <c r="GV335" s="26"/>
      <c r="GW335" s="26"/>
      <c r="GX335" s="26"/>
      <c r="GY335" s="26"/>
      <c r="GZ335" s="26"/>
      <c r="HA335" s="26"/>
      <c r="HB335" s="26"/>
      <c r="HC335" s="26"/>
      <c r="HD335" s="26"/>
      <c r="HE335" s="26"/>
      <c r="HF335" s="26"/>
      <c r="HG335" s="26"/>
      <c r="HH335" s="26"/>
      <c r="HI335" s="26"/>
      <c r="HJ335" s="26"/>
      <c r="HK335" s="26"/>
      <c r="HL335" s="26"/>
      <c r="HM335" s="26"/>
      <c r="HN335" s="26"/>
      <c r="HO335" s="26"/>
      <c r="HP335" s="26"/>
      <c r="HQ335" s="26"/>
      <c r="HR335" s="26"/>
      <c r="HS335" s="26"/>
      <c r="HT335" s="26"/>
      <c r="HU335" s="26"/>
      <c r="HV335" s="26"/>
      <c r="HW335" s="26"/>
      <c r="HX335" s="26"/>
      <c r="HY335" s="26"/>
      <c r="HZ335" s="26"/>
      <c r="IA335" s="26"/>
      <c r="IB335" s="26"/>
      <c r="IC335" s="26"/>
      <c r="ID335" s="26"/>
      <c r="IE335" s="26"/>
      <c r="IF335" s="26"/>
      <c r="IG335" s="26"/>
      <c r="IH335" s="26"/>
      <c r="II335" s="26"/>
      <c r="IJ335" s="26"/>
      <c r="IK335" s="26"/>
      <c r="IL335" s="26"/>
      <c r="IM335" s="26"/>
      <c r="IN335" s="26"/>
      <c r="IO335" s="26"/>
      <c r="IP335" s="26"/>
      <c r="IQ335" s="26"/>
      <c r="IR335" s="80"/>
      <c r="IS335" s="27"/>
      <c r="IT335" s="26"/>
      <c r="IU335" s="80"/>
      <c r="IV335" s="26"/>
      <c r="IW335" s="26"/>
      <c r="IX335" s="26"/>
      <c r="IY335" s="26"/>
      <c r="IZ335" s="26"/>
      <c r="JA335" s="26"/>
      <c r="JB335" s="26"/>
      <c r="JC335" s="26"/>
      <c r="JD335" s="26"/>
      <c r="JE335" s="26"/>
      <c r="JF335" s="26"/>
      <c r="JG335" s="26"/>
      <c r="JH335" s="26"/>
      <c r="JI335" s="26"/>
      <c r="JJ335" s="26"/>
      <c r="JK335" s="26"/>
      <c r="JL335" s="26"/>
      <c r="JM335" s="26"/>
      <c r="JN335" s="26"/>
      <c r="JO335" s="26"/>
      <c r="JP335" s="26"/>
      <c r="JQ335" s="26"/>
      <c r="JR335" s="26"/>
      <c r="JS335" s="26"/>
      <c r="JT335" s="26"/>
      <c r="JU335" s="26"/>
      <c r="JV335" s="26"/>
      <c r="JW335" s="26"/>
      <c r="JX335" s="30"/>
      <c r="JY335" s="30"/>
      <c r="JZ335" s="30"/>
      <c r="KA335" s="30"/>
      <c r="KB335" s="26"/>
      <c r="KC335" s="26"/>
      <c r="KD335" s="26"/>
      <c r="KE335" s="26"/>
      <c r="KF335" s="26"/>
      <c r="KG335" s="26"/>
      <c r="KH335" s="26"/>
      <c r="KI335" s="26"/>
      <c r="KJ335" s="26"/>
      <c r="KK335" s="26"/>
      <c r="KL335" s="26"/>
      <c r="KM335" s="26"/>
      <c r="KN335" s="26"/>
      <c r="KO335" s="26"/>
      <c r="KP335" s="26"/>
      <c r="KQ335" s="26"/>
      <c r="KR335" s="26"/>
      <c r="KS335" s="26"/>
      <c r="KT335" s="26"/>
      <c r="KU335" s="26"/>
      <c r="KV335" s="26"/>
      <c r="KW335" s="26"/>
      <c r="KX335" s="26"/>
      <c r="KY335" s="26"/>
      <c r="KZ335" s="26"/>
      <c r="LA335" s="26"/>
      <c r="LB335" s="26"/>
      <c r="LC335" s="26"/>
      <c r="LD335" s="26"/>
      <c r="LE335" s="26"/>
      <c r="LF335" s="26"/>
      <c r="LG335" s="26"/>
      <c r="LH335" s="26"/>
      <c r="LI335" s="26"/>
      <c r="LJ335" s="26"/>
      <c r="LK335" s="26"/>
      <c r="LL335" s="26"/>
      <c r="LM335" s="26"/>
      <c r="LN335" s="26"/>
      <c r="LO335" s="26"/>
      <c r="LP335" s="26"/>
      <c r="LQ335" s="26"/>
      <c r="LR335" s="26"/>
      <c r="LS335" s="26"/>
    </row>
    <row r="336" spans="1:331" ht="16.5" customHeight="1" x14ac:dyDescent="0.25">
      <c r="A336" s="66" t="s">
        <v>481</v>
      </c>
      <c r="B336" s="198">
        <f t="shared" si="853"/>
        <v>2991</v>
      </c>
      <c r="C336" s="198">
        <f t="shared" si="854"/>
        <v>4160.8275599999997</v>
      </c>
      <c r="D336" s="198">
        <f t="shared" si="855"/>
        <v>4160.8275599999997</v>
      </c>
      <c r="E336" s="198"/>
      <c r="F336" s="198">
        <f t="shared" si="856"/>
        <v>0</v>
      </c>
      <c r="G336" s="26">
        <f t="shared" si="829"/>
        <v>0</v>
      </c>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v>1169.8275599999999</v>
      </c>
      <c r="BR336" s="26"/>
      <c r="BS336" s="26">
        <f t="shared" ref="BS336:BS390" si="858">BR336/BQ336*100</f>
        <v>0</v>
      </c>
      <c r="BT336" s="26"/>
      <c r="BU336" s="26"/>
      <c r="BV336" s="26"/>
      <c r="BW336" s="26"/>
      <c r="BX336" s="184"/>
      <c r="BY336" s="184"/>
      <c r="BZ336" s="184"/>
      <c r="CA336" s="184"/>
      <c r="CB336" s="26"/>
      <c r="CC336" s="26"/>
      <c r="CD336" s="26"/>
      <c r="CE336" s="80"/>
      <c r="CF336" s="26"/>
      <c r="CG336" s="26"/>
      <c r="CH336" s="26"/>
      <c r="CI336" s="80"/>
      <c r="CJ336" s="26"/>
      <c r="CK336" s="26"/>
      <c r="CL336" s="26"/>
      <c r="CM336" s="80"/>
      <c r="CN336" s="26"/>
      <c r="CO336" s="26"/>
      <c r="CP336" s="26"/>
      <c r="CQ336" s="26"/>
      <c r="CR336" s="26"/>
      <c r="CS336" s="26"/>
      <c r="CT336" s="26"/>
      <c r="CU336" s="80"/>
      <c r="CV336" s="80"/>
      <c r="CW336" s="26"/>
      <c r="CX336" s="26"/>
      <c r="CY336" s="80"/>
      <c r="CZ336" s="26">
        <v>2991</v>
      </c>
      <c r="DA336" s="26">
        <v>2991</v>
      </c>
      <c r="DB336" s="26">
        <v>0</v>
      </c>
      <c r="DC336" s="31">
        <f t="shared" ref="DC336:DC397" si="859">DB336/DA336*100</f>
        <v>0</v>
      </c>
      <c r="DD336" s="26"/>
      <c r="DE336" s="26"/>
      <c r="DF336" s="26"/>
      <c r="DG336" s="26"/>
      <c r="DH336" s="26"/>
      <c r="DI336" s="26"/>
      <c r="DJ336" s="26"/>
      <c r="DK336" s="80"/>
      <c r="DL336" s="80"/>
      <c r="DM336" s="26"/>
      <c r="DN336" s="26"/>
      <c r="DO336" s="26"/>
      <c r="DP336" s="26"/>
      <c r="DQ336" s="26"/>
      <c r="DR336" s="26"/>
      <c r="DS336" s="80"/>
      <c r="DT336" s="80"/>
      <c r="DU336" s="27"/>
      <c r="DV336" s="26"/>
      <c r="DW336" s="80"/>
      <c r="DX336" s="80"/>
      <c r="DY336" s="27"/>
      <c r="DZ336" s="26"/>
      <c r="EA336" s="80"/>
      <c r="EB336" s="27"/>
      <c r="EC336" s="27"/>
      <c r="ED336" s="26"/>
      <c r="EE336" s="80"/>
      <c r="EF336" s="27"/>
      <c r="EG336" s="27"/>
      <c r="EH336" s="26"/>
      <c r="EI336" s="26"/>
      <c r="EJ336" s="27"/>
      <c r="EK336" s="27"/>
      <c r="EL336" s="26"/>
      <c r="EM336" s="80"/>
      <c r="EN336" s="27"/>
      <c r="EO336" s="27"/>
      <c r="EP336" s="26"/>
      <c r="EQ336" s="80"/>
      <c r="ER336" s="26"/>
      <c r="ES336" s="26"/>
      <c r="ET336" s="26"/>
      <c r="EU336" s="80"/>
      <c r="EV336" s="26"/>
      <c r="EW336" s="26"/>
      <c r="EX336" s="26"/>
      <c r="EY336" s="26"/>
      <c r="EZ336" s="26"/>
      <c r="FA336" s="26"/>
      <c r="FB336" s="26"/>
      <c r="FC336" s="26"/>
      <c r="FD336" s="27"/>
      <c r="FE336" s="27"/>
      <c r="FF336" s="26"/>
      <c r="FG336" s="80"/>
      <c r="FH336" s="80"/>
      <c r="FI336" s="27"/>
      <c r="FJ336" s="26"/>
      <c r="FK336" s="80"/>
      <c r="FL336" s="80"/>
      <c r="FM336" s="27"/>
      <c r="FN336" s="26"/>
      <c r="FO336" s="80"/>
      <c r="FP336" s="26"/>
      <c r="FQ336" s="26"/>
      <c r="FR336" s="26"/>
      <c r="FS336" s="80"/>
      <c r="FT336" s="80"/>
      <c r="FU336" s="26"/>
      <c r="FV336" s="26"/>
      <c r="FW336" s="80"/>
      <c r="FX336" s="26"/>
      <c r="FY336" s="26"/>
      <c r="FZ336" s="26"/>
      <c r="GA336" s="80"/>
      <c r="GB336" s="26"/>
      <c r="GC336" s="26"/>
      <c r="GD336" s="26"/>
      <c r="GE336" s="80"/>
      <c r="GF336" s="26"/>
      <c r="GG336" s="26"/>
      <c r="GH336" s="26"/>
      <c r="GI336" s="80"/>
      <c r="GJ336" s="80"/>
      <c r="GK336" s="26"/>
      <c r="GL336" s="26"/>
      <c r="GM336" s="80"/>
      <c r="GN336" s="26"/>
      <c r="GO336" s="26"/>
      <c r="GP336" s="26"/>
      <c r="GQ336" s="80"/>
      <c r="GR336" s="80"/>
      <c r="GS336" s="26"/>
      <c r="GT336" s="26"/>
      <c r="GU336" s="26"/>
      <c r="GV336" s="26"/>
      <c r="GW336" s="26"/>
      <c r="GX336" s="26"/>
      <c r="GY336" s="26"/>
      <c r="GZ336" s="26"/>
      <c r="HA336" s="26"/>
      <c r="HB336" s="26"/>
      <c r="HC336" s="26"/>
      <c r="HD336" s="26"/>
      <c r="HE336" s="26"/>
      <c r="HF336" s="26"/>
      <c r="HG336" s="26"/>
      <c r="HH336" s="26"/>
      <c r="HI336" s="26"/>
      <c r="HJ336" s="26"/>
      <c r="HK336" s="26"/>
      <c r="HL336" s="26"/>
      <c r="HM336" s="26"/>
      <c r="HN336" s="26"/>
      <c r="HO336" s="26"/>
      <c r="HP336" s="26"/>
      <c r="HQ336" s="26"/>
      <c r="HR336" s="26"/>
      <c r="HS336" s="26"/>
      <c r="HT336" s="26"/>
      <c r="HU336" s="26"/>
      <c r="HV336" s="26"/>
      <c r="HW336" s="26"/>
      <c r="HX336" s="26"/>
      <c r="HY336" s="26"/>
      <c r="HZ336" s="26"/>
      <c r="IA336" s="26"/>
      <c r="IB336" s="26"/>
      <c r="IC336" s="26"/>
      <c r="ID336" s="26"/>
      <c r="IE336" s="26"/>
      <c r="IF336" s="26"/>
      <c r="IG336" s="26"/>
      <c r="IH336" s="26"/>
      <c r="II336" s="26"/>
      <c r="IJ336" s="26"/>
      <c r="IK336" s="26"/>
      <c r="IL336" s="26"/>
      <c r="IM336" s="26"/>
      <c r="IN336" s="26"/>
      <c r="IO336" s="26"/>
      <c r="IP336" s="26"/>
      <c r="IQ336" s="26"/>
      <c r="IR336" s="80"/>
      <c r="IS336" s="27"/>
      <c r="IT336" s="26"/>
      <c r="IU336" s="80"/>
      <c r="IV336" s="26"/>
      <c r="IW336" s="26"/>
      <c r="IX336" s="26"/>
      <c r="IY336" s="26"/>
      <c r="IZ336" s="26"/>
      <c r="JA336" s="26"/>
      <c r="JB336" s="26"/>
      <c r="JC336" s="26"/>
      <c r="JD336" s="26"/>
      <c r="JE336" s="26"/>
      <c r="JF336" s="26"/>
      <c r="JG336" s="26"/>
      <c r="JH336" s="26"/>
      <c r="JI336" s="26"/>
      <c r="JJ336" s="26"/>
      <c r="JK336" s="26"/>
      <c r="JL336" s="26"/>
      <c r="JM336" s="26"/>
      <c r="JN336" s="26"/>
      <c r="JO336" s="26"/>
      <c r="JP336" s="26"/>
      <c r="JQ336" s="26"/>
      <c r="JR336" s="26"/>
      <c r="JS336" s="26"/>
      <c r="JT336" s="26"/>
      <c r="JU336" s="26"/>
      <c r="JV336" s="26"/>
      <c r="JW336" s="26"/>
      <c r="JX336" s="30"/>
      <c r="JY336" s="30"/>
      <c r="JZ336" s="30"/>
      <c r="KA336" s="30"/>
      <c r="KB336" s="26"/>
      <c r="KC336" s="26"/>
      <c r="KD336" s="26"/>
      <c r="KE336" s="26"/>
      <c r="KF336" s="26"/>
      <c r="KG336" s="26"/>
      <c r="KH336" s="26"/>
      <c r="KI336" s="26"/>
      <c r="KJ336" s="26"/>
      <c r="KK336" s="26"/>
      <c r="KL336" s="26"/>
      <c r="KM336" s="26"/>
      <c r="KN336" s="26"/>
      <c r="KO336" s="26"/>
      <c r="KP336" s="26"/>
      <c r="KQ336" s="26"/>
      <c r="KR336" s="26"/>
      <c r="KS336" s="26"/>
      <c r="KT336" s="26"/>
      <c r="KU336" s="26"/>
      <c r="KV336" s="26"/>
      <c r="KW336" s="26"/>
      <c r="KX336" s="26"/>
      <c r="KY336" s="26"/>
      <c r="KZ336" s="26"/>
      <c r="LA336" s="26"/>
      <c r="LB336" s="26"/>
      <c r="LC336" s="26"/>
      <c r="LD336" s="26"/>
      <c r="LE336" s="26"/>
      <c r="LF336" s="26"/>
      <c r="LG336" s="26"/>
      <c r="LH336" s="26"/>
      <c r="LI336" s="26"/>
      <c r="LJ336" s="26"/>
      <c r="LK336" s="26"/>
      <c r="LL336" s="26"/>
      <c r="LM336" s="26"/>
      <c r="LN336" s="26"/>
      <c r="LO336" s="26"/>
      <c r="LP336" s="26"/>
      <c r="LQ336" s="26"/>
      <c r="LR336" s="26"/>
      <c r="LS336" s="26"/>
    </row>
    <row r="337" spans="1:331" s="154" customFormat="1" ht="31.5" x14ac:dyDescent="0.25">
      <c r="A337" s="20" t="s">
        <v>295</v>
      </c>
      <c r="B337" s="197">
        <f t="shared" si="853"/>
        <v>156132.04055999999</v>
      </c>
      <c r="C337" s="197">
        <f t="shared" si="854"/>
        <v>162651.90943999999</v>
      </c>
      <c r="D337" s="197">
        <f t="shared" si="855"/>
        <v>162651.90943999999</v>
      </c>
      <c r="E337" s="197"/>
      <c r="F337" s="197">
        <f t="shared" si="856"/>
        <v>118884.80167000003</v>
      </c>
      <c r="G337" s="28">
        <f t="shared" si="829"/>
        <v>73.091549972768661</v>
      </c>
      <c r="H337" s="29">
        <f>H338+H339+H340+H341+H342+H343+H344+H345</f>
        <v>0</v>
      </c>
      <c r="I337" s="29">
        <f>I338+I339+I340+I341+I342+I343+I344+I345</f>
        <v>0</v>
      </c>
      <c r="J337" s="29">
        <f>J338+J339+J340+J341+J342+J343+J344+J345</f>
        <v>0</v>
      </c>
      <c r="K337" s="29"/>
      <c r="L337" s="29"/>
      <c r="M337" s="29">
        <f>M338+M339+M340+M341+M342+M343+M344+M345</f>
        <v>0</v>
      </c>
      <c r="N337" s="29">
        <f>N338+N339+N340+N341+N342+N343+N344+N345</f>
        <v>0</v>
      </c>
      <c r="O337" s="29">
        <f>O338+O339+O340+O341+O342+O343+O344+O345</f>
        <v>0</v>
      </c>
      <c r="P337" s="29"/>
      <c r="Q337" s="29">
        <f>Q338+Q339+Q340+Q341+Q342+Q343+Q344+Q345</f>
        <v>0</v>
      </c>
      <c r="R337" s="29">
        <f>R338+R339+R340+R341+R342+R343+R344+R345</f>
        <v>0</v>
      </c>
      <c r="S337" s="29">
        <f>S338+S339+S340+S341+S342+S343+S344+S345</f>
        <v>0</v>
      </c>
      <c r="T337" s="29"/>
      <c r="U337" s="29">
        <f>U338+U339+U340+U341+U342+U343+U344+U345</f>
        <v>0</v>
      </c>
      <c r="V337" s="29">
        <f>V338+V339+V340+V341+V342+V343+V344+V345</f>
        <v>0</v>
      </c>
      <c r="W337" s="29">
        <f>W338+W339+W340+W341+W342+W343+W344+W345</f>
        <v>0</v>
      </c>
      <c r="X337" s="29">
        <f t="shared" ref="X337:AA337" si="860">X338+X339+X340+X341+X342+X343+X344+X345</f>
        <v>0</v>
      </c>
      <c r="Y337" s="29">
        <f t="shared" si="860"/>
        <v>0</v>
      </c>
      <c r="Z337" s="29">
        <f t="shared" si="860"/>
        <v>0</v>
      </c>
      <c r="AA337" s="29">
        <f t="shared" si="860"/>
        <v>0</v>
      </c>
      <c r="AB337" s="29">
        <f t="shared" ref="AB337:AD337" si="861">AB338+AB339+AB340+AB341+AB342+AB343+AB344+AB345</f>
        <v>1135.0999999999999</v>
      </c>
      <c r="AC337" s="29">
        <f t="shared" si="861"/>
        <v>1244.82961</v>
      </c>
      <c r="AD337" s="29">
        <f t="shared" si="861"/>
        <v>1244.82961</v>
      </c>
      <c r="AE337" s="29">
        <f>AD337/AC337*100</f>
        <v>100</v>
      </c>
      <c r="AF337" s="29"/>
      <c r="AG337" s="29">
        <f>AG338+AG339+AG340+AG341+AG342+AG343+AG344+AG345</f>
        <v>0</v>
      </c>
      <c r="AH337" s="29">
        <f>AH338+AH339+AH340+AH341+AH342+AH343+AH344+AH345</f>
        <v>0</v>
      </c>
      <c r="AI337" s="29"/>
      <c r="AJ337" s="29"/>
      <c r="AK337" s="29">
        <f t="shared" ref="AK337:AP337" si="862">AK338+AK339+AK340+AK341+AK342+AK343+AK344+AK345</f>
        <v>0</v>
      </c>
      <c r="AL337" s="29">
        <f t="shared" si="862"/>
        <v>0</v>
      </c>
      <c r="AM337" s="29">
        <f t="shared" si="862"/>
        <v>0</v>
      </c>
      <c r="AN337" s="29">
        <f t="shared" ref="AN337" si="863">AN338+AN339+AN340+AN341+AN342+AN343+AN344+AN345</f>
        <v>0</v>
      </c>
      <c r="AO337" s="29">
        <f t="shared" si="862"/>
        <v>0</v>
      </c>
      <c r="AP337" s="29">
        <f t="shared" si="862"/>
        <v>0</v>
      </c>
      <c r="AQ337" s="29"/>
      <c r="AR337" s="29"/>
      <c r="AS337" s="29"/>
      <c r="AT337" s="29"/>
      <c r="AU337" s="29"/>
      <c r="AV337" s="29">
        <f>AV338+AV339+AV340+AV341+AV342+AV343+AV344+AV345</f>
        <v>0</v>
      </c>
      <c r="AW337" s="29">
        <f>AW338+AW339+AW340+AW341+AW342+AW343+AW344+AW345</f>
        <v>0</v>
      </c>
      <c r="AX337" s="29">
        <f>AX338+AX339+AX340+AX341+AX342+AX343+AX344+AX345</f>
        <v>0</v>
      </c>
      <c r="AY337" s="28"/>
      <c r="AZ337" s="29">
        <f>AZ338+AZ339+AZ340+AZ341+AZ342+AZ343+AZ344+AZ345</f>
        <v>92.834949999999992</v>
      </c>
      <c r="BA337" s="29">
        <f>BA338+BA339+BA340+BA341+BA342+BA343+BA344+BA345</f>
        <v>92.834949999999992</v>
      </c>
      <c r="BB337" s="29">
        <f>BB338+BB339+BB340+BB341+BB342+BB343+BB344+BB345</f>
        <v>92.834949999999992</v>
      </c>
      <c r="BC337" s="28">
        <f>BB337/BA337*100</f>
        <v>100</v>
      </c>
      <c r="BD337" s="29"/>
      <c r="BE337" s="29"/>
      <c r="BF337" s="29"/>
      <c r="BG337" s="28"/>
      <c r="BH337" s="29"/>
      <c r="BI337" s="29"/>
      <c r="BJ337" s="29"/>
      <c r="BK337" s="28"/>
      <c r="BL337" s="28"/>
      <c r="BM337" s="29">
        <f>BM338+BM339+BM340+BM341+BM342+BM343+BM344+BM345</f>
        <v>0</v>
      </c>
      <c r="BN337" s="29">
        <f>BN338+BN339+BN340+BN341+BN342+BN343+BN344+BN345</f>
        <v>0</v>
      </c>
      <c r="BO337" s="29">
        <f>BO338+BO339+BO340+BO341+BO342+BO343+BO344+BO345</f>
        <v>0</v>
      </c>
      <c r="BP337" s="29"/>
      <c r="BQ337" s="29">
        <f>BQ338+BQ339+BQ340+BQ341+BQ342+BQ343+BQ344+BQ345</f>
        <v>4160.0416100000002</v>
      </c>
      <c r="BR337" s="29">
        <f>BR338+BR339+BR340+BR341+BR342+BR343+BR344+BR345</f>
        <v>414</v>
      </c>
      <c r="BS337" s="28">
        <f t="shared" si="858"/>
        <v>9.9518235347650759</v>
      </c>
      <c r="BT337" s="29">
        <f>BT338+BT339+BT340+BT341+BT342+BT343+BT344+BT345</f>
        <v>8500</v>
      </c>
      <c r="BU337" s="29">
        <f>BU338+BU339+BU340+BU341+BU342+BU343+BU344+BU345</f>
        <v>8500</v>
      </c>
      <c r="BV337" s="29">
        <f>BV338+BV339+BV340+BV341+BV342+BV343+BV344+BV345</f>
        <v>8500</v>
      </c>
      <c r="BW337" s="28">
        <f>BV337/BU337*100</f>
        <v>100</v>
      </c>
      <c r="BX337" s="29">
        <f>BX338+BX339+BX340+BX341+BX342+BX343+BX344+BX345</f>
        <v>18284.5</v>
      </c>
      <c r="BY337" s="29">
        <f>BY338+BY339+BY340+BY341+BY342+BY343+BY344+BY345</f>
        <v>25004.7</v>
      </c>
      <c r="BZ337" s="29">
        <f>BZ338+BZ339+BZ340+BZ341+BZ342+BZ343+BZ344+BZ345</f>
        <v>14147.587820000001</v>
      </c>
      <c r="CA337" s="29">
        <f>BZ337/BY337*100</f>
        <v>56.579714293712783</v>
      </c>
      <c r="CB337" s="29">
        <f>CB338+CB339+CB340+CB341+CB342+CB343+CB344+CB345</f>
        <v>15005.50561</v>
      </c>
      <c r="CC337" s="29">
        <f>CC338+CC339+CC340+CC341+CC342+CC343+CC344+CC345</f>
        <v>15005.50561</v>
      </c>
      <c r="CD337" s="29">
        <f>CD338+CD339+CD340+CD341+CD342+CD343+CD344+CD345</f>
        <v>15005.50561</v>
      </c>
      <c r="CE337" s="29">
        <f>CD337/CC337*100</f>
        <v>100</v>
      </c>
      <c r="CF337" s="29">
        <f t="shared" ref="CF337" si="864">CF338+CF339+CF340+CF341+CF342+CF343+CF344+CF345</f>
        <v>5278</v>
      </c>
      <c r="CG337" s="29">
        <f t="shared" ref="CG337:CH337" si="865">CG338+CG339+CG340+CG341+CG342+CG343+CG344+CG345</f>
        <v>6154.6</v>
      </c>
      <c r="CH337" s="29">
        <f t="shared" si="865"/>
        <v>3176.8954800000001</v>
      </c>
      <c r="CI337" s="29">
        <f>CH337/CG337*100</f>
        <v>51.618228317031168</v>
      </c>
      <c r="CJ337" s="29">
        <f>CJ338+CJ339+CJ340+CJ341+CJ342+CJ343+CJ344+CJ345</f>
        <v>840</v>
      </c>
      <c r="CK337" s="29">
        <f>CK338+CK339+CK340+CK341+CK342+CK343+CK344+CK345</f>
        <v>840</v>
      </c>
      <c r="CL337" s="29">
        <f>CL338+CL339+CL340+CL341+CL342+CL343+CL344+CL345</f>
        <v>0</v>
      </c>
      <c r="CM337" s="29">
        <f>CL337/CK337*100</f>
        <v>0</v>
      </c>
      <c r="CN337" s="29">
        <f>CN338+CN339+CN340+CN341+CN342+CN343+CN344+CN345</f>
        <v>0</v>
      </c>
      <c r="CO337" s="29">
        <f>CO338+CO339+CO340+CO341+CO342+CO343+CO344+CO345</f>
        <v>0</v>
      </c>
      <c r="CP337" s="29">
        <f>CP338+CP339+CP340+CP341+CP342+CP343+CP344+CP345</f>
        <v>0</v>
      </c>
      <c r="CQ337" s="28"/>
      <c r="CR337" s="28">
        <f>CR338+CR339+CR340+CR341+CR342+CR343+CR344+CR345</f>
        <v>0</v>
      </c>
      <c r="CS337" s="29">
        <f>CS338+CS339+CS340+CS341+CS342+CS343+CS344+CS345</f>
        <v>0</v>
      </c>
      <c r="CT337" s="29">
        <f>CT338+CT339+CT340+CT341+CT342+CT343+CT344+CT345</f>
        <v>0</v>
      </c>
      <c r="CU337" s="28"/>
      <c r="CV337" s="28"/>
      <c r="CW337" s="29">
        <f>CW338+CW339+CW340+CW341+CW342+CW343+CW344+CW345</f>
        <v>0</v>
      </c>
      <c r="CX337" s="29">
        <f>CX338+CX339+CX340+CX341+CX342+CX343+CX344+CX345</f>
        <v>0</v>
      </c>
      <c r="CY337" s="29">
        <f>CY338+CY339+CY340+CY341+CY342+CY343+CY344+CY345</f>
        <v>0</v>
      </c>
      <c r="CZ337" s="29">
        <f t="shared" ref="CZ337" si="866">CZ338+CZ339+CZ340+CZ341+CZ342+CZ343+CZ344+CZ345</f>
        <v>14658</v>
      </c>
      <c r="DA337" s="29">
        <f t="shared" ref="DA337:DF337" si="867">DA338+DA339+DA340+DA341+DA342+DA343+DA344+DA345</f>
        <v>14658</v>
      </c>
      <c r="DB337" s="29">
        <f t="shared" si="867"/>
        <v>14553.67829</v>
      </c>
      <c r="DC337" s="82">
        <f t="shared" si="859"/>
        <v>99.288295060717687</v>
      </c>
      <c r="DD337" s="29">
        <f t="shared" si="867"/>
        <v>0</v>
      </c>
      <c r="DE337" s="29">
        <f t="shared" si="867"/>
        <v>0</v>
      </c>
      <c r="DF337" s="29">
        <f t="shared" si="867"/>
        <v>0</v>
      </c>
      <c r="DG337" s="28"/>
      <c r="DH337" s="28"/>
      <c r="DI337" s="29">
        <f>DI338+DI339+DI340+DI341+DI342+DI343+DI344+DI345</f>
        <v>0</v>
      </c>
      <c r="DJ337" s="29">
        <f>DJ338+DJ339+DJ340+DJ341+DJ342+DJ343+DJ344+DJ345</f>
        <v>0</v>
      </c>
      <c r="DK337" s="29">
        <f>DK338+DK339+DK340+DK341+DK342+DK343+DK344+DK345</f>
        <v>0</v>
      </c>
      <c r="DL337" s="29"/>
      <c r="DM337" s="29">
        <f>DM338+DM339+DM340+DM341+DM342+DM343+DM344+DM345</f>
        <v>2000</v>
      </c>
      <c r="DN337" s="29">
        <f>DN338+DN339+DN340+DN341+DN342+DN343+DN344+DN345</f>
        <v>2000</v>
      </c>
      <c r="DO337" s="28">
        <f t="shared" si="857"/>
        <v>100</v>
      </c>
      <c r="DP337" s="29">
        <f>DP338+DP339+DP340+DP341+DP342+DP343+DP344+DP345</f>
        <v>261</v>
      </c>
      <c r="DQ337" s="29">
        <f>DQ338+DQ339+DQ340+DQ341+DQ342+DQ343+DQ344+DQ345</f>
        <v>261</v>
      </c>
      <c r="DR337" s="29">
        <f>DR338+DR339+DR340+DR341+DR342+DR343+DR344+DR345</f>
        <v>0</v>
      </c>
      <c r="DS337" s="29">
        <f>DR337/DQ337*100</f>
        <v>0</v>
      </c>
      <c r="DT337" s="29">
        <f>DT338+DT339+DT340+DT341+DT342+DT343+DT344+DT345</f>
        <v>4103.5</v>
      </c>
      <c r="DU337" s="29">
        <f>DU338+DU339+DU340+DU341+DU342+DU343+DU344+DU345</f>
        <v>4103.5</v>
      </c>
      <c r="DV337" s="29">
        <f>DV338+DV339+DV340+DV341+DV342+DV343+DV344+DV345</f>
        <v>179.75181000000001</v>
      </c>
      <c r="DW337" s="29">
        <f>DW338+DW339+DW340+DW341+DW342+DW343+DW344+DW345</f>
        <v>4.3804510783477522</v>
      </c>
      <c r="DX337" s="29">
        <f t="shared" ref="DX337:ED337" si="868">DX338+DX339+DX340+DX341+DX342+DX343+DX344+DX345</f>
        <v>1391.3</v>
      </c>
      <c r="DY337" s="29">
        <f t="shared" si="868"/>
        <v>1391.3</v>
      </c>
      <c r="DZ337" s="29">
        <f t="shared" si="868"/>
        <v>0</v>
      </c>
      <c r="EA337" s="29">
        <f t="shared" si="868"/>
        <v>0</v>
      </c>
      <c r="EB337" s="29">
        <v>10051.9</v>
      </c>
      <c r="EC337" s="29">
        <f t="shared" si="868"/>
        <v>10051.9</v>
      </c>
      <c r="ED337" s="29">
        <f t="shared" si="868"/>
        <v>6604.5105100000001</v>
      </c>
      <c r="EE337" s="29">
        <f>ED337/EC337*100</f>
        <v>65.704100816761013</v>
      </c>
      <c r="EF337" s="29"/>
      <c r="EG337" s="29"/>
      <c r="EH337" s="29"/>
      <c r="EI337" s="28"/>
      <c r="EJ337" s="29">
        <f>EJ338+EJ339+EJ340+EJ341+EJ342+EJ343+EJ344+EJ345</f>
        <v>11142.4</v>
      </c>
      <c r="EK337" s="29">
        <f>EK338+EK339+EK340+EK341+EK342+EK343+EK344+EK345</f>
        <v>11221.9</v>
      </c>
      <c r="EL337" s="29">
        <f>EL338+EL339+EL340+EL341+EL342+EL343+EL344+EL345</f>
        <v>2848.7442999999998</v>
      </c>
      <c r="EM337" s="29">
        <f>EL337/EK337*100</f>
        <v>25.385579090884786</v>
      </c>
      <c r="EN337" s="29">
        <f>EN338+EN339+EN340+EN341+EN342+EN343+EN344+EN345</f>
        <v>1840</v>
      </c>
      <c r="EO337" s="29">
        <f>EO338+EO339+EO340+EO341+EO342+EO343+EO344+EO345</f>
        <v>1680</v>
      </c>
      <c r="EP337" s="29">
        <f>EP338+EP339+EP340+EP341+EP342+EP343+EP344+EP345</f>
        <v>6.82</v>
      </c>
      <c r="EQ337" s="29">
        <f>EP337/EO337*100</f>
        <v>0.40595238095238095</v>
      </c>
      <c r="ER337" s="29">
        <f>ER338+ER339+ER340+ER341+ER342+ER343+ER344+ER345</f>
        <v>3693.8</v>
      </c>
      <c r="ES337" s="29">
        <f>ES338+ES339+ES340+ES341+ES342+ES343+ES344+ES345</f>
        <v>3693.8</v>
      </c>
      <c r="ET337" s="29">
        <f>ET338+ET339+ET340+ET341+ET342+ET343+ET344+ET345</f>
        <v>3693.8</v>
      </c>
      <c r="EU337" s="29">
        <f>ET337/ES337*100</f>
        <v>100</v>
      </c>
      <c r="EV337" s="29">
        <f>EV338+EV339+EV340+EV341+EV342+EV343+EV344+EV345</f>
        <v>8000</v>
      </c>
      <c r="EW337" s="29">
        <f>EW338+EW339+EW340+EW341+EW342+EW343+EW344+EW345</f>
        <v>8000</v>
      </c>
      <c r="EX337" s="29">
        <f>EX338+EX339+EX340+EX341+EX342+EX343+EX344+EX345</f>
        <v>7930.6431500000008</v>
      </c>
      <c r="EY337" s="29">
        <f>EX337/EW337*100</f>
        <v>99.13303937500001</v>
      </c>
      <c r="EZ337" s="29">
        <f>EZ338+EZ339+EZ340+EZ341+EZ342+EZ343+EZ344+EZ345</f>
        <v>1400</v>
      </c>
      <c r="FA337" s="29">
        <f>FA338+FA339+FA340+FA341+FA342+FA343+FA344+FA345</f>
        <v>1400</v>
      </c>
      <c r="FB337" s="29">
        <f>FB338+FB339+FB340+FB341+FB342+FB343+FB344+FB345</f>
        <v>1400</v>
      </c>
      <c r="FC337" s="29">
        <f>FB337/FA337*100</f>
        <v>100</v>
      </c>
      <c r="FD337" s="29">
        <f>FD338+FD339+FD340+FD341+FD342+FD343+FD344+FD345</f>
        <v>0</v>
      </c>
      <c r="FE337" s="29">
        <f>FE338+FE339+FE340+FE341+FE342+FE343+FE344+FE345</f>
        <v>0</v>
      </c>
      <c r="FF337" s="29">
        <f>FF338+FF339+FF340+FF341+FF342+FF343+FF344+FF345</f>
        <v>0</v>
      </c>
      <c r="FG337" s="29">
        <f>FG338+FG339+FG340+FG341+FG342+FG343+FG344+FG345</f>
        <v>0</v>
      </c>
      <c r="FH337" s="29"/>
      <c r="FI337" s="29">
        <f>FI338+FI339+FI340+FI341+FI342+FI343+FI344+FI345</f>
        <v>0</v>
      </c>
      <c r="FJ337" s="29">
        <f>FJ338+FJ339+FJ340+FJ341+FJ342+FJ343+FJ344+FJ345</f>
        <v>0</v>
      </c>
      <c r="FK337" s="29">
        <f>FK338+FK339+FK340+FK341+FK342+FK343+FK344+FK345</f>
        <v>0</v>
      </c>
      <c r="FL337" s="29"/>
      <c r="FM337" s="29">
        <f t="shared" ref="FM337:FR337" si="869">FM338+FM339+FM340+FM341+FM342+FM343+FM344+FM345</f>
        <v>0</v>
      </c>
      <c r="FN337" s="29">
        <f t="shared" si="869"/>
        <v>0</v>
      </c>
      <c r="FO337" s="29">
        <f t="shared" si="869"/>
        <v>0</v>
      </c>
      <c r="FP337" s="29">
        <f t="shared" ref="FP337" si="870">FP338+FP339+FP340+FP341+FP342+FP343+FP344+FP345</f>
        <v>0</v>
      </c>
      <c r="FQ337" s="29">
        <f t="shared" si="869"/>
        <v>0</v>
      </c>
      <c r="FR337" s="29">
        <f t="shared" si="869"/>
        <v>0</v>
      </c>
      <c r="FS337" s="29"/>
      <c r="FT337" s="29"/>
      <c r="FU337" s="29">
        <f>FU338+FU339+FU340+FU341+FU342+FU343+FU344+FU345</f>
        <v>0</v>
      </c>
      <c r="FV337" s="29">
        <f>FV338+FV339+FV340+FV341+FV342+FV343+FV344+FV345</f>
        <v>0</v>
      </c>
      <c r="FW337" s="29"/>
      <c r="FX337" s="29">
        <f>FX338+FX339+FX340+FX341+FX342+FX343+FX344+FX345</f>
        <v>0</v>
      </c>
      <c r="FY337" s="29">
        <f>FY338+FY339+FY340+FY341+FY342+FY343+FY344+FY345</f>
        <v>0</v>
      </c>
      <c r="FZ337" s="29">
        <f>FZ338+FZ339+FZ340+FZ341+FZ342+FZ343+FZ344+FZ345</f>
        <v>0</v>
      </c>
      <c r="GA337" s="29"/>
      <c r="GB337" s="29">
        <f>GB338+GB339+GB340+GB341+GB342+GB343+GB344+GB345</f>
        <v>0</v>
      </c>
      <c r="GC337" s="29">
        <f>GC338+GC339+GC340+GC341+GC342+GC343+GC344+GC345</f>
        <v>0</v>
      </c>
      <c r="GD337" s="29">
        <f>GD338+GD339+GD340+GD341+GD342+GD343+GD344+GD345</f>
        <v>0</v>
      </c>
      <c r="GE337" s="29"/>
      <c r="GF337" s="29">
        <f>GF338+GF339+GF340+GF341+GF342+GF343+GF344+GF345</f>
        <v>0</v>
      </c>
      <c r="GG337" s="29">
        <f>GG338+GG339+GG340+GG341+GG342+GG343+GG344+GG345</f>
        <v>0</v>
      </c>
      <c r="GH337" s="29">
        <f>GH338+GH339+GH340+GH341+GH342+GH343+GH344+GH345</f>
        <v>0</v>
      </c>
      <c r="GI337" s="29"/>
      <c r="GJ337" s="29"/>
      <c r="GK337" s="29">
        <f>GK338+GK339+GK340+GK341+GK342+GK343+GK344+GK345</f>
        <v>0</v>
      </c>
      <c r="GL337" s="29">
        <f>GL338+GL339+GL340+GL341+GL342+GL343+GL344+GL345</f>
        <v>0</v>
      </c>
      <c r="GM337" s="29"/>
      <c r="GN337" s="29">
        <f>GN338+GN339+GN340+GN341+GN342+GN343+GN344+GN345</f>
        <v>24934.400000000001</v>
      </c>
      <c r="GO337" s="29">
        <f>GO338+GO339+GO340+GO341+GO342+GO343+GO344+GO345</f>
        <v>19430.697660000002</v>
      </c>
      <c r="GP337" s="29">
        <f>GP338+GP339+GP340+GP341+GP342+GP343+GP344+GP345</f>
        <v>19430.697660000002</v>
      </c>
      <c r="GQ337" s="29">
        <f>GP337/GO337*100</f>
        <v>100</v>
      </c>
      <c r="GR337" s="29"/>
      <c r="GS337" s="29">
        <f>GS338+GS339+GS340+GS341+GS342+GS343+GS344+GS345</f>
        <v>0</v>
      </c>
      <c r="GT337" s="29">
        <f>GT338+GT339+GT340+GT341+GT342+GT343+GT344+GT345</f>
        <v>0</v>
      </c>
      <c r="GU337" s="29">
        <f>GU338+GU339+GU340+GU341+GU342+GU343+GU344+GU345</f>
        <v>0</v>
      </c>
      <c r="GV337" s="29"/>
      <c r="GW337" s="29"/>
      <c r="GX337" s="29"/>
      <c r="GY337" s="28"/>
      <c r="GZ337" s="28"/>
      <c r="HA337" s="29">
        <f>HA338+HA339+HA340+HA341+HA342+HA343+HA344+HA345</f>
        <v>0</v>
      </c>
      <c r="HB337" s="29">
        <f>HB338+HB339+HB340+HB341+HB342+HB343+HB344+HB345</f>
        <v>0</v>
      </c>
      <c r="HC337" s="28"/>
      <c r="HD337" s="28"/>
      <c r="HE337" s="29">
        <f>HE338+HE339+HE340+HE341+HE342+HE343+HE344+HE345</f>
        <v>0</v>
      </c>
      <c r="HF337" s="29">
        <f>HF338+HF339+HF340+HF341+HF342+HF343+HF344+HF345</f>
        <v>0</v>
      </c>
      <c r="HG337" s="28"/>
      <c r="HH337" s="29">
        <f>HH338+HH339+HH340+HH341+HH342+HH343+HH344+HH345</f>
        <v>3000</v>
      </c>
      <c r="HI337" s="29">
        <f>HI338+HI339+HI340+HI341+HI342+HI343+HI344+HI345</f>
        <v>2000</v>
      </c>
      <c r="HJ337" s="29">
        <f>HJ338+HJ339+HJ340+HJ341+HJ342+HJ343+HJ344+HJ345</f>
        <v>2000</v>
      </c>
      <c r="HK337" s="28">
        <f>HJ337/HI337*100</f>
        <v>100</v>
      </c>
      <c r="HL337" s="29">
        <f>HL338+HL339+HL340+HL341+HL342+HL343+HL344+HL345</f>
        <v>1832.5</v>
      </c>
      <c r="HM337" s="29">
        <f>HM338+HM339+HM340+HM341+HM342+HM343+HM344+HM345</f>
        <v>0</v>
      </c>
      <c r="HN337" s="29">
        <f>HN338+HN339+HN340+HN341+HN342+HN343+HN344+HN345</f>
        <v>0</v>
      </c>
      <c r="HO337" s="28"/>
      <c r="HP337" s="29">
        <f>HP338+HP339+HP340+HP341+HP342+HP343+HP344+HP345</f>
        <v>0</v>
      </c>
      <c r="HQ337" s="29">
        <f>HQ338+HQ339+HQ340+HQ341+HQ342+HQ343+HQ344+HQ345</f>
        <v>0</v>
      </c>
      <c r="HR337" s="29">
        <f>HR338+HR339+HR340+HR341+HR342+HR343+HR344+HR345</f>
        <v>0</v>
      </c>
      <c r="HS337" s="28"/>
      <c r="HT337" s="29">
        <f>HT338+HT339+HT340+HT341+HT342+HT343+HT344+HT345</f>
        <v>0</v>
      </c>
      <c r="HU337" s="29"/>
      <c r="HV337" s="29"/>
      <c r="HW337" s="29"/>
      <c r="HX337" s="29">
        <f t="shared" ref="HX337:HZ337" si="871">HX338+HX339+HX340+HX341+HX342+HX343+HX344+HX345</f>
        <v>20687.3</v>
      </c>
      <c r="HY337" s="29">
        <f t="shared" si="871"/>
        <v>20687.3</v>
      </c>
      <c r="HZ337" s="29">
        <f t="shared" si="871"/>
        <v>15654.502480000001</v>
      </c>
      <c r="IA337" s="28">
        <f>HZ337/HY337*100</f>
        <v>75.672042654188814</v>
      </c>
      <c r="IB337" s="29"/>
      <c r="IC337" s="29"/>
      <c r="ID337" s="29"/>
      <c r="IE337" s="28"/>
      <c r="IF337" s="29"/>
      <c r="IG337" s="29"/>
      <c r="IH337" s="29"/>
      <c r="II337" s="28"/>
      <c r="IJ337" s="28"/>
      <c r="IK337" s="29"/>
      <c r="IL337" s="29"/>
      <c r="IM337" s="28"/>
      <c r="IN337" s="28"/>
      <c r="IO337" s="29"/>
      <c r="IP337" s="29"/>
      <c r="IQ337" s="28"/>
      <c r="IR337" s="29"/>
      <c r="IS337" s="29">
        <f>IS338+IS339+IS340+IS341+IS342+IS343+IS344+IS345</f>
        <v>0</v>
      </c>
      <c r="IT337" s="29">
        <f>IT338+IT339+IT340+IT341+IT342+IT343+IT344+IT345</f>
        <v>0</v>
      </c>
      <c r="IU337" s="29">
        <f>IU338+IU339+IU340+IU341+IU342+IU343+IU344+IU345</f>
        <v>0</v>
      </c>
      <c r="IV337" s="29"/>
      <c r="IW337" s="29"/>
      <c r="IX337" s="29"/>
      <c r="IY337" s="28"/>
      <c r="IZ337" s="29"/>
      <c r="JA337" s="29"/>
      <c r="JB337" s="29"/>
      <c r="JC337" s="28"/>
      <c r="JD337" s="28"/>
      <c r="JE337" s="29">
        <f>SUM(JE338:JE345)</f>
        <v>1070</v>
      </c>
      <c r="JF337" s="29"/>
      <c r="JG337" s="28"/>
      <c r="JH337" s="29"/>
      <c r="JI337" s="29"/>
      <c r="JJ337" s="29"/>
      <c r="JK337" s="28"/>
      <c r="JL337" s="28"/>
      <c r="JM337" s="29"/>
      <c r="JN337" s="29"/>
      <c r="JO337" s="28"/>
      <c r="JP337" s="29"/>
      <c r="JQ337" s="29"/>
      <c r="JR337" s="29"/>
      <c r="JS337" s="28"/>
      <c r="JT337" s="28"/>
      <c r="JU337" s="28"/>
      <c r="JV337" s="28"/>
      <c r="JW337" s="28"/>
      <c r="JX337" s="75"/>
      <c r="JY337" s="75"/>
      <c r="JZ337" s="75"/>
      <c r="KA337" s="75"/>
      <c r="KB337" s="28"/>
      <c r="KC337" s="29"/>
      <c r="KD337" s="29"/>
      <c r="KE337" s="28"/>
      <c r="KF337" s="28"/>
      <c r="KG337" s="29"/>
      <c r="KH337" s="29"/>
      <c r="KI337" s="28"/>
      <c r="KJ337" s="28"/>
      <c r="KK337" s="29"/>
      <c r="KL337" s="29"/>
      <c r="KM337" s="28"/>
      <c r="KN337" s="28"/>
      <c r="KO337" s="29"/>
      <c r="KP337" s="29"/>
      <c r="KQ337" s="28"/>
      <c r="KR337" s="28"/>
      <c r="KS337" s="29"/>
      <c r="KT337" s="29"/>
      <c r="KU337" s="28"/>
      <c r="KV337" s="28"/>
      <c r="KW337" s="29"/>
      <c r="KX337" s="29"/>
      <c r="KY337" s="28"/>
      <c r="KZ337" s="28"/>
      <c r="LA337" s="29"/>
      <c r="LB337" s="29"/>
      <c r="LC337" s="28"/>
      <c r="LD337" s="28"/>
      <c r="LE337" s="29"/>
      <c r="LF337" s="29"/>
      <c r="LG337" s="28"/>
      <c r="LH337" s="28"/>
      <c r="LI337" s="29"/>
      <c r="LJ337" s="29"/>
      <c r="LK337" s="28"/>
      <c r="LL337" s="28"/>
      <c r="LM337" s="29"/>
      <c r="LN337" s="29"/>
      <c r="LO337" s="28"/>
      <c r="LP337" s="28"/>
      <c r="LQ337" s="29"/>
      <c r="LR337" s="29"/>
      <c r="LS337" s="28"/>
    </row>
    <row r="338" spans="1:331" ht="16.5" customHeight="1" x14ac:dyDescent="0.25">
      <c r="A338" s="66" t="s">
        <v>227</v>
      </c>
      <c r="B338" s="198">
        <f t="shared" si="853"/>
        <v>132974.04055999999</v>
      </c>
      <c r="C338" s="198">
        <f t="shared" si="854"/>
        <v>133333.86783</v>
      </c>
      <c r="D338" s="198">
        <f t="shared" si="855"/>
        <v>133333.86783</v>
      </c>
      <c r="E338" s="198"/>
      <c r="F338" s="198">
        <f t="shared" si="856"/>
        <v>93417.123380000005</v>
      </c>
      <c r="G338" s="26">
        <f t="shared" si="829"/>
        <v>70.062561673457452</v>
      </c>
      <c r="H338" s="27"/>
      <c r="I338" s="27"/>
      <c r="J338" s="26"/>
      <c r="K338" s="27"/>
      <c r="L338" s="27"/>
      <c r="M338" s="27"/>
      <c r="N338" s="27"/>
      <c r="O338" s="26"/>
      <c r="P338" s="26"/>
      <c r="Q338" s="27"/>
      <c r="R338" s="27"/>
      <c r="S338" s="26"/>
      <c r="T338" s="26"/>
      <c r="U338" s="27"/>
      <c r="V338" s="27"/>
      <c r="W338" s="26"/>
      <c r="X338" s="27"/>
      <c r="Y338" s="27"/>
      <c r="Z338" s="27"/>
      <c r="AA338" s="26"/>
      <c r="AB338" s="26">
        <v>1135.0999999999999</v>
      </c>
      <c r="AC338" s="26">
        <v>1244.82961</v>
      </c>
      <c r="AD338" s="26">
        <v>1244.82961</v>
      </c>
      <c r="AE338" s="27">
        <f>AD338/AC338*100</f>
        <v>100</v>
      </c>
      <c r="AF338" s="27"/>
      <c r="AG338" s="26"/>
      <c r="AH338" s="26"/>
      <c r="AI338" s="27"/>
      <c r="AJ338" s="27"/>
      <c r="AK338" s="27">
        <v>0</v>
      </c>
      <c r="AL338" s="27">
        <v>0</v>
      </c>
      <c r="AM338" s="26"/>
      <c r="AN338" s="27"/>
      <c r="AO338" s="27"/>
      <c r="AP338" s="27"/>
      <c r="AQ338" s="27"/>
      <c r="AR338" s="27"/>
      <c r="AS338" s="27"/>
      <c r="AT338" s="27"/>
      <c r="AU338" s="26"/>
      <c r="AV338" s="27"/>
      <c r="AW338" s="27"/>
      <c r="AX338" s="27"/>
      <c r="AY338" s="26"/>
      <c r="AZ338" s="27">
        <v>92.834949999999992</v>
      </c>
      <c r="BA338" s="27">
        <v>92.834949999999992</v>
      </c>
      <c r="BB338" s="27">
        <v>92.834949999999992</v>
      </c>
      <c r="BC338" s="26">
        <f>BB338/BA338*100</f>
        <v>100</v>
      </c>
      <c r="BD338" s="27"/>
      <c r="BE338" s="27"/>
      <c r="BF338" s="27"/>
      <c r="BG338" s="26"/>
      <c r="BH338" s="27"/>
      <c r="BI338" s="27"/>
      <c r="BJ338" s="27"/>
      <c r="BK338" s="26"/>
      <c r="BL338" s="26"/>
      <c r="BM338" s="27"/>
      <c r="BN338" s="27"/>
      <c r="BO338" s="26"/>
      <c r="BP338" s="26"/>
      <c r="BQ338" s="26"/>
      <c r="BR338" s="26"/>
      <c r="BS338" s="26"/>
      <c r="BT338" s="27">
        <v>0</v>
      </c>
      <c r="BU338" s="27">
        <v>0</v>
      </c>
      <c r="BV338" s="27"/>
      <c r="BW338" s="26"/>
      <c r="BX338" s="27">
        <v>18284.5</v>
      </c>
      <c r="BY338" s="27">
        <v>25004.7</v>
      </c>
      <c r="BZ338" s="26">
        <v>14147.587820000001</v>
      </c>
      <c r="CA338" s="27">
        <f>BZ338/BY338*100</f>
        <v>56.579714293712783</v>
      </c>
      <c r="CB338" s="27">
        <v>15005.50561</v>
      </c>
      <c r="CC338" s="27">
        <v>15005.50561</v>
      </c>
      <c r="CD338" s="27">
        <v>15005.50561</v>
      </c>
      <c r="CE338" s="27">
        <f>CD338/CC338*100</f>
        <v>100</v>
      </c>
      <c r="CF338" s="27">
        <v>5278</v>
      </c>
      <c r="CG338" s="27">
        <v>6154.6</v>
      </c>
      <c r="CH338" s="27">
        <v>3176.8954800000001</v>
      </c>
      <c r="CI338" s="27">
        <f>CH338/CG338*100</f>
        <v>51.618228317031168</v>
      </c>
      <c r="CJ338" s="27">
        <v>840</v>
      </c>
      <c r="CK338" s="27">
        <v>840</v>
      </c>
      <c r="CL338" s="27"/>
      <c r="CM338" s="27">
        <f>CL338/CK338*100</f>
        <v>0</v>
      </c>
      <c r="CN338" s="27"/>
      <c r="CO338" s="27"/>
      <c r="CP338" s="79"/>
      <c r="CQ338" s="26"/>
      <c r="CR338" s="26"/>
      <c r="CS338" s="27"/>
      <c r="CT338" s="79"/>
      <c r="CU338" s="26"/>
      <c r="CV338" s="26"/>
      <c r="CW338" s="27"/>
      <c r="CX338" s="79"/>
      <c r="CY338" s="79"/>
      <c r="CZ338" s="27"/>
      <c r="DA338" s="27"/>
      <c r="DB338" s="79"/>
      <c r="DC338" s="31"/>
      <c r="DD338" s="27"/>
      <c r="DE338" s="27"/>
      <c r="DF338" s="79"/>
      <c r="DG338" s="26"/>
      <c r="DH338" s="26"/>
      <c r="DI338" s="27"/>
      <c r="DJ338" s="79"/>
      <c r="DK338" s="79"/>
      <c r="DL338" s="79"/>
      <c r="DM338" s="27"/>
      <c r="DN338" s="79"/>
      <c r="DO338" s="26"/>
      <c r="DP338" s="27">
        <v>261</v>
      </c>
      <c r="DQ338" s="27">
        <v>261</v>
      </c>
      <c r="DR338" s="27"/>
      <c r="DS338" s="27">
        <f>DR338/DQ338*100</f>
        <v>0</v>
      </c>
      <c r="DT338" s="27">
        <v>4103.5</v>
      </c>
      <c r="DU338" s="27">
        <v>4103.5</v>
      </c>
      <c r="DV338" s="27">
        <v>179.75181000000001</v>
      </c>
      <c r="DW338" s="188">
        <f>DV338/DU338*100</f>
        <v>4.3804510783477522</v>
      </c>
      <c r="DX338" s="27">
        <v>1391.3</v>
      </c>
      <c r="DY338" s="27">
        <v>1391.3</v>
      </c>
      <c r="DZ338" s="79"/>
      <c r="EA338" s="79"/>
      <c r="EB338" s="27">
        <v>10051.9</v>
      </c>
      <c r="EC338" s="27">
        <v>10051.9</v>
      </c>
      <c r="ED338" s="27">
        <v>6604.5105100000001</v>
      </c>
      <c r="EE338" s="27">
        <f>ED338/EC338*100</f>
        <v>65.704100816761013</v>
      </c>
      <c r="EF338" s="27"/>
      <c r="EG338" s="27"/>
      <c r="EH338" s="79"/>
      <c r="EI338" s="26"/>
      <c r="EJ338" s="27">
        <v>11142.4</v>
      </c>
      <c r="EK338" s="27">
        <v>11221.9</v>
      </c>
      <c r="EL338" s="27">
        <v>2848.7442999999998</v>
      </c>
      <c r="EM338" s="27">
        <f>EL338/EK338*100</f>
        <v>25.385579090884786</v>
      </c>
      <c r="EN338" s="27">
        <v>1840</v>
      </c>
      <c r="EO338" s="27">
        <v>1680</v>
      </c>
      <c r="EP338" s="27">
        <v>6.82</v>
      </c>
      <c r="EQ338" s="27">
        <f>EP338/EO338*100</f>
        <v>0.40595238095238095</v>
      </c>
      <c r="ER338" s="27">
        <v>3693.8</v>
      </c>
      <c r="ES338" s="27">
        <v>3693.8</v>
      </c>
      <c r="ET338" s="27">
        <v>3693.8</v>
      </c>
      <c r="EU338" s="27">
        <f>ET338/ES338*100</f>
        <v>100</v>
      </c>
      <c r="EV338" s="27">
        <v>8000</v>
      </c>
      <c r="EW338" s="27">
        <v>8000</v>
      </c>
      <c r="EX338" s="163">
        <v>7930.6431500000008</v>
      </c>
      <c r="EY338" s="27">
        <f>EX338/EW338*100</f>
        <v>99.13303937500001</v>
      </c>
      <c r="EZ338" s="27">
        <v>1400</v>
      </c>
      <c r="FA338" s="27">
        <v>1400</v>
      </c>
      <c r="FB338" s="163">
        <v>1400</v>
      </c>
      <c r="FC338" s="27">
        <f>FB338/FA338*100</f>
        <v>100</v>
      </c>
      <c r="FD338" s="27"/>
      <c r="FE338" s="27"/>
      <c r="FF338" s="79"/>
      <c r="FG338" s="79"/>
      <c r="FH338" s="79"/>
      <c r="FI338" s="27"/>
      <c r="FJ338" s="79"/>
      <c r="FK338" s="79"/>
      <c r="FL338" s="79"/>
      <c r="FM338" s="27"/>
      <c r="FN338" s="79"/>
      <c r="FO338" s="79"/>
      <c r="FP338" s="27"/>
      <c r="FQ338" s="27"/>
      <c r="FR338" s="27"/>
      <c r="FS338" s="27"/>
      <c r="FT338" s="27"/>
      <c r="FU338" s="27"/>
      <c r="FV338" s="27"/>
      <c r="FW338" s="27"/>
      <c r="FX338" s="27"/>
      <c r="FY338" s="27"/>
      <c r="FZ338" s="27"/>
      <c r="GA338" s="27"/>
      <c r="GB338" s="27"/>
      <c r="GC338" s="27"/>
      <c r="GD338" s="27"/>
      <c r="GE338" s="27"/>
      <c r="GF338" s="27"/>
      <c r="GG338" s="27"/>
      <c r="GH338" s="27"/>
      <c r="GI338" s="27"/>
      <c r="GJ338" s="27"/>
      <c r="GK338" s="27"/>
      <c r="GL338" s="27"/>
      <c r="GM338" s="27"/>
      <c r="GN338" s="27">
        <v>24934.400000000001</v>
      </c>
      <c r="GO338" s="27">
        <v>19430.697660000002</v>
      </c>
      <c r="GP338" s="27">
        <v>19430.697660000002</v>
      </c>
      <c r="GQ338" s="27">
        <f>GP338/GO338*100</f>
        <v>100</v>
      </c>
      <c r="GR338" s="27"/>
      <c r="GS338" s="27">
        <v>0</v>
      </c>
      <c r="GT338" s="27">
        <v>0</v>
      </c>
      <c r="GU338" s="26"/>
      <c r="GV338" s="27"/>
      <c r="GW338" s="27"/>
      <c r="GX338" s="27"/>
      <c r="GY338" s="26"/>
      <c r="GZ338" s="26"/>
      <c r="HA338" s="27"/>
      <c r="HB338" s="27"/>
      <c r="HC338" s="26"/>
      <c r="HD338" s="26"/>
      <c r="HE338" s="27"/>
      <c r="HF338" s="27"/>
      <c r="HG338" s="26"/>
      <c r="HH338" s="27">
        <v>3000</v>
      </c>
      <c r="HI338" s="27">
        <v>2000</v>
      </c>
      <c r="HJ338" s="27">
        <v>2000</v>
      </c>
      <c r="HK338" s="26">
        <f>HJ338/HI338*100</f>
        <v>100</v>
      </c>
      <c r="HL338" s="27">
        <v>1832.5</v>
      </c>
      <c r="HM338" s="27"/>
      <c r="HN338" s="27"/>
      <c r="HO338" s="26"/>
      <c r="HP338" s="27"/>
      <c r="HQ338" s="27"/>
      <c r="HR338" s="27"/>
      <c r="HS338" s="26"/>
      <c r="HT338" s="27"/>
      <c r="HU338" s="27"/>
      <c r="HV338" s="27"/>
      <c r="HW338" s="26"/>
      <c r="HX338" s="27">
        <v>20687.3</v>
      </c>
      <c r="HY338" s="27">
        <v>20687.3</v>
      </c>
      <c r="HZ338" s="27">
        <v>15654.502480000001</v>
      </c>
      <c r="IA338" s="26">
        <f>HZ338/HY338*100</f>
        <v>75.672042654188814</v>
      </c>
      <c r="IB338" s="27"/>
      <c r="IC338" s="27"/>
      <c r="ID338" s="27"/>
      <c r="IE338" s="26"/>
      <c r="IF338" s="27"/>
      <c r="IG338" s="27"/>
      <c r="IH338" s="27"/>
      <c r="II338" s="26"/>
      <c r="IJ338" s="26"/>
      <c r="IK338" s="27"/>
      <c r="IL338" s="27"/>
      <c r="IM338" s="26"/>
      <c r="IN338" s="26"/>
      <c r="IO338" s="27"/>
      <c r="IP338" s="27"/>
      <c r="IQ338" s="26"/>
      <c r="IR338" s="79"/>
      <c r="IS338" s="27"/>
      <c r="IT338" s="79"/>
      <c r="IU338" s="79"/>
      <c r="IV338" s="27"/>
      <c r="IW338" s="27"/>
      <c r="IX338" s="27"/>
      <c r="IY338" s="26"/>
      <c r="IZ338" s="27"/>
      <c r="JA338" s="27"/>
      <c r="JB338" s="27"/>
      <c r="JC338" s="26"/>
      <c r="JD338" s="26"/>
      <c r="JE338" s="27">
        <v>1070</v>
      </c>
      <c r="JF338" s="27"/>
      <c r="JG338" s="26"/>
      <c r="JH338" s="27"/>
      <c r="JI338" s="27"/>
      <c r="JJ338" s="27"/>
      <c r="JK338" s="26"/>
      <c r="JL338" s="26"/>
      <c r="JM338" s="27"/>
      <c r="JN338" s="27"/>
      <c r="JO338" s="26"/>
      <c r="JP338" s="27"/>
      <c r="JQ338" s="27"/>
      <c r="JR338" s="27"/>
      <c r="JS338" s="26"/>
      <c r="JT338" s="26"/>
      <c r="JU338" s="26"/>
      <c r="JV338" s="26"/>
      <c r="JW338" s="26"/>
      <c r="JX338" s="30"/>
      <c r="JY338" s="30"/>
      <c r="JZ338" s="30"/>
      <c r="KA338" s="30"/>
      <c r="KB338" s="26"/>
      <c r="KC338" s="27"/>
      <c r="KD338" s="27"/>
      <c r="KE338" s="26"/>
      <c r="KF338" s="26"/>
      <c r="KG338" s="27"/>
      <c r="KH338" s="27"/>
      <c r="KI338" s="26"/>
      <c r="KJ338" s="26"/>
      <c r="KK338" s="27"/>
      <c r="KL338" s="27"/>
      <c r="KM338" s="26"/>
      <c r="KN338" s="26"/>
      <c r="KO338" s="27"/>
      <c r="KP338" s="27"/>
      <c r="KQ338" s="26"/>
      <c r="KR338" s="26"/>
      <c r="KS338" s="27"/>
      <c r="KT338" s="27"/>
      <c r="KU338" s="26"/>
      <c r="KV338" s="26"/>
      <c r="KW338" s="27"/>
      <c r="KX338" s="27"/>
      <c r="KY338" s="26"/>
      <c r="KZ338" s="26"/>
      <c r="LA338" s="27"/>
      <c r="LB338" s="27"/>
      <c r="LC338" s="26"/>
      <c r="LD338" s="26"/>
      <c r="LE338" s="27"/>
      <c r="LF338" s="27"/>
      <c r="LG338" s="26"/>
      <c r="LH338" s="26"/>
      <c r="LI338" s="27"/>
      <c r="LJ338" s="27"/>
      <c r="LK338" s="26"/>
      <c r="LL338" s="26"/>
      <c r="LM338" s="27"/>
      <c r="LN338" s="27"/>
      <c r="LO338" s="26"/>
      <c r="LP338" s="26"/>
      <c r="LQ338" s="27"/>
      <c r="LR338" s="27"/>
      <c r="LS338" s="26"/>
    </row>
    <row r="339" spans="1:331" ht="15.75" x14ac:dyDescent="0.25">
      <c r="A339" s="66" t="s">
        <v>484</v>
      </c>
      <c r="B339" s="198">
        <f t="shared" si="853"/>
        <v>5805</v>
      </c>
      <c r="C339" s="198">
        <f t="shared" si="854"/>
        <v>5805</v>
      </c>
      <c r="D339" s="198">
        <f t="shared" si="855"/>
        <v>5805</v>
      </c>
      <c r="E339" s="198"/>
      <c r="F339" s="198">
        <f t="shared" si="856"/>
        <v>5701.1260000000002</v>
      </c>
      <c r="G339" s="26">
        <f t="shared" si="829"/>
        <v>98.210611541774341</v>
      </c>
      <c r="H339" s="26"/>
      <c r="I339" s="26"/>
      <c r="J339" s="26"/>
      <c r="K339" s="27"/>
      <c r="L339" s="27"/>
      <c r="M339" s="26"/>
      <c r="N339" s="26"/>
      <c r="O339" s="26"/>
      <c r="P339" s="26"/>
      <c r="Q339" s="26"/>
      <c r="R339" s="26"/>
      <c r="S339" s="26"/>
      <c r="T339" s="26"/>
      <c r="U339" s="26"/>
      <c r="V339" s="26"/>
      <c r="W339" s="26"/>
      <c r="X339" s="26"/>
      <c r="Y339" s="26"/>
      <c r="Z339" s="26"/>
      <c r="AA339" s="26"/>
      <c r="AB339" s="26"/>
      <c r="AC339" s="26"/>
      <c r="AD339" s="26"/>
      <c r="AE339" s="27"/>
      <c r="AF339" s="27"/>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184"/>
      <c r="BY339" s="184"/>
      <c r="BZ339" s="184"/>
      <c r="CA339" s="184"/>
      <c r="CB339" s="26"/>
      <c r="CC339" s="26"/>
      <c r="CD339" s="26"/>
      <c r="CE339" s="80"/>
      <c r="CF339" s="26"/>
      <c r="CG339" s="26"/>
      <c r="CH339" s="26"/>
      <c r="CI339" s="80"/>
      <c r="CJ339" s="26"/>
      <c r="CK339" s="26"/>
      <c r="CL339" s="26"/>
      <c r="CM339" s="80"/>
      <c r="CN339" s="26"/>
      <c r="CO339" s="26"/>
      <c r="CP339" s="26"/>
      <c r="CQ339" s="26"/>
      <c r="CR339" s="26"/>
      <c r="CS339" s="26"/>
      <c r="CT339" s="26"/>
      <c r="CU339" s="26"/>
      <c r="CV339" s="26"/>
      <c r="CW339" s="26"/>
      <c r="CX339" s="26"/>
      <c r="CY339" s="80"/>
      <c r="CZ339" s="26">
        <v>5805</v>
      </c>
      <c r="DA339" s="26">
        <v>5805</v>
      </c>
      <c r="DB339" s="26">
        <v>5701.1260000000002</v>
      </c>
      <c r="DC339" s="31">
        <f t="shared" si="859"/>
        <v>98.210611541774341</v>
      </c>
      <c r="DD339" s="26"/>
      <c r="DE339" s="26"/>
      <c r="DF339" s="26"/>
      <c r="DG339" s="26"/>
      <c r="DH339" s="26"/>
      <c r="DI339" s="26"/>
      <c r="DJ339" s="26"/>
      <c r="DK339" s="80"/>
      <c r="DL339" s="80"/>
      <c r="DM339" s="26"/>
      <c r="DN339" s="26"/>
      <c r="DO339" s="26"/>
      <c r="DP339" s="26"/>
      <c r="DQ339" s="26"/>
      <c r="DR339" s="26"/>
      <c r="DS339" s="27"/>
      <c r="DT339" s="27"/>
      <c r="DU339" s="27"/>
      <c r="DV339" s="26"/>
      <c r="DW339" s="80"/>
      <c r="DX339" s="80"/>
      <c r="DY339" s="27"/>
      <c r="DZ339" s="26"/>
      <c r="EA339" s="80"/>
      <c r="EB339" s="27"/>
      <c r="EC339" s="27"/>
      <c r="ED339" s="26"/>
      <c r="EE339" s="80"/>
      <c r="EF339" s="27"/>
      <c r="EG339" s="27"/>
      <c r="EH339" s="26"/>
      <c r="EI339" s="26"/>
      <c r="EJ339" s="27"/>
      <c r="EK339" s="27"/>
      <c r="EL339" s="26"/>
      <c r="EM339" s="80"/>
      <c r="EN339" s="27"/>
      <c r="EO339" s="27"/>
      <c r="EP339" s="26"/>
      <c r="EQ339" s="80"/>
      <c r="ER339" s="26"/>
      <c r="ES339" s="26"/>
      <c r="ET339" s="26"/>
      <c r="EU339" s="80"/>
      <c r="EV339" s="26"/>
      <c r="EW339" s="26"/>
      <c r="EX339" s="26"/>
      <c r="EY339" s="26"/>
      <c r="EZ339" s="26"/>
      <c r="FA339" s="26"/>
      <c r="FB339" s="26"/>
      <c r="FC339" s="26"/>
      <c r="FD339" s="27"/>
      <c r="FE339" s="27"/>
      <c r="FF339" s="26"/>
      <c r="FG339" s="80"/>
      <c r="FH339" s="80"/>
      <c r="FI339" s="27"/>
      <c r="FJ339" s="26"/>
      <c r="FK339" s="80"/>
      <c r="FL339" s="80"/>
      <c r="FM339" s="27"/>
      <c r="FN339" s="26"/>
      <c r="FO339" s="80"/>
      <c r="FP339" s="26"/>
      <c r="FQ339" s="26"/>
      <c r="FR339" s="26"/>
      <c r="FS339" s="80"/>
      <c r="FT339" s="80"/>
      <c r="FU339" s="26"/>
      <c r="FV339" s="26"/>
      <c r="FW339" s="80"/>
      <c r="FX339" s="26"/>
      <c r="FY339" s="26"/>
      <c r="FZ339" s="26"/>
      <c r="GA339" s="80"/>
      <c r="GB339" s="26"/>
      <c r="GC339" s="26"/>
      <c r="GD339" s="26"/>
      <c r="GE339" s="80"/>
      <c r="GF339" s="26"/>
      <c r="GG339" s="26"/>
      <c r="GH339" s="26"/>
      <c r="GI339" s="80"/>
      <c r="GJ339" s="80"/>
      <c r="GK339" s="26"/>
      <c r="GL339" s="26"/>
      <c r="GM339" s="80"/>
      <c r="GN339" s="26"/>
      <c r="GO339" s="26"/>
      <c r="GP339" s="26"/>
      <c r="GQ339" s="80"/>
      <c r="GR339" s="80"/>
      <c r="GS339" s="26"/>
      <c r="GT339" s="26"/>
      <c r="GU339" s="26"/>
      <c r="GV339" s="26"/>
      <c r="GW339" s="26"/>
      <c r="GX339" s="26"/>
      <c r="GY339" s="26"/>
      <c r="GZ339" s="26"/>
      <c r="HA339" s="26"/>
      <c r="HB339" s="26"/>
      <c r="HC339" s="26"/>
      <c r="HD339" s="26"/>
      <c r="HE339" s="26"/>
      <c r="HF339" s="26"/>
      <c r="HG339" s="26"/>
      <c r="HH339" s="26"/>
      <c r="HI339" s="26"/>
      <c r="HJ339" s="26"/>
      <c r="HK339" s="26"/>
      <c r="HL339" s="26"/>
      <c r="HM339" s="26"/>
      <c r="HN339" s="26"/>
      <c r="HO339" s="26"/>
      <c r="HP339" s="26"/>
      <c r="HQ339" s="26"/>
      <c r="HR339" s="26"/>
      <c r="HS339" s="26"/>
      <c r="HT339" s="26"/>
      <c r="HU339" s="26"/>
      <c r="HV339" s="26"/>
      <c r="HW339" s="26"/>
      <c r="HX339" s="26"/>
      <c r="HY339" s="26"/>
      <c r="HZ339" s="26"/>
      <c r="IA339" s="26"/>
      <c r="IB339" s="26"/>
      <c r="IC339" s="26"/>
      <c r="ID339" s="26"/>
      <c r="IE339" s="26"/>
      <c r="IF339" s="26"/>
      <c r="IG339" s="26"/>
      <c r="IH339" s="26"/>
      <c r="II339" s="26"/>
      <c r="IJ339" s="26"/>
      <c r="IK339" s="26"/>
      <c r="IL339" s="26"/>
      <c r="IM339" s="26"/>
      <c r="IN339" s="26"/>
      <c r="IO339" s="26"/>
      <c r="IP339" s="26"/>
      <c r="IQ339" s="26"/>
      <c r="IR339" s="80"/>
      <c r="IS339" s="27"/>
      <c r="IT339" s="26"/>
      <c r="IU339" s="80"/>
      <c r="IV339" s="26"/>
      <c r="IW339" s="26"/>
      <c r="IX339" s="26"/>
      <c r="IY339" s="26"/>
      <c r="IZ339" s="26"/>
      <c r="JA339" s="26"/>
      <c r="JB339" s="26"/>
      <c r="JC339" s="26"/>
      <c r="JD339" s="26"/>
      <c r="JE339" s="26"/>
      <c r="JF339" s="26"/>
      <c r="JG339" s="26"/>
      <c r="JH339" s="26"/>
      <c r="JI339" s="26"/>
      <c r="JJ339" s="26"/>
      <c r="JK339" s="26"/>
      <c r="JL339" s="26"/>
      <c r="JM339" s="26"/>
      <c r="JN339" s="26"/>
      <c r="JO339" s="26"/>
      <c r="JP339" s="26"/>
      <c r="JQ339" s="26"/>
      <c r="JR339" s="26"/>
      <c r="JS339" s="26"/>
      <c r="JT339" s="26"/>
      <c r="JU339" s="26"/>
      <c r="JV339" s="26"/>
      <c r="JW339" s="26"/>
      <c r="JX339" s="30"/>
      <c r="JY339" s="30"/>
      <c r="JZ339" s="30"/>
      <c r="KA339" s="30"/>
      <c r="KB339" s="26"/>
      <c r="KC339" s="26"/>
      <c r="KD339" s="26"/>
      <c r="KE339" s="26"/>
      <c r="KF339" s="26"/>
      <c r="KG339" s="26"/>
      <c r="KH339" s="26"/>
      <c r="KI339" s="26"/>
      <c r="KJ339" s="26"/>
      <c r="KK339" s="26"/>
      <c r="KL339" s="26"/>
      <c r="KM339" s="26"/>
      <c r="KN339" s="26"/>
      <c r="KO339" s="26"/>
      <c r="KP339" s="26"/>
      <c r="KQ339" s="26"/>
      <c r="KR339" s="26"/>
      <c r="KS339" s="26"/>
      <c r="KT339" s="26"/>
      <c r="KU339" s="26"/>
      <c r="KV339" s="26"/>
      <c r="KW339" s="26"/>
      <c r="KX339" s="26"/>
      <c r="KY339" s="26"/>
      <c r="KZ339" s="26"/>
      <c r="LA339" s="26"/>
      <c r="LB339" s="26"/>
      <c r="LC339" s="26"/>
      <c r="LD339" s="26"/>
      <c r="LE339" s="26"/>
      <c r="LF339" s="26"/>
      <c r="LG339" s="26"/>
      <c r="LH339" s="26"/>
      <c r="LI339" s="26"/>
      <c r="LJ339" s="26"/>
      <c r="LK339" s="26"/>
      <c r="LL339" s="26"/>
      <c r="LM339" s="26"/>
      <c r="LN339" s="26"/>
      <c r="LO339" s="26"/>
      <c r="LP339" s="26"/>
      <c r="LQ339" s="26"/>
      <c r="LR339" s="26"/>
      <c r="LS339" s="26"/>
    </row>
    <row r="340" spans="1:331" ht="15.75" x14ac:dyDescent="0.25">
      <c r="A340" s="66" t="s">
        <v>485</v>
      </c>
      <c r="B340" s="198">
        <f t="shared" si="853"/>
        <v>2790</v>
      </c>
      <c r="C340" s="198">
        <f t="shared" si="854"/>
        <v>2790</v>
      </c>
      <c r="D340" s="198">
        <f t="shared" si="855"/>
        <v>2790</v>
      </c>
      <c r="E340" s="198"/>
      <c r="F340" s="198">
        <f t="shared" si="856"/>
        <v>2789.5522900000001</v>
      </c>
      <c r="G340" s="26">
        <f t="shared" si="829"/>
        <v>99.983953046594991</v>
      </c>
      <c r="H340" s="26"/>
      <c r="I340" s="26"/>
      <c r="J340" s="26"/>
      <c r="K340" s="27"/>
      <c r="L340" s="27"/>
      <c r="M340" s="26"/>
      <c r="N340" s="26"/>
      <c r="O340" s="26"/>
      <c r="P340" s="26"/>
      <c r="Q340" s="26"/>
      <c r="R340" s="26"/>
      <c r="S340" s="26"/>
      <c r="T340" s="26"/>
      <c r="U340" s="26"/>
      <c r="V340" s="26"/>
      <c r="W340" s="26"/>
      <c r="X340" s="26"/>
      <c r="Y340" s="26"/>
      <c r="Z340" s="26"/>
      <c r="AA340" s="26"/>
      <c r="AB340" s="26"/>
      <c r="AC340" s="26"/>
      <c r="AD340" s="26"/>
      <c r="AE340" s="27"/>
      <c r="AF340" s="27"/>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184"/>
      <c r="BY340" s="184"/>
      <c r="BZ340" s="184"/>
      <c r="CA340" s="184"/>
      <c r="CB340" s="26"/>
      <c r="CC340" s="26"/>
      <c r="CD340" s="26"/>
      <c r="CE340" s="80"/>
      <c r="CF340" s="26"/>
      <c r="CG340" s="26"/>
      <c r="CH340" s="26"/>
      <c r="CI340" s="80"/>
      <c r="CJ340" s="26"/>
      <c r="CK340" s="26"/>
      <c r="CL340" s="26"/>
      <c r="CM340" s="80"/>
      <c r="CN340" s="26"/>
      <c r="CO340" s="26"/>
      <c r="CP340" s="26"/>
      <c r="CQ340" s="26"/>
      <c r="CR340" s="26"/>
      <c r="CS340" s="26"/>
      <c r="CT340" s="26"/>
      <c r="CU340" s="26"/>
      <c r="CV340" s="26"/>
      <c r="CW340" s="26"/>
      <c r="CX340" s="26"/>
      <c r="CY340" s="80"/>
      <c r="CZ340" s="26">
        <v>2790</v>
      </c>
      <c r="DA340" s="26">
        <v>2790</v>
      </c>
      <c r="DB340" s="26">
        <v>2789.5522900000001</v>
      </c>
      <c r="DC340" s="31">
        <f t="shared" si="859"/>
        <v>99.983953046594991</v>
      </c>
      <c r="DD340" s="26"/>
      <c r="DE340" s="26"/>
      <c r="DF340" s="26"/>
      <c r="DG340" s="26"/>
      <c r="DH340" s="26"/>
      <c r="DI340" s="26"/>
      <c r="DJ340" s="26"/>
      <c r="DK340" s="80"/>
      <c r="DL340" s="80"/>
      <c r="DM340" s="26"/>
      <c r="DN340" s="26"/>
      <c r="DO340" s="26"/>
      <c r="DP340" s="26"/>
      <c r="DQ340" s="26"/>
      <c r="DR340" s="26"/>
      <c r="DS340" s="27"/>
      <c r="DT340" s="27"/>
      <c r="DU340" s="27"/>
      <c r="DV340" s="26"/>
      <c r="DW340" s="80"/>
      <c r="DX340" s="80"/>
      <c r="DY340" s="27"/>
      <c r="DZ340" s="26"/>
      <c r="EA340" s="80"/>
      <c r="EB340" s="27"/>
      <c r="EC340" s="27"/>
      <c r="ED340" s="26"/>
      <c r="EE340" s="80"/>
      <c r="EF340" s="27"/>
      <c r="EG340" s="27"/>
      <c r="EH340" s="26"/>
      <c r="EI340" s="26"/>
      <c r="EJ340" s="27"/>
      <c r="EK340" s="27"/>
      <c r="EL340" s="26"/>
      <c r="EM340" s="80"/>
      <c r="EN340" s="27"/>
      <c r="EO340" s="27"/>
      <c r="EP340" s="26"/>
      <c r="EQ340" s="80"/>
      <c r="ER340" s="26"/>
      <c r="ES340" s="26"/>
      <c r="ET340" s="26"/>
      <c r="EU340" s="80"/>
      <c r="EV340" s="26"/>
      <c r="EW340" s="26"/>
      <c r="EX340" s="26"/>
      <c r="EY340" s="26"/>
      <c r="EZ340" s="26"/>
      <c r="FA340" s="26"/>
      <c r="FB340" s="26"/>
      <c r="FC340" s="26"/>
      <c r="FD340" s="27"/>
      <c r="FE340" s="27"/>
      <c r="FF340" s="26"/>
      <c r="FG340" s="80"/>
      <c r="FH340" s="80"/>
      <c r="FI340" s="27"/>
      <c r="FJ340" s="26"/>
      <c r="FK340" s="80"/>
      <c r="FL340" s="80"/>
      <c r="FM340" s="27"/>
      <c r="FN340" s="26"/>
      <c r="FO340" s="80"/>
      <c r="FP340" s="26"/>
      <c r="FQ340" s="26"/>
      <c r="FR340" s="26"/>
      <c r="FS340" s="80"/>
      <c r="FT340" s="80"/>
      <c r="FU340" s="26"/>
      <c r="FV340" s="26"/>
      <c r="FW340" s="80"/>
      <c r="FX340" s="26"/>
      <c r="FY340" s="26"/>
      <c r="FZ340" s="26"/>
      <c r="GA340" s="80"/>
      <c r="GB340" s="26"/>
      <c r="GC340" s="26"/>
      <c r="GD340" s="26"/>
      <c r="GE340" s="80"/>
      <c r="GF340" s="26"/>
      <c r="GG340" s="26"/>
      <c r="GH340" s="26"/>
      <c r="GI340" s="80"/>
      <c r="GJ340" s="80"/>
      <c r="GK340" s="26"/>
      <c r="GL340" s="26"/>
      <c r="GM340" s="80"/>
      <c r="GN340" s="26"/>
      <c r="GO340" s="26"/>
      <c r="GP340" s="26"/>
      <c r="GQ340" s="80"/>
      <c r="GR340" s="80"/>
      <c r="GS340" s="26"/>
      <c r="GT340" s="26"/>
      <c r="GU340" s="26"/>
      <c r="GV340" s="26"/>
      <c r="GW340" s="26"/>
      <c r="GX340" s="26"/>
      <c r="GY340" s="26"/>
      <c r="GZ340" s="26"/>
      <c r="HA340" s="26"/>
      <c r="HB340" s="26"/>
      <c r="HC340" s="26"/>
      <c r="HD340" s="26"/>
      <c r="HE340" s="26"/>
      <c r="HF340" s="26"/>
      <c r="HG340" s="26"/>
      <c r="HH340" s="26"/>
      <c r="HI340" s="26"/>
      <c r="HJ340" s="26"/>
      <c r="HK340" s="26"/>
      <c r="HL340" s="26"/>
      <c r="HM340" s="26"/>
      <c r="HN340" s="26"/>
      <c r="HO340" s="26"/>
      <c r="HP340" s="26"/>
      <c r="HQ340" s="26"/>
      <c r="HR340" s="26"/>
      <c r="HS340" s="26"/>
      <c r="HT340" s="26"/>
      <c r="HU340" s="26"/>
      <c r="HV340" s="26"/>
      <c r="HW340" s="26"/>
      <c r="HX340" s="26"/>
      <c r="HY340" s="26"/>
      <c r="HZ340" s="26"/>
      <c r="IA340" s="26"/>
      <c r="IB340" s="26"/>
      <c r="IC340" s="26"/>
      <c r="ID340" s="26"/>
      <c r="IE340" s="26"/>
      <c r="IF340" s="26"/>
      <c r="IG340" s="26"/>
      <c r="IH340" s="26"/>
      <c r="II340" s="26"/>
      <c r="IJ340" s="26"/>
      <c r="IK340" s="26"/>
      <c r="IL340" s="26"/>
      <c r="IM340" s="26"/>
      <c r="IN340" s="26"/>
      <c r="IO340" s="26"/>
      <c r="IP340" s="26"/>
      <c r="IQ340" s="26"/>
      <c r="IR340" s="80"/>
      <c r="IS340" s="27"/>
      <c r="IT340" s="26"/>
      <c r="IU340" s="80"/>
      <c r="IV340" s="26"/>
      <c r="IW340" s="26"/>
      <c r="IX340" s="26"/>
      <c r="IY340" s="26"/>
      <c r="IZ340" s="26"/>
      <c r="JA340" s="26"/>
      <c r="JB340" s="26"/>
      <c r="JC340" s="26"/>
      <c r="JD340" s="26"/>
      <c r="JE340" s="26"/>
      <c r="JF340" s="26"/>
      <c r="JG340" s="26"/>
      <c r="JH340" s="26"/>
      <c r="JI340" s="26"/>
      <c r="JJ340" s="26"/>
      <c r="JK340" s="26"/>
      <c r="JL340" s="26"/>
      <c r="JM340" s="26"/>
      <c r="JN340" s="26"/>
      <c r="JO340" s="26"/>
      <c r="JP340" s="26"/>
      <c r="JQ340" s="26"/>
      <c r="JR340" s="26"/>
      <c r="JS340" s="26"/>
      <c r="JT340" s="26"/>
      <c r="JU340" s="26"/>
      <c r="JV340" s="26"/>
      <c r="JW340" s="26"/>
      <c r="JX340" s="30"/>
      <c r="JY340" s="30"/>
      <c r="JZ340" s="30"/>
      <c r="KA340" s="30"/>
      <c r="KB340" s="26"/>
      <c r="KC340" s="26"/>
      <c r="KD340" s="26"/>
      <c r="KE340" s="26"/>
      <c r="KF340" s="26"/>
      <c r="KG340" s="26"/>
      <c r="KH340" s="26"/>
      <c r="KI340" s="26"/>
      <c r="KJ340" s="26"/>
      <c r="KK340" s="26"/>
      <c r="KL340" s="26"/>
      <c r="KM340" s="26"/>
      <c r="KN340" s="26"/>
      <c r="KO340" s="26"/>
      <c r="KP340" s="26"/>
      <c r="KQ340" s="26"/>
      <c r="KR340" s="26"/>
      <c r="KS340" s="26"/>
      <c r="KT340" s="26"/>
      <c r="KU340" s="26"/>
      <c r="KV340" s="26"/>
      <c r="KW340" s="26"/>
      <c r="KX340" s="26"/>
      <c r="KY340" s="26"/>
      <c r="KZ340" s="26"/>
      <c r="LA340" s="26"/>
      <c r="LB340" s="26"/>
      <c r="LC340" s="26"/>
      <c r="LD340" s="26"/>
      <c r="LE340" s="26"/>
      <c r="LF340" s="26"/>
      <c r="LG340" s="26"/>
      <c r="LH340" s="26"/>
      <c r="LI340" s="26"/>
      <c r="LJ340" s="26"/>
      <c r="LK340" s="26"/>
      <c r="LL340" s="26"/>
      <c r="LM340" s="26"/>
      <c r="LN340" s="26"/>
      <c r="LO340" s="26"/>
      <c r="LP340" s="26"/>
      <c r="LQ340" s="26"/>
      <c r="LR340" s="26"/>
      <c r="LS340" s="26"/>
    </row>
    <row r="341" spans="1:331" ht="15.75" x14ac:dyDescent="0.25">
      <c r="A341" s="66" t="s">
        <v>486</v>
      </c>
      <c r="B341" s="198">
        <f t="shared" si="853"/>
        <v>2796</v>
      </c>
      <c r="C341" s="198">
        <f t="shared" si="854"/>
        <v>4270.4734200000003</v>
      </c>
      <c r="D341" s="198">
        <f t="shared" si="855"/>
        <v>4270.4734200000003</v>
      </c>
      <c r="E341" s="198"/>
      <c r="F341" s="198">
        <f t="shared" si="856"/>
        <v>2796</v>
      </c>
      <c r="G341" s="26">
        <f t="shared" si="829"/>
        <v>65.472834625440655</v>
      </c>
      <c r="H341" s="26"/>
      <c r="I341" s="26"/>
      <c r="J341" s="26"/>
      <c r="K341" s="27"/>
      <c r="L341" s="27"/>
      <c r="M341" s="26"/>
      <c r="N341" s="26"/>
      <c r="O341" s="26"/>
      <c r="P341" s="26"/>
      <c r="Q341" s="26"/>
      <c r="R341" s="26"/>
      <c r="S341" s="26"/>
      <c r="T341" s="26"/>
      <c r="U341" s="26"/>
      <c r="V341" s="26"/>
      <c r="W341" s="26"/>
      <c r="X341" s="26"/>
      <c r="Y341" s="26"/>
      <c r="Z341" s="26"/>
      <c r="AA341" s="26"/>
      <c r="AB341" s="26"/>
      <c r="AC341" s="26"/>
      <c r="AD341" s="26"/>
      <c r="AE341" s="27"/>
      <c r="AF341" s="27"/>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v>1474.47342</v>
      </c>
      <c r="BR341" s="26"/>
      <c r="BS341" s="26">
        <f t="shared" si="858"/>
        <v>0</v>
      </c>
      <c r="BT341" s="26"/>
      <c r="BU341" s="26"/>
      <c r="BV341" s="26"/>
      <c r="BW341" s="26"/>
      <c r="BX341" s="184"/>
      <c r="BY341" s="184"/>
      <c r="BZ341" s="184"/>
      <c r="CA341" s="184"/>
      <c r="CB341" s="26"/>
      <c r="CC341" s="26"/>
      <c r="CD341" s="26"/>
      <c r="CE341" s="80"/>
      <c r="CF341" s="26"/>
      <c r="CG341" s="26"/>
      <c r="CH341" s="26"/>
      <c r="CI341" s="80"/>
      <c r="CJ341" s="26"/>
      <c r="CK341" s="26"/>
      <c r="CL341" s="26"/>
      <c r="CM341" s="80"/>
      <c r="CN341" s="26"/>
      <c r="CO341" s="26"/>
      <c r="CP341" s="26"/>
      <c r="CQ341" s="26"/>
      <c r="CR341" s="26"/>
      <c r="CS341" s="26"/>
      <c r="CT341" s="26"/>
      <c r="CU341" s="26"/>
      <c r="CV341" s="26"/>
      <c r="CW341" s="26"/>
      <c r="CX341" s="26"/>
      <c r="CY341" s="80"/>
      <c r="CZ341" s="26">
        <v>2796</v>
      </c>
      <c r="DA341" s="26">
        <v>2796</v>
      </c>
      <c r="DB341" s="26">
        <v>2796</v>
      </c>
      <c r="DC341" s="31">
        <f t="shared" si="859"/>
        <v>100</v>
      </c>
      <c r="DD341" s="26"/>
      <c r="DE341" s="26"/>
      <c r="DF341" s="26"/>
      <c r="DG341" s="26"/>
      <c r="DH341" s="26"/>
      <c r="DI341" s="26"/>
      <c r="DJ341" s="26"/>
      <c r="DK341" s="80"/>
      <c r="DL341" s="80"/>
      <c r="DM341" s="26"/>
      <c r="DN341" s="26"/>
      <c r="DO341" s="26"/>
      <c r="DP341" s="26"/>
      <c r="DQ341" s="26"/>
      <c r="DR341" s="26"/>
      <c r="DS341" s="27"/>
      <c r="DT341" s="27"/>
      <c r="DU341" s="27"/>
      <c r="DV341" s="26"/>
      <c r="DW341" s="80"/>
      <c r="DX341" s="80"/>
      <c r="DY341" s="27"/>
      <c r="DZ341" s="26"/>
      <c r="EA341" s="80"/>
      <c r="EB341" s="27"/>
      <c r="EC341" s="27"/>
      <c r="ED341" s="26"/>
      <c r="EE341" s="80"/>
      <c r="EF341" s="27"/>
      <c r="EG341" s="27"/>
      <c r="EH341" s="26"/>
      <c r="EI341" s="26"/>
      <c r="EJ341" s="27"/>
      <c r="EK341" s="27"/>
      <c r="EL341" s="26"/>
      <c r="EM341" s="80"/>
      <c r="EN341" s="27"/>
      <c r="EO341" s="27"/>
      <c r="EP341" s="26"/>
      <c r="EQ341" s="80"/>
      <c r="ER341" s="26"/>
      <c r="ES341" s="26"/>
      <c r="ET341" s="26"/>
      <c r="EU341" s="80"/>
      <c r="EV341" s="26"/>
      <c r="EW341" s="26"/>
      <c r="EX341" s="26"/>
      <c r="EY341" s="26"/>
      <c r="EZ341" s="26"/>
      <c r="FA341" s="26"/>
      <c r="FB341" s="26"/>
      <c r="FC341" s="26"/>
      <c r="FD341" s="27"/>
      <c r="FE341" s="27"/>
      <c r="FF341" s="26"/>
      <c r="FG341" s="80"/>
      <c r="FH341" s="80"/>
      <c r="FI341" s="27"/>
      <c r="FJ341" s="26"/>
      <c r="FK341" s="80"/>
      <c r="FL341" s="80"/>
      <c r="FM341" s="27"/>
      <c r="FN341" s="26"/>
      <c r="FO341" s="80"/>
      <c r="FP341" s="26"/>
      <c r="FQ341" s="26"/>
      <c r="FR341" s="26"/>
      <c r="FS341" s="80"/>
      <c r="FT341" s="80"/>
      <c r="FU341" s="26"/>
      <c r="FV341" s="26"/>
      <c r="FW341" s="80"/>
      <c r="FX341" s="26"/>
      <c r="FY341" s="26"/>
      <c r="FZ341" s="26"/>
      <c r="GA341" s="80"/>
      <c r="GB341" s="26"/>
      <c r="GC341" s="26"/>
      <c r="GD341" s="26"/>
      <c r="GE341" s="80"/>
      <c r="GF341" s="26"/>
      <c r="GG341" s="26"/>
      <c r="GH341" s="26"/>
      <c r="GI341" s="80"/>
      <c r="GJ341" s="80"/>
      <c r="GK341" s="26"/>
      <c r="GL341" s="26"/>
      <c r="GM341" s="80"/>
      <c r="GN341" s="26"/>
      <c r="GO341" s="26"/>
      <c r="GP341" s="26"/>
      <c r="GQ341" s="80"/>
      <c r="GR341" s="80"/>
      <c r="GS341" s="26"/>
      <c r="GT341" s="26"/>
      <c r="GU341" s="26"/>
      <c r="GV341" s="26"/>
      <c r="GW341" s="26"/>
      <c r="GX341" s="26"/>
      <c r="GY341" s="26"/>
      <c r="GZ341" s="26"/>
      <c r="HA341" s="26"/>
      <c r="HB341" s="26"/>
      <c r="HC341" s="26"/>
      <c r="HD341" s="26"/>
      <c r="HE341" s="26"/>
      <c r="HF341" s="26"/>
      <c r="HG341" s="26"/>
      <c r="HH341" s="26"/>
      <c r="HI341" s="26"/>
      <c r="HJ341" s="26"/>
      <c r="HK341" s="26"/>
      <c r="HL341" s="26"/>
      <c r="HM341" s="26"/>
      <c r="HN341" s="26"/>
      <c r="HO341" s="26"/>
      <c r="HP341" s="26"/>
      <c r="HQ341" s="26"/>
      <c r="HR341" s="26"/>
      <c r="HS341" s="26"/>
      <c r="HT341" s="26"/>
      <c r="HU341" s="26"/>
      <c r="HV341" s="26"/>
      <c r="HW341" s="26"/>
      <c r="HX341" s="26"/>
      <c r="HY341" s="26"/>
      <c r="HZ341" s="26"/>
      <c r="IA341" s="26"/>
      <c r="IB341" s="26"/>
      <c r="IC341" s="26"/>
      <c r="ID341" s="26"/>
      <c r="IE341" s="26"/>
      <c r="IF341" s="26"/>
      <c r="IG341" s="26"/>
      <c r="IH341" s="26"/>
      <c r="II341" s="26"/>
      <c r="IJ341" s="26"/>
      <c r="IK341" s="26"/>
      <c r="IL341" s="26"/>
      <c r="IM341" s="26"/>
      <c r="IN341" s="26"/>
      <c r="IO341" s="26"/>
      <c r="IP341" s="26"/>
      <c r="IQ341" s="26"/>
      <c r="IR341" s="80"/>
      <c r="IS341" s="27"/>
      <c r="IT341" s="26"/>
      <c r="IU341" s="80"/>
      <c r="IV341" s="26"/>
      <c r="IW341" s="26"/>
      <c r="IX341" s="26"/>
      <c r="IY341" s="26"/>
      <c r="IZ341" s="26"/>
      <c r="JA341" s="26"/>
      <c r="JB341" s="26"/>
      <c r="JC341" s="26"/>
      <c r="JD341" s="26"/>
      <c r="JE341" s="26"/>
      <c r="JF341" s="26"/>
      <c r="JG341" s="26"/>
      <c r="JH341" s="26"/>
      <c r="JI341" s="26"/>
      <c r="JJ341" s="26"/>
      <c r="JK341" s="26"/>
      <c r="JL341" s="26"/>
      <c r="JM341" s="26"/>
      <c r="JN341" s="26"/>
      <c r="JO341" s="26"/>
      <c r="JP341" s="26"/>
      <c r="JQ341" s="26"/>
      <c r="JR341" s="26"/>
      <c r="JS341" s="26"/>
      <c r="JT341" s="26"/>
      <c r="JU341" s="26"/>
      <c r="JV341" s="26"/>
      <c r="JW341" s="26"/>
      <c r="JX341" s="30"/>
      <c r="JY341" s="30"/>
      <c r="JZ341" s="30"/>
      <c r="KA341" s="30"/>
      <c r="KB341" s="26"/>
      <c r="KC341" s="26"/>
      <c r="KD341" s="26"/>
      <c r="KE341" s="26"/>
      <c r="KF341" s="26"/>
      <c r="KG341" s="26"/>
      <c r="KH341" s="26"/>
      <c r="KI341" s="26"/>
      <c r="KJ341" s="26"/>
      <c r="KK341" s="26"/>
      <c r="KL341" s="26"/>
      <c r="KM341" s="26"/>
      <c r="KN341" s="26"/>
      <c r="KO341" s="26"/>
      <c r="KP341" s="26"/>
      <c r="KQ341" s="26"/>
      <c r="KR341" s="26"/>
      <c r="KS341" s="26"/>
      <c r="KT341" s="26"/>
      <c r="KU341" s="26"/>
      <c r="KV341" s="26"/>
      <c r="KW341" s="26"/>
      <c r="KX341" s="26"/>
      <c r="KY341" s="26"/>
      <c r="KZ341" s="26"/>
      <c r="LA341" s="26"/>
      <c r="LB341" s="26"/>
      <c r="LC341" s="26"/>
      <c r="LD341" s="26"/>
      <c r="LE341" s="26"/>
      <c r="LF341" s="26"/>
      <c r="LG341" s="26"/>
      <c r="LH341" s="26"/>
      <c r="LI341" s="26"/>
      <c r="LJ341" s="26"/>
      <c r="LK341" s="26"/>
      <c r="LL341" s="26"/>
      <c r="LM341" s="26"/>
      <c r="LN341" s="26"/>
      <c r="LO341" s="26"/>
      <c r="LP341" s="26"/>
      <c r="LQ341" s="26"/>
      <c r="LR341" s="26"/>
      <c r="LS341" s="26"/>
    </row>
    <row r="342" spans="1:331" ht="15.75" x14ac:dyDescent="0.25">
      <c r="A342" s="66" t="s">
        <v>487</v>
      </c>
      <c r="B342" s="198">
        <f t="shared" si="853"/>
        <v>0</v>
      </c>
      <c r="C342" s="198">
        <f t="shared" si="854"/>
        <v>0</v>
      </c>
      <c r="D342" s="198">
        <f t="shared" si="855"/>
        <v>0</v>
      </c>
      <c r="E342" s="198"/>
      <c r="F342" s="198">
        <f t="shared" si="856"/>
        <v>0</v>
      </c>
      <c r="G342" s="26"/>
      <c r="H342" s="26"/>
      <c r="I342" s="26"/>
      <c r="J342" s="26"/>
      <c r="K342" s="27"/>
      <c r="L342" s="27"/>
      <c r="M342" s="26"/>
      <c r="N342" s="26"/>
      <c r="O342" s="26"/>
      <c r="P342" s="26"/>
      <c r="Q342" s="26"/>
      <c r="R342" s="26"/>
      <c r="S342" s="26"/>
      <c r="T342" s="26"/>
      <c r="U342" s="26"/>
      <c r="V342" s="26"/>
      <c r="W342" s="26"/>
      <c r="X342" s="26"/>
      <c r="Y342" s="26"/>
      <c r="Z342" s="26"/>
      <c r="AA342" s="26"/>
      <c r="AB342" s="26"/>
      <c r="AC342" s="26"/>
      <c r="AD342" s="26"/>
      <c r="AE342" s="27"/>
      <c r="AF342" s="27"/>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184"/>
      <c r="BY342" s="184"/>
      <c r="BZ342" s="184"/>
      <c r="CA342" s="184"/>
      <c r="CB342" s="26"/>
      <c r="CC342" s="26"/>
      <c r="CD342" s="26"/>
      <c r="CE342" s="80"/>
      <c r="CF342" s="26"/>
      <c r="CG342" s="26"/>
      <c r="CH342" s="26"/>
      <c r="CI342" s="80"/>
      <c r="CJ342" s="26"/>
      <c r="CK342" s="26"/>
      <c r="CL342" s="26"/>
      <c r="CM342" s="80"/>
      <c r="CN342" s="26"/>
      <c r="CO342" s="26"/>
      <c r="CP342" s="26"/>
      <c r="CQ342" s="26"/>
      <c r="CR342" s="26"/>
      <c r="CS342" s="26"/>
      <c r="CT342" s="26"/>
      <c r="CU342" s="26"/>
      <c r="CV342" s="26"/>
      <c r="CW342" s="26"/>
      <c r="CX342" s="26"/>
      <c r="CY342" s="80"/>
      <c r="CZ342" s="26"/>
      <c r="DA342" s="26"/>
      <c r="DB342" s="26"/>
      <c r="DC342" s="31"/>
      <c r="DD342" s="26"/>
      <c r="DE342" s="26"/>
      <c r="DF342" s="26"/>
      <c r="DG342" s="26"/>
      <c r="DH342" s="26"/>
      <c r="DI342" s="26"/>
      <c r="DJ342" s="26"/>
      <c r="DK342" s="80"/>
      <c r="DL342" s="80"/>
      <c r="DM342" s="26"/>
      <c r="DN342" s="26"/>
      <c r="DO342" s="26"/>
      <c r="DP342" s="26"/>
      <c r="DQ342" s="26"/>
      <c r="DR342" s="26"/>
      <c r="DS342" s="27"/>
      <c r="DT342" s="27"/>
      <c r="DU342" s="27"/>
      <c r="DV342" s="26"/>
      <c r="DW342" s="80"/>
      <c r="DX342" s="80"/>
      <c r="DY342" s="27"/>
      <c r="DZ342" s="26"/>
      <c r="EA342" s="80"/>
      <c r="EB342" s="27"/>
      <c r="EC342" s="27"/>
      <c r="ED342" s="26"/>
      <c r="EE342" s="80"/>
      <c r="EF342" s="27"/>
      <c r="EG342" s="27"/>
      <c r="EH342" s="26"/>
      <c r="EI342" s="26"/>
      <c r="EJ342" s="27"/>
      <c r="EK342" s="27"/>
      <c r="EL342" s="26"/>
      <c r="EM342" s="80"/>
      <c r="EN342" s="27"/>
      <c r="EO342" s="27"/>
      <c r="EP342" s="26"/>
      <c r="EQ342" s="80"/>
      <c r="ER342" s="26"/>
      <c r="ES342" s="26"/>
      <c r="ET342" s="26"/>
      <c r="EU342" s="80"/>
      <c r="EV342" s="26"/>
      <c r="EW342" s="26"/>
      <c r="EX342" s="26"/>
      <c r="EY342" s="26"/>
      <c r="EZ342" s="26"/>
      <c r="FA342" s="26"/>
      <c r="FB342" s="26"/>
      <c r="FC342" s="26"/>
      <c r="FD342" s="27"/>
      <c r="FE342" s="27"/>
      <c r="FF342" s="26"/>
      <c r="FG342" s="80"/>
      <c r="FH342" s="80"/>
      <c r="FI342" s="27"/>
      <c r="FJ342" s="26"/>
      <c r="FK342" s="80"/>
      <c r="FL342" s="80"/>
      <c r="FM342" s="27"/>
      <c r="FN342" s="26"/>
      <c r="FO342" s="80"/>
      <c r="FP342" s="26"/>
      <c r="FQ342" s="26"/>
      <c r="FR342" s="26"/>
      <c r="FS342" s="80"/>
      <c r="FT342" s="80"/>
      <c r="FU342" s="26"/>
      <c r="FV342" s="26"/>
      <c r="FW342" s="80"/>
      <c r="FX342" s="26"/>
      <c r="FY342" s="26"/>
      <c r="FZ342" s="26"/>
      <c r="GA342" s="80"/>
      <c r="GB342" s="26"/>
      <c r="GC342" s="26"/>
      <c r="GD342" s="26"/>
      <c r="GE342" s="80"/>
      <c r="GF342" s="26"/>
      <c r="GG342" s="26"/>
      <c r="GH342" s="26"/>
      <c r="GI342" s="80"/>
      <c r="GJ342" s="80"/>
      <c r="GK342" s="26"/>
      <c r="GL342" s="26"/>
      <c r="GM342" s="80"/>
      <c r="GN342" s="26"/>
      <c r="GO342" s="26"/>
      <c r="GP342" s="26"/>
      <c r="GQ342" s="80"/>
      <c r="GR342" s="80"/>
      <c r="GS342" s="26"/>
      <c r="GT342" s="26"/>
      <c r="GU342" s="26"/>
      <c r="GV342" s="26"/>
      <c r="GW342" s="26"/>
      <c r="GX342" s="26"/>
      <c r="GY342" s="26"/>
      <c r="GZ342" s="26"/>
      <c r="HA342" s="26"/>
      <c r="HB342" s="26"/>
      <c r="HC342" s="26"/>
      <c r="HD342" s="26"/>
      <c r="HE342" s="26"/>
      <c r="HF342" s="26"/>
      <c r="HG342" s="26"/>
      <c r="HH342" s="26"/>
      <c r="HI342" s="26"/>
      <c r="HJ342" s="26"/>
      <c r="HK342" s="26"/>
      <c r="HL342" s="26"/>
      <c r="HM342" s="26"/>
      <c r="HN342" s="26"/>
      <c r="HO342" s="26"/>
      <c r="HP342" s="26"/>
      <c r="HQ342" s="26"/>
      <c r="HR342" s="26"/>
      <c r="HS342" s="26"/>
      <c r="HT342" s="26"/>
      <c r="HU342" s="26"/>
      <c r="HV342" s="26"/>
      <c r="HW342" s="26"/>
      <c r="HX342" s="26"/>
      <c r="HY342" s="26"/>
      <c r="HZ342" s="26"/>
      <c r="IA342" s="26"/>
      <c r="IB342" s="26"/>
      <c r="IC342" s="26"/>
      <c r="ID342" s="26"/>
      <c r="IE342" s="26"/>
      <c r="IF342" s="26"/>
      <c r="IG342" s="26"/>
      <c r="IH342" s="26"/>
      <c r="II342" s="26"/>
      <c r="IJ342" s="26"/>
      <c r="IK342" s="26"/>
      <c r="IL342" s="26"/>
      <c r="IM342" s="26"/>
      <c r="IN342" s="26"/>
      <c r="IO342" s="26"/>
      <c r="IP342" s="26"/>
      <c r="IQ342" s="26"/>
      <c r="IR342" s="80"/>
      <c r="IS342" s="27"/>
      <c r="IT342" s="26"/>
      <c r="IU342" s="80"/>
      <c r="IV342" s="26"/>
      <c r="IW342" s="26"/>
      <c r="IX342" s="26"/>
      <c r="IY342" s="26"/>
      <c r="IZ342" s="26"/>
      <c r="JA342" s="26"/>
      <c r="JB342" s="26"/>
      <c r="JC342" s="26"/>
      <c r="JD342" s="26"/>
      <c r="JE342" s="26"/>
      <c r="JF342" s="26"/>
      <c r="JG342" s="26"/>
      <c r="JH342" s="26"/>
      <c r="JI342" s="26"/>
      <c r="JJ342" s="26"/>
      <c r="JK342" s="26"/>
      <c r="JL342" s="26"/>
      <c r="JM342" s="26"/>
      <c r="JN342" s="26"/>
      <c r="JO342" s="26"/>
      <c r="JP342" s="26"/>
      <c r="JQ342" s="26"/>
      <c r="JR342" s="26"/>
      <c r="JS342" s="26"/>
      <c r="JT342" s="26"/>
      <c r="JU342" s="26"/>
      <c r="JV342" s="26"/>
      <c r="JW342" s="26"/>
      <c r="JX342" s="30"/>
      <c r="JY342" s="30"/>
      <c r="JZ342" s="30"/>
      <c r="KA342" s="30"/>
      <c r="KB342" s="26"/>
      <c r="KC342" s="26"/>
      <c r="KD342" s="26"/>
      <c r="KE342" s="26"/>
      <c r="KF342" s="26"/>
      <c r="KG342" s="26"/>
      <c r="KH342" s="26"/>
      <c r="KI342" s="26"/>
      <c r="KJ342" s="26"/>
      <c r="KK342" s="26"/>
      <c r="KL342" s="26"/>
      <c r="KM342" s="26"/>
      <c r="KN342" s="26"/>
      <c r="KO342" s="26"/>
      <c r="KP342" s="26"/>
      <c r="KQ342" s="26"/>
      <c r="KR342" s="26"/>
      <c r="KS342" s="26"/>
      <c r="KT342" s="26"/>
      <c r="KU342" s="26"/>
      <c r="KV342" s="26"/>
      <c r="KW342" s="26"/>
      <c r="KX342" s="26"/>
      <c r="KY342" s="26"/>
      <c r="KZ342" s="26"/>
      <c r="LA342" s="26"/>
      <c r="LB342" s="26"/>
      <c r="LC342" s="26"/>
      <c r="LD342" s="26"/>
      <c r="LE342" s="26"/>
      <c r="LF342" s="26"/>
      <c r="LG342" s="26"/>
      <c r="LH342" s="26"/>
      <c r="LI342" s="26"/>
      <c r="LJ342" s="26"/>
      <c r="LK342" s="26"/>
      <c r="LL342" s="26"/>
      <c r="LM342" s="26"/>
      <c r="LN342" s="26"/>
      <c r="LO342" s="26"/>
      <c r="LP342" s="26"/>
      <c r="LQ342" s="26"/>
      <c r="LR342" s="26"/>
      <c r="LS342" s="26"/>
    </row>
    <row r="343" spans="1:331" ht="15.75" x14ac:dyDescent="0.25">
      <c r="A343" s="66" t="s">
        <v>488</v>
      </c>
      <c r="B343" s="198">
        <f t="shared" si="853"/>
        <v>3267</v>
      </c>
      <c r="C343" s="198">
        <f t="shared" si="854"/>
        <v>3267</v>
      </c>
      <c r="D343" s="198">
        <f t="shared" si="855"/>
        <v>3267</v>
      </c>
      <c r="E343" s="198"/>
      <c r="F343" s="198">
        <f t="shared" si="856"/>
        <v>3267</v>
      </c>
      <c r="G343" s="26">
        <f>F343/C343*100</f>
        <v>100</v>
      </c>
      <c r="H343" s="26"/>
      <c r="I343" s="26"/>
      <c r="J343" s="26"/>
      <c r="K343" s="27"/>
      <c r="L343" s="27"/>
      <c r="M343" s="26"/>
      <c r="N343" s="26"/>
      <c r="O343" s="26"/>
      <c r="P343" s="26"/>
      <c r="Q343" s="26"/>
      <c r="R343" s="26"/>
      <c r="S343" s="26"/>
      <c r="T343" s="26"/>
      <c r="U343" s="26"/>
      <c r="V343" s="26"/>
      <c r="W343" s="26"/>
      <c r="X343" s="26"/>
      <c r="Y343" s="26"/>
      <c r="Z343" s="26"/>
      <c r="AA343" s="26"/>
      <c r="AB343" s="26"/>
      <c r="AC343" s="26"/>
      <c r="AD343" s="26"/>
      <c r="AE343" s="27"/>
      <c r="AF343" s="27"/>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184"/>
      <c r="BY343" s="184"/>
      <c r="BZ343" s="184"/>
      <c r="CA343" s="184"/>
      <c r="CB343" s="26"/>
      <c r="CC343" s="26"/>
      <c r="CD343" s="26"/>
      <c r="CE343" s="80"/>
      <c r="CF343" s="26"/>
      <c r="CG343" s="26"/>
      <c r="CH343" s="26"/>
      <c r="CI343" s="80"/>
      <c r="CJ343" s="26"/>
      <c r="CK343" s="26"/>
      <c r="CL343" s="26"/>
      <c r="CM343" s="80"/>
      <c r="CN343" s="26"/>
      <c r="CO343" s="26"/>
      <c r="CP343" s="26"/>
      <c r="CQ343" s="26"/>
      <c r="CR343" s="26"/>
      <c r="CS343" s="26"/>
      <c r="CT343" s="26"/>
      <c r="CU343" s="26"/>
      <c r="CV343" s="26"/>
      <c r="CW343" s="26"/>
      <c r="CX343" s="26"/>
      <c r="CY343" s="80"/>
      <c r="CZ343" s="26">
        <v>3267</v>
      </c>
      <c r="DA343" s="26">
        <v>3267</v>
      </c>
      <c r="DB343" s="26">
        <v>3267</v>
      </c>
      <c r="DC343" s="31">
        <f t="shared" si="859"/>
        <v>100</v>
      </c>
      <c r="DD343" s="26"/>
      <c r="DE343" s="26"/>
      <c r="DF343" s="26"/>
      <c r="DG343" s="26"/>
      <c r="DH343" s="26"/>
      <c r="DI343" s="26"/>
      <c r="DJ343" s="26"/>
      <c r="DK343" s="80"/>
      <c r="DL343" s="80"/>
      <c r="DM343" s="27"/>
      <c r="DN343" s="26"/>
      <c r="DO343" s="26"/>
      <c r="DP343" s="26"/>
      <c r="DQ343" s="26"/>
      <c r="DR343" s="26"/>
      <c r="DS343" s="27"/>
      <c r="DT343" s="27"/>
      <c r="DU343" s="27"/>
      <c r="DV343" s="26"/>
      <c r="DW343" s="80"/>
      <c r="DX343" s="80"/>
      <c r="DY343" s="27"/>
      <c r="DZ343" s="26"/>
      <c r="EA343" s="80"/>
      <c r="EB343" s="27"/>
      <c r="EC343" s="27"/>
      <c r="ED343" s="26"/>
      <c r="EE343" s="80"/>
      <c r="EF343" s="27"/>
      <c r="EG343" s="27"/>
      <c r="EH343" s="26"/>
      <c r="EI343" s="26"/>
      <c r="EJ343" s="27"/>
      <c r="EK343" s="27"/>
      <c r="EL343" s="26"/>
      <c r="EM343" s="80"/>
      <c r="EN343" s="27"/>
      <c r="EO343" s="27"/>
      <c r="EP343" s="26"/>
      <c r="EQ343" s="80"/>
      <c r="ER343" s="26"/>
      <c r="ES343" s="26"/>
      <c r="ET343" s="26"/>
      <c r="EU343" s="80"/>
      <c r="EV343" s="26"/>
      <c r="EW343" s="26"/>
      <c r="EX343" s="26"/>
      <c r="EY343" s="26"/>
      <c r="EZ343" s="26"/>
      <c r="FA343" s="26"/>
      <c r="FB343" s="26"/>
      <c r="FC343" s="26"/>
      <c r="FD343" s="27"/>
      <c r="FE343" s="27"/>
      <c r="FF343" s="26"/>
      <c r="FG343" s="80"/>
      <c r="FH343" s="80"/>
      <c r="FI343" s="27"/>
      <c r="FJ343" s="26"/>
      <c r="FK343" s="80"/>
      <c r="FL343" s="80"/>
      <c r="FM343" s="27"/>
      <c r="FN343" s="26"/>
      <c r="FO343" s="80"/>
      <c r="FP343" s="26"/>
      <c r="FQ343" s="26"/>
      <c r="FR343" s="26"/>
      <c r="FS343" s="80"/>
      <c r="FT343" s="80"/>
      <c r="FU343" s="26"/>
      <c r="FV343" s="26"/>
      <c r="FW343" s="80"/>
      <c r="FX343" s="26"/>
      <c r="FY343" s="26"/>
      <c r="FZ343" s="26"/>
      <c r="GA343" s="80"/>
      <c r="GB343" s="26"/>
      <c r="GC343" s="26"/>
      <c r="GD343" s="26"/>
      <c r="GE343" s="80"/>
      <c r="GF343" s="26"/>
      <c r="GG343" s="26"/>
      <c r="GH343" s="26"/>
      <c r="GI343" s="80"/>
      <c r="GJ343" s="80"/>
      <c r="GK343" s="26"/>
      <c r="GL343" s="26"/>
      <c r="GM343" s="80"/>
      <c r="GN343" s="26"/>
      <c r="GO343" s="26"/>
      <c r="GP343" s="26"/>
      <c r="GQ343" s="80"/>
      <c r="GR343" s="80"/>
      <c r="GS343" s="26"/>
      <c r="GT343" s="26"/>
      <c r="GU343" s="26"/>
      <c r="GV343" s="26"/>
      <c r="GW343" s="26"/>
      <c r="GX343" s="26"/>
      <c r="GY343" s="26"/>
      <c r="GZ343" s="26"/>
      <c r="HA343" s="26"/>
      <c r="HB343" s="26"/>
      <c r="HC343" s="26"/>
      <c r="HD343" s="26"/>
      <c r="HE343" s="26"/>
      <c r="HF343" s="26"/>
      <c r="HG343" s="26"/>
      <c r="HH343" s="26"/>
      <c r="HI343" s="26"/>
      <c r="HJ343" s="26"/>
      <c r="HK343" s="26"/>
      <c r="HL343" s="26"/>
      <c r="HM343" s="26"/>
      <c r="HN343" s="26"/>
      <c r="HO343" s="26"/>
      <c r="HP343" s="26"/>
      <c r="HQ343" s="26"/>
      <c r="HR343" s="26"/>
      <c r="HS343" s="26"/>
      <c r="HT343" s="26"/>
      <c r="HU343" s="26"/>
      <c r="HV343" s="26"/>
      <c r="HW343" s="26"/>
      <c r="HX343" s="26"/>
      <c r="HY343" s="26"/>
      <c r="HZ343" s="26"/>
      <c r="IA343" s="26"/>
      <c r="IB343" s="26"/>
      <c r="IC343" s="26"/>
      <c r="ID343" s="26"/>
      <c r="IE343" s="26"/>
      <c r="IF343" s="26"/>
      <c r="IG343" s="26"/>
      <c r="IH343" s="26"/>
      <c r="II343" s="26"/>
      <c r="IJ343" s="26"/>
      <c r="IK343" s="26"/>
      <c r="IL343" s="26"/>
      <c r="IM343" s="26"/>
      <c r="IN343" s="26"/>
      <c r="IO343" s="26"/>
      <c r="IP343" s="26"/>
      <c r="IQ343" s="26"/>
      <c r="IR343" s="80"/>
      <c r="IS343" s="27"/>
      <c r="IT343" s="26"/>
      <c r="IU343" s="80"/>
      <c r="IV343" s="26"/>
      <c r="IW343" s="26"/>
      <c r="IX343" s="26"/>
      <c r="IY343" s="26"/>
      <c r="IZ343" s="26"/>
      <c r="JA343" s="26"/>
      <c r="JB343" s="26"/>
      <c r="JC343" s="26"/>
      <c r="JD343" s="26"/>
      <c r="JE343" s="26"/>
      <c r="JF343" s="26"/>
      <c r="JG343" s="26"/>
      <c r="JH343" s="26"/>
      <c r="JI343" s="26"/>
      <c r="JJ343" s="26"/>
      <c r="JK343" s="26"/>
      <c r="JL343" s="26"/>
      <c r="JM343" s="26"/>
      <c r="JN343" s="26"/>
      <c r="JO343" s="26"/>
      <c r="JP343" s="26"/>
      <c r="JQ343" s="26"/>
      <c r="JR343" s="26"/>
      <c r="JS343" s="26"/>
      <c r="JT343" s="26"/>
      <c r="JU343" s="26"/>
      <c r="JV343" s="26"/>
      <c r="JW343" s="26"/>
      <c r="JX343" s="30"/>
      <c r="JY343" s="30"/>
      <c r="JZ343" s="30"/>
      <c r="KA343" s="30"/>
      <c r="KB343" s="26"/>
      <c r="KC343" s="26"/>
      <c r="KD343" s="26"/>
      <c r="KE343" s="26"/>
      <c r="KF343" s="26"/>
      <c r="KG343" s="26"/>
      <c r="KH343" s="26"/>
      <c r="KI343" s="26"/>
      <c r="KJ343" s="26"/>
      <c r="KK343" s="26"/>
      <c r="KL343" s="26"/>
      <c r="KM343" s="26"/>
      <c r="KN343" s="26"/>
      <c r="KO343" s="26"/>
      <c r="KP343" s="26"/>
      <c r="KQ343" s="26"/>
      <c r="KR343" s="26"/>
      <c r="KS343" s="26"/>
      <c r="KT343" s="26"/>
      <c r="KU343" s="26"/>
      <c r="KV343" s="26"/>
      <c r="KW343" s="26"/>
      <c r="KX343" s="26"/>
      <c r="KY343" s="26"/>
      <c r="KZ343" s="26"/>
      <c r="LA343" s="26"/>
      <c r="LB343" s="26"/>
      <c r="LC343" s="26"/>
      <c r="LD343" s="26"/>
      <c r="LE343" s="26"/>
      <c r="LF343" s="26"/>
      <c r="LG343" s="26"/>
      <c r="LH343" s="26"/>
      <c r="LI343" s="26"/>
      <c r="LJ343" s="26"/>
      <c r="LK343" s="26"/>
      <c r="LL343" s="26"/>
      <c r="LM343" s="26"/>
      <c r="LN343" s="26"/>
      <c r="LO343" s="26"/>
      <c r="LP343" s="26"/>
      <c r="LQ343" s="26"/>
      <c r="LR343" s="26"/>
      <c r="LS343" s="26"/>
    </row>
    <row r="344" spans="1:331" ht="15.75" x14ac:dyDescent="0.25">
      <c r="A344" s="66" t="s">
        <v>294</v>
      </c>
      <c r="B344" s="198">
        <f t="shared" si="853"/>
        <v>0</v>
      </c>
      <c r="C344" s="198">
        <f t="shared" si="854"/>
        <v>1305.56819</v>
      </c>
      <c r="D344" s="198">
        <f t="shared" si="855"/>
        <v>1305.56819</v>
      </c>
      <c r="E344" s="198"/>
      <c r="F344" s="198">
        <f t="shared" si="856"/>
        <v>0</v>
      </c>
      <c r="G344" s="26"/>
      <c r="H344" s="26"/>
      <c r="I344" s="26"/>
      <c r="J344" s="26"/>
      <c r="K344" s="27"/>
      <c r="L344" s="27"/>
      <c r="M344" s="26"/>
      <c r="N344" s="26"/>
      <c r="O344" s="26"/>
      <c r="P344" s="26"/>
      <c r="Q344" s="26"/>
      <c r="R344" s="26"/>
      <c r="S344" s="26"/>
      <c r="T344" s="26"/>
      <c r="U344" s="26"/>
      <c r="V344" s="26"/>
      <c r="W344" s="26"/>
      <c r="X344" s="26"/>
      <c r="Y344" s="26"/>
      <c r="Z344" s="26"/>
      <c r="AA344" s="26"/>
      <c r="AB344" s="26"/>
      <c r="AC344" s="26"/>
      <c r="AD344" s="26"/>
      <c r="AE344" s="27"/>
      <c r="AF344" s="27"/>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v>1305.56819</v>
      </c>
      <c r="BR344" s="26"/>
      <c r="BS344" s="26">
        <f t="shared" si="858"/>
        <v>0</v>
      </c>
      <c r="BT344" s="26"/>
      <c r="BU344" s="26"/>
      <c r="BV344" s="26"/>
      <c r="BW344" s="26"/>
      <c r="BX344" s="184"/>
      <c r="BY344" s="184"/>
      <c r="BZ344" s="184"/>
      <c r="CA344" s="184"/>
      <c r="CB344" s="26"/>
      <c r="CC344" s="26"/>
      <c r="CD344" s="26"/>
      <c r="CE344" s="80"/>
      <c r="CF344" s="26"/>
      <c r="CG344" s="26"/>
      <c r="CH344" s="26"/>
      <c r="CI344" s="80"/>
      <c r="CJ344" s="26"/>
      <c r="CK344" s="26"/>
      <c r="CL344" s="26"/>
      <c r="CM344" s="80"/>
      <c r="CN344" s="26"/>
      <c r="CO344" s="26"/>
      <c r="CP344" s="26"/>
      <c r="CQ344" s="80"/>
      <c r="CR344" s="26"/>
      <c r="CS344" s="26"/>
      <c r="CT344" s="26"/>
      <c r="CU344" s="80"/>
      <c r="CV344" s="80"/>
      <c r="CW344" s="26"/>
      <c r="CX344" s="26"/>
      <c r="CY344" s="80"/>
      <c r="CZ344" s="26"/>
      <c r="DA344" s="26"/>
      <c r="DB344" s="26"/>
      <c r="DC344" s="31"/>
      <c r="DD344" s="26"/>
      <c r="DE344" s="26"/>
      <c r="DF344" s="26"/>
      <c r="DG344" s="26"/>
      <c r="DH344" s="26"/>
      <c r="DI344" s="26"/>
      <c r="DJ344" s="26"/>
      <c r="DK344" s="80"/>
      <c r="DL344" s="80"/>
      <c r="DM344" s="26"/>
      <c r="DN344" s="26"/>
      <c r="DO344" s="26"/>
      <c r="DP344" s="26"/>
      <c r="DQ344" s="26"/>
      <c r="DR344" s="26"/>
      <c r="DS344" s="27"/>
      <c r="DT344" s="27"/>
      <c r="DU344" s="27"/>
      <c r="DV344" s="26"/>
      <c r="DW344" s="80"/>
      <c r="DX344" s="80"/>
      <c r="DY344" s="27"/>
      <c r="DZ344" s="26"/>
      <c r="EA344" s="80"/>
      <c r="EB344" s="27"/>
      <c r="EC344" s="27"/>
      <c r="ED344" s="26"/>
      <c r="EE344" s="80"/>
      <c r="EF344" s="27"/>
      <c r="EG344" s="27"/>
      <c r="EH344" s="26"/>
      <c r="EI344" s="26"/>
      <c r="EJ344" s="27"/>
      <c r="EK344" s="27"/>
      <c r="EL344" s="26"/>
      <c r="EM344" s="80"/>
      <c r="EN344" s="27"/>
      <c r="EO344" s="27"/>
      <c r="EP344" s="26"/>
      <c r="EQ344" s="80"/>
      <c r="ER344" s="26"/>
      <c r="ES344" s="26"/>
      <c r="ET344" s="26"/>
      <c r="EU344" s="80"/>
      <c r="EV344" s="26"/>
      <c r="EW344" s="26"/>
      <c r="EX344" s="26"/>
      <c r="EY344" s="26"/>
      <c r="EZ344" s="26"/>
      <c r="FA344" s="26"/>
      <c r="FB344" s="26"/>
      <c r="FC344" s="26"/>
      <c r="FD344" s="27"/>
      <c r="FE344" s="27"/>
      <c r="FF344" s="26"/>
      <c r="FG344" s="80"/>
      <c r="FH344" s="80"/>
      <c r="FI344" s="27"/>
      <c r="FJ344" s="26"/>
      <c r="FK344" s="80"/>
      <c r="FL344" s="80"/>
      <c r="FM344" s="27"/>
      <c r="FN344" s="26"/>
      <c r="FO344" s="80"/>
      <c r="FP344" s="26"/>
      <c r="FQ344" s="26"/>
      <c r="FR344" s="26"/>
      <c r="FS344" s="80"/>
      <c r="FT344" s="80"/>
      <c r="FU344" s="26"/>
      <c r="FV344" s="26"/>
      <c r="FW344" s="80"/>
      <c r="FX344" s="26"/>
      <c r="FY344" s="26"/>
      <c r="FZ344" s="26"/>
      <c r="GA344" s="80"/>
      <c r="GB344" s="26"/>
      <c r="GC344" s="26"/>
      <c r="GD344" s="26"/>
      <c r="GE344" s="80"/>
      <c r="GF344" s="26"/>
      <c r="GG344" s="26"/>
      <c r="GH344" s="26"/>
      <c r="GI344" s="80"/>
      <c r="GJ344" s="80"/>
      <c r="GK344" s="26"/>
      <c r="GL344" s="26"/>
      <c r="GM344" s="80"/>
      <c r="GN344" s="26"/>
      <c r="GO344" s="26"/>
      <c r="GP344" s="26"/>
      <c r="GQ344" s="80"/>
      <c r="GR344" s="80"/>
      <c r="GS344" s="26"/>
      <c r="GT344" s="26"/>
      <c r="GU344" s="26"/>
      <c r="GV344" s="26"/>
      <c r="GW344" s="26"/>
      <c r="GX344" s="26"/>
      <c r="GY344" s="26"/>
      <c r="GZ344" s="26"/>
      <c r="HA344" s="26"/>
      <c r="HB344" s="26"/>
      <c r="HC344" s="26"/>
      <c r="HD344" s="26"/>
      <c r="HE344" s="26"/>
      <c r="HF344" s="26"/>
      <c r="HG344" s="26"/>
      <c r="HH344" s="26"/>
      <c r="HI344" s="26"/>
      <c r="HJ344" s="26"/>
      <c r="HK344" s="26"/>
      <c r="HL344" s="26"/>
      <c r="HM344" s="26"/>
      <c r="HN344" s="26"/>
      <c r="HO344" s="26"/>
      <c r="HP344" s="26"/>
      <c r="HQ344" s="26"/>
      <c r="HR344" s="26"/>
      <c r="HS344" s="26"/>
      <c r="HT344" s="26"/>
      <c r="HU344" s="26"/>
      <c r="HV344" s="26"/>
      <c r="HW344" s="26"/>
      <c r="HX344" s="26"/>
      <c r="HY344" s="26"/>
      <c r="HZ344" s="26"/>
      <c r="IA344" s="26"/>
      <c r="IB344" s="26"/>
      <c r="IC344" s="26"/>
      <c r="ID344" s="26"/>
      <c r="IE344" s="26"/>
      <c r="IF344" s="26"/>
      <c r="IG344" s="26"/>
      <c r="IH344" s="26"/>
      <c r="II344" s="26"/>
      <c r="IJ344" s="26"/>
      <c r="IK344" s="26"/>
      <c r="IL344" s="26"/>
      <c r="IM344" s="26"/>
      <c r="IN344" s="26"/>
      <c r="IO344" s="26"/>
      <c r="IP344" s="26"/>
      <c r="IQ344" s="26"/>
      <c r="IR344" s="80"/>
      <c r="IS344" s="27"/>
      <c r="IT344" s="26"/>
      <c r="IU344" s="80"/>
      <c r="IV344" s="26"/>
      <c r="IW344" s="26"/>
      <c r="IX344" s="26"/>
      <c r="IY344" s="26"/>
      <c r="IZ344" s="26"/>
      <c r="JA344" s="26"/>
      <c r="JB344" s="26"/>
      <c r="JC344" s="26"/>
      <c r="JD344" s="26"/>
      <c r="JE344" s="26"/>
      <c r="JF344" s="26"/>
      <c r="JG344" s="26"/>
      <c r="JH344" s="26"/>
      <c r="JI344" s="26"/>
      <c r="JJ344" s="26"/>
      <c r="JK344" s="26"/>
      <c r="JL344" s="26"/>
      <c r="JM344" s="26"/>
      <c r="JN344" s="26"/>
      <c r="JO344" s="26"/>
      <c r="JP344" s="26"/>
      <c r="JQ344" s="26"/>
      <c r="JR344" s="26"/>
      <c r="JS344" s="26"/>
      <c r="JT344" s="26"/>
      <c r="JU344" s="26"/>
      <c r="JV344" s="26"/>
      <c r="JW344" s="26"/>
      <c r="JX344" s="30"/>
      <c r="JY344" s="30"/>
      <c r="JZ344" s="30"/>
      <c r="KA344" s="30"/>
      <c r="KB344" s="26"/>
      <c r="KC344" s="26"/>
      <c r="KD344" s="26"/>
      <c r="KE344" s="26"/>
      <c r="KF344" s="26"/>
      <c r="KG344" s="26"/>
      <c r="KH344" s="26"/>
      <c r="KI344" s="26"/>
      <c r="KJ344" s="26"/>
      <c r="KK344" s="26"/>
      <c r="KL344" s="26"/>
      <c r="KM344" s="26"/>
      <c r="KN344" s="26"/>
      <c r="KO344" s="26"/>
      <c r="KP344" s="26"/>
      <c r="KQ344" s="26"/>
      <c r="KR344" s="26"/>
      <c r="KS344" s="26"/>
      <c r="KT344" s="26"/>
      <c r="KU344" s="26"/>
      <c r="KV344" s="26"/>
      <c r="KW344" s="26"/>
      <c r="KX344" s="26"/>
      <c r="KY344" s="26"/>
      <c r="KZ344" s="26"/>
      <c r="LA344" s="26"/>
      <c r="LB344" s="26"/>
      <c r="LC344" s="26"/>
      <c r="LD344" s="26"/>
      <c r="LE344" s="26"/>
      <c r="LF344" s="26"/>
      <c r="LG344" s="26"/>
      <c r="LH344" s="26"/>
      <c r="LI344" s="26"/>
      <c r="LJ344" s="26"/>
      <c r="LK344" s="26"/>
      <c r="LL344" s="26"/>
      <c r="LM344" s="26"/>
      <c r="LN344" s="26"/>
      <c r="LO344" s="26"/>
      <c r="LP344" s="26"/>
      <c r="LQ344" s="26"/>
      <c r="LR344" s="26"/>
      <c r="LS344" s="26"/>
    </row>
    <row r="345" spans="1:331" ht="15.75" x14ac:dyDescent="0.25">
      <c r="A345" s="66" t="s">
        <v>293</v>
      </c>
      <c r="B345" s="198">
        <f t="shared" si="853"/>
        <v>8500</v>
      </c>
      <c r="C345" s="198">
        <f t="shared" si="854"/>
        <v>11880</v>
      </c>
      <c r="D345" s="198">
        <f t="shared" si="855"/>
        <v>11880</v>
      </c>
      <c r="E345" s="198"/>
      <c r="F345" s="198">
        <f t="shared" si="856"/>
        <v>10914</v>
      </c>
      <c r="G345" s="26">
        <f t="shared" ref="G345:G356" si="872">F345/C345*100</f>
        <v>91.868686868686865</v>
      </c>
      <c r="H345" s="26"/>
      <c r="I345" s="26"/>
      <c r="J345" s="26"/>
      <c r="K345" s="27"/>
      <c r="L345" s="27"/>
      <c r="M345" s="26"/>
      <c r="N345" s="26"/>
      <c r="O345" s="26"/>
      <c r="P345" s="26"/>
      <c r="Q345" s="26"/>
      <c r="R345" s="26"/>
      <c r="S345" s="26"/>
      <c r="T345" s="26"/>
      <c r="U345" s="26"/>
      <c r="V345" s="26"/>
      <c r="W345" s="26"/>
      <c r="X345" s="26"/>
      <c r="Y345" s="26"/>
      <c r="Z345" s="26"/>
      <c r="AA345" s="26"/>
      <c r="AB345" s="26"/>
      <c r="AC345" s="26"/>
      <c r="AD345" s="26"/>
      <c r="AE345" s="27"/>
      <c r="AF345" s="27"/>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v>1380</v>
      </c>
      <c r="BR345" s="26">
        <v>414</v>
      </c>
      <c r="BS345" s="26">
        <f t="shared" si="858"/>
        <v>30</v>
      </c>
      <c r="BT345" s="26">
        <v>8500</v>
      </c>
      <c r="BU345" s="26">
        <v>8500</v>
      </c>
      <c r="BV345" s="26">
        <v>8500</v>
      </c>
      <c r="BW345" s="26">
        <f>BV345/BU345*100</f>
        <v>100</v>
      </c>
      <c r="BX345" s="184"/>
      <c r="BY345" s="184"/>
      <c r="BZ345" s="184"/>
      <c r="CA345" s="184"/>
      <c r="CB345" s="26"/>
      <c r="CC345" s="26"/>
      <c r="CD345" s="26"/>
      <c r="CE345" s="80"/>
      <c r="CF345" s="26"/>
      <c r="CG345" s="26"/>
      <c r="CH345" s="26"/>
      <c r="CI345" s="80"/>
      <c r="CJ345" s="26"/>
      <c r="CK345" s="26"/>
      <c r="CL345" s="26"/>
      <c r="CM345" s="80"/>
      <c r="CN345" s="26"/>
      <c r="CO345" s="26"/>
      <c r="CP345" s="26"/>
      <c r="CQ345" s="80"/>
      <c r="CR345" s="26"/>
      <c r="CS345" s="26"/>
      <c r="CT345" s="26"/>
      <c r="CU345" s="80"/>
      <c r="CV345" s="80"/>
      <c r="CW345" s="26"/>
      <c r="CX345" s="26"/>
      <c r="CY345" s="80"/>
      <c r="CZ345" s="26"/>
      <c r="DA345" s="26"/>
      <c r="DB345" s="26"/>
      <c r="DC345" s="31"/>
      <c r="DD345" s="26"/>
      <c r="DE345" s="26"/>
      <c r="DF345" s="26"/>
      <c r="DG345" s="26"/>
      <c r="DH345" s="26"/>
      <c r="DI345" s="26"/>
      <c r="DJ345" s="26"/>
      <c r="DK345" s="80"/>
      <c r="DL345" s="80"/>
      <c r="DM345" s="26">
        <v>2000</v>
      </c>
      <c r="DN345" s="26">
        <v>2000</v>
      </c>
      <c r="DO345" s="26">
        <f t="shared" si="857"/>
        <v>100</v>
      </c>
      <c r="DP345" s="26"/>
      <c r="DQ345" s="26"/>
      <c r="DR345" s="26"/>
      <c r="DS345" s="27"/>
      <c r="DT345" s="27"/>
      <c r="DU345" s="27"/>
      <c r="DV345" s="26"/>
      <c r="DW345" s="80"/>
      <c r="DX345" s="80"/>
      <c r="DY345" s="27"/>
      <c r="DZ345" s="26"/>
      <c r="EA345" s="80"/>
      <c r="EB345" s="27"/>
      <c r="EC345" s="27"/>
      <c r="ED345" s="26"/>
      <c r="EE345" s="80"/>
      <c r="EF345" s="27"/>
      <c r="EG345" s="27"/>
      <c r="EH345" s="26"/>
      <c r="EI345" s="26"/>
      <c r="EJ345" s="27"/>
      <c r="EK345" s="27"/>
      <c r="EL345" s="26"/>
      <c r="EM345" s="80"/>
      <c r="EN345" s="27"/>
      <c r="EO345" s="27"/>
      <c r="EP345" s="26"/>
      <c r="EQ345" s="80"/>
      <c r="ER345" s="26"/>
      <c r="ES345" s="26"/>
      <c r="ET345" s="26"/>
      <c r="EU345" s="80"/>
      <c r="EV345" s="26"/>
      <c r="EW345" s="26"/>
      <c r="EX345" s="26"/>
      <c r="EY345" s="26"/>
      <c r="EZ345" s="26"/>
      <c r="FA345" s="26"/>
      <c r="FB345" s="26"/>
      <c r="FC345" s="26"/>
      <c r="FD345" s="27"/>
      <c r="FE345" s="27"/>
      <c r="FF345" s="26"/>
      <c r="FG345" s="80"/>
      <c r="FH345" s="80"/>
      <c r="FI345" s="27"/>
      <c r="FJ345" s="26"/>
      <c r="FK345" s="80"/>
      <c r="FL345" s="80"/>
      <c r="FM345" s="27"/>
      <c r="FN345" s="26"/>
      <c r="FO345" s="80"/>
      <c r="FP345" s="26"/>
      <c r="FQ345" s="26"/>
      <c r="FR345" s="26"/>
      <c r="FS345" s="80"/>
      <c r="FT345" s="80"/>
      <c r="FU345" s="26"/>
      <c r="FV345" s="26"/>
      <c r="FW345" s="80"/>
      <c r="FX345" s="26"/>
      <c r="FY345" s="26"/>
      <c r="FZ345" s="26"/>
      <c r="GA345" s="80"/>
      <c r="GB345" s="26"/>
      <c r="GC345" s="26"/>
      <c r="GD345" s="26"/>
      <c r="GE345" s="80"/>
      <c r="GF345" s="26"/>
      <c r="GG345" s="26"/>
      <c r="GH345" s="26"/>
      <c r="GI345" s="80"/>
      <c r="GJ345" s="80"/>
      <c r="GK345" s="26"/>
      <c r="GL345" s="26"/>
      <c r="GM345" s="80"/>
      <c r="GN345" s="26"/>
      <c r="GO345" s="26"/>
      <c r="GP345" s="26"/>
      <c r="GQ345" s="80"/>
      <c r="GR345" s="80"/>
      <c r="GS345" s="26"/>
      <c r="GT345" s="26"/>
      <c r="GU345" s="26"/>
      <c r="GV345" s="26"/>
      <c r="GW345" s="26"/>
      <c r="GX345" s="26"/>
      <c r="GY345" s="26"/>
      <c r="GZ345" s="26"/>
      <c r="HA345" s="26"/>
      <c r="HB345" s="26"/>
      <c r="HC345" s="26"/>
      <c r="HD345" s="26"/>
      <c r="HE345" s="26"/>
      <c r="HF345" s="26"/>
      <c r="HG345" s="26"/>
      <c r="HH345" s="26"/>
      <c r="HI345" s="26"/>
      <c r="HJ345" s="26"/>
      <c r="HK345" s="26"/>
      <c r="HL345" s="26"/>
      <c r="HM345" s="26"/>
      <c r="HN345" s="26"/>
      <c r="HO345" s="26"/>
      <c r="HP345" s="26"/>
      <c r="HQ345" s="26"/>
      <c r="HR345" s="26"/>
      <c r="HS345" s="26"/>
      <c r="HT345" s="26"/>
      <c r="HU345" s="26"/>
      <c r="HV345" s="26"/>
      <c r="HW345" s="26"/>
      <c r="HX345" s="26"/>
      <c r="HY345" s="26"/>
      <c r="HZ345" s="26"/>
      <c r="IA345" s="26"/>
      <c r="IB345" s="26"/>
      <c r="IC345" s="26"/>
      <c r="ID345" s="26"/>
      <c r="IE345" s="26"/>
      <c r="IF345" s="26"/>
      <c r="IG345" s="26"/>
      <c r="IH345" s="26"/>
      <c r="II345" s="26"/>
      <c r="IJ345" s="26"/>
      <c r="IK345" s="26"/>
      <c r="IL345" s="26"/>
      <c r="IM345" s="26"/>
      <c r="IN345" s="26"/>
      <c r="IO345" s="26"/>
      <c r="IP345" s="26"/>
      <c r="IQ345" s="26"/>
      <c r="IR345" s="80"/>
      <c r="IS345" s="27"/>
      <c r="IT345" s="26"/>
      <c r="IU345" s="80"/>
      <c r="IV345" s="26"/>
      <c r="IW345" s="26"/>
      <c r="IX345" s="26"/>
      <c r="IY345" s="26"/>
      <c r="IZ345" s="26"/>
      <c r="JA345" s="26"/>
      <c r="JB345" s="26"/>
      <c r="JC345" s="26"/>
      <c r="JD345" s="26"/>
      <c r="JE345" s="26"/>
      <c r="JF345" s="26"/>
      <c r="JG345" s="26"/>
      <c r="JH345" s="26"/>
      <c r="JI345" s="26"/>
      <c r="JJ345" s="26"/>
      <c r="JK345" s="26"/>
      <c r="JL345" s="26"/>
      <c r="JM345" s="26"/>
      <c r="JN345" s="26"/>
      <c r="JO345" s="26"/>
      <c r="JP345" s="26"/>
      <c r="JQ345" s="26"/>
      <c r="JR345" s="26"/>
      <c r="JS345" s="26"/>
      <c r="JT345" s="26"/>
      <c r="JU345" s="26"/>
      <c r="JV345" s="26"/>
      <c r="JW345" s="26"/>
      <c r="JX345" s="30"/>
      <c r="JY345" s="30"/>
      <c r="JZ345" s="30"/>
      <c r="KA345" s="30"/>
      <c r="KB345" s="26"/>
      <c r="KC345" s="26"/>
      <c r="KD345" s="26"/>
      <c r="KE345" s="26"/>
      <c r="KF345" s="26"/>
      <c r="KG345" s="26"/>
      <c r="KH345" s="26"/>
      <c r="KI345" s="26"/>
      <c r="KJ345" s="26"/>
      <c r="KK345" s="26"/>
      <c r="KL345" s="26"/>
      <c r="KM345" s="26"/>
      <c r="KN345" s="26"/>
      <c r="KO345" s="26"/>
      <c r="KP345" s="26"/>
      <c r="KQ345" s="26"/>
      <c r="KR345" s="26"/>
      <c r="KS345" s="26"/>
      <c r="KT345" s="26"/>
      <c r="KU345" s="26"/>
      <c r="KV345" s="26"/>
      <c r="KW345" s="26"/>
      <c r="KX345" s="26"/>
      <c r="KY345" s="26"/>
      <c r="KZ345" s="26"/>
      <c r="LA345" s="26"/>
      <c r="LB345" s="26"/>
      <c r="LC345" s="26"/>
      <c r="LD345" s="26"/>
      <c r="LE345" s="26"/>
      <c r="LF345" s="26"/>
      <c r="LG345" s="26"/>
      <c r="LH345" s="26"/>
      <c r="LI345" s="26"/>
      <c r="LJ345" s="26"/>
      <c r="LK345" s="26"/>
      <c r="LL345" s="26"/>
      <c r="LM345" s="26"/>
      <c r="LN345" s="26"/>
      <c r="LO345" s="26"/>
      <c r="LP345" s="26"/>
      <c r="LQ345" s="26"/>
      <c r="LR345" s="26"/>
      <c r="LS345" s="26"/>
    </row>
    <row r="346" spans="1:331" s="154" customFormat="1" ht="31.5" x14ac:dyDescent="0.25">
      <c r="A346" s="21" t="s">
        <v>284</v>
      </c>
      <c r="B346" s="197">
        <f t="shared" si="853"/>
        <v>214693.97582000002</v>
      </c>
      <c r="C346" s="197">
        <f t="shared" si="854"/>
        <v>235774.51307000002</v>
      </c>
      <c r="D346" s="197">
        <f t="shared" si="855"/>
        <v>235774.51307000002</v>
      </c>
      <c r="E346" s="197"/>
      <c r="F346" s="197">
        <f t="shared" si="856"/>
        <v>165751.84972</v>
      </c>
      <c r="G346" s="28">
        <f t="shared" si="872"/>
        <v>70.301003938788455</v>
      </c>
      <c r="H346" s="29">
        <f>H347+H348+H349+H350+H351+H352+H353+H354</f>
        <v>0</v>
      </c>
      <c r="I346" s="29">
        <f>I347+I348+I349+I350+I351+I352+I353+I354</f>
        <v>0</v>
      </c>
      <c r="J346" s="29">
        <f>J347+J348+J349+J350+J351+J352+J353+J354</f>
        <v>0</v>
      </c>
      <c r="K346" s="29"/>
      <c r="L346" s="29"/>
      <c r="M346" s="29">
        <f>M347+M348+M349+M350+M351+M352+M353+M354</f>
        <v>888.88</v>
      </c>
      <c r="N346" s="29">
        <f>N347+N348+N349+N350+N351+N352+N353+N354</f>
        <v>888.88</v>
      </c>
      <c r="O346" s="28">
        <f>N346/M346*100</f>
        <v>100</v>
      </c>
      <c r="P346" s="28"/>
      <c r="Q346" s="29">
        <f t="shared" ref="Q346:S346" si="873">Q347+Q348+Q349+Q350+Q351+Q352+Q353+Q354</f>
        <v>0</v>
      </c>
      <c r="R346" s="29">
        <f t="shared" si="873"/>
        <v>0</v>
      </c>
      <c r="S346" s="29">
        <f t="shared" si="873"/>
        <v>0</v>
      </c>
      <c r="T346" s="28"/>
      <c r="U346" s="29">
        <f t="shared" ref="U346:W346" si="874">U347+U348+U349+U350+U351+U352+U353+U354</f>
        <v>0</v>
      </c>
      <c r="V346" s="29">
        <f t="shared" si="874"/>
        <v>0</v>
      </c>
      <c r="W346" s="29">
        <f t="shared" si="874"/>
        <v>0</v>
      </c>
      <c r="X346" s="29">
        <f>X347+X348+X349+X350+X351+X352+X353+X354</f>
        <v>0</v>
      </c>
      <c r="Y346" s="29">
        <f>Y347+Y348+Y349+Y350+Y351+Y352+Y353+Y354</f>
        <v>0</v>
      </c>
      <c r="Z346" s="29">
        <f>Z347+Z348+Z349+Z350+Z351+Z352+Z353+Z354</f>
        <v>0</v>
      </c>
      <c r="AA346" s="29">
        <f>AA347+AA348+AA349+AA350+AA351+AA352+AA353+AA354</f>
        <v>0</v>
      </c>
      <c r="AB346" s="29">
        <f t="shared" ref="AB346:AD346" si="875">AB347+AB348+AB349+AB350+AB351+AB352+AB353+AB354</f>
        <v>0</v>
      </c>
      <c r="AC346" s="29">
        <f t="shared" si="875"/>
        <v>0</v>
      </c>
      <c r="AD346" s="29">
        <f t="shared" si="875"/>
        <v>0</v>
      </c>
      <c r="AE346" s="29"/>
      <c r="AF346" s="29"/>
      <c r="AG346" s="29">
        <f>AG347+AG348+AG349+AG350+AG351+AG352+AG353+AG354</f>
        <v>0</v>
      </c>
      <c r="AH346" s="29">
        <f>AH347+AH348+AH349+AH350+AH351+AH352+AH353+AH354</f>
        <v>0</v>
      </c>
      <c r="AI346" s="29">
        <f>AI347+AI348+AI349+AI350+AI351+AI352+AI353+AI354</f>
        <v>0</v>
      </c>
      <c r="AJ346" s="29"/>
      <c r="AK346" s="29">
        <f>AK347+AK348+AK349+AK350+AK351+AK352+AK353+AK354</f>
        <v>0</v>
      </c>
      <c r="AL346" s="29">
        <f>AL347+AL348+AL349+AL350+AL351+AL352+AL353+AL354</f>
        <v>0</v>
      </c>
      <c r="AM346" s="29">
        <f>AM347+AM348+AM349+AM350+AM351+AM352+AM353+AM354</f>
        <v>0</v>
      </c>
      <c r="AN346" s="29">
        <f>SUM(AN347:AN354)</f>
        <v>3455.6</v>
      </c>
      <c r="AO346" s="29">
        <f>SUM(AO347:AO354)</f>
        <v>3455.6</v>
      </c>
      <c r="AP346" s="29">
        <f>SUM(AP347:AP354)</f>
        <v>3455.6</v>
      </c>
      <c r="AQ346" s="29">
        <f t="shared" ref="AQ346:AQ355" si="876">AP346/AO346*100</f>
        <v>100</v>
      </c>
      <c r="AR346" s="29">
        <f>AR347+AR348+AR349+AR350+AR351+AR352+AR353+AR354</f>
        <v>102.1</v>
      </c>
      <c r="AS346" s="29">
        <f>AS347+AS348+AS349+AS350+AS351+AS352+AS353+AS354</f>
        <v>102.04</v>
      </c>
      <c r="AT346" s="29">
        <f>AT347+AT348+AT349+AT350+AT351+AT352+AT353+AT354</f>
        <v>102.04</v>
      </c>
      <c r="AU346" s="28">
        <f>AT346/AS346*100</f>
        <v>100</v>
      </c>
      <c r="AV346" s="29">
        <f>AV347+AV348+AV349+AV350+AV351+AV352+AV353+AV354</f>
        <v>0</v>
      </c>
      <c r="AW346" s="29">
        <f>AW347+AW348+AW349+AW350+AW351+AW352+AW353+AW354</f>
        <v>0</v>
      </c>
      <c r="AX346" s="29">
        <f>AX347+AX348+AX349+AX350+AX351+AX352+AX353+AX354</f>
        <v>0</v>
      </c>
      <c r="AY346" s="28"/>
      <c r="AZ346" s="29">
        <f>AZ347+AZ348+AZ349+AZ350+AZ351+AZ352+AZ353+AZ354</f>
        <v>106.89256</v>
      </c>
      <c r="BA346" s="29">
        <f>BA347+BA348+BA349+BA350+BA351+BA352+BA353+BA354</f>
        <v>106.89256</v>
      </c>
      <c r="BB346" s="29">
        <f>BB347+BB348+BB349+BB350+BB351+BB352+BB353+BB354</f>
        <v>106.89256</v>
      </c>
      <c r="BC346" s="28">
        <f>BB346/BA346*100</f>
        <v>100</v>
      </c>
      <c r="BD346" s="29"/>
      <c r="BE346" s="29"/>
      <c r="BF346" s="29"/>
      <c r="BG346" s="28"/>
      <c r="BH346" s="29">
        <f>SUM(BH347:BH354)</f>
        <v>3500</v>
      </c>
      <c r="BI346" s="29">
        <f>SUM(BI347:BI354)</f>
        <v>3178.57143</v>
      </c>
      <c r="BJ346" s="29">
        <f>SUM(BJ347:BJ354)</f>
        <v>3178.57143</v>
      </c>
      <c r="BK346" s="28">
        <f>BJ346/BI346*100</f>
        <v>100</v>
      </c>
      <c r="BL346" s="28"/>
      <c r="BM346" s="29">
        <f>BM347+BM348+BM349+BM350+BM351+BM352+BM353+BM354</f>
        <v>0</v>
      </c>
      <c r="BN346" s="29">
        <f>BN347+BN348+BN349+BN350+BN351+BN352+BN353+BN354</f>
        <v>0</v>
      </c>
      <c r="BO346" s="29">
        <f>BO347+BO348+BO349+BO350+BO351+BO352+BO353+BO354</f>
        <v>0</v>
      </c>
      <c r="BP346" s="29"/>
      <c r="BQ346" s="29">
        <f>BQ347+BQ348+BQ349+BQ350+BQ351+BQ352+BQ353+BQ354</f>
        <v>6431.4458199999999</v>
      </c>
      <c r="BR346" s="29">
        <f>BR347+BR348+BR349+BR350+BR351+BR352+BR353+BR354</f>
        <v>1512.6614</v>
      </c>
      <c r="BS346" s="28">
        <f t="shared" si="858"/>
        <v>23.519772106235358</v>
      </c>
      <c r="BT346" s="29">
        <f>BT347+BT348+BT349+BT350+BT351+BT352+BT353+BT354</f>
        <v>8500</v>
      </c>
      <c r="BU346" s="29">
        <f>BU347+BU348+BU349+BU350+BU351+BU352+BU353+BU354</f>
        <v>8500</v>
      </c>
      <c r="BV346" s="29">
        <f>BV347+BV348+BV349+BV350+BV351+BV352+BV353+BV354</f>
        <v>7748.8409299999994</v>
      </c>
      <c r="BW346" s="28">
        <f>BV346/BU346*100</f>
        <v>91.162834470588223</v>
      </c>
      <c r="BX346" s="29">
        <f>BX347+BX348+BX349+BX350+BX351+BX352+BX353+BX354</f>
        <v>34348.199999999997</v>
      </c>
      <c r="BY346" s="29">
        <f>BY347+BY348+BY349+BY350+BY351+BY352+BY353+BY354</f>
        <v>46229.9</v>
      </c>
      <c r="BZ346" s="29">
        <f>BZ347+BZ348+BZ349+BZ350+BZ351+BZ352+BZ353+BZ354</f>
        <v>27956.15</v>
      </c>
      <c r="CA346" s="29">
        <f>BZ346/BY346*100</f>
        <v>60.472010538634095</v>
      </c>
      <c r="CB346" s="29">
        <f>CB347+CB348+CB349+CB350+CB351+CB352+CB353+CB354</f>
        <v>0</v>
      </c>
      <c r="CC346" s="29">
        <f>CC347+CC348+CC349+CC350+CC351+CC352+CC353+CC354</f>
        <v>0</v>
      </c>
      <c r="CD346" s="29">
        <f>CD347+CD348+CD349+CD350+CD351+CD352+CD353+CD354</f>
        <v>0</v>
      </c>
      <c r="CE346" s="29">
        <f>CE347+CE348+CE349+CE350+CE351+CE352+CE353+CE354</f>
        <v>0</v>
      </c>
      <c r="CF346" s="29">
        <f t="shared" ref="CF346" si="877">CF347+CF348+CF349+CF350+CF351+CF352+CF353+CF354</f>
        <v>5278</v>
      </c>
      <c r="CG346" s="29">
        <f t="shared" ref="CG346:CH346" si="878">CG347+CG348+CG349+CG350+CG351+CG352+CG353+CG354</f>
        <v>5999.2</v>
      </c>
      <c r="CH346" s="29">
        <f t="shared" si="878"/>
        <v>5027.2</v>
      </c>
      <c r="CI346" s="29">
        <f>CH346/CG346*100</f>
        <v>83.797839711961601</v>
      </c>
      <c r="CJ346" s="29">
        <f>CJ347+CJ348+CJ349+CJ350+CJ351+CJ352+CJ353+CJ354</f>
        <v>840</v>
      </c>
      <c r="CK346" s="29">
        <f>CK347+CK348+CK349+CK350+CK351+CK352+CK353+CK354</f>
        <v>840</v>
      </c>
      <c r="CL346" s="29">
        <f>CL347+CL348+CL349+CL350+CL351+CL352+CL353+CL354</f>
        <v>240</v>
      </c>
      <c r="CM346" s="29">
        <f>CL346/CK346*100</f>
        <v>28.571428571428569</v>
      </c>
      <c r="CN346" s="29">
        <f t="shared" ref="CN346" si="879">CN347+CN348+CN349+CN350+CN351+CN352+CN353+CN354</f>
        <v>0</v>
      </c>
      <c r="CO346" s="29">
        <f t="shared" ref="CO346:CT346" si="880">CO347+CO348+CO349+CO350+CO351+CO352+CO353+CO354</f>
        <v>0</v>
      </c>
      <c r="CP346" s="29">
        <f t="shared" si="880"/>
        <v>0</v>
      </c>
      <c r="CQ346" s="29">
        <f t="shared" si="880"/>
        <v>0</v>
      </c>
      <c r="CR346" s="29">
        <f t="shared" ref="CR346" si="881">CR347+CR348+CR349+CR350+CR351+CR352+CR353+CR354</f>
        <v>722.50326000000007</v>
      </c>
      <c r="CS346" s="29">
        <f t="shared" si="880"/>
        <v>722.50326000000007</v>
      </c>
      <c r="CT346" s="29">
        <f t="shared" si="880"/>
        <v>722.50326000000007</v>
      </c>
      <c r="CU346" s="82">
        <f t="shared" ref="CU346:CU350" si="882">CT346/CS346*100</f>
        <v>100</v>
      </c>
      <c r="CV346" s="29"/>
      <c r="CW346" s="29">
        <f t="shared" ref="CW346:DB346" si="883">CW347+CW348+CW349+CW350+CW351+CW352+CW353+CW354</f>
        <v>0</v>
      </c>
      <c r="CX346" s="29">
        <f t="shared" si="883"/>
        <v>0</v>
      </c>
      <c r="CY346" s="29">
        <f t="shared" si="883"/>
        <v>0</v>
      </c>
      <c r="CZ346" s="29">
        <f t="shared" si="883"/>
        <v>62325</v>
      </c>
      <c r="DA346" s="29">
        <f t="shared" si="883"/>
        <v>62325</v>
      </c>
      <c r="DB346" s="29">
        <f t="shared" si="883"/>
        <v>59823.293039999997</v>
      </c>
      <c r="DC346" s="82">
        <f t="shared" si="859"/>
        <v>95.986029747292406</v>
      </c>
      <c r="DD346" s="29">
        <f>SUM(DD347:DD354)</f>
        <v>43293.88</v>
      </c>
      <c r="DE346" s="29">
        <f>SUM(DE347:DE354)</f>
        <v>43293.88</v>
      </c>
      <c r="DF346" s="29">
        <f>SUM(DF347:DF354)</f>
        <v>16057.187550000001</v>
      </c>
      <c r="DG346" s="28">
        <f>DF346/DE346*100</f>
        <v>37.08881613290378</v>
      </c>
      <c r="DH346" s="28"/>
      <c r="DI346" s="29">
        <f>DI347+DI348+DI349+DI350+DI351+DI352+DI353+DI354</f>
        <v>0</v>
      </c>
      <c r="DJ346" s="29">
        <f>DJ347+DJ348+DJ349+DJ350+DJ351+DJ352+DJ353+DJ354</f>
        <v>0</v>
      </c>
      <c r="DK346" s="29">
        <f>DK347+DK348+DK349+DK350+DK351+DK352+DK353+DK354</f>
        <v>0</v>
      </c>
      <c r="DL346" s="29"/>
      <c r="DM346" s="29">
        <f>DM347+DM348+DM349+DM350+DM351+DM352+DM353+DM354</f>
        <v>1900.5</v>
      </c>
      <c r="DN346" s="29">
        <f>DN347+DN348+DN349+DN350+DN351+DN352+DN353+DN354</f>
        <v>0</v>
      </c>
      <c r="DO346" s="28"/>
      <c r="DP346" s="29">
        <f>DP347+DP348+DP349+DP350+DP351+DP352+DP353+DP354</f>
        <v>288.39999999999998</v>
      </c>
      <c r="DQ346" s="29">
        <f>DQ347+DQ348+DQ349+DQ350+DQ351+DQ352+DQ353+DQ354</f>
        <v>288.39999999999998</v>
      </c>
      <c r="DR346" s="29">
        <f>DR347+DR348+DR349+DR350+DR351+DR352+DR353+DR354</f>
        <v>0</v>
      </c>
      <c r="DS346" s="29">
        <f>DR346/DQ346*100</f>
        <v>0</v>
      </c>
      <c r="DT346" s="29"/>
      <c r="DU346" s="29">
        <f>DU347+DU348+DU349+DU350+DU351+DU352+DU353+DU354</f>
        <v>0</v>
      </c>
      <c r="DV346" s="29">
        <f>DV347+DV348+DV349+DV350+DV351+DV352+DV353+DV354</f>
        <v>0</v>
      </c>
      <c r="DW346" s="29">
        <f>DW347+DW348+DW349+DW350+DW351+DW352+DW353+DW354</f>
        <v>0</v>
      </c>
      <c r="DX346" s="29"/>
      <c r="DY346" s="29">
        <f t="shared" ref="DY346:ED346" si="884">DY347+DY348+DY349+DY350+DY351+DY352+DY353+DY354</f>
        <v>0</v>
      </c>
      <c r="DZ346" s="29">
        <f t="shared" si="884"/>
        <v>0</v>
      </c>
      <c r="EA346" s="29">
        <f t="shared" si="884"/>
        <v>0</v>
      </c>
      <c r="EB346" s="29">
        <v>13620.1</v>
      </c>
      <c r="EC346" s="29">
        <f t="shared" si="884"/>
        <v>13620.1</v>
      </c>
      <c r="ED346" s="29">
        <f t="shared" si="884"/>
        <v>8401.6545500000011</v>
      </c>
      <c r="EE346" s="29">
        <f>ED346/EC346*100</f>
        <v>61.685703849457795</v>
      </c>
      <c r="EF346" s="29"/>
      <c r="EG346" s="29"/>
      <c r="EH346" s="29"/>
      <c r="EI346" s="28"/>
      <c r="EJ346" s="29">
        <f>EJ347+EJ348+EJ349+EJ350+EJ351+EJ352+EJ353+EJ354</f>
        <v>11728.9</v>
      </c>
      <c r="EK346" s="29">
        <f>EK347+EK348+EK349+EK350+EK351+EK352+EK353+EK354</f>
        <v>12607.2</v>
      </c>
      <c r="EL346" s="29">
        <f>EL347+EL348+EL349+EL350+EL351+EL352+EL353+EL354</f>
        <v>9455.3250000000007</v>
      </c>
      <c r="EM346" s="29">
        <f>EL346/EK346*100</f>
        <v>74.999405101846563</v>
      </c>
      <c r="EN346" s="29">
        <f>EN347+EN348+EN349+EN350+EN351+EN352+EN353+EN354</f>
        <v>2000.1</v>
      </c>
      <c r="EO346" s="29">
        <f>EO347+EO348+EO349+EO350+EO351+EO352+EO353+EO354</f>
        <v>2000.1</v>
      </c>
      <c r="EP346" s="29">
        <f>EP347+EP348+EP349+EP350+EP351+EP352+EP353+EP354</f>
        <v>580.1</v>
      </c>
      <c r="EQ346" s="29">
        <f>EP346/EO346*100</f>
        <v>29.00354982250888</v>
      </c>
      <c r="ER346" s="29">
        <f>ER347+ER348+ER349+ER350+ER351+ER352+ER353+ER354</f>
        <v>5540.7</v>
      </c>
      <c r="ES346" s="29">
        <f>ES347+ES348+ES349+ES350+ES351+ES352+ES353+ES354</f>
        <v>3693.8</v>
      </c>
      <c r="ET346" s="29">
        <f>ET347+ET348+ET349+ET350+ET351+ET352+ET353+ET354</f>
        <v>3693.8</v>
      </c>
      <c r="EU346" s="29">
        <f>ET346/ES346*100</f>
        <v>100</v>
      </c>
      <c r="EV346" s="29">
        <f>EV347+EV348+EV349+EV350+EV351+EV352+EV353+EV354</f>
        <v>7500</v>
      </c>
      <c r="EW346" s="29">
        <f>EW347+EW348+EW349+EW350+EW351+EW352+EW353+EW354</f>
        <v>8846.9</v>
      </c>
      <c r="EX346" s="29">
        <f>EX347+EX348+EX349+EX350+EX351+EX352+EX353+EX354</f>
        <v>8846.9</v>
      </c>
      <c r="EY346" s="29">
        <f>EX346/EW346*100</f>
        <v>100</v>
      </c>
      <c r="EZ346" s="29">
        <f>EZ347+EZ348+EZ349+EZ350+EZ351+EZ352+EZ353+EZ354</f>
        <v>1400</v>
      </c>
      <c r="FA346" s="29">
        <f>FA347+FA348+FA349+FA350+FA351+FA352+FA353+FA354</f>
        <v>0</v>
      </c>
      <c r="FB346" s="29">
        <f>FB347+FB348+FB349+FB350+FB351+FB352+FB353+FB354</f>
        <v>0</v>
      </c>
      <c r="FC346" s="29"/>
      <c r="FD346" s="29">
        <f>FD347+FD348+FD349+FD350+FD351+FD352+FD353+FD354</f>
        <v>0</v>
      </c>
      <c r="FE346" s="29">
        <f>FE347+FE348+FE349+FE350+FE351+FE352+FE353+FE354</f>
        <v>0</v>
      </c>
      <c r="FF346" s="29">
        <f>FF347+FF348+FF349+FF350+FF351+FF352+FF353+FF354</f>
        <v>0</v>
      </c>
      <c r="FG346" s="29">
        <f>FG347+FG348+FG349+FG350+FG351+FG352+FG353+FG354</f>
        <v>0</v>
      </c>
      <c r="FH346" s="29"/>
      <c r="FI346" s="29">
        <f>FI347+FI348+FI349+FI350+FI351+FI352+FI353+FI354</f>
        <v>0</v>
      </c>
      <c r="FJ346" s="29">
        <f>FJ347+FJ348+FJ349+FJ350+FJ351+FJ352+FJ353+FJ354</f>
        <v>0</v>
      </c>
      <c r="FK346" s="29">
        <f>FK347+FK348+FK349+FK350+FK351+FK352+FK353+FK354</f>
        <v>0</v>
      </c>
      <c r="FL346" s="29"/>
      <c r="FM346" s="29">
        <f t="shared" ref="FM346:FR346" si="885">FM347+FM348+FM349+FM350+FM351+FM352+FM353+FM354</f>
        <v>0</v>
      </c>
      <c r="FN346" s="29">
        <f t="shared" si="885"/>
        <v>0</v>
      </c>
      <c r="FO346" s="29">
        <f t="shared" si="885"/>
        <v>0</v>
      </c>
      <c r="FP346" s="29">
        <f t="shared" ref="FP346" si="886">FP347+FP348+FP349+FP350+FP351+FP352+FP353+FP354</f>
        <v>0</v>
      </c>
      <c r="FQ346" s="29">
        <f t="shared" si="885"/>
        <v>0</v>
      </c>
      <c r="FR346" s="29">
        <f t="shared" si="885"/>
        <v>0</v>
      </c>
      <c r="FS346" s="29"/>
      <c r="FT346" s="29"/>
      <c r="FU346" s="29">
        <f>FU347+FU348+FU349+FU350+FU351+FU352+FU353+FU354</f>
        <v>0</v>
      </c>
      <c r="FV346" s="29">
        <f>FV347+FV348+FV349+FV350+FV351+FV352+FV353+FV354</f>
        <v>0</v>
      </c>
      <c r="FW346" s="29"/>
      <c r="FX346" s="29">
        <f>FX347+FX348+FX349+FX350+FX351+FX352+FX353+FX354</f>
        <v>0</v>
      </c>
      <c r="FY346" s="29">
        <f>FY347+FY348+FY349+FY350+FY351+FY352+FY353+FY354</f>
        <v>0</v>
      </c>
      <c r="FZ346" s="29">
        <f>FZ347+FZ348+FZ349+FZ350+FZ351+FZ352+FZ353+FZ354</f>
        <v>0</v>
      </c>
      <c r="GA346" s="29"/>
      <c r="GB346" s="29">
        <f>GB347+GB348+GB349+GB350+GB351+GB352+GB353+GB354</f>
        <v>0</v>
      </c>
      <c r="GC346" s="29">
        <f>GC347+GC348+GC349+GC350+GC351+GC352+GC353+GC354</f>
        <v>0</v>
      </c>
      <c r="GD346" s="29">
        <f>GD347+GD348+GD349+GD350+GD351+GD352+GD353+GD354</f>
        <v>0</v>
      </c>
      <c r="GE346" s="29"/>
      <c r="GF346" s="29">
        <f>GF347+GF348+GF349+GF350+GF351+GF352+GF353+GF354</f>
        <v>0</v>
      </c>
      <c r="GG346" s="29">
        <f>GG347+GG348+GG349+GG350+GG351+GG352+GG353+GG354</f>
        <v>0</v>
      </c>
      <c r="GH346" s="29">
        <f>GH347+GH348+GH349+GH350+GH351+GH352+GH353+GH354</f>
        <v>0</v>
      </c>
      <c r="GI346" s="29"/>
      <c r="GJ346" s="29"/>
      <c r="GK346" s="29">
        <f>GK347+GK348+GK349+GK350+GK351+GK352+GK353+GK354</f>
        <v>0</v>
      </c>
      <c r="GL346" s="29">
        <f>GL347+GL348+GL349+GL350+GL351+GL352+GL353+GL354</f>
        <v>0</v>
      </c>
      <c r="GM346" s="29"/>
      <c r="GN346" s="29">
        <f>GN347+GN348+GN349+GN350+GN351+GN352+GN353+GN354</f>
        <v>0</v>
      </c>
      <c r="GO346" s="29">
        <f>GO347+GO348+GO349+GO350+GO351+GO352+GO353+GO354</f>
        <v>0</v>
      </c>
      <c r="GP346" s="29">
        <f>GP347+GP348+GP349+GP350+GP351+GP352+GP353+GP354</f>
        <v>0</v>
      </c>
      <c r="GQ346" s="29"/>
      <c r="GR346" s="29"/>
      <c r="GS346" s="29">
        <f>GS347+GS348+GS349+GS350+GS351+GS352+GS353+GS354</f>
        <v>0</v>
      </c>
      <c r="GT346" s="29">
        <f>GT347+GT348+GT349+GT350+GT351+GT352+GT353+GT354</f>
        <v>0</v>
      </c>
      <c r="GU346" s="29">
        <f>GU347+GU348+GU349+GU350+GU351+GU352+GU353+GU354</f>
        <v>0</v>
      </c>
      <c r="GV346" s="29"/>
      <c r="GW346" s="29"/>
      <c r="GX346" s="29"/>
      <c r="GY346" s="28"/>
      <c r="GZ346" s="28"/>
      <c r="HA346" s="29">
        <f>HA347+HA348+HA349+HA350+HA351+HA352+HA353+HA354</f>
        <v>0</v>
      </c>
      <c r="HB346" s="29">
        <f>HB347+HB348+HB349+HB350+HB351+HB352+HB353+HB354</f>
        <v>0</v>
      </c>
      <c r="HC346" s="28"/>
      <c r="HD346" s="28"/>
      <c r="HE346" s="29">
        <f>HE347+HE348+HE349+HE350+HE351+HE352+HE353+HE354</f>
        <v>0</v>
      </c>
      <c r="HF346" s="29">
        <f>HF347+HF348+HF349+HF350+HF351+HF352+HF353+HF354</f>
        <v>0</v>
      </c>
      <c r="HG346" s="28"/>
      <c r="HH346" s="29">
        <f>HH347+HH348+HH349+HH350+HH351+HH352+HH353+HH354</f>
        <v>3000</v>
      </c>
      <c r="HI346" s="29">
        <f>HI347+HI348+HI349+HI350+HI351+HI352+HI353+HI354</f>
        <v>2000</v>
      </c>
      <c r="HJ346" s="29">
        <f>HJ347+HJ348+HJ349+HJ350+HJ351+HJ352+HJ353+HJ354</f>
        <v>2000</v>
      </c>
      <c r="HK346" s="28">
        <f>HJ346/HI346*100</f>
        <v>100</v>
      </c>
      <c r="HL346" s="29">
        <f>HL347+HL348+HL349+HL350+HL351+HL352+HL353+HL354</f>
        <v>3665</v>
      </c>
      <c r="HM346" s="29">
        <f>HM347+HM348+HM349+HM350+HM351+HM352+HM353+HM354</f>
        <v>3665</v>
      </c>
      <c r="HN346" s="29">
        <f>HN347+HN348+HN349+HN350+HN351+HN352+HN353+HN354</f>
        <v>2440.65</v>
      </c>
      <c r="HO346" s="28">
        <f>HN346/HM346*100</f>
        <v>66.593451568894963</v>
      </c>
      <c r="HP346" s="29">
        <f>HP347+HP348+HP349+HP350+HP351+HP352+HP353+HP354</f>
        <v>0</v>
      </c>
      <c r="HQ346" s="29">
        <f>HQ347+HQ348+HQ349+HQ350+HQ351+HQ352+HQ353+HQ354</f>
        <v>0</v>
      </c>
      <c r="HR346" s="29">
        <f>HR347+HR348+HR349+HR350+HR351+HR352+HR353+HR354</f>
        <v>0</v>
      </c>
      <c r="HS346" s="28"/>
      <c r="HT346" s="29">
        <f>HT347+HT348+HT349+HT350+HT351+HT352+HT353+HT354</f>
        <v>3478.6</v>
      </c>
      <c r="HU346" s="29">
        <f>HU347+HU348+HU349+HU350+HU351+HU352+HU353+HU354</f>
        <v>3478.6</v>
      </c>
      <c r="HV346" s="29">
        <f>HV347+HV348+HV349+HV350+HV351+HV352+HV353+HV354</f>
        <v>3478.6</v>
      </c>
      <c r="HW346" s="28">
        <f t="shared" ref="HW346:HW362" si="887">HV346/HU346*100</f>
        <v>100</v>
      </c>
      <c r="HX346" s="29"/>
      <c r="HY346" s="29"/>
      <c r="HZ346" s="29"/>
      <c r="IA346" s="28"/>
      <c r="IB346" s="29"/>
      <c r="IC346" s="29"/>
      <c r="ID346" s="29"/>
      <c r="IE346" s="28"/>
      <c r="IF346" s="29"/>
      <c r="IG346" s="29"/>
      <c r="IH346" s="29"/>
      <c r="II346" s="28"/>
      <c r="IJ346" s="28"/>
      <c r="IK346" s="29"/>
      <c r="IL346" s="29"/>
      <c r="IM346" s="28"/>
      <c r="IN346" s="28"/>
      <c r="IO346" s="29"/>
      <c r="IP346" s="29"/>
      <c r="IQ346" s="28"/>
      <c r="IR346" s="29"/>
      <c r="IS346" s="29">
        <f>IS347+IS348+IS349+IS350+IS351+IS352+IS353+IS354</f>
        <v>0</v>
      </c>
      <c r="IT346" s="29">
        <f>IT347+IT348+IT349+IT350+IT351+IT352+IT353+IT354</f>
        <v>0</v>
      </c>
      <c r="IU346" s="29">
        <f>IU347+IU348+IU349+IU350+IU351+IU352+IU353+IU354</f>
        <v>0</v>
      </c>
      <c r="IV346" s="29"/>
      <c r="IW346" s="29"/>
      <c r="IX346" s="29"/>
      <c r="IY346" s="28"/>
      <c r="IZ346" s="29"/>
      <c r="JA346" s="29"/>
      <c r="JB346" s="29"/>
      <c r="JC346" s="28"/>
      <c r="JD346" s="28"/>
      <c r="JE346" s="29">
        <f>SUM(JE347:JE354)</f>
        <v>1600</v>
      </c>
      <c r="JF346" s="29">
        <f>SUM(JF347:JF354)</f>
        <v>35</v>
      </c>
      <c r="JG346" s="28">
        <f>JF346/JE346*100</f>
        <v>2.1875</v>
      </c>
      <c r="JH346" s="29"/>
      <c r="JI346" s="29"/>
      <c r="JJ346" s="29"/>
      <c r="JK346" s="28"/>
      <c r="JL346" s="28"/>
      <c r="JM346" s="29"/>
      <c r="JN346" s="29"/>
      <c r="JO346" s="28"/>
      <c r="JP346" s="29"/>
      <c r="JQ346" s="29"/>
      <c r="JR346" s="29"/>
      <c r="JS346" s="28"/>
      <c r="JT346" s="28"/>
      <c r="JU346" s="28"/>
      <c r="JV346" s="28"/>
      <c r="JW346" s="28"/>
      <c r="JX346" s="75"/>
      <c r="JY346" s="75"/>
      <c r="JZ346" s="75"/>
      <c r="KA346" s="75"/>
      <c r="KB346" s="28"/>
      <c r="KC346" s="29"/>
      <c r="KD346" s="29"/>
      <c r="KE346" s="28"/>
      <c r="KF346" s="28"/>
      <c r="KG346" s="29"/>
      <c r="KH346" s="29"/>
      <c r="KI346" s="28"/>
      <c r="KJ346" s="28"/>
      <c r="KK346" s="29"/>
      <c r="KL346" s="29"/>
      <c r="KM346" s="28"/>
      <c r="KN346" s="28"/>
      <c r="KO346" s="29"/>
      <c r="KP346" s="29"/>
      <c r="KQ346" s="28"/>
      <c r="KR346" s="28"/>
      <c r="KS346" s="29"/>
      <c r="KT346" s="29"/>
      <c r="KU346" s="28"/>
      <c r="KV346" s="28"/>
      <c r="KW346" s="29"/>
      <c r="KX346" s="29"/>
      <c r="KY346" s="28"/>
      <c r="KZ346" s="28"/>
      <c r="LA346" s="29"/>
      <c r="LB346" s="29"/>
      <c r="LC346" s="28"/>
      <c r="LD346" s="28"/>
      <c r="LE346" s="29"/>
      <c r="LF346" s="29"/>
      <c r="LG346" s="28"/>
      <c r="LH346" s="28"/>
      <c r="LI346" s="29"/>
      <c r="LJ346" s="29"/>
      <c r="LK346" s="28"/>
      <c r="LL346" s="28"/>
      <c r="LM346" s="29"/>
      <c r="LN346" s="29"/>
      <c r="LO346" s="28"/>
      <c r="LP346" s="28"/>
      <c r="LQ346" s="29"/>
      <c r="LR346" s="29"/>
      <c r="LS346" s="28"/>
    </row>
    <row r="347" spans="1:331" ht="16.5" customHeight="1" x14ac:dyDescent="0.25">
      <c r="A347" s="66" t="s">
        <v>226</v>
      </c>
      <c r="B347" s="198">
        <f t="shared" si="853"/>
        <v>143146.47255999999</v>
      </c>
      <c r="C347" s="198">
        <f t="shared" si="854"/>
        <v>155895.06398999997</v>
      </c>
      <c r="D347" s="198">
        <f t="shared" si="855"/>
        <v>155895.06398999997</v>
      </c>
      <c r="E347" s="198"/>
      <c r="F347" s="198">
        <f t="shared" si="856"/>
        <v>95944.551090000008</v>
      </c>
      <c r="G347" s="26">
        <f t="shared" si="872"/>
        <v>61.544316179346424</v>
      </c>
      <c r="H347" s="27"/>
      <c r="I347" s="27"/>
      <c r="J347" s="26"/>
      <c r="K347" s="27"/>
      <c r="L347" s="27"/>
      <c r="M347" s="27">
        <v>888.88</v>
      </c>
      <c r="N347" s="27">
        <v>888.88</v>
      </c>
      <c r="O347" s="26">
        <f>N347/M347*100</f>
        <v>100</v>
      </c>
      <c r="P347" s="26"/>
      <c r="Q347" s="27"/>
      <c r="R347" s="27"/>
      <c r="S347" s="26"/>
      <c r="T347" s="26"/>
      <c r="U347" s="27"/>
      <c r="V347" s="27"/>
      <c r="W347" s="26"/>
      <c r="X347" s="27"/>
      <c r="Y347" s="27"/>
      <c r="Z347" s="27"/>
      <c r="AA347" s="26"/>
      <c r="AB347" s="26"/>
      <c r="AC347" s="26"/>
      <c r="AD347" s="26"/>
      <c r="AE347" s="27"/>
      <c r="AF347" s="27"/>
      <c r="AG347" s="26"/>
      <c r="AH347" s="26"/>
      <c r="AI347" s="27"/>
      <c r="AJ347" s="27"/>
      <c r="AK347" s="27">
        <v>0</v>
      </c>
      <c r="AL347" s="27">
        <v>0</v>
      </c>
      <c r="AM347" s="26"/>
      <c r="AN347" s="27">
        <v>3455.6</v>
      </c>
      <c r="AO347" s="27">
        <v>3455.6</v>
      </c>
      <c r="AP347" s="27">
        <v>3455.6</v>
      </c>
      <c r="AQ347" s="27">
        <f t="shared" si="876"/>
        <v>100</v>
      </c>
      <c r="AR347" s="27">
        <v>102.1</v>
      </c>
      <c r="AS347" s="27">
        <v>102.04</v>
      </c>
      <c r="AT347" s="27">
        <v>102.04</v>
      </c>
      <c r="AU347" s="26">
        <f>AT347/AS347*100</f>
        <v>100</v>
      </c>
      <c r="AV347" s="27"/>
      <c r="AW347" s="27"/>
      <c r="AX347" s="27"/>
      <c r="AY347" s="26"/>
      <c r="AZ347" s="27">
        <v>106.89256</v>
      </c>
      <c r="BA347" s="27">
        <v>106.89256</v>
      </c>
      <c r="BB347" s="27">
        <v>106.89256</v>
      </c>
      <c r="BC347" s="26">
        <f>BB347/BA347*100</f>
        <v>100</v>
      </c>
      <c r="BD347" s="27"/>
      <c r="BE347" s="27"/>
      <c r="BF347" s="27"/>
      <c r="BG347" s="26"/>
      <c r="BH347" s="27">
        <v>3500</v>
      </c>
      <c r="BI347" s="27">
        <v>3178.57143</v>
      </c>
      <c r="BJ347" s="27">
        <v>3178.57143</v>
      </c>
      <c r="BK347" s="26">
        <f>BJ347/BI347*100</f>
        <v>100</v>
      </c>
      <c r="BL347" s="26"/>
      <c r="BM347" s="27"/>
      <c r="BN347" s="27"/>
      <c r="BO347" s="26"/>
      <c r="BP347" s="26"/>
      <c r="BQ347" s="26"/>
      <c r="BR347" s="26"/>
      <c r="BS347" s="26"/>
      <c r="BT347" s="27">
        <v>0</v>
      </c>
      <c r="BU347" s="27">
        <v>0</v>
      </c>
      <c r="BV347" s="27"/>
      <c r="BW347" s="26"/>
      <c r="BX347" s="27">
        <v>34348.199999999997</v>
      </c>
      <c r="BY347" s="27">
        <v>46229.9</v>
      </c>
      <c r="BZ347" s="26">
        <v>27956.15</v>
      </c>
      <c r="CA347" s="27">
        <f>BZ347/BY347*100</f>
        <v>60.472010538634095</v>
      </c>
      <c r="CB347" s="27"/>
      <c r="CC347" s="27"/>
      <c r="CD347" s="79"/>
      <c r="CE347" s="79"/>
      <c r="CF347" s="27">
        <v>5278</v>
      </c>
      <c r="CG347" s="27">
        <v>5999.2</v>
      </c>
      <c r="CH347" s="27">
        <v>5027.2</v>
      </c>
      <c r="CI347" s="27">
        <f>CH347/CG347*100</f>
        <v>83.797839711961601</v>
      </c>
      <c r="CJ347" s="27">
        <v>840</v>
      </c>
      <c r="CK347" s="27">
        <v>840</v>
      </c>
      <c r="CL347" s="27">
        <v>240</v>
      </c>
      <c r="CM347" s="27">
        <f>CL347/CK347*100</f>
        <v>28.571428571428569</v>
      </c>
      <c r="CN347" s="27"/>
      <c r="CO347" s="27"/>
      <c r="CP347" s="79"/>
      <c r="CQ347" s="79"/>
      <c r="CR347" s="27"/>
      <c r="CS347" s="27"/>
      <c r="CT347" s="79"/>
      <c r="CU347" s="31"/>
      <c r="CV347" s="79"/>
      <c r="CW347" s="27"/>
      <c r="CX347" s="79"/>
      <c r="CY347" s="79"/>
      <c r="CZ347" s="27"/>
      <c r="DA347" s="27"/>
      <c r="DB347" s="79"/>
      <c r="DC347" s="31"/>
      <c r="DD347" s="27">
        <v>43293.88</v>
      </c>
      <c r="DE347" s="27">
        <v>43293.88</v>
      </c>
      <c r="DF347" s="27">
        <v>16057.187550000001</v>
      </c>
      <c r="DG347" s="26">
        <f>DF347/DE347*100</f>
        <v>37.08881613290378</v>
      </c>
      <c r="DH347" s="26"/>
      <c r="DI347" s="27"/>
      <c r="DJ347" s="79"/>
      <c r="DK347" s="79"/>
      <c r="DL347" s="79"/>
      <c r="DM347" s="27"/>
      <c r="DN347" s="79"/>
      <c r="DO347" s="26"/>
      <c r="DP347" s="27">
        <v>288.39999999999998</v>
      </c>
      <c r="DQ347" s="27">
        <v>288.39999999999998</v>
      </c>
      <c r="DR347" s="27"/>
      <c r="DS347" s="27">
        <f>DR347/DQ347*100</f>
        <v>0</v>
      </c>
      <c r="DT347" s="27"/>
      <c r="DU347" s="27"/>
      <c r="DV347" s="79"/>
      <c r="DW347" s="79"/>
      <c r="DX347" s="79"/>
      <c r="DY347" s="27"/>
      <c r="DZ347" s="79"/>
      <c r="EA347" s="79"/>
      <c r="EB347" s="27">
        <v>13620.1</v>
      </c>
      <c r="EC347" s="27">
        <v>13620.1</v>
      </c>
      <c r="ED347" s="27">
        <v>8401.6545500000011</v>
      </c>
      <c r="EE347" s="27">
        <f>ED347/EC347*100</f>
        <v>61.685703849457795</v>
      </c>
      <c r="EF347" s="27"/>
      <c r="EG347" s="27"/>
      <c r="EH347" s="79"/>
      <c r="EI347" s="26"/>
      <c r="EJ347" s="27">
        <v>11728.9</v>
      </c>
      <c r="EK347" s="27">
        <v>12607.2</v>
      </c>
      <c r="EL347" s="27">
        <v>9455.3250000000007</v>
      </c>
      <c r="EM347" s="27">
        <f>EL347/EK347*100</f>
        <v>74.999405101846563</v>
      </c>
      <c r="EN347" s="27">
        <v>2000.1</v>
      </c>
      <c r="EO347" s="27">
        <v>2000.1</v>
      </c>
      <c r="EP347" s="27">
        <v>580.1</v>
      </c>
      <c r="EQ347" s="27">
        <f>EP347/EO347*100</f>
        <v>29.00354982250888</v>
      </c>
      <c r="ER347" s="27">
        <v>5540.7</v>
      </c>
      <c r="ES347" s="27">
        <v>3693.8</v>
      </c>
      <c r="ET347" s="27">
        <v>3693.8</v>
      </c>
      <c r="EU347" s="27">
        <f>ET347/ES347*100</f>
        <v>100</v>
      </c>
      <c r="EV347" s="27">
        <v>7500</v>
      </c>
      <c r="EW347" s="27">
        <v>8846.9</v>
      </c>
      <c r="EX347" s="27">
        <v>8846.9</v>
      </c>
      <c r="EY347" s="27">
        <f>EX347/EW347*100</f>
        <v>100</v>
      </c>
      <c r="EZ347" s="27">
        <v>1400</v>
      </c>
      <c r="FA347" s="27"/>
      <c r="FB347" s="27"/>
      <c r="FC347" s="27"/>
      <c r="FD347" s="27"/>
      <c r="FE347" s="27"/>
      <c r="FF347" s="79"/>
      <c r="FG347" s="79"/>
      <c r="FH347" s="79"/>
      <c r="FI347" s="27"/>
      <c r="FJ347" s="79"/>
      <c r="FK347" s="79"/>
      <c r="FL347" s="79"/>
      <c r="FM347" s="27"/>
      <c r="FN347" s="79"/>
      <c r="FO347" s="79"/>
      <c r="FP347" s="27"/>
      <c r="FQ347" s="27"/>
      <c r="FR347" s="27"/>
      <c r="FS347" s="27"/>
      <c r="FT347" s="27"/>
      <c r="FU347" s="27"/>
      <c r="FV347" s="27"/>
      <c r="FW347" s="27"/>
      <c r="FX347" s="27"/>
      <c r="FY347" s="27"/>
      <c r="FZ347" s="27"/>
      <c r="GA347" s="27"/>
      <c r="GB347" s="27"/>
      <c r="GC347" s="27"/>
      <c r="GD347" s="27"/>
      <c r="GE347" s="27"/>
      <c r="GF347" s="27"/>
      <c r="GG347" s="27"/>
      <c r="GH347" s="27"/>
      <c r="GI347" s="27"/>
      <c r="GJ347" s="27"/>
      <c r="GK347" s="27"/>
      <c r="GL347" s="27"/>
      <c r="GM347" s="27"/>
      <c r="GN347" s="27"/>
      <c r="GO347" s="27"/>
      <c r="GP347" s="27"/>
      <c r="GQ347" s="27"/>
      <c r="GR347" s="27"/>
      <c r="GS347" s="27">
        <v>0</v>
      </c>
      <c r="GT347" s="27">
        <v>0</v>
      </c>
      <c r="GU347" s="26"/>
      <c r="GV347" s="27"/>
      <c r="GW347" s="27"/>
      <c r="GX347" s="27"/>
      <c r="GY347" s="26"/>
      <c r="GZ347" s="26"/>
      <c r="HA347" s="27"/>
      <c r="HB347" s="27"/>
      <c r="HC347" s="26"/>
      <c r="HD347" s="26"/>
      <c r="HE347" s="27"/>
      <c r="HF347" s="27"/>
      <c r="HG347" s="26"/>
      <c r="HH347" s="27">
        <v>3000</v>
      </c>
      <c r="HI347" s="27">
        <v>2000</v>
      </c>
      <c r="HJ347" s="27">
        <v>2000</v>
      </c>
      <c r="HK347" s="26">
        <f>HJ347/HI347*100</f>
        <v>100</v>
      </c>
      <c r="HL347" s="27">
        <v>3665</v>
      </c>
      <c r="HM347" s="27">
        <v>3665</v>
      </c>
      <c r="HN347" s="27">
        <v>2440.65</v>
      </c>
      <c r="HO347" s="26">
        <f>HN347/HM347*100</f>
        <v>66.593451568894963</v>
      </c>
      <c r="HP347" s="27"/>
      <c r="HQ347" s="27"/>
      <c r="HR347" s="27"/>
      <c r="HS347" s="26"/>
      <c r="HT347" s="27">
        <v>3478.6</v>
      </c>
      <c r="HU347" s="27">
        <v>3478.6</v>
      </c>
      <c r="HV347" s="27">
        <v>3478.6</v>
      </c>
      <c r="HW347" s="26">
        <f t="shared" si="887"/>
        <v>100</v>
      </c>
      <c r="HX347" s="27"/>
      <c r="HY347" s="27"/>
      <c r="HZ347" s="27"/>
      <c r="IA347" s="26"/>
      <c r="IB347" s="27"/>
      <c r="IC347" s="27"/>
      <c r="ID347" s="27"/>
      <c r="IE347" s="26"/>
      <c r="IF347" s="27"/>
      <c r="IG347" s="27"/>
      <c r="IH347" s="27"/>
      <c r="II347" s="26"/>
      <c r="IJ347" s="26"/>
      <c r="IK347" s="27"/>
      <c r="IL347" s="27"/>
      <c r="IM347" s="26"/>
      <c r="IN347" s="26"/>
      <c r="IO347" s="27"/>
      <c r="IP347" s="27"/>
      <c r="IQ347" s="26"/>
      <c r="IR347" s="79"/>
      <c r="IS347" s="27"/>
      <c r="IT347" s="79"/>
      <c r="IU347" s="79"/>
      <c r="IV347" s="27"/>
      <c r="IW347" s="27"/>
      <c r="IX347" s="27"/>
      <c r="IY347" s="26"/>
      <c r="IZ347" s="27"/>
      <c r="JA347" s="27"/>
      <c r="JB347" s="27"/>
      <c r="JC347" s="26"/>
      <c r="JD347" s="26"/>
      <c r="JE347" s="27">
        <v>1600</v>
      </c>
      <c r="JF347" s="27">
        <v>35</v>
      </c>
      <c r="JG347" s="26">
        <f>JF347/JE347*100</f>
        <v>2.1875</v>
      </c>
      <c r="JH347" s="27"/>
      <c r="JI347" s="27"/>
      <c r="JJ347" s="27"/>
      <c r="JK347" s="26"/>
      <c r="JL347" s="26"/>
      <c r="JM347" s="27"/>
      <c r="JN347" s="27"/>
      <c r="JO347" s="26"/>
      <c r="JP347" s="27"/>
      <c r="JQ347" s="27"/>
      <c r="JR347" s="27"/>
      <c r="JS347" s="26"/>
      <c r="JT347" s="26"/>
      <c r="JU347" s="26"/>
      <c r="JV347" s="26"/>
      <c r="JW347" s="26"/>
      <c r="JX347" s="30"/>
      <c r="JY347" s="30"/>
      <c r="JZ347" s="30"/>
      <c r="KA347" s="30"/>
      <c r="KB347" s="26"/>
      <c r="KC347" s="27"/>
      <c r="KD347" s="27"/>
      <c r="KE347" s="26"/>
      <c r="KF347" s="26"/>
      <c r="KG347" s="27"/>
      <c r="KH347" s="27"/>
      <c r="KI347" s="26"/>
      <c r="KJ347" s="26"/>
      <c r="KK347" s="27"/>
      <c r="KL347" s="27"/>
      <c r="KM347" s="26"/>
      <c r="KN347" s="26"/>
      <c r="KO347" s="27"/>
      <c r="KP347" s="27"/>
      <c r="KQ347" s="26"/>
      <c r="KR347" s="26"/>
      <c r="KS347" s="27"/>
      <c r="KT347" s="27"/>
      <c r="KU347" s="26"/>
      <c r="KV347" s="26"/>
      <c r="KW347" s="27"/>
      <c r="KX347" s="27"/>
      <c r="KY347" s="26"/>
      <c r="KZ347" s="26"/>
      <c r="LA347" s="27"/>
      <c r="LB347" s="27"/>
      <c r="LC347" s="26"/>
      <c r="LD347" s="26"/>
      <c r="LE347" s="27"/>
      <c r="LF347" s="27"/>
      <c r="LG347" s="26"/>
      <c r="LH347" s="26"/>
      <c r="LI347" s="27"/>
      <c r="LJ347" s="27"/>
      <c r="LK347" s="26"/>
      <c r="LL347" s="26"/>
      <c r="LM347" s="27"/>
      <c r="LN347" s="27"/>
      <c r="LO347" s="26"/>
      <c r="LP347" s="26"/>
      <c r="LQ347" s="27"/>
      <c r="LR347" s="27"/>
      <c r="LS347" s="26"/>
    </row>
    <row r="348" spans="1:331" ht="15.75" x14ac:dyDescent="0.25">
      <c r="A348" s="66" t="s">
        <v>489</v>
      </c>
      <c r="B348" s="198">
        <f t="shared" si="853"/>
        <v>15090.819219999999</v>
      </c>
      <c r="C348" s="198">
        <f t="shared" si="854"/>
        <v>18491.319220000001</v>
      </c>
      <c r="D348" s="198">
        <f t="shared" si="855"/>
        <v>18491.319220000001</v>
      </c>
      <c r="E348" s="198"/>
      <c r="F348" s="198">
        <f t="shared" si="856"/>
        <v>13921.84866</v>
      </c>
      <c r="G348" s="26">
        <f t="shared" si="872"/>
        <v>75.288563754511827</v>
      </c>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7"/>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v>1500</v>
      </c>
      <c r="BR348" s="26">
        <v>1332.6614</v>
      </c>
      <c r="BS348" s="26">
        <f t="shared" si="858"/>
        <v>88.844093333333333</v>
      </c>
      <c r="BT348" s="26"/>
      <c r="BU348" s="26"/>
      <c r="BV348" s="26"/>
      <c r="BW348" s="26"/>
      <c r="BX348" s="184"/>
      <c r="BY348" s="184"/>
      <c r="BZ348" s="184"/>
      <c r="CA348" s="184"/>
      <c r="CB348" s="26"/>
      <c r="CC348" s="26"/>
      <c r="CD348" s="26"/>
      <c r="CE348" s="80"/>
      <c r="CF348" s="26"/>
      <c r="CG348" s="26"/>
      <c r="CH348" s="26"/>
      <c r="CI348" s="80"/>
      <c r="CJ348" s="26"/>
      <c r="CK348" s="26"/>
      <c r="CL348" s="26"/>
      <c r="CM348" s="80"/>
      <c r="CN348" s="26"/>
      <c r="CO348" s="26"/>
      <c r="CP348" s="26"/>
      <c r="CQ348" s="80"/>
      <c r="CR348" s="26">
        <v>231.81922</v>
      </c>
      <c r="CS348" s="26">
        <v>231.81922</v>
      </c>
      <c r="CT348" s="26">
        <v>231.81922</v>
      </c>
      <c r="CU348" s="31">
        <f t="shared" si="882"/>
        <v>100</v>
      </c>
      <c r="CV348" s="80"/>
      <c r="CW348" s="26"/>
      <c r="CX348" s="26"/>
      <c r="CY348" s="80"/>
      <c r="CZ348" s="26">
        <v>14859</v>
      </c>
      <c r="DA348" s="26">
        <v>14859</v>
      </c>
      <c r="DB348" s="26">
        <v>12357.368039999999</v>
      </c>
      <c r="DC348" s="31">
        <f t="shared" si="859"/>
        <v>83.164197052291527</v>
      </c>
      <c r="DD348" s="26"/>
      <c r="DE348" s="26"/>
      <c r="DF348" s="26"/>
      <c r="DG348" s="80"/>
      <c r="DH348" s="80"/>
      <c r="DI348" s="26"/>
      <c r="DJ348" s="26"/>
      <c r="DK348" s="80"/>
      <c r="DL348" s="80"/>
      <c r="DM348" s="26">
        <v>1900.5</v>
      </c>
      <c r="DN348" s="26"/>
      <c r="DO348" s="26"/>
      <c r="DP348" s="26"/>
      <c r="DQ348" s="26"/>
      <c r="DR348" s="26"/>
      <c r="DS348" s="27"/>
      <c r="DT348" s="27"/>
      <c r="DU348" s="27"/>
      <c r="DV348" s="26"/>
      <c r="DW348" s="80"/>
      <c r="DX348" s="80"/>
      <c r="DY348" s="27"/>
      <c r="DZ348" s="26"/>
      <c r="EA348" s="80"/>
      <c r="EB348" s="27"/>
      <c r="EC348" s="27"/>
      <c r="ED348" s="26"/>
      <c r="EE348" s="80"/>
      <c r="EF348" s="27"/>
      <c r="EG348" s="27"/>
      <c r="EH348" s="26"/>
      <c r="EI348" s="26"/>
      <c r="EJ348" s="27"/>
      <c r="EK348" s="27"/>
      <c r="EL348" s="26"/>
      <c r="EM348" s="80"/>
      <c r="EN348" s="27"/>
      <c r="EO348" s="27"/>
      <c r="EP348" s="26"/>
      <c r="EQ348" s="27"/>
      <c r="ER348" s="26"/>
      <c r="ES348" s="26"/>
      <c r="ET348" s="26"/>
      <c r="EU348" s="80"/>
      <c r="EV348" s="26"/>
      <c r="EW348" s="26"/>
      <c r="EX348" s="26"/>
      <c r="EY348" s="26"/>
      <c r="EZ348" s="26"/>
      <c r="FA348" s="26"/>
      <c r="FB348" s="26"/>
      <c r="FC348" s="26"/>
      <c r="FD348" s="27"/>
      <c r="FE348" s="27"/>
      <c r="FF348" s="26"/>
      <c r="FG348" s="80"/>
      <c r="FH348" s="80"/>
      <c r="FI348" s="27"/>
      <c r="FJ348" s="26"/>
      <c r="FK348" s="80"/>
      <c r="FL348" s="80"/>
      <c r="FM348" s="27"/>
      <c r="FN348" s="26"/>
      <c r="FO348" s="80"/>
      <c r="FP348" s="26"/>
      <c r="FQ348" s="26"/>
      <c r="FR348" s="26"/>
      <c r="FS348" s="80"/>
      <c r="FT348" s="80"/>
      <c r="FU348" s="26"/>
      <c r="FV348" s="26"/>
      <c r="FW348" s="80"/>
      <c r="FX348" s="26"/>
      <c r="FY348" s="26"/>
      <c r="FZ348" s="26"/>
      <c r="GA348" s="80"/>
      <c r="GB348" s="26"/>
      <c r="GC348" s="26"/>
      <c r="GD348" s="26"/>
      <c r="GE348" s="80"/>
      <c r="GF348" s="26"/>
      <c r="GG348" s="26"/>
      <c r="GH348" s="26"/>
      <c r="GI348" s="80"/>
      <c r="GJ348" s="80"/>
      <c r="GK348" s="26"/>
      <c r="GL348" s="26"/>
      <c r="GM348" s="80"/>
      <c r="GN348" s="26"/>
      <c r="GO348" s="26"/>
      <c r="GP348" s="26"/>
      <c r="GQ348" s="80"/>
      <c r="GR348" s="80"/>
      <c r="GS348" s="26"/>
      <c r="GT348" s="26"/>
      <c r="GU348" s="26"/>
      <c r="GV348" s="26"/>
      <c r="GW348" s="26"/>
      <c r="GX348" s="26"/>
      <c r="GY348" s="26"/>
      <c r="GZ348" s="26"/>
      <c r="HA348" s="26"/>
      <c r="HB348" s="26"/>
      <c r="HC348" s="26"/>
      <c r="HD348" s="26"/>
      <c r="HE348" s="26"/>
      <c r="HF348" s="26"/>
      <c r="HG348" s="26"/>
      <c r="HH348" s="26"/>
      <c r="HI348" s="26"/>
      <c r="HJ348" s="26"/>
      <c r="HK348" s="26"/>
      <c r="HL348" s="26"/>
      <c r="HM348" s="26"/>
      <c r="HN348" s="26"/>
      <c r="HO348" s="26"/>
      <c r="HP348" s="26"/>
      <c r="HQ348" s="26"/>
      <c r="HR348" s="26"/>
      <c r="HS348" s="26"/>
      <c r="HT348" s="26"/>
      <c r="HU348" s="26"/>
      <c r="HV348" s="26"/>
      <c r="HW348" s="26"/>
      <c r="HX348" s="26"/>
      <c r="HY348" s="26"/>
      <c r="HZ348" s="26"/>
      <c r="IA348" s="26"/>
      <c r="IB348" s="26"/>
      <c r="IC348" s="26"/>
      <c r="ID348" s="26"/>
      <c r="IE348" s="26"/>
      <c r="IF348" s="26"/>
      <c r="IG348" s="26"/>
      <c r="IH348" s="26"/>
      <c r="II348" s="26"/>
      <c r="IJ348" s="26"/>
      <c r="IK348" s="26"/>
      <c r="IL348" s="26"/>
      <c r="IM348" s="26"/>
      <c r="IN348" s="26"/>
      <c r="IO348" s="26"/>
      <c r="IP348" s="26"/>
      <c r="IQ348" s="26"/>
      <c r="IR348" s="80"/>
      <c r="IS348" s="27"/>
      <c r="IT348" s="26"/>
      <c r="IU348" s="80"/>
      <c r="IV348" s="26"/>
      <c r="IW348" s="26"/>
      <c r="IX348" s="26"/>
      <c r="IY348" s="26"/>
      <c r="IZ348" s="26"/>
      <c r="JA348" s="26"/>
      <c r="JB348" s="26"/>
      <c r="JC348" s="26"/>
      <c r="JD348" s="26"/>
      <c r="JE348" s="26"/>
      <c r="JF348" s="26"/>
      <c r="JG348" s="26"/>
      <c r="JH348" s="26"/>
      <c r="JI348" s="26"/>
      <c r="JJ348" s="26"/>
      <c r="JK348" s="26"/>
      <c r="JL348" s="26"/>
      <c r="JM348" s="26"/>
      <c r="JN348" s="26"/>
      <c r="JO348" s="26"/>
      <c r="JP348" s="26"/>
      <c r="JQ348" s="26"/>
      <c r="JR348" s="26"/>
      <c r="JS348" s="26"/>
      <c r="JT348" s="26"/>
      <c r="JU348" s="26"/>
      <c r="JV348" s="26"/>
      <c r="JW348" s="26"/>
      <c r="JX348" s="30"/>
      <c r="JY348" s="30"/>
      <c r="JZ348" s="30"/>
      <c r="KA348" s="30"/>
      <c r="KB348" s="26"/>
      <c r="KC348" s="26"/>
      <c r="KD348" s="26"/>
      <c r="KE348" s="26"/>
      <c r="KF348" s="26"/>
      <c r="KG348" s="26"/>
      <c r="KH348" s="26"/>
      <c r="KI348" s="26"/>
      <c r="KJ348" s="26"/>
      <c r="KK348" s="26"/>
      <c r="KL348" s="26"/>
      <c r="KM348" s="26"/>
      <c r="KN348" s="26"/>
      <c r="KO348" s="26"/>
      <c r="KP348" s="26"/>
      <c r="KQ348" s="26"/>
      <c r="KR348" s="26"/>
      <c r="KS348" s="26"/>
      <c r="KT348" s="26"/>
      <c r="KU348" s="26"/>
      <c r="KV348" s="26"/>
      <c r="KW348" s="26"/>
      <c r="KX348" s="26"/>
      <c r="KY348" s="26"/>
      <c r="KZ348" s="26"/>
      <c r="LA348" s="26"/>
      <c r="LB348" s="26"/>
      <c r="LC348" s="26"/>
      <c r="LD348" s="26"/>
      <c r="LE348" s="26"/>
      <c r="LF348" s="26"/>
      <c r="LG348" s="26"/>
      <c r="LH348" s="26"/>
      <c r="LI348" s="26"/>
      <c r="LJ348" s="26"/>
      <c r="LK348" s="26"/>
      <c r="LL348" s="26"/>
      <c r="LM348" s="26"/>
      <c r="LN348" s="26"/>
      <c r="LO348" s="26"/>
      <c r="LP348" s="26"/>
      <c r="LQ348" s="26"/>
      <c r="LR348" s="26"/>
      <c r="LS348" s="26"/>
    </row>
    <row r="349" spans="1:331" ht="15.75" x14ac:dyDescent="0.25">
      <c r="A349" s="66" t="s">
        <v>490</v>
      </c>
      <c r="B349" s="198">
        <f t="shared" si="853"/>
        <v>9357.8192199999994</v>
      </c>
      <c r="C349" s="198">
        <f t="shared" si="854"/>
        <v>10696.24584</v>
      </c>
      <c r="D349" s="198">
        <f t="shared" si="855"/>
        <v>10696.24584</v>
      </c>
      <c r="E349" s="198"/>
      <c r="F349" s="198">
        <f t="shared" si="856"/>
        <v>9357.7742199999993</v>
      </c>
      <c r="G349" s="26">
        <f t="shared" si="872"/>
        <v>87.486529011939766</v>
      </c>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7"/>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v>1338.4266200000002</v>
      </c>
      <c r="BR349" s="26"/>
      <c r="BS349" s="26">
        <f t="shared" si="858"/>
        <v>0</v>
      </c>
      <c r="BT349" s="26"/>
      <c r="BU349" s="26"/>
      <c r="BV349" s="26"/>
      <c r="BW349" s="26"/>
      <c r="BX349" s="184"/>
      <c r="BY349" s="184"/>
      <c r="BZ349" s="184"/>
      <c r="CA349" s="184"/>
      <c r="CB349" s="26"/>
      <c r="CC349" s="26"/>
      <c r="CD349" s="26"/>
      <c r="CE349" s="80"/>
      <c r="CF349" s="26"/>
      <c r="CG349" s="26"/>
      <c r="CH349" s="26"/>
      <c r="CI349" s="80"/>
      <c r="CJ349" s="26"/>
      <c r="CK349" s="26"/>
      <c r="CL349" s="26"/>
      <c r="CM349" s="80"/>
      <c r="CN349" s="26"/>
      <c r="CO349" s="26"/>
      <c r="CP349" s="26"/>
      <c r="CQ349" s="80"/>
      <c r="CR349" s="26">
        <v>231.81922</v>
      </c>
      <c r="CS349" s="26">
        <v>231.81922</v>
      </c>
      <c r="CT349" s="26">
        <v>231.81922</v>
      </c>
      <c r="CU349" s="31">
        <f t="shared" si="882"/>
        <v>100</v>
      </c>
      <c r="CV349" s="80"/>
      <c r="CW349" s="26"/>
      <c r="CX349" s="26"/>
      <c r="CY349" s="80"/>
      <c r="CZ349" s="26">
        <v>9126</v>
      </c>
      <c r="DA349" s="26">
        <v>9126</v>
      </c>
      <c r="DB349" s="26">
        <v>9125.9549999999999</v>
      </c>
      <c r="DC349" s="31">
        <f t="shared" si="859"/>
        <v>99.999506903353051</v>
      </c>
      <c r="DD349" s="26"/>
      <c r="DE349" s="26"/>
      <c r="DF349" s="26"/>
      <c r="DG349" s="80"/>
      <c r="DH349" s="80"/>
      <c r="DI349" s="26"/>
      <c r="DJ349" s="26"/>
      <c r="DK349" s="80"/>
      <c r="DL349" s="80"/>
      <c r="DM349" s="26"/>
      <c r="DN349" s="26"/>
      <c r="DO349" s="26"/>
      <c r="DP349" s="26"/>
      <c r="DQ349" s="26"/>
      <c r="DR349" s="26"/>
      <c r="DS349" s="27"/>
      <c r="DT349" s="27"/>
      <c r="DU349" s="27"/>
      <c r="DV349" s="26"/>
      <c r="DW349" s="80"/>
      <c r="DX349" s="80"/>
      <c r="DY349" s="27"/>
      <c r="DZ349" s="26"/>
      <c r="EA349" s="80"/>
      <c r="EB349" s="27"/>
      <c r="EC349" s="27"/>
      <c r="ED349" s="26"/>
      <c r="EE349" s="80"/>
      <c r="EF349" s="27"/>
      <c r="EG349" s="27"/>
      <c r="EH349" s="26"/>
      <c r="EI349" s="26"/>
      <c r="EJ349" s="27"/>
      <c r="EK349" s="27"/>
      <c r="EL349" s="26"/>
      <c r="EM349" s="80"/>
      <c r="EN349" s="27"/>
      <c r="EO349" s="27"/>
      <c r="EP349" s="26"/>
      <c r="EQ349" s="27"/>
      <c r="ER349" s="26"/>
      <c r="ES349" s="26"/>
      <c r="ET349" s="26"/>
      <c r="EU349" s="80"/>
      <c r="EV349" s="26"/>
      <c r="EW349" s="26"/>
      <c r="EX349" s="26"/>
      <c r="EY349" s="26"/>
      <c r="EZ349" s="26"/>
      <c r="FA349" s="26"/>
      <c r="FB349" s="26"/>
      <c r="FC349" s="26"/>
      <c r="FD349" s="27"/>
      <c r="FE349" s="27"/>
      <c r="FF349" s="26"/>
      <c r="FG349" s="80"/>
      <c r="FH349" s="80"/>
      <c r="FI349" s="27"/>
      <c r="FJ349" s="26"/>
      <c r="FK349" s="80"/>
      <c r="FL349" s="80"/>
      <c r="FM349" s="27"/>
      <c r="FN349" s="26"/>
      <c r="FO349" s="80"/>
      <c r="FP349" s="26"/>
      <c r="FQ349" s="26"/>
      <c r="FR349" s="26"/>
      <c r="FS349" s="80"/>
      <c r="FT349" s="80"/>
      <c r="FU349" s="26"/>
      <c r="FV349" s="26"/>
      <c r="FW349" s="80"/>
      <c r="FX349" s="26"/>
      <c r="FY349" s="26"/>
      <c r="FZ349" s="26"/>
      <c r="GA349" s="80"/>
      <c r="GB349" s="26"/>
      <c r="GC349" s="26"/>
      <c r="GD349" s="26"/>
      <c r="GE349" s="80"/>
      <c r="GF349" s="26"/>
      <c r="GG349" s="26"/>
      <c r="GH349" s="26"/>
      <c r="GI349" s="80"/>
      <c r="GJ349" s="80"/>
      <c r="GK349" s="26"/>
      <c r="GL349" s="26"/>
      <c r="GM349" s="80"/>
      <c r="GN349" s="26"/>
      <c r="GO349" s="26"/>
      <c r="GP349" s="26"/>
      <c r="GQ349" s="80"/>
      <c r="GR349" s="80"/>
      <c r="GS349" s="26"/>
      <c r="GT349" s="26"/>
      <c r="GU349" s="26"/>
      <c r="GV349" s="26"/>
      <c r="GW349" s="26"/>
      <c r="GX349" s="26"/>
      <c r="GY349" s="26"/>
      <c r="GZ349" s="26"/>
      <c r="HA349" s="26"/>
      <c r="HB349" s="26"/>
      <c r="HC349" s="26"/>
      <c r="HD349" s="26"/>
      <c r="HE349" s="26"/>
      <c r="HF349" s="26"/>
      <c r="HG349" s="26"/>
      <c r="HH349" s="26"/>
      <c r="HI349" s="26"/>
      <c r="HJ349" s="26"/>
      <c r="HK349" s="26"/>
      <c r="HL349" s="26"/>
      <c r="HM349" s="26"/>
      <c r="HN349" s="26"/>
      <c r="HO349" s="26"/>
      <c r="HP349" s="26"/>
      <c r="HQ349" s="26"/>
      <c r="HR349" s="26"/>
      <c r="HS349" s="26"/>
      <c r="HT349" s="26"/>
      <c r="HU349" s="26"/>
      <c r="HV349" s="26"/>
      <c r="HW349" s="26"/>
      <c r="HX349" s="26"/>
      <c r="HY349" s="26"/>
      <c r="HZ349" s="26"/>
      <c r="IA349" s="26"/>
      <c r="IB349" s="26"/>
      <c r="IC349" s="26"/>
      <c r="ID349" s="26"/>
      <c r="IE349" s="26"/>
      <c r="IF349" s="26"/>
      <c r="IG349" s="26"/>
      <c r="IH349" s="26"/>
      <c r="II349" s="26"/>
      <c r="IJ349" s="26"/>
      <c r="IK349" s="26"/>
      <c r="IL349" s="26"/>
      <c r="IM349" s="26"/>
      <c r="IN349" s="26"/>
      <c r="IO349" s="26"/>
      <c r="IP349" s="26"/>
      <c r="IQ349" s="26"/>
      <c r="IR349" s="80"/>
      <c r="IS349" s="27"/>
      <c r="IT349" s="26"/>
      <c r="IU349" s="80"/>
      <c r="IV349" s="26"/>
      <c r="IW349" s="26"/>
      <c r="IX349" s="26"/>
      <c r="IY349" s="26"/>
      <c r="IZ349" s="26"/>
      <c r="JA349" s="26"/>
      <c r="JB349" s="26"/>
      <c r="JC349" s="26"/>
      <c r="JD349" s="26"/>
      <c r="JE349" s="26"/>
      <c r="JF349" s="26"/>
      <c r="JG349" s="26"/>
      <c r="JH349" s="26"/>
      <c r="JI349" s="26"/>
      <c r="JJ349" s="26"/>
      <c r="JK349" s="26"/>
      <c r="JL349" s="26"/>
      <c r="JM349" s="26"/>
      <c r="JN349" s="26"/>
      <c r="JO349" s="26"/>
      <c r="JP349" s="26"/>
      <c r="JQ349" s="26"/>
      <c r="JR349" s="26"/>
      <c r="JS349" s="26"/>
      <c r="JT349" s="26"/>
      <c r="JU349" s="26"/>
      <c r="JV349" s="26"/>
      <c r="JW349" s="26"/>
      <c r="JX349" s="30"/>
      <c r="JY349" s="30"/>
      <c r="JZ349" s="30"/>
      <c r="KA349" s="30"/>
      <c r="KB349" s="26"/>
      <c r="KC349" s="26"/>
      <c r="KD349" s="26"/>
      <c r="KE349" s="26"/>
      <c r="KF349" s="26"/>
      <c r="KG349" s="26"/>
      <c r="KH349" s="26"/>
      <c r="KI349" s="26"/>
      <c r="KJ349" s="26"/>
      <c r="KK349" s="26"/>
      <c r="KL349" s="26"/>
      <c r="KM349" s="26"/>
      <c r="KN349" s="26"/>
      <c r="KO349" s="26"/>
      <c r="KP349" s="26"/>
      <c r="KQ349" s="26"/>
      <c r="KR349" s="26"/>
      <c r="KS349" s="26"/>
      <c r="KT349" s="26"/>
      <c r="KU349" s="26"/>
      <c r="KV349" s="26"/>
      <c r="KW349" s="26"/>
      <c r="KX349" s="26"/>
      <c r="KY349" s="26"/>
      <c r="KZ349" s="26"/>
      <c r="LA349" s="26"/>
      <c r="LB349" s="26"/>
      <c r="LC349" s="26"/>
      <c r="LD349" s="26"/>
      <c r="LE349" s="26"/>
      <c r="LF349" s="26"/>
      <c r="LG349" s="26"/>
      <c r="LH349" s="26"/>
      <c r="LI349" s="26"/>
      <c r="LJ349" s="26"/>
      <c r="LK349" s="26"/>
      <c r="LL349" s="26"/>
      <c r="LM349" s="26"/>
      <c r="LN349" s="26"/>
      <c r="LO349" s="26"/>
      <c r="LP349" s="26"/>
      <c r="LQ349" s="26"/>
      <c r="LR349" s="26"/>
      <c r="LS349" s="26"/>
    </row>
    <row r="350" spans="1:331" ht="15.75" x14ac:dyDescent="0.25">
      <c r="A350" s="66" t="s">
        <v>172</v>
      </c>
      <c r="B350" s="198">
        <f t="shared" si="853"/>
        <v>10675.63731</v>
      </c>
      <c r="C350" s="198">
        <f t="shared" si="854"/>
        <v>10675.63731</v>
      </c>
      <c r="D350" s="198">
        <f t="shared" si="855"/>
        <v>10675.63731</v>
      </c>
      <c r="E350" s="198"/>
      <c r="F350" s="198">
        <f t="shared" si="856"/>
        <v>10675.607309999999</v>
      </c>
      <c r="G350" s="26">
        <f t="shared" si="872"/>
        <v>99.999718986331871</v>
      </c>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7"/>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184"/>
      <c r="BY350" s="184"/>
      <c r="BZ350" s="184"/>
      <c r="CA350" s="184"/>
      <c r="CB350" s="26"/>
      <c r="CC350" s="26"/>
      <c r="CD350" s="26"/>
      <c r="CE350" s="80"/>
      <c r="CF350" s="26"/>
      <c r="CG350" s="26"/>
      <c r="CH350" s="26"/>
      <c r="CI350" s="80"/>
      <c r="CJ350" s="26"/>
      <c r="CK350" s="26"/>
      <c r="CL350" s="26"/>
      <c r="CM350" s="80"/>
      <c r="CN350" s="26"/>
      <c r="CO350" s="26"/>
      <c r="CP350" s="26"/>
      <c r="CQ350" s="80"/>
      <c r="CR350" s="26">
        <v>208.63730999999999</v>
      </c>
      <c r="CS350" s="26">
        <v>208.63730999999999</v>
      </c>
      <c r="CT350" s="26">
        <v>208.63730999999999</v>
      </c>
      <c r="CU350" s="31">
        <f t="shared" si="882"/>
        <v>100</v>
      </c>
      <c r="CV350" s="80"/>
      <c r="CW350" s="26"/>
      <c r="CX350" s="26"/>
      <c r="CY350" s="80"/>
      <c r="CZ350" s="26">
        <v>10467</v>
      </c>
      <c r="DA350" s="26">
        <v>10467</v>
      </c>
      <c r="DB350" s="26">
        <v>10466.969999999999</v>
      </c>
      <c r="DC350" s="31">
        <f t="shared" si="859"/>
        <v>99.999713384924036</v>
      </c>
      <c r="DD350" s="26"/>
      <c r="DE350" s="26"/>
      <c r="DF350" s="26"/>
      <c r="DG350" s="80"/>
      <c r="DH350" s="80"/>
      <c r="DI350" s="26"/>
      <c r="DJ350" s="26"/>
      <c r="DK350" s="80"/>
      <c r="DL350" s="80"/>
      <c r="DM350" s="26"/>
      <c r="DN350" s="26"/>
      <c r="DO350" s="26"/>
      <c r="DP350" s="26"/>
      <c r="DQ350" s="26"/>
      <c r="DR350" s="26"/>
      <c r="DS350" s="27"/>
      <c r="DT350" s="27"/>
      <c r="DU350" s="27"/>
      <c r="DV350" s="26"/>
      <c r="DW350" s="80"/>
      <c r="DX350" s="80"/>
      <c r="DY350" s="27"/>
      <c r="DZ350" s="26"/>
      <c r="EA350" s="80"/>
      <c r="EB350" s="27"/>
      <c r="EC350" s="27"/>
      <c r="ED350" s="26"/>
      <c r="EE350" s="80"/>
      <c r="EF350" s="27"/>
      <c r="EG350" s="27"/>
      <c r="EH350" s="26"/>
      <c r="EI350" s="26"/>
      <c r="EJ350" s="27"/>
      <c r="EK350" s="27"/>
      <c r="EL350" s="26"/>
      <c r="EM350" s="80"/>
      <c r="EN350" s="27"/>
      <c r="EO350" s="27"/>
      <c r="EP350" s="26"/>
      <c r="EQ350" s="27"/>
      <c r="ER350" s="26"/>
      <c r="ES350" s="26"/>
      <c r="ET350" s="26"/>
      <c r="EU350" s="80"/>
      <c r="EV350" s="26"/>
      <c r="EW350" s="26"/>
      <c r="EX350" s="26"/>
      <c r="EY350" s="26"/>
      <c r="EZ350" s="26"/>
      <c r="FA350" s="26"/>
      <c r="FB350" s="26"/>
      <c r="FC350" s="26"/>
      <c r="FD350" s="27"/>
      <c r="FE350" s="27"/>
      <c r="FF350" s="26"/>
      <c r="FG350" s="80"/>
      <c r="FH350" s="80"/>
      <c r="FI350" s="27"/>
      <c r="FJ350" s="26"/>
      <c r="FK350" s="80"/>
      <c r="FL350" s="80"/>
      <c r="FM350" s="27"/>
      <c r="FN350" s="26"/>
      <c r="FO350" s="80"/>
      <c r="FP350" s="26"/>
      <c r="FQ350" s="26"/>
      <c r="FR350" s="26"/>
      <c r="FS350" s="80"/>
      <c r="FT350" s="80"/>
      <c r="FU350" s="26"/>
      <c r="FV350" s="26"/>
      <c r="FW350" s="80"/>
      <c r="FX350" s="26"/>
      <c r="FY350" s="26"/>
      <c r="FZ350" s="26"/>
      <c r="GA350" s="80"/>
      <c r="GB350" s="26"/>
      <c r="GC350" s="26"/>
      <c r="GD350" s="26"/>
      <c r="GE350" s="80"/>
      <c r="GF350" s="26"/>
      <c r="GG350" s="26"/>
      <c r="GH350" s="26"/>
      <c r="GI350" s="80"/>
      <c r="GJ350" s="80"/>
      <c r="GK350" s="26"/>
      <c r="GL350" s="26"/>
      <c r="GM350" s="80"/>
      <c r="GN350" s="26"/>
      <c r="GO350" s="26"/>
      <c r="GP350" s="26"/>
      <c r="GQ350" s="80"/>
      <c r="GR350" s="80"/>
      <c r="GS350" s="26"/>
      <c r="GT350" s="26"/>
      <c r="GU350" s="26"/>
      <c r="GV350" s="26"/>
      <c r="GW350" s="26"/>
      <c r="GX350" s="26"/>
      <c r="GY350" s="26"/>
      <c r="GZ350" s="26"/>
      <c r="HA350" s="26"/>
      <c r="HB350" s="26"/>
      <c r="HC350" s="26"/>
      <c r="HD350" s="26"/>
      <c r="HE350" s="26"/>
      <c r="HF350" s="26"/>
      <c r="HG350" s="26"/>
      <c r="HH350" s="26"/>
      <c r="HI350" s="26"/>
      <c r="HJ350" s="26"/>
      <c r="HK350" s="26"/>
      <c r="HL350" s="26"/>
      <c r="HM350" s="26"/>
      <c r="HN350" s="26"/>
      <c r="HO350" s="26"/>
      <c r="HP350" s="26"/>
      <c r="HQ350" s="26"/>
      <c r="HR350" s="26"/>
      <c r="HS350" s="26"/>
      <c r="HT350" s="26"/>
      <c r="HU350" s="26"/>
      <c r="HV350" s="26"/>
      <c r="HW350" s="26"/>
      <c r="HX350" s="26"/>
      <c r="HY350" s="26"/>
      <c r="HZ350" s="26"/>
      <c r="IA350" s="26"/>
      <c r="IB350" s="26"/>
      <c r="IC350" s="26"/>
      <c r="ID350" s="26"/>
      <c r="IE350" s="26"/>
      <c r="IF350" s="26"/>
      <c r="IG350" s="26"/>
      <c r="IH350" s="26"/>
      <c r="II350" s="26"/>
      <c r="IJ350" s="26"/>
      <c r="IK350" s="26"/>
      <c r="IL350" s="26"/>
      <c r="IM350" s="26"/>
      <c r="IN350" s="26"/>
      <c r="IO350" s="26"/>
      <c r="IP350" s="26"/>
      <c r="IQ350" s="26"/>
      <c r="IR350" s="80"/>
      <c r="IS350" s="27"/>
      <c r="IT350" s="26"/>
      <c r="IU350" s="80"/>
      <c r="IV350" s="26"/>
      <c r="IW350" s="26"/>
      <c r="IX350" s="26"/>
      <c r="IY350" s="26"/>
      <c r="IZ350" s="26"/>
      <c r="JA350" s="26"/>
      <c r="JB350" s="26"/>
      <c r="JC350" s="26"/>
      <c r="JD350" s="26"/>
      <c r="JE350" s="26"/>
      <c r="JF350" s="26"/>
      <c r="JG350" s="26"/>
      <c r="JH350" s="26"/>
      <c r="JI350" s="26"/>
      <c r="JJ350" s="26"/>
      <c r="JK350" s="26"/>
      <c r="JL350" s="26"/>
      <c r="JM350" s="26"/>
      <c r="JN350" s="26"/>
      <c r="JO350" s="26"/>
      <c r="JP350" s="26"/>
      <c r="JQ350" s="26"/>
      <c r="JR350" s="26"/>
      <c r="JS350" s="26"/>
      <c r="JT350" s="26"/>
      <c r="JU350" s="26"/>
      <c r="JV350" s="26"/>
      <c r="JW350" s="26"/>
      <c r="JX350" s="30"/>
      <c r="JY350" s="30"/>
      <c r="JZ350" s="30"/>
      <c r="KA350" s="30"/>
      <c r="KB350" s="26"/>
      <c r="KC350" s="26"/>
      <c r="KD350" s="26"/>
      <c r="KE350" s="26"/>
      <c r="KF350" s="26"/>
      <c r="KG350" s="26"/>
      <c r="KH350" s="26"/>
      <c r="KI350" s="26"/>
      <c r="KJ350" s="26"/>
      <c r="KK350" s="26"/>
      <c r="KL350" s="26"/>
      <c r="KM350" s="26"/>
      <c r="KN350" s="26"/>
      <c r="KO350" s="26"/>
      <c r="KP350" s="26"/>
      <c r="KQ350" s="26"/>
      <c r="KR350" s="26"/>
      <c r="KS350" s="26"/>
      <c r="KT350" s="26"/>
      <c r="KU350" s="26"/>
      <c r="KV350" s="26"/>
      <c r="KW350" s="26"/>
      <c r="KX350" s="26"/>
      <c r="KY350" s="26"/>
      <c r="KZ350" s="26"/>
      <c r="LA350" s="26"/>
      <c r="LB350" s="26"/>
      <c r="LC350" s="26"/>
      <c r="LD350" s="26"/>
      <c r="LE350" s="26"/>
      <c r="LF350" s="26"/>
      <c r="LG350" s="26"/>
      <c r="LH350" s="26"/>
      <c r="LI350" s="26"/>
      <c r="LJ350" s="26"/>
      <c r="LK350" s="26"/>
      <c r="LL350" s="26"/>
      <c r="LM350" s="26"/>
      <c r="LN350" s="26"/>
      <c r="LO350" s="26"/>
      <c r="LP350" s="26"/>
      <c r="LQ350" s="26"/>
      <c r="LR350" s="26"/>
      <c r="LS350" s="26"/>
    </row>
    <row r="351" spans="1:331" ht="15.75" x14ac:dyDescent="0.25">
      <c r="A351" s="66" t="s">
        <v>493</v>
      </c>
      <c r="B351" s="198">
        <f t="shared" si="853"/>
        <v>4839</v>
      </c>
      <c r="C351" s="198">
        <f t="shared" si="854"/>
        <v>5439</v>
      </c>
      <c r="D351" s="198">
        <f t="shared" si="855"/>
        <v>5439</v>
      </c>
      <c r="E351" s="198"/>
      <c r="F351" s="198">
        <f t="shared" si="856"/>
        <v>5019</v>
      </c>
      <c r="G351" s="26">
        <f t="shared" si="872"/>
        <v>92.277992277992283</v>
      </c>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7"/>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v>600</v>
      </c>
      <c r="BR351" s="26">
        <v>180</v>
      </c>
      <c r="BS351" s="26">
        <f t="shared" si="858"/>
        <v>30</v>
      </c>
      <c r="BT351" s="26"/>
      <c r="BU351" s="26"/>
      <c r="BV351" s="26"/>
      <c r="BW351" s="26"/>
      <c r="BX351" s="184"/>
      <c r="BY351" s="184"/>
      <c r="BZ351" s="184"/>
      <c r="CA351" s="184"/>
      <c r="CB351" s="26"/>
      <c r="CC351" s="26"/>
      <c r="CD351" s="26"/>
      <c r="CE351" s="80"/>
      <c r="CF351" s="26"/>
      <c r="CG351" s="26"/>
      <c r="CH351" s="26"/>
      <c r="CI351" s="80"/>
      <c r="CJ351" s="26"/>
      <c r="CK351" s="26"/>
      <c r="CL351" s="26"/>
      <c r="CM351" s="80"/>
      <c r="CN351" s="26"/>
      <c r="CO351" s="26"/>
      <c r="CP351" s="26"/>
      <c r="CQ351" s="80"/>
      <c r="CR351" s="26"/>
      <c r="CS351" s="26"/>
      <c r="CT351" s="26"/>
      <c r="CU351" s="31"/>
      <c r="CV351" s="80"/>
      <c r="CW351" s="26"/>
      <c r="CX351" s="26"/>
      <c r="CY351" s="80"/>
      <c r="CZ351" s="26">
        <v>4839</v>
      </c>
      <c r="DA351" s="26">
        <v>4839</v>
      </c>
      <c r="DB351" s="26">
        <v>4839</v>
      </c>
      <c r="DC351" s="31">
        <f t="shared" si="859"/>
        <v>100</v>
      </c>
      <c r="DD351" s="26"/>
      <c r="DE351" s="26"/>
      <c r="DF351" s="26"/>
      <c r="DG351" s="80"/>
      <c r="DH351" s="80"/>
      <c r="DI351" s="26"/>
      <c r="DJ351" s="26"/>
      <c r="DK351" s="80"/>
      <c r="DL351" s="80"/>
      <c r="DM351" s="26"/>
      <c r="DN351" s="26"/>
      <c r="DO351" s="80"/>
      <c r="DP351" s="26"/>
      <c r="DQ351" s="26"/>
      <c r="DR351" s="26"/>
      <c r="DS351" s="27"/>
      <c r="DT351" s="27"/>
      <c r="DU351" s="27"/>
      <c r="DV351" s="26"/>
      <c r="DW351" s="80"/>
      <c r="DX351" s="80"/>
      <c r="DY351" s="27"/>
      <c r="DZ351" s="26"/>
      <c r="EA351" s="80"/>
      <c r="EB351" s="27"/>
      <c r="EC351" s="27"/>
      <c r="ED351" s="26"/>
      <c r="EE351" s="80"/>
      <c r="EF351" s="27"/>
      <c r="EG351" s="27"/>
      <c r="EH351" s="26"/>
      <c r="EI351" s="26"/>
      <c r="EJ351" s="27"/>
      <c r="EK351" s="27"/>
      <c r="EL351" s="26"/>
      <c r="EM351" s="80"/>
      <c r="EN351" s="27"/>
      <c r="EO351" s="27"/>
      <c r="EP351" s="26"/>
      <c r="EQ351" s="27"/>
      <c r="ER351" s="26"/>
      <c r="ES351" s="26"/>
      <c r="ET351" s="26"/>
      <c r="EU351" s="80"/>
      <c r="EV351" s="26"/>
      <c r="EW351" s="26"/>
      <c r="EX351" s="26"/>
      <c r="EY351" s="26"/>
      <c r="EZ351" s="26"/>
      <c r="FA351" s="26"/>
      <c r="FB351" s="26"/>
      <c r="FC351" s="26"/>
      <c r="FD351" s="27"/>
      <c r="FE351" s="27"/>
      <c r="FF351" s="26"/>
      <c r="FG351" s="80"/>
      <c r="FH351" s="80"/>
      <c r="FI351" s="27"/>
      <c r="FJ351" s="26"/>
      <c r="FK351" s="80"/>
      <c r="FL351" s="80"/>
      <c r="FM351" s="27"/>
      <c r="FN351" s="26"/>
      <c r="FO351" s="80"/>
      <c r="FP351" s="26"/>
      <c r="FQ351" s="26"/>
      <c r="FR351" s="26"/>
      <c r="FS351" s="80"/>
      <c r="FT351" s="80"/>
      <c r="FU351" s="26"/>
      <c r="FV351" s="26"/>
      <c r="FW351" s="80"/>
      <c r="FX351" s="26"/>
      <c r="FY351" s="26"/>
      <c r="FZ351" s="26"/>
      <c r="GA351" s="80"/>
      <c r="GB351" s="26"/>
      <c r="GC351" s="26"/>
      <c r="GD351" s="26"/>
      <c r="GE351" s="80"/>
      <c r="GF351" s="26"/>
      <c r="GG351" s="26"/>
      <c r="GH351" s="26"/>
      <c r="GI351" s="80"/>
      <c r="GJ351" s="80"/>
      <c r="GK351" s="26"/>
      <c r="GL351" s="26"/>
      <c r="GM351" s="80"/>
      <c r="GN351" s="26"/>
      <c r="GO351" s="26"/>
      <c r="GP351" s="26"/>
      <c r="GQ351" s="80"/>
      <c r="GR351" s="80"/>
      <c r="GS351" s="26"/>
      <c r="GT351" s="26"/>
      <c r="GU351" s="26"/>
      <c r="GV351" s="26"/>
      <c r="GW351" s="26"/>
      <c r="GX351" s="26"/>
      <c r="GY351" s="26"/>
      <c r="GZ351" s="26"/>
      <c r="HA351" s="26"/>
      <c r="HB351" s="26"/>
      <c r="HC351" s="26"/>
      <c r="HD351" s="26"/>
      <c r="HE351" s="26"/>
      <c r="HF351" s="26"/>
      <c r="HG351" s="26"/>
      <c r="HH351" s="26"/>
      <c r="HI351" s="26"/>
      <c r="HJ351" s="26"/>
      <c r="HK351" s="26"/>
      <c r="HL351" s="26"/>
      <c r="HM351" s="26"/>
      <c r="HN351" s="26"/>
      <c r="HO351" s="26"/>
      <c r="HP351" s="26"/>
      <c r="HQ351" s="26"/>
      <c r="HR351" s="26"/>
      <c r="HS351" s="26"/>
      <c r="HT351" s="26"/>
      <c r="HU351" s="26"/>
      <c r="HV351" s="26"/>
      <c r="HW351" s="26"/>
      <c r="HX351" s="26"/>
      <c r="HY351" s="26"/>
      <c r="HZ351" s="26"/>
      <c r="IA351" s="26"/>
      <c r="IB351" s="26"/>
      <c r="IC351" s="26"/>
      <c r="ID351" s="26"/>
      <c r="IE351" s="26"/>
      <c r="IF351" s="26"/>
      <c r="IG351" s="26"/>
      <c r="IH351" s="26"/>
      <c r="II351" s="26"/>
      <c r="IJ351" s="26"/>
      <c r="IK351" s="26"/>
      <c r="IL351" s="26"/>
      <c r="IM351" s="26"/>
      <c r="IN351" s="26"/>
      <c r="IO351" s="26"/>
      <c r="IP351" s="26"/>
      <c r="IQ351" s="26"/>
      <c r="IR351" s="80"/>
      <c r="IS351" s="27"/>
      <c r="IT351" s="26"/>
      <c r="IU351" s="80"/>
      <c r="IV351" s="26"/>
      <c r="IW351" s="26"/>
      <c r="IX351" s="26"/>
      <c r="IY351" s="26"/>
      <c r="IZ351" s="26"/>
      <c r="JA351" s="26"/>
      <c r="JB351" s="26"/>
      <c r="JC351" s="26"/>
      <c r="JD351" s="26"/>
      <c r="JE351" s="26"/>
      <c r="JF351" s="26"/>
      <c r="JG351" s="26"/>
      <c r="JH351" s="26"/>
      <c r="JI351" s="26"/>
      <c r="JJ351" s="26"/>
      <c r="JK351" s="26"/>
      <c r="JL351" s="26"/>
      <c r="JM351" s="26"/>
      <c r="JN351" s="26"/>
      <c r="JO351" s="26"/>
      <c r="JP351" s="26"/>
      <c r="JQ351" s="26"/>
      <c r="JR351" s="26"/>
      <c r="JS351" s="26"/>
      <c r="JT351" s="26"/>
      <c r="JU351" s="26"/>
      <c r="JV351" s="26"/>
      <c r="JW351" s="26"/>
      <c r="JX351" s="30"/>
      <c r="JY351" s="30"/>
      <c r="JZ351" s="30"/>
      <c r="KA351" s="30"/>
      <c r="KB351" s="26"/>
      <c r="KC351" s="26"/>
      <c r="KD351" s="26"/>
      <c r="KE351" s="26"/>
      <c r="KF351" s="26"/>
      <c r="KG351" s="26"/>
      <c r="KH351" s="26"/>
      <c r="KI351" s="26"/>
      <c r="KJ351" s="26"/>
      <c r="KK351" s="26"/>
      <c r="KL351" s="26"/>
      <c r="KM351" s="26"/>
      <c r="KN351" s="26"/>
      <c r="KO351" s="26"/>
      <c r="KP351" s="26"/>
      <c r="KQ351" s="26"/>
      <c r="KR351" s="26"/>
      <c r="KS351" s="26"/>
      <c r="KT351" s="26"/>
      <c r="KU351" s="26"/>
      <c r="KV351" s="26"/>
      <c r="KW351" s="26"/>
      <c r="KX351" s="26"/>
      <c r="KY351" s="26"/>
      <c r="KZ351" s="26"/>
      <c r="LA351" s="26"/>
      <c r="LB351" s="26"/>
      <c r="LC351" s="26"/>
      <c r="LD351" s="26"/>
      <c r="LE351" s="26"/>
      <c r="LF351" s="26"/>
      <c r="LG351" s="26"/>
      <c r="LH351" s="26"/>
      <c r="LI351" s="26"/>
      <c r="LJ351" s="26"/>
      <c r="LK351" s="26"/>
      <c r="LL351" s="26"/>
      <c r="LM351" s="26"/>
      <c r="LN351" s="26"/>
      <c r="LO351" s="26"/>
      <c r="LP351" s="26"/>
      <c r="LQ351" s="26"/>
      <c r="LR351" s="26"/>
      <c r="LS351" s="26"/>
    </row>
    <row r="352" spans="1:331" ht="15.75" x14ac:dyDescent="0.25">
      <c r="A352" s="66" t="s">
        <v>491</v>
      </c>
      <c r="B352" s="198">
        <f t="shared" si="853"/>
        <v>15690</v>
      </c>
      <c r="C352" s="198">
        <f t="shared" si="854"/>
        <v>17183.019199999999</v>
      </c>
      <c r="D352" s="198">
        <f t="shared" si="855"/>
        <v>17183.019199999999</v>
      </c>
      <c r="E352" s="198"/>
      <c r="F352" s="198">
        <f t="shared" si="856"/>
        <v>15690</v>
      </c>
      <c r="G352" s="26">
        <f t="shared" si="872"/>
        <v>91.311077624821607</v>
      </c>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7"/>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v>1493.0192</v>
      </c>
      <c r="BR352" s="26"/>
      <c r="BS352" s="26">
        <f t="shared" si="858"/>
        <v>0</v>
      </c>
      <c r="BT352" s="26"/>
      <c r="BU352" s="26"/>
      <c r="BV352" s="26"/>
      <c r="BW352" s="26"/>
      <c r="BX352" s="184"/>
      <c r="BY352" s="184"/>
      <c r="BZ352" s="184"/>
      <c r="CA352" s="184"/>
      <c r="CB352" s="26"/>
      <c r="CC352" s="26"/>
      <c r="CD352" s="26"/>
      <c r="CE352" s="80"/>
      <c r="CF352" s="26"/>
      <c r="CG352" s="26"/>
      <c r="CH352" s="26"/>
      <c r="CI352" s="80"/>
      <c r="CJ352" s="26"/>
      <c r="CK352" s="26"/>
      <c r="CL352" s="26"/>
      <c r="CM352" s="80"/>
      <c r="CN352" s="26"/>
      <c r="CO352" s="26"/>
      <c r="CP352" s="26"/>
      <c r="CQ352" s="80"/>
      <c r="CR352" s="26"/>
      <c r="CS352" s="26"/>
      <c r="CT352" s="26"/>
      <c r="CU352" s="31"/>
      <c r="CV352" s="80"/>
      <c r="CW352" s="26"/>
      <c r="CX352" s="26"/>
      <c r="CY352" s="80"/>
      <c r="CZ352" s="26">
        <v>15690</v>
      </c>
      <c r="DA352" s="26">
        <v>15690</v>
      </c>
      <c r="DB352" s="26">
        <v>15690</v>
      </c>
      <c r="DC352" s="31">
        <f t="shared" si="859"/>
        <v>100</v>
      </c>
      <c r="DD352" s="26"/>
      <c r="DE352" s="26"/>
      <c r="DF352" s="26"/>
      <c r="DG352" s="80"/>
      <c r="DH352" s="80"/>
      <c r="DI352" s="26"/>
      <c r="DJ352" s="26"/>
      <c r="DK352" s="80"/>
      <c r="DL352" s="80"/>
      <c r="DM352" s="26"/>
      <c r="DN352" s="26"/>
      <c r="DO352" s="80"/>
      <c r="DP352" s="26"/>
      <c r="DQ352" s="26"/>
      <c r="DR352" s="26"/>
      <c r="DS352" s="27"/>
      <c r="DT352" s="27"/>
      <c r="DU352" s="27"/>
      <c r="DV352" s="26"/>
      <c r="DW352" s="80"/>
      <c r="DX352" s="80"/>
      <c r="DY352" s="27"/>
      <c r="DZ352" s="26"/>
      <c r="EA352" s="80"/>
      <c r="EB352" s="27"/>
      <c r="EC352" s="27"/>
      <c r="ED352" s="26"/>
      <c r="EE352" s="80"/>
      <c r="EF352" s="27"/>
      <c r="EG352" s="27"/>
      <c r="EH352" s="26"/>
      <c r="EI352" s="26"/>
      <c r="EJ352" s="27"/>
      <c r="EK352" s="27"/>
      <c r="EL352" s="26"/>
      <c r="EM352" s="80"/>
      <c r="EN352" s="27"/>
      <c r="EO352" s="27"/>
      <c r="EP352" s="26"/>
      <c r="EQ352" s="27"/>
      <c r="ER352" s="26"/>
      <c r="ES352" s="26"/>
      <c r="ET352" s="26"/>
      <c r="EU352" s="80"/>
      <c r="EV352" s="26"/>
      <c r="EW352" s="26"/>
      <c r="EX352" s="26"/>
      <c r="EY352" s="26"/>
      <c r="EZ352" s="26"/>
      <c r="FA352" s="26"/>
      <c r="FB352" s="26"/>
      <c r="FC352" s="26"/>
      <c r="FD352" s="27"/>
      <c r="FE352" s="27"/>
      <c r="FF352" s="26"/>
      <c r="FG352" s="80"/>
      <c r="FH352" s="80"/>
      <c r="FI352" s="27"/>
      <c r="FJ352" s="26"/>
      <c r="FK352" s="80"/>
      <c r="FL352" s="80"/>
      <c r="FM352" s="27"/>
      <c r="FN352" s="26"/>
      <c r="FO352" s="80"/>
      <c r="FP352" s="26"/>
      <c r="FQ352" s="26"/>
      <c r="FR352" s="26"/>
      <c r="FS352" s="80"/>
      <c r="FT352" s="80"/>
      <c r="FU352" s="26"/>
      <c r="FV352" s="26"/>
      <c r="FW352" s="80"/>
      <c r="FX352" s="26"/>
      <c r="FY352" s="26"/>
      <c r="FZ352" s="26"/>
      <c r="GA352" s="80"/>
      <c r="GB352" s="26"/>
      <c r="GC352" s="26"/>
      <c r="GD352" s="26"/>
      <c r="GE352" s="80"/>
      <c r="GF352" s="26"/>
      <c r="GG352" s="26"/>
      <c r="GH352" s="26"/>
      <c r="GI352" s="80"/>
      <c r="GJ352" s="80"/>
      <c r="GK352" s="26"/>
      <c r="GL352" s="26"/>
      <c r="GM352" s="80"/>
      <c r="GN352" s="26"/>
      <c r="GO352" s="26"/>
      <c r="GP352" s="26"/>
      <c r="GQ352" s="80"/>
      <c r="GR352" s="80"/>
      <c r="GS352" s="26"/>
      <c r="GT352" s="26"/>
      <c r="GU352" s="26"/>
      <c r="GV352" s="26"/>
      <c r="GW352" s="26"/>
      <c r="GX352" s="26"/>
      <c r="GY352" s="26"/>
      <c r="GZ352" s="26"/>
      <c r="HA352" s="26"/>
      <c r="HB352" s="26"/>
      <c r="HC352" s="26"/>
      <c r="HD352" s="26"/>
      <c r="HE352" s="26"/>
      <c r="HF352" s="26"/>
      <c r="HG352" s="26"/>
      <c r="HH352" s="26"/>
      <c r="HI352" s="26"/>
      <c r="HJ352" s="26"/>
      <c r="HK352" s="26"/>
      <c r="HL352" s="26"/>
      <c r="HM352" s="26"/>
      <c r="HN352" s="26"/>
      <c r="HO352" s="26"/>
      <c r="HP352" s="26"/>
      <c r="HQ352" s="26"/>
      <c r="HR352" s="26"/>
      <c r="HS352" s="26"/>
      <c r="HT352" s="26"/>
      <c r="HU352" s="26"/>
      <c r="HV352" s="26"/>
      <c r="HW352" s="26"/>
      <c r="HX352" s="26"/>
      <c r="HY352" s="26"/>
      <c r="HZ352" s="26"/>
      <c r="IA352" s="26"/>
      <c r="IB352" s="26"/>
      <c r="IC352" s="26"/>
      <c r="ID352" s="26"/>
      <c r="IE352" s="26"/>
      <c r="IF352" s="26"/>
      <c r="IG352" s="26"/>
      <c r="IH352" s="26"/>
      <c r="II352" s="26"/>
      <c r="IJ352" s="26"/>
      <c r="IK352" s="26"/>
      <c r="IL352" s="26"/>
      <c r="IM352" s="26"/>
      <c r="IN352" s="26"/>
      <c r="IO352" s="26"/>
      <c r="IP352" s="26"/>
      <c r="IQ352" s="26"/>
      <c r="IR352" s="80"/>
      <c r="IS352" s="27"/>
      <c r="IT352" s="26"/>
      <c r="IU352" s="80"/>
      <c r="IV352" s="26"/>
      <c r="IW352" s="26"/>
      <c r="IX352" s="26"/>
      <c r="IY352" s="26"/>
      <c r="IZ352" s="26"/>
      <c r="JA352" s="26"/>
      <c r="JB352" s="26"/>
      <c r="JC352" s="26"/>
      <c r="JD352" s="26"/>
      <c r="JE352" s="26"/>
      <c r="JF352" s="26"/>
      <c r="JG352" s="26"/>
      <c r="JH352" s="26"/>
      <c r="JI352" s="26"/>
      <c r="JJ352" s="26"/>
      <c r="JK352" s="26"/>
      <c r="JL352" s="26"/>
      <c r="JM352" s="26"/>
      <c r="JN352" s="26"/>
      <c r="JO352" s="26"/>
      <c r="JP352" s="26"/>
      <c r="JQ352" s="26"/>
      <c r="JR352" s="26"/>
      <c r="JS352" s="26"/>
      <c r="JT352" s="26"/>
      <c r="JU352" s="26"/>
      <c r="JV352" s="26"/>
      <c r="JW352" s="26"/>
      <c r="JX352" s="30"/>
      <c r="JY352" s="30"/>
      <c r="JZ352" s="30"/>
      <c r="KA352" s="30"/>
      <c r="KB352" s="26"/>
      <c r="KC352" s="26"/>
      <c r="KD352" s="26"/>
      <c r="KE352" s="26"/>
      <c r="KF352" s="26"/>
      <c r="KG352" s="26"/>
      <c r="KH352" s="26"/>
      <c r="KI352" s="26"/>
      <c r="KJ352" s="26"/>
      <c r="KK352" s="26"/>
      <c r="KL352" s="26"/>
      <c r="KM352" s="26"/>
      <c r="KN352" s="26"/>
      <c r="KO352" s="26"/>
      <c r="KP352" s="26"/>
      <c r="KQ352" s="26"/>
      <c r="KR352" s="26"/>
      <c r="KS352" s="26"/>
      <c r="KT352" s="26"/>
      <c r="KU352" s="26"/>
      <c r="KV352" s="26"/>
      <c r="KW352" s="26"/>
      <c r="KX352" s="26"/>
      <c r="KY352" s="26"/>
      <c r="KZ352" s="26"/>
      <c r="LA352" s="26"/>
      <c r="LB352" s="26"/>
      <c r="LC352" s="26"/>
      <c r="LD352" s="26"/>
      <c r="LE352" s="26"/>
      <c r="LF352" s="26"/>
      <c r="LG352" s="26"/>
      <c r="LH352" s="26"/>
      <c r="LI352" s="26"/>
      <c r="LJ352" s="26"/>
      <c r="LK352" s="26"/>
      <c r="LL352" s="26"/>
      <c r="LM352" s="26"/>
      <c r="LN352" s="26"/>
      <c r="LO352" s="26"/>
      <c r="LP352" s="26"/>
      <c r="LQ352" s="26"/>
      <c r="LR352" s="26"/>
      <c r="LS352" s="26"/>
    </row>
    <row r="353" spans="1:331" ht="15.75" x14ac:dyDescent="0.25">
      <c r="A353" s="66" t="s">
        <v>301</v>
      </c>
      <c r="B353" s="198">
        <f t="shared" si="853"/>
        <v>8500</v>
      </c>
      <c r="C353" s="198">
        <f t="shared" si="854"/>
        <v>10000</v>
      </c>
      <c r="D353" s="198">
        <f t="shared" si="855"/>
        <v>10000</v>
      </c>
      <c r="E353" s="198"/>
      <c r="F353" s="198">
        <f t="shared" si="856"/>
        <v>7748.8409299999994</v>
      </c>
      <c r="G353" s="26">
        <f t="shared" si="872"/>
        <v>77.488409300000001</v>
      </c>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7"/>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v>1500</v>
      </c>
      <c r="BR353" s="26"/>
      <c r="BS353" s="26">
        <f t="shared" si="858"/>
        <v>0</v>
      </c>
      <c r="BT353" s="26">
        <v>8500</v>
      </c>
      <c r="BU353" s="26">
        <v>8500</v>
      </c>
      <c r="BV353" s="26">
        <v>7748.8409299999994</v>
      </c>
      <c r="BW353" s="26">
        <f>BV353/BU353*100</f>
        <v>91.162834470588223</v>
      </c>
      <c r="BX353" s="184"/>
      <c r="BY353" s="184"/>
      <c r="BZ353" s="184"/>
      <c r="CA353" s="184"/>
      <c r="CB353" s="26"/>
      <c r="CC353" s="26"/>
      <c r="CD353" s="26"/>
      <c r="CE353" s="80"/>
      <c r="CF353" s="26"/>
      <c r="CG353" s="26"/>
      <c r="CH353" s="26"/>
      <c r="CI353" s="80"/>
      <c r="CJ353" s="26"/>
      <c r="CK353" s="26"/>
      <c r="CL353" s="26"/>
      <c r="CM353" s="80"/>
      <c r="CN353" s="26"/>
      <c r="CO353" s="26"/>
      <c r="CP353" s="26"/>
      <c r="CQ353" s="80"/>
      <c r="CR353" s="26"/>
      <c r="CS353" s="26"/>
      <c r="CT353" s="26"/>
      <c r="CU353" s="31"/>
      <c r="CV353" s="80"/>
      <c r="CW353" s="26"/>
      <c r="CX353" s="26"/>
      <c r="CY353" s="80"/>
      <c r="CZ353" s="26"/>
      <c r="DA353" s="26"/>
      <c r="DB353" s="26"/>
      <c r="DC353" s="31"/>
      <c r="DD353" s="26"/>
      <c r="DE353" s="26"/>
      <c r="DF353" s="26"/>
      <c r="DG353" s="80"/>
      <c r="DH353" s="80"/>
      <c r="DI353" s="26"/>
      <c r="DJ353" s="26"/>
      <c r="DK353" s="80"/>
      <c r="DL353" s="80"/>
      <c r="DM353" s="26"/>
      <c r="DN353" s="26"/>
      <c r="DO353" s="80"/>
      <c r="DP353" s="26"/>
      <c r="DQ353" s="26"/>
      <c r="DR353" s="26"/>
      <c r="DS353" s="27"/>
      <c r="DT353" s="27"/>
      <c r="DU353" s="27"/>
      <c r="DV353" s="26"/>
      <c r="DW353" s="26"/>
      <c r="DX353" s="26"/>
      <c r="DY353" s="27"/>
      <c r="DZ353" s="26"/>
      <c r="EA353" s="26"/>
      <c r="EB353" s="27"/>
      <c r="EC353" s="27"/>
      <c r="ED353" s="26"/>
      <c r="EE353" s="26"/>
      <c r="EF353" s="27"/>
      <c r="EG353" s="27"/>
      <c r="EH353" s="26"/>
      <c r="EI353" s="26"/>
      <c r="EJ353" s="27"/>
      <c r="EK353" s="27"/>
      <c r="EL353" s="26"/>
      <c r="EM353" s="26"/>
      <c r="EN353" s="27"/>
      <c r="EO353" s="27"/>
      <c r="EP353" s="26"/>
      <c r="EQ353" s="27"/>
      <c r="ER353" s="26"/>
      <c r="ES353" s="26"/>
      <c r="ET353" s="26"/>
      <c r="EU353" s="80"/>
      <c r="EV353" s="26"/>
      <c r="EW353" s="26"/>
      <c r="EX353" s="26"/>
      <c r="EY353" s="26"/>
      <c r="EZ353" s="26"/>
      <c r="FA353" s="26"/>
      <c r="FB353" s="26"/>
      <c r="FC353" s="26"/>
      <c r="FD353" s="27"/>
      <c r="FE353" s="27"/>
      <c r="FF353" s="26"/>
      <c r="FG353" s="26"/>
      <c r="FH353" s="26"/>
      <c r="FI353" s="27"/>
      <c r="FJ353" s="26"/>
      <c r="FK353" s="26"/>
      <c r="FL353" s="26"/>
      <c r="FM353" s="27"/>
      <c r="FN353" s="26"/>
      <c r="FO353" s="26"/>
      <c r="FP353" s="26"/>
      <c r="FQ353" s="26"/>
      <c r="FR353" s="26"/>
      <c r="FS353" s="80"/>
      <c r="FT353" s="80"/>
      <c r="FU353" s="26"/>
      <c r="FV353" s="26"/>
      <c r="FW353" s="80"/>
      <c r="FX353" s="26"/>
      <c r="FY353" s="26"/>
      <c r="FZ353" s="26"/>
      <c r="GA353" s="80"/>
      <c r="GB353" s="26"/>
      <c r="GC353" s="26"/>
      <c r="GD353" s="26"/>
      <c r="GE353" s="80"/>
      <c r="GF353" s="26"/>
      <c r="GG353" s="26"/>
      <c r="GH353" s="26"/>
      <c r="GI353" s="80"/>
      <c r="GJ353" s="80"/>
      <c r="GK353" s="26"/>
      <c r="GL353" s="26"/>
      <c r="GM353" s="80"/>
      <c r="GN353" s="26"/>
      <c r="GO353" s="26"/>
      <c r="GP353" s="26"/>
      <c r="GQ353" s="80"/>
      <c r="GR353" s="80"/>
      <c r="GS353" s="26"/>
      <c r="GT353" s="26"/>
      <c r="GU353" s="26"/>
      <c r="GV353" s="26"/>
      <c r="GW353" s="26"/>
      <c r="GX353" s="26"/>
      <c r="GY353" s="26"/>
      <c r="GZ353" s="26"/>
      <c r="HA353" s="26"/>
      <c r="HB353" s="26"/>
      <c r="HC353" s="26"/>
      <c r="HD353" s="26"/>
      <c r="HE353" s="26"/>
      <c r="HF353" s="26"/>
      <c r="HG353" s="26"/>
      <c r="HH353" s="26"/>
      <c r="HI353" s="26"/>
      <c r="HJ353" s="26"/>
      <c r="HK353" s="26"/>
      <c r="HL353" s="26"/>
      <c r="HM353" s="26"/>
      <c r="HN353" s="26"/>
      <c r="HO353" s="26"/>
      <c r="HP353" s="26"/>
      <c r="HQ353" s="26"/>
      <c r="HR353" s="26"/>
      <c r="HS353" s="26"/>
      <c r="HT353" s="26"/>
      <c r="HU353" s="26"/>
      <c r="HV353" s="26"/>
      <c r="HW353" s="26"/>
      <c r="HX353" s="26"/>
      <c r="HY353" s="26"/>
      <c r="HZ353" s="26"/>
      <c r="IA353" s="26"/>
      <c r="IB353" s="26"/>
      <c r="IC353" s="26"/>
      <c r="ID353" s="26"/>
      <c r="IE353" s="26"/>
      <c r="IF353" s="26"/>
      <c r="IG353" s="26"/>
      <c r="IH353" s="26"/>
      <c r="II353" s="26"/>
      <c r="IJ353" s="26"/>
      <c r="IK353" s="26"/>
      <c r="IL353" s="26"/>
      <c r="IM353" s="26"/>
      <c r="IN353" s="26"/>
      <c r="IO353" s="26"/>
      <c r="IP353" s="26"/>
      <c r="IQ353" s="26"/>
      <c r="IR353" s="26"/>
      <c r="IS353" s="27"/>
      <c r="IT353" s="26"/>
      <c r="IU353" s="26"/>
      <c r="IV353" s="26"/>
      <c r="IW353" s="26"/>
      <c r="IX353" s="26"/>
      <c r="IY353" s="26"/>
      <c r="IZ353" s="26"/>
      <c r="JA353" s="26"/>
      <c r="JB353" s="26"/>
      <c r="JC353" s="26"/>
      <c r="JD353" s="26"/>
      <c r="JE353" s="26"/>
      <c r="JF353" s="26"/>
      <c r="JG353" s="26"/>
      <c r="JH353" s="26"/>
      <c r="JI353" s="26"/>
      <c r="JJ353" s="26"/>
      <c r="JK353" s="26"/>
      <c r="JL353" s="26"/>
      <c r="JM353" s="26"/>
      <c r="JN353" s="26"/>
      <c r="JO353" s="26"/>
      <c r="JP353" s="26"/>
      <c r="JQ353" s="26"/>
      <c r="JR353" s="26"/>
      <c r="JS353" s="26"/>
      <c r="JT353" s="26"/>
      <c r="JU353" s="26"/>
      <c r="JV353" s="26"/>
      <c r="JW353" s="26"/>
      <c r="JX353" s="30"/>
      <c r="JY353" s="30"/>
      <c r="JZ353" s="30"/>
      <c r="KA353" s="30"/>
      <c r="KB353" s="26"/>
      <c r="KC353" s="26"/>
      <c r="KD353" s="26"/>
      <c r="KE353" s="26"/>
      <c r="KF353" s="26"/>
      <c r="KG353" s="26"/>
      <c r="KH353" s="26"/>
      <c r="KI353" s="26"/>
      <c r="KJ353" s="26"/>
      <c r="KK353" s="26"/>
      <c r="KL353" s="26"/>
      <c r="KM353" s="26"/>
      <c r="KN353" s="26"/>
      <c r="KO353" s="26"/>
      <c r="KP353" s="26"/>
      <c r="KQ353" s="26"/>
      <c r="KR353" s="26"/>
      <c r="KS353" s="26"/>
      <c r="KT353" s="26"/>
      <c r="KU353" s="26"/>
      <c r="KV353" s="26"/>
      <c r="KW353" s="26"/>
      <c r="KX353" s="26"/>
      <c r="KY353" s="26"/>
      <c r="KZ353" s="26"/>
      <c r="LA353" s="26"/>
      <c r="LB353" s="26"/>
      <c r="LC353" s="26"/>
      <c r="LD353" s="26"/>
      <c r="LE353" s="26"/>
      <c r="LF353" s="26"/>
      <c r="LG353" s="26"/>
      <c r="LH353" s="26"/>
      <c r="LI353" s="26"/>
      <c r="LJ353" s="26"/>
      <c r="LK353" s="26"/>
      <c r="LL353" s="26"/>
      <c r="LM353" s="26"/>
      <c r="LN353" s="26"/>
      <c r="LO353" s="26"/>
      <c r="LP353" s="26"/>
      <c r="LQ353" s="26"/>
      <c r="LR353" s="26"/>
      <c r="LS353" s="26"/>
    </row>
    <row r="354" spans="1:331" ht="15.75" x14ac:dyDescent="0.25">
      <c r="A354" s="66" t="s">
        <v>492</v>
      </c>
      <c r="B354" s="198">
        <f t="shared" si="853"/>
        <v>7394.2275099999997</v>
      </c>
      <c r="C354" s="198">
        <f t="shared" si="854"/>
        <v>7394.2275099999997</v>
      </c>
      <c r="D354" s="198">
        <f t="shared" si="855"/>
        <v>7394.2275099999997</v>
      </c>
      <c r="E354" s="198"/>
      <c r="F354" s="198">
        <f t="shared" si="856"/>
        <v>7394.2275099999997</v>
      </c>
      <c r="G354" s="26">
        <f t="shared" si="872"/>
        <v>100</v>
      </c>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7"/>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184"/>
      <c r="BY354" s="184"/>
      <c r="BZ354" s="184"/>
      <c r="CA354" s="184"/>
      <c r="CB354" s="26"/>
      <c r="CC354" s="26"/>
      <c r="CD354" s="26"/>
      <c r="CE354" s="80"/>
      <c r="CF354" s="26"/>
      <c r="CG354" s="26"/>
      <c r="CH354" s="26"/>
      <c r="CI354" s="80"/>
      <c r="CJ354" s="26"/>
      <c r="CK354" s="26"/>
      <c r="CL354" s="26"/>
      <c r="CM354" s="80"/>
      <c r="CN354" s="26"/>
      <c r="CO354" s="26"/>
      <c r="CP354" s="26"/>
      <c r="CQ354" s="80"/>
      <c r="CR354" s="26">
        <v>50.227510000000002</v>
      </c>
      <c r="CS354" s="26">
        <v>50.227510000000002</v>
      </c>
      <c r="CT354" s="26">
        <v>50.227510000000002</v>
      </c>
      <c r="CU354" s="31">
        <f>CT354/CS354*100</f>
        <v>100</v>
      </c>
      <c r="CV354" s="80"/>
      <c r="CW354" s="26"/>
      <c r="CX354" s="26"/>
      <c r="CY354" s="80"/>
      <c r="CZ354" s="26">
        <v>7344</v>
      </c>
      <c r="DA354" s="26">
        <v>7344</v>
      </c>
      <c r="DB354" s="26">
        <v>7344</v>
      </c>
      <c r="DC354" s="31">
        <f t="shared" si="859"/>
        <v>100</v>
      </c>
      <c r="DD354" s="26"/>
      <c r="DE354" s="26"/>
      <c r="DF354" s="26"/>
      <c r="DG354" s="80"/>
      <c r="DH354" s="80"/>
      <c r="DI354" s="26"/>
      <c r="DJ354" s="26"/>
      <c r="DK354" s="80"/>
      <c r="DL354" s="80"/>
      <c r="DM354" s="26"/>
      <c r="DN354" s="26"/>
      <c r="DO354" s="80"/>
      <c r="DP354" s="26"/>
      <c r="DQ354" s="26"/>
      <c r="DR354" s="26"/>
      <c r="DS354" s="27"/>
      <c r="DT354" s="27"/>
      <c r="DU354" s="27"/>
      <c r="DV354" s="26"/>
      <c r="DW354" s="80"/>
      <c r="DX354" s="80"/>
      <c r="DY354" s="27"/>
      <c r="DZ354" s="26"/>
      <c r="EA354" s="80"/>
      <c r="EB354" s="27"/>
      <c r="EC354" s="27"/>
      <c r="ED354" s="26"/>
      <c r="EE354" s="80"/>
      <c r="EF354" s="27"/>
      <c r="EG354" s="27"/>
      <c r="EH354" s="26"/>
      <c r="EI354" s="26"/>
      <c r="EJ354" s="27"/>
      <c r="EK354" s="27"/>
      <c r="EL354" s="26"/>
      <c r="EM354" s="80"/>
      <c r="EN354" s="27"/>
      <c r="EO354" s="27"/>
      <c r="EP354" s="26"/>
      <c r="EQ354" s="27"/>
      <c r="ER354" s="26"/>
      <c r="ES354" s="26"/>
      <c r="ET354" s="26"/>
      <c r="EU354" s="80"/>
      <c r="EV354" s="26"/>
      <c r="EW354" s="26"/>
      <c r="EX354" s="26"/>
      <c r="EY354" s="26"/>
      <c r="EZ354" s="26"/>
      <c r="FA354" s="26"/>
      <c r="FB354" s="26"/>
      <c r="FC354" s="26"/>
      <c r="FD354" s="27"/>
      <c r="FE354" s="27"/>
      <c r="FF354" s="26"/>
      <c r="FG354" s="80"/>
      <c r="FH354" s="80"/>
      <c r="FI354" s="27"/>
      <c r="FJ354" s="26"/>
      <c r="FK354" s="80"/>
      <c r="FL354" s="80"/>
      <c r="FM354" s="27"/>
      <c r="FN354" s="26"/>
      <c r="FO354" s="80"/>
      <c r="FP354" s="26"/>
      <c r="FQ354" s="26"/>
      <c r="FR354" s="26"/>
      <c r="FS354" s="80"/>
      <c r="FT354" s="80"/>
      <c r="FU354" s="26"/>
      <c r="FV354" s="26"/>
      <c r="FW354" s="80"/>
      <c r="FX354" s="26"/>
      <c r="FY354" s="26"/>
      <c r="FZ354" s="26"/>
      <c r="GA354" s="80"/>
      <c r="GB354" s="26"/>
      <c r="GC354" s="26"/>
      <c r="GD354" s="26"/>
      <c r="GE354" s="80"/>
      <c r="GF354" s="26"/>
      <c r="GG354" s="26"/>
      <c r="GH354" s="26"/>
      <c r="GI354" s="80"/>
      <c r="GJ354" s="80"/>
      <c r="GK354" s="26"/>
      <c r="GL354" s="26"/>
      <c r="GM354" s="80"/>
      <c r="GN354" s="26"/>
      <c r="GO354" s="26"/>
      <c r="GP354" s="26"/>
      <c r="GQ354" s="80"/>
      <c r="GR354" s="80"/>
      <c r="GS354" s="26"/>
      <c r="GT354" s="26"/>
      <c r="GU354" s="26"/>
      <c r="GV354" s="26"/>
      <c r="GW354" s="26"/>
      <c r="GX354" s="26"/>
      <c r="GY354" s="26"/>
      <c r="GZ354" s="26"/>
      <c r="HA354" s="26"/>
      <c r="HB354" s="26"/>
      <c r="HC354" s="26"/>
      <c r="HD354" s="26"/>
      <c r="HE354" s="26"/>
      <c r="HF354" s="26"/>
      <c r="HG354" s="26"/>
      <c r="HH354" s="26"/>
      <c r="HI354" s="26"/>
      <c r="HJ354" s="26"/>
      <c r="HK354" s="26"/>
      <c r="HL354" s="26"/>
      <c r="HM354" s="26"/>
      <c r="HN354" s="26"/>
      <c r="HO354" s="26"/>
      <c r="HP354" s="26"/>
      <c r="HQ354" s="26"/>
      <c r="HR354" s="26"/>
      <c r="HS354" s="26"/>
      <c r="HT354" s="26"/>
      <c r="HU354" s="26"/>
      <c r="HV354" s="26"/>
      <c r="HW354" s="26"/>
      <c r="HX354" s="26"/>
      <c r="HY354" s="26"/>
      <c r="HZ354" s="26"/>
      <c r="IA354" s="26"/>
      <c r="IB354" s="26"/>
      <c r="IC354" s="26"/>
      <c r="ID354" s="26"/>
      <c r="IE354" s="26"/>
      <c r="IF354" s="26"/>
      <c r="IG354" s="26"/>
      <c r="IH354" s="26"/>
      <c r="II354" s="26"/>
      <c r="IJ354" s="26"/>
      <c r="IK354" s="26"/>
      <c r="IL354" s="26"/>
      <c r="IM354" s="26"/>
      <c r="IN354" s="26"/>
      <c r="IO354" s="26"/>
      <c r="IP354" s="26"/>
      <c r="IQ354" s="26"/>
      <c r="IR354" s="80"/>
      <c r="IS354" s="27"/>
      <c r="IT354" s="26"/>
      <c r="IU354" s="80"/>
      <c r="IV354" s="26"/>
      <c r="IW354" s="26"/>
      <c r="IX354" s="26"/>
      <c r="IY354" s="26"/>
      <c r="IZ354" s="26"/>
      <c r="JA354" s="26"/>
      <c r="JB354" s="26"/>
      <c r="JC354" s="26"/>
      <c r="JD354" s="26"/>
      <c r="JE354" s="26"/>
      <c r="JF354" s="26"/>
      <c r="JG354" s="26"/>
      <c r="JH354" s="26"/>
      <c r="JI354" s="26"/>
      <c r="JJ354" s="26"/>
      <c r="JK354" s="26"/>
      <c r="JL354" s="26"/>
      <c r="JM354" s="26"/>
      <c r="JN354" s="26"/>
      <c r="JO354" s="26"/>
      <c r="JP354" s="26"/>
      <c r="JQ354" s="26"/>
      <c r="JR354" s="26"/>
      <c r="JS354" s="26"/>
      <c r="JT354" s="26"/>
      <c r="JU354" s="26"/>
      <c r="JV354" s="26"/>
      <c r="JW354" s="26"/>
      <c r="JX354" s="30"/>
      <c r="JY354" s="30"/>
      <c r="JZ354" s="30"/>
      <c r="KA354" s="30"/>
      <c r="KB354" s="26"/>
      <c r="KC354" s="26"/>
      <c r="KD354" s="26"/>
      <c r="KE354" s="26"/>
      <c r="KF354" s="26"/>
      <c r="KG354" s="26"/>
      <c r="KH354" s="26"/>
      <c r="KI354" s="26"/>
      <c r="KJ354" s="26"/>
      <c r="KK354" s="26"/>
      <c r="KL354" s="26"/>
      <c r="KM354" s="26"/>
      <c r="KN354" s="26"/>
      <c r="KO354" s="26"/>
      <c r="KP354" s="26"/>
      <c r="KQ354" s="26"/>
      <c r="KR354" s="26"/>
      <c r="KS354" s="26"/>
      <c r="KT354" s="26"/>
      <c r="KU354" s="26"/>
      <c r="KV354" s="26"/>
      <c r="KW354" s="26"/>
      <c r="KX354" s="26"/>
      <c r="KY354" s="26"/>
      <c r="KZ354" s="26"/>
      <c r="LA354" s="26"/>
      <c r="LB354" s="26"/>
      <c r="LC354" s="26"/>
      <c r="LD354" s="26"/>
      <c r="LE354" s="26"/>
      <c r="LF354" s="26"/>
      <c r="LG354" s="26"/>
      <c r="LH354" s="26"/>
      <c r="LI354" s="26"/>
      <c r="LJ354" s="26"/>
      <c r="LK354" s="26"/>
      <c r="LL354" s="26"/>
      <c r="LM354" s="26"/>
      <c r="LN354" s="26"/>
      <c r="LO354" s="26"/>
      <c r="LP354" s="26"/>
      <c r="LQ354" s="26"/>
      <c r="LR354" s="26"/>
      <c r="LS354" s="26"/>
    </row>
    <row r="355" spans="1:331" s="154" customFormat="1" ht="31.5" x14ac:dyDescent="0.25">
      <c r="A355" s="21" t="s">
        <v>285</v>
      </c>
      <c r="B355" s="197">
        <f t="shared" si="853"/>
        <v>69905.178390000015</v>
      </c>
      <c r="C355" s="197">
        <f t="shared" si="854"/>
        <v>84043.658390000011</v>
      </c>
      <c r="D355" s="197">
        <f t="shared" si="855"/>
        <v>84043.658390000011</v>
      </c>
      <c r="E355" s="197"/>
      <c r="F355" s="197">
        <f t="shared" si="856"/>
        <v>64028.578629999996</v>
      </c>
      <c r="G355" s="28">
        <f t="shared" si="872"/>
        <v>76.184901819574378</v>
      </c>
      <c r="H355" s="29">
        <f>H356+H357+H358+H359+H360+H361</f>
        <v>0</v>
      </c>
      <c r="I355" s="29">
        <f>I356+I357+I358+I359+I360+I361</f>
        <v>0</v>
      </c>
      <c r="J355" s="29">
        <f>J356+J357+J358+J359+J360+J361</f>
        <v>0</v>
      </c>
      <c r="K355" s="28"/>
      <c r="L355" s="28"/>
      <c r="M355" s="29">
        <f>M356+M357+M358+M359+M360+M361</f>
        <v>888.88</v>
      </c>
      <c r="N355" s="29">
        <f>N356+N357+N358+N359+N360+N361</f>
        <v>888.88</v>
      </c>
      <c r="O355" s="28">
        <f t="shared" ref="O355:O356" si="888">N355/M355*100</f>
        <v>100</v>
      </c>
      <c r="P355" s="29"/>
      <c r="Q355" s="29">
        <f>Q356+Q357+Q358+Q359+Q360+Q361</f>
        <v>0</v>
      </c>
      <c r="R355" s="29">
        <f>R356+R357+R358+R359+R360+R361</f>
        <v>0</v>
      </c>
      <c r="S355" s="29">
        <f>S356+S357+S358+S359+S360+S361</f>
        <v>0</v>
      </c>
      <c r="T355" s="29"/>
      <c r="U355" s="29">
        <f>U356+U357+U358+U359+U360+U361</f>
        <v>0</v>
      </c>
      <c r="V355" s="29">
        <f>V356+V357+V358+V359+V360+V361</f>
        <v>0</v>
      </c>
      <c r="W355" s="29">
        <f>W356+W357+W358+W359+W360+W361</f>
        <v>0</v>
      </c>
      <c r="X355" s="29">
        <f t="shared" ref="X355:AA355" si="889">X356+X357+X358+X359+X360+X361</f>
        <v>0</v>
      </c>
      <c r="Y355" s="29">
        <f t="shared" si="889"/>
        <v>0</v>
      </c>
      <c r="Z355" s="29">
        <f t="shared" si="889"/>
        <v>0</v>
      </c>
      <c r="AA355" s="29">
        <f t="shared" si="889"/>
        <v>0</v>
      </c>
      <c r="AB355" s="29">
        <f t="shared" ref="AB355:AE355" si="890">AB356+AB357+AB358+AB359+AB360+AB361</f>
        <v>0</v>
      </c>
      <c r="AC355" s="29">
        <f t="shared" si="890"/>
        <v>0</v>
      </c>
      <c r="AD355" s="29">
        <f t="shared" si="890"/>
        <v>0</v>
      </c>
      <c r="AE355" s="29">
        <f t="shared" si="890"/>
        <v>0</v>
      </c>
      <c r="AF355" s="29"/>
      <c r="AG355" s="29">
        <f>AG356+AG357+AG358+AG359+AG360+AG361</f>
        <v>0</v>
      </c>
      <c r="AH355" s="29">
        <f>AH356+AH357+AH358+AH359+AH360+AH361</f>
        <v>0</v>
      </c>
      <c r="AI355" s="29">
        <f>AI356+AI357+AI358+AI359+AI360+AI361</f>
        <v>0</v>
      </c>
      <c r="AJ355" s="29"/>
      <c r="AK355" s="29">
        <f t="shared" ref="AK355:AP355" si="891">AK356+AK357+AK358+AK359+AK360+AK361</f>
        <v>0</v>
      </c>
      <c r="AL355" s="29">
        <f t="shared" si="891"/>
        <v>0</v>
      </c>
      <c r="AM355" s="29">
        <f t="shared" si="891"/>
        <v>0</v>
      </c>
      <c r="AN355" s="29">
        <f t="shared" ref="AN355" si="892">AN356+AN357+AN358+AN359+AN360+AN361</f>
        <v>3455.6</v>
      </c>
      <c r="AO355" s="29">
        <f t="shared" si="891"/>
        <v>3455.6</v>
      </c>
      <c r="AP355" s="29">
        <f t="shared" si="891"/>
        <v>3455.6</v>
      </c>
      <c r="AQ355" s="29">
        <f t="shared" si="876"/>
        <v>100</v>
      </c>
      <c r="AR355" s="29"/>
      <c r="AS355" s="29"/>
      <c r="AT355" s="29"/>
      <c r="AU355" s="28"/>
      <c r="AV355" s="29">
        <f>AV356+AV357+AV358+AV359+AV360+AV361</f>
        <v>0</v>
      </c>
      <c r="AW355" s="29">
        <f>AW356+AW357+AW358+AW359+AW360+AW361</f>
        <v>0</v>
      </c>
      <c r="AX355" s="29">
        <f>AX356+AX357+AX358+AX359+AX360+AX361</f>
        <v>0</v>
      </c>
      <c r="AY355" s="28"/>
      <c r="AZ355" s="29">
        <f>AZ356+AZ357+AZ358+AZ359+AZ360+AZ361</f>
        <v>36.878389999999996</v>
      </c>
      <c r="BA355" s="29">
        <f>BA356+BA357+BA358+BA359+BA360+BA361</f>
        <v>36.878389999999996</v>
      </c>
      <c r="BB355" s="29">
        <f>BB356+BB357+BB358+BB359+BB360+BB361</f>
        <v>36.878389999999996</v>
      </c>
      <c r="BC355" s="28">
        <f>BB355/BA355*100</f>
        <v>100</v>
      </c>
      <c r="BD355" s="29"/>
      <c r="BE355" s="29"/>
      <c r="BF355" s="29"/>
      <c r="BG355" s="28"/>
      <c r="BH355" s="29"/>
      <c r="BI355" s="29"/>
      <c r="BJ355" s="29"/>
      <c r="BK355" s="28"/>
      <c r="BL355" s="28"/>
      <c r="BM355" s="29">
        <f>BM356+BM357+BM358+BM359+BM360+BM361</f>
        <v>0</v>
      </c>
      <c r="BN355" s="29">
        <f>BN356+BN357+BN358+BN359+BN360+BN361</f>
        <v>0</v>
      </c>
      <c r="BO355" s="29">
        <f>BO356+BO357+BO358+BO359+BO360+BO361</f>
        <v>0</v>
      </c>
      <c r="BP355" s="29"/>
      <c r="BQ355" s="29">
        <f>BQ356+BQ357+BQ358+BQ359+BQ360+BQ361</f>
        <v>4621</v>
      </c>
      <c r="BR355" s="29">
        <f>BR356+BR357+BR358+BR359+BR360+BR361</f>
        <v>321</v>
      </c>
      <c r="BS355" s="28">
        <f t="shared" si="858"/>
        <v>6.946548366154512</v>
      </c>
      <c r="BT355" s="29">
        <f>BT356+BT357+BT358+BT359+BT360+BT361</f>
        <v>8500</v>
      </c>
      <c r="BU355" s="29">
        <f>BU356+BU357+BU358+BU359+BU360+BU361</f>
        <v>8500</v>
      </c>
      <c r="BV355" s="29">
        <f>BV356+BV357+BV358+BV359+BV360+BV361</f>
        <v>8500</v>
      </c>
      <c r="BW355" s="28">
        <f>BV355/BU355*100</f>
        <v>100</v>
      </c>
      <c r="BX355" s="29">
        <f>BX356+BX357+BX358+BX359+BX360+BX361</f>
        <v>17891.7</v>
      </c>
      <c r="BY355" s="29">
        <f>BY356+BY357+BY358+BY359+BY360+BY361</f>
        <v>23780.6</v>
      </c>
      <c r="BZ355" s="29">
        <f>BZ356+BZ357+BZ358+BZ359+BZ360+BZ361</f>
        <v>15853.73336</v>
      </c>
      <c r="CA355" s="29">
        <f>BZ355/BY355*100</f>
        <v>66.666666778802892</v>
      </c>
      <c r="CB355" s="29">
        <f>CB356+CB357+CB358+CB359+CB360+CB361</f>
        <v>0</v>
      </c>
      <c r="CC355" s="29">
        <f>CC356+CC357+CC358+CC359+CC360+CC361</f>
        <v>0</v>
      </c>
      <c r="CD355" s="29">
        <f>CD356+CD357+CD358+CD359+CD360+CD361</f>
        <v>0</v>
      </c>
      <c r="CE355" s="29">
        <f>CE356+CE357+CE358+CE359+CE360+CE361</f>
        <v>0</v>
      </c>
      <c r="CF355" s="29">
        <f t="shared" ref="CF355" si="893">CF356+CF357+CF358+CF359+CF360+CF361</f>
        <v>3518.7</v>
      </c>
      <c r="CG355" s="29">
        <f t="shared" ref="CG355:CH355" si="894">CG356+CG357+CG358+CG359+CG360+CG361</f>
        <v>4184.3999999999996</v>
      </c>
      <c r="CH355" s="29">
        <f t="shared" si="894"/>
        <v>2806.05</v>
      </c>
      <c r="CI355" s="29">
        <f>CH355/CG355*100</f>
        <v>67.059793518784062</v>
      </c>
      <c r="CJ355" s="29">
        <f>CJ356+CJ357+CJ358+CJ359+CJ360+CJ361</f>
        <v>560</v>
      </c>
      <c r="CK355" s="29">
        <f>CK356+CK357+CK358+CK359+CK360+CK361</f>
        <v>560</v>
      </c>
      <c r="CL355" s="29">
        <f>CL356+CL357+CL358+CL359+CL360+CL361</f>
        <v>0</v>
      </c>
      <c r="CM355" s="29">
        <f>CL355/CK355*100</f>
        <v>0</v>
      </c>
      <c r="CN355" s="29">
        <f t="shared" ref="CN355" si="895">CN356+CN357+CN358+CN359+CN360+CN361</f>
        <v>0</v>
      </c>
      <c r="CO355" s="29">
        <f t="shared" ref="CO355:CU355" si="896">CO356+CO357+CO358+CO359+CO360+CO361</f>
        <v>0</v>
      </c>
      <c r="CP355" s="29">
        <f t="shared" si="896"/>
        <v>0</v>
      </c>
      <c r="CQ355" s="29">
        <f t="shared" si="896"/>
        <v>0</v>
      </c>
      <c r="CR355" s="29">
        <f t="shared" ref="CR355" si="897">CR356+CR357+CR358+CR359+CR360+CR361</f>
        <v>0</v>
      </c>
      <c r="CS355" s="29">
        <f t="shared" si="896"/>
        <v>0</v>
      </c>
      <c r="CT355" s="29">
        <f t="shared" si="896"/>
        <v>0</v>
      </c>
      <c r="CU355" s="29">
        <f t="shared" si="896"/>
        <v>0</v>
      </c>
      <c r="CV355" s="29"/>
      <c r="CW355" s="29">
        <f>CW356+CW357+CW358+CW359+CW360+CW361</f>
        <v>0</v>
      </c>
      <c r="CX355" s="29">
        <f>CX356+CX357+CX358+CX359+CX360+CX361</f>
        <v>0</v>
      </c>
      <c r="CY355" s="29">
        <f>CY356+CY357+CY358+CY359+CY360+CY361</f>
        <v>0</v>
      </c>
      <c r="CZ355" s="29">
        <f t="shared" ref="CZ355" si="898">CZ356+CZ357+CZ358+CZ359+CZ360+CZ361</f>
        <v>13197</v>
      </c>
      <c r="DA355" s="29">
        <f t="shared" ref="DA355:DG355" si="899">DA356+DA357+DA358+DA359+DA360+DA361</f>
        <v>13197</v>
      </c>
      <c r="DB355" s="29">
        <f t="shared" si="899"/>
        <v>13197</v>
      </c>
      <c r="DC355" s="82">
        <f t="shared" si="859"/>
        <v>100</v>
      </c>
      <c r="DD355" s="29">
        <f t="shared" si="899"/>
        <v>0</v>
      </c>
      <c r="DE355" s="29">
        <f t="shared" si="899"/>
        <v>0</v>
      </c>
      <c r="DF355" s="29">
        <f t="shared" si="899"/>
        <v>0</v>
      </c>
      <c r="DG355" s="29">
        <f t="shared" si="899"/>
        <v>0</v>
      </c>
      <c r="DH355" s="29"/>
      <c r="DI355" s="29">
        <f>DI356+DI357+DI358+DI359+DI360+DI361</f>
        <v>0</v>
      </c>
      <c r="DJ355" s="29">
        <f>DJ356+DJ357+DJ358+DJ359+DJ360+DJ361</f>
        <v>0</v>
      </c>
      <c r="DK355" s="29">
        <f>DK356+DK357+DK358+DK359+DK360+DK361</f>
        <v>0</v>
      </c>
      <c r="DL355" s="29"/>
      <c r="DM355" s="29">
        <f>DM356+DM357+DM358+DM359+DM360+DM361</f>
        <v>2000</v>
      </c>
      <c r="DN355" s="29">
        <f>DN356+DN357+DN358+DN359+DN360+DN361</f>
        <v>2000</v>
      </c>
      <c r="DO355" s="82">
        <f t="shared" ref="DO355" si="900">DN355/DM355*100</f>
        <v>100</v>
      </c>
      <c r="DP355" s="29">
        <f>SUM(DP356:DP361)</f>
        <v>184</v>
      </c>
      <c r="DQ355" s="29">
        <f>SUM(DQ356:DQ361)</f>
        <v>184</v>
      </c>
      <c r="DR355" s="29">
        <f>SUM(DR356:DR361)</f>
        <v>0</v>
      </c>
      <c r="DS355" s="29"/>
      <c r="DT355" s="29"/>
      <c r="DU355" s="29">
        <f>DU356+DU357+DU358+DU359+DU360+DU361</f>
        <v>0</v>
      </c>
      <c r="DV355" s="29">
        <f>DV356+DV357+DV358+DV359+DV360+DV361</f>
        <v>0</v>
      </c>
      <c r="DW355" s="29">
        <f>DW356+DW357+DW358+DW359+DW360+DW361</f>
        <v>0</v>
      </c>
      <c r="DX355" s="29"/>
      <c r="DY355" s="29">
        <f t="shared" ref="DY355:ED355" si="901">DY356+DY357+DY358+DY359+DY360+DY361</f>
        <v>0</v>
      </c>
      <c r="DZ355" s="29">
        <f t="shared" si="901"/>
        <v>0</v>
      </c>
      <c r="EA355" s="29">
        <f t="shared" si="901"/>
        <v>0</v>
      </c>
      <c r="EB355" s="29">
        <v>3985.8</v>
      </c>
      <c r="EC355" s="29">
        <f t="shared" si="901"/>
        <v>3985.8</v>
      </c>
      <c r="ED355" s="29">
        <f t="shared" si="901"/>
        <v>2424.9327999999996</v>
      </c>
      <c r="EE355" s="29">
        <f>ED355/EC355*100</f>
        <v>60.839299513272103</v>
      </c>
      <c r="EF355" s="29"/>
      <c r="EG355" s="29"/>
      <c r="EH355" s="29"/>
      <c r="EI355" s="28"/>
      <c r="EJ355" s="29">
        <f>EJ356+EJ357+EJ358+EJ359+EJ360+EJ361</f>
        <v>5864.4</v>
      </c>
      <c r="EK355" s="29">
        <f>EK356+EK357+EK358+EK359+EK360+EK361</f>
        <v>6438.4</v>
      </c>
      <c r="EL355" s="29">
        <f>EL356+EL357+EL358+EL359+EL360+EL361</f>
        <v>4226.2</v>
      </c>
      <c r="EM355" s="29">
        <f>EL355/EK355*100</f>
        <v>65.640531809145131</v>
      </c>
      <c r="EN355" s="29">
        <f>EN356+EN357+EN358+EN359+EN360+EN361</f>
        <v>1000</v>
      </c>
      <c r="EO355" s="29">
        <f>EO356+EO357+EO358+EO359+EO360+EO361</f>
        <v>1000</v>
      </c>
      <c r="EP355" s="29">
        <f>EP356+EP357+EP358+EP359+EP360+EP361</f>
        <v>1.6719999999999999</v>
      </c>
      <c r="EQ355" s="29">
        <f>EP355/EO355*100</f>
        <v>0.16719999999999999</v>
      </c>
      <c r="ER355" s="29">
        <f>ER356+ER357+ER358+ER359+ER360+ER361</f>
        <v>0</v>
      </c>
      <c r="ES355" s="29">
        <f>ES356+ES357+ES358+ES359+ES360+ES361</f>
        <v>0</v>
      </c>
      <c r="ET355" s="29">
        <f>ET356+ET357+ET358+ET359+ET360+ET361</f>
        <v>0</v>
      </c>
      <c r="EU355" s="29"/>
      <c r="EV355" s="29">
        <f>EV356+EV357+EV358+EV359+EV360+EV361</f>
        <v>3500</v>
      </c>
      <c r="EW355" s="29">
        <f>EW356+EW357+EW358+EW359+EW360+EW361</f>
        <v>3500</v>
      </c>
      <c r="EX355" s="29">
        <f>EX356+EX357+EX358+EX359+EX360+EX361</f>
        <v>3500</v>
      </c>
      <c r="EY355" s="29">
        <f>EX355/EW355*100</f>
        <v>100</v>
      </c>
      <c r="EZ355" s="29">
        <f>EZ356+EZ357+EZ358+EZ359+EZ360+EZ361</f>
        <v>1400</v>
      </c>
      <c r="FA355" s="29">
        <f>FA356+FA357+FA358+FA359+FA360+FA361</f>
        <v>1400</v>
      </c>
      <c r="FB355" s="29">
        <f>FB356+FB357+FB358+FB359+FB360+FB361</f>
        <v>1400</v>
      </c>
      <c r="FC355" s="29">
        <f>FB355/FA355*100</f>
        <v>100</v>
      </c>
      <c r="FD355" s="29">
        <f>FD356+FD357+FD358+FD359+FD360+FD361</f>
        <v>0</v>
      </c>
      <c r="FE355" s="29">
        <f>FE356+FE357+FE358+FE359+FE360+FE361</f>
        <v>0</v>
      </c>
      <c r="FF355" s="29">
        <f>FF356+FF357+FF358+FF359+FF360+FF361</f>
        <v>0</v>
      </c>
      <c r="FG355" s="29">
        <f>FG356+FG357+FG358+FG359+FG360+FG361</f>
        <v>0</v>
      </c>
      <c r="FH355" s="29"/>
      <c r="FI355" s="29">
        <f>FI356+FI357+FI358+FI359+FI360+FI361</f>
        <v>0</v>
      </c>
      <c r="FJ355" s="29">
        <f>FJ356+FJ357+FJ358+FJ359+FJ360+FJ361</f>
        <v>0</v>
      </c>
      <c r="FK355" s="29">
        <f>FK356+FK357+FK358+FK359+FK360+FK361</f>
        <v>0</v>
      </c>
      <c r="FL355" s="29"/>
      <c r="FM355" s="29">
        <f t="shared" ref="FM355:FR355" si="902">FM356+FM357+FM358+FM359+FM360+FM361</f>
        <v>0</v>
      </c>
      <c r="FN355" s="29">
        <f t="shared" si="902"/>
        <v>0</v>
      </c>
      <c r="FO355" s="29">
        <f t="shared" si="902"/>
        <v>0</v>
      </c>
      <c r="FP355" s="29">
        <f t="shared" ref="FP355" si="903">FP356+FP357+FP358+FP359+FP360+FP361</f>
        <v>0</v>
      </c>
      <c r="FQ355" s="29">
        <f t="shared" si="902"/>
        <v>0</v>
      </c>
      <c r="FR355" s="29">
        <f t="shared" si="902"/>
        <v>0</v>
      </c>
      <c r="FS355" s="29"/>
      <c r="FT355" s="82"/>
      <c r="FU355" s="29">
        <f>FU356+FU357+FU358+FU359+FU360+FU361</f>
        <v>0</v>
      </c>
      <c r="FV355" s="29">
        <f>FV356+FV357+FV358+FV359+FV360+FV361</f>
        <v>0</v>
      </c>
      <c r="FW355" s="29"/>
      <c r="FX355" s="29">
        <f>FX356+FX357+FX358+FX359+FX360+FX361</f>
        <v>0</v>
      </c>
      <c r="FY355" s="29">
        <f>FY356+FY357+FY358+FY359+FY360+FY361</f>
        <v>0</v>
      </c>
      <c r="FZ355" s="29">
        <f>FZ356+FZ357+FZ358+FZ359+FZ360+FZ361</f>
        <v>0</v>
      </c>
      <c r="GA355" s="29"/>
      <c r="GB355" s="29">
        <f>GB356+GB357+GB358+GB359+GB360+GB361</f>
        <v>0</v>
      </c>
      <c r="GC355" s="29">
        <f>GC356+GC357+GC358+GC359+GC360+GC361</f>
        <v>0</v>
      </c>
      <c r="GD355" s="29">
        <f>GD356+GD357+GD358+GD359+GD360+GD361</f>
        <v>0</v>
      </c>
      <c r="GE355" s="29"/>
      <c r="GF355" s="29">
        <f>GF356+GF357+GF358+GF359+GF360+GF361</f>
        <v>0</v>
      </c>
      <c r="GG355" s="29">
        <f>GG356+GG357+GG358+GG359+GG360+GG361</f>
        <v>0</v>
      </c>
      <c r="GH355" s="29">
        <f>GH356+GH357+GH358+GH359+GH360+GH361</f>
        <v>0</v>
      </c>
      <c r="GI355" s="29"/>
      <c r="GJ355" s="29"/>
      <c r="GK355" s="29">
        <f>GK356+GK357+GK358+GK359+GK360+GK361</f>
        <v>0</v>
      </c>
      <c r="GL355" s="29">
        <f>GL356+GL357+GL358+GL359+GL360+GL361</f>
        <v>0</v>
      </c>
      <c r="GM355" s="29"/>
      <c r="GN355" s="29">
        <f>GN356+GN357+GN358+GN359+GN360+GN361</f>
        <v>0</v>
      </c>
      <c r="GO355" s="29">
        <f>GO356+GO357+GO358+GO359+GO360+GO361</f>
        <v>0</v>
      </c>
      <c r="GP355" s="29">
        <f>GP356+GP357+GP358+GP359+GP360+GP361</f>
        <v>0</v>
      </c>
      <c r="GQ355" s="29"/>
      <c r="GR355" s="29"/>
      <c r="GS355" s="29">
        <f>GS356+GS357+GS358+GS359+GS360+GS361</f>
        <v>0</v>
      </c>
      <c r="GT355" s="29">
        <f>GT356+GT357+GT358+GT359+GT360+GT361</f>
        <v>0</v>
      </c>
      <c r="GU355" s="29">
        <f>GU356+GU357+GU358+GU359+GU360+GU361</f>
        <v>0</v>
      </c>
      <c r="GV355" s="29"/>
      <c r="GW355" s="29"/>
      <c r="GX355" s="29"/>
      <c r="GY355" s="28"/>
      <c r="GZ355" s="28"/>
      <c r="HA355" s="29">
        <f>HA356+HA357+HA358+HA359+HA360+HA361</f>
        <v>0</v>
      </c>
      <c r="HB355" s="29">
        <f>HB356+HB357+HB358+HB359+HB360+HB361</f>
        <v>0</v>
      </c>
      <c r="HC355" s="28"/>
      <c r="HD355" s="28"/>
      <c r="HE355" s="29">
        <f>HE356+HE357+HE358+HE359+HE360+HE361</f>
        <v>0</v>
      </c>
      <c r="HF355" s="29">
        <f>HF356+HF357+HF358+HF359+HF360+HF361</f>
        <v>0</v>
      </c>
      <c r="HG355" s="28"/>
      <c r="HH355" s="29">
        <f>HH356+HH357+HH358+HH359+HH360+HH361</f>
        <v>1500</v>
      </c>
      <c r="HI355" s="29">
        <f>HI356+HI357+HI358+HI359+HI360+HI361</f>
        <v>1000</v>
      </c>
      <c r="HJ355" s="29">
        <f>HJ356+HJ357+HJ358+HJ359+HJ360+HJ361</f>
        <v>999.99959999999999</v>
      </c>
      <c r="HK355" s="28">
        <f>HJ355/HI355*100</f>
        <v>99.999960000000002</v>
      </c>
      <c r="HL355" s="29">
        <f>HL356+HL357+HL358+HL359+HL360+HL361</f>
        <v>1832.5</v>
      </c>
      <c r="HM355" s="29">
        <f>HM356+HM357+HM358+HM359+HM360+HM361</f>
        <v>1832.5</v>
      </c>
      <c r="HN355" s="29">
        <f>HN356+HN357+HN358+HN359+HN360+HN361</f>
        <v>1068.93</v>
      </c>
      <c r="HO355" s="28">
        <f>HN355/HM355*100</f>
        <v>58.331787175989092</v>
      </c>
      <c r="HP355" s="29">
        <f>HP356+HP357+HP358+HP359+HP360+HP361</f>
        <v>0</v>
      </c>
      <c r="HQ355" s="29">
        <f>HQ356+HQ357+HQ358+HQ359+HQ360+HQ361</f>
        <v>0</v>
      </c>
      <c r="HR355" s="29">
        <f>HR356+HR357+HR358+HR359+HR360+HR361</f>
        <v>0</v>
      </c>
      <c r="HS355" s="28"/>
      <c r="HT355" s="29">
        <f>HT356+HT357+HT358+HT359+HT360+HT361</f>
        <v>3478.6</v>
      </c>
      <c r="HU355" s="29">
        <f>HU356+HU357+HU358+HU359+HU360+HU361</f>
        <v>3478.6</v>
      </c>
      <c r="HV355" s="29">
        <f>HV356+HV357+HV358+HV359+HV360+HV361</f>
        <v>3347.7024799999999</v>
      </c>
      <c r="HW355" s="28">
        <f t="shared" si="887"/>
        <v>96.237063186339327</v>
      </c>
      <c r="HX355" s="29"/>
      <c r="HY355" s="29"/>
      <c r="HZ355" s="29"/>
      <c r="IA355" s="28"/>
      <c r="IB355" s="29"/>
      <c r="IC355" s="29"/>
      <c r="ID355" s="29"/>
      <c r="IE355" s="28"/>
      <c r="IF355" s="29"/>
      <c r="IG355" s="29"/>
      <c r="IH355" s="29"/>
      <c r="II355" s="28"/>
      <c r="IJ355" s="28"/>
      <c r="IK355" s="29"/>
      <c r="IL355" s="29"/>
      <c r="IM355" s="28"/>
      <c r="IN355" s="28"/>
      <c r="IO355" s="29"/>
      <c r="IP355" s="29"/>
      <c r="IQ355" s="28"/>
      <c r="IR355" s="29"/>
      <c r="IS355" s="29">
        <f>IS356+IS357+IS358+IS359+IS360+IS361</f>
        <v>0</v>
      </c>
      <c r="IT355" s="29">
        <f>IT356+IT357+IT358+IT359+IT360+IT361</f>
        <v>0</v>
      </c>
      <c r="IU355" s="29">
        <f>IU356+IU357+IU358+IU359+IU360+IU361</f>
        <v>0</v>
      </c>
      <c r="IV355" s="29"/>
      <c r="IW355" s="29"/>
      <c r="IX355" s="29"/>
      <c r="IY355" s="28"/>
      <c r="IZ355" s="29"/>
      <c r="JA355" s="29"/>
      <c r="JB355" s="29"/>
      <c r="JC355" s="28"/>
      <c r="JD355" s="28"/>
      <c r="JE355" s="29"/>
      <c r="JF355" s="29"/>
      <c r="JG355" s="28"/>
      <c r="JH355" s="29"/>
      <c r="JI355" s="29"/>
      <c r="JJ355" s="29"/>
      <c r="JK355" s="28"/>
      <c r="JL355" s="28"/>
      <c r="JM355" s="29"/>
      <c r="JN355" s="29"/>
      <c r="JO355" s="28"/>
      <c r="JP355" s="29"/>
      <c r="JQ355" s="29"/>
      <c r="JR355" s="29"/>
      <c r="JS355" s="28"/>
      <c r="JT355" s="28"/>
      <c r="JU355" s="28"/>
      <c r="JV355" s="28"/>
      <c r="JW355" s="28"/>
      <c r="JX355" s="75"/>
      <c r="JY355" s="75"/>
      <c r="JZ355" s="75"/>
      <c r="KA355" s="75"/>
      <c r="KB355" s="28"/>
      <c r="KC355" s="29"/>
      <c r="KD355" s="29"/>
      <c r="KE355" s="28"/>
      <c r="KF355" s="28"/>
      <c r="KG355" s="29"/>
      <c r="KH355" s="29"/>
      <c r="KI355" s="28"/>
      <c r="KJ355" s="28"/>
      <c r="KK355" s="29"/>
      <c r="KL355" s="29"/>
      <c r="KM355" s="28"/>
      <c r="KN355" s="28"/>
      <c r="KO355" s="29"/>
      <c r="KP355" s="29"/>
      <c r="KQ355" s="28"/>
      <c r="KR355" s="28"/>
      <c r="KS355" s="29"/>
      <c r="KT355" s="29"/>
      <c r="KU355" s="28"/>
      <c r="KV355" s="28"/>
      <c r="KW355" s="29"/>
      <c r="KX355" s="29"/>
      <c r="KY355" s="28"/>
      <c r="KZ355" s="28"/>
      <c r="LA355" s="29"/>
      <c r="LB355" s="29"/>
      <c r="LC355" s="28"/>
      <c r="LD355" s="28"/>
      <c r="LE355" s="29"/>
      <c r="LF355" s="29"/>
      <c r="LG355" s="28"/>
      <c r="LH355" s="28"/>
      <c r="LI355" s="29"/>
      <c r="LJ355" s="29"/>
      <c r="LK355" s="28"/>
      <c r="LL355" s="28"/>
      <c r="LM355" s="29"/>
      <c r="LN355" s="29"/>
      <c r="LO355" s="28"/>
      <c r="LP355" s="28"/>
      <c r="LQ355" s="29"/>
      <c r="LR355" s="29"/>
      <c r="LS355" s="28"/>
    </row>
    <row r="356" spans="1:331" ht="21.75" customHeight="1" x14ac:dyDescent="0.25">
      <c r="A356" s="24" t="s">
        <v>225</v>
      </c>
      <c r="B356" s="198">
        <f t="shared" si="853"/>
        <v>48208.178390000001</v>
      </c>
      <c r="C356" s="198">
        <f t="shared" si="854"/>
        <v>55725.658390000004</v>
      </c>
      <c r="D356" s="198">
        <f t="shared" si="855"/>
        <v>55725.658390000004</v>
      </c>
      <c r="E356" s="198"/>
      <c r="F356" s="198">
        <f t="shared" si="856"/>
        <v>40010.578629999996</v>
      </c>
      <c r="G356" s="26">
        <f t="shared" si="872"/>
        <v>71.799203070842339</v>
      </c>
      <c r="H356" s="26"/>
      <c r="I356" s="26"/>
      <c r="J356" s="26"/>
      <c r="K356" s="26"/>
      <c r="L356" s="26"/>
      <c r="M356" s="27">
        <v>888.88</v>
      </c>
      <c r="N356" s="27">
        <v>888.88</v>
      </c>
      <c r="O356" s="26">
        <f t="shared" si="888"/>
        <v>100</v>
      </c>
      <c r="P356" s="26"/>
      <c r="Q356" s="27"/>
      <c r="R356" s="27"/>
      <c r="S356" s="26"/>
      <c r="T356" s="26"/>
      <c r="U356" s="27"/>
      <c r="V356" s="27"/>
      <c r="W356" s="26"/>
      <c r="X356" s="27"/>
      <c r="Y356" s="27"/>
      <c r="Z356" s="27"/>
      <c r="AA356" s="26"/>
      <c r="AB356" s="26"/>
      <c r="AC356" s="26"/>
      <c r="AD356" s="26"/>
      <c r="AE356" s="26"/>
      <c r="AF356" s="26"/>
      <c r="AG356" s="26"/>
      <c r="AH356" s="26"/>
      <c r="AI356" s="26"/>
      <c r="AJ356" s="26"/>
      <c r="AK356" s="27">
        <v>0</v>
      </c>
      <c r="AL356" s="27">
        <v>0</v>
      </c>
      <c r="AM356" s="26"/>
      <c r="AN356" s="27">
        <v>3455.6</v>
      </c>
      <c r="AO356" s="27">
        <v>3455.6</v>
      </c>
      <c r="AP356" s="27">
        <v>3455.6</v>
      </c>
      <c r="AQ356" s="27">
        <f>AP356/AO356*100</f>
        <v>100</v>
      </c>
      <c r="AR356" s="27"/>
      <c r="AS356" s="27"/>
      <c r="AT356" s="27"/>
      <c r="AU356" s="26"/>
      <c r="AV356" s="27"/>
      <c r="AW356" s="27"/>
      <c r="AX356" s="27"/>
      <c r="AY356" s="26"/>
      <c r="AZ356" s="27">
        <v>36.878389999999996</v>
      </c>
      <c r="BA356" s="27">
        <v>36.878389999999996</v>
      </c>
      <c r="BB356" s="27">
        <v>36.878389999999996</v>
      </c>
      <c r="BC356" s="26">
        <f>BB356/BA356*100</f>
        <v>100</v>
      </c>
      <c r="BD356" s="27"/>
      <c r="BE356" s="27"/>
      <c r="BF356" s="27"/>
      <c r="BG356" s="26"/>
      <c r="BH356" s="27"/>
      <c r="BI356" s="27"/>
      <c r="BJ356" s="27"/>
      <c r="BK356" s="26"/>
      <c r="BL356" s="26"/>
      <c r="BM356" s="27"/>
      <c r="BN356" s="27"/>
      <c r="BO356" s="26"/>
      <c r="BP356" s="26"/>
      <c r="BQ356" s="26"/>
      <c r="BR356" s="26"/>
      <c r="BS356" s="26"/>
      <c r="BT356" s="27">
        <v>0</v>
      </c>
      <c r="BU356" s="27">
        <v>0</v>
      </c>
      <c r="BV356" s="27"/>
      <c r="BW356" s="26"/>
      <c r="BX356" s="27">
        <v>17891.7</v>
      </c>
      <c r="BY356" s="27">
        <v>23780.6</v>
      </c>
      <c r="BZ356" s="26">
        <v>15853.73336</v>
      </c>
      <c r="CA356" s="27">
        <f>BZ356/BY356*100</f>
        <v>66.666666778802892</v>
      </c>
      <c r="CB356" s="27"/>
      <c r="CC356" s="27"/>
      <c r="CD356" s="79"/>
      <c r="CE356" s="79"/>
      <c r="CF356" s="27">
        <v>3518.7</v>
      </c>
      <c r="CG356" s="27">
        <v>4184.3999999999996</v>
      </c>
      <c r="CH356" s="27">
        <v>2806.05</v>
      </c>
      <c r="CI356" s="27">
        <f>CH356/CG356*100</f>
        <v>67.059793518784062</v>
      </c>
      <c r="CJ356" s="27">
        <v>560</v>
      </c>
      <c r="CK356" s="27">
        <v>560</v>
      </c>
      <c r="CL356" s="27"/>
      <c r="CM356" s="27">
        <f>CL356/CK356*100</f>
        <v>0</v>
      </c>
      <c r="CN356" s="27"/>
      <c r="CO356" s="27"/>
      <c r="CP356" s="79"/>
      <c r="CQ356" s="79"/>
      <c r="CR356" s="27"/>
      <c r="CS356" s="27"/>
      <c r="CT356" s="79"/>
      <c r="CU356" s="79"/>
      <c r="CV356" s="79"/>
      <c r="CW356" s="27"/>
      <c r="CX356" s="79"/>
      <c r="CY356" s="79"/>
      <c r="CZ356" s="27"/>
      <c r="DA356" s="27"/>
      <c r="DB356" s="79"/>
      <c r="DC356" s="31"/>
      <c r="DD356" s="27"/>
      <c r="DE356" s="27"/>
      <c r="DF356" s="79"/>
      <c r="DG356" s="79"/>
      <c r="DH356" s="79"/>
      <c r="DI356" s="27"/>
      <c r="DJ356" s="79"/>
      <c r="DK356" s="79"/>
      <c r="DL356" s="79"/>
      <c r="DM356" s="27"/>
      <c r="DN356" s="79"/>
      <c r="DO356" s="31"/>
      <c r="DP356" s="27">
        <v>184</v>
      </c>
      <c r="DQ356" s="27">
        <v>184</v>
      </c>
      <c r="DR356" s="79"/>
      <c r="DS356" s="27"/>
      <c r="DT356" s="27"/>
      <c r="DU356" s="27"/>
      <c r="DV356" s="79"/>
      <c r="DW356" s="79"/>
      <c r="DX356" s="79"/>
      <c r="DY356" s="27"/>
      <c r="DZ356" s="79"/>
      <c r="EA356" s="79"/>
      <c r="EB356" s="27">
        <v>3985.8</v>
      </c>
      <c r="EC356" s="27">
        <v>3985.8</v>
      </c>
      <c r="ED356" s="27">
        <v>2424.9327999999996</v>
      </c>
      <c r="EE356" s="27">
        <f>ED356/EC356*100</f>
        <v>60.839299513272103</v>
      </c>
      <c r="EF356" s="27"/>
      <c r="EG356" s="27"/>
      <c r="EH356" s="79"/>
      <c r="EI356" s="26"/>
      <c r="EJ356" s="27">
        <v>5864.4</v>
      </c>
      <c r="EK356" s="27">
        <v>6438.4</v>
      </c>
      <c r="EL356" s="27">
        <v>4226.2</v>
      </c>
      <c r="EM356" s="27">
        <f>EL356/EK356*100</f>
        <v>65.640531809145131</v>
      </c>
      <c r="EN356" s="27">
        <v>1000</v>
      </c>
      <c r="EO356" s="27">
        <v>1000</v>
      </c>
      <c r="EP356" s="27">
        <v>1.6719999999999999</v>
      </c>
      <c r="EQ356" s="27">
        <f>EP356/EO356*100</f>
        <v>0.16719999999999999</v>
      </c>
      <c r="ER356" s="27"/>
      <c r="ES356" s="27"/>
      <c r="ET356" s="27"/>
      <c r="EU356" s="27"/>
      <c r="EV356" s="27">
        <v>3500</v>
      </c>
      <c r="EW356" s="27">
        <v>3500</v>
      </c>
      <c r="EX356" s="27">
        <v>3500</v>
      </c>
      <c r="EY356" s="27">
        <f>EX356/EW356*100</f>
        <v>100</v>
      </c>
      <c r="EZ356" s="27">
        <v>1400</v>
      </c>
      <c r="FA356" s="27">
        <v>1400</v>
      </c>
      <c r="FB356" s="163">
        <v>1400</v>
      </c>
      <c r="FC356" s="27">
        <f>FB356/FA356*100</f>
        <v>100</v>
      </c>
      <c r="FD356" s="27"/>
      <c r="FE356" s="27"/>
      <c r="FF356" s="79"/>
      <c r="FG356" s="79"/>
      <c r="FH356" s="79"/>
      <c r="FI356" s="27"/>
      <c r="FJ356" s="79"/>
      <c r="FK356" s="79"/>
      <c r="FL356" s="79"/>
      <c r="FM356" s="27"/>
      <c r="FN356" s="79"/>
      <c r="FO356" s="79"/>
      <c r="FP356" s="27"/>
      <c r="FQ356" s="27"/>
      <c r="FR356" s="27"/>
      <c r="FS356" s="27"/>
      <c r="FT356" s="31"/>
      <c r="FU356" s="27"/>
      <c r="FV356" s="27"/>
      <c r="FW356" s="27"/>
      <c r="FX356" s="27"/>
      <c r="FY356" s="27"/>
      <c r="FZ356" s="27"/>
      <c r="GA356" s="27"/>
      <c r="GB356" s="27"/>
      <c r="GC356" s="27"/>
      <c r="GD356" s="27"/>
      <c r="GE356" s="27"/>
      <c r="GF356" s="27"/>
      <c r="GG356" s="27"/>
      <c r="GH356" s="27"/>
      <c r="GI356" s="27"/>
      <c r="GJ356" s="27"/>
      <c r="GK356" s="27"/>
      <c r="GL356" s="27"/>
      <c r="GM356" s="27"/>
      <c r="GN356" s="27"/>
      <c r="GO356" s="27"/>
      <c r="GP356" s="27"/>
      <c r="GQ356" s="27"/>
      <c r="GR356" s="27"/>
      <c r="GS356" s="27">
        <v>0</v>
      </c>
      <c r="GT356" s="27">
        <v>0</v>
      </c>
      <c r="GU356" s="26"/>
      <c r="GV356" s="27"/>
      <c r="GW356" s="27"/>
      <c r="GX356" s="27"/>
      <c r="GY356" s="26"/>
      <c r="GZ356" s="26"/>
      <c r="HA356" s="27"/>
      <c r="HB356" s="27"/>
      <c r="HC356" s="26"/>
      <c r="HD356" s="26"/>
      <c r="HE356" s="27"/>
      <c r="HF356" s="27"/>
      <c r="HG356" s="26"/>
      <c r="HH356" s="27">
        <v>1500</v>
      </c>
      <c r="HI356" s="27">
        <v>1000</v>
      </c>
      <c r="HJ356" s="27">
        <v>999.99959999999999</v>
      </c>
      <c r="HK356" s="26">
        <f>HJ356/HI356*100</f>
        <v>99.999960000000002</v>
      </c>
      <c r="HL356" s="27">
        <v>1832.5</v>
      </c>
      <c r="HM356" s="27">
        <v>1832.5</v>
      </c>
      <c r="HN356" s="27">
        <v>1068.93</v>
      </c>
      <c r="HO356" s="26">
        <f>HN356/HM356*100</f>
        <v>58.331787175989092</v>
      </c>
      <c r="HP356" s="27"/>
      <c r="HQ356" s="27"/>
      <c r="HR356" s="27"/>
      <c r="HS356" s="26"/>
      <c r="HT356" s="27">
        <v>3478.6</v>
      </c>
      <c r="HU356" s="27">
        <v>3478.6</v>
      </c>
      <c r="HV356" s="27">
        <v>3347.7024799999999</v>
      </c>
      <c r="HW356" s="26">
        <f t="shared" si="887"/>
        <v>96.237063186339327</v>
      </c>
      <c r="HX356" s="27"/>
      <c r="HY356" s="27"/>
      <c r="HZ356" s="27"/>
      <c r="IA356" s="26"/>
      <c r="IB356" s="27"/>
      <c r="IC356" s="27"/>
      <c r="ID356" s="27"/>
      <c r="IE356" s="26"/>
      <c r="IF356" s="27"/>
      <c r="IG356" s="27"/>
      <c r="IH356" s="27"/>
      <c r="II356" s="26"/>
      <c r="IJ356" s="26"/>
      <c r="IK356" s="27"/>
      <c r="IL356" s="27"/>
      <c r="IM356" s="26"/>
      <c r="IN356" s="26"/>
      <c r="IO356" s="27"/>
      <c r="IP356" s="27"/>
      <c r="IQ356" s="26"/>
      <c r="IR356" s="79"/>
      <c r="IS356" s="27"/>
      <c r="IT356" s="79"/>
      <c r="IU356" s="79"/>
      <c r="IV356" s="27"/>
      <c r="IW356" s="27"/>
      <c r="IX356" s="27"/>
      <c r="IY356" s="26"/>
      <c r="IZ356" s="27"/>
      <c r="JA356" s="27"/>
      <c r="JB356" s="27"/>
      <c r="JC356" s="26"/>
      <c r="JD356" s="26"/>
      <c r="JE356" s="27"/>
      <c r="JF356" s="27"/>
      <c r="JG356" s="26"/>
      <c r="JH356" s="27"/>
      <c r="JI356" s="27"/>
      <c r="JJ356" s="27"/>
      <c r="JK356" s="26"/>
      <c r="JL356" s="26"/>
      <c r="JM356" s="27"/>
      <c r="JN356" s="27"/>
      <c r="JO356" s="26"/>
      <c r="JP356" s="27"/>
      <c r="JQ356" s="27"/>
      <c r="JR356" s="27"/>
      <c r="JS356" s="26"/>
      <c r="JT356" s="26"/>
      <c r="JU356" s="26"/>
      <c r="JV356" s="26"/>
      <c r="JW356" s="26"/>
      <c r="JX356" s="30"/>
      <c r="JY356" s="30"/>
      <c r="JZ356" s="30"/>
      <c r="KA356" s="30"/>
      <c r="KB356" s="26"/>
      <c r="KC356" s="27"/>
      <c r="KD356" s="27"/>
      <c r="KE356" s="26"/>
      <c r="KF356" s="26"/>
      <c r="KG356" s="27"/>
      <c r="KH356" s="27"/>
      <c r="KI356" s="26"/>
      <c r="KJ356" s="26"/>
      <c r="KK356" s="27"/>
      <c r="KL356" s="27"/>
      <c r="KM356" s="26"/>
      <c r="KN356" s="26"/>
      <c r="KO356" s="27"/>
      <c r="KP356" s="27"/>
      <c r="KQ356" s="26"/>
      <c r="KR356" s="26"/>
      <c r="KS356" s="27"/>
      <c r="KT356" s="27"/>
      <c r="KU356" s="26"/>
      <c r="KV356" s="26"/>
      <c r="KW356" s="27"/>
      <c r="KX356" s="27"/>
      <c r="KY356" s="26"/>
      <c r="KZ356" s="26"/>
      <c r="LA356" s="27"/>
      <c r="LB356" s="27"/>
      <c r="LC356" s="26"/>
      <c r="LD356" s="26"/>
      <c r="LE356" s="27"/>
      <c r="LF356" s="27"/>
      <c r="LG356" s="26"/>
      <c r="LH356" s="26"/>
      <c r="LI356" s="27"/>
      <c r="LJ356" s="27"/>
      <c r="LK356" s="26"/>
      <c r="LL356" s="26"/>
      <c r="LM356" s="27"/>
      <c r="LN356" s="27"/>
      <c r="LO356" s="26"/>
      <c r="LP356" s="26"/>
      <c r="LQ356" s="27"/>
      <c r="LR356" s="27"/>
      <c r="LS356" s="26"/>
    </row>
    <row r="357" spans="1:331" ht="15.75" x14ac:dyDescent="0.25">
      <c r="A357" s="66" t="s">
        <v>210</v>
      </c>
      <c r="B357" s="198">
        <f t="shared" si="853"/>
        <v>0</v>
      </c>
      <c r="C357" s="198">
        <f t="shared" si="854"/>
        <v>0</v>
      </c>
      <c r="D357" s="198">
        <f t="shared" si="855"/>
        <v>0</v>
      </c>
      <c r="E357" s="198"/>
      <c r="F357" s="198">
        <f t="shared" si="856"/>
        <v>0</v>
      </c>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184"/>
      <c r="BY357" s="184"/>
      <c r="BZ357" s="184"/>
      <c r="CA357" s="184"/>
      <c r="CB357" s="26"/>
      <c r="CC357" s="26"/>
      <c r="CD357" s="26"/>
      <c r="CE357" s="80"/>
      <c r="CF357" s="26"/>
      <c r="CG357" s="26"/>
      <c r="CH357" s="26"/>
      <c r="CI357" s="80"/>
      <c r="CJ357" s="26"/>
      <c r="CK357" s="26"/>
      <c r="CL357" s="26"/>
      <c r="CM357" s="80"/>
      <c r="CN357" s="26"/>
      <c r="CO357" s="26"/>
      <c r="CP357" s="26"/>
      <c r="CQ357" s="80"/>
      <c r="CR357" s="26"/>
      <c r="CS357" s="26"/>
      <c r="CT357" s="26"/>
      <c r="CU357" s="80"/>
      <c r="CV357" s="80"/>
      <c r="CW357" s="26"/>
      <c r="CX357" s="26"/>
      <c r="CY357" s="80"/>
      <c r="CZ357" s="26"/>
      <c r="DA357" s="26"/>
      <c r="DB357" s="26"/>
      <c r="DC357" s="31"/>
      <c r="DD357" s="26"/>
      <c r="DE357" s="26"/>
      <c r="DF357" s="26"/>
      <c r="DG357" s="80"/>
      <c r="DH357" s="80"/>
      <c r="DI357" s="26"/>
      <c r="DJ357" s="26"/>
      <c r="DK357" s="80"/>
      <c r="DL357" s="80"/>
      <c r="DM357" s="26"/>
      <c r="DN357" s="26"/>
      <c r="DO357" s="31"/>
      <c r="DP357" s="26"/>
      <c r="DQ357" s="26"/>
      <c r="DR357" s="26"/>
      <c r="DS357" s="27"/>
      <c r="DT357" s="27"/>
      <c r="DU357" s="27"/>
      <c r="DV357" s="26"/>
      <c r="DW357" s="80"/>
      <c r="DX357" s="80"/>
      <c r="DY357" s="27"/>
      <c r="DZ357" s="26"/>
      <c r="EA357" s="80"/>
      <c r="EB357" s="27"/>
      <c r="EC357" s="27"/>
      <c r="ED357" s="26"/>
      <c r="EE357" s="80"/>
      <c r="EF357" s="27"/>
      <c r="EG357" s="27"/>
      <c r="EH357" s="26"/>
      <c r="EI357" s="26"/>
      <c r="EJ357" s="27"/>
      <c r="EK357" s="27"/>
      <c r="EL357" s="26"/>
      <c r="EM357" s="80"/>
      <c r="EN357" s="27"/>
      <c r="EO357" s="27"/>
      <c r="EP357" s="26"/>
      <c r="EQ357" s="80"/>
      <c r="ER357" s="26"/>
      <c r="ES357" s="26"/>
      <c r="ET357" s="26"/>
      <c r="EU357" s="80"/>
      <c r="EV357" s="26"/>
      <c r="EW357" s="26"/>
      <c r="EX357" s="26"/>
      <c r="EY357" s="26"/>
      <c r="EZ357" s="26"/>
      <c r="FA357" s="26"/>
      <c r="FB357" s="26"/>
      <c r="FC357" s="26"/>
      <c r="FD357" s="27"/>
      <c r="FE357" s="27"/>
      <c r="FF357" s="26"/>
      <c r="FG357" s="80"/>
      <c r="FH357" s="80"/>
      <c r="FI357" s="27"/>
      <c r="FJ357" s="26"/>
      <c r="FK357" s="80"/>
      <c r="FL357" s="80"/>
      <c r="FM357" s="27"/>
      <c r="FN357" s="26"/>
      <c r="FO357" s="80"/>
      <c r="FP357" s="26"/>
      <c r="FQ357" s="26"/>
      <c r="FR357" s="26"/>
      <c r="FS357" s="80"/>
      <c r="FT357" s="31"/>
      <c r="FU357" s="26"/>
      <c r="FV357" s="26"/>
      <c r="FW357" s="80"/>
      <c r="FX357" s="26"/>
      <c r="FY357" s="26"/>
      <c r="FZ357" s="26"/>
      <c r="GA357" s="80"/>
      <c r="GB357" s="26"/>
      <c r="GC357" s="26"/>
      <c r="GD357" s="26"/>
      <c r="GE357" s="80"/>
      <c r="GF357" s="26"/>
      <c r="GG357" s="26"/>
      <c r="GH357" s="26"/>
      <c r="GI357" s="80"/>
      <c r="GJ357" s="80"/>
      <c r="GK357" s="26"/>
      <c r="GL357" s="26"/>
      <c r="GM357" s="80"/>
      <c r="GN357" s="26"/>
      <c r="GO357" s="26"/>
      <c r="GP357" s="26"/>
      <c r="GQ357" s="80"/>
      <c r="GR357" s="80"/>
      <c r="GS357" s="26"/>
      <c r="GT357" s="26"/>
      <c r="GU357" s="26"/>
      <c r="GV357" s="26"/>
      <c r="GW357" s="26"/>
      <c r="GX357" s="26"/>
      <c r="GY357" s="26"/>
      <c r="GZ357" s="26"/>
      <c r="HA357" s="26"/>
      <c r="HB357" s="26"/>
      <c r="HC357" s="26"/>
      <c r="HD357" s="26"/>
      <c r="HE357" s="26"/>
      <c r="HF357" s="26"/>
      <c r="HG357" s="26"/>
      <c r="HH357" s="26"/>
      <c r="HI357" s="26"/>
      <c r="HJ357" s="26"/>
      <c r="HK357" s="26"/>
      <c r="HL357" s="26"/>
      <c r="HM357" s="26"/>
      <c r="HN357" s="26"/>
      <c r="HO357" s="26"/>
      <c r="HP357" s="26"/>
      <c r="HQ357" s="26"/>
      <c r="HR357" s="26"/>
      <c r="HS357" s="26"/>
      <c r="HT357" s="26"/>
      <c r="HU357" s="26"/>
      <c r="HV357" s="26"/>
      <c r="HW357" s="26"/>
      <c r="HX357" s="26"/>
      <c r="HY357" s="26"/>
      <c r="HZ357" s="26"/>
      <c r="IA357" s="26"/>
      <c r="IB357" s="26"/>
      <c r="IC357" s="26"/>
      <c r="ID357" s="26"/>
      <c r="IE357" s="26"/>
      <c r="IF357" s="26"/>
      <c r="IG357" s="26"/>
      <c r="IH357" s="26"/>
      <c r="II357" s="26"/>
      <c r="IJ357" s="26"/>
      <c r="IK357" s="26"/>
      <c r="IL357" s="26"/>
      <c r="IM357" s="26"/>
      <c r="IN357" s="26"/>
      <c r="IO357" s="26"/>
      <c r="IP357" s="26"/>
      <c r="IQ357" s="26"/>
      <c r="IR357" s="80"/>
      <c r="IS357" s="27"/>
      <c r="IT357" s="26"/>
      <c r="IU357" s="80"/>
      <c r="IV357" s="26"/>
      <c r="IW357" s="26"/>
      <c r="IX357" s="26"/>
      <c r="IY357" s="26"/>
      <c r="IZ357" s="26"/>
      <c r="JA357" s="26"/>
      <c r="JB357" s="26"/>
      <c r="JC357" s="26"/>
      <c r="JD357" s="26"/>
      <c r="JE357" s="26"/>
      <c r="JF357" s="26"/>
      <c r="JG357" s="26"/>
      <c r="JH357" s="26"/>
      <c r="JI357" s="26"/>
      <c r="JJ357" s="26"/>
      <c r="JK357" s="26"/>
      <c r="JL357" s="26"/>
      <c r="JM357" s="26"/>
      <c r="JN357" s="26"/>
      <c r="JO357" s="26"/>
      <c r="JP357" s="26"/>
      <c r="JQ357" s="26"/>
      <c r="JR357" s="26"/>
      <c r="JS357" s="26"/>
      <c r="JT357" s="26"/>
      <c r="JU357" s="26"/>
      <c r="JV357" s="26"/>
      <c r="JW357" s="26"/>
      <c r="JX357" s="30"/>
      <c r="JY357" s="30"/>
      <c r="JZ357" s="30"/>
      <c r="KA357" s="30"/>
      <c r="KB357" s="26"/>
      <c r="KC357" s="26"/>
      <c r="KD357" s="26"/>
      <c r="KE357" s="26"/>
      <c r="KF357" s="26"/>
      <c r="KG357" s="26"/>
      <c r="KH357" s="26"/>
      <c r="KI357" s="26"/>
      <c r="KJ357" s="26"/>
      <c r="KK357" s="26"/>
      <c r="KL357" s="26"/>
      <c r="KM357" s="26"/>
      <c r="KN357" s="26"/>
      <c r="KO357" s="26"/>
      <c r="KP357" s="26"/>
      <c r="KQ357" s="26"/>
      <c r="KR357" s="26"/>
      <c r="KS357" s="26"/>
      <c r="KT357" s="26"/>
      <c r="KU357" s="26"/>
      <c r="KV357" s="26"/>
      <c r="KW357" s="26"/>
      <c r="KX357" s="26"/>
      <c r="KY357" s="26"/>
      <c r="KZ357" s="26"/>
      <c r="LA357" s="26"/>
      <c r="LB357" s="26"/>
      <c r="LC357" s="26"/>
      <c r="LD357" s="26"/>
      <c r="LE357" s="26"/>
      <c r="LF357" s="26"/>
      <c r="LG357" s="26"/>
      <c r="LH357" s="26"/>
      <c r="LI357" s="26"/>
      <c r="LJ357" s="26"/>
      <c r="LK357" s="26"/>
      <c r="LL357" s="26"/>
      <c r="LM357" s="26"/>
      <c r="LN357" s="26"/>
      <c r="LO357" s="26"/>
      <c r="LP357" s="26"/>
      <c r="LQ357" s="26"/>
      <c r="LR357" s="26"/>
      <c r="LS357" s="26"/>
    </row>
    <row r="358" spans="1:331" ht="15.75" x14ac:dyDescent="0.25">
      <c r="A358" s="66" t="s">
        <v>494</v>
      </c>
      <c r="B358" s="198">
        <f t="shared" si="853"/>
        <v>1845</v>
      </c>
      <c r="C358" s="198">
        <f t="shared" si="854"/>
        <v>2166</v>
      </c>
      <c r="D358" s="198">
        <f t="shared" si="855"/>
        <v>2166</v>
      </c>
      <c r="E358" s="198"/>
      <c r="F358" s="198">
        <f t="shared" si="856"/>
        <v>2166</v>
      </c>
      <c r="G358" s="26">
        <f t="shared" ref="G358:G363" si="904">F358/C358*100</f>
        <v>100</v>
      </c>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v>321</v>
      </c>
      <c r="BR358" s="26">
        <v>321</v>
      </c>
      <c r="BS358" s="26">
        <f t="shared" si="858"/>
        <v>100</v>
      </c>
      <c r="BT358" s="26"/>
      <c r="BU358" s="26"/>
      <c r="BV358" s="26"/>
      <c r="BW358" s="26"/>
      <c r="BX358" s="184"/>
      <c r="BY358" s="184"/>
      <c r="BZ358" s="184"/>
      <c r="CA358" s="184"/>
      <c r="CB358" s="26"/>
      <c r="CC358" s="26"/>
      <c r="CD358" s="26"/>
      <c r="CE358" s="80"/>
      <c r="CF358" s="26"/>
      <c r="CG358" s="26"/>
      <c r="CH358" s="26"/>
      <c r="CI358" s="80"/>
      <c r="CJ358" s="26"/>
      <c r="CK358" s="26"/>
      <c r="CL358" s="26"/>
      <c r="CM358" s="80"/>
      <c r="CN358" s="26"/>
      <c r="CO358" s="26"/>
      <c r="CP358" s="26"/>
      <c r="CQ358" s="80"/>
      <c r="CR358" s="26"/>
      <c r="CS358" s="26"/>
      <c r="CT358" s="26"/>
      <c r="CU358" s="80"/>
      <c r="CV358" s="80"/>
      <c r="CW358" s="26"/>
      <c r="CX358" s="26"/>
      <c r="CY358" s="80"/>
      <c r="CZ358" s="26">
        <v>1845</v>
      </c>
      <c r="DA358" s="26">
        <v>1845</v>
      </c>
      <c r="DB358" s="26">
        <v>1845</v>
      </c>
      <c r="DC358" s="31">
        <f t="shared" si="859"/>
        <v>100</v>
      </c>
      <c r="DD358" s="26"/>
      <c r="DE358" s="26"/>
      <c r="DF358" s="26"/>
      <c r="DG358" s="80"/>
      <c r="DH358" s="80"/>
      <c r="DI358" s="26"/>
      <c r="DJ358" s="26"/>
      <c r="DK358" s="80"/>
      <c r="DL358" s="80"/>
      <c r="DM358" s="26"/>
      <c r="DN358" s="26"/>
      <c r="DO358" s="31"/>
      <c r="DP358" s="26"/>
      <c r="DQ358" s="26"/>
      <c r="DR358" s="26"/>
      <c r="DS358" s="27"/>
      <c r="DT358" s="27"/>
      <c r="DU358" s="27"/>
      <c r="DV358" s="26"/>
      <c r="DW358" s="80"/>
      <c r="DX358" s="80"/>
      <c r="DY358" s="27"/>
      <c r="DZ358" s="26"/>
      <c r="EA358" s="80"/>
      <c r="EB358" s="27"/>
      <c r="EC358" s="27"/>
      <c r="ED358" s="26"/>
      <c r="EE358" s="80"/>
      <c r="EF358" s="27"/>
      <c r="EG358" s="27"/>
      <c r="EH358" s="26"/>
      <c r="EI358" s="26"/>
      <c r="EJ358" s="27"/>
      <c r="EK358" s="27"/>
      <c r="EL358" s="26"/>
      <c r="EM358" s="80"/>
      <c r="EN358" s="27"/>
      <c r="EO358" s="27"/>
      <c r="EP358" s="26"/>
      <c r="EQ358" s="80"/>
      <c r="ER358" s="26"/>
      <c r="ES358" s="26"/>
      <c r="ET358" s="26"/>
      <c r="EU358" s="80"/>
      <c r="EV358" s="26"/>
      <c r="EW358" s="26"/>
      <c r="EX358" s="26"/>
      <c r="EY358" s="26"/>
      <c r="EZ358" s="26"/>
      <c r="FA358" s="26"/>
      <c r="FB358" s="26"/>
      <c r="FC358" s="26"/>
      <c r="FD358" s="27"/>
      <c r="FE358" s="27"/>
      <c r="FF358" s="26"/>
      <c r="FG358" s="80"/>
      <c r="FH358" s="80"/>
      <c r="FI358" s="27"/>
      <c r="FJ358" s="26"/>
      <c r="FK358" s="80"/>
      <c r="FL358" s="80"/>
      <c r="FM358" s="27"/>
      <c r="FN358" s="26"/>
      <c r="FO358" s="80"/>
      <c r="FP358" s="26"/>
      <c r="FQ358" s="26"/>
      <c r="FR358" s="26"/>
      <c r="FS358" s="80"/>
      <c r="FT358" s="31"/>
      <c r="FU358" s="26"/>
      <c r="FV358" s="26"/>
      <c r="FW358" s="80"/>
      <c r="FX358" s="26"/>
      <c r="FY358" s="26"/>
      <c r="FZ358" s="26"/>
      <c r="GA358" s="80"/>
      <c r="GB358" s="26"/>
      <c r="GC358" s="26"/>
      <c r="GD358" s="26"/>
      <c r="GE358" s="80"/>
      <c r="GF358" s="26"/>
      <c r="GG358" s="26"/>
      <c r="GH358" s="26"/>
      <c r="GI358" s="80"/>
      <c r="GJ358" s="80"/>
      <c r="GK358" s="26"/>
      <c r="GL358" s="26"/>
      <c r="GM358" s="80"/>
      <c r="GN358" s="26"/>
      <c r="GO358" s="26"/>
      <c r="GP358" s="26"/>
      <c r="GQ358" s="80"/>
      <c r="GR358" s="80"/>
      <c r="GS358" s="26"/>
      <c r="GT358" s="26"/>
      <c r="GU358" s="26"/>
      <c r="GV358" s="26"/>
      <c r="GW358" s="26"/>
      <c r="GX358" s="26"/>
      <c r="GY358" s="26"/>
      <c r="GZ358" s="26"/>
      <c r="HA358" s="26"/>
      <c r="HB358" s="26"/>
      <c r="HC358" s="26"/>
      <c r="HD358" s="26"/>
      <c r="HE358" s="26"/>
      <c r="HF358" s="26"/>
      <c r="HG358" s="26"/>
      <c r="HH358" s="26"/>
      <c r="HI358" s="26"/>
      <c r="HJ358" s="26"/>
      <c r="HK358" s="26"/>
      <c r="HL358" s="26"/>
      <c r="HM358" s="26"/>
      <c r="HN358" s="26"/>
      <c r="HO358" s="26"/>
      <c r="HP358" s="26"/>
      <c r="HQ358" s="26"/>
      <c r="HR358" s="26"/>
      <c r="HS358" s="26"/>
      <c r="HT358" s="26"/>
      <c r="HU358" s="26"/>
      <c r="HV358" s="26"/>
      <c r="HW358" s="26"/>
      <c r="HX358" s="26"/>
      <c r="HY358" s="26"/>
      <c r="HZ358" s="26"/>
      <c r="IA358" s="26"/>
      <c r="IB358" s="26"/>
      <c r="IC358" s="26"/>
      <c r="ID358" s="26"/>
      <c r="IE358" s="26"/>
      <c r="IF358" s="26"/>
      <c r="IG358" s="26"/>
      <c r="IH358" s="26"/>
      <c r="II358" s="26"/>
      <c r="IJ358" s="26"/>
      <c r="IK358" s="26"/>
      <c r="IL358" s="26"/>
      <c r="IM358" s="26"/>
      <c r="IN358" s="26"/>
      <c r="IO358" s="26"/>
      <c r="IP358" s="26"/>
      <c r="IQ358" s="26"/>
      <c r="IR358" s="80"/>
      <c r="IS358" s="27"/>
      <c r="IT358" s="26"/>
      <c r="IU358" s="80"/>
      <c r="IV358" s="26"/>
      <c r="IW358" s="26"/>
      <c r="IX358" s="26"/>
      <c r="IY358" s="26"/>
      <c r="IZ358" s="26"/>
      <c r="JA358" s="26"/>
      <c r="JB358" s="26"/>
      <c r="JC358" s="26"/>
      <c r="JD358" s="26"/>
      <c r="JE358" s="26"/>
      <c r="JF358" s="26"/>
      <c r="JG358" s="26"/>
      <c r="JH358" s="26"/>
      <c r="JI358" s="26"/>
      <c r="JJ358" s="26"/>
      <c r="JK358" s="26"/>
      <c r="JL358" s="26"/>
      <c r="JM358" s="26"/>
      <c r="JN358" s="26"/>
      <c r="JO358" s="26"/>
      <c r="JP358" s="26"/>
      <c r="JQ358" s="26"/>
      <c r="JR358" s="26"/>
      <c r="JS358" s="26"/>
      <c r="JT358" s="26"/>
      <c r="JU358" s="26"/>
      <c r="JV358" s="26"/>
      <c r="JW358" s="26"/>
      <c r="JX358" s="30"/>
      <c r="JY358" s="30"/>
      <c r="JZ358" s="30"/>
      <c r="KA358" s="30"/>
      <c r="KB358" s="26"/>
      <c r="KC358" s="26"/>
      <c r="KD358" s="26"/>
      <c r="KE358" s="26"/>
      <c r="KF358" s="26"/>
      <c r="KG358" s="26"/>
      <c r="KH358" s="26"/>
      <c r="KI358" s="26"/>
      <c r="KJ358" s="26"/>
      <c r="KK358" s="26"/>
      <c r="KL358" s="26"/>
      <c r="KM358" s="26"/>
      <c r="KN358" s="26"/>
      <c r="KO358" s="26"/>
      <c r="KP358" s="26"/>
      <c r="KQ358" s="26"/>
      <c r="KR358" s="26"/>
      <c r="KS358" s="26"/>
      <c r="KT358" s="26"/>
      <c r="KU358" s="26"/>
      <c r="KV358" s="26"/>
      <c r="KW358" s="26"/>
      <c r="KX358" s="26"/>
      <c r="KY358" s="26"/>
      <c r="KZ358" s="26"/>
      <c r="LA358" s="26"/>
      <c r="LB358" s="26"/>
      <c r="LC358" s="26"/>
      <c r="LD358" s="26"/>
      <c r="LE358" s="26"/>
      <c r="LF358" s="26"/>
      <c r="LG358" s="26"/>
      <c r="LH358" s="26"/>
      <c r="LI358" s="26"/>
      <c r="LJ358" s="26"/>
      <c r="LK358" s="26"/>
      <c r="LL358" s="26"/>
      <c r="LM358" s="26"/>
      <c r="LN358" s="26"/>
      <c r="LO358" s="26"/>
      <c r="LP358" s="26"/>
      <c r="LQ358" s="26"/>
      <c r="LR358" s="26"/>
      <c r="LS358" s="26"/>
    </row>
    <row r="359" spans="1:331" ht="15.75" x14ac:dyDescent="0.25">
      <c r="A359" s="66" t="s">
        <v>281</v>
      </c>
      <c r="B359" s="198">
        <f t="shared" si="853"/>
        <v>7053</v>
      </c>
      <c r="C359" s="198">
        <f t="shared" si="854"/>
        <v>8553</v>
      </c>
      <c r="D359" s="198">
        <f t="shared" si="855"/>
        <v>8553</v>
      </c>
      <c r="E359" s="198"/>
      <c r="F359" s="198">
        <f t="shared" si="856"/>
        <v>7053</v>
      </c>
      <c r="G359" s="26">
        <f t="shared" si="904"/>
        <v>82.462293931953695</v>
      </c>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v>1500</v>
      </c>
      <c r="BR359" s="26"/>
      <c r="BS359" s="26">
        <f t="shared" si="858"/>
        <v>0</v>
      </c>
      <c r="BT359" s="26"/>
      <c r="BU359" s="26"/>
      <c r="BV359" s="26"/>
      <c r="BW359" s="26"/>
      <c r="BX359" s="184"/>
      <c r="BY359" s="184"/>
      <c r="BZ359" s="184"/>
      <c r="CA359" s="184"/>
      <c r="CB359" s="26"/>
      <c r="CC359" s="26"/>
      <c r="CD359" s="26"/>
      <c r="CE359" s="80"/>
      <c r="CF359" s="26"/>
      <c r="CG359" s="26"/>
      <c r="CH359" s="26"/>
      <c r="CI359" s="80"/>
      <c r="CJ359" s="26"/>
      <c r="CK359" s="26"/>
      <c r="CL359" s="26"/>
      <c r="CM359" s="80"/>
      <c r="CN359" s="26"/>
      <c r="CO359" s="26"/>
      <c r="CP359" s="26"/>
      <c r="CQ359" s="80"/>
      <c r="CR359" s="26"/>
      <c r="CS359" s="26"/>
      <c r="CT359" s="26"/>
      <c r="CU359" s="80"/>
      <c r="CV359" s="80"/>
      <c r="CW359" s="26"/>
      <c r="CX359" s="26"/>
      <c r="CY359" s="80"/>
      <c r="CZ359" s="26">
        <v>7053</v>
      </c>
      <c r="DA359" s="26">
        <v>7053</v>
      </c>
      <c r="DB359" s="26">
        <v>7053</v>
      </c>
      <c r="DC359" s="31">
        <f t="shared" si="859"/>
        <v>100</v>
      </c>
      <c r="DD359" s="26"/>
      <c r="DE359" s="26"/>
      <c r="DF359" s="26"/>
      <c r="DG359" s="80"/>
      <c r="DH359" s="80"/>
      <c r="DI359" s="26"/>
      <c r="DJ359" s="26"/>
      <c r="DK359" s="80"/>
      <c r="DL359" s="80"/>
      <c r="DM359" s="26"/>
      <c r="DN359" s="26"/>
      <c r="DO359" s="31"/>
      <c r="DP359" s="26"/>
      <c r="DQ359" s="26"/>
      <c r="DR359" s="26"/>
      <c r="DS359" s="27"/>
      <c r="DT359" s="27"/>
      <c r="DU359" s="27"/>
      <c r="DV359" s="26"/>
      <c r="DW359" s="80"/>
      <c r="DX359" s="80"/>
      <c r="DY359" s="27"/>
      <c r="DZ359" s="26"/>
      <c r="EA359" s="80"/>
      <c r="EB359" s="27"/>
      <c r="EC359" s="27"/>
      <c r="ED359" s="26"/>
      <c r="EE359" s="80"/>
      <c r="EF359" s="27"/>
      <c r="EG359" s="27"/>
      <c r="EH359" s="26"/>
      <c r="EI359" s="26"/>
      <c r="EJ359" s="27"/>
      <c r="EK359" s="27"/>
      <c r="EL359" s="26"/>
      <c r="EM359" s="80"/>
      <c r="EN359" s="27"/>
      <c r="EO359" s="27"/>
      <c r="EP359" s="26"/>
      <c r="EQ359" s="80"/>
      <c r="ER359" s="26"/>
      <c r="ES359" s="26"/>
      <c r="ET359" s="26"/>
      <c r="EU359" s="80"/>
      <c r="EV359" s="26"/>
      <c r="EW359" s="26"/>
      <c r="EX359" s="26"/>
      <c r="EY359" s="26"/>
      <c r="EZ359" s="26"/>
      <c r="FA359" s="26"/>
      <c r="FB359" s="26"/>
      <c r="FC359" s="26"/>
      <c r="FD359" s="27"/>
      <c r="FE359" s="27"/>
      <c r="FF359" s="26"/>
      <c r="FG359" s="80"/>
      <c r="FH359" s="80"/>
      <c r="FI359" s="27"/>
      <c r="FJ359" s="26"/>
      <c r="FK359" s="80"/>
      <c r="FL359" s="80"/>
      <c r="FM359" s="27"/>
      <c r="FN359" s="26"/>
      <c r="FO359" s="80"/>
      <c r="FP359" s="26"/>
      <c r="FQ359" s="26"/>
      <c r="FR359" s="26"/>
      <c r="FS359" s="80"/>
      <c r="FT359" s="31"/>
      <c r="FU359" s="26"/>
      <c r="FV359" s="26"/>
      <c r="FW359" s="80"/>
      <c r="FX359" s="26"/>
      <c r="FY359" s="26"/>
      <c r="FZ359" s="26"/>
      <c r="GA359" s="80"/>
      <c r="GB359" s="26"/>
      <c r="GC359" s="26"/>
      <c r="GD359" s="26"/>
      <c r="GE359" s="80"/>
      <c r="GF359" s="26"/>
      <c r="GG359" s="26"/>
      <c r="GH359" s="26"/>
      <c r="GI359" s="80"/>
      <c r="GJ359" s="80"/>
      <c r="GK359" s="26"/>
      <c r="GL359" s="26"/>
      <c r="GM359" s="80"/>
      <c r="GN359" s="26"/>
      <c r="GO359" s="26"/>
      <c r="GP359" s="26"/>
      <c r="GQ359" s="80"/>
      <c r="GR359" s="80"/>
      <c r="GS359" s="26"/>
      <c r="GT359" s="26"/>
      <c r="GU359" s="26"/>
      <c r="GV359" s="26"/>
      <c r="GW359" s="26"/>
      <c r="GX359" s="26"/>
      <c r="GY359" s="26"/>
      <c r="GZ359" s="26"/>
      <c r="HA359" s="26"/>
      <c r="HB359" s="26"/>
      <c r="HC359" s="26"/>
      <c r="HD359" s="26"/>
      <c r="HE359" s="26"/>
      <c r="HF359" s="26"/>
      <c r="HG359" s="26"/>
      <c r="HH359" s="26"/>
      <c r="HI359" s="26"/>
      <c r="HJ359" s="26"/>
      <c r="HK359" s="26"/>
      <c r="HL359" s="26"/>
      <c r="HM359" s="26"/>
      <c r="HN359" s="26"/>
      <c r="HO359" s="26"/>
      <c r="HP359" s="26"/>
      <c r="HQ359" s="26"/>
      <c r="HR359" s="26"/>
      <c r="HS359" s="26"/>
      <c r="HT359" s="26"/>
      <c r="HU359" s="26"/>
      <c r="HV359" s="26"/>
      <c r="HW359" s="26"/>
      <c r="HX359" s="26"/>
      <c r="HY359" s="26"/>
      <c r="HZ359" s="26"/>
      <c r="IA359" s="26"/>
      <c r="IB359" s="26"/>
      <c r="IC359" s="26"/>
      <c r="ID359" s="26"/>
      <c r="IE359" s="26"/>
      <c r="IF359" s="26"/>
      <c r="IG359" s="26"/>
      <c r="IH359" s="26"/>
      <c r="II359" s="26"/>
      <c r="IJ359" s="26"/>
      <c r="IK359" s="26"/>
      <c r="IL359" s="26"/>
      <c r="IM359" s="26"/>
      <c r="IN359" s="26"/>
      <c r="IO359" s="26"/>
      <c r="IP359" s="26"/>
      <c r="IQ359" s="26"/>
      <c r="IR359" s="80"/>
      <c r="IS359" s="27"/>
      <c r="IT359" s="26"/>
      <c r="IU359" s="80"/>
      <c r="IV359" s="26"/>
      <c r="IW359" s="26"/>
      <c r="IX359" s="26"/>
      <c r="IY359" s="26"/>
      <c r="IZ359" s="26"/>
      <c r="JA359" s="26"/>
      <c r="JB359" s="26"/>
      <c r="JC359" s="26"/>
      <c r="JD359" s="26"/>
      <c r="JE359" s="26"/>
      <c r="JF359" s="26"/>
      <c r="JG359" s="26"/>
      <c r="JH359" s="26"/>
      <c r="JI359" s="26"/>
      <c r="JJ359" s="26"/>
      <c r="JK359" s="26"/>
      <c r="JL359" s="26"/>
      <c r="JM359" s="26"/>
      <c r="JN359" s="26"/>
      <c r="JO359" s="26"/>
      <c r="JP359" s="26"/>
      <c r="JQ359" s="26"/>
      <c r="JR359" s="26"/>
      <c r="JS359" s="26"/>
      <c r="JT359" s="26"/>
      <c r="JU359" s="26"/>
      <c r="JV359" s="26"/>
      <c r="JW359" s="26"/>
      <c r="JX359" s="30"/>
      <c r="JY359" s="30"/>
      <c r="JZ359" s="30"/>
      <c r="KA359" s="30"/>
      <c r="KB359" s="26"/>
      <c r="KC359" s="26"/>
      <c r="KD359" s="26"/>
      <c r="KE359" s="26"/>
      <c r="KF359" s="26"/>
      <c r="KG359" s="26"/>
      <c r="KH359" s="26"/>
      <c r="KI359" s="26"/>
      <c r="KJ359" s="26"/>
      <c r="KK359" s="26"/>
      <c r="KL359" s="26"/>
      <c r="KM359" s="26"/>
      <c r="KN359" s="26"/>
      <c r="KO359" s="26"/>
      <c r="KP359" s="26"/>
      <c r="KQ359" s="26"/>
      <c r="KR359" s="26"/>
      <c r="KS359" s="26"/>
      <c r="KT359" s="26"/>
      <c r="KU359" s="26"/>
      <c r="KV359" s="26"/>
      <c r="KW359" s="26"/>
      <c r="KX359" s="26"/>
      <c r="KY359" s="26"/>
      <c r="KZ359" s="26"/>
      <c r="LA359" s="26"/>
      <c r="LB359" s="26"/>
      <c r="LC359" s="26"/>
      <c r="LD359" s="26"/>
      <c r="LE359" s="26"/>
      <c r="LF359" s="26"/>
      <c r="LG359" s="26"/>
      <c r="LH359" s="26"/>
      <c r="LI359" s="26"/>
      <c r="LJ359" s="26"/>
      <c r="LK359" s="26"/>
      <c r="LL359" s="26"/>
      <c r="LM359" s="26"/>
      <c r="LN359" s="26"/>
      <c r="LO359" s="26"/>
      <c r="LP359" s="26"/>
      <c r="LQ359" s="26"/>
      <c r="LR359" s="26"/>
      <c r="LS359" s="26"/>
    </row>
    <row r="360" spans="1:331" ht="15.75" x14ac:dyDescent="0.25">
      <c r="A360" s="66" t="s">
        <v>283</v>
      </c>
      <c r="B360" s="198">
        <f t="shared" si="853"/>
        <v>4299</v>
      </c>
      <c r="C360" s="198">
        <f t="shared" si="854"/>
        <v>5599</v>
      </c>
      <c r="D360" s="198">
        <f t="shared" si="855"/>
        <v>5599</v>
      </c>
      <c r="E360" s="198"/>
      <c r="F360" s="198">
        <f t="shared" si="856"/>
        <v>4299</v>
      </c>
      <c r="G360" s="26">
        <f t="shared" si="904"/>
        <v>76.781568137167355</v>
      </c>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v>1300</v>
      </c>
      <c r="BR360" s="26"/>
      <c r="BS360" s="26">
        <f t="shared" si="858"/>
        <v>0</v>
      </c>
      <c r="BT360" s="26"/>
      <c r="BU360" s="26"/>
      <c r="BV360" s="26"/>
      <c r="BW360" s="26"/>
      <c r="BX360" s="184"/>
      <c r="BY360" s="184"/>
      <c r="BZ360" s="184"/>
      <c r="CA360" s="184"/>
      <c r="CB360" s="26"/>
      <c r="CC360" s="26"/>
      <c r="CD360" s="26"/>
      <c r="CE360" s="80"/>
      <c r="CF360" s="26"/>
      <c r="CG360" s="26"/>
      <c r="CH360" s="26"/>
      <c r="CI360" s="80"/>
      <c r="CJ360" s="26"/>
      <c r="CK360" s="26"/>
      <c r="CL360" s="26"/>
      <c r="CM360" s="80"/>
      <c r="CN360" s="26"/>
      <c r="CO360" s="26"/>
      <c r="CP360" s="26"/>
      <c r="CQ360" s="80"/>
      <c r="CR360" s="26"/>
      <c r="CS360" s="26"/>
      <c r="CT360" s="26"/>
      <c r="CU360" s="80"/>
      <c r="CV360" s="80"/>
      <c r="CW360" s="26"/>
      <c r="CX360" s="26"/>
      <c r="CY360" s="80"/>
      <c r="CZ360" s="26">
        <v>4299</v>
      </c>
      <c r="DA360" s="26">
        <v>4299</v>
      </c>
      <c r="DB360" s="26">
        <v>4299</v>
      </c>
      <c r="DC360" s="31">
        <f t="shared" si="859"/>
        <v>100</v>
      </c>
      <c r="DD360" s="26"/>
      <c r="DE360" s="26"/>
      <c r="DF360" s="26"/>
      <c r="DG360" s="80"/>
      <c r="DH360" s="80"/>
      <c r="DI360" s="26"/>
      <c r="DJ360" s="26"/>
      <c r="DK360" s="80"/>
      <c r="DL360" s="80"/>
      <c r="DM360" s="26"/>
      <c r="DN360" s="26"/>
      <c r="DO360" s="31"/>
      <c r="DP360" s="26"/>
      <c r="DQ360" s="26"/>
      <c r="DR360" s="26"/>
      <c r="DS360" s="27"/>
      <c r="DT360" s="27"/>
      <c r="DU360" s="27"/>
      <c r="DV360" s="26"/>
      <c r="DW360" s="80"/>
      <c r="DX360" s="80"/>
      <c r="DY360" s="27"/>
      <c r="DZ360" s="26"/>
      <c r="EA360" s="80"/>
      <c r="EB360" s="27"/>
      <c r="EC360" s="27"/>
      <c r="ED360" s="26"/>
      <c r="EE360" s="80"/>
      <c r="EF360" s="27"/>
      <c r="EG360" s="27"/>
      <c r="EH360" s="26"/>
      <c r="EI360" s="26"/>
      <c r="EJ360" s="27"/>
      <c r="EK360" s="27"/>
      <c r="EL360" s="26"/>
      <c r="EM360" s="80"/>
      <c r="EN360" s="27"/>
      <c r="EO360" s="27"/>
      <c r="EP360" s="26"/>
      <c r="EQ360" s="80"/>
      <c r="ER360" s="26"/>
      <c r="ES360" s="26"/>
      <c r="ET360" s="26"/>
      <c r="EU360" s="80"/>
      <c r="EV360" s="26"/>
      <c r="EW360" s="26"/>
      <c r="EX360" s="26"/>
      <c r="EY360" s="26"/>
      <c r="EZ360" s="26"/>
      <c r="FA360" s="26"/>
      <c r="FB360" s="26"/>
      <c r="FC360" s="26"/>
      <c r="FD360" s="27"/>
      <c r="FE360" s="27"/>
      <c r="FF360" s="26"/>
      <c r="FG360" s="80"/>
      <c r="FH360" s="80"/>
      <c r="FI360" s="27"/>
      <c r="FJ360" s="26"/>
      <c r="FK360" s="80"/>
      <c r="FL360" s="80"/>
      <c r="FM360" s="27"/>
      <c r="FN360" s="26"/>
      <c r="FO360" s="80"/>
      <c r="FP360" s="26"/>
      <c r="FQ360" s="26"/>
      <c r="FR360" s="26"/>
      <c r="FS360" s="80"/>
      <c r="FT360" s="31"/>
      <c r="FU360" s="26"/>
      <c r="FV360" s="26"/>
      <c r="FW360" s="80"/>
      <c r="FX360" s="26"/>
      <c r="FY360" s="26"/>
      <c r="FZ360" s="26"/>
      <c r="GA360" s="80"/>
      <c r="GB360" s="26"/>
      <c r="GC360" s="26"/>
      <c r="GD360" s="26"/>
      <c r="GE360" s="80"/>
      <c r="GF360" s="26"/>
      <c r="GG360" s="26"/>
      <c r="GH360" s="26"/>
      <c r="GI360" s="80"/>
      <c r="GJ360" s="80"/>
      <c r="GK360" s="26"/>
      <c r="GL360" s="26"/>
      <c r="GM360" s="80"/>
      <c r="GN360" s="26"/>
      <c r="GO360" s="26"/>
      <c r="GP360" s="26"/>
      <c r="GQ360" s="80"/>
      <c r="GR360" s="80"/>
      <c r="GS360" s="26"/>
      <c r="GT360" s="26"/>
      <c r="GU360" s="26"/>
      <c r="GV360" s="26"/>
      <c r="GW360" s="26"/>
      <c r="GX360" s="26"/>
      <c r="GY360" s="26"/>
      <c r="GZ360" s="26"/>
      <c r="HA360" s="26"/>
      <c r="HB360" s="26"/>
      <c r="HC360" s="26"/>
      <c r="HD360" s="26"/>
      <c r="HE360" s="26"/>
      <c r="HF360" s="26"/>
      <c r="HG360" s="26"/>
      <c r="HH360" s="26"/>
      <c r="HI360" s="26"/>
      <c r="HJ360" s="26"/>
      <c r="HK360" s="26"/>
      <c r="HL360" s="26"/>
      <c r="HM360" s="26"/>
      <c r="HN360" s="26"/>
      <c r="HO360" s="26"/>
      <c r="HP360" s="26"/>
      <c r="HQ360" s="26"/>
      <c r="HR360" s="26"/>
      <c r="HS360" s="26"/>
      <c r="HT360" s="26"/>
      <c r="HU360" s="26"/>
      <c r="HV360" s="26"/>
      <c r="HW360" s="26"/>
      <c r="HX360" s="26"/>
      <c r="HY360" s="26"/>
      <c r="HZ360" s="26"/>
      <c r="IA360" s="26"/>
      <c r="IB360" s="26"/>
      <c r="IC360" s="26"/>
      <c r="ID360" s="26"/>
      <c r="IE360" s="26"/>
      <c r="IF360" s="26"/>
      <c r="IG360" s="26"/>
      <c r="IH360" s="26"/>
      <c r="II360" s="26"/>
      <c r="IJ360" s="26"/>
      <c r="IK360" s="26"/>
      <c r="IL360" s="26"/>
      <c r="IM360" s="26"/>
      <c r="IN360" s="26"/>
      <c r="IO360" s="26"/>
      <c r="IP360" s="26"/>
      <c r="IQ360" s="26"/>
      <c r="IR360" s="80"/>
      <c r="IS360" s="27"/>
      <c r="IT360" s="26"/>
      <c r="IU360" s="80"/>
      <c r="IV360" s="26"/>
      <c r="IW360" s="26"/>
      <c r="IX360" s="26"/>
      <c r="IY360" s="26"/>
      <c r="IZ360" s="26"/>
      <c r="JA360" s="26"/>
      <c r="JB360" s="26"/>
      <c r="JC360" s="26"/>
      <c r="JD360" s="26"/>
      <c r="JE360" s="26"/>
      <c r="JF360" s="26"/>
      <c r="JG360" s="26"/>
      <c r="JH360" s="26"/>
      <c r="JI360" s="26"/>
      <c r="JJ360" s="26"/>
      <c r="JK360" s="26"/>
      <c r="JL360" s="26"/>
      <c r="JM360" s="26"/>
      <c r="JN360" s="26"/>
      <c r="JO360" s="26"/>
      <c r="JP360" s="26"/>
      <c r="JQ360" s="26"/>
      <c r="JR360" s="26"/>
      <c r="JS360" s="26"/>
      <c r="JT360" s="26"/>
      <c r="JU360" s="26"/>
      <c r="JV360" s="26"/>
      <c r="JW360" s="26"/>
      <c r="JX360" s="30"/>
      <c r="JY360" s="30"/>
      <c r="JZ360" s="30"/>
      <c r="KA360" s="30"/>
      <c r="KB360" s="26"/>
      <c r="KC360" s="26"/>
      <c r="KD360" s="26"/>
      <c r="KE360" s="26"/>
      <c r="KF360" s="26"/>
      <c r="KG360" s="26"/>
      <c r="KH360" s="26"/>
      <c r="KI360" s="26"/>
      <c r="KJ360" s="26"/>
      <c r="KK360" s="26"/>
      <c r="KL360" s="26"/>
      <c r="KM360" s="26"/>
      <c r="KN360" s="26"/>
      <c r="KO360" s="26"/>
      <c r="KP360" s="26"/>
      <c r="KQ360" s="26"/>
      <c r="KR360" s="26"/>
      <c r="KS360" s="26"/>
      <c r="KT360" s="26"/>
      <c r="KU360" s="26"/>
      <c r="KV360" s="26"/>
      <c r="KW360" s="26"/>
      <c r="KX360" s="26"/>
      <c r="KY360" s="26"/>
      <c r="KZ360" s="26"/>
      <c r="LA360" s="26"/>
      <c r="LB360" s="26"/>
      <c r="LC360" s="26"/>
      <c r="LD360" s="26"/>
      <c r="LE360" s="26"/>
      <c r="LF360" s="26"/>
      <c r="LG360" s="26"/>
      <c r="LH360" s="26"/>
      <c r="LI360" s="26"/>
      <c r="LJ360" s="26"/>
      <c r="LK360" s="26"/>
      <c r="LL360" s="26"/>
      <c r="LM360" s="26"/>
      <c r="LN360" s="26"/>
      <c r="LO360" s="26"/>
      <c r="LP360" s="26"/>
      <c r="LQ360" s="26"/>
      <c r="LR360" s="26"/>
      <c r="LS360" s="26"/>
    </row>
    <row r="361" spans="1:331" ht="15.75" x14ac:dyDescent="0.25">
      <c r="A361" s="66" t="s">
        <v>282</v>
      </c>
      <c r="B361" s="198">
        <f t="shared" si="853"/>
        <v>8500</v>
      </c>
      <c r="C361" s="198">
        <f t="shared" si="854"/>
        <v>12000</v>
      </c>
      <c r="D361" s="198">
        <f t="shared" si="855"/>
        <v>12000</v>
      </c>
      <c r="E361" s="198"/>
      <c r="F361" s="198">
        <f t="shared" si="856"/>
        <v>10500</v>
      </c>
      <c r="G361" s="26">
        <f t="shared" si="904"/>
        <v>87.5</v>
      </c>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v>1500</v>
      </c>
      <c r="BR361" s="26"/>
      <c r="BS361" s="26">
        <f t="shared" si="858"/>
        <v>0</v>
      </c>
      <c r="BT361" s="26">
        <v>8500</v>
      </c>
      <c r="BU361" s="26">
        <v>8500</v>
      </c>
      <c r="BV361" s="26">
        <v>8500</v>
      </c>
      <c r="BW361" s="26">
        <f>BV361/BU361*100</f>
        <v>100</v>
      </c>
      <c r="BX361" s="184"/>
      <c r="BY361" s="184"/>
      <c r="BZ361" s="184"/>
      <c r="CA361" s="184"/>
      <c r="CB361" s="26"/>
      <c r="CC361" s="26"/>
      <c r="CD361" s="26"/>
      <c r="CE361" s="80"/>
      <c r="CF361" s="26"/>
      <c r="CG361" s="26"/>
      <c r="CH361" s="26"/>
      <c r="CI361" s="80"/>
      <c r="CJ361" s="26"/>
      <c r="CK361" s="26"/>
      <c r="CL361" s="26"/>
      <c r="CM361" s="80"/>
      <c r="CN361" s="26"/>
      <c r="CO361" s="26"/>
      <c r="CP361" s="26"/>
      <c r="CQ361" s="80"/>
      <c r="CR361" s="26"/>
      <c r="CS361" s="26"/>
      <c r="CT361" s="26"/>
      <c r="CU361" s="80"/>
      <c r="CV361" s="80"/>
      <c r="CW361" s="26"/>
      <c r="CX361" s="26"/>
      <c r="CY361" s="80"/>
      <c r="CZ361" s="26"/>
      <c r="DA361" s="26"/>
      <c r="DB361" s="26"/>
      <c r="DC361" s="31"/>
      <c r="DD361" s="26"/>
      <c r="DE361" s="26"/>
      <c r="DF361" s="26"/>
      <c r="DG361" s="80"/>
      <c r="DH361" s="80"/>
      <c r="DI361" s="26"/>
      <c r="DJ361" s="26"/>
      <c r="DK361" s="80"/>
      <c r="DL361" s="80"/>
      <c r="DM361" s="27">
        <v>2000</v>
      </c>
      <c r="DN361" s="26">
        <v>2000</v>
      </c>
      <c r="DO361" s="31">
        <f>DN361/DM361*100</f>
        <v>100</v>
      </c>
      <c r="DP361" s="26"/>
      <c r="DQ361" s="26"/>
      <c r="DR361" s="26"/>
      <c r="DS361" s="27"/>
      <c r="DT361" s="27"/>
      <c r="DU361" s="27"/>
      <c r="DV361" s="26"/>
      <c r="DW361" s="80"/>
      <c r="DX361" s="80"/>
      <c r="DY361" s="27"/>
      <c r="DZ361" s="26"/>
      <c r="EA361" s="80"/>
      <c r="EB361" s="27"/>
      <c r="EC361" s="27"/>
      <c r="ED361" s="26"/>
      <c r="EE361" s="80"/>
      <c r="EF361" s="27"/>
      <c r="EG361" s="27"/>
      <c r="EH361" s="26"/>
      <c r="EI361" s="26"/>
      <c r="EJ361" s="27"/>
      <c r="EK361" s="27"/>
      <c r="EL361" s="26"/>
      <c r="EM361" s="80"/>
      <c r="EN361" s="27"/>
      <c r="EO361" s="27"/>
      <c r="EP361" s="26"/>
      <c r="EQ361" s="80"/>
      <c r="ER361" s="26"/>
      <c r="ES361" s="26"/>
      <c r="ET361" s="26"/>
      <c r="EU361" s="80"/>
      <c r="EV361" s="26"/>
      <c r="EW361" s="26"/>
      <c r="EX361" s="26"/>
      <c r="EY361" s="26"/>
      <c r="EZ361" s="26"/>
      <c r="FA361" s="26"/>
      <c r="FB361" s="26"/>
      <c r="FC361" s="26"/>
      <c r="FD361" s="27"/>
      <c r="FE361" s="27"/>
      <c r="FF361" s="26"/>
      <c r="FG361" s="80"/>
      <c r="FH361" s="80"/>
      <c r="FI361" s="27"/>
      <c r="FJ361" s="26"/>
      <c r="FK361" s="80"/>
      <c r="FL361" s="80"/>
      <c r="FM361" s="27"/>
      <c r="FN361" s="26"/>
      <c r="FO361" s="80"/>
      <c r="FP361" s="26"/>
      <c r="FQ361" s="26"/>
      <c r="FR361" s="26"/>
      <c r="FS361" s="80"/>
      <c r="FT361" s="80"/>
      <c r="FU361" s="26"/>
      <c r="FV361" s="26"/>
      <c r="FW361" s="80"/>
      <c r="FX361" s="26"/>
      <c r="FY361" s="26"/>
      <c r="FZ361" s="26"/>
      <c r="GA361" s="80"/>
      <c r="GB361" s="26"/>
      <c r="GC361" s="26"/>
      <c r="GD361" s="26"/>
      <c r="GE361" s="80"/>
      <c r="GF361" s="26"/>
      <c r="GG361" s="26"/>
      <c r="GH361" s="26"/>
      <c r="GI361" s="80"/>
      <c r="GJ361" s="80"/>
      <c r="GK361" s="26"/>
      <c r="GL361" s="26"/>
      <c r="GM361" s="80"/>
      <c r="GN361" s="26"/>
      <c r="GO361" s="26"/>
      <c r="GP361" s="26"/>
      <c r="GQ361" s="80"/>
      <c r="GR361" s="80"/>
      <c r="GS361" s="26"/>
      <c r="GT361" s="26"/>
      <c r="GU361" s="26"/>
      <c r="GV361" s="26"/>
      <c r="GW361" s="26"/>
      <c r="GX361" s="26"/>
      <c r="GY361" s="26"/>
      <c r="GZ361" s="26"/>
      <c r="HA361" s="26"/>
      <c r="HB361" s="26"/>
      <c r="HC361" s="26"/>
      <c r="HD361" s="26"/>
      <c r="HE361" s="26"/>
      <c r="HF361" s="26"/>
      <c r="HG361" s="26"/>
      <c r="HH361" s="26"/>
      <c r="HI361" s="26"/>
      <c r="HJ361" s="26"/>
      <c r="HK361" s="26"/>
      <c r="HL361" s="26"/>
      <c r="HM361" s="26"/>
      <c r="HN361" s="26"/>
      <c r="HO361" s="26"/>
      <c r="HP361" s="26"/>
      <c r="HQ361" s="26"/>
      <c r="HR361" s="26"/>
      <c r="HS361" s="26"/>
      <c r="HT361" s="26"/>
      <c r="HU361" s="26"/>
      <c r="HV361" s="26"/>
      <c r="HW361" s="26"/>
      <c r="HX361" s="26"/>
      <c r="HY361" s="26"/>
      <c r="HZ361" s="26"/>
      <c r="IA361" s="26"/>
      <c r="IB361" s="26"/>
      <c r="IC361" s="26"/>
      <c r="ID361" s="26"/>
      <c r="IE361" s="26"/>
      <c r="IF361" s="26"/>
      <c r="IG361" s="26"/>
      <c r="IH361" s="26"/>
      <c r="II361" s="26"/>
      <c r="IJ361" s="26"/>
      <c r="IK361" s="26"/>
      <c r="IL361" s="26"/>
      <c r="IM361" s="26"/>
      <c r="IN361" s="26"/>
      <c r="IO361" s="26"/>
      <c r="IP361" s="26"/>
      <c r="IQ361" s="26"/>
      <c r="IR361" s="80"/>
      <c r="IS361" s="27"/>
      <c r="IT361" s="26"/>
      <c r="IU361" s="80"/>
      <c r="IV361" s="26"/>
      <c r="IW361" s="26"/>
      <c r="IX361" s="26"/>
      <c r="IY361" s="26"/>
      <c r="IZ361" s="26"/>
      <c r="JA361" s="26"/>
      <c r="JB361" s="26"/>
      <c r="JC361" s="26"/>
      <c r="JD361" s="26"/>
      <c r="JE361" s="26"/>
      <c r="JF361" s="26"/>
      <c r="JG361" s="26"/>
      <c r="JH361" s="26"/>
      <c r="JI361" s="26"/>
      <c r="JJ361" s="26"/>
      <c r="JK361" s="26"/>
      <c r="JL361" s="26"/>
      <c r="JM361" s="26"/>
      <c r="JN361" s="26"/>
      <c r="JO361" s="26"/>
      <c r="JP361" s="26"/>
      <c r="JQ361" s="26"/>
      <c r="JR361" s="26"/>
      <c r="JS361" s="26"/>
      <c r="JT361" s="26"/>
      <c r="JU361" s="26"/>
      <c r="JV361" s="26"/>
      <c r="JW361" s="26"/>
      <c r="JX361" s="30"/>
      <c r="JY361" s="30"/>
      <c r="JZ361" s="30"/>
      <c r="KA361" s="30"/>
      <c r="KB361" s="26"/>
      <c r="KC361" s="26"/>
      <c r="KD361" s="26"/>
      <c r="KE361" s="26"/>
      <c r="KF361" s="26"/>
      <c r="KG361" s="26"/>
      <c r="KH361" s="26"/>
      <c r="KI361" s="26"/>
      <c r="KJ361" s="26"/>
      <c r="KK361" s="26"/>
      <c r="KL361" s="26"/>
      <c r="KM361" s="26"/>
      <c r="KN361" s="26"/>
      <c r="KO361" s="26"/>
      <c r="KP361" s="26"/>
      <c r="KQ361" s="26"/>
      <c r="KR361" s="26"/>
      <c r="KS361" s="26"/>
      <c r="KT361" s="26"/>
      <c r="KU361" s="26"/>
      <c r="KV361" s="26"/>
      <c r="KW361" s="26"/>
      <c r="KX361" s="26"/>
      <c r="KY361" s="26"/>
      <c r="KZ361" s="26"/>
      <c r="LA361" s="26"/>
      <c r="LB361" s="26"/>
      <c r="LC361" s="26"/>
      <c r="LD361" s="26"/>
      <c r="LE361" s="26"/>
      <c r="LF361" s="26"/>
      <c r="LG361" s="26"/>
      <c r="LH361" s="26"/>
      <c r="LI361" s="26"/>
      <c r="LJ361" s="26"/>
      <c r="LK361" s="26"/>
      <c r="LL361" s="26"/>
      <c r="LM361" s="26"/>
      <c r="LN361" s="26"/>
      <c r="LO361" s="26"/>
      <c r="LP361" s="26"/>
      <c r="LQ361" s="26"/>
      <c r="LR361" s="26"/>
      <c r="LS361" s="26"/>
    </row>
    <row r="362" spans="1:331" s="154" customFormat="1" ht="31.5" x14ac:dyDescent="0.25">
      <c r="A362" s="20" t="s">
        <v>280</v>
      </c>
      <c r="B362" s="197">
        <f t="shared" si="853"/>
        <v>102963.98153999999</v>
      </c>
      <c r="C362" s="197">
        <f t="shared" si="854"/>
        <v>166366.33700000003</v>
      </c>
      <c r="D362" s="197">
        <f t="shared" si="855"/>
        <v>166366.33700000003</v>
      </c>
      <c r="E362" s="197"/>
      <c r="F362" s="197">
        <f t="shared" si="856"/>
        <v>123894.26224999999</v>
      </c>
      <c r="G362" s="28">
        <f t="shared" si="904"/>
        <v>74.470752006759611</v>
      </c>
      <c r="H362" s="29">
        <f>H363+H364+H365+H366+H367+H369+H370+H371+H372+H373+H374</f>
        <v>1639.7</v>
      </c>
      <c r="I362" s="29">
        <f>I363+I364+I365+I366+I367+I369+I370+I371+I372+I373+I374</f>
        <v>1639.7</v>
      </c>
      <c r="J362" s="29">
        <f>J363+J364+J365+J366+J367+J369+J370+J371+J372+J373+J374</f>
        <v>1639.7</v>
      </c>
      <c r="K362" s="28">
        <f>J362/I362*100</f>
        <v>100</v>
      </c>
      <c r="L362" s="29"/>
      <c r="M362" s="29">
        <f>M363+M364+M365+M366+M367+M369+M370+M371+M372+M373+M374</f>
        <v>1111.1199999999999</v>
      </c>
      <c r="N362" s="29">
        <f>N363+N364+N365+N366+N367+N369+N370+N371+N372+N373+N374</f>
        <v>1111.1199999999999</v>
      </c>
      <c r="O362" s="28">
        <f>N362/M362*100</f>
        <v>100</v>
      </c>
      <c r="P362" s="29"/>
      <c r="Q362" s="29">
        <f>Q363+Q364+Q365+Q366+Q367+Q369+Q370+Q371+Q372+Q373+Q374</f>
        <v>0</v>
      </c>
      <c r="R362" s="29">
        <f>R363+R364+R365+R366+R367+R369+R370+R371+R372+R373+R374</f>
        <v>0</v>
      </c>
      <c r="S362" s="29">
        <f>S363+S364+S365+S366+S367+S369+S370+S371+S372+S373+S374</f>
        <v>0</v>
      </c>
      <c r="T362" s="29"/>
      <c r="U362" s="29">
        <f>U363+U364+U365+U366+U367+U369+U370+U371+U372+U373+U374</f>
        <v>0</v>
      </c>
      <c r="V362" s="29">
        <f>V363+V364+V365+V366+V367+V369+V370+V371+V372+V373+V374</f>
        <v>0</v>
      </c>
      <c r="W362" s="29">
        <f>W363+W364+W365+W366+W367+W369+W370+W371+W372+W373+W374</f>
        <v>0</v>
      </c>
      <c r="X362" s="29">
        <f t="shared" ref="X362:AA362" si="905">X363+X364+X365+X366+X367+X369+X370+X371+X372+X373+X374</f>
        <v>0</v>
      </c>
      <c r="Y362" s="29">
        <f t="shared" si="905"/>
        <v>0</v>
      </c>
      <c r="Z362" s="29">
        <f t="shared" si="905"/>
        <v>0</v>
      </c>
      <c r="AA362" s="29">
        <f t="shared" si="905"/>
        <v>0</v>
      </c>
      <c r="AB362" s="29">
        <f t="shared" ref="AB362:AD362" si="906">AB363+AB364+AB365+AB366+AB367+AB369+AB370+AB371+AB372+AB373+AB374</f>
        <v>0</v>
      </c>
      <c r="AC362" s="29">
        <f t="shared" si="906"/>
        <v>0</v>
      </c>
      <c r="AD362" s="29">
        <f t="shared" si="906"/>
        <v>0</v>
      </c>
      <c r="AE362" s="29"/>
      <c r="AF362" s="29"/>
      <c r="AG362" s="29">
        <f>AG363+AG364+AG365+AG366+AG367+AG369+AG370+AG371+AG372+AG373+AG374</f>
        <v>0</v>
      </c>
      <c r="AH362" s="29">
        <f>AH363+AH364+AH365+AH366+AH367+AH369+AH370+AH371+AH372+AH373+AH374</f>
        <v>0</v>
      </c>
      <c r="AI362" s="29">
        <f>AI363+AI364+AI365+AI366+AI367+AI369+AI370+AI371+AI372+AI373+AI374</f>
        <v>0</v>
      </c>
      <c r="AJ362" s="29"/>
      <c r="AK362" s="29">
        <f t="shared" ref="AK362:AP362" si="907">AK363+AK364+AK365+AK366+AK367+AK369+AK370+AK371+AK372+AK373+AK374</f>
        <v>0</v>
      </c>
      <c r="AL362" s="29">
        <f t="shared" si="907"/>
        <v>0</v>
      </c>
      <c r="AM362" s="29">
        <f t="shared" si="907"/>
        <v>0</v>
      </c>
      <c r="AN362" s="29">
        <f t="shared" ref="AN362" si="908">AN363+AN364+AN365+AN366+AN367+AN369+AN370+AN371+AN372+AN373+AN374</f>
        <v>3455.7797700000001</v>
      </c>
      <c r="AO362" s="29">
        <f t="shared" si="907"/>
        <v>3455.7797700000001</v>
      </c>
      <c r="AP362" s="29">
        <f t="shared" si="907"/>
        <v>3455.7797700000001</v>
      </c>
      <c r="AQ362" s="29">
        <f t="shared" ref="AQ362:AQ363" si="909">AP362/AO362*100</f>
        <v>100</v>
      </c>
      <c r="AR362" s="29">
        <f>AR363+AR364+AR365+AR366+AR367+AR369+AR370+AR371+AR372+AR373+AR374</f>
        <v>102.1</v>
      </c>
      <c r="AS362" s="29">
        <f>AS363+AS364+AS365+AS366+AS367+AS369+AS370+AS371+AS372+AS373+AS374</f>
        <v>102.04</v>
      </c>
      <c r="AT362" s="29">
        <f>AT363+AT364+AT365+AT366+AT367+AT369+AT370+AT371+AT372+AT373+AT374</f>
        <v>102.04</v>
      </c>
      <c r="AU362" s="28">
        <f>AT362/AS362*100</f>
        <v>100</v>
      </c>
      <c r="AV362" s="29"/>
      <c r="AW362" s="29"/>
      <c r="AX362" s="29"/>
      <c r="AY362" s="28"/>
      <c r="AZ362" s="29">
        <f>AZ363+AZ364+AZ365+AZ366+AZ367+AZ369+AZ370+AZ371+AZ372+AZ373+AZ374</f>
        <v>64.263310000000004</v>
      </c>
      <c r="BA362" s="29">
        <f>BA363+BA364+BA365+BA366+BA367+BA369+BA370+BA371+BA372+BA373+BA374</f>
        <v>64.263310000000004</v>
      </c>
      <c r="BB362" s="29">
        <f>BB363+BB364+BB365+BB366+BB367+BB369+BB370+BB371+BB372+BB373+BB374</f>
        <v>64.263310000000004</v>
      </c>
      <c r="BC362" s="28">
        <f>BB362/BA362*100</f>
        <v>100</v>
      </c>
      <c r="BD362" s="29"/>
      <c r="BE362" s="29"/>
      <c r="BF362" s="29"/>
      <c r="BG362" s="28"/>
      <c r="BH362" s="29"/>
      <c r="BI362" s="29"/>
      <c r="BJ362" s="29"/>
      <c r="BK362" s="28"/>
      <c r="BL362" s="28"/>
      <c r="BM362" s="29">
        <f>BM363+BM364+BM365+BM366+BM367+BM369+BM370+BM371+BM372+BM373+BM374</f>
        <v>0</v>
      </c>
      <c r="BN362" s="29">
        <f>BN363+BN364+BN365+BN366+BN367+BN369+BN370+BN371+BN372+BN373+BN374</f>
        <v>0</v>
      </c>
      <c r="BO362" s="29">
        <f>BO363+BO364+BO365+BO366+BO367+BO369+BO370+BO371+BO372+BO373+BO374</f>
        <v>0</v>
      </c>
      <c r="BP362" s="29"/>
      <c r="BQ362" s="29">
        <f>BQ363+BQ364+BQ365+BQ366+BQ367+BQ369+BQ370+BQ371+BQ372+BQ373+BQ374</f>
        <v>4051.413</v>
      </c>
      <c r="BR362" s="29">
        <f>BR363+BR364+BR365+BR366+BR367+BR369+BR370+BR371+BR372+BR373+BR374</f>
        <v>2779.5</v>
      </c>
      <c r="BS362" s="28">
        <f t="shared" si="858"/>
        <v>68.605693865325506</v>
      </c>
      <c r="BT362" s="29">
        <f>BT363+BT364+BT365+BT366+BT367+BT369+BT370+BT371+BT372+BT373+BT374</f>
        <v>8500</v>
      </c>
      <c r="BU362" s="29">
        <f>BU363+BU364+BU365+BU366+BU367+BU369+BU370+BU371+BU372+BU373+BU374</f>
        <v>8500</v>
      </c>
      <c r="BV362" s="29">
        <f>BV363+BV364+BV365+BV366+BV367+BV369+BV370+BV371+BV372+BV373+BV374</f>
        <v>8500</v>
      </c>
      <c r="BW362" s="28">
        <f>BV362/BU362*100</f>
        <v>100</v>
      </c>
      <c r="BX362" s="29">
        <f>BX363+BX364+BX365+BX366+BX367+BX369+BX370+BX371+BX372+BX373+BX374</f>
        <v>16147.6</v>
      </c>
      <c r="BY362" s="29">
        <f>BY363+BY364+BY365+BY366+BY367+BY369+BY370+BY371+BY372+BY373+BY374</f>
        <v>21588.3</v>
      </c>
      <c r="BZ362" s="29">
        <f>BZ363+BZ364+BZ365+BZ366+BZ367+BZ369+BZ370+BZ371+BZ372+BZ373+BZ374</f>
        <v>13863.437519999999</v>
      </c>
      <c r="CA362" s="29">
        <f>BZ362/BY362*100</f>
        <v>64.217365517433052</v>
      </c>
      <c r="CB362" s="29">
        <f>CB363+CB364+CB365+CB366+CB367+CB369+CB370+CB371+CB372+CB373+CB374</f>
        <v>0</v>
      </c>
      <c r="CC362" s="29">
        <f>CC363+CC364+CC365+CC366+CC367+CC369+CC370+CC371+CC372+CC373+CC374</f>
        <v>0</v>
      </c>
      <c r="CD362" s="29">
        <f>CD363+CD364+CD365+CD366+CD367+CD369+CD370+CD371+CD372+CD373+CD374</f>
        <v>0</v>
      </c>
      <c r="CE362" s="29">
        <f>CE363+CE364+CE365+CE366+CE367+CE369+CE370+CE371+CE372+CE373+CE374</f>
        <v>0</v>
      </c>
      <c r="CF362" s="29">
        <f t="shared" ref="CF362" si="910">CF363+CF364+CF365+CF366+CF367+CF369+CF370+CF371+CF372+CF373+CF374</f>
        <v>3518.7</v>
      </c>
      <c r="CG362" s="29">
        <f t="shared" ref="CG362:CH362" si="911">CG363+CG364+CG365+CG366+CG367+CG369+CG370+CG371+CG372+CG373+CG374</f>
        <v>4029.1</v>
      </c>
      <c r="CH362" s="29">
        <f t="shared" si="911"/>
        <v>2259.7317799999996</v>
      </c>
      <c r="CI362" s="29">
        <f>CH362/CG362*100</f>
        <v>56.085274130699162</v>
      </c>
      <c r="CJ362" s="29">
        <f>CJ363+CJ364+CJ365+CJ366+CJ367+CJ369+CJ370+CJ371+CJ372+CJ373+CJ374</f>
        <v>560</v>
      </c>
      <c r="CK362" s="29">
        <f>CK363+CK364+CK365+CK366+CK367+CK369+CK370+CK371+CK372+CK373+CK374</f>
        <v>560</v>
      </c>
      <c r="CL362" s="29">
        <f>CL363+CL364+CL365+CL366+CL367+CL369+CL370+CL371+CL372+CL373+CL374</f>
        <v>80</v>
      </c>
      <c r="CM362" s="29">
        <f>CL362/CK362*100</f>
        <v>14.285714285714285</v>
      </c>
      <c r="CN362" s="29">
        <f t="shared" ref="CN362" si="912">CN363+CN364+CN365+CN366+CN367+CN369+CN370+CN371+CN372+CN373+CN374</f>
        <v>0</v>
      </c>
      <c r="CO362" s="29">
        <f t="shared" ref="CO362:CT362" si="913">CO363+CO364+CO365+CO366+CO367+CO369+CO370+CO371+CO372+CO373+CO374</f>
        <v>0</v>
      </c>
      <c r="CP362" s="29">
        <f t="shared" si="913"/>
        <v>0</v>
      </c>
      <c r="CQ362" s="29">
        <f t="shared" si="913"/>
        <v>0</v>
      </c>
      <c r="CR362" s="29">
        <f t="shared" ref="CR362" si="914">CR363+CR364+CR365+CR366+CR367+CR369+CR370+CR371+CR372+CR373+CR374</f>
        <v>463.63846000000001</v>
      </c>
      <c r="CS362" s="29">
        <f t="shared" si="913"/>
        <v>463.63846000000001</v>
      </c>
      <c r="CT362" s="29">
        <f t="shared" si="913"/>
        <v>463.63846000000001</v>
      </c>
      <c r="CU362" s="82">
        <f t="shared" ref="CU362" si="915">CT362/CS362*100</f>
        <v>100</v>
      </c>
      <c r="CV362" s="29"/>
      <c r="CW362" s="29">
        <f>CW363+CW364+CW365+CW366+CW367+CW369+CW370+CW371+CW372+CW373+CW374</f>
        <v>0</v>
      </c>
      <c r="CX362" s="29">
        <f>CX363+CX364+CX365+CX366+CX367+CX369+CX370+CX371+CX372+CX373+CX374</f>
        <v>0</v>
      </c>
      <c r="CY362" s="29">
        <f>CY363+CY364+CY365+CY366+CY367+CY369+CY370+CY371+CY372+CY373+CY374</f>
        <v>0</v>
      </c>
      <c r="CZ362" s="29">
        <f>SUM(CZ363:CZ374)</f>
        <v>32268</v>
      </c>
      <c r="DA362" s="29">
        <f>SUM(DA363:DA374)</f>
        <v>32268</v>
      </c>
      <c r="DB362" s="29">
        <f>SUM(DB363:DB374)</f>
        <v>29578.485949999998</v>
      </c>
      <c r="DC362" s="82">
        <f t="shared" si="859"/>
        <v>91.66507360233048</v>
      </c>
      <c r="DD362" s="29">
        <f t="shared" ref="DD362:DG362" si="916">DD363+DD364+DD365+DD366+DD367+DD369+DD370+DD371+DD372+DD373+DD374</f>
        <v>0</v>
      </c>
      <c r="DE362" s="29">
        <f t="shared" si="916"/>
        <v>0</v>
      </c>
      <c r="DF362" s="29">
        <f t="shared" si="916"/>
        <v>0</v>
      </c>
      <c r="DG362" s="29">
        <f t="shared" si="916"/>
        <v>0</v>
      </c>
      <c r="DH362" s="29"/>
      <c r="DI362" s="29">
        <f>DI363+DI364+DI365+DI366+DI367+DI369+DI370+DI371+DI372+DI373+DI374</f>
        <v>0</v>
      </c>
      <c r="DJ362" s="29">
        <f>DJ363+DJ364+DJ365+DJ366+DJ367+DJ369+DJ370+DJ371+DJ372+DJ373+DJ374</f>
        <v>0</v>
      </c>
      <c r="DK362" s="29">
        <f>DK363+DK364+DK365+DK366+DK367+DK369+DK370+DK371+DK372+DK373+DK374</f>
        <v>0</v>
      </c>
      <c r="DL362" s="29"/>
      <c r="DM362" s="29">
        <f>DM363+DM364+DM365+DM366+DM367+DM369+DM370+DM371+DM372+DM373+DM374</f>
        <v>1902.2655300000001</v>
      </c>
      <c r="DN362" s="29">
        <f>DN363+DN364+DN365+DN366+DN367+DN369+DN370+DN371+DN372+DN373+DN374</f>
        <v>1902.2655300000001</v>
      </c>
      <c r="DO362" s="82">
        <f t="shared" ref="DO362:DO366" si="917">DN362/DM362*100</f>
        <v>100</v>
      </c>
      <c r="DP362" s="29">
        <f>DP363+DP364+DP365+DP366+DP367+DP369+DP370+DP371+DP372+DP373+DP374</f>
        <v>236.2</v>
      </c>
      <c r="DQ362" s="29">
        <f>DQ363+DQ364+DQ365+DQ366+DQ367+DQ369+DQ370+DQ371+DQ372+DQ373+DQ374</f>
        <v>236.2</v>
      </c>
      <c r="DR362" s="29">
        <f>DR363+DR364+DR365+DR366+DR367+DR369+DR370+DR371+DR372+DR373+DR374</f>
        <v>45.6</v>
      </c>
      <c r="DS362" s="29">
        <f>DR362/DQ362*100</f>
        <v>19.30567315834039</v>
      </c>
      <c r="DT362" s="29"/>
      <c r="DU362" s="29">
        <f>DU363+DU364+DU365+DU366+DU367+DU369+DU370+DU371+DU372+DU373+DU374</f>
        <v>0</v>
      </c>
      <c r="DV362" s="29">
        <f>DV363+DV364+DV365+DV366+DV367+DV369+DV370+DV371+DV372+DV373+DV374</f>
        <v>0</v>
      </c>
      <c r="DW362" s="29">
        <f>DW363+DW364+DW365+DW366+DW367+DW369+DW370+DW371+DW372+DW373+DW374</f>
        <v>0</v>
      </c>
      <c r="DX362" s="29"/>
      <c r="DY362" s="29">
        <f t="shared" ref="DY362:ED362" si="918">DY363+DY364+DY365+DY366+DY367+DY369+DY370+DY371+DY372+DY373+DY374</f>
        <v>0</v>
      </c>
      <c r="DZ362" s="29">
        <f t="shared" si="918"/>
        <v>0</v>
      </c>
      <c r="EA362" s="29">
        <f t="shared" si="918"/>
        <v>0</v>
      </c>
      <c r="EB362" s="29">
        <v>6352.4</v>
      </c>
      <c r="EC362" s="29">
        <f t="shared" si="918"/>
        <v>6352.4</v>
      </c>
      <c r="ED362" s="29">
        <f t="shared" si="918"/>
        <v>4250.7389800000001</v>
      </c>
      <c r="EE362" s="29">
        <f>ED362/EC362*100</f>
        <v>66.915480448334492</v>
      </c>
      <c r="EF362" s="29"/>
      <c r="EG362" s="29"/>
      <c r="EH362" s="29"/>
      <c r="EI362" s="28"/>
      <c r="EJ362" s="29">
        <f>EJ363+EJ364+EJ365+EJ366+EJ367+EJ369+EJ370+EJ371+EJ372+EJ373+EJ374</f>
        <v>7623.8</v>
      </c>
      <c r="EK362" s="29">
        <f>EK363+EK364+EK365+EK366+EK367+EK369+EK370+EK371+EK372+EK373+EK374</f>
        <v>8042.8</v>
      </c>
      <c r="EL362" s="29">
        <f>EL363+EL364+EL365+EL366+EL367+EL369+EL370+EL371+EL372+EL373+EL374</f>
        <v>3435</v>
      </c>
      <c r="EM362" s="29">
        <f>EL362/EK362*100</f>
        <v>42.709006813547518</v>
      </c>
      <c r="EN362" s="29">
        <f>EN363+EN364+EN365+EN366+EN367+EN369+EN370+EN371+EN372+EN373+EN374</f>
        <v>1280</v>
      </c>
      <c r="EO362" s="29">
        <f>EO363+EO364+EO365+EO366+EO367+EO369+EO370+EO371+EO372+EO373+EO374</f>
        <v>1280</v>
      </c>
      <c r="EP362" s="29">
        <f>EP363+EP364+EP365+EP366+EP367+EP369+EP370+EP371+EP372+EP373+EP374</f>
        <v>0</v>
      </c>
      <c r="EQ362" s="29">
        <f>EP362/EO362*100</f>
        <v>0</v>
      </c>
      <c r="ER362" s="29">
        <f>ER363+ER364+ER365+ER366+ER367+ER369+ER370+ER371+ER372+ER373+ER374</f>
        <v>5540.7</v>
      </c>
      <c r="ES362" s="29">
        <f>ES363+ES364+ES365+ES366+ES367+ES369+ES370+ES371+ES372+ES373+ES374</f>
        <v>3693.8</v>
      </c>
      <c r="ET362" s="29">
        <f>ET363+ET364+ET365+ET366+ET367+ET369+ET370+ET371+ET372+ET373+ET374</f>
        <v>3693.8</v>
      </c>
      <c r="EU362" s="29">
        <f>ET362/ES362*100</f>
        <v>100</v>
      </c>
      <c r="EV362" s="29">
        <f>EV363+EV364+EV365+EV366+EV367+EV369+EV370+EV371+EV372+EV373+EV374</f>
        <v>5500</v>
      </c>
      <c r="EW362" s="29">
        <f>EW363+EW364+EW365+EW366+EW367+EW369+EW370+EW371+EW372+EW373+EW374</f>
        <v>7846.9</v>
      </c>
      <c r="EX362" s="29">
        <f>EX363+EX364+EX365+EX366+EX367+EX369+EX370+EX371+EX372+EX373+EX374</f>
        <v>7846.9</v>
      </c>
      <c r="EY362" s="29">
        <f>EX362/EW362*100</f>
        <v>100</v>
      </c>
      <c r="EZ362" s="29">
        <f>EZ363+EZ364+EZ365+EZ366+EZ367+EZ369+EZ370+EZ371+EZ372+EZ373+EZ374</f>
        <v>1400</v>
      </c>
      <c r="FA362" s="29">
        <f>FA363+FA364+FA365+FA366+FA367+FA369+FA370+FA371+FA372+FA373+FA374</f>
        <v>1400</v>
      </c>
      <c r="FB362" s="29">
        <f>FB363+FB364+FB365+FB366+FB367+FB369+FB370+FB371+FB372+FB373+FB374</f>
        <v>1400</v>
      </c>
      <c r="FC362" s="29">
        <f>FB362/FA362*100</f>
        <v>100</v>
      </c>
      <c r="FD362" s="29">
        <f>FD363+FD364+FD365+FD366+FD367+FD369+FD370+FD371+FD372+FD373+FD374</f>
        <v>0</v>
      </c>
      <c r="FE362" s="29">
        <f>FE363+FE364+FE365+FE366+FE367+FE369+FE370+FE371+FE372+FE373+FE374</f>
        <v>0</v>
      </c>
      <c r="FF362" s="29">
        <f>FF363+FF364+FF365+FF366+FF367+FF369+FF370+FF371+FF372+FF373+FF374</f>
        <v>0</v>
      </c>
      <c r="FG362" s="29">
        <f>FG363+FG364+FG365+FG366+FG367+FG369+FG370+FG371+FG372+FG373+FG374</f>
        <v>0</v>
      </c>
      <c r="FH362" s="29"/>
      <c r="FI362" s="29">
        <f>FI363+FI364+FI365+FI366+FI367+FI369+FI370+FI371+FI372+FI373+FI374</f>
        <v>0</v>
      </c>
      <c r="FJ362" s="29">
        <f>FJ363+FJ364+FJ365+FJ366+FJ367+FJ369+FJ370+FJ371+FJ372+FJ373+FJ374</f>
        <v>0</v>
      </c>
      <c r="FK362" s="29">
        <f>FK363+FK364+FK365+FK366+FK367+FK369+FK370+FK371+FK372+FK373+FK374</f>
        <v>0</v>
      </c>
      <c r="FL362" s="29"/>
      <c r="FM362" s="29">
        <f>FM363+FM364+FM365+FM366+FM367+FM369+FM370+FM371+FM372+FM373+FM374</f>
        <v>0</v>
      </c>
      <c r="FN362" s="29">
        <f>FN363+FN364+FN365+FN366+FN367+FN369+FN370+FN371+FN372+FN373+FN374</f>
        <v>0</v>
      </c>
      <c r="FO362" s="29">
        <f>FO363+FO364+FO365+FO366+FO367+FO369+FO370+FO371+FO372+FO373+FO374</f>
        <v>0</v>
      </c>
      <c r="FP362" s="29"/>
      <c r="FQ362" s="29"/>
      <c r="FR362" s="29"/>
      <c r="FS362" s="29"/>
      <c r="FT362" s="29"/>
      <c r="FU362" s="29">
        <f>SUM(FU363:FU374)</f>
        <v>31755.8</v>
      </c>
      <c r="FV362" s="29">
        <f>SUM(FV363:FV374)</f>
        <v>19586.222239999999</v>
      </c>
      <c r="FW362" s="29">
        <f>FV362/FU362*100</f>
        <v>61.677621851756214</v>
      </c>
      <c r="FX362" s="29">
        <f>FX363+FX364+FX365+FX366+FX367+FX369+FX370+FX371+FX372+FX373+FX374</f>
        <v>0</v>
      </c>
      <c r="FY362" s="29">
        <f>FY363+FY364+FY365+FY366+FY367+FY369+FY370+FY371+FY372+FY373+FY374</f>
        <v>0</v>
      </c>
      <c r="FZ362" s="29">
        <f>FZ363+FZ364+FZ365+FZ366+FZ367+FZ369+FZ370+FZ371+FZ372+FZ373+FZ374</f>
        <v>0</v>
      </c>
      <c r="GA362" s="29"/>
      <c r="GB362" s="29">
        <f>GB363+GB364+GB365+GB366+GB367+GB369+GB370+GB371+GB372+GB373+GB374</f>
        <v>0</v>
      </c>
      <c r="GC362" s="29">
        <f>GC363+GC364+GC365+GC366+GC367+GC369+GC370+GC371+GC372+GC373+GC374</f>
        <v>0</v>
      </c>
      <c r="GD362" s="29">
        <f>GD363+GD364+GD365+GD366+GD367+GD369+GD370+GD371+GD372+GD373+GD374</f>
        <v>0</v>
      </c>
      <c r="GE362" s="29"/>
      <c r="GF362" s="29">
        <f>GF363+GF364+GF365+GF366+GF367+GF369+GF370+GF371+GF372+GF373+GF374</f>
        <v>0</v>
      </c>
      <c r="GG362" s="29">
        <f>GG363+GG364+GG365+GG366+GG367+GG369+GG370+GG371+GG372+GG373+GG374</f>
        <v>0</v>
      </c>
      <c r="GH362" s="29">
        <f>GH363+GH364+GH365+GH366+GH367+GH369+GH370+GH371+GH372+GH373+GH374</f>
        <v>0</v>
      </c>
      <c r="GI362" s="29"/>
      <c r="GJ362" s="29"/>
      <c r="GK362" s="29">
        <f>GK363+GK364+GK365+GK366+GK367+GK369+GK370+GK371+GK372+GK373+GK374</f>
        <v>0</v>
      </c>
      <c r="GL362" s="29">
        <f>GL363+GL364+GL365+GL366+GL367+GL369+GL370+GL371+GL372+GL373+GL374</f>
        <v>0</v>
      </c>
      <c r="GM362" s="29"/>
      <c r="GN362" s="29">
        <f>GN363+GN364+GN365+GN366+GN367+GN369+GN370+GN371+GN372+GN373+GN374</f>
        <v>0</v>
      </c>
      <c r="GO362" s="29">
        <f>GO363+GO364+GO365+GO366+GO367+GO369+GO370+GO371+GO372+GO373+GO374</f>
        <v>0</v>
      </c>
      <c r="GP362" s="29">
        <f>GP363+GP364+GP365+GP366+GP367+GP369+GP370+GP371+GP372+GP373+GP374</f>
        <v>0</v>
      </c>
      <c r="GQ362" s="29"/>
      <c r="GR362" s="29"/>
      <c r="GS362" s="29">
        <f>GS363+GS364+GS365+GS366+GS367+GS369+GS370+GS371+GS372+GS373+GS374</f>
        <v>0</v>
      </c>
      <c r="GT362" s="29">
        <f>GT363+GT364+GT365+GT366+GT367+GT369+GT370+GT371+GT372+GT373+GT374</f>
        <v>0</v>
      </c>
      <c r="GU362" s="29">
        <f>GU363+GU364+GU365+GU366+GU367+GU369+GU370+GU371+GU372+GU373+GU374</f>
        <v>0</v>
      </c>
      <c r="GV362" s="29"/>
      <c r="GW362" s="29"/>
      <c r="GX362" s="29"/>
      <c r="GY362" s="28"/>
      <c r="GZ362" s="28"/>
      <c r="HA362" s="29">
        <f>HA363+HA364+HA365+HA366+HA367+HA369+HA370+HA371+HA372+HA373+HA374</f>
        <v>0</v>
      </c>
      <c r="HB362" s="29">
        <f>HB363+HB364+HB365+HB366+HB367+HB369+HB370+HB371+HB372+HB373+HB374</f>
        <v>0</v>
      </c>
      <c r="HC362" s="28"/>
      <c r="HD362" s="28"/>
      <c r="HE362" s="29">
        <f>HE363+HE364+HE365+HE366+HE367+HE369+HE370+HE371+HE372+HE373+HE374</f>
        <v>0</v>
      </c>
      <c r="HF362" s="29">
        <f>HF363+HF364+HF365+HF366+HF367+HF369+HF370+HF371+HF372+HF373+HF374</f>
        <v>0</v>
      </c>
      <c r="HG362" s="28"/>
      <c r="HH362" s="29">
        <f>HH363+HH364+HH365+HH366+HH367+HH369+HH370+HH371+HH372+HH373+HH374</f>
        <v>3000</v>
      </c>
      <c r="HI362" s="29">
        <f>HI363+HI364+HI365+HI366+HI367+HI369+HI370+HI371+HI372+HI373+HI374</f>
        <v>2997.31502</v>
      </c>
      <c r="HJ362" s="29">
        <f>HJ363+HJ364+HJ365+HJ366+HJ367+HJ369+HJ370+HJ371+HJ372+HJ373+HJ374</f>
        <v>2997.31502</v>
      </c>
      <c r="HK362" s="28">
        <f>HJ362/HI362*100</f>
        <v>100</v>
      </c>
      <c r="HL362" s="29">
        <f>HL363+HL364+HL365+HL366+HL367+HL369+HL370+HL371+HL372+HL373+HL374</f>
        <v>1832.5</v>
      </c>
      <c r="HM362" s="29">
        <f>HM363+HM364+HM365+HM366+HM367+HM369+HM370+HM371+HM372+HM373+HM374</f>
        <v>1832.5</v>
      </c>
      <c r="HN362" s="29">
        <f>HN363+HN364+HN365+HN366+HN367+HN369+HN370+HN371+HN372+HN373+HN374</f>
        <v>1218.4760000000001</v>
      </c>
      <c r="HO362" s="28">
        <f>HN362/HM362*100</f>
        <v>66.492551159618017</v>
      </c>
      <c r="HP362" s="29">
        <f>HP363+HP364+HP365+HP366+HP367+HP369+HP370+HP371+HP372+HP373+HP374</f>
        <v>0</v>
      </c>
      <c r="HQ362" s="29">
        <f>HQ363+HQ364+HQ365+HQ366+HQ367+HQ369+HQ370+HQ371+HQ372+HQ373+HQ374</f>
        <v>0</v>
      </c>
      <c r="HR362" s="29">
        <f>HR363+HR364+HR365+HR366+HR367+HR369+HR370+HR371+HR372+HR373+HR374</f>
        <v>0</v>
      </c>
      <c r="HS362" s="28"/>
      <c r="HT362" s="29">
        <f>HT363+HT364+HT365+HT366+HT367+HT369+HT370+HT371+HT372+HT373+HT374</f>
        <v>3478.6</v>
      </c>
      <c r="HU362" s="29">
        <f>HU363+HU364+HU365+HU366+HU367+HU369+HU370+HU371+HU372+HU373+HU374</f>
        <v>3478.6</v>
      </c>
      <c r="HV362" s="29">
        <f>HV363+HV364+HV365+HV366+HV367+HV369+HV370+HV371+HV372+HV373+HV374</f>
        <v>3469.991</v>
      </c>
      <c r="HW362" s="28">
        <f t="shared" si="887"/>
        <v>99.752515379750477</v>
      </c>
      <c r="HX362" s="29"/>
      <c r="HY362" s="29"/>
      <c r="HZ362" s="29"/>
      <c r="IA362" s="28"/>
      <c r="IB362" s="29"/>
      <c r="IC362" s="29"/>
      <c r="ID362" s="29"/>
      <c r="IE362" s="28"/>
      <c r="IF362" s="29"/>
      <c r="IG362" s="29"/>
      <c r="IH362" s="29"/>
      <c r="II362" s="28"/>
      <c r="IJ362" s="28"/>
      <c r="IK362" s="29"/>
      <c r="IL362" s="29"/>
      <c r="IM362" s="28"/>
      <c r="IN362" s="28"/>
      <c r="IO362" s="29"/>
      <c r="IP362" s="29"/>
      <c r="IQ362" s="28"/>
      <c r="IR362" s="29"/>
      <c r="IS362" s="29">
        <f>IS363+IS364+IS365+IS366+IS367+IS369+IS370+IS371+IS372+IS373+IS374</f>
        <v>15895.23</v>
      </c>
      <c r="IT362" s="29">
        <f>IT363+IT364+IT365+IT366+IT367+IT369+IT370+IT371+IT372+IT373+IT374</f>
        <v>10076.056689999999</v>
      </c>
      <c r="IU362" s="82">
        <f t="shared" ref="IU362" si="919">IT362/IS362*100</f>
        <v>63.390442856127272</v>
      </c>
      <c r="IV362" s="29"/>
      <c r="IW362" s="29"/>
      <c r="IX362" s="29"/>
      <c r="IY362" s="28"/>
      <c r="IZ362" s="29"/>
      <c r="JA362" s="29"/>
      <c r="JB362" s="29"/>
      <c r="JC362" s="28"/>
      <c r="JD362" s="28"/>
      <c r="JE362" s="29">
        <f>SUM(JE363:JE374)</f>
        <v>1819.17191</v>
      </c>
      <c r="JF362" s="29">
        <f>SUM(JF363:JF374)</f>
        <v>74.2</v>
      </c>
      <c r="JG362" s="28">
        <f t="shared" ref="JG362" si="920">JF362/JE362*100</f>
        <v>4.0787788989112084</v>
      </c>
      <c r="JH362" s="29">
        <f>SUM(JH363:JH374)</f>
        <v>0</v>
      </c>
      <c r="JI362" s="29">
        <f>SUM(JI363:JI374)</f>
        <v>0</v>
      </c>
      <c r="JJ362" s="29">
        <f>SUM(JJ363:JJ374)</f>
        <v>0</v>
      </c>
      <c r="JK362" s="28"/>
      <c r="JL362" s="28"/>
      <c r="JM362" s="29">
        <f>SUM(JM363:JM374)</f>
        <v>0</v>
      </c>
      <c r="JN362" s="29">
        <f>SUM(JN363:JN374)</f>
        <v>0</v>
      </c>
      <c r="JO362" s="28"/>
      <c r="JP362" s="29"/>
      <c r="JQ362" s="29"/>
      <c r="JR362" s="29"/>
      <c r="JS362" s="28"/>
      <c r="JT362" s="28"/>
      <c r="JU362" s="28"/>
      <c r="JV362" s="28"/>
      <c r="JW362" s="28"/>
      <c r="JX362" s="75"/>
      <c r="JY362" s="75">
        <f>SUM(JY363:JY374)</f>
        <v>0</v>
      </c>
      <c r="JZ362" s="75">
        <f>SUM(JZ363:JZ374)</f>
        <v>0</v>
      </c>
      <c r="KA362" s="75"/>
      <c r="KB362" s="28"/>
      <c r="KC362" s="29">
        <f>SUM(KC363:KC374)</f>
        <v>0</v>
      </c>
      <c r="KD362" s="29">
        <f>SUM(KD363:KD374)</f>
        <v>0</v>
      </c>
      <c r="KE362" s="28"/>
      <c r="KF362" s="28"/>
      <c r="KG362" s="29">
        <f>SUM(KG363:KG374)</f>
        <v>0</v>
      </c>
      <c r="KH362" s="29">
        <f>SUM(KH363:KH374)</f>
        <v>0</v>
      </c>
      <c r="KI362" s="28"/>
      <c r="KJ362" s="28"/>
      <c r="KK362" s="29">
        <f>SUM(KK363:KK374)</f>
        <v>0</v>
      </c>
      <c r="KL362" s="29">
        <f>SUM(KL363:KL374)</f>
        <v>0</v>
      </c>
      <c r="KM362" s="28"/>
      <c r="KN362" s="28"/>
      <c r="KO362" s="29">
        <f>SUM(KO363:KO374)</f>
        <v>0</v>
      </c>
      <c r="KP362" s="29">
        <f>SUM(KP363:KP374)</f>
        <v>0</v>
      </c>
      <c r="KQ362" s="28"/>
      <c r="KR362" s="28"/>
      <c r="KS362" s="29">
        <f>SUM(KS363:KS374)</f>
        <v>0</v>
      </c>
      <c r="KT362" s="29">
        <f>SUM(KT363:KT374)</f>
        <v>0</v>
      </c>
      <c r="KU362" s="28"/>
      <c r="KV362" s="28"/>
      <c r="KW362" s="29">
        <f>SUM(KW363:KW374)</f>
        <v>0</v>
      </c>
      <c r="KX362" s="29">
        <f>SUM(KX363:KX374)</f>
        <v>0</v>
      </c>
      <c r="KY362" s="28"/>
      <c r="KZ362" s="28"/>
      <c r="LA362" s="29">
        <f>SUM(LA363:LA374)</f>
        <v>0</v>
      </c>
      <c r="LB362" s="29">
        <f>SUM(LB363:LB374)</f>
        <v>0</v>
      </c>
      <c r="LC362" s="28"/>
      <c r="LD362" s="28"/>
      <c r="LE362" s="29">
        <f>SUM(LE363:LE374)</f>
        <v>0</v>
      </c>
      <c r="LF362" s="29">
        <f>SUM(LF363:LF374)</f>
        <v>0</v>
      </c>
      <c r="LG362" s="28"/>
      <c r="LH362" s="28"/>
      <c r="LI362" s="29">
        <f>SUM(LI363:LI374)</f>
        <v>0</v>
      </c>
      <c r="LJ362" s="29">
        <f>SUM(LJ363:LJ374)</f>
        <v>0</v>
      </c>
      <c r="LK362" s="28"/>
      <c r="LL362" s="28"/>
      <c r="LM362" s="29">
        <f>SUM(LM363:LM374)</f>
        <v>0</v>
      </c>
      <c r="LN362" s="29">
        <f>SUM(LN363:LN374)</f>
        <v>0</v>
      </c>
      <c r="LO362" s="28"/>
      <c r="LP362" s="28"/>
      <c r="LQ362" s="29">
        <f>SUM(LQ363:LQ374)</f>
        <v>0</v>
      </c>
      <c r="LR362" s="29">
        <f>SUM(LR363:LR374)</f>
        <v>0</v>
      </c>
      <c r="LS362" s="28"/>
    </row>
    <row r="363" spans="1:331" ht="17.25" customHeight="1" x14ac:dyDescent="0.25">
      <c r="A363" s="66" t="s">
        <v>224</v>
      </c>
      <c r="B363" s="198">
        <f t="shared" si="853"/>
        <v>61732.343079999999</v>
      </c>
      <c r="C363" s="198">
        <f t="shared" si="854"/>
        <v>69710.818100000004</v>
      </c>
      <c r="D363" s="198">
        <f t="shared" si="855"/>
        <v>69710.818100000004</v>
      </c>
      <c r="E363" s="198"/>
      <c r="F363" s="198">
        <f t="shared" si="856"/>
        <v>50933.893380000009</v>
      </c>
      <c r="G363" s="26">
        <f t="shared" si="904"/>
        <v>73.064546892758401</v>
      </c>
      <c r="H363" s="27">
        <v>1639.7</v>
      </c>
      <c r="I363" s="27">
        <v>1639.7</v>
      </c>
      <c r="J363" s="26">
        <v>1639.7</v>
      </c>
      <c r="K363" s="26">
        <f>J363/I363*100</f>
        <v>100</v>
      </c>
      <c r="L363" s="26"/>
      <c r="M363" s="27">
        <v>1111.1199999999999</v>
      </c>
      <c r="N363" s="27">
        <v>1111.1199999999999</v>
      </c>
      <c r="O363" s="26">
        <f>N363/M363*100</f>
        <v>100</v>
      </c>
      <c r="P363" s="26"/>
      <c r="Q363" s="27"/>
      <c r="R363" s="27"/>
      <c r="S363" s="26"/>
      <c r="T363" s="26"/>
      <c r="U363" s="27"/>
      <c r="V363" s="27"/>
      <c r="W363" s="26"/>
      <c r="X363" s="27"/>
      <c r="Y363" s="27"/>
      <c r="Z363" s="27"/>
      <c r="AA363" s="26"/>
      <c r="AB363" s="26"/>
      <c r="AC363" s="26"/>
      <c r="AD363" s="26"/>
      <c r="AE363" s="27"/>
      <c r="AF363" s="27"/>
      <c r="AG363" s="26"/>
      <c r="AH363" s="26"/>
      <c r="AI363" s="27"/>
      <c r="AJ363" s="27"/>
      <c r="AK363" s="27">
        <v>0</v>
      </c>
      <c r="AL363" s="27">
        <v>0</v>
      </c>
      <c r="AM363" s="26"/>
      <c r="AN363" s="27">
        <v>3455.7797700000001</v>
      </c>
      <c r="AO363" s="27">
        <v>3455.7797700000001</v>
      </c>
      <c r="AP363" s="27">
        <v>3455.7797700000001</v>
      </c>
      <c r="AQ363" s="27">
        <f t="shared" si="909"/>
        <v>100</v>
      </c>
      <c r="AR363" s="27">
        <v>102.1</v>
      </c>
      <c r="AS363" s="27">
        <v>102.04</v>
      </c>
      <c r="AT363" s="27">
        <v>102.04</v>
      </c>
      <c r="AU363" s="26">
        <f>AT363/AS363*100</f>
        <v>100</v>
      </c>
      <c r="AV363" s="27"/>
      <c r="AW363" s="27"/>
      <c r="AX363" s="27"/>
      <c r="AY363" s="26"/>
      <c r="AZ363" s="27">
        <v>64.263310000000004</v>
      </c>
      <c r="BA363" s="27">
        <v>64.263310000000004</v>
      </c>
      <c r="BB363" s="27">
        <v>64.263310000000004</v>
      </c>
      <c r="BC363" s="26">
        <f>BB363/BA363*100</f>
        <v>100</v>
      </c>
      <c r="BD363" s="27"/>
      <c r="BE363" s="27"/>
      <c r="BF363" s="27"/>
      <c r="BG363" s="26"/>
      <c r="BH363" s="27"/>
      <c r="BI363" s="27"/>
      <c r="BJ363" s="27"/>
      <c r="BK363" s="26"/>
      <c r="BL363" s="26"/>
      <c r="BM363" s="27"/>
      <c r="BN363" s="27"/>
      <c r="BO363" s="26"/>
      <c r="BP363" s="26"/>
      <c r="BQ363" s="26"/>
      <c r="BR363" s="26"/>
      <c r="BS363" s="26"/>
      <c r="BT363" s="27">
        <v>0</v>
      </c>
      <c r="BU363" s="27">
        <v>0</v>
      </c>
      <c r="BV363" s="27"/>
      <c r="BW363" s="26"/>
      <c r="BX363" s="27">
        <v>16147.6</v>
      </c>
      <c r="BY363" s="27">
        <v>21588.3</v>
      </c>
      <c r="BZ363" s="26">
        <v>13863.437519999999</v>
      </c>
      <c r="CA363" s="27">
        <f>BZ363/BY363*100</f>
        <v>64.217365517433052</v>
      </c>
      <c r="CB363" s="27"/>
      <c r="CC363" s="27"/>
      <c r="CD363" s="79"/>
      <c r="CE363" s="79"/>
      <c r="CF363" s="27">
        <v>3518.7</v>
      </c>
      <c r="CG363" s="27">
        <v>4029.1</v>
      </c>
      <c r="CH363" s="27">
        <v>2259.7317799999996</v>
      </c>
      <c r="CI363" s="27">
        <f>CH363/CG363*100</f>
        <v>56.085274130699162</v>
      </c>
      <c r="CJ363" s="27">
        <v>560</v>
      </c>
      <c r="CK363" s="27">
        <v>560</v>
      </c>
      <c r="CL363" s="27">
        <v>80</v>
      </c>
      <c r="CM363" s="27">
        <f>CL363/CK363*100</f>
        <v>14.285714285714285</v>
      </c>
      <c r="CN363" s="27"/>
      <c r="CO363" s="27"/>
      <c r="CP363" s="79"/>
      <c r="CQ363" s="79"/>
      <c r="CR363" s="27"/>
      <c r="CS363" s="27"/>
      <c r="CT363" s="79"/>
      <c r="CU363" s="31"/>
      <c r="CV363" s="79"/>
      <c r="CW363" s="27"/>
      <c r="CX363" s="79"/>
      <c r="CY363" s="79"/>
      <c r="CZ363" s="27"/>
      <c r="DA363" s="27"/>
      <c r="DB363" s="79"/>
      <c r="DC363" s="31"/>
      <c r="DD363" s="27"/>
      <c r="DE363" s="27"/>
      <c r="DF363" s="79"/>
      <c r="DG363" s="79"/>
      <c r="DH363" s="79"/>
      <c r="DI363" s="27"/>
      <c r="DJ363" s="79"/>
      <c r="DK363" s="79"/>
      <c r="DL363" s="79"/>
      <c r="DM363" s="27"/>
      <c r="DN363" s="79"/>
      <c r="DO363" s="31"/>
      <c r="DP363" s="27">
        <v>236.2</v>
      </c>
      <c r="DQ363" s="27">
        <v>236.2</v>
      </c>
      <c r="DR363" s="79">
        <v>45.6</v>
      </c>
      <c r="DS363" s="27">
        <f>DR363/DQ363*100</f>
        <v>19.30567315834039</v>
      </c>
      <c r="DT363" s="27"/>
      <c r="DU363" s="27"/>
      <c r="DV363" s="79"/>
      <c r="DW363" s="79"/>
      <c r="DX363" s="79"/>
      <c r="DY363" s="27"/>
      <c r="DZ363" s="79"/>
      <c r="EA363" s="79"/>
      <c r="EB363" s="27">
        <v>6352.4</v>
      </c>
      <c r="EC363" s="27">
        <v>6352.4</v>
      </c>
      <c r="ED363" s="27">
        <v>4250.7389800000001</v>
      </c>
      <c r="EE363" s="27">
        <f>ED363/EC363*100</f>
        <v>66.915480448334492</v>
      </c>
      <c r="EF363" s="27"/>
      <c r="EG363" s="27"/>
      <c r="EH363" s="79"/>
      <c r="EI363" s="26"/>
      <c r="EJ363" s="27">
        <v>7623.8</v>
      </c>
      <c r="EK363" s="27">
        <v>8042.8</v>
      </c>
      <c r="EL363" s="27">
        <v>3435</v>
      </c>
      <c r="EM363" s="27">
        <f>EL363/EK363*100</f>
        <v>42.709006813547518</v>
      </c>
      <c r="EN363" s="27">
        <v>1280</v>
      </c>
      <c r="EO363" s="27">
        <v>1280</v>
      </c>
      <c r="EP363" s="27"/>
      <c r="EQ363" s="27">
        <f>EP363/EO363*100</f>
        <v>0</v>
      </c>
      <c r="ER363" s="27">
        <v>5540.7</v>
      </c>
      <c r="ES363" s="27">
        <v>3693.8</v>
      </c>
      <c r="ET363" s="27">
        <v>3693.8</v>
      </c>
      <c r="EU363" s="27">
        <f>ET363/ES363*100</f>
        <v>100</v>
      </c>
      <c r="EV363" s="27">
        <v>5500</v>
      </c>
      <c r="EW363" s="27">
        <v>7846.9</v>
      </c>
      <c r="EX363" s="27">
        <v>7846.9</v>
      </c>
      <c r="EY363" s="27">
        <f>EX363/EW363*100</f>
        <v>100</v>
      </c>
      <c r="EZ363" s="27">
        <v>1400</v>
      </c>
      <c r="FA363" s="27">
        <v>1400</v>
      </c>
      <c r="FB363" s="27">
        <v>1400</v>
      </c>
      <c r="FC363" s="27">
        <f>FB363/FA363*100</f>
        <v>100</v>
      </c>
      <c r="FD363" s="27"/>
      <c r="FE363" s="27"/>
      <c r="FF363" s="79"/>
      <c r="FG363" s="79"/>
      <c r="FH363" s="79"/>
      <c r="FI363" s="27"/>
      <c r="FJ363" s="79"/>
      <c r="FK363" s="79"/>
      <c r="FL363" s="79"/>
      <c r="FM363" s="27"/>
      <c r="FN363" s="79"/>
      <c r="FO363" s="79"/>
      <c r="FP363" s="27"/>
      <c r="FQ363" s="27"/>
      <c r="FR363" s="27"/>
      <c r="FS363" s="27"/>
      <c r="FT363" s="27"/>
      <c r="FU363" s="27"/>
      <c r="FV363" s="27"/>
      <c r="FW363" s="27"/>
      <c r="FX363" s="27"/>
      <c r="FY363" s="27"/>
      <c r="FZ363" s="27"/>
      <c r="GA363" s="27"/>
      <c r="GB363" s="27"/>
      <c r="GC363" s="27"/>
      <c r="GD363" s="27"/>
      <c r="GE363" s="27"/>
      <c r="GF363" s="27"/>
      <c r="GG363" s="27"/>
      <c r="GH363" s="27"/>
      <c r="GI363" s="27"/>
      <c r="GJ363" s="27"/>
      <c r="GK363" s="27"/>
      <c r="GL363" s="27"/>
      <c r="GM363" s="27"/>
      <c r="GN363" s="27"/>
      <c r="GO363" s="27"/>
      <c r="GP363" s="27"/>
      <c r="GQ363" s="27"/>
      <c r="GR363" s="27"/>
      <c r="GS363" s="27">
        <v>0</v>
      </c>
      <c r="GT363" s="27">
        <v>0</v>
      </c>
      <c r="GU363" s="26"/>
      <c r="GV363" s="27"/>
      <c r="GW363" s="27"/>
      <c r="GX363" s="27"/>
      <c r="GY363" s="26"/>
      <c r="GZ363" s="26"/>
      <c r="HA363" s="27"/>
      <c r="HB363" s="27"/>
      <c r="HC363" s="26"/>
      <c r="HD363" s="26"/>
      <c r="HE363" s="27"/>
      <c r="HF363" s="27"/>
      <c r="HG363" s="26"/>
      <c r="HH363" s="27">
        <v>3000</v>
      </c>
      <c r="HI363" s="27">
        <v>2997.31502</v>
      </c>
      <c r="HJ363" s="27">
        <v>2997.31502</v>
      </c>
      <c r="HK363" s="26">
        <f>HJ363/HI363*100</f>
        <v>100</v>
      </c>
      <c r="HL363" s="27">
        <v>1832.5</v>
      </c>
      <c r="HM363" s="27">
        <v>1832.5</v>
      </c>
      <c r="HN363" s="27">
        <v>1218.4760000000001</v>
      </c>
      <c r="HO363" s="26">
        <f>HN363/HM363*100</f>
        <v>66.492551159618017</v>
      </c>
      <c r="HP363" s="27"/>
      <c r="HQ363" s="27"/>
      <c r="HR363" s="27"/>
      <c r="HS363" s="26"/>
      <c r="HT363" s="27">
        <v>3478.6</v>
      </c>
      <c r="HU363" s="27">
        <v>3478.6</v>
      </c>
      <c r="HV363" s="27">
        <v>3469.991</v>
      </c>
      <c r="HW363" s="26">
        <f>HV363/HU363*100</f>
        <v>99.752515379750477</v>
      </c>
      <c r="HX363" s="27"/>
      <c r="HY363" s="27"/>
      <c r="HZ363" s="27"/>
      <c r="IA363" s="26"/>
      <c r="IB363" s="27"/>
      <c r="IC363" s="27"/>
      <c r="ID363" s="27"/>
      <c r="IE363" s="26"/>
      <c r="IF363" s="27"/>
      <c r="IG363" s="27"/>
      <c r="IH363" s="27"/>
      <c r="II363" s="26"/>
      <c r="IJ363" s="26"/>
      <c r="IK363" s="27"/>
      <c r="IL363" s="27"/>
      <c r="IM363" s="26"/>
      <c r="IN363" s="26"/>
      <c r="IO363" s="27"/>
      <c r="IP363" s="27"/>
      <c r="IQ363" s="26"/>
      <c r="IR363" s="79"/>
      <c r="IS363" s="27"/>
      <c r="IT363" s="79"/>
      <c r="IU363" s="31"/>
      <c r="IV363" s="27"/>
      <c r="IW363" s="27"/>
      <c r="IX363" s="27"/>
      <c r="IY363" s="26"/>
      <c r="IZ363" s="27"/>
      <c r="JA363" s="27"/>
      <c r="JB363" s="27"/>
      <c r="JC363" s="26"/>
      <c r="JD363" s="26"/>
      <c r="JE363" s="27"/>
      <c r="JF363" s="27"/>
      <c r="JG363" s="26"/>
      <c r="JH363" s="27"/>
      <c r="JI363" s="27"/>
      <c r="JJ363" s="27"/>
      <c r="JK363" s="26"/>
      <c r="JL363" s="26"/>
      <c r="JM363" s="27"/>
      <c r="JN363" s="27"/>
      <c r="JO363" s="26"/>
      <c r="JP363" s="27"/>
      <c r="JQ363" s="27"/>
      <c r="JR363" s="27"/>
      <c r="JS363" s="26"/>
      <c r="JT363" s="26"/>
      <c r="JU363" s="26"/>
      <c r="JV363" s="26"/>
      <c r="JW363" s="26"/>
      <c r="JX363" s="30"/>
      <c r="JY363" s="30"/>
      <c r="JZ363" s="30"/>
      <c r="KA363" s="30"/>
      <c r="KB363" s="26"/>
      <c r="KC363" s="27"/>
      <c r="KD363" s="27"/>
      <c r="KE363" s="26"/>
      <c r="KF363" s="26"/>
      <c r="KG363" s="27"/>
      <c r="KH363" s="27"/>
      <c r="KI363" s="26"/>
      <c r="KJ363" s="26"/>
      <c r="KK363" s="27"/>
      <c r="KL363" s="27"/>
      <c r="KM363" s="26"/>
      <c r="KN363" s="26"/>
      <c r="KO363" s="27"/>
      <c r="KP363" s="27"/>
      <c r="KQ363" s="26"/>
      <c r="KR363" s="26"/>
      <c r="KS363" s="27"/>
      <c r="KT363" s="27"/>
      <c r="KU363" s="26"/>
      <c r="KV363" s="26"/>
      <c r="KW363" s="27"/>
      <c r="KX363" s="27"/>
      <c r="KY363" s="26"/>
      <c r="KZ363" s="26"/>
      <c r="LA363" s="27"/>
      <c r="LB363" s="27"/>
      <c r="LC363" s="26"/>
      <c r="LD363" s="26"/>
      <c r="LE363" s="27"/>
      <c r="LF363" s="27"/>
      <c r="LG363" s="26"/>
      <c r="LH363" s="26"/>
      <c r="LI363" s="27"/>
      <c r="LJ363" s="27"/>
      <c r="LK363" s="26"/>
      <c r="LL363" s="26"/>
      <c r="LM363" s="27"/>
      <c r="LN363" s="27"/>
      <c r="LO363" s="26"/>
      <c r="LP363" s="26"/>
      <c r="LQ363" s="27"/>
      <c r="LR363" s="27"/>
      <c r="LS363" s="26"/>
    </row>
    <row r="364" spans="1:331" ht="16.5" customHeight="1" x14ac:dyDescent="0.25">
      <c r="A364" s="66" t="s">
        <v>495</v>
      </c>
      <c r="B364" s="198">
        <f t="shared" si="853"/>
        <v>0</v>
      </c>
      <c r="C364" s="198">
        <f t="shared" si="854"/>
        <v>0</v>
      </c>
      <c r="D364" s="198">
        <f t="shared" si="855"/>
        <v>0</v>
      </c>
      <c r="E364" s="198"/>
      <c r="F364" s="198">
        <f t="shared" si="856"/>
        <v>0</v>
      </c>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7"/>
      <c r="AF364" s="27"/>
      <c r="AG364" s="26"/>
      <c r="AH364" s="26"/>
      <c r="AI364" s="26"/>
      <c r="AJ364" s="26"/>
      <c r="AK364" s="26"/>
      <c r="AL364" s="26"/>
      <c r="AM364" s="26"/>
      <c r="AN364" s="26"/>
      <c r="AO364" s="26"/>
      <c r="AP364" s="26"/>
      <c r="AQ364" s="27"/>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184"/>
      <c r="BY364" s="184"/>
      <c r="BZ364" s="184"/>
      <c r="CA364" s="184"/>
      <c r="CB364" s="26"/>
      <c r="CC364" s="26"/>
      <c r="CD364" s="26"/>
      <c r="CE364" s="80"/>
      <c r="CF364" s="26"/>
      <c r="CG364" s="26"/>
      <c r="CH364" s="26"/>
      <c r="CI364" s="80"/>
      <c r="CJ364" s="26"/>
      <c r="CK364" s="26"/>
      <c r="CL364" s="26"/>
      <c r="CM364" s="80"/>
      <c r="CN364" s="26"/>
      <c r="CO364" s="26"/>
      <c r="CP364" s="26"/>
      <c r="CQ364" s="80"/>
      <c r="CR364" s="26"/>
      <c r="CS364" s="26"/>
      <c r="CT364" s="26"/>
      <c r="CU364" s="31"/>
      <c r="CV364" s="80"/>
      <c r="CW364" s="26"/>
      <c r="CX364" s="26"/>
      <c r="CY364" s="80"/>
      <c r="CZ364" s="26"/>
      <c r="DA364" s="26"/>
      <c r="DB364" s="26"/>
      <c r="DC364" s="31"/>
      <c r="DD364" s="26"/>
      <c r="DE364" s="26"/>
      <c r="DF364" s="26"/>
      <c r="DG364" s="80"/>
      <c r="DH364" s="80"/>
      <c r="DI364" s="26"/>
      <c r="DJ364" s="26"/>
      <c r="DK364" s="80"/>
      <c r="DL364" s="80"/>
      <c r="DM364" s="26"/>
      <c r="DN364" s="26"/>
      <c r="DO364" s="31"/>
      <c r="DP364" s="26"/>
      <c r="DQ364" s="26"/>
      <c r="DR364" s="26"/>
      <c r="DS364" s="27"/>
      <c r="DT364" s="27"/>
      <c r="DU364" s="27"/>
      <c r="DV364" s="26"/>
      <c r="DW364" s="80"/>
      <c r="DX364" s="80"/>
      <c r="DY364" s="27"/>
      <c r="DZ364" s="26"/>
      <c r="EA364" s="80"/>
      <c r="EB364" s="27"/>
      <c r="EC364" s="27"/>
      <c r="ED364" s="26"/>
      <c r="EE364" s="80"/>
      <c r="EF364" s="27"/>
      <c r="EG364" s="27"/>
      <c r="EH364" s="26"/>
      <c r="EI364" s="26"/>
      <c r="EJ364" s="27"/>
      <c r="EK364" s="27"/>
      <c r="EL364" s="26"/>
      <c r="EM364" s="80"/>
      <c r="EN364" s="27"/>
      <c r="EO364" s="27"/>
      <c r="EP364" s="26"/>
      <c r="EQ364" s="80"/>
      <c r="ER364" s="26"/>
      <c r="ES364" s="26"/>
      <c r="ET364" s="26"/>
      <c r="EU364" s="80"/>
      <c r="EV364" s="26"/>
      <c r="EW364" s="26"/>
      <c r="EX364" s="26"/>
      <c r="EY364" s="26"/>
      <c r="EZ364" s="26"/>
      <c r="FA364" s="26"/>
      <c r="FB364" s="26"/>
      <c r="FC364" s="26"/>
      <c r="FD364" s="27"/>
      <c r="FE364" s="27"/>
      <c r="FF364" s="26"/>
      <c r="FG364" s="80"/>
      <c r="FH364" s="80"/>
      <c r="FI364" s="27"/>
      <c r="FJ364" s="26"/>
      <c r="FK364" s="80"/>
      <c r="FL364" s="80"/>
      <c r="FM364" s="27"/>
      <c r="FN364" s="26"/>
      <c r="FO364" s="80"/>
      <c r="FP364" s="26"/>
      <c r="FQ364" s="26"/>
      <c r="FR364" s="26"/>
      <c r="FS364" s="80"/>
      <c r="FT364" s="80"/>
      <c r="FU364" s="26"/>
      <c r="FV364" s="26"/>
      <c r="FW364" s="27"/>
      <c r="FX364" s="26"/>
      <c r="FY364" s="26"/>
      <c r="FZ364" s="26"/>
      <c r="GA364" s="80"/>
      <c r="GB364" s="26"/>
      <c r="GC364" s="26"/>
      <c r="GD364" s="26"/>
      <c r="GE364" s="80"/>
      <c r="GF364" s="26"/>
      <c r="GG364" s="26"/>
      <c r="GH364" s="26"/>
      <c r="GI364" s="80"/>
      <c r="GJ364" s="80"/>
      <c r="GK364" s="26"/>
      <c r="GL364" s="26"/>
      <c r="GM364" s="80"/>
      <c r="GN364" s="26"/>
      <c r="GO364" s="26"/>
      <c r="GP364" s="26"/>
      <c r="GQ364" s="80"/>
      <c r="GR364" s="80"/>
      <c r="GS364" s="26"/>
      <c r="GT364" s="26"/>
      <c r="GU364" s="26"/>
      <c r="GV364" s="26"/>
      <c r="GW364" s="26"/>
      <c r="GX364" s="26"/>
      <c r="GY364" s="26"/>
      <c r="GZ364" s="26"/>
      <c r="HA364" s="26"/>
      <c r="HB364" s="26"/>
      <c r="HC364" s="26"/>
      <c r="HD364" s="26"/>
      <c r="HE364" s="26"/>
      <c r="HF364" s="26"/>
      <c r="HG364" s="26"/>
      <c r="HH364" s="26"/>
      <c r="HI364" s="26"/>
      <c r="HJ364" s="26"/>
      <c r="HK364" s="26"/>
      <c r="HL364" s="26"/>
      <c r="HM364" s="26"/>
      <c r="HN364" s="26"/>
      <c r="HO364" s="26"/>
      <c r="HP364" s="26"/>
      <c r="HQ364" s="26"/>
      <c r="HR364" s="26"/>
      <c r="HS364" s="26"/>
      <c r="HT364" s="26"/>
      <c r="HU364" s="26"/>
      <c r="HV364" s="26"/>
      <c r="HW364" s="26"/>
      <c r="HX364" s="26"/>
      <c r="HY364" s="26"/>
      <c r="HZ364" s="26"/>
      <c r="IA364" s="26"/>
      <c r="IB364" s="26"/>
      <c r="IC364" s="26"/>
      <c r="ID364" s="26"/>
      <c r="IE364" s="26"/>
      <c r="IF364" s="26"/>
      <c r="IG364" s="26"/>
      <c r="IH364" s="26"/>
      <c r="II364" s="26"/>
      <c r="IJ364" s="26"/>
      <c r="IK364" s="26"/>
      <c r="IL364" s="26"/>
      <c r="IM364" s="26"/>
      <c r="IN364" s="26"/>
      <c r="IO364" s="26"/>
      <c r="IP364" s="26"/>
      <c r="IQ364" s="26"/>
      <c r="IR364" s="80"/>
      <c r="IS364" s="27"/>
      <c r="IT364" s="26"/>
      <c r="IU364" s="31"/>
      <c r="IV364" s="26"/>
      <c r="IW364" s="26"/>
      <c r="IX364" s="26"/>
      <c r="IY364" s="26"/>
      <c r="IZ364" s="26"/>
      <c r="JA364" s="26"/>
      <c r="JB364" s="26"/>
      <c r="JC364" s="26"/>
      <c r="JD364" s="26"/>
      <c r="JE364" s="26"/>
      <c r="JF364" s="26"/>
      <c r="JG364" s="26"/>
      <c r="JH364" s="26"/>
      <c r="JI364" s="26"/>
      <c r="JJ364" s="26"/>
      <c r="JK364" s="26"/>
      <c r="JL364" s="26"/>
      <c r="JM364" s="26"/>
      <c r="JN364" s="26"/>
      <c r="JO364" s="26"/>
      <c r="JP364" s="26"/>
      <c r="JQ364" s="26"/>
      <c r="JR364" s="26"/>
      <c r="JS364" s="26"/>
      <c r="JT364" s="26"/>
      <c r="JU364" s="26"/>
      <c r="JV364" s="26"/>
      <c r="JW364" s="26"/>
      <c r="JX364" s="30"/>
      <c r="JY364" s="30"/>
      <c r="JZ364" s="30"/>
      <c r="KA364" s="30"/>
      <c r="KB364" s="26"/>
      <c r="KC364" s="26"/>
      <c r="KD364" s="26"/>
      <c r="KE364" s="26"/>
      <c r="KF364" s="26"/>
      <c r="KG364" s="26"/>
      <c r="KH364" s="26"/>
      <c r="KI364" s="26"/>
      <c r="KJ364" s="26"/>
      <c r="KK364" s="26"/>
      <c r="KL364" s="26"/>
      <c r="KM364" s="26"/>
      <c r="KN364" s="26"/>
      <c r="KO364" s="26"/>
      <c r="KP364" s="26"/>
      <c r="KQ364" s="26"/>
      <c r="KR364" s="26"/>
      <c r="KS364" s="26"/>
      <c r="KT364" s="26"/>
      <c r="KU364" s="26"/>
      <c r="KV364" s="26"/>
      <c r="KW364" s="26"/>
      <c r="KX364" s="26"/>
      <c r="KY364" s="26"/>
      <c r="KZ364" s="26"/>
      <c r="LA364" s="26"/>
      <c r="LB364" s="26"/>
      <c r="LC364" s="26"/>
      <c r="LD364" s="26"/>
      <c r="LE364" s="26"/>
      <c r="LF364" s="26"/>
      <c r="LG364" s="26"/>
      <c r="LH364" s="26"/>
      <c r="LI364" s="26"/>
      <c r="LJ364" s="26"/>
      <c r="LK364" s="26"/>
      <c r="LL364" s="26"/>
      <c r="LM364" s="26"/>
      <c r="LN364" s="26"/>
      <c r="LO364" s="26"/>
      <c r="LP364" s="26"/>
      <c r="LQ364" s="26"/>
      <c r="LR364" s="26"/>
      <c r="LS364" s="26"/>
    </row>
    <row r="365" spans="1:331" ht="16.5" customHeight="1" x14ac:dyDescent="0.25">
      <c r="A365" s="66" t="s">
        <v>496</v>
      </c>
      <c r="B365" s="198">
        <f t="shared" si="853"/>
        <v>4014</v>
      </c>
      <c r="C365" s="198">
        <f t="shared" si="854"/>
        <v>9243.7999999999993</v>
      </c>
      <c r="D365" s="198">
        <f t="shared" si="855"/>
        <v>9243.7999999999993</v>
      </c>
      <c r="E365" s="198"/>
      <c r="F365" s="198">
        <f t="shared" si="856"/>
        <v>9189.1157899999998</v>
      </c>
      <c r="G365" s="26">
        <f>F365/C365*100</f>
        <v>99.408422834764934</v>
      </c>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7"/>
      <c r="AF365" s="27"/>
      <c r="AG365" s="26"/>
      <c r="AH365" s="26"/>
      <c r="AI365" s="26"/>
      <c r="AJ365" s="26"/>
      <c r="AK365" s="26"/>
      <c r="AL365" s="26"/>
      <c r="AM365" s="26"/>
      <c r="AN365" s="26"/>
      <c r="AO365" s="26"/>
      <c r="AP365" s="26"/>
      <c r="AQ365" s="27"/>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v>1279.5</v>
      </c>
      <c r="BR365" s="26">
        <v>1279.5</v>
      </c>
      <c r="BS365" s="26">
        <f t="shared" si="858"/>
        <v>100</v>
      </c>
      <c r="BT365" s="26"/>
      <c r="BU365" s="26"/>
      <c r="BV365" s="26"/>
      <c r="BW365" s="26"/>
      <c r="BX365" s="184"/>
      <c r="BY365" s="184"/>
      <c r="BZ365" s="184"/>
      <c r="CA365" s="184"/>
      <c r="CB365" s="26"/>
      <c r="CC365" s="26"/>
      <c r="CD365" s="26"/>
      <c r="CE365" s="80"/>
      <c r="CF365" s="26"/>
      <c r="CG365" s="26"/>
      <c r="CH365" s="26"/>
      <c r="CI365" s="80"/>
      <c r="CJ365" s="26"/>
      <c r="CK365" s="26"/>
      <c r="CL365" s="26"/>
      <c r="CM365" s="80"/>
      <c r="CN365" s="26"/>
      <c r="CO365" s="26"/>
      <c r="CP365" s="26"/>
      <c r="CQ365" s="80"/>
      <c r="CR365" s="26"/>
      <c r="CS365" s="26"/>
      <c r="CT365" s="26"/>
      <c r="CU365" s="31"/>
      <c r="CV365" s="80"/>
      <c r="CW365" s="26"/>
      <c r="CX365" s="26"/>
      <c r="CY365" s="80"/>
      <c r="CZ365" s="26">
        <v>4014</v>
      </c>
      <c r="DA365" s="26">
        <v>4014</v>
      </c>
      <c r="DB365" s="26">
        <v>4011.6919500000004</v>
      </c>
      <c r="DC365" s="31">
        <f t="shared" si="859"/>
        <v>99.94250000000001</v>
      </c>
      <c r="DD365" s="26"/>
      <c r="DE365" s="26"/>
      <c r="DF365" s="26"/>
      <c r="DG365" s="80"/>
      <c r="DH365" s="80"/>
      <c r="DI365" s="26"/>
      <c r="DJ365" s="26"/>
      <c r="DK365" s="80"/>
      <c r="DL365" s="80"/>
      <c r="DM365" s="26"/>
      <c r="DN365" s="26"/>
      <c r="DO365" s="31"/>
      <c r="DP365" s="26"/>
      <c r="DQ365" s="26"/>
      <c r="DR365" s="26"/>
      <c r="DS365" s="27"/>
      <c r="DT365" s="27"/>
      <c r="DU365" s="27"/>
      <c r="DV365" s="26"/>
      <c r="DW365" s="80"/>
      <c r="DX365" s="80"/>
      <c r="DY365" s="27"/>
      <c r="DZ365" s="26"/>
      <c r="EA365" s="80"/>
      <c r="EB365" s="27"/>
      <c r="EC365" s="27"/>
      <c r="ED365" s="26"/>
      <c r="EE365" s="80"/>
      <c r="EF365" s="27"/>
      <c r="EG365" s="27"/>
      <c r="EH365" s="26"/>
      <c r="EI365" s="26"/>
      <c r="EJ365" s="27"/>
      <c r="EK365" s="27"/>
      <c r="EL365" s="26"/>
      <c r="EM365" s="80"/>
      <c r="EN365" s="27"/>
      <c r="EO365" s="27"/>
      <c r="EP365" s="26"/>
      <c r="EQ365" s="80"/>
      <c r="ER365" s="26"/>
      <c r="ES365" s="26"/>
      <c r="ET365" s="26"/>
      <c r="EU365" s="80"/>
      <c r="EV365" s="26"/>
      <c r="EW365" s="26"/>
      <c r="EX365" s="26"/>
      <c r="EY365" s="26"/>
      <c r="EZ365" s="26"/>
      <c r="FA365" s="26"/>
      <c r="FB365" s="26"/>
      <c r="FC365" s="26"/>
      <c r="FD365" s="27"/>
      <c r="FE365" s="27"/>
      <c r="FF365" s="26"/>
      <c r="FG365" s="80"/>
      <c r="FH365" s="80"/>
      <c r="FI365" s="27"/>
      <c r="FJ365" s="26"/>
      <c r="FK365" s="80"/>
      <c r="FL365" s="80"/>
      <c r="FM365" s="27"/>
      <c r="FN365" s="26"/>
      <c r="FO365" s="80"/>
      <c r="FP365" s="26"/>
      <c r="FQ365" s="26"/>
      <c r="FR365" s="26"/>
      <c r="FS365" s="80"/>
      <c r="FT365" s="80"/>
      <c r="FU365" s="26">
        <v>3950.3</v>
      </c>
      <c r="FV365" s="26">
        <v>3897.9238399999999</v>
      </c>
      <c r="FW365" s="27">
        <f t="shared" ref="FW365:FW374" si="921">FV365/FU365*100</f>
        <v>98.674121965420341</v>
      </c>
      <c r="FX365" s="26"/>
      <c r="FY365" s="26"/>
      <c r="FZ365" s="26"/>
      <c r="GA365" s="80"/>
      <c r="GB365" s="26"/>
      <c r="GC365" s="26"/>
      <c r="GD365" s="26"/>
      <c r="GE365" s="80"/>
      <c r="GF365" s="26"/>
      <c r="GG365" s="26"/>
      <c r="GH365" s="26"/>
      <c r="GI365" s="80"/>
      <c r="GJ365" s="80"/>
      <c r="GK365" s="26"/>
      <c r="GL365" s="26"/>
      <c r="GM365" s="80"/>
      <c r="GN365" s="26"/>
      <c r="GO365" s="26"/>
      <c r="GP365" s="26"/>
      <c r="GQ365" s="80"/>
      <c r="GR365" s="80"/>
      <c r="GS365" s="26"/>
      <c r="GT365" s="26"/>
      <c r="GU365" s="26"/>
      <c r="GV365" s="26"/>
      <c r="GW365" s="26"/>
      <c r="GX365" s="26"/>
      <c r="GY365" s="26"/>
      <c r="GZ365" s="26"/>
      <c r="HA365" s="26"/>
      <c r="HB365" s="26"/>
      <c r="HC365" s="26"/>
      <c r="HD365" s="26"/>
      <c r="HE365" s="26"/>
      <c r="HF365" s="26"/>
      <c r="HG365" s="26"/>
      <c r="HH365" s="26"/>
      <c r="HI365" s="26"/>
      <c r="HJ365" s="26"/>
      <c r="HK365" s="26"/>
      <c r="HL365" s="26"/>
      <c r="HM365" s="26"/>
      <c r="HN365" s="26"/>
      <c r="HO365" s="26"/>
      <c r="HP365" s="26"/>
      <c r="HQ365" s="26"/>
      <c r="HR365" s="26"/>
      <c r="HS365" s="26"/>
      <c r="HT365" s="26"/>
      <c r="HU365" s="26"/>
      <c r="HV365" s="26"/>
      <c r="HW365" s="26"/>
      <c r="HX365" s="26"/>
      <c r="HY365" s="26"/>
      <c r="HZ365" s="26"/>
      <c r="IA365" s="26"/>
      <c r="IB365" s="26"/>
      <c r="IC365" s="26"/>
      <c r="ID365" s="26"/>
      <c r="IE365" s="26"/>
      <c r="IF365" s="26"/>
      <c r="IG365" s="26"/>
      <c r="IH365" s="26"/>
      <c r="II365" s="26"/>
      <c r="IJ365" s="26"/>
      <c r="IK365" s="26"/>
      <c r="IL365" s="26"/>
      <c r="IM365" s="26"/>
      <c r="IN365" s="26"/>
      <c r="IO365" s="26"/>
      <c r="IP365" s="26"/>
      <c r="IQ365" s="26"/>
      <c r="IR365" s="80"/>
      <c r="IS365" s="27"/>
      <c r="IT365" s="26"/>
      <c r="IU365" s="31"/>
      <c r="IV365" s="26"/>
      <c r="IW365" s="26"/>
      <c r="IX365" s="26"/>
      <c r="IY365" s="26"/>
      <c r="IZ365" s="26"/>
      <c r="JA365" s="26"/>
      <c r="JB365" s="26"/>
      <c r="JC365" s="26"/>
      <c r="JD365" s="26"/>
      <c r="JE365" s="26"/>
      <c r="JF365" s="26"/>
      <c r="JG365" s="26"/>
      <c r="JH365" s="26"/>
      <c r="JI365" s="26"/>
      <c r="JJ365" s="26"/>
      <c r="JK365" s="26"/>
      <c r="JL365" s="26"/>
      <c r="JM365" s="26"/>
      <c r="JN365" s="26"/>
      <c r="JO365" s="26"/>
      <c r="JP365" s="26"/>
      <c r="JQ365" s="26"/>
      <c r="JR365" s="26"/>
      <c r="JS365" s="26"/>
      <c r="JT365" s="26"/>
      <c r="JU365" s="26"/>
      <c r="JV365" s="26"/>
      <c r="JW365" s="26"/>
      <c r="JX365" s="30"/>
      <c r="JY365" s="30"/>
      <c r="JZ365" s="30"/>
      <c r="KA365" s="30"/>
      <c r="KB365" s="26"/>
      <c r="KC365" s="26"/>
      <c r="KD365" s="26"/>
      <c r="KE365" s="26"/>
      <c r="KF365" s="26"/>
      <c r="KG365" s="26"/>
      <c r="KH365" s="26"/>
      <c r="KI365" s="26"/>
      <c r="KJ365" s="26"/>
      <c r="KK365" s="26"/>
      <c r="KL365" s="26"/>
      <c r="KM365" s="26"/>
      <c r="KN365" s="26"/>
      <c r="KO365" s="26"/>
      <c r="KP365" s="26"/>
      <c r="KQ365" s="26"/>
      <c r="KR365" s="26"/>
      <c r="KS365" s="26"/>
      <c r="KT365" s="26"/>
      <c r="KU365" s="26"/>
      <c r="KV365" s="26"/>
      <c r="KW365" s="26"/>
      <c r="KX365" s="26"/>
      <c r="KY365" s="26"/>
      <c r="KZ365" s="26"/>
      <c r="LA365" s="26"/>
      <c r="LB365" s="26"/>
      <c r="LC365" s="26"/>
      <c r="LD365" s="26"/>
      <c r="LE365" s="26"/>
      <c r="LF365" s="26"/>
      <c r="LG365" s="26"/>
      <c r="LH365" s="26"/>
      <c r="LI365" s="26"/>
      <c r="LJ365" s="26"/>
      <c r="LK365" s="26"/>
      <c r="LL365" s="26"/>
      <c r="LM365" s="26"/>
      <c r="LN365" s="26"/>
      <c r="LO365" s="26"/>
      <c r="LP365" s="26"/>
      <c r="LQ365" s="26"/>
      <c r="LR365" s="26"/>
      <c r="LS365" s="26"/>
    </row>
    <row r="366" spans="1:331" ht="16.5" customHeight="1" x14ac:dyDescent="0.25">
      <c r="A366" s="66" t="s">
        <v>497</v>
      </c>
      <c r="B366" s="198">
        <f t="shared" si="853"/>
        <v>3741</v>
      </c>
      <c r="C366" s="198">
        <f t="shared" si="854"/>
        <v>9253.16</v>
      </c>
      <c r="D366" s="198">
        <f t="shared" si="855"/>
        <v>9253.16</v>
      </c>
      <c r="E366" s="198"/>
      <c r="F366" s="198">
        <f t="shared" si="856"/>
        <v>8402.2117699999999</v>
      </c>
      <c r="G366" s="26">
        <f>F366/C366*100</f>
        <v>90.803701330140186</v>
      </c>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7"/>
      <c r="AF366" s="27"/>
      <c r="AG366" s="26"/>
      <c r="AH366" s="26"/>
      <c r="AI366" s="26"/>
      <c r="AJ366" s="26"/>
      <c r="AK366" s="26"/>
      <c r="AL366" s="26"/>
      <c r="AM366" s="26"/>
      <c r="AN366" s="26"/>
      <c r="AO366" s="26"/>
      <c r="AP366" s="26"/>
      <c r="AQ366" s="27"/>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v>800</v>
      </c>
      <c r="BR366" s="26"/>
      <c r="BS366" s="26">
        <f t="shared" si="858"/>
        <v>0</v>
      </c>
      <c r="BT366" s="26"/>
      <c r="BU366" s="26"/>
      <c r="BV366" s="26"/>
      <c r="BW366" s="26"/>
      <c r="BX366" s="184"/>
      <c r="BY366" s="184"/>
      <c r="BZ366" s="184"/>
      <c r="CA366" s="184"/>
      <c r="CB366" s="26"/>
      <c r="CC366" s="26"/>
      <c r="CD366" s="26"/>
      <c r="CE366" s="80"/>
      <c r="CF366" s="26"/>
      <c r="CG366" s="26"/>
      <c r="CH366" s="26"/>
      <c r="CI366" s="80"/>
      <c r="CJ366" s="26"/>
      <c r="CK366" s="26"/>
      <c r="CL366" s="26"/>
      <c r="CM366" s="80"/>
      <c r="CN366" s="26"/>
      <c r="CO366" s="26"/>
      <c r="CP366" s="26"/>
      <c r="CQ366" s="80"/>
      <c r="CR366" s="26"/>
      <c r="CS366" s="26"/>
      <c r="CT366" s="26"/>
      <c r="CU366" s="31"/>
      <c r="CV366" s="80"/>
      <c r="CW366" s="26"/>
      <c r="CX366" s="26"/>
      <c r="CY366" s="80"/>
      <c r="CZ366" s="26">
        <v>3741</v>
      </c>
      <c r="DA366" s="26">
        <v>3741</v>
      </c>
      <c r="DB366" s="26">
        <v>3738.8489199999999</v>
      </c>
      <c r="DC366" s="31">
        <f t="shared" si="859"/>
        <v>99.942499866345884</v>
      </c>
      <c r="DD366" s="26"/>
      <c r="DE366" s="26"/>
      <c r="DF366" s="26"/>
      <c r="DG366" s="80"/>
      <c r="DH366" s="80"/>
      <c r="DI366" s="26"/>
      <c r="DJ366" s="26"/>
      <c r="DK366" s="80"/>
      <c r="DL366" s="80"/>
      <c r="DM366" s="26">
        <v>1030.56</v>
      </c>
      <c r="DN366" s="26">
        <v>1030.56</v>
      </c>
      <c r="DO366" s="31">
        <f t="shared" si="917"/>
        <v>100</v>
      </c>
      <c r="DP366" s="26"/>
      <c r="DQ366" s="26"/>
      <c r="DR366" s="26"/>
      <c r="DS366" s="27"/>
      <c r="DT366" s="27"/>
      <c r="DU366" s="27"/>
      <c r="DV366" s="26"/>
      <c r="DW366" s="80"/>
      <c r="DX366" s="80"/>
      <c r="DY366" s="27"/>
      <c r="DZ366" s="26"/>
      <c r="EA366" s="80"/>
      <c r="EB366" s="27"/>
      <c r="EC366" s="27"/>
      <c r="ED366" s="26"/>
      <c r="EE366" s="80"/>
      <c r="EF366" s="27"/>
      <c r="EG366" s="27"/>
      <c r="EH366" s="26"/>
      <c r="EI366" s="26"/>
      <c r="EJ366" s="27"/>
      <c r="EK366" s="27"/>
      <c r="EL366" s="26"/>
      <c r="EM366" s="80"/>
      <c r="EN366" s="27"/>
      <c r="EO366" s="27"/>
      <c r="EP366" s="26"/>
      <c r="EQ366" s="80"/>
      <c r="ER366" s="26"/>
      <c r="ES366" s="26"/>
      <c r="ET366" s="26"/>
      <c r="EU366" s="80"/>
      <c r="EV366" s="26"/>
      <c r="EW366" s="26"/>
      <c r="EX366" s="26"/>
      <c r="EY366" s="26"/>
      <c r="EZ366" s="26"/>
      <c r="FA366" s="26"/>
      <c r="FB366" s="26"/>
      <c r="FC366" s="26"/>
      <c r="FD366" s="27"/>
      <c r="FE366" s="27"/>
      <c r="FF366" s="26"/>
      <c r="FG366" s="80"/>
      <c r="FH366" s="80"/>
      <c r="FI366" s="27"/>
      <c r="FJ366" s="26"/>
      <c r="FK366" s="80"/>
      <c r="FL366" s="80"/>
      <c r="FM366" s="27"/>
      <c r="FN366" s="26"/>
      <c r="FO366" s="80"/>
      <c r="FP366" s="26"/>
      <c r="FQ366" s="26"/>
      <c r="FR366" s="26"/>
      <c r="FS366" s="80"/>
      <c r="FT366" s="80"/>
      <c r="FU366" s="26">
        <v>3681.6</v>
      </c>
      <c r="FV366" s="26">
        <v>3632.80285</v>
      </c>
      <c r="FW366" s="27">
        <f t="shared" si="921"/>
        <v>98.674566764450248</v>
      </c>
      <c r="FX366" s="26"/>
      <c r="FY366" s="26"/>
      <c r="FZ366" s="26"/>
      <c r="GA366" s="80"/>
      <c r="GB366" s="26"/>
      <c r="GC366" s="26"/>
      <c r="GD366" s="26"/>
      <c r="GE366" s="80"/>
      <c r="GF366" s="26"/>
      <c r="GG366" s="26"/>
      <c r="GH366" s="26"/>
      <c r="GI366" s="80"/>
      <c r="GJ366" s="80"/>
      <c r="GK366" s="26"/>
      <c r="GL366" s="26"/>
      <c r="GM366" s="80"/>
      <c r="GN366" s="26"/>
      <c r="GO366" s="26"/>
      <c r="GP366" s="26"/>
      <c r="GQ366" s="80"/>
      <c r="GR366" s="80"/>
      <c r="GS366" s="26"/>
      <c r="GT366" s="26"/>
      <c r="GU366" s="26"/>
      <c r="GV366" s="26"/>
      <c r="GW366" s="26"/>
      <c r="GX366" s="26"/>
      <c r="GY366" s="26"/>
      <c r="GZ366" s="26"/>
      <c r="HA366" s="26"/>
      <c r="HB366" s="26"/>
      <c r="HC366" s="26"/>
      <c r="HD366" s="26"/>
      <c r="HE366" s="26"/>
      <c r="HF366" s="26"/>
      <c r="HG366" s="26"/>
      <c r="HH366" s="26"/>
      <c r="HI366" s="26"/>
      <c r="HJ366" s="26"/>
      <c r="HK366" s="26"/>
      <c r="HL366" s="26"/>
      <c r="HM366" s="26"/>
      <c r="HN366" s="26"/>
      <c r="HO366" s="26"/>
      <c r="HP366" s="26"/>
      <c r="HQ366" s="26"/>
      <c r="HR366" s="26"/>
      <c r="HS366" s="26"/>
      <c r="HT366" s="26"/>
      <c r="HU366" s="26"/>
      <c r="HV366" s="26"/>
      <c r="HW366" s="26"/>
      <c r="HX366" s="26"/>
      <c r="HY366" s="26"/>
      <c r="HZ366" s="26"/>
      <c r="IA366" s="26"/>
      <c r="IB366" s="26"/>
      <c r="IC366" s="26"/>
      <c r="ID366" s="26"/>
      <c r="IE366" s="26"/>
      <c r="IF366" s="26"/>
      <c r="IG366" s="26"/>
      <c r="IH366" s="26"/>
      <c r="II366" s="26"/>
      <c r="IJ366" s="26"/>
      <c r="IK366" s="26"/>
      <c r="IL366" s="26"/>
      <c r="IM366" s="26"/>
      <c r="IN366" s="26"/>
      <c r="IO366" s="26"/>
      <c r="IP366" s="26"/>
      <c r="IQ366" s="26"/>
      <c r="IR366" s="80"/>
      <c r="IS366" s="27"/>
      <c r="IT366" s="26"/>
      <c r="IU366" s="31"/>
      <c r="IV366" s="26"/>
      <c r="IW366" s="26"/>
      <c r="IX366" s="26"/>
      <c r="IY366" s="26"/>
      <c r="IZ366" s="26"/>
      <c r="JA366" s="26"/>
      <c r="JB366" s="26"/>
      <c r="JC366" s="26"/>
      <c r="JD366" s="26"/>
      <c r="JE366" s="26"/>
      <c r="JF366" s="26"/>
      <c r="JG366" s="26"/>
      <c r="JH366" s="26"/>
      <c r="JI366" s="26"/>
      <c r="JJ366" s="26"/>
      <c r="JK366" s="26"/>
      <c r="JL366" s="26"/>
      <c r="JM366" s="26"/>
      <c r="JN366" s="26"/>
      <c r="JO366" s="26"/>
      <c r="JP366" s="26"/>
      <c r="JQ366" s="26"/>
      <c r="JR366" s="26"/>
      <c r="JS366" s="26"/>
      <c r="JT366" s="26"/>
      <c r="JU366" s="26"/>
      <c r="JV366" s="26"/>
      <c r="JW366" s="26"/>
      <c r="JX366" s="30"/>
      <c r="JY366" s="30"/>
      <c r="JZ366" s="30"/>
      <c r="KA366" s="30"/>
      <c r="KB366" s="26"/>
      <c r="KC366" s="26"/>
      <c r="KD366" s="26"/>
      <c r="KE366" s="26"/>
      <c r="KF366" s="26"/>
      <c r="KG366" s="26"/>
      <c r="KH366" s="26"/>
      <c r="KI366" s="26"/>
      <c r="KJ366" s="26"/>
      <c r="KK366" s="26"/>
      <c r="KL366" s="26"/>
      <c r="KM366" s="26"/>
      <c r="KN366" s="26"/>
      <c r="KO366" s="26"/>
      <c r="KP366" s="26"/>
      <c r="KQ366" s="26"/>
      <c r="KR366" s="26"/>
      <c r="KS366" s="26"/>
      <c r="KT366" s="26"/>
      <c r="KU366" s="26"/>
      <c r="KV366" s="26"/>
      <c r="KW366" s="26"/>
      <c r="KX366" s="26"/>
      <c r="KY366" s="26"/>
      <c r="KZ366" s="26"/>
      <c r="LA366" s="26"/>
      <c r="LB366" s="26"/>
      <c r="LC366" s="26"/>
      <c r="LD366" s="26"/>
      <c r="LE366" s="26"/>
      <c r="LF366" s="26"/>
      <c r="LG366" s="26"/>
      <c r="LH366" s="26"/>
      <c r="LI366" s="26"/>
      <c r="LJ366" s="26"/>
      <c r="LK366" s="26"/>
      <c r="LL366" s="26"/>
      <c r="LM366" s="26"/>
      <c r="LN366" s="26"/>
      <c r="LO366" s="26"/>
      <c r="LP366" s="26"/>
      <c r="LQ366" s="26"/>
      <c r="LR366" s="26"/>
      <c r="LS366" s="26"/>
    </row>
    <row r="367" spans="1:331" ht="16.5" customHeight="1" x14ac:dyDescent="0.25">
      <c r="A367" s="66" t="s">
        <v>498</v>
      </c>
      <c r="B367" s="198">
        <f t="shared" si="853"/>
        <v>4473</v>
      </c>
      <c r="C367" s="198">
        <f t="shared" si="854"/>
        <v>8875</v>
      </c>
      <c r="D367" s="198">
        <f t="shared" si="855"/>
        <v>8875</v>
      </c>
      <c r="E367" s="198"/>
      <c r="F367" s="198">
        <f t="shared" si="856"/>
        <v>8872.4280199999994</v>
      </c>
      <c r="G367" s="26">
        <f>F367/C367*100</f>
        <v>99.971019943661972</v>
      </c>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7"/>
      <c r="AF367" s="27"/>
      <c r="AG367" s="26"/>
      <c r="AH367" s="26"/>
      <c r="AI367" s="26"/>
      <c r="AJ367" s="26"/>
      <c r="AK367" s="26"/>
      <c r="AL367" s="26"/>
      <c r="AM367" s="26"/>
      <c r="AN367" s="26"/>
      <c r="AO367" s="26"/>
      <c r="AP367" s="26"/>
      <c r="AQ367" s="27"/>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184"/>
      <c r="BY367" s="184"/>
      <c r="BZ367" s="184"/>
      <c r="CA367" s="184"/>
      <c r="CB367" s="26"/>
      <c r="CC367" s="26"/>
      <c r="CD367" s="26"/>
      <c r="CE367" s="80"/>
      <c r="CF367" s="26"/>
      <c r="CG367" s="26"/>
      <c r="CH367" s="26"/>
      <c r="CI367" s="80"/>
      <c r="CJ367" s="26"/>
      <c r="CK367" s="26"/>
      <c r="CL367" s="26"/>
      <c r="CM367" s="80"/>
      <c r="CN367" s="26"/>
      <c r="CO367" s="26"/>
      <c r="CP367" s="26"/>
      <c r="CQ367" s="80"/>
      <c r="CR367" s="26"/>
      <c r="CS367" s="26"/>
      <c r="CT367" s="26"/>
      <c r="CU367" s="31"/>
      <c r="CV367" s="80"/>
      <c r="CW367" s="26"/>
      <c r="CX367" s="26"/>
      <c r="CY367" s="80"/>
      <c r="CZ367" s="26">
        <v>4473</v>
      </c>
      <c r="DA367" s="26">
        <v>4473</v>
      </c>
      <c r="DB367" s="26">
        <v>4470.4280199999994</v>
      </c>
      <c r="DC367" s="31">
        <f t="shared" si="859"/>
        <v>99.94249988821818</v>
      </c>
      <c r="DD367" s="26"/>
      <c r="DE367" s="26"/>
      <c r="DF367" s="26"/>
      <c r="DG367" s="80"/>
      <c r="DH367" s="80"/>
      <c r="DI367" s="26"/>
      <c r="DJ367" s="26"/>
      <c r="DK367" s="80"/>
      <c r="DL367" s="80"/>
      <c r="DM367" s="26"/>
      <c r="DN367" s="26"/>
      <c r="DO367" s="31"/>
      <c r="DP367" s="26"/>
      <c r="DQ367" s="26"/>
      <c r="DR367" s="26"/>
      <c r="DS367" s="27"/>
      <c r="DT367" s="27"/>
      <c r="DU367" s="27"/>
      <c r="DV367" s="26"/>
      <c r="DW367" s="80"/>
      <c r="DX367" s="80"/>
      <c r="DY367" s="27"/>
      <c r="DZ367" s="26"/>
      <c r="EA367" s="80"/>
      <c r="EB367" s="27"/>
      <c r="EC367" s="27"/>
      <c r="ED367" s="26"/>
      <c r="EE367" s="80"/>
      <c r="EF367" s="27"/>
      <c r="EG367" s="27"/>
      <c r="EH367" s="26"/>
      <c r="EI367" s="26"/>
      <c r="EJ367" s="27"/>
      <c r="EK367" s="27"/>
      <c r="EL367" s="26"/>
      <c r="EM367" s="80"/>
      <c r="EN367" s="27"/>
      <c r="EO367" s="27"/>
      <c r="EP367" s="26"/>
      <c r="EQ367" s="80"/>
      <c r="ER367" s="26"/>
      <c r="ES367" s="26"/>
      <c r="ET367" s="26"/>
      <c r="EU367" s="80"/>
      <c r="EV367" s="26"/>
      <c r="EW367" s="26"/>
      <c r="EX367" s="26"/>
      <c r="EY367" s="26"/>
      <c r="EZ367" s="26"/>
      <c r="FA367" s="26"/>
      <c r="FB367" s="26"/>
      <c r="FC367" s="26"/>
      <c r="FD367" s="27"/>
      <c r="FE367" s="27"/>
      <c r="FF367" s="26"/>
      <c r="FG367" s="80"/>
      <c r="FH367" s="80"/>
      <c r="FI367" s="27"/>
      <c r="FJ367" s="26"/>
      <c r="FK367" s="80"/>
      <c r="FL367" s="80"/>
      <c r="FM367" s="27"/>
      <c r="FN367" s="26"/>
      <c r="FO367" s="80"/>
      <c r="FP367" s="26"/>
      <c r="FQ367" s="26"/>
      <c r="FR367" s="26"/>
      <c r="FS367" s="80"/>
      <c r="FT367" s="80"/>
      <c r="FU367" s="26">
        <v>4402</v>
      </c>
      <c r="FV367" s="26">
        <v>4402</v>
      </c>
      <c r="FW367" s="27">
        <f t="shared" si="921"/>
        <v>100</v>
      </c>
      <c r="FX367" s="26"/>
      <c r="FY367" s="26"/>
      <c r="FZ367" s="26"/>
      <c r="GA367" s="80"/>
      <c r="GB367" s="26"/>
      <c r="GC367" s="26"/>
      <c r="GD367" s="26"/>
      <c r="GE367" s="80"/>
      <c r="GF367" s="26"/>
      <c r="GG367" s="26"/>
      <c r="GH367" s="26"/>
      <c r="GI367" s="80"/>
      <c r="GJ367" s="80"/>
      <c r="GK367" s="26"/>
      <c r="GL367" s="26"/>
      <c r="GM367" s="80"/>
      <c r="GN367" s="26"/>
      <c r="GO367" s="26"/>
      <c r="GP367" s="26"/>
      <c r="GQ367" s="80"/>
      <c r="GR367" s="80"/>
      <c r="GS367" s="26"/>
      <c r="GT367" s="26"/>
      <c r="GU367" s="26"/>
      <c r="GV367" s="26"/>
      <c r="GW367" s="26"/>
      <c r="GX367" s="26"/>
      <c r="GY367" s="26"/>
      <c r="GZ367" s="26"/>
      <c r="HA367" s="26"/>
      <c r="HB367" s="26"/>
      <c r="HC367" s="26"/>
      <c r="HD367" s="26"/>
      <c r="HE367" s="26"/>
      <c r="HF367" s="26"/>
      <c r="HG367" s="26"/>
      <c r="HH367" s="26"/>
      <c r="HI367" s="26"/>
      <c r="HJ367" s="26"/>
      <c r="HK367" s="26"/>
      <c r="HL367" s="26"/>
      <c r="HM367" s="26"/>
      <c r="HN367" s="26"/>
      <c r="HO367" s="26"/>
      <c r="HP367" s="26"/>
      <c r="HQ367" s="26"/>
      <c r="HR367" s="26"/>
      <c r="HS367" s="26"/>
      <c r="HT367" s="26"/>
      <c r="HU367" s="26"/>
      <c r="HV367" s="26"/>
      <c r="HW367" s="26"/>
      <c r="HX367" s="26"/>
      <c r="HY367" s="26"/>
      <c r="HZ367" s="26"/>
      <c r="IA367" s="26"/>
      <c r="IB367" s="26"/>
      <c r="IC367" s="26"/>
      <c r="ID367" s="26"/>
      <c r="IE367" s="26"/>
      <c r="IF367" s="26"/>
      <c r="IG367" s="26"/>
      <c r="IH367" s="26"/>
      <c r="II367" s="26"/>
      <c r="IJ367" s="26"/>
      <c r="IK367" s="26"/>
      <c r="IL367" s="26"/>
      <c r="IM367" s="26"/>
      <c r="IN367" s="26"/>
      <c r="IO367" s="26"/>
      <c r="IP367" s="26"/>
      <c r="IQ367" s="26"/>
      <c r="IR367" s="80"/>
      <c r="IS367" s="27"/>
      <c r="IT367" s="26"/>
      <c r="IU367" s="31"/>
      <c r="IV367" s="26"/>
      <c r="IW367" s="26"/>
      <c r="IX367" s="26"/>
      <c r="IY367" s="26"/>
      <c r="IZ367" s="26"/>
      <c r="JA367" s="26"/>
      <c r="JB367" s="26"/>
      <c r="JC367" s="26"/>
      <c r="JD367" s="26"/>
      <c r="JE367" s="26"/>
      <c r="JF367" s="26"/>
      <c r="JG367" s="26"/>
      <c r="JH367" s="26"/>
      <c r="JI367" s="26"/>
      <c r="JJ367" s="26"/>
      <c r="JK367" s="26"/>
      <c r="JL367" s="26"/>
      <c r="JM367" s="26"/>
      <c r="JN367" s="26"/>
      <c r="JO367" s="26"/>
      <c r="JP367" s="26"/>
      <c r="JQ367" s="26"/>
      <c r="JR367" s="26"/>
      <c r="JS367" s="26"/>
      <c r="JT367" s="26"/>
      <c r="JU367" s="26"/>
      <c r="JV367" s="26"/>
      <c r="JW367" s="26"/>
      <c r="JX367" s="30"/>
      <c r="JY367" s="30"/>
      <c r="JZ367" s="30"/>
      <c r="KA367" s="30"/>
      <c r="KB367" s="26"/>
      <c r="KC367" s="26"/>
      <c r="KD367" s="26"/>
      <c r="KE367" s="26"/>
      <c r="KF367" s="26"/>
      <c r="KG367" s="26"/>
      <c r="KH367" s="26"/>
      <c r="KI367" s="26"/>
      <c r="KJ367" s="26"/>
      <c r="KK367" s="26"/>
      <c r="KL367" s="26"/>
      <c r="KM367" s="26"/>
      <c r="KN367" s="26"/>
      <c r="KO367" s="26"/>
      <c r="KP367" s="26"/>
      <c r="KQ367" s="26"/>
      <c r="KR367" s="26"/>
      <c r="KS367" s="26"/>
      <c r="KT367" s="26"/>
      <c r="KU367" s="26"/>
      <c r="KV367" s="26"/>
      <c r="KW367" s="26"/>
      <c r="KX367" s="26"/>
      <c r="KY367" s="26"/>
      <c r="KZ367" s="26"/>
      <c r="LA367" s="26"/>
      <c r="LB367" s="26"/>
      <c r="LC367" s="26"/>
      <c r="LD367" s="26"/>
      <c r="LE367" s="26"/>
      <c r="LF367" s="26"/>
      <c r="LG367" s="26"/>
      <c r="LH367" s="26"/>
      <c r="LI367" s="26"/>
      <c r="LJ367" s="26"/>
      <c r="LK367" s="26"/>
      <c r="LL367" s="26"/>
      <c r="LM367" s="26"/>
      <c r="LN367" s="26"/>
      <c r="LO367" s="26"/>
      <c r="LP367" s="26"/>
      <c r="LQ367" s="26"/>
      <c r="LR367" s="26"/>
      <c r="LS367" s="26"/>
    </row>
    <row r="368" spans="1:331" ht="16.5" customHeight="1" x14ac:dyDescent="0.25">
      <c r="A368" s="66" t="s">
        <v>536</v>
      </c>
      <c r="B368" s="198">
        <f t="shared" si="853"/>
        <v>8586</v>
      </c>
      <c r="C368" s="198">
        <f t="shared" si="854"/>
        <v>17585.7</v>
      </c>
      <c r="D368" s="198">
        <f t="shared" si="855"/>
        <v>17585.7</v>
      </c>
      <c r="E368" s="198"/>
      <c r="F368" s="198">
        <f t="shared" si="856"/>
        <v>10025.028600000001</v>
      </c>
      <c r="G368" s="26">
        <f>F368/C368*100</f>
        <v>57.006707722752012</v>
      </c>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7"/>
      <c r="AF368" s="27"/>
      <c r="AG368" s="26"/>
      <c r="AH368" s="26"/>
      <c r="AI368" s="26"/>
      <c r="AJ368" s="26"/>
      <c r="AK368" s="26"/>
      <c r="AL368" s="26"/>
      <c r="AM368" s="26"/>
      <c r="AN368" s="26"/>
      <c r="AO368" s="26"/>
      <c r="AP368" s="26"/>
      <c r="AQ368" s="27"/>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184"/>
      <c r="BY368" s="184"/>
      <c r="BZ368" s="184"/>
      <c r="CA368" s="184"/>
      <c r="CB368" s="26"/>
      <c r="CC368" s="26"/>
      <c r="CD368" s="26"/>
      <c r="CE368" s="80"/>
      <c r="CF368" s="26"/>
      <c r="CG368" s="26"/>
      <c r="CH368" s="26"/>
      <c r="CI368" s="80"/>
      <c r="CJ368" s="26"/>
      <c r="CK368" s="26"/>
      <c r="CL368" s="26"/>
      <c r="CM368" s="80"/>
      <c r="CN368" s="26"/>
      <c r="CO368" s="26"/>
      <c r="CP368" s="26"/>
      <c r="CQ368" s="80"/>
      <c r="CR368" s="26"/>
      <c r="CS368" s="26"/>
      <c r="CT368" s="26"/>
      <c r="CU368" s="31"/>
      <c r="CV368" s="80"/>
      <c r="CW368" s="26"/>
      <c r="CX368" s="26"/>
      <c r="CY368" s="80"/>
      <c r="CZ368" s="26">
        <v>8586</v>
      </c>
      <c r="DA368" s="26">
        <v>8586</v>
      </c>
      <c r="DB368" s="26">
        <v>8581.0629600000011</v>
      </c>
      <c r="DC368" s="31">
        <f t="shared" si="859"/>
        <v>99.942498951781985</v>
      </c>
      <c r="DD368" s="26"/>
      <c r="DE368" s="26"/>
      <c r="DF368" s="26"/>
      <c r="DG368" s="80"/>
      <c r="DH368" s="80"/>
      <c r="DI368" s="26"/>
      <c r="DJ368" s="26"/>
      <c r="DK368" s="80"/>
      <c r="DL368" s="80"/>
      <c r="DM368" s="26"/>
      <c r="DN368" s="26"/>
      <c r="DO368" s="31"/>
      <c r="DP368" s="26"/>
      <c r="DQ368" s="26"/>
      <c r="DR368" s="26"/>
      <c r="DS368" s="27"/>
      <c r="DT368" s="27"/>
      <c r="DU368" s="27"/>
      <c r="DV368" s="26"/>
      <c r="DW368" s="80"/>
      <c r="DX368" s="80"/>
      <c r="DY368" s="27"/>
      <c r="DZ368" s="26"/>
      <c r="EA368" s="80"/>
      <c r="EB368" s="27"/>
      <c r="EC368" s="27"/>
      <c r="ED368" s="26"/>
      <c r="EE368" s="80"/>
      <c r="EF368" s="27"/>
      <c r="EG368" s="27"/>
      <c r="EH368" s="26"/>
      <c r="EI368" s="26"/>
      <c r="EJ368" s="27"/>
      <c r="EK368" s="27"/>
      <c r="EL368" s="26"/>
      <c r="EM368" s="80"/>
      <c r="EN368" s="27"/>
      <c r="EO368" s="27"/>
      <c r="EP368" s="26"/>
      <c r="EQ368" s="80"/>
      <c r="ER368" s="26"/>
      <c r="ES368" s="26"/>
      <c r="ET368" s="26"/>
      <c r="EU368" s="80"/>
      <c r="EV368" s="26"/>
      <c r="EW368" s="26"/>
      <c r="EX368" s="26"/>
      <c r="EY368" s="26"/>
      <c r="EZ368" s="26"/>
      <c r="FA368" s="26"/>
      <c r="FB368" s="26"/>
      <c r="FC368" s="26"/>
      <c r="FD368" s="27"/>
      <c r="FE368" s="27"/>
      <c r="FF368" s="26"/>
      <c r="FG368" s="80"/>
      <c r="FH368" s="80"/>
      <c r="FI368" s="27"/>
      <c r="FJ368" s="26"/>
      <c r="FK368" s="80"/>
      <c r="FL368" s="80"/>
      <c r="FM368" s="27"/>
      <c r="FN368" s="26"/>
      <c r="FO368" s="80"/>
      <c r="FP368" s="26"/>
      <c r="FQ368" s="26"/>
      <c r="FR368" s="26"/>
      <c r="FS368" s="80"/>
      <c r="FT368" s="80"/>
      <c r="FU368" s="26">
        <v>8449.7000000000007</v>
      </c>
      <c r="FV368" s="26">
        <v>1369.7656399999998</v>
      </c>
      <c r="FW368" s="27">
        <f t="shared" si="921"/>
        <v>16.210819792418661</v>
      </c>
      <c r="FX368" s="26"/>
      <c r="FY368" s="26"/>
      <c r="FZ368" s="26"/>
      <c r="GA368" s="80"/>
      <c r="GB368" s="26"/>
      <c r="GC368" s="26"/>
      <c r="GD368" s="26"/>
      <c r="GE368" s="80"/>
      <c r="GF368" s="26"/>
      <c r="GG368" s="26"/>
      <c r="GH368" s="26"/>
      <c r="GI368" s="80"/>
      <c r="GJ368" s="80"/>
      <c r="GK368" s="26"/>
      <c r="GL368" s="26"/>
      <c r="GM368" s="80"/>
      <c r="GN368" s="26"/>
      <c r="GO368" s="26"/>
      <c r="GP368" s="26"/>
      <c r="GQ368" s="80"/>
      <c r="GR368" s="80"/>
      <c r="GS368" s="26"/>
      <c r="GT368" s="26"/>
      <c r="GU368" s="26"/>
      <c r="GV368" s="26"/>
      <c r="GW368" s="26"/>
      <c r="GX368" s="26"/>
      <c r="GY368" s="26"/>
      <c r="GZ368" s="26"/>
      <c r="HA368" s="26"/>
      <c r="HB368" s="26"/>
      <c r="HC368" s="26"/>
      <c r="HD368" s="26"/>
      <c r="HE368" s="26"/>
      <c r="HF368" s="26"/>
      <c r="HG368" s="26"/>
      <c r="HH368" s="26"/>
      <c r="HI368" s="26"/>
      <c r="HJ368" s="26"/>
      <c r="HK368" s="26"/>
      <c r="HL368" s="26"/>
      <c r="HM368" s="26"/>
      <c r="HN368" s="26"/>
      <c r="HO368" s="26"/>
      <c r="HP368" s="26"/>
      <c r="HQ368" s="26"/>
      <c r="HR368" s="26"/>
      <c r="HS368" s="26"/>
      <c r="HT368" s="26"/>
      <c r="HU368" s="26"/>
      <c r="HV368" s="26"/>
      <c r="HW368" s="26"/>
      <c r="HX368" s="26"/>
      <c r="HY368" s="26"/>
      <c r="HZ368" s="26"/>
      <c r="IA368" s="26"/>
      <c r="IB368" s="26"/>
      <c r="IC368" s="26"/>
      <c r="ID368" s="26"/>
      <c r="IE368" s="26"/>
      <c r="IF368" s="26"/>
      <c r="IG368" s="26"/>
      <c r="IH368" s="26"/>
      <c r="II368" s="26"/>
      <c r="IJ368" s="26"/>
      <c r="IK368" s="26"/>
      <c r="IL368" s="26"/>
      <c r="IM368" s="26"/>
      <c r="IN368" s="26"/>
      <c r="IO368" s="26"/>
      <c r="IP368" s="26"/>
      <c r="IQ368" s="26"/>
      <c r="IR368" s="80"/>
      <c r="IS368" s="27"/>
      <c r="IT368" s="26"/>
      <c r="IU368" s="31"/>
      <c r="IV368" s="26"/>
      <c r="IW368" s="26"/>
      <c r="IX368" s="26"/>
      <c r="IY368" s="26"/>
      <c r="IZ368" s="26"/>
      <c r="JA368" s="26"/>
      <c r="JB368" s="26"/>
      <c r="JC368" s="26"/>
      <c r="JD368" s="26"/>
      <c r="JE368" s="26">
        <v>550</v>
      </c>
      <c r="JF368" s="26">
        <v>74.2</v>
      </c>
      <c r="JG368" s="26">
        <f>JF368/JE368*100</f>
        <v>13.490909090909092</v>
      </c>
      <c r="JH368" s="26"/>
      <c r="JI368" s="26"/>
      <c r="JJ368" s="26"/>
      <c r="JK368" s="26"/>
      <c r="JL368" s="26"/>
      <c r="JM368" s="26"/>
      <c r="JN368" s="26"/>
      <c r="JO368" s="26"/>
      <c r="JP368" s="26"/>
      <c r="JQ368" s="26"/>
      <c r="JR368" s="26"/>
      <c r="JS368" s="26"/>
      <c r="JT368" s="26"/>
      <c r="JU368" s="26"/>
      <c r="JV368" s="26"/>
      <c r="JW368" s="26"/>
      <c r="JX368" s="30"/>
      <c r="JY368" s="30"/>
      <c r="JZ368" s="30"/>
      <c r="KA368" s="30"/>
      <c r="KB368" s="26"/>
      <c r="KC368" s="26"/>
      <c r="KD368" s="26"/>
      <c r="KE368" s="26"/>
      <c r="KF368" s="26"/>
      <c r="KG368" s="26"/>
      <c r="KH368" s="26"/>
      <c r="KI368" s="26"/>
      <c r="KJ368" s="26"/>
      <c r="KK368" s="26"/>
      <c r="KL368" s="26"/>
      <c r="KM368" s="26"/>
      <c r="KN368" s="26"/>
      <c r="KO368" s="26"/>
      <c r="KP368" s="26"/>
      <c r="KQ368" s="26"/>
      <c r="KR368" s="26"/>
      <c r="KS368" s="26"/>
      <c r="KT368" s="26"/>
      <c r="KU368" s="26"/>
      <c r="KV368" s="26"/>
      <c r="KW368" s="26"/>
      <c r="KX368" s="26"/>
      <c r="KY368" s="26"/>
      <c r="KZ368" s="26"/>
      <c r="LA368" s="26"/>
      <c r="LB368" s="26"/>
      <c r="LC368" s="26"/>
      <c r="LD368" s="26"/>
      <c r="LE368" s="26"/>
      <c r="LF368" s="26"/>
      <c r="LG368" s="26"/>
      <c r="LH368" s="26"/>
      <c r="LI368" s="26"/>
      <c r="LJ368" s="26"/>
      <c r="LK368" s="26"/>
      <c r="LL368" s="26"/>
      <c r="LM368" s="26"/>
      <c r="LN368" s="26"/>
      <c r="LO368" s="26"/>
      <c r="LP368" s="26"/>
      <c r="LQ368" s="26"/>
      <c r="LR368" s="26"/>
      <c r="LS368" s="26"/>
    </row>
    <row r="369" spans="1:331" ht="16.5" customHeight="1" x14ac:dyDescent="0.25">
      <c r="A369" s="66" t="s">
        <v>501</v>
      </c>
      <c r="B369" s="198">
        <f t="shared" si="853"/>
        <v>0</v>
      </c>
      <c r="C369" s="198">
        <f t="shared" si="854"/>
        <v>0</v>
      </c>
      <c r="D369" s="198">
        <f t="shared" si="855"/>
        <v>0</v>
      </c>
      <c r="E369" s="198"/>
      <c r="F369" s="198">
        <f t="shared" si="856"/>
        <v>0</v>
      </c>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7"/>
      <c r="AF369" s="27"/>
      <c r="AG369" s="26"/>
      <c r="AH369" s="26"/>
      <c r="AI369" s="26"/>
      <c r="AJ369" s="26"/>
      <c r="AK369" s="26"/>
      <c r="AL369" s="26"/>
      <c r="AM369" s="26"/>
      <c r="AN369" s="26"/>
      <c r="AO369" s="26"/>
      <c r="AP369" s="26"/>
      <c r="AQ369" s="27"/>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184"/>
      <c r="BY369" s="184"/>
      <c r="BZ369" s="184"/>
      <c r="CA369" s="184"/>
      <c r="CB369" s="26"/>
      <c r="CC369" s="26"/>
      <c r="CD369" s="26"/>
      <c r="CE369" s="80"/>
      <c r="CF369" s="26"/>
      <c r="CG369" s="26"/>
      <c r="CH369" s="26"/>
      <c r="CI369" s="80"/>
      <c r="CJ369" s="26"/>
      <c r="CK369" s="26"/>
      <c r="CL369" s="26"/>
      <c r="CM369" s="80"/>
      <c r="CN369" s="26"/>
      <c r="CO369" s="26"/>
      <c r="CP369" s="26"/>
      <c r="CQ369" s="80"/>
      <c r="CR369" s="26"/>
      <c r="CS369" s="26"/>
      <c r="CT369" s="26"/>
      <c r="CU369" s="31"/>
      <c r="CV369" s="80"/>
      <c r="CW369" s="26"/>
      <c r="CX369" s="26"/>
      <c r="CY369" s="80"/>
      <c r="CZ369" s="26"/>
      <c r="DA369" s="26"/>
      <c r="DB369" s="26"/>
      <c r="DC369" s="31"/>
      <c r="DD369" s="26"/>
      <c r="DE369" s="26"/>
      <c r="DF369" s="26"/>
      <c r="DG369" s="80"/>
      <c r="DH369" s="80"/>
      <c r="DI369" s="26"/>
      <c r="DJ369" s="26"/>
      <c r="DK369" s="80"/>
      <c r="DL369" s="80"/>
      <c r="DM369" s="26"/>
      <c r="DN369" s="26"/>
      <c r="DO369" s="31"/>
      <c r="DP369" s="26"/>
      <c r="DQ369" s="26"/>
      <c r="DR369" s="26"/>
      <c r="DS369" s="27"/>
      <c r="DT369" s="27"/>
      <c r="DU369" s="27"/>
      <c r="DV369" s="26"/>
      <c r="DW369" s="80"/>
      <c r="DX369" s="80"/>
      <c r="DY369" s="27"/>
      <c r="DZ369" s="26"/>
      <c r="EA369" s="80"/>
      <c r="EB369" s="27"/>
      <c r="EC369" s="27"/>
      <c r="ED369" s="26"/>
      <c r="EE369" s="80"/>
      <c r="EF369" s="27"/>
      <c r="EG369" s="27"/>
      <c r="EH369" s="26"/>
      <c r="EI369" s="26"/>
      <c r="EJ369" s="27"/>
      <c r="EK369" s="27"/>
      <c r="EL369" s="26"/>
      <c r="EM369" s="80"/>
      <c r="EN369" s="27"/>
      <c r="EO369" s="27"/>
      <c r="EP369" s="26"/>
      <c r="EQ369" s="80"/>
      <c r="ER369" s="26"/>
      <c r="ES369" s="26"/>
      <c r="ET369" s="26"/>
      <c r="EU369" s="80"/>
      <c r="EV369" s="26"/>
      <c r="EW369" s="26"/>
      <c r="EX369" s="26"/>
      <c r="EY369" s="26"/>
      <c r="EZ369" s="26"/>
      <c r="FA369" s="26"/>
      <c r="FB369" s="26"/>
      <c r="FC369" s="26"/>
      <c r="FD369" s="27"/>
      <c r="FE369" s="27"/>
      <c r="FF369" s="26"/>
      <c r="FG369" s="80"/>
      <c r="FH369" s="80"/>
      <c r="FI369" s="27"/>
      <c r="FJ369" s="26"/>
      <c r="FK369" s="80"/>
      <c r="FL369" s="80"/>
      <c r="FM369" s="27"/>
      <c r="FN369" s="26"/>
      <c r="FO369" s="80"/>
      <c r="FP369" s="26"/>
      <c r="FQ369" s="26"/>
      <c r="FR369" s="26"/>
      <c r="FS369" s="80"/>
      <c r="FT369" s="80"/>
      <c r="FU369" s="26"/>
      <c r="FV369" s="26"/>
      <c r="FW369" s="27"/>
      <c r="FX369" s="26"/>
      <c r="FY369" s="26"/>
      <c r="FZ369" s="26"/>
      <c r="GA369" s="80"/>
      <c r="GB369" s="26"/>
      <c r="GC369" s="26"/>
      <c r="GD369" s="26"/>
      <c r="GE369" s="80"/>
      <c r="GF369" s="26"/>
      <c r="GG369" s="26"/>
      <c r="GH369" s="26"/>
      <c r="GI369" s="80"/>
      <c r="GJ369" s="80"/>
      <c r="GK369" s="26"/>
      <c r="GL369" s="26"/>
      <c r="GM369" s="80"/>
      <c r="GN369" s="26"/>
      <c r="GO369" s="26"/>
      <c r="GP369" s="26"/>
      <c r="GQ369" s="80"/>
      <c r="GR369" s="80"/>
      <c r="GS369" s="26"/>
      <c r="GT369" s="26"/>
      <c r="GU369" s="26"/>
      <c r="GV369" s="26"/>
      <c r="GW369" s="26"/>
      <c r="GX369" s="26"/>
      <c r="GY369" s="26"/>
      <c r="GZ369" s="26"/>
      <c r="HA369" s="26"/>
      <c r="HB369" s="26"/>
      <c r="HC369" s="26"/>
      <c r="HD369" s="26"/>
      <c r="HE369" s="26"/>
      <c r="HF369" s="26"/>
      <c r="HG369" s="26"/>
      <c r="HH369" s="26"/>
      <c r="HI369" s="26"/>
      <c r="HJ369" s="26"/>
      <c r="HK369" s="26"/>
      <c r="HL369" s="26"/>
      <c r="HM369" s="26"/>
      <c r="HN369" s="26"/>
      <c r="HO369" s="26"/>
      <c r="HP369" s="26"/>
      <c r="HQ369" s="26"/>
      <c r="HR369" s="26"/>
      <c r="HS369" s="26"/>
      <c r="HT369" s="26"/>
      <c r="HU369" s="26"/>
      <c r="HV369" s="26"/>
      <c r="HW369" s="26"/>
      <c r="HX369" s="26"/>
      <c r="HY369" s="26"/>
      <c r="HZ369" s="26"/>
      <c r="IA369" s="26"/>
      <c r="IB369" s="26"/>
      <c r="IC369" s="26"/>
      <c r="ID369" s="26"/>
      <c r="IE369" s="26"/>
      <c r="IF369" s="26"/>
      <c r="IG369" s="26"/>
      <c r="IH369" s="26"/>
      <c r="II369" s="26"/>
      <c r="IJ369" s="26"/>
      <c r="IK369" s="26"/>
      <c r="IL369" s="26"/>
      <c r="IM369" s="26"/>
      <c r="IN369" s="26"/>
      <c r="IO369" s="26"/>
      <c r="IP369" s="26"/>
      <c r="IQ369" s="26"/>
      <c r="IR369" s="80"/>
      <c r="IS369" s="27"/>
      <c r="IT369" s="26"/>
      <c r="IU369" s="31"/>
      <c r="IV369" s="26"/>
      <c r="IW369" s="26"/>
      <c r="IX369" s="26"/>
      <c r="IY369" s="26"/>
      <c r="IZ369" s="26"/>
      <c r="JA369" s="26"/>
      <c r="JB369" s="26"/>
      <c r="JC369" s="26"/>
      <c r="JD369" s="26"/>
      <c r="JE369" s="26"/>
      <c r="JF369" s="26"/>
      <c r="JG369" s="26"/>
      <c r="JH369" s="26"/>
      <c r="JI369" s="26"/>
      <c r="JJ369" s="26"/>
      <c r="JK369" s="26"/>
      <c r="JL369" s="26"/>
      <c r="JM369" s="26"/>
      <c r="JN369" s="26"/>
      <c r="JO369" s="26"/>
      <c r="JP369" s="26"/>
      <c r="JQ369" s="26"/>
      <c r="JR369" s="26"/>
      <c r="JS369" s="26"/>
      <c r="JT369" s="26"/>
      <c r="JU369" s="26"/>
      <c r="JV369" s="26"/>
      <c r="JW369" s="26"/>
      <c r="JX369" s="30"/>
      <c r="JY369" s="30"/>
      <c r="JZ369" s="30"/>
      <c r="KA369" s="30"/>
      <c r="KB369" s="26"/>
      <c r="KC369" s="26"/>
      <c r="KD369" s="26"/>
      <c r="KE369" s="26"/>
      <c r="KF369" s="26"/>
      <c r="KG369" s="26"/>
      <c r="KH369" s="26"/>
      <c r="KI369" s="26"/>
      <c r="KJ369" s="26"/>
      <c r="KK369" s="26"/>
      <c r="KL369" s="26"/>
      <c r="KM369" s="26"/>
      <c r="KN369" s="26"/>
      <c r="KO369" s="26"/>
      <c r="KP369" s="26"/>
      <c r="KQ369" s="26"/>
      <c r="KR369" s="26"/>
      <c r="KS369" s="26"/>
      <c r="KT369" s="26"/>
      <c r="KU369" s="26"/>
      <c r="KV369" s="26"/>
      <c r="KW369" s="26"/>
      <c r="KX369" s="26"/>
      <c r="KY369" s="26"/>
      <c r="KZ369" s="26"/>
      <c r="LA369" s="26"/>
      <c r="LB369" s="26"/>
      <c r="LC369" s="26"/>
      <c r="LD369" s="26"/>
      <c r="LE369" s="26"/>
      <c r="LF369" s="26"/>
      <c r="LG369" s="26"/>
      <c r="LH369" s="26"/>
      <c r="LI369" s="26"/>
      <c r="LJ369" s="26"/>
      <c r="LK369" s="26"/>
      <c r="LL369" s="26"/>
      <c r="LM369" s="26"/>
      <c r="LN369" s="26"/>
      <c r="LO369" s="26"/>
      <c r="LP369" s="26"/>
      <c r="LQ369" s="26"/>
      <c r="LR369" s="26"/>
      <c r="LS369" s="26"/>
    </row>
    <row r="370" spans="1:331" ht="16.5" customHeight="1" x14ac:dyDescent="0.25">
      <c r="A370" s="66" t="s">
        <v>278</v>
      </c>
      <c r="B370" s="198">
        <f t="shared" si="853"/>
        <v>8963.6384600000001</v>
      </c>
      <c r="C370" s="198">
        <f t="shared" si="854"/>
        <v>26358.868459999998</v>
      </c>
      <c r="D370" s="198">
        <f t="shared" si="855"/>
        <v>26358.868459999998</v>
      </c>
      <c r="E370" s="198"/>
      <c r="F370" s="198">
        <f t="shared" si="856"/>
        <v>20539.69515</v>
      </c>
      <c r="G370" s="26">
        <f>F370/C370*100</f>
        <v>77.923281043605158</v>
      </c>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7"/>
      <c r="AF370" s="27"/>
      <c r="AG370" s="26"/>
      <c r="AH370" s="26"/>
      <c r="AI370" s="26"/>
      <c r="AJ370" s="26"/>
      <c r="AK370" s="26"/>
      <c r="AL370" s="26"/>
      <c r="AM370" s="26"/>
      <c r="AN370" s="26"/>
      <c r="AO370" s="26"/>
      <c r="AP370" s="26"/>
      <c r="AQ370" s="27"/>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v>1500</v>
      </c>
      <c r="BR370" s="26">
        <v>1500</v>
      </c>
      <c r="BS370" s="26">
        <f t="shared" si="858"/>
        <v>100</v>
      </c>
      <c r="BT370" s="26">
        <v>8500</v>
      </c>
      <c r="BU370" s="26">
        <v>8500</v>
      </c>
      <c r="BV370" s="26">
        <v>8500</v>
      </c>
      <c r="BW370" s="26">
        <f>BV370/BU370*100</f>
        <v>100</v>
      </c>
      <c r="BX370" s="184"/>
      <c r="BY370" s="184"/>
      <c r="BZ370" s="184"/>
      <c r="CA370" s="184"/>
      <c r="CB370" s="26"/>
      <c r="CC370" s="26"/>
      <c r="CD370" s="26"/>
      <c r="CE370" s="80"/>
      <c r="CF370" s="26"/>
      <c r="CG370" s="26"/>
      <c r="CH370" s="26"/>
      <c r="CI370" s="80"/>
      <c r="CJ370" s="26"/>
      <c r="CK370" s="26"/>
      <c r="CL370" s="26"/>
      <c r="CM370" s="80"/>
      <c r="CN370" s="26"/>
      <c r="CO370" s="26"/>
      <c r="CP370" s="26"/>
      <c r="CQ370" s="80"/>
      <c r="CR370" s="26">
        <v>463.63846000000001</v>
      </c>
      <c r="CS370" s="26">
        <v>463.63846000000001</v>
      </c>
      <c r="CT370" s="26">
        <v>463.63846000000001</v>
      </c>
      <c r="CU370" s="31">
        <f>CT370/CS370*100</f>
        <v>100</v>
      </c>
      <c r="CV370" s="80"/>
      <c r="CW370" s="26"/>
      <c r="CX370" s="26"/>
      <c r="CY370" s="80"/>
      <c r="CZ370" s="26"/>
      <c r="DA370" s="26"/>
      <c r="DB370" s="26"/>
      <c r="DC370" s="31"/>
      <c r="DD370" s="26"/>
      <c r="DE370" s="26"/>
      <c r="DF370" s="26"/>
      <c r="DG370" s="80"/>
      <c r="DH370" s="80"/>
      <c r="DI370" s="26"/>
      <c r="DJ370" s="26"/>
      <c r="DK370" s="80"/>
      <c r="DL370" s="80"/>
      <c r="DM370" s="26"/>
      <c r="DN370" s="26"/>
      <c r="DO370" s="31"/>
      <c r="DP370" s="26"/>
      <c r="DQ370" s="26"/>
      <c r="DR370" s="26"/>
      <c r="DS370" s="27"/>
      <c r="DT370" s="27"/>
      <c r="DU370" s="27"/>
      <c r="DV370" s="26"/>
      <c r="DW370" s="80"/>
      <c r="DX370" s="80"/>
      <c r="DY370" s="27"/>
      <c r="DZ370" s="26"/>
      <c r="EA370" s="80"/>
      <c r="EB370" s="27"/>
      <c r="EC370" s="27"/>
      <c r="ED370" s="26"/>
      <c r="EE370" s="80"/>
      <c r="EF370" s="27"/>
      <c r="EG370" s="27"/>
      <c r="EH370" s="26"/>
      <c r="EI370" s="26"/>
      <c r="EJ370" s="27"/>
      <c r="EK370" s="27"/>
      <c r="EL370" s="26"/>
      <c r="EM370" s="80"/>
      <c r="EN370" s="27"/>
      <c r="EO370" s="27"/>
      <c r="EP370" s="26"/>
      <c r="EQ370" s="80"/>
      <c r="ER370" s="26"/>
      <c r="ES370" s="26"/>
      <c r="ET370" s="26"/>
      <c r="EU370" s="80"/>
      <c r="EV370" s="26"/>
      <c r="EW370" s="26"/>
      <c r="EX370" s="26"/>
      <c r="EY370" s="26"/>
      <c r="EZ370" s="26"/>
      <c r="FA370" s="26"/>
      <c r="FB370" s="26"/>
      <c r="FC370" s="26"/>
      <c r="FD370" s="27"/>
      <c r="FE370" s="27"/>
      <c r="FF370" s="26"/>
      <c r="FG370" s="80"/>
      <c r="FH370" s="80"/>
      <c r="FI370" s="27"/>
      <c r="FJ370" s="26"/>
      <c r="FK370" s="80"/>
      <c r="FL370" s="80"/>
      <c r="FM370" s="27"/>
      <c r="FN370" s="26"/>
      <c r="FO370" s="80"/>
      <c r="FP370" s="26"/>
      <c r="FQ370" s="26"/>
      <c r="FR370" s="26"/>
      <c r="FS370" s="80"/>
      <c r="FT370" s="80"/>
      <c r="FU370" s="26"/>
      <c r="FV370" s="26"/>
      <c r="FW370" s="27"/>
      <c r="FX370" s="26"/>
      <c r="FY370" s="26"/>
      <c r="FZ370" s="26"/>
      <c r="GA370" s="80"/>
      <c r="GB370" s="26"/>
      <c r="GC370" s="26"/>
      <c r="GD370" s="26"/>
      <c r="GE370" s="80"/>
      <c r="GF370" s="26"/>
      <c r="GG370" s="26"/>
      <c r="GH370" s="26"/>
      <c r="GI370" s="80"/>
      <c r="GJ370" s="80"/>
      <c r="GK370" s="26"/>
      <c r="GL370" s="26"/>
      <c r="GM370" s="80"/>
      <c r="GN370" s="26"/>
      <c r="GO370" s="26"/>
      <c r="GP370" s="26"/>
      <c r="GQ370" s="80"/>
      <c r="GR370" s="80"/>
      <c r="GS370" s="26"/>
      <c r="GT370" s="26"/>
      <c r="GU370" s="26"/>
      <c r="GV370" s="26"/>
      <c r="GW370" s="26"/>
      <c r="GX370" s="26"/>
      <c r="GY370" s="26"/>
      <c r="GZ370" s="26"/>
      <c r="HA370" s="26"/>
      <c r="HB370" s="26"/>
      <c r="HC370" s="26"/>
      <c r="HD370" s="26"/>
      <c r="HE370" s="26"/>
      <c r="HF370" s="26"/>
      <c r="HG370" s="26"/>
      <c r="HH370" s="26"/>
      <c r="HI370" s="26"/>
      <c r="HJ370" s="26"/>
      <c r="HK370" s="26"/>
      <c r="HL370" s="26"/>
      <c r="HM370" s="26"/>
      <c r="HN370" s="26"/>
      <c r="HO370" s="26"/>
      <c r="HP370" s="26"/>
      <c r="HQ370" s="26"/>
      <c r="HR370" s="26"/>
      <c r="HS370" s="26"/>
      <c r="HT370" s="26"/>
      <c r="HU370" s="26"/>
      <c r="HV370" s="26"/>
      <c r="HW370" s="26"/>
      <c r="HX370" s="26"/>
      <c r="HY370" s="26"/>
      <c r="HZ370" s="26"/>
      <c r="IA370" s="26"/>
      <c r="IB370" s="26"/>
      <c r="IC370" s="26"/>
      <c r="ID370" s="26"/>
      <c r="IE370" s="26"/>
      <c r="IF370" s="26"/>
      <c r="IG370" s="26"/>
      <c r="IH370" s="26"/>
      <c r="II370" s="26"/>
      <c r="IJ370" s="26"/>
      <c r="IK370" s="26"/>
      <c r="IL370" s="26"/>
      <c r="IM370" s="26"/>
      <c r="IN370" s="26"/>
      <c r="IO370" s="26"/>
      <c r="IP370" s="26"/>
      <c r="IQ370" s="26"/>
      <c r="IR370" s="80"/>
      <c r="IS370" s="27">
        <v>15895.23</v>
      </c>
      <c r="IT370" s="26">
        <v>10076.056689999999</v>
      </c>
      <c r="IU370" s="31">
        <f>IT370/IS370*100</f>
        <v>63.390442856127272</v>
      </c>
      <c r="IV370" s="26"/>
      <c r="IW370" s="26"/>
      <c r="IX370" s="26"/>
      <c r="IY370" s="26"/>
      <c r="IZ370" s="26"/>
      <c r="JA370" s="26"/>
      <c r="JB370" s="26"/>
      <c r="JC370" s="26"/>
      <c r="JD370" s="26"/>
      <c r="JE370" s="26"/>
      <c r="JF370" s="26"/>
      <c r="JG370" s="26"/>
      <c r="JH370" s="26"/>
      <c r="JI370" s="26"/>
      <c r="JJ370" s="26"/>
      <c r="JK370" s="26"/>
      <c r="JL370" s="26"/>
      <c r="JM370" s="26"/>
      <c r="JN370" s="26"/>
      <c r="JO370" s="26"/>
      <c r="JP370" s="26"/>
      <c r="JQ370" s="26"/>
      <c r="JR370" s="26"/>
      <c r="JS370" s="26"/>
      <c r="JT370" s="26"/>
      <c r="JU370" s="26"/>
      <c r="JV370" s="26"/>
      <c r="JW370" s="26"/>
      <c r="JX370" s="30"/>
      <c r="JY370" s="30"/>
      <c r="JZ370" s="30"/>
      <c r="KA370" s="30"/>
      <c r="KB370" s="26"/>
      <c r="KC370" s="26"/>
      <c r="KD370" s="26"/>
      <c r="KE370" s="26"/>
      <c r="KF370" s="26"/>
      <c r="KG370" s="26"/>
      <c r="KH370" s="26"/>
      <c r="KI370" s="26"/>
      <c r="KJ370" s="26"/>
      <c r="KK370" s="26"/>
      <c r="KL370" s="26"/>
      <c r="KM370" s="26"/>
      <c r="KN370" s="26"/>
      <c r="KO370" s="26"/>
      <c r="KP370" s="26"/>
      <c r="KQ370" s="26"/>
      <c r="KR370" s="26"/>
      <c r="KS370" s="26"/>
      <c r="KT370" s="26"/>
      <c r="KU370" s="26"/>
      <c r="KV370" s="26"/>
      <c r="KW370" s="26"/>
      <c r="KX370" s="26"/>
      <c r="KY370" s="26"/>
      <c r="KZ370" s="26"/>
      <c r="LA370" s="26"/>
      <c r="LB370" s="26"/>
      <c r="LC370" s="26"/>
      <c r="LD370" s="26"/>
      <c r="LE370" s="26"/>
      <c r="LF370" s="26"/>
      <c r="LG370" s="26"/>
      <c r="LH370" s="26"/>
      <c r="LI370" s="26"/>
      <c r="LJ370" s="26"/>
      <c r="LK370" s="26"/>
      <c r="LL370" s="26"/>
      <c r="LM370" s="26"/>
      <c r="LN370" s="26"/>
      <c r="LO370" s="26"/>
      <c r="LP370" s="26"/>
      <c r="LQ370" s="26"/>
      <c r="LR370" s="26"/>
      <c r="LS370" s="26"/>
    </row>
    <row r="371" spans="1:331" ht="16.5" customHeight="1" x14ac:dyDescent="0.25">
      <c r="A371" s="66" t="s">
        <v>500</v>
      </c>
      <c r="B371" s="198">
        <f t="shared" si="853"/>
        <v>0</v>
      </c>
      <c r="C371" s="198">
        <f t="shared" si="854"/>
        <v>0</v>
      </c>
      <c r="D371" s="198">
        <f t="shared" si="855"/>
        <v>0</v>
      </c>
      <c r="E371" s="198"/>
      <c r="F371" s="198">
        <f t="shared" si="856"/>
        <v>0</v>
      </c>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7"/>
      <c r="AF371" s="27"/>
      <c r="AG371" s="26"/>
      <c r="AH371" s="26"/>
      <c r="AI371" s="26"/>
      <c r="AJ371" s="26"/>
      <c r="AK371" s="26"/>
      <c r="AL371" s="26"/>
      <c r="AM371" s="26"/>
      <c r="AN371" s="26"/>
      <c r="AO371" s="26"/>
      <c r="AP371" s="26"/>
      <c r="AQ371" s="27"/>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184"/>
      <c r="BY371" s="184"/>
      <c r="BZ371" s="184"/>
      <c r="CA371" s="184"/>
      <c r="CB371" s="26"/>
      <c r="CC371" s="26"/>
      <c r="CD371" s="26"/>
      <c r="CE371" s="80"/>
      <c r="CF371" s="26"/>
      <c r="CG371" s="26"/>
      <c r="CH371" s="26"/>
      <c r="CI371" s="80"/>
      <c r="CJ371" s="26"/>
      <c r="CK371" s="26"/>
      <c r="CL371" s="26"/>
      <c r="CM371" s="80"/>
      <c r="CN371" s="26"/>
      <c r="CO371" s="26"/>
      <c r="CP371" s="26"/>
      <c r="CQ371" s="80"/>
      <c r="CR371" s="26"/>
      <c r="CS371" s="26"/>
      <c r="CT371" s="26"/>
      <c r="CU371" s="80"/>
      <c r="CV371" s="80"/>
      <c r="CW371" s="26"/>
      <c r="CX371" s="26"/>
      <c r="CY371" s="80"/>
      <c r="CZ371" s="26"/>
      <c r="DA371" s="26"/>
      <c r="DB371" s="26"/>
      <c r="DC371" s="31"/>
      <c r="DD371" s="26"/>
      <c r="DE371" s="26"/>
      <c r="DF371" s="26"/>
      <c r="DG371" s="80"/>
      <c r="DH371" s="80"/>
      <c r="DI371" s="26"/>
      <c r="DJ371" s="26"/>
      <c r="DK371" s="80"/>
      <c r="DL371" s="80"/>
      <c r="DM371" s="26"/>
      <c r="DN371" s="26"/>
      <c r="DO371" s="31"/>
      <c r="DP371" s="26"/>
      <c r="DQ371" s="26"/>
      <c r="DR371" s="26"/>
      <c r="DS371" s="27"/>
      <c r="DT371" s="27"/>
      <c r="DU371" s="27"/>
      <c r="DV371" s="26"/>
      <c r="DW371" s="80"/>
      <c r="DX371" s="80"/>
      <c r="DY371" s="27"/>
      <c r="DZ371" s="26"/>
      <c r="EA371" s="80"/>
      <c r="EB371" s="27"/>
      <c r="EC371" s="27"/>
      <c r="ED371" s="26"/>
      <c r="EE371" s="80"/>
      <c r="EF371" s="27"/>
      <c r="EG371" s="27"/>
      <c r="EH371" s="26"/>
      <c r="EI371" s="26"/>
      <c r="EJ371" s="27"/>
      <c r="EK371" s="27"/>
      <c r="EL371" s="26"/>
      <c r="EM371" s="80"/>
      <c r="EN371" s="27"/>
      <c r="EO371" s="27"/>
      <c r="EP371" s="26"/>
      <c r="EQ371" s="80"/>
      <c r="ER371" s="26"/>
      <c r="ES371" s="26"/>
      <c r="ET371" s="26"/>
      <c r="EU371" s="80"/>
      <c r="EV371" s="26"/>
      <c r="EW371" s="26"/>
      <c r="EX371" s="26"/>
      <c r="EY371" s="26"/>
      <c r="EZ371" s="26"/>
      <c r="FA371" s="26"/>
      <c r="FB371" s="26"/>
      <c r="FC371" s="26"/>
      <c r="FD371" s="27"/>
      <c r="FE371" s="27"/>
      <c r="FF371" s="26"/>
      <c r="FG371" s="80"/>
      <c r="FH371" s="80"/>
      <c r="FI371" s="27"/>
      <c r="FJ371" s="26"/>
      <c r="FK371" s="80"/>
      <c r="FL371" s="80"/>
      <c r="FM371" s="27"/>
      <c r="FN371" s="26"/>
      <c r="FO371" s="80"/>
      <c r="FP371" s="26"/>
      <c r="FQ371" s="26"/>
      <c r="FR371" s="26"/>
      <c r="FS371" s="80"/>
      <c r="FT371" s="80"/>
      <c r="FU371" s="26"/>
      <c r="FV371" s="26"/>
      <c r="FW371" s="27"/>
      <c r="FX371" s="26"/>
      <c r="FY371" s="26"/>
      <c r="FZ371" s="26"/>
      <c r="GA371" s="80"/>
      <c r="GB371" s="26"/>
      <c r="GC371" s="26"/>
      <c r="GD371" s="26"/>
      <c r="GE371" s="80"/>
      <c r="GF371" s="26"/>
      <c r="GG371" s="26"/>
      <c r="GH371" s="26"/>
      <c r="GI371" s="80"/>
      <c r="GJ371" s="80"/>
      <c r="GK371" s="26"/>
      <c r="GL371" s="26"/>
      <c r="GM371" s="80"/>
      <c r="GN371" s="26"/>
      <c r="GO371" s="26"/>
      <c r="GP371" s="26"/>
      <c r="GQ371" s="80"/>
      <c r="GR371" s="80"/>
      <c r="GS371" s="26"/>
      <c r="GT371" s="26"/>
      <c r="GU371" s="26"/>
      <c r="GV371" s="26"/>
      <c r="GW371" s="26"/>
      <c r="GX371" s="26"/>
      <c r="GY371" s="26"/>
      <c r="GZ371" s="26"/>
      <c r="HA371" s="26"/>
      <c r="HB371" s="26"/>
      <c r="HC371" s="26"/>
      <c r="HD371" s="26"/>
      <c r="HE371" s="26"/>
      <c r="HF371" s="26"/>
      <c r="HG371" s="26"/>
      <c r="HH371" s="26"/>
      <c r="HI371" s="26"/>
      <c r="HJ371" s="26"/>
      <c r="HK371" s="26"/>
      <c r="HL371" s="26"/>
      <c r="HM371" s="26"/>
      <c r="HN371" s="26"/>
      <c r="HO371" s="26"/>
      <c r="HP371" s="26"/>
      <c r="HQ371" s="26"/>
      <c r="HR371" s="26"/>
      <c r="HS371" s="26"/>
      <c r="HT371" s="26"/>
      <c r="HU371" s="26"/>
      <c r="HV371" s="26"/>
      <c r="HW371" s="26"/>
      <c r="HX371" s="26"/>
      <c r="HY371" s="26"/>
      <c r="HZ371" s="26"/>
      <c r="IA371" s="26"/>
      <c r="IB371" s="26"/>
      <c r="IC371" s="26"/>
      <c r="ID371" s="26"/>
      <c r="IE371" s="26"/>
      <c r="IF371" s="26"/>
      <c r="IG371" s="26"/>
      <c r="IH371" s="26"/>
      <c r="II371" s="26"/>
      <c r="IJ371" s="26"/>
      <c r="IK371" s="26"/>
      <c r="IL371" s="26"/>
      <c r="IM371" s="26"/>
      <c r="IN371" s="26"/>
      <c r="IO371" s="26"/>
      <c r="IP371" s="26"/>
      <c r="IQ371" s="26"/>
      <c r="IR371" s="80"/>
      <c r="IS371" s="27"/>
      <c r="IT371" s="26"/>
      <c r="IU371" s="80"/>
      <c r="IV371" s="26"/>
      <c r="IW371" s="26"/>
      <c r="IX371" s="26"/>
      <c r="IY371" s="26"/>
      <c r="IZ371" s="26"/>
      <c r="JA371" s="26"/>
      <c r="JB371" s="26"/>
      <c r="JC371" s="26"/>
      <c r="JD371" s="26"/>
      <c r="JE371" s="26"/>
      <c r="JF371" s="26"/>
      <c r="JG371" s="26"/>
      <c r="JH371" s="26"/>
      <c r="JI371" s="26"/>
      <c r="JJ371" s="26"/>
      <c r="JK371" s="26"/>
      <c r="JL371" s="26"/>
      <c r="JM371" s="26"/>
      <c r="JN371" s="26"/>
      <c r="JO371" s="26"/>
      <c r="JP371" s="26"/>
      <c r="JQ371" s="26"/>
      <c r="JR371" s="26"/>
      <c r="JS371" s="26"/>
      <c r="JT371" s="26"/>
      <c r="JU371" s="26"/>
      <c r="JV371" s="26"/>
      <c r="JW371" s="26"/>
      <c r="JX371" s="30"/>
      <c r="JY371" s="30"/>
      <c r="JZ371" s="30"/>
      <c r="KA371" s="30"/>
      <c r="KB371" s="26"/>
      <c r="KC371" s="26"/>
      <c r="KD371" s="26"/>
      <c r="KE371" s="26"/>
      <c r="KF371" s="26"/>
      <c r="KG371" s="26"/>
      <c r="KH371" s="26"/>
      <c r="KI371" s="26"/>
      <c r="KJ371" s="26"/>
      <c r="KK371" s="26"/>
      <c r="KL371" s="26"/>
      <c r="KM371" s="26"/>
      <c r="KN371" s="26"/>
      <c r="KO371" s="26"/>
      <c r="KP371" s="26"/>
      <c r="KQ371" s="26"/>
      <c r="KR371" s="26"/>
      <c r="KS371" s="26"/>
      <c r="KT371" s="26"/>
      <c r="KU371" s="26"/>
      <c r="KV371" s="26"/>
      <c r="KW371" s="26"/>
      <c r="KX371" s="26"/>
      <c r="KY371" s="26"/>
      <c r="KZ371" s="26"/>
      <c r="LA371" s="26"/>
      <c r="LB371" s="26"/>
      <c r="LC371" s="26"/>
      <c r="LD371" s="26"/>
      <c r="LE371" s="26"/>
      <c r="LF371" s="26"/>
      <c r="LG371" s="26"/>
      <c r="LH371" s="26"/>
      <c r="LI371" s="26"/>
      <c r="LJ371" s="26"/>
      <c r="LK371" s="26"/>
      <c r="LL371" s="26"/>
      <c r="LM371" s="26"/>
      <c r="LN371" s="26"/>
      <c r="LO371" s="26"/>
      <c r="LP371" s="26"/>
      <c r="LQ371" s="26"/>
      <c r="LR371" s="26"/>
      <c r="LS371" s="26"/>
    </row>
    <row r="372" spans="1:331" ht="16.5" customHeight="1" x14ac:dyDescent="0.25">
      <c r="A372" s="66" t="s">
        <v>269</v>
      </c>
      <c r="B372" s="198">
        <f t="shared" si="853"/>
        <v>1710</v>
      </c>
      <c r="C372" s="198">
        <f t="shared" si="854"/>
        <v>3864.8130000000001</v>
      </c>
      <c r="D372" s="198">
        <f t="shared" si="855"/>
        <v>3864.8130000000001</v>
      </c>
      <c r="E372" s="198"/>
      <c r="F372" s="198">
        <f t="shared" si="856"/>
        <v>3369.0871100000004</v>
      </c>
      <c r="G372" s="26">
        <f t="shared" ref="G372:G397" si="922">F372/C372*100</f>
        <v>87.173353794866671</v>
      </c>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7"/>
      <c r="AF372" s="27"/>
      <c r="AG372" s="26"/>
      <c r="AH372" s="26"/>
      <c r="AI372" s="26"/>
      <c r="AJ372" s="26"/>
      <c r="AK372" s="26"/>
      <c r="AL372" s="26"/>
      <c r="AM372" s="26"/>
      <c r="AN372" s="26"/>
      <c r="AO372" s="26"/>
      <c r="AP372" s="26"/>
      <c r="AQ372" s="27"/>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v>471.91300000000001</v>
      </c>
      <c r="BR372" s="26"/>
      <c r="BS372" s="26">
        <f t="shared" si="858"/>
        <v>0</v>
      </c>
      <c r="BT372" s="26"/>
      <c r="BU372" s="26"/>
      <c r="BV372" s="26"/>
      <c r="BW372" s="26"/>
      <c r="BX372" s="184"/>
      <c r="BY372" s="184"/>
      <c r="BZ372" s="184"/>
      <c r="CA372" s="184"/>
      <c r="CB372" s="26"/>
      <c r="CC372" s="26"/>
      <c r="CD372" s="26"/>
      <c r="CE372" s="80"/>
      <c r="CF372" s="26"/>
      <c r="CG372" s="26"/>
      <c r="CH372" s="26"/>
      <c r="CI372" s="80"/>
      <c r="CJ372" s="26"/>
      <c r="CK372" s="26"/>
      <c r="CL372" s="26"/>
      <c r="CM372" s="80"/>
      <c r="CN372" s="26"/>
      <c r="CO372" s="26"/>
      <c r="CP372" s="26"/>
      <c r="CQ372" s="80"/>
      <c r="CR372" s="26"/>
      <c r="CS372" s="26"/>
      <c r="CT372" s="26"/>
      <c r="CU372" s="80"/>
      <c r="CV372" s="80"/>
      <c r="CW372" s="26"/>
      <c r="CX372" s="26"/>
      <c r="CY372" s="80"/>
      <c r="CZ372" s="26">
        <v>1710</v>
      </c>
      <c r="DA372" s="26">
        <v>1710</v>
      </c>
      <c r="DB372" s="26">
        <v>1709.01675</v>
      </c>
      <c r="DC372" s="31">
        <f t="shared" si="859"/>
        <v>99.942499999999995</v>
      </c>
      <c r="DD372" s="26"/>
      <c r="DE372" s="26"/>
      <c r="DF372" s="26"/>
      <c r="DG372" s="80"/>
      <c r="DH372" s="80"/>
      <c r="DI372" s="26"/>
      <c r="DJ372" s="26"/>
      <c r="DK372" s="80"/>
      <c r="DL372" s="80"/>
      <c r="DM372" s="26"/>
      <c r="DN372" s="26"/>
      <c r="DO372" s="31"/>
      <c r="DP372" s="26"/>
      <c r="DQ372" s="26"/>
      <c r="DR372" s="26"/>
      <c r="DS372" s="27"/>
      <c r="DT372" s="27"/>
      <c r="DU372" s="27"/>
      <c r="DV372" s="26"/>
      <c r="DW372" s="80"/>
      <c r="DX372" s="80"/>
      <c r="DY372" s="27"/>
      <c r="DZ372" s="26"/>
      <c r="EA372" s="80"/>
      <c r="EB372" s="27"/>
      <c r="EC372" s="27"/>
      <c r="ED372" s="26"/>
      <c r="EE372" s="80"/>
      <c r="EF372" s="27"/>
      <c r="EG372" s="27"/>
      <c r="EH372" s="26"/>
      <c r="EI372" s="26"/>
      <c r="EJ372" s="27"/>
      <c r="EK372" s="27"/>
      <c r="EL372" s="26"/>
      <c r="EM372" s="80"/>
      <c r="EN372" s="27"/>
      <c r="EO372" s="27"/>
      <c r="EP372" s="26"/>
      <c r="EQ372" s="80"/>
      <c r="ER372" s="26"/>
      <c r="ES372" s="26"/>
      <c r="ET372" s="26"/>
      <c r="EU372" s="80"/>
      <c r="EV372" s="26"/>
      <c r="EW372" s="26"/>
      <c r="EX372" s="26"/>
      <c r="EY372" s="26"/>
      <c r="EZ372" s="26"/>
      <c r="FA372" s="26"/>
      <c r="FB372" s="26"/>
      <c r="FC372" s="26"/>
      <c r="FD372" s="27"/>
      <c r="FE372" s="27"/>
      <c r="FF372" s="26"/>
      <c r="FG372" s="80"/>
      <c r="FH372" s="80"/>
      <c r="FI372" s="27"/>
      <c r="FJ372" s="26"/>
      <c r="FK372" s="80"/>
      <c r="FL372" s="80"/>
      <c r="FM372" s="27"/>
      <c r="FN372" s="26"/>
      <c r="FO372" s="80"/>
      <c r="FP372" s="26"/>
      <c r="FQ372" s="26"/>
      <c r="FR372" s="26"/>
      <c r="FS372" s="80"/>
      <c r="FT372" s="80"/>
      <c r="FU372" s="26">
        <v>1682.9</v>
      </c>
      <c r="FV372" s="26">
        <v>1660.0703600000002</v>
      </c>
      <c r="FW372" s="27">
        <f t="shared" si="921"/>
        <v>98.643434547507283</v>
      </c>
      <c r="FX372" s="26"/>
      <c r="FY372" s="26"/>
      <c r="FZ372" s="26"/>
      <c r="GA372" s="80"/>
      <c r="GB372" s="26"/>
      <c r="GC372" s="26"/>
      <c r="GD372" s="26"/>
      <c r="GE372" s="80"/>
      <c r="GF372" s="26"/>
      <c r="GG372" s="26"/>
      <c r="GH372" s="26"/>
      <c r="GI372" s="80"/>
      <c r="GJ372" s="80"/>
      <c r="GK372" s="26"/>
      <c r="GL372" s="26"/>
      <c r="GM372" s="80"/>
      <c r="GN372" s="26"/>
      <c r="GO372" s="26"/>
      <c r="GP372" s="26"/>
      <c r="GQ372" s="80"/>
      <c r="GR372" s="80"/>
      <c r="GS372" s="26"/>
      <c r="GT372" s="26"/>
      <c r="GU372" s="26"/>
      <c r="GV372" s="26"/>
      <c r="GW372" s="26"/>
      <c r="GX372" s="26"/>
      <c r="GY372" s="26"/>
      <c r="GZ372" s="26"/>
      <c r="HA372" s="26"/>
      <c r="HB372" s="26"/>
      <c r="HC372" s="26"/>
      <c r="HD372" s="26"/>
      <c r="HE372" s="26"/>
      <c r="HF372" s="26"/>
      <c r="HG372" s="26"/>
      <c r="HH372" s="26"/>
      <c r="HI372" s="26"/>
      <c r="HJ372" s="26"/>
      <c r="HK372" s="26"/>
      <c r="HL372" s="26"/>
      <c r="HM372" s="26"/>
      <c r="HN372" s="26"/>
      <c r="HO372" s="26"/>
      <c r="HP372" s="26"/>
      <c r="HQ372" s="26"/>
      <c r="HR372" s="26"/>
      <c r="HS372" s="26"/>
      <c r="HT372" s="26"/>
      <c r="HU372" s="26"/>
      <c r="HV372" s="26"/>
      <c r="HW372" s="26"/>
      <c r="HX372" s="26"/>
      <c r="HY372" s="26"/>
      <c r="HZ372" s="26"/>
      <c r="IA372" s="26"/>
      <c r="IB372" s="26"/>
      <c r="IC372" s="26"/>
      <c r="ID372" s="26"/>
      <c r="IE372" s="26"/>
      <c r="IF372" s="26"/>
      <c r="IG372" s="26"/>
      <c r="IH372" s="26"/>
      <c r="II372" s="26"/>
      <c r="IJ372" s="26"/>
      <c r="IK372" s="26"/>
      <c r="IL372" s="26"/>
      <c r="IM372" s="26"/>
      <c r="IN372" s="26"/>
      <c r="IO372" s="26"/>
      <c r="IP372" s="26"/>
      <c r="IQ372" s="26"/>
      <c r="IR372" s="80"/>
      <c r="IS372" s="27"/>
      <c r="IT372" s="26"/>
      <c r="IU372" s="80"/>
      <c r="IV372" s="26"/>
      <c r="IW372" s="26"/>
      <c r="IX372" s="26"/>
      <c r="IY372" s="26"/>
      <c r="IZ372" s="26"/>
      <c r="JA372" s="26"/>
      <c r="JB372" s="26"/>
      <c r="JC372" s="26"/>
      <c r="JD372" s="26"/>
      <c r="JE372" s="26"/>
      <c r="JF372" s="26"/>
      <c r="JG372" s="26"/>
      <c r="JH372" s="26"/>
      <c r="JI372" s="26"/>
      <c r="JJ372" s="26"/>
      <c r="JK372" s="26"/>
      <c r="JL372" s="26"/>
      <c r="JM372" s="26"/>
      <c r="JN372" s="26"/>
      <c r="JO372" s="26"/>
      <c r="JP372" s="26"/>
      <c r="JQ372" s="26"/>
      <c r="JR372" s="26"/>
      <c r="JS372" s="26"/>
      <c r="JT372" s="26"/>
      <c r="JU372" s="26"/>
      <c r="JV372" s="26"/>
      <c r="JW372" s="26"/>
      <c r="JX372" s="30"/>
      <c r="JY372" s="30"/>
      <c r="JZ372" s="30"/>
      <c r="KA372" s="30"/>
      <c r="KB372" s="26"/>
      <c r="KC372" s="26"/>
      <c r="KD372" s="26"/>
      <c r="KE372" s="26"/>
      <c r="KF372" s="26"/>
      <c r="KG372" s="26"/>
      <c r="KH372" s="26"/>
      <c r="KI372" s="26"/>
      <c r="KJ372" s="26"/>
      <c r="KK372" s="26"/>
      <c r="KL372" s="26"/>
      <c r="KM372" s="26"/>
      <c r="KN372" s="26"/>
      <c r="KO372" s="26"/>
      <c r="KP372" s="26"/>
      <c r="KQ372" s="26"/>
      <c r="KR372" s="26"/>
      <c r="KS372" s="26"/>
      <c r="KT372" s="26"/>
      <c r="KU372" s="26"/>
      <c r="KV372" s="26"/>
      <c r="KW372" s="26"/>
      <c r="KX372" s="26"/>
      <c r="KY372" s="26"/>
      <c r="KZ372" s="26"/>
      <c r="LA372" s="26"/>
      <c r="LB372" s="26"/>
      <c r="LC372" s="26"/>
      <c r="LD372" s="26"/>
      <c r="LE372" s="26"/>
      <c r="LF372" s="26"/>
      <c r="LG372" s="26"/>
      <c r="LH372" s="26"/>
      <c r="LI372" s="26"/>
      <c r="LJ372" s="26"/>
      <c r="LK372" s="26"/>
      <c r="LL372" s="26"/>
      <c r="LM372" s="26"/>
      <c r="LN372" s="26"/>
      <c r="LO372" s="26"/>
      <c r="LP372" s="26"/>
      <c r="LQ372" s="26"/>
      <c r="LR372" s="26"/>
      <c r="LS372" s="26"/>
    </row>
    <row r="373" spans="1:331" ht="16.5" customHeight="1" x14ac:dyDescent="0.25">
      <c r="A373" s="66" t="s">
        <v>313</v>
      </c>
      <c r="B373" s="198">
        <f t="shared" si="853"/>
        <v>6726</v>
      </c>
      <c r="C373" s="198">
        <f t="shared" si="854"/>
        <v>14614.371910000002</v>
      </c>
      <c r="D373" s="198">
        <f t="shared" si="855"/>
        <v>14614.371910000002</v>
      </c>
      <c r="E373" s="198"/>
      <c r="F373" s="198">
        <f t="shared" si="856"/>
        <v>11345.792099999999</v>
      </c>
      <c r="G373" s="26">
        <f t="shared" si="922"/>
        <v>77.634483164045861</v>
      </c>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7"/>
      <c r="AF373" s="27"/>
      <c r="AG373" s="26"/>
      <c r="AH373" s="26"/>
      <c r="AI373" s="26"/>
      <c r="AJ373" s="26"/>
      <c r="AK373" s="26"/>
      <c r="AL373" s="26"/>
      <c r="AM373" s="26"/>
      <c r="AN373" s="26"/>
      <c r="AO373" s="26"/>
      <c r="AP373" s="26"/>
      <c r="AQ373" s="27"/>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184"/>
      <c r="BY373" s="184"/>
      <c r="BZ373" s="184"/>
      <c r="CA373" s="184"/>
      <c r="CB373" s="26"/>
      <c r="CC373" s="26"/>
      <c r="CD373" s="26"/>
      <c r="CE373" s="80"/>
      <c r="CF373" s="26"/>
      <c r="CG373" s="26"/>
      <c r="CH373" s="26"/>
      <c r="CI373" s="80"/>
      <c r="CJ373" s="26"/>
      <c r="CK373" s="26"/>
      <c r="CL373" s="26"/>
      <c r="CM373" s="80"/>
      <c r="CN373" s="26"/>
      <c r="CO373" s="26"/>
      <c r="CP373" s="26"/>
      <c r="CQ373" s="80"/>
      <c r="CR373" s="26"/>
      <c r="CS373" s="26"/>
      <c r="CT373" s="26"/>
      <c r="CU373" s="80"/>
      <c r="CV373" s="80"/>
      <c r="CW373" s="26"/>
      <c r="CX373" s="26"/>
      <c r="CY373" s="80"/>
      <c r="CZ373" s="26">
        <v>6726</v>
      </c>
      <c r="DA373" s="26">
        <v>6726</v>
      </c>
      <c r="DB373" s="26">
        <v>6722.1325500000003</v>
      </c>
      <c r="DC373" s="31">
        <f t="shared" si="859"/>
        <v>99.942499999999995</v>
      </c>
      <c r="DD373" s="26"/>
      <c r="DE373" s="26"/>
      <c r="DF373" s="26"/>
      <c r="DG373" s="80"/>
      <c r="DH373" s="80"/>
      <c r="DI373" s="26"/>
      <c r="DJ373" s="26"/>
      <c r="DK373" s="80"/>
      <c r="DL373" s="80"/>
      <c r="DM373" s="26"/>
      <c r="DN373" s="26"/>
      <c r="DO373" s="31"/>
      <c r="DP373" s="26"/>
      <c r="DQ373" s="26"/>
      <c r="DR373" s="26"/>
      <c r="DS373" s="27"/>
      <c r="DT373" s="27"/>
      <c r="DU373" s="27"/>
      <c r="DV373" s="26"/>
      <c r="DW373" s="80"/>
      <c r="DX373" s="80"/>
      <c r="DY373" s="27"/>
      <c r="DZ373" s="26"/>
      <c r="EA373" s="80"/>
      <c r="EB373" s="27"/>
      <c r="EC373" s="27"/>
      <c r="ED373" s="26"/>
      <c r="EE373" s="80"/>
      <c r="EF373" s="27"/>
      <c r="EG373" s="27"/>
      <c r="EH373" s="26"/>
      <c r="EI373" s="26"/>
      <c r="EJ373" s="27"/>
      <c r="EK373" s="27"/>
      <c r="EL373" s="26"/>
      <c r="EM373" s="80"/>
      <c r="EN373" s="27"/>
      <c r="EO373" s="27"/>
      <c r="EP373" s="26"/>
      <c r="EQ373" s="80"/>
      <c r="ER373" s="26"/>
      <c r="ES373" s="26"/>
      <c r="ET373" s="26"/>
      <c r="EU373" s="80"/>
      <c r="EV373" s="26"/>
      <c r="EW373" s="26"/>
      <c r="EX373" s="26"/>
      <c r="EY373" s="26"/>
      <c r="EZ373" s="26"/>
      <c r="FA373" s="26"/>
      <c r="FB373" s="26"/>
      <c r="FC373" s="26"/>
      <c r="FD373" s="27"/>
      <c r="FE373" s="27"/>
      <c r="FF373" s="26"/>
      <c r="FG373" s="80"/>
      <c r="FH373" s="80"/>
      <c r="FI373" s="27"/>
      <c r="FJ373" s="26"/>
      <c r="FK373" s="80"/>
      <c r="FL373" s="80"/>
      <c r="FM373" s="27"/>
      <c r="FN373" s="26"/>
      <c r="FO373" s="80"/>
      <c r="FP373" s="26"/>
      <c r="FQ373" s="26"/>
      <c r="FR373" s="26"/>
      <c r="FS373" s="80"/>
      <c r="FT373" s="80"/>
      <c r="FU373" s="26">
        <v>6619.2</v>
      </c>
      <c r="FV373" s="26">
        <v>4623.6595499999994</v>
      </c>
      <c r="FW373" s="27">
        <f t="shared" si="921"/>
        <v>69.852241207396659</v>
      </c>
      <c r="FX373" s="26"/>
      <c r="FY373" s="26"/>
      <c r="FZ373" s="26"/>
      <c r="GA373" s="80"/>
      <c r="GB373" s="26"/>
      <c r="GC373" s="26"/>
      <c r="GD373" s="26"/>
      <c r="GE373" s="80"/>
      <c r="GF373" s="26"/>
      <c r="GG373" s="26"/>
      <c r="GH373" s="26"/>
      <c r="GI373" s="80"/>
      <c r="GJ373" s="80"/>
      <c r="GK373" s="26"/>
      <c r="GL373" s="26"/>
      <c r="GM373" s="80"/>
      <c r="GN373" s="26"/>
      <c r="GO373" s="26"/>
      <c r="GP373" s="26"/>
      <c r="GQ373" s="80"/>
      <c r="GR373" s="80"/>
      <c r="GS373" s="26"/>
      <c r="GT373" s="26"/>
      <c r="GU373" s="26"/>
      <c r="GV373" s="26"/>
      <c r="GW373" s="26"/>
      <c r="GX373" s="26"/>
      <c r="GY373" s="26"/>
      <c r="GZ373" s="26"/>
      <c r="HA373" s="26"/>
      <c r="HB373" s="26"/>
      <c r="HC373" s="26"/>
      <c r="HD373" s="26"/>
      <c r="HE373" s="26"/>
      <c r="HF373" s="26"/>
      <c r="HG373" s="26"/>
      <c r="HH373" s="26"/>
      <c r="HI373" s="26"/>
      <c r="HJ373" s="26"/>
      <c r="HK373" s="26"/>
      <c r="HL373" s="26"/>
      <c r="HM373" s="26"/>
      <c r="HN373" s="26"/>
      <c r="HO373" s="26"/>
      <c r="HP373" s="26"/>
      <c r="HQ373" s="26"/>
      <c r="HR373" s="26"/>
      <c r="HS373" s="26"/>
      <c r="HT373" s="26"/>
      <c r="HU373" s="26"/>
      <c r="HV373" s="26"/>
      <c r="HW373" s="26"/>
      <c r="HX373" s="26"/>
      <c r="HY373" s="26"/>
      <c r="HZ373" s="26"/>
      <c r="IA373" s="26"/>
      <c r="IB373" s="26"/>
      <c r="IC373" s="26"/>
      <c r="ID373" s="26"/>
      <c r="IE373" s="26"/>
      <c r="IF373" s="26"/>
      <c r="IG373" s="26"/>
      <c r="IH373" s="26"/>
      <c r="II373" s="26"/>
      <c r="IJ373" s="26"/>
      <c r="IK373" s="26"/>
      <c r="IL373" s="26"/>
      <c r="IM373" s="26"/>
      <c r="IN373" s="26"/>
      <c r="IO373" s="26"/>
      <c r="IP373" s="26"/>
      <c r="IQ373" s="26"/>
      <c r="IR373" s="80"/>
      <c r="IS373" s="27"/>
      <c r="IT373" s="26"/>
      <c r="IU373" s="80"/>
      <c r="IV373" s="26"/>
      <c r="IW373" s="26"/>
      <c r="IX373" s="26"/>
      <c r="IY373" s="26"/>
      <c r="IZ373" s="26"/>
      <c r="JA373" s="26"/>
      <c r="JB373" s="26"/>
      <c r="JC373" s="26"/>
      <c r="JD373" s="26"/>
      <c r="JE373" s="26">
        <v>1269.17191</v>
      </c>
      <c r="JF373" s="26"/>
      <c r="JG373" s="26"/>
      <c r="JH373" s="26"/>
      <c r="JI373" s="26"/>
      <c r="JJ373" s="26"/>
      <c r="JK373" s="26"/>
      <c r="JL373" s="26"/>
      <c r="JM373" s="26"/>
      <c r="JN373" s="26"/>
      <c r="JO373" s="26"/>
      <c r="JP373" s="26"/>
      <c r="JQ373" s="26"/>
      <c r="JR373" s="26"/>
      <c r="JS373" s="26"/>
      <c r="JT373" s="26"/>
      <c r="JU373" s="26"/>
      <c r="JV373" s="26"/>
      <c r="JW373" s="26"/>
      <c r="JX373" s="30"/>
      <c r="JY373" s="30"/>
      <c r="JZ373" s="30"/>
      <c r="KA373" s="30"/>
      <c r="KB373" s="26"/>
      <c r="KC373" s="26"/>
      <c r="KD373" s="26"/>
      <c r="KE373" s="26"/>
      <c r="KF373" s="26"/>
      <c r="KG373" s="26"/>
      <c r="KH373" s="26"/>
      <c r="KI373" s="26"/>
      <c r="KJ373" s="26"/>
      <c r="KK373" s="26"/>
      <c r="KL373" s="26"/>
      <c r="KM373" s="26"/>
      <c r="KN373" s="26"/>
      <c r="KO373" s="26"/>
      <c r="KP373" s="26"/>
      <c r="KQ373" s="26"/>
      <c r="KR373" s="26"/>
      <c r="KS373" s="26"/>
      <c r="KT373" s="26"/>
      <c r="KU373" s="26"/>
      <c r="KV373" s="26"/>
      <c r="KW373" s="26"/>
      <c r="KX373" s="26"/>
      <c r="KY373" s="26"/>
      <c r="KZ373" s="26"/>
      <c r="LA373" s="26"/>
      <c r="LB373" s="26"/>
      <c r="LC373" s="26"/>
      <c r="LD373" s="26"/>
      <c r="LE373" s="26"/>
      <c r="LF373" s="26"/>
      <c r="LG373" s="26"/>
      <c r="LH373" s="26"/>
      <c r="LI373" s="26"/>
      <c r="LJ373" s="26"/>
      <c r="LK373" s="26"/>
      <c r="LL373" s="26"/>
      <c r="LM373" s="26"/>
      <c r="LN373" s="26"/>
      <c r="LO373" s="26"/>
      <c r="LP373" s="26"/>
      <c r="LQ373" s="26"/>
      <c r="LR373" s="26"/>
      <c r="LS373" s="26"/>
    </row>
    <row r="374" spans="1:331" ht="16.5" customHeight="1" x14ac:dyDescent="0.25">
      <c r="A374" s="66" t="s">
        <v>499</v>
      </c>
      <c r="B374" s="198">
        <f t="shared" si="853"/>
        <v>3018</v>
      </c>
      <c r="C374" s="198">
        <f t="shared" si="854"/>
        <v>6859.8055299999996</v>
      </c>
      <c r="D374" s="198">
        <f t="shared" si="855"/>
        <v>6859.8055299999996</v>
      </c>
      <c r="E374" s="198"/>
      <c r="F374" s="198">
        <f t="shared" si="856"/>
        <v>1217.0103300000001</v>
      </c>
      <c r="G374" s="26">
        <f t="shared" si="922"/>
        <v>17.741178298388295</v>
      </c>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7"/>
      <c r="AF374" s="27"/>
      <c r="AG374" s="26"/>
      <c r="AH374" s="26"/>
      <c r="AI374" s="26"/>
      <c r="AJ374" s="26"/>
      <c r="AK374" s="26"/>
      <c r="AL374" s="26"/>
      <c r="AM374" s="26"/>
      <c r="AN374" s="26"/>
      <c r="AO374" s="26"/>
      <c r="AP374" s="26"/>
      <c r="AQ374" s="27"/>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184"/>
      <c r="BY374" s="184"/>
      <c r="BZ374" s="184"/>
      <c r="CA374" s="184"/>
      <c r="CB374" s="26"/>
      <c r="CC374" s="26"/>
      <c r="CD374" s="26"/>
      <c r="CE374" s="80"/>
      <c r="CF374" s="26"/>
      <c r="CG374" s="26"/>
      <c r="CH374" s="26"/>
      <c r="CI374" s="80"/>
      <c r="CJ374" s="26"/>
      <c r="CK374" s="26"/>
      <c r="CL374" s="26"/>
      <c r="CM374" s="80"/>
      <c r="CN374" s="26"/>
      <c r="CO374" s="26"/>
      <c r="CP374" s="26"/>
      <c r="CQ374" s="80"/>
      <c r="CR374" s="26"/>
      <c r="CS374" s="26"/>
      <c r="CT374" s="26"/>
      <c r="CU374" s="80"/>
      <c r="CV374" s="80"/>
      <c r="CW374" s="26"/>
      <c r="CX374" s="26"/>
      <c r="CY374" s="80"/>
      <c r="CZ374" s="26">
        <v>3018</v>
      </c>
      <c r="DA374" s="26">
        <v>3018</v>
      </c>
      <c r="DB374" s="26">
        <v>345.3048</v>
      </c>
      <c r="DC374" s="31">
        <f t="shared" si="859"/>
        <v>11.441510934393637</v>
      </c>
      <c r="DD374" s="26"/>
      <c r="DE374" s="26"/>
      <c r="DF374" s="26"/>
      <c r="DG374" s="80"/>
      <c r="DH374" s="80"/>
      <c r="DI374" s="26"/>
      <c r="DJ374" s="26"/>
      <c r="DK374" s="80"/>
      <c r="DL374" s="80"/>
      <c r="DM374" s="26">
        <v>871.70553000000007</v>
      </c>
      <c r="DN374" s="26">
        <v>871.70553000000007</v>
      </c>
      <c r="DO374" s="31">
        <f>DN374/DM374*100</f>
        <v>100</v>
      </c>
      <c r="DP374" s="26"/>
      <c r="DQ374" s="26"/>
      <c r="DR374" s="26"/>
      <c r="DS374" s="27"/>
      <c r="DT374" s="27"/>
      <c r="DU374" s="27"/>
      <c r="DV374" s="26"/>
      <c r="DW374" s="80"/>
      <c r="DX374" s="80"/>
      <c r="DY374" s="27"/>
      <c r="DZ374" s="26"/>
      <c r="EA374" s="80"/>
      <c r="EB374" s="27"/>
      <c r="EC374" s="27"/>
      <c r="ED374" s="26"/>
      <c r="EE374" s="80"/>
      <c r="EF374" s="27"/>
      <c r="EG374" s="27"/>
      <c r="EH374" s="26"/>
      <c r="EI374" s="26"/>
      <c r="EJ374" s="27"/>
      <c r="EK374" s="27"/>
      <c r="EL374" s="26"/>
      <c r="EM374" s="80"/>
      <c r="EN374" s="27"/>
      <c r="EO374" s="27"/>
      <c r="EP374" s="26"/>
      <c r="EQ374" s="80"/>
      <c r="ER374" s="26"/>
      <c r="ES374" s="26"/>
      <c r="ET374" s="26"/>
      <c r="EU374" s="80"/>
      <c r="EV374" s="26"/>
      <c r="EW374" s="26"/>
      <c r="EX374" s="26"/>
      <c r="EY374" s="26"/>
      <c r="EZ374" s="26"/>
      <c r="FA374" s="26"/>
      <c r="FB374" s="26"/>
      <c r="FC374" s="26"/>
      <c r="FD374" s="27"/>
      <c r="FE374" s="27"/>
      <c r="FF374" s="26"/>
      <c r="FG374" s="80"/>
      <c r="FH374" s="80"/>
      <c r="FI374" s="27"/>
      <c r="FJ374" s="26"/>
      <c r="FK374" s="80"/>
      <c r="FL374" s="80"/>
      <c r="FM374" s="27"/>
      <c r="FN374" s="26"/>
      <c r="FO374" s="80"/>
      <c r="FP374" s="26"/>
      <c r="FQ374" s="26"/>
      <c r="FR374" s="26"/>
      <c r="FS374" s="80"/>
      <c r="FT374" s="80"/>
      <c r="FU374" s="26">
        <v>2970.1</v>
      </c>
      <c r="FV374" s="26">
        <v>0</v>
      </c>
      <c r="FW374" s="27">
        <f t="shared" si="921"/>
        <v>0</v>
      </c>
      <c r="FX374" s="26"/>
      <c r="FY374" s="26"/>
      <c r="FZ374" s="26"/>
      <c r="GA374" s="80"/>
      <c r="GB374" s="26"/>
      <c r="GC374" s="26"/>
      <c r="GD374" s="26"/>
      <c r="GE374" s="80"/>
      <c r="GF374" s="26"/>
      <c r="GG374" s="26"/>
      <c r="GH374" s="26"/>
      <c r="GI374" s="80"/>
      <c r="GJ374" s="80"/>
      <c r="GK374" s="26"/>
      <c r="GL374" s="26"/>
      <c r="GM374" s="80"/>
      <c r="GN374" s="26"/>
      <c r="GO374" s="26"/>
      <c r="GP374" s="26"/>
      <c r="GQ374" s="80"/>
      <c r="GR374" s="80"/>
      <c r="GS374" s="26"/>
      <c r="GT374" s="26"/>
      <c r="GU374" s="26"/>
      <c r="GV374" s="26"/>
      <c r="GW374" s="26"/>
      <c r="GX374" s="26"/>
      <c r="GY374" s="26"/>
      <c r="GZ374" s="26"/>
      <c r="HA374" s="26"/>
      <c r="HB374" s="26"/>
      <c r="HC374" s="26"/>
      <c r="HD374" s="26"/>
      <c r="HE374" s="26"/>
      <c r="HF374" s="26"/>
      <c r="HG374" s="26"/>
      <c r="HH374" s="26"/>
      <c r="HI374" s="26"/>
      <c r="HJ374" s="26"/>
      <c r="HK374" s="26"/>
      <c r="HL374" s="26"/>
      <c r="HM374" s="26"/>
      <c r="HN374" s="26"/>
      <c r="HO374" s="26"/>
      <c r="HP374" s="26"/>
      <c r="HQ374" s="26"/>
      <c r="HR374" s="26"/>
      <c r="HS374" s="26"/>
      <c r="HT374" s="26"/>
      <c r="HU374" s="26"/>
      <c r="HV374" s="26"/>
      <c r="HW374" s="26"/>
      <c r="HX374" s="26"/>
      <c r="HY374" s="26"/>
      <c r="HZ374" s="26"/>
      <c r="IA374" s="26"/>
      <c r="IB374" s="26"/>
      <c r="IC374" s="26"/>
      <c r="ID374" s="26"/>
      <c r="IE374" s="26"/>
      <c r="IF374" s="26"/>
      <c r="IG374" s="26"/>
      <c r="IH374" s="26"/>
      <c r="II374" s="26"/>
      <c r="IJ374" s="26"/>
      <c r="IK374" s="26"/>
      <c r="IL374" s="26"/>
      <c r="IM374" s="26"/>
      <c r="IN374" s="26"/>
      <c r="IO374" s="26"/>
      <c r="IP374" s="26"/>
      <c r="IQ374" s="26"/>
      <c r="IR374" s="80"/>
      <c r="IS374" s="27"/>
      <c r="IT374" s="26"/>
      <c r="IU374" s="80"/>
      <c r="IV374" s="26"/>
      <c r="IW374" s="26"/>
      <c r="IX374" s="26"/>
      <c r="IY374" s="26"/>
      <c r="IZ374" s="26"/>
      <c r="JA374" s="26"/>
      <c r="JB374" s="26"/>
      <c r="JC374" s="26"/>
      <c r="JD374" s="26"/>
      <c r="JE374" s="26"/>
      <c r="JF374" s="26"/>
      <c r="JG374" s="26"/>
      <c r="JH374" s="26"/>
      <c r="JI374" s="26"/>
      <c r="JJ374" s="26"/>
      <c r="JK374" s="26"/>
      <c r="JL374" s="26"/>
      <c r="JM374" s="26"/>
      <c r="JN374" s="26"/>
      <c r="JO374" s="26"/>
      <c r="JP374" s="26"/>
      <c r="JQ374" s="26"/>
      <c r="JR374" s="26"/>
      <c r="JS374" s="26"/>
      <c r="JT374" s="26"/>
      <c r="JU374" s="26"/>
      <c r="JV374" s="26"/>
      <c r="JW374" s="26"/>
      <c r="JX374" s="30"/>
      <c r="JY374" s="30"/>
      <c r="JZ374" s="30"/>
      <c r="KA374" s="30"/>
      <c r="KB374" s="26"/>
      <c r="KC374" s="26"/>
      <c r="KD374" s="26"/>
      <c r="KE374" s="26"/>
      <c r="KF374" s="26"/>
      <c r="KG374" s="26"/>
      <c r="KH374" s="26"/>
      <c r="KI374" s="26"/>
      <c r="KJ374" s="26"/>
      <c r="KK374" s="26"/>
      <c r="KL374" s="26"/>
      <c r="KM374" s="26"/>
      <c r="KN374" s="26"/>
      <c r="KO374" s="26"/>
      <c r="KP374" s="26"/>
      <c r="KQ374" s="26"/>
      <c r="KR374" s="26"/>
      <c r="KS374" s="26"/>
      <c r="KT374" s="26"/>
      <c r="KU374" s="26"/>
      <c r="KV374" s="26"/>
      <c r="KW374" s="26"/>
      <c r="KX374" s="26"/>
      <c r="KY374" s="26"/>
      <c r="KZ374" s="26"/>
      <c r="LA374" s="26"/>
      <c r="LB374" s="26"/>
      <c r="LC374" s="26"/>
      <c r="LD374" s="26"/>
      <c r="LE374" s="26"/>
      <c r="LF374" s="26"/>
      <c r="LG374" s="26"/>
      <c r="LH374" s="26"/>
      <c r="LI374" s="26"/>
      <c r="LJ374" s="26"/>
      <c r="LK374" s="26"/>
      <c r="LL374" s="26"/>
      <c r="LM374" s="26"/>
      <c r="LN374" s="26"/>
      <c r="LO374" s="26"/>
      <c r="LP374" s="26"/>
      <c r="LQ374" s="26"/>
      <c r="LR374" s="26"/>
      <c r="LS374" s="26"/>
    </row>
    <row r="375" spans="1:331" s="154" customFormat="1" ht="31.5" customHeight="1" x14ac:dyDescent="0.25">
      <c r="A375" s="20" t="s">
        <v>277</v>
      </c>
      <c r="B375" s="197">
        <f t="shared" si="853"/>
        <v>111413.43787999998</v>
      </c>
      <c r="C375" s="197">
        <f t="shared" si="854"/>
        <v>129570.11868999999</v>
      </c>
      <c r="D375" s="197">
        <f t="shared" si="855"/>
        <v>129570.11868999999</v>
      </c>
      <c r="E375" s="197"/>
      <c r="F375" s="197">
        <f t="shared" si="856"/>
        <v>94984.02996</v>
      </c>
      <c r="G375" s="28">
        <f t="shared" si="922"/>
        <v>73.307048662394038</v>
      </c>
      <c r="H375" s="29">
        <f>H376+H377+H378+H379+H380+H381+H382+H383</f>
        <v>0</v>
      </c>
      <c r="I375" s="29">
        <f>I376+I377+I378+I379+I380+I381+I382+I383</f>
        <v>0</v>
      </c>
      <c r="J375" s="29">
        <f>J376+J377+J378+J379+J380+J381+J382+J383</f>
        <v>0</v>
      </c>
      <c r="K375" s="29">
        <f>K376+K377+K378+K379+K380+K381+K382+K383</f>
        <v>0</v>
      </c>
      <c r="L375" s="29"/>
      <c r="M375" s="29">
        <f>M376+M377+M378+M379+M380+M381+M382+M383</f>
        <v>0</v>
      </c>
      <c r="N375" s="29">
        <f>N376+N377+N378+N379+N380+N381+N382+N383</f>
        <v>0</v>
      </c>
      <c r="O375" s="28"/>
      <c r="P375" s="28"/>
      <c r="Q375" s="29">
        <f>Q376+Q377+Q378+Q379+Q380+Q381+Q382+Q383</f>
        <v>0</v>
      </c>
      <c r="R375" s="29">
        <f>R376+R377+R378+R379+R380+R381+R382+R383</f>
        <v>0</v>
      </c>
      <c r="S375" s="29">
        <f>S376+S377+S378+S379+S380+S381+S382+S383</f>
        <v>0</v>
      </c>
      <c r="T375" s="28"/>
      <c r="U375" s="29">
        <f>U376+U377+U378+U379+U380+U381+U382+U383</f>
        <v>0</v>
      </c>
      <c r="V375" s="29">
        <f>V376+V377+V378+V379+V380+V381+V382+V383</f>
        <v>0</v>
      </c>
      <c r="W375" s="29">
        <f>W376+W377+W378+W379+W380+W381+W382+W383</f>
        <v>0</v>
      </c>
      <c r="X375" s="29">
        <f t="shared" ref="X375:AA375" si="923">X376+X377+X378+X379+X380+X381+X382+X383</f>
        <v>0</v>
      </c>
      <c r="Y375" s="29">
        <f t="shared" si="923"/>
        <v>0</v>
      </c>
      <c r="Z375" s="29">
        <f t="shared" si="923"/>
        <v>0</v>
      </c>
      <c r="AA375" s="29">
        <f t="shared" si="923"/>
        <v>0</v>
      </c>
      <c r="AB375" s="29">
        <f t="shared" ref="AB375:AD375" si="924">AB376+AB377+AB378+AB379+AB380+AB381+AB382+AB383</f>
        <v>0</v>
      </c>
      <c r="AC375" s="29">
        <f t="shared" si="924"/>
        <v>0</v>
      </c>
      <c r="AD375" s="29">
        <f t="shared" si="924"/>
        <v>0</v>
      </c>
      <c r="AE375" s="29"/>
      <c r="AF375" s="29"/>
      <c r="AG375" s="29">
        <f>AG376+AG377+AG378+AG379+AG380+AG381+AG382+AG383</f>
        <v>0</v>
      </c>
      <c r="AH375" s="29">
        <f>AH376+AH377+AH378+AH379+AH380+AH381+AH382+AH383</f>
        <v>0</v>
      </c>
      <c r="AI375" s="29">
        <f>AI376+AI377+AI378+AI379+AI380+AI381+AI382+AI383</f>
        <v>0</v>
      </c>
      <c r="AJ375" s="29"/>
      <c r="AK375" s="29">
        <f t="shared" ref="AK375:AM375" si="925">AK376+AK377+AK378+AK379+AK380+AK381+AK382+AK383</f>
        <v>0</v>
      </c>
      <c r="AL375" s="29">
        <f t="shared" si="925"/>
        <v>0</v>
      </c>
      <c r="AM375" s="29">
        <f t="shared" si="925"/>
        <v>0</v>
      </c>
      <c r="AN375" s="29"/>
      <c r="AO375" s="29"/>
      <c r="AP375" s="29"/>
      <c r="AQ375" s="29"/>
      <c r="AR375" s="29">
        <f>AR376+AR377+AR378+AR379+AR380+AR381+AR382+AR383</f>
        <v>102.1</v>
      </c>
      <c r="AS375" s="29">
        <f>AS376+AS377+AS378+AS379+AS380+AS381+AS382+AS383</f>
        <v>102.04</v>
      </c>
      <c r="AT375" s="29">
        <f>AT376+AT377+AT378+AT379+AT380+AT381+AT382+AT383</f>
        <v>102.04</v>
      </c>
      <c r="AU375" s="28">
        <f t="shared" ref="AU375:AU376" si="926">AT375/AS375*100</f>
        <v>100</v>
      </c>
      <c r="AV375" s="29">
        <f t="shared" ref="AV375" si="927">AV376+AV377+AV378+AV379+AV380+AV381+AV382+AV383</f>
        <v>0</v>
      </c>
      <c r="AW375" s="29">
        <f t="shared" ref="AW375:BB375" si="928">AW376+AW377+AW378+AW379+AW380+AW381+AW382+AW383</f>
        <v>0</v>
      </c>
      <c r="AX375" s="29">
        <f t="shared" si="928"/>
        <v>0</v>
      </c>
      <c r="AY375" s="29">
        <f t="shared" si="928"/>
        <v>0</v>
      </c>
      <c r="AZ375" s="29">
        <f t="shared" ref="AZ375" si="929">AZ376+AZ377+AZ378+AZ379+AZ380+AZ381+AZ382+AZ383</f>
        <v>80.237880000000004</v>
      </c>
      <c r="BA375" s="29">
        <f t="shared" si="928"/>
        <v>80.237880000000004</v>
      </c>
      <c r="BB375" s="29">
        <f t="shared" si="928"/>
        <v>80.237880000000004</v>
      </c>
      <c r="BC375" s="28">
        <f>BB375/BA375*100</f>
        <v>100</v>
      </c>
      <c r="BD375" s="29"/>
      <c r="BE375" s="29"/>
      <c r="BF375" s="29"/>
      <c r="BG375" s="28"/>
      <c r="BH375" s="29"/>
      <c r="BI375" s="29"/>
      <c r="BJ375" s="29"/>
      <c r="BK375" s="28"/>
      <c r="BL375" s="28"/>
      <c r="BM375" s="29">
        <f>BM376+BM377+BM378+BM379+BM380+BM381+BM382+BM383</f>
        <v>0</v>
      </c>
      <c r="BN375" s="29">
        <f>BN376+BN377+BN378+BN379+BN380+BN381+BN382+BN383</f>
        <v>0</v>
      </c>
      <c r="BO375" s="29">
        <f>BO376+BO377+BO378+BO379+BO380+BO381+BO382+BO383</f>
        <v>0</v>
      </c>
      <c r="BP375" s="29"/>
      <c r="BQ375" s="29">
        <f>BQ376+BQ377+BQ378+BQ379+BQ380+BQ381+BQ382+BQ383</f>
        <v>3999.95</v>
      </c>
      <c r="BR375" s="29">
        <f>BR376+BR377+BR378+BR379+BR380+BR381+BR382+BR383</f>
        <v>1499.95</v>
      </c>
      <c r="BS375" s="28">
        <f t="shared" si="858"/>
        <v>37.499218740234255</v>
      </c>
      <c r="BT375" s="29">
        <f>BT376+BT377+BT378+BT379+BT380+BT381+BT382+BT383</f>
        <v>8500</v>
      </c>
      <c r="BU375" s="29">
        <f>BU376+BU377+BU378+BU379+BU380+BU381+BU382+BU383</f>
        <v>8500</v>
      </c>
      <c r="BV375" s="29">
        <f>BV376+BV377+BV378+BV379+BV380+BV381+BV382+BV383</f>
        <v>8500</v>
      </c>
      <c r="BW375" s="28">
        <f>BV375/BU375*100</f>
        <v>100</v>
      </c>
      <c r="BX375" s="29">
        <f t="shared" ref="BX375:CE375" si="930">BX376+BX377+BX378+BX379+BX380+BX381+BX382+BX383</f>
        <v>26600.3</v>
      </c>
      <c r="BY375" s="29">
        <f t="shared" si="930"/>
        <v>34647.4</v>
      </c>
      <c r="BZ375" s="29">
        <f t="shared" si="930"/>
        <v>22673.48043</v>
      </c>
      <c r="CA375" s="29">
        <f t="shared" si="930"/>
        <v>65.440640365510831</v>
      </c>
      <c r="CB375" s="29">
        <f t="shared" si="930"/>
        <v>0</v>
      </c>
      <c r="CC375" s="29">
        <f t="shared" si="930"/>
        <v>0</v>
      </c>
      <c r="CD375" s="29">
        <f t="shared" si="930"/>
        <v>0</v>
      </c>
      <c r="CE375" s="29">
        <f t="shared" si="930"/>
        <v>0</v>
      </c>
      <c r="CF375" s="29">
        <f t="shared" ref="CF375" si="931">CF376+CF377+CF378+CF379+CF380+CF381+CF382+CF383</f>
        <v>5278</v>
      </c>
      <c r="CG375" s="29">
        <f t="shared" ref="CG375:CH375" si="932">CG376+CG377+CG378+CG379+CG380+CG381+CG382+CG383</f>
        <v>6054.8</v>
      </c>
      <c r="CH375" s="29">
        <f t="shared" si="932"/>
        <v>2644.2403100000001</v>
      </c>
      <c r="CI375" s="29">
        <f>CH375/CG375*100</f>
        <v>43.671802701988504</v>
      </c>
      <c r="CJ375" s="29">
        <f>CJ376+CJ377+CJ378+CJ379+CJ380+CJ381+CJ382+CJ383</f>
        <v>840</v>
      </c>
      <c r="CK375" s="29">
        <f>CK376+CK377+CK378+CK379+CK380+CK381+CK382+CK383</f>
        <v>840</v>
      </c>
      <c r="CL375" s="29">
        <f>CL376+CL377+CL378+CL379+CL380+CL381+CL382+CL383</f>
        <v>99.873000000000005</v>
      </c>
      <c r="CM375" s="29">
        <f>CL375/CK375*100</f>
        <v>11.889642857142858</v>
      </c>
      <c r="CN375" s="29">
        <f>CN376+CN377+CN378+CN379+CN380+CN381+CN382+CN383</f>
        <v>0</v>
      </c>
      <c r="CO375" s="29">
        <f>CO376+CO377+CO378+CO379+CO380+CO381+CO382+CO383</f>
        <v>0</v>
      </c>
      <c r="CP375" s="29">
        <f>CP376+CP377+CP378+CP379+CP380+CP381+CP382+CP383</f>
        <v>0</v>
      </c>
      <c r="CQ375" s="28"/>
      <c r="CR375" s="29">
        <f>CR376+CR377+CR378+CR379+CR380+CR381+CR382+CR383</f>
        <v>0</v>
      </c>
      <c r="CS375" s="29">
        <f>CS376+CS377+CS378+CS379+CS380+CS381+CS382+CS383</f>
        <v>0</v>
      </c>
      <c r="CT375" s="29">
        <f>CT376+CT377+CT378+CT379+CT380+CT381+CT382+CT383</f>
        <v>0</v>
      </c>
      <c r="CU375" s="28"/>
      <c r="CV375" s="28"/>
      <c r="CW375" s="29">
        <f>CW376+CW377+CW378+CW379+CW380+CW381+CW382+CW383</f>
        <v>0</v>
      </c>
      <c r="CX375" s="29">
        <f>CX376+CX377+CX378+CX379+CX380+CX381+CX382+CX383</f>
        <v>0</v>
      </c>
      <c r="CY375" s="29">
        <f>CY376+CY377+CY378+CY379+CY380+CY381+CY382+CY383</f>
        <v>0</v>
      </c>
      <c r="CZ375" s="29">
        <f t="shared" ref="CZ375" si="933">CZ376+CZ377+CZ378+CZ379+CZ380+CZ381+CZ382+CZ383</f>
        <v>25698</v>
      </c>
      <c r="DA375" s="29">
        <f t="shared" ref="DA375:DG375" si="934">DA376+DA377+DA378+DA379+DA380+DA381+DA382+DA383</f>
        <v>25698</v>
      </c>
      <c r="DB375" s="29">
        <f>DB376+DB377+DB378+DB379+DB380+DB381+DB382+DB383</f>
        <v>25698</v>
      </c>
      <c r="DC375" s="82">
        <f t="shared" si="859"/>
        <v>100</v>
      </c>
      <c r="DD375" s="29">
        <f t="shared" si="934"/>
        <v>0</v>
      </c>
      <c r="DE375" s="29">
        <f t="shared" si="934"/>
        <v>0</v>
      </c>
      <c r="DF375" s="29">
        <f t="shared" si="934"/>
        <v>0</v>
      </c>
      <c r="DG375" s="29">
        <f t="shared" si="934"/>
        <v>0</v>
      </c>
      <c r="DH375" s="29"/>
      <c r="DI375" s="29">
        <f>DI376+DI377+DI378+DI379+DI380+DI381+DI382+DI383</f>
        <v>0</v>
      </c>
      <c r="DJ375" s="29">
        <f>DJ376+DJ377+DJ378+DJ379+DJ380+DJ381+DJ382+DJ383</f>
        <v>0</v>
      </c>
      <c r="DK375" s="29">
        <f>DK376+DK377+DK378+DK379+DK380+DK381+DK382+DK383</f>
        <v>0</v>
      </c>
      <c r="DL375" s="29"/>
      <c r="DM375" s="29">
        <f>DM376+DM377+DM378+DM379+DM380+DM381+DM382+DM383</f>
        <v>828.75</v>
      </c>
      <c r="DN375" s="29">
        <f>DN376+DN377+DN378+DN379+DN380+DN381+DN382+DN383</f>
        <v>828.75</v>
      </c>
      <c r="DO375" s="82">
        <f t="shared" ref="DO375:DO377" si="935">DN375/DM375*100</f>
        <v>100</v>
      </c>
      <c r="DP375" s="29">
        <f>DP376+DP377+DP378+DP379+DP380+DP381+DP382+DP383</f>
        <v>211.4</v>
      </c>
      <c r="DQ375" s="29">
        <f>DQ376+DQ377+DQ378+DQ379+DQ380+DQ381+DQ382+DQ383</f>
        <v>211.4</v>
      </c>
      <c r="DR375" s="29">
        <f>DR376+DR377+DR378+DR379+DR380+DR381+DR382+DR383</f>
        <v>122.69</v>
      </c>
      <c r="DS375" s="29">
        <f>DR375/DQ375*100</f>
        <v>58.03689687795648</v>
      </c>
      <c r="DT375" s="29"/>
      <c r="DU375" s="29">
        <f>DU376+DU377+DU378+DU379+DU380+DU381+DU382+DU383</f>
        <v>0</v>
      </c>
      <c r="DV375" s="29">
        <f>DV376+DV377+DV378+DV379+DV380+DV381+DV382+DV383</f>
        <v>0</v>
      </c>
      <c r="DW375" s="29">
        <f>DW376+DW377+DW378+DW379+DW380+DW381+DW382+DW383</f>
        <v>0</v>
      </c>
      <c r="DX375" s="29"/>
      <c r="DY375" s="29">
        <f t="shared" ref="DY375:ED375" si="936">DY376+DY377+DY378+DY379+DY380+DY381+DY382+DY383</f>
        <v>0</v>
      </c>
      <c r="DZ375" s="29">
        <f t="shared" si="936"/>
        <v>0</v>
      </c>
      <c r="EA375" s="29">
        <f t="shared" si="936"/>
        <v>0</v>
      </c>
      <c r="EB375" s="29">
        <v>7677.4</v>
      </c>
      <c r="EC375" s="29">
        <f t="shared" si="936"/>
        <v>7677.4</v>
      </c>
      <c r="ED375" s="29">
        <f t="shared" si="936"/>
        <v>3159.1019300000003</v>
      </c>
      <c r="EE375" s="29">
        <f>ED375/EC375*100</f>
        <v>41.148070049756434</v>
      </c>
      <c r="EF375" s="29"/>
      <c r="EG375" s="29"/>
      <c r="EH375" s="29"/>
      <c r="EI375" s="28"/>
      <c r="EJ375" s="29">
        <f>EJ376+EJ377+EJ378+EJ379+EJ380+EJ381+EJ382+EJ383</f>
        <v>7623.8</v>
      </c>
      <c r="EK375" s="29">
        <f>EK376+EK377+EK378+EK379+EK380+EK381+EK382+EK383</f>
        <v>8174.9</v>
      </c>
      <c r="EL375" s="29">
        <f>EL376+EL377+EL378+EL379+EL380+EL381+EL382+EL383</f>
        <v>3023.11769</v>
      </c>
      <c r="EM375" s="29">
        <f>EL375/EK375*100</f>
        <v>36.980485265874812</v>
      </c>
      <c r="EN375" s="29">
        <f>EN376+EN377+EN378+EN379+EN380+EN381+EN382+EN383</f>
        <v>1280</v>
      </c>
      <c r="EO375" s="29">
        <f>EO376+EO377+EO378+EO379+EO380+EO381+EO382+EO383</f>
        <v>1280</v>
      </c>
      <c r="EP375" s="29">
        <f>EP376+EP377+EP378+EP379+EP380+EP381+EP382+EP383</f>
        <v>249.36</v>
      </c>
      <c r="EQ375" s="29">
        <f>EP375/EO375*100</f>
        <v>19.481249999999999</v>
      </c>
      <c r="ER375" s="29">
        <f>ER376+ER377+ER378+ER379+ER380+ER381+ER382+ER383</f>
        <v>5540.7</v>
      </c>
      <c r="ES375" s="29">
        <f>ES376+ES377+ES378+ES379+ES380+ES381+ES382+ES383</f>
        <v>4540.7</v>
      </c>
      <c r="ET375" s="29">
        <f>ET376+ET377+ET378+ET379+ET380+ET381+ET382+ET383</f>
        <v>4540.7</v>
      </c>
      <c r="EU375" s="29">
        <f>ET375/ES375*100</f>
        <v>100</v>
      </c>
      <c r="EV375" s="29">
        <f>EV376+EV377+EV378+EV379+EV380+EV381+EV382+EV383</f>
        <v>7500</v>
      </c>
      <c r="EW375" s="29">
        <f>EW376+EW377+EW378+EW379+EW380+EW381+EW382+EW383</f>
        <v>8000</v>
      </c>
      <c r="EX375" s="29">
        <f>EX376+EX377+EX378+EX379+EX380+EX381+EX382+EX383</f>
        <v>8000</v>
      </c>
      <c r="EY375" s="29">
        <f>EX375/EW375*100</f>
        <v>100</v>
      </c>
      <c r="EZ375" s="29">
        <f>EZ376+EZ377+EZ378+EZ379+EZ380+EZ381+EZ382+EZ383</f>
        <v>1400</v>
      </c>
      <c r="FA375" s="29">
        <f>FA376+FA377+FA378+FA379+FA380+FA381+FA382+FA383</f>
        <v>1400</v>
      </c>
      <c r="FB375" s="29">
        <f>FB376+FB377+FB378+FB379+FB380+FB381+FB382+FB383</f>
        <v>1400</v>
      </c>
      <c r="FC375" s="29">
        <f>FB375/FA375*100</f>
        <v>100</v>
      </c>
      <c r="FD375" s="29">
        <f>FD376+FD377+FD378+FD379+FD380+FD381+FD382+FD383</f>
        <v>0</v>
      </c>
      <c r="FE375" s="29">
        <f>FE376+FE377+FE378+FE379+FE380+FE381+FE382+FE383</f>
        <v>0</v>
      </c>
      <c r="FF375" s="29">
        <f>FF376+FF377+FF378+FF379+FF380+FF381+FF382+FF383</f>
        <v>0</v>
      </c>
      <c r="FG375" s="29">
        <f>FG376+FG377+FG378+FG379+FG380+FG381+FG382+FG383</f>
        <v>0</v>
      </c>
      <c r="FH375" s="29"/>
      <c r="FI375" s="29">
        <f>FI376+FI377+FI378+FI379+FI380+FI381+FI382+FI383</f>
        <v>0</v>
      </c>
      <c r="FJ375" s="29">
        <f>FJ376+FJ377+FJ378+FJ379+FJ380+FJ381+FJ382+FJ383</f>
        <v>0</v>
      </c>
      <c r="FK375" s="29">
        <f>FK376+FK377+FK378+FK379+FK380+FK381+FK382+FK383</f>
        <v>0</v>
      </c>
      <c r="FL375" s="82"/>
      <c r="FM375" s="29">
        <f>FM376+FM377+FM378+FM379+FM380+FM381+FM382+FM383</f>
        <v>0</v>
      </c>
      <c r="FN375" s="29">
        <f>FN376+FN377+FN378+FN379+FN380+FN381+FN382+FN383</f>
        <v>0</v>
      </c>
      <c r="FO375" s="29">
        <f>FO376+FO377+FO378+FO379+FO380+FO381+FO382+FO383</f>
        <v>0</v>
      </c>
      <c r="FP375" s="29"/>
      <c r="FQ375" s="29"/>
      <c r="FR375" s="29">
        <f>FR376+FR377+FR378+FR379+FR380+FR381+FR382+FR383</f>
        <v>0</v>
      </c>
      <c r="FS375" s="29"/>
      <c r="FT375" s="29"/>
      <c r="FU375" s="29">
        <f>FU376+FU377+FU378+FU379+FU380+FU381+FU382+FU383</f>
        <v>0</v>
      </c>
      <c r="FV375" s="29">
        <f>FV376+FV377+FV378+FV379+FV380+FV381+FV382+FV383</f>
        <v>0</v>
      </c>
      <c r="FW375" s="29"/>
      <c r="FX375" s="29">
        <f>FX376+FX377+FX378+FX379+FX380+FX381+FX382+FX383</f>
        <v>0</v>
      </c>
      <c r="FY375" s="29">
        <f>FY376+FY377+FY378+FY379+FY380+FY381+FY382+FY383</f>
        <v>0</v>
      </c>
      <c r="FZ375" s="29">
        <f>FZ376+FZ377+FZ378+FZ379+FZ380+FZ381+FZ382+FZ383</f>
        <v>0</v>
      </c>
      <c r="GA375" s="29"/>
      <c r="GB375" s="29">
        <f>GB376+GB377+GB378+GB379+GB380+GB381+GB382+GB383</f>
        <v>0</v>
      </c>
      <c r="GC375" s="29">
        <f>GC376+GC377+GC378+GC379+GC380+GC381+GC382+GC383</f>
        <v>0</v>
      </c>
      <c r="GD375" s="29">
        <f>GD376+GD377+GD378+GD379+GD380+GD381+GD382+GD383</f>
        <v>0</v>
      </c>
      <c r="GE375" s="29"/>
      <c r="GF375" s="29">
        <f>GF376+GF377+GF378+GF379+GF380+GF381+GF382+GF383</f>
        <v>0</v>
      </c>
      <c r="GG375" s="29">
        <f>GG376+GG377+GG378+GG379+GG380+GG381+GG382+GG383</f>
        <v>0</v>
      </c>
      <c r="GH375" s="29">
        <f>GH376+GH377+GH378+GH379+GH380+GH381+GH382+GH383</f>
        <v>0</v>
      </c>
      <c r="GI375" s="29"/>
      <c r="GJ375" s="29"/>
      <c r="GK375" s="29">
        <f>GK376+GK377+GK378+GK379+GK380+GK381+GK382+GK383</f>
        <v>0</v>
      </c>
      <c r="GL375" s="29">
        <f>GL376+GL377+GL378+GL379+GL380+GL381+GL382+GL383</f>
        <v>0</v>
      </c>
      <c r="GM375" s="29"/>
      <c r="GN375" s="29">
        <f>GN376+GN377+GN378+GN379+GN380+GN381+GN382+GN383</f>
        <v>0</v>
      </c>
      <c r="GO375" s="29">
        <f>GO376+GO377+GO378+GO379+GO380+GO381+GO382+GO383</f>
        <v>0</v>
      </c>
      <c r="GP375" s="29">
        <f>GP376+GP377+GP378+GP379+GP380+GP381+GP382+GP383</f>
        <v>0</v>
      </c>
      <c r="GQ375" s="29"/>
      <c r="GR375" s="29"/>
      <c r="GS375" s="29">
        <f>GS376+GS377+GS378+GS379+GS380+GS381+GS382+GS383</f>
        <v>0</v>
      </c>
      <c r="GT375" s="29">
        <f>GT376+GT377+GT378+GT379+GT380+GT381+GT382+GT383</f>
        <v>0</v>
      </c>
      <c r="GU375" s="29">
        <f>GU376+GU377+GU378+GU379+GU380+GU381+GU382+GU383</f>
        <v>0</v>
      </c>
      <c r="GV375" s="29"/>
      <c r="GW375" s="29"/>
      <c r="GX375" s="29"/>
      <c r="GY375" s="28"/>
      <c r="GZ375" s="28"/>
      <c r="HA375" s="29">
        <f>HA376+HA377+HA378+HA379+HA380+HA381+HA382+HA383</f>
        <v>0</v>
      </c>
      <c r="HB375" s="29">
        <f>HB376+HB377+HB378+HB379+HB380+HB381+HB382+HB383</f>
        <v>0</v>
      </c>
      <c r="HC375" s="28"/>
      <c r="HD375" s="28"/>
      <c r="HE375" s="29">
        <f>HE376+HE377+HE378+HE379+HE380+HE381+HE382+HE383</f>
        <v>0</v>
      </c>
      <c r="HF375" s="29">
        <f>HF376+HF377+HF378+HF379+HF380+HF381+HF382+HF383</f>
        <v>0</v>
      </c>
      <c r="HG375" s="28"/>
      <c r="HH375" s="29">
        <f>HH376+HH377+HH378+HH379+HH380+HH381+HH382+HH383</f>
        <v>3000</v>
      </c>
      <c r="HI375" s="29">
        <f>HI376+HI377+HI378+HI379+HI380+HI381+HI382+HI383</f>
        <v>2000</v>
      </c>
      <c r="HJ375" s="29">
        <f>HJ376+HJ377+HJ378+HJ379+HJ380+HJ381+HJ382+HJ383</f>
        <v>2000</v>
      </c>
      <c r="HK375" s="28">
        <f>HJ375/HI375*100</f>
        <v>100</v>
      </c>
      <c r="HL375" s="29">
        <f>HL376+HL377+HL378+HL379+HL380+HL381+HL382+HL383</f>
        <v>3124.3</v>
      </c>
      <c r="HM375" s="29">
        <f>HM376+HM377+HM378+HM379+HM380+HM381+HM382+HM383</f>
        <v>3124.3</v>
      </c>
      <c r="HN375" s="29">
        <f>HN376+HN377+HN378+HN379+HN380+HN381+HN382+HN383</f>
        <v>3059.4782400000004</v>
      </c>
      <c r="HO375" s="28">
        <f>HN375/HM375*100</f>
        <v>97.925238933521115</v>
      </c>
      <c r="HP375" s="29">
        <f>HP376+HP377+HP378+HP379+HP380+HP381+HP382+HP383</f>
        <v>0</v>
      </c>
      <c r="HQ375" s="29">
        <f>HQ376+HQ377+HQ378+HQ379+HQ380+HQ381+HQ382+HQ383</f>
        <v>351</v>
      </c>
      <c r="HR375" s="29">
        <f>HR376+HR377+HR378+HR379+HR380+HR381+HR382+HR383</f>
        <v>351</v>
      </c>
      <c r="HS375" s="28">
        <f>HR375/HQ375*100</f>
        <v>100</v>
      </c>
      <c r="HT375" s="29">
        <f>HT376+HT377+HT378+HT379+HT380+HT381+HT382+HT383</f>
        <v>6957.2</v>
      </c>
      <c r="HU375" s="29">
        <f>HU376+HU377+HU378+HU379+HU380+HU381+HU382+HU383</f>
        <v>6957.2</v>
      </c>
      <c r="HV375" s="29">
        <f>HV376+HV377+HV378+HV379+HV380+HV381+HV382+HV383</f>
        <v>6952.0104800000008</v>
      </c>
      <c r="HW375" s="28">
        <f t="shared" ref="HW375:HW391" si="937">HV375/HU375*100</f>
        <v>99.925407922727544</v>
      </c>
      <c r="HX375" s="29"/>
      <c r="HY375" s="29"/>
      <c r="HZ375" s="29"/>
      <c r="IA375" s="28"/>
      <c r="IB375" s="29"/>
      <c r="IC375" s="29"/>
      <c r="ID375" s="29"/>
      <c r="IE375" s="28"/>
      <c r="IF375" s="29"/>
      <c r="IG375" s="29"/>
      <c r="IH375" s="29"/>
      <c r="II375" s="28"/>
      <c r="IJ375" s="28"/>
      <c r="IK375" s="29"/>
      <c r="IL375" s="29"/>
      <c r="IM375" s="28"/>
      <c r="IN375" s="28"/>
      <c r="IO375" s="29"/>
      <c r="IP375" s="29"/>
      <c r="IQ375" s="28"/>
      <c r="IR375" s="82"/>
      <c r="IS375" s="29">
        <f>IS376+IS377+IS378+IS379+IS380+IS381+IS382+IS383</f>
        <v>0</v>
      </c>
      <c r="IT375" s="29">
        <f>IT376+IT377+IT378+IT379+IT380+IT381+IT382+IT383</f>
        <v>0</v>
      </c>
      <c r="IU375" s="82"/>
      <c r="IV375" s="29"/>
      <c r="IW375" s="29"/>
      <c r="IX375" s="29"/>
      <c r="IY375" s="28"/>
      <c r="IZ375" s="29"/>
      <c r="JA375" s="29"/>
      <c r="JB375" s="29"/>
      <c r="JC375" s="28"/>
      <c r="JD375" s="28"/>
      <c r="JE375" s="29"/>
      <c r="JF375" s="29"/>
      <c r="JG375" s="28"/>
      <c r="JH375" s="29"/>
      <c r="JI375" s="29"/>
      <c r="JJ375" s="29"/>
      <c r="JK375" s="28"/>
      <c r="JL375" s="28"/>
      <c r="JM375" s="29"/>
      <c r="JN375" s="29"/>
      <c r="JO375" s="28"/>
      <c r="JP375" s="29"/>
      <c r="JQ375" s="29"/>
      <c r="JR375" s="29"/>
      <c r="JS375" s="28"/>
      <c r="JT375" s="28"/>
      <c r="JU375" s="28"/>
      <c r="JV375" s="28"/>
      <c r="JW375" s="28"/>
      <c r="JX375" s="75">
        <f>SUM(JX376:JX383)</f>
        <v>0</v>
      </c>
      <c r="JY375" s="75">
        <f>SUM(JY376:JY383)</f>
        <v>5102.0408099999995</v>
      </c>
      <c r="JZ375" s="75">
        <f>SUM(JZ376:JZ383)</f>
        <v>0</v>
      </c>
      <c r="KA375" s="75"/>
      <c r="KB375" s="28"/>
      <c r="KC375" s="29"/>
      <c r="KD375" s="29"/>
      <c r="KE375" s="28"/>
      <c r="KF375" s="28"/>
      <c r="KG375" s="29"/>
      <c r="KH375" s="29"/>
      <c r="KI375" s="28"/>
      <c r="KJ375" s="28"/>
      <c r="KK375" s="29"/>
      <c r="KL375" s="29"/>
      <c r="KM375" s="28"/>
      <c r="KN375" s="28"/>
      <c r="KO375" s="29"/>
      <c r="KP375" s="29"/>
      <c r="KQ375" s="28"/>
      <c r="KR375" s="28"/>
      <c r="KS375" s="29"/>
      <c r="KT375" s="29"/>
      <c r="KU375" s="28"/>
      <c r="KV375" s="28"/>
      <c r="KW375" s="29"/>
      <c r="KX375" s="29"/>
      <c r="KY375" s="28"/>
      <c r="KZ375" s="28"/>
      <c r="LA375" s="29"/>
      <c r="LB375" s="29"/>
      <c r="LC375" s="28"/>
      <c r="LD375" s="28"/>
      <c r="LE375" s="29"/>
      <c r="LF375" s="29"/>
      <c r="LG375" s="28"/>
      <c r="LH375" s="28"/>
      <c r="LI375" s="29"/>
      <c r="LJ375" s="29"/>
      <c r="LK375" s="28"/>
      <c r="LL375" s="28"/>
      <c r="LM375" s="29"/>
      <c r="LN375" s="29"/>
      <c r="LO375" s="28"/>
      <c r="LP375" s="28"/>
      <c r="LQ375" s="29"/>
      <c r="LR375" s="29"/>
      <c r="LS375" s="28"/>
    </row>
    <row r="376" spans="1:331" ht="20.25" customHeight="1" x14ac:dyDescent="0.25">
      <c r="A376" s="66" t="s">
        <v>223</v>
      </c>
      <c r="B376" s="198">
        <f t="shared" si="853"/>
        <v>77215.437879999998</v>
      </c>
      <c r="C376" s="198">
        <f t="shared" si="854"/>
        <v>85441.377880000015</v>
      </c>
      <c r="D376" s="198">
        <f t="shared" si="855"/>
        <v>85441.377880000015</v>
      </c>
      <c r="E376" s="198"/>
      <c r="F376" s="198">
        <f t="shared" si="856"/>
        <v>58457.329960000003</v>
      </c>
      <c r="G376" s="26">
        <f t="shared" si="922"/>
        <v>68.418056228097896</v>
      </c>
      <c r="H376" s="26"/>
      <c r="I376" s="26"/>
      <c r="J376" s="26"/>
      <c r="K376" s="26"/>
      <c r="L376" s="26"/>
      <c r="M376" s="27"/>
      <c r="N376" s="27"/>
      <c r="O376" s="26"/>
      <c r="P376" s="26"/>
      <c r="Q376" s="27"/>
      <c r="R376" s="27"/>
      <c r="S376" s="26"/>
      <c r="T376" s="26"/>
      <c r="U376" s="27"/>
      <c r="V376" s="27"/>
      <c r="W376" s="26"/>
      <c r="X376" s="27"/>
      <c r="Y376" s="27"/>
      <c r="Z376" s="27"/>
      <c r="AA376" s="26"/>
      <c r="AB376" s="26"/>
      <c r="AC376" s="26"/>
      <c r="AD376" s="26"/>
      <c r="AE376" s="27"/>
      <c r="AF376" s="27"/>
      <c r="AG376" s="26"/>
      <c r="AH376" s="26"/>
      <c r="AI376" s="27"/>
      <c r="AJ376" s="27"/>
      <c r="AK376" s="27">
        <v>0</v>
      </c>
      <c r="AL376" s="27">
        <v>0</v>
      </c>
      <c r="AM376" s="26"/>
      <c r="AN376" s="27"/>
      <c r="AO376" s="27"/>
      <c r="AP376" s="27"/>
      <c r="AQ376" s="27"/>
      <c r="AR376" s="27">
        <v>102.1</v>
      </c>
      <c r="AS376" s="27">
        <v>102.04</v>
      </c>
      <c r="AT376" s="27">
        <v>102.04</v>
      </c>
      <c r="AU376" s="26">
        <f t="shared" si="926"/>
        <v>100</v>
      </c>
      <c r="AV376" s="27"/>
      <c r="AW376" s="27"/>
      <c r="AX376" s="27"/>
      <c r="AY376" s="26"/>
      <c r="AZ376" s="27">
        <v>80.237880000000004</v>
      </c>
      <c r="BA376" s="27">
        <v>80.237880000000004</v>
      </c>
      <c r="BB376" s="27">
        <v>80.237880000000004</v>
      </c>
      <c r="BC376" s="26">
        <f>BB376/BA376*100</f>
        <v>100</v>
      </c>
      <c r="BD376" s="27"/>
      <c r="BE376" s="27"/>
      <c r="BF376" s="27"/>
      <c r="BG376" s="26"/>
      <c r="BH376" s="27"/>
      <c r="BI376" s="27"/>
      <c r="BJ376" s="27"/>
      <c r="BK376" s="26"/>
      <c r="BL376" s="26"/>
      <c r="BM376" s="27"/>
      <c r="BN376" s="27"/>
      <c r="BO376" s="26"/>
      <c r="BP376" s="26"/>
      <c r="BQ376" s="26"/>
      <c r="BR376" s="26"/>
      <c r="BS376" s="26"/>
      <c r="BT376" s="27">
        <v>0</v>
      </c>
      <c r="BU376" s="27">
        <v>0</v>
      </c>
      <c r="BV376" s="27"/>
      <c r="BW376" s="26"/>
      <c r="BX376" s="27">
        <v>26600.3</v>
      </c>
      <c r="BY376" s="27">
        <v>34647.4</v>
      </c>
      <c r="BZ376" s="26">
        <v>22673.48043</v>
      </c>
      <c r="CA376" s="27">
        <f>BZ376/BY376*100</f>
        <v>65.440640365510831</v>
      </c>
      <c r="CB376" s="27"/>
      <c r="CC376" s="27"/>
      <c r="CD376" s="79"/>
      <c r="CE376" s="79"/>
      <c r="CF376" s="27">
        <v>5278</v>
      </c>
      <c r="CG376" s="27">
        <v>6054.8</v>
      </c>
      <c r="CH376" s="27">
        <v>2644.2403100000001</v>
      </c>
      <c r="CI376" s="27">
        <f>CH376/CG376*100</f>
        <v>43.671802701988504</v>
      </c>
      <c r="CJ376" s="27">
        <v>840</v>
      </c>
      <c r="CK376" s="27">
        <v>840</v>
      </c>
      <c r="CL376" s="27">
        <v>99.873000000000005</v>
      </c>
      <c r="CM376" s="27">
        <f>CL376/CK376*100</f>
        <v>11.889642857142858</v>
      </c>
      <c r="CN376" s="27"/>
      <c r="CO376" s="27"/>
      <c r="CP376" s="79"/>
      <c r="CQ376" s="26"/>
      <c r="CR376" s="27"/>
      <c r="CS376" s="27"/>
      <c r="CT376" s="79"/>
      <c r="CU376" s="26"/>
      <c r="CV376" s="26"/>
      <c r="CW376" s="27"/>
      <c r="CX376" s="79"/>
      <c r="CY376" s="79"/>
      <c r="CZ376" s="27"/>
      <c r="DA376" s="27"/>
      <c r="DB376" s="79"/>
      <c r="DC376" s="31"/>
      <c r="DD376" s="27"/>
      <c r="DE376" s="27"/>
      <c r="DF376" s="79"/>
      <c r="DG376" s="79"/>
      <c r="DH376" s="79"/>
      <c r="DI376" s="27"/>
      <c r="DJ376" s="79"/>
      <c r="DK376" s="79"/>
      <c r="DL376" s="79"/>
      <c r="DM376" s="27"/>
      <c r="DN376" s="79"/>
      <c r="DO376" s="31"/>
      <c r="DP376" s="27">
        <v>211.4</v>
      </c>
      <c r="DQ376" s="27">
        <v>211.4</v>
      </c>
      <c r="DR376" s="27">
        <v>122.69</v>
      </c>
      <c r="DS376" s="27">
        <f>DR376/DQ376*100</f>
        <v>58.03689687795648</v>
      </c>
      <c r="DT376" s="27"/>
      <c r="DU376" s="27"/>
      <c r="DV376" s="79"/>
      <c r="DW376" s="79"/>
      <c r="DX376" s="79"/>
      <c r="DY376" s="27"/>
      <c r="DZ376" s="79"/>
      <c r="EA376" s="79"/>
      <c r="EB376" s="27">
        <v>7677.4</v>
      </c>
      <c r="EC376" s="27">
        <v>7677.4</v>
      </c>
      <c r="ED376" s="27">
        <v>3159.1019300000003</v>
      </c>
      <c r="EE376" s="27">
        <f>ED376/EC376*100</f>
        <v>41.148070049756434</v>
      </c>
      <c r="EF376" s="27"/>
      <c r="EG376" s="27"/>
      <c r="EH376" s="79"/>
      <c r="EI376" s="26"/>
      <c r="EJ376" s="27">
        <v>7623.8</v>
      </c>
      <c r="EK376" s="27">
        <v>8174.9</v>
      </c>
      <c r="EL376" s="27">
        <v>3023.11769</v>
      </c>
      <c r="EM376" s="27">
        <f>EL376/EK376*100</f>
        <v>36.980485265874812</v>
      </c>
      <c r="EN376" s="27">
        <v>1280</v>
      </c>
      <c r="EO376" s="27">
        <v>1280</v>
      </c>
      <c r="EP376" s="27">
        <v>249.36</v>
      </c>
      <c r="EQ376" s="27">
        <f>EP376/EO376*100</f>
        <v>19.481249999999999</v>
      </c>
      <c r="ER376" s="27">
        <v>5540.7</v>
      </c>
      <c r="ES376" s="27">
        <v>4540.7</v>
      </c>
      <c r="ET376" s="27">
        <v>4540.7</v>
      </c>
      <c r="EU376" s="27">
        <f>ET376/ES376*100</f>
        <v>100</v>
      </c>
      <c r="EV376" s="27">
        <v>7500</v>
      </c>
      <c r="EW376" s="27">
        <v>8000</v>
      </c>
      <c r="EX376" s="27">
        <v>8000</v>
      </c>
      <c r="EY376" s="27">
        <f>EX376/EW376*100</f>
        <v>100</v>
      </c>
      <c r="EZ376" s="27">
        <v>1400</v>
      </c>
      <c r="FA376" s="27">
        <v>1400</v>
      </c>
      <c r="FB376" s="163">
        <v>1400</v>
      </c>
      <c r="FC376" s="27">
        <f>FB376/FA376*100</f>
        <v>100</v>
      </c>
      <c r="FD376" s="27"/>
      <c r="FE376" s="27"/>
      <c r="FF376" s="79"/>
      <c r="FG376" s="79"/>
      <c r="FH376" s="79"/>
      <c r="FI376" s="27"/>
      <c r="FJ376" s="79"/>
      <c r="FK376" s="79"/>
      <c r="FL376" s="31"/>
      <c r="FM376" s="27"/>
      <c r="FN376" s="79"/>
      <c r="FO376" s="79"/>
      <c r="FP376" s="27"/>
      <c r="FQ376" s="27"/>
      <c r="FR376" s="27"/>
      <c r="FS376" s="27"/>
      <c r="FT376" s="27"/>
      <c r="FU376" s="27"/>
      <c r="FV376" s="27"/>
      <c r="FW376" s="27"/>
      <c r="FX376" s="27"/>
      <c r="FY376" s="27"/>
      <c r="FZ376" s="27"/>
      <c r="GA376" s="27"/>
      <c r="GB376" s="27"/>
      <c r="GC376" s="27"/>
      <c r="GD376" s="27"/>
      <c r="GE376" s="27"/>
      <c r="GF376" s="27"/>
      <c r="GG376" s="27"/>
      <c r="GH376" s="27"/>
      <c r="GI376" s="27"/>
      <c r="GJ376" s="27"/>
      <c r="GK376" s="27"/>
      <c r="GL376" s="27"/>
      <c r="GM376" s="27"/>
      <c r="GN376" s="27"/>
      <c r="GO376" s="27"/>
      <c r="GP376" s="27"/>
      <c r="GQ376" s="27"/>
      <c r="GR376" s="27"/>
      <c r="GS376" s="27">
        <v>0</v>
      </c>
      <c r="GT376" s="27">
        <v>0</v>
      </c>
      <c r="GU376" s="26"/>
      <c r="GV376" s="27"/>
      <c r="GW376" s="27"/>
      <c r="GX376" s="27"/>
      <c r="GY376" s="26"/>
      <c r="GZ376" s="26"/>
      <c r="HA376" s="27"/>
      <c r="HB376" s="27"/>
      <c r="HC376" s="26"/>
      <c r="HD376" s="26"/>
      <c r="HE376" s="27"/>
      <c r="HF376" s="27"/>
      <c r="HG376" s="26"/>
      <c r="HH376" s="27">
        <v>3000</v>
      </c>
      <c r="HI376" s="27">
        <v>2000</v>
      </c>
      <c r="HJ376" s="27">
        <v>2000</v>
      </c>
      <c r="HK376" s="26">
        <f>HJ376/HI376*100</f>
        <v>100</v>
      </c>
      <c r="HL376" s="27">
        <v>3124.3</v>
      </c>
      <c r="HM376" s="27">
        <v>3124.3</v>
      </c>
      <c r="HN376" s="27">
        <v>3059.4782400000004</v>
      </c>
      <c r="HO376" s="26">
        <f>HN376/HM376*100</f>
        <v>97.925238933521115</v>
      </c>
      <c r="HP376" s="27"/>
      <c r="HQ376" s="27">
        <v>351</v>
      </c>
      <c r="HR376" s="27">
        <v>351</v>
      </c>
      <c r="HS376" s="26">
        <f>HR376/HQ376*100</f>
        <v>100</v>
      </c>
      <c r="HT376" s="27">
        <v>6957.2</v>
      </c>
      <c r="HU376" s="27">
        <v>6957.2</v>
      </c>
      <c r="HV376" s="27">
        <v>6952.0104800000008</v>
      </c>
      <c r="HW376" s="26">
        <f t="shared" si="937"/>
        <v>99.925407922727544</v>
      </c>
      <c r="HX376" s="27"/>
      <c r="HY376" s="27"/>
      <c r="HZ376" s="27"/>
      <c r="IA376" s="26"/>
      <c r="IB376" s="27"/>
      <c r="IC376" s="27"/>
      <c r="ID376" s="27"/>
      <c r="IE376" s="26"/>
      <c r="IF376" s="27"/>
      <c r="IG376" s="27"/>
      <c r="IH376" s="27"/>
      <c r="II376" s="26"/>
      <c r="IJ376" s="26"/>
      <c r="IK376" s="27"/>
      <c r="IL376" s="27"/>
      <c r="IM376" s="26"/>
      <c r="IN376" s="26"/>
      <c r="IO376" s="27"/>
      <c r="IP376" s="27"/>
      <c r="IQ376" s="26"/>
      <c r="IR376" s="31"/>
      <c r="IS376" s="27"/>
      <c r="IT376" s="79"/>
      <c r="IU376" s="31"/>
      <c r="IV376" s="27"/>
      <c r="IW376" s="27"/>
      <c r="IX376" s="27"/>
      <c r="IY376" s="26"/>
      <c r="IZ376" s="27"/>
      <c r="JA376" s="27"/>
      <c r="JB376" s="27"/>
      <c r="JC376" s="26"/>
      <c r="JD376" s="26"/>
      <c r="JE376" s="27"/>
      <c r="JF376" s="27"/>
      <c r="JG376" s="26"/>
      <c r="JH376" s="27"/>
      <c r="JI376" s="27"/>
      <c r="JJ376" s="27"/>
      <c r="JK376" s="26"/>
      <c r="JL376" s="26"/>
      <c r="JM376" s="27"/>
      <c r="JN376" s="27"/>
      <c r="JO376" s="26"/>
      <c r="JP376" s="27"/>
      <c r="JQ376" s="27"/>
      <c r="JR376" s="27"/>
      <c r="JS376" s="26"/>
      <c r="JT376" s="26"/>
      <c r="JU376" s="26"/>
      <c r="JV376" s="26"/>
      <c r="JW376" s="26"/>
      <c r="JX376" s="30"/>
      <c r="JY376" s="30"/>
      <c r="JZ376" s="30"/>
      <c r="KA376" s="30"/>
      <c r="KB376" s="26"/>
      <c r="KC376" s="27"/>
      <c r="KD376" s="27"/>
      <c r="KE376" s="26"/>
      <c r="KF376" s="26"/>
      <c r="KG376" s="27"/>
      <c r="KH376" s="27"/>
      <c r="KI376" s="26"/>
      <c r="KJ376" s="26"/>
      <c r="KK376" s="27"/>
      <c r="KL376" s="27"/>
      <c r="KM376" s="26"/>
      <c r="KN376" s="26"/>
      <c r="KO376" s="27"/>
      <c r="KP376" s="27"/>
      <c r="KQ376" s="26"/>
      <c r="KR376" s="26"/>
      <c r="KS376" s="27"/>
      <c r="KT376" s="27"/>
      <c r="KU376" s="26"/>
      <c r="KV376" s="26"/>
      <c r="KW376" s="27"/>
      <c r="KX376" s="27"/>
      <c r="KY376" s="26"/>
      <c r="KZ376" s="26"/>
      <c r="LA376" s="27"/>
      <c r="LB376" s="27"/>
      <c r="LC376" s="26"/>
      <c r="LD376" s="26"/>
      <c r="LE376" s="27"/>
      <c r="LF376" s="27"/>
      <c r="LG376" s="26"/>
      <c r="LH376" s="26"/>
      <c r="LI376" s="27"/>
      <c r="LJ376" s="27"/>
      <c r="LK376" s="26"/>
      <c r="LL376" s="26"/>
      <c r="LM376" s="27"/>
      <c r="LN376" s="27"/>
      <c r="LO376" s="26"/>
      <c r="LP376" s="26"/>
      <c r="LQ376" s="27"/>
      <c r="LR376" s="27"/>
      <c r="LS376" s="26"/>
    </row>
    <row r="377" spans="1:331" ht="15.75" x14ac:dyDescent="0.25">
      <c r="A377" s="66" t="s">
        <v>275</v>
      </c>
      <c r="B377" s="198">
        <f t="shared" si="853"/>
        <v>8500</v>
      </c>
      <c r="C377" s="198">
        <f t="shared" si="854"/>
        <v>15930.790809999999</v>
      </c>
      <c r="D377" s="198">
        <f t="shared" si="855"/>
        <v>15930.790809999999</v>
      </c>
      <c r="E377" s="198"/>
      <c r="F377" s="198">
        <f t="shared" si="856"/>
        <v>9328.75</v>
      </c>
      <c r="G377" s="26">
        <f t="shared" si="922"/>
        <v>58.557984416845152</v>
      </c>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7"/>
      <c r="AF377" s="27"/>
      <c r="AG377" s="26"/>
      <c r="AH377" s="26"/>
      <c r="AI377" s="26"/>
      <c r="AJ377" s="26"/>
      <c r="AK377" s="26"/>
      <c r="AL377" s="26"/>
      <c r="AM377" s="26"/>
      <c r="AN377" s="26"/>
      <c r="AO377" s="26"/>
      <c r="AP377" s="26">
        <v>0</v>
      </c>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v>1500</v>
      </c>
      <c r="BR377" s="26"/>
      <c r="BS377" s="26">
        <f t="shared" si="858"/>
        <v>0</v>
      </c>
      <c r="BT377" s="26">
        <v>8500</v>
      </c>
      <c r="BU377" s="26">
        <v>8500</v>
      </c>
      <c r="BV377" s="26">
        <v>8500</v>
      </c>
      <c r="BW377" s="26">
        <f>BV377/BU377*100</f>
        <v>100</v>
      </c>
      <c r="BX377" s="184"/>
      <c r="BY377" s="184"/>
      <c r="BZ377" s="184"/>
      <c r="CA377" s="184"/>
      <c r="CB377" s="26"/>
      <c r="CC377" s="26"/>
      <c r="CD377" s="26"/>
      <c r="CE377" s="80"/>
      <c r="CF377" s="26"/>
      <c r="CG377" s="26"/>
      <c r="CH377" s="26"/>
      <c r="CI377" s="80"/>
      <c r="CJ377" s="26"/>
      <c r="CK377" s="26"/>
      <c r="CL377" s="26"/>
      <c r="CM377" s="80"/>
      <c r="CN377" s="26"/>
      <c r="CO377" s="26"/>
      <c r="CP377" s="26"/>
      <c r="CQ377" s="26"/>
      <c r="CR377" s="26"/>
      <c r="CS377" s="26"/>
      <c r="CT377" s="26"/>
      <c r="CU377" s="26"/>
      <c r="CV377" s="26"/>
      <c r="CW377" s="26"/>
      <c r="CX377" s="26"/>
      <c r="CY377" s="80"/>
      <c r="CZ377" s="26"/>
      <c r="DA377" s="26"/>
      <c r="DB377" s="26"/>
      <c r="DC377" s="31"/>
      <c r="DD377" s="26"/>
      <c r="DE377" s="26"/>
      <c r="DF377" s="26"/>
      <c r="DG377" s="80"/>
      <c r="DH377" s="80"/>
      <c r="DI377" s="26"/>
      <c r="DJ377" s="26"/>
      <c r="DK377" s="80"/>
      <c r="DL377" s="80"/>
      <c r="DM377" s="26">
        <v>828.75</v>
      </c>
      <c r="DN377" s="26">
        <v>828.75</v>
      </c>
      <c r="DO377" s="31">
        <f t="shared" si="935"/>
        <v>100</v>
      </c>
      <c r="DP377" s="26"/>
      <c r="DQ377" s="26"/>
      <c r="DR377" s="26"/>
      <c r="DS377" s="27"/>
      <c r="DT377" s="27"/>
      <c r="DU377" s="27"/>
      <c r="DV377" s="26"/>
      <c r="DW377" s="80"/>
      <c r="DX377" s="80"/>
      <c r="DY377" s="27"/>
      <c r="DZ377" s="26"/>
      <c r="EA377" s="80"/>
      <c r="EB377" s="27"/>
      <c r="EC377" s="27"/>
      <c r="ED377" s="26"/>
      <c r="EE377" s="80"/>
      <c r="EF377" s="27"/>
      <c r="EG377" s="27"/>
      <c r="EH377" s="26"/>
      <c r="EI377" s="26"/>
      <c r="EJ377" s="27"/>
      <c r="EK377" s="27"/>
      <c r="EL377" s="26"/>
      <c r="EM377" s="80"/>
      <c r="EN377" s="27"/>
      <c r="EO377" s="27"/>
      <c r="EP377" s="26"/>
      <c r="EQ377" s="80"/>
      <c r="ER377" s="26"/>
      <c r="ES377" s="26"/>
      <c r="ET377" s="26"/>
      <c r="EU377" s="80"/>
      <c r="EV377" s="26"/>
      <c r="EW377" s="26"/>
      <c r="EX377" s="26"/>
      <c r="EY377" s="26"/>
      <c r="EZ377" s="26"/>
      <c r="FA377" s="26"/>
      <c r="FB377" s="26"/>
      <c r="FC377" s="26"/>
      <c r="FD377" s="27"/>
      <c r="FE377" s="27"/>
      <c r="FF377" s="26"/>
      <c r="FG377" s="80"/>
      <c r="FH377" s="80"/>
      <c r="FI377" s="27"/>
      <c r="FJ377" s="26"/>
      <c r="FK377" s="80"/>
      <c r="FL377" s="31"/>
      <c r="FM377" s="27"/>
      <c r="FN377" s="26"/>
      <c r="FO377" s="80"/>
      <c r="FP377" s="26"/>
      <c r="FQ377" s="26"/>
      <c r="FR377" s="26"/>
      <c r="FS377" s="80"/>
      <c r="FT377" s="80"/>
      <c r="FU377" s="26"/>
      <c r="FV377" s="26"/>
      <c r="FW377" s="80"/>
      <c r="FX377" s="26"/>
      <c r="FY377" s="26"/>
      <c r="FZ377" s="26"/>
      <c r="GA377" s="80"/>
      <c r="GB377" s="26"/>
      <c r="GC377" s="26"/>
      <c r="GD377" s="26"/>
      <c r="GE377" s="80"/>
      <c r="GF377" s="26"/>
      <c r="GG377" s="26"/>
      <c r="GH377" s="26"/>
      <c r="GI377" s="80"/>
      <c r="GJ377" s="80"/>
      <c r="GK377" s="26"/>
      <c r="GL377" s="26"/>
      <c r="GM377" s="80"/>
      <c r="GN377" s="26"/>
      <c r="GO377" s="26"/>
      <c r="GP377" s="26"/>
      <c r="GQ377" s="80"/>
      <c r="GR377" s="80"/>
      <c r="GS377" s="26"/>
      <c r="GT377" s="26"/>
      <c r="GU377" s="26"/>
      <c r="GV377" s="26"/>
      <c r="GW377" s="26"/>
      <c r="GX377" s="26"/>
      <c r="GY377" s="26"/>
      <c r="GZ377" s="26"/>
      <c r="HA377" s="26"/>
      <c r="HB377" s="26"/>
      <c r="HC377" s="26"/>
      <c r="HD377" s="26"/>
      <c r="HE377" s="26"/>
      <c r="HF377" s="26"/>
      <c r="HG377" s="26"/>
      <c r="HH377" s="26"/>
      <c r="HI377" s="26"/>
      <c r="HJ377" s="26"/>
      <c r="HK377" s="26"/>
      <c r="HL377" s="26"/>
      <c r="HM377" s="26"/>
      <c r="HN377" s="26"/>
      <c r="HO377" s="26"/>
      <c r="HP377" s="26"/>
      <c r="HQ377" s="26"/>
      <c r="HR377" s="26"/>
      <c r="HS377" s="26"/>
      <c r="HT377" s="26"/>
      <c r="HU377" s="26"/>
      <c r="HV377" s="26"/>
      <c r="HW377" s="26"/>
      <c r="HX377" s="26"/>
      <c r="HY377" s="26"/>
      <c r="HZ377" s="26"/>
      <c r="IA377" s="26"/>
      <c r="IB377" s="26"/>
      <c r="IC377" s="26"/>
      <c r="ID377" s="26"/>
      <c r="IE377" s="26"/>
      <c r="IF377" s="26"/>
      <c r="IG377" s="26"/>
      <c r="IH377" s="26"/>
      <c r="II377" s="26"/>
      <c r="IJ377" s="26"/>
      <c r="IK377" s="26"/>
      <c r="IL377" s="26"/>
      <c r="IM377" s="26"/>
      <c r="IN377" s="26"/>
      <c r="IO377" s="26"/>
      <c r="IP377" s="26"/>
      <c r="IQ377" s="26"/>
      <c r="IR377" s="31"/>
      <c r="IS377" s="27"/>
      <c r="IT377" s="26"/>
      <c r="IU377" s="31"/>
      <c r="IV377" s="26"/>
      <c r="IW377" s="26"/>
      <c r="IX377" s="26"/>
      <c r="IY377" s="26"/>
      <c r="IZ377" s="26"/>
      <c r="JA377" s="26"/>
      <c r="JB377" s="26"/>
      <c r="JC377" s="26"/>
      <c r="JD377" s="26"/>
      <c r="JE377" s="26"/>
      <c r="JF377" s="26"/>
      <c r="JG377" s="26"/>
      <c r="JH377" s="26"/>
      <c r="JI377" s="26"/>
      <c r="JJ377" s="26"/>
      <c r="JK377" s="26"/>
      <c r="JL377" s="26"/>
      <c r="JM377" s="26"/>
      <c r="JN377" s="26"/>
      <c r="JO377" s="26"/>
      <c r="JP377" s="26"/>
      <c r="JQ377" s="26"/>
      <c r="JR377" s="26"/>
      <c r="JS377" s="26"/>
      <c r="JT377" s="26"/>
      <c r="JU377" s="26"/>
      <c r="JV377" s="26"/>
      <c r="JW377" s="26"/>
      <c r="JX377" s="30"/>
      <c r="JY377" s="30">
        <v>5102.0408099999995</v>
      </c>
      <c r="JZ377" s="30"/>
      <c r="KA377" s="30"/>
      <c r="KB377" s="26"/>
      <c r="KC377" s="26"/>
      <c r="KD377" s="26"/>
      <c r="KE377" s="26"/>
      <c r="KF377" s="26"/>
      <c r="KG377" s="26"/>
      <c r="KH377" s="26"/>
      <c r="KI377" s="26"/>
      <c r="KJ377" s="26"/>
      <c r="KK377" s="26"/>
      <c r="KL377" s="26"/>
      <c r="KM377" s="26"/>
      <c r="KN377" s="26"/>
      <c r="KO377" s="26"/>
      <c r="KP377" s="26"/>
      <c r="KQ377" s="26"/>
      <c r="KR377" s="26"/>
      <c r="KS377" s="26"/>
      <c r="KT377" s="26"/>
      <c r="KU377" s="26"/>
      <c r="KV377" s="26"/>
      <c r="KW377" s="26"/>
      <c r="KX377" s="26"/>
      <c r="KY377" s="26"/>
      <c r="KZ377" s="26"/>
      <c r="LA377" s="26"/>
      <c r="LB377" s="26"/>
      <c r="LC377" s="26"/>
      <c r="LD377" s="26"/>
      <c r="LE377" s="26"/>
      <c r="LF377" s="26"/>
      <c r="LG377" s="26"/>
      <c r="LH377" s="26"/>
      <c r="LI377" s="26"/>
      <c r="LJ377" s="26"/>
      <c r="LK377" s="26"/>
      <c r="LL377" s="26"/>
      <c r="LM377" s="26"/>
      <c r="LN377" s="26"/>
      <c r="LO377" s="26"/>
      <c r="LP377" s="26"/>
      <c r="LQ377" s="26"/>
      <c r="LR377" s="26"/>
      <c r="LS377" s="26"/>
    </row>
    <row r="378" spans="1:331" ht="15.75" x14ac:dyDescent="0.25">
      <c r="A378" s="66" t="s">
        <v>325</v>
      </c>
      <c r="B378" s="198">
        <f t="shared" si="853"/>
        <v>7974</v>
      </c>
      <c r="C378" s="198">
        <f t="shared" si="854"/>
        <v>9473.9500000000007</v>
      </c>
      <c r="D378" s="198">
        <f t="shared" si="855"/>
        <v>9473.9500000000007</v>
      </c>
      <c r="E378" s="198"/>
      <c r="F378" s="198">
        <f t="shared" si="856"/>
        <v>9473.9500000000007</v>
      </c>
      <c r="G378" s="26">
        <f t="shared" si="922"/>
        <v>100</v>
      </c>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7"/>
      <c r="AF378" s="27"/>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v>1499.95</v>
      </c>
      <c r="BR378" s="26">
        <v>1499.95</v>
      </c>
      <c r="BS378" s="26">
        <f t="shared" si="858"/>
        <v>100</v>
      </c>
      <c r="BT378" s="26"/>
      <c r="BU378" s="26"/>
      <c r="BV378" s="26"/>
      <c r="BW378" s="26"/>
      <c r="BX378" s="184"/>
      <c r="BY378" s="184"/>
      <c r="BZ378" s="184"/>
      <c r="CA378" s="184"/>
      <c r="CB378" s="26"/>
      <c r="CC378" s="26"/>
      <c r="CD378" s="26"/>
      <c r="CE378" s="80"/>
      <c r="CF378" s="26"/>
      <c r="CG378" s="26"/>
      <c r="CH378" s="26"/>
      <c r="CI378" s="80"/>
      <c r="CJ378" s="26"/>
      <c r="CK378" s="26"/>
      <c r="CL378" s="26"/>
      <c r="CM378" s="80"/>
      <c r="CN378" s="26"/>
      <c r="CO378" s="26"/>
      <c r="CP378" s="26"/>
      <c r="CQ378" s="26"/>
      <c r="CR378" s="26"/>
      <c r="CS378" s="26"/>
      <c r="CT378" s="26"/>
      <c r="CU378" s="80"/>
      <c r="CV378" s="80"/>
      <c r="CW378" s="26"/>
      <c r="CX378" s="26"/>
      <c r="CY378" s="80"/>
      <c r="CZ378" s="26">
        <v>7974</v>
      </c>
      <c r="DA378" s="26">
        <v>7974</v>
      </c>
      <c r="DB378" s="26">
        <v>7974</v>
      </c>
      <c r="DC378" s="31">
        <f t="shared" si="859"/>
        <v>100</v>
      </c>
      <c r="DD378" s="26"/>
      <c r="DE378" s="26"/>
      <c r="DF378" s="26"/>
      <c r="DG378" s="80"/>
      <c r="DH378" s="80"/>
      <c r="DI378" s="26"/>
      <c r="DJ378" s="26"/>
      <c r="DK378" s="80"/>
      <c r="DL378" s="80"/>
      <c r="DM378" s="26"/>
      <c r="DN378" s="26"/>
      <c r="DO378" s="26"/>
      <c r="DP378" s="26"/>
      <c r="DQ378" s="26"/>
      <c r="DR378" s="26"/>
      <c r="DS378" s="27"/>
      <c r="DT378" s="27"/>
      <c r="DU378" s="27"/>
      <c r="DV378" s="26"/>
      <c r="DW378" s="80"/>
      <c r="DX378" s="80"/>
      <c r="DY378" s="27"/>
      <c r="DZ378" s="26"/>
      <c r="EA378" s="80"/>
      <c r="EB378" s="27"/>
      <c r="EC378" s="27"/>
      <c r="ED378" s="26"/>
      <c r="EE378" s="80"/>
      <c r="EF378" s="27"/>
      <c r="EG378" s="27"/>
      <c r="EH378" s="26"/>
      <c r="EI378" s="26"/>
      <c r="EJ378" s="27"/>
      <c r="EK378" s="27"/>
      <c r="EL378" s="26"/>
      <c r="EM378" s="80"/>
      <c r="EN378" s="27"/>
      <c r="EO378" s="27"/>
      <c r="EP378" s="26"/>
      <c r="EQ378" s="80"/>
      <c r="ER378" s="26"/>
      <c r="ES378" s="26"/>
      <c r="ET378" s="26"/>
      <c r="EU378" s="80"/>
      <c r="EV378" s="26"/>
      <c r="EW378" s="26"/>
      <c r="EX378" s="26"/>
      <c r="EY378" s="26"/>
      <c r="EZ378" s="26"/>
      <c r="FA378" s="26"/>
      <c r="FB378" s="26"/>
      <c r="FC378" s="26"/>
      <c r="FD378" s="27"/>
      <c r="FE378" s="27"/>
      <c r="FF378" s="26"/>
      <c r="FG378" s="80"/>
      <c r="FH378" s="80"/>
      <c r="FI378" s="27"/>
      <c r="FJ378" s="26"/>
      <c r="FK378" s="80"/>
      <c r="FL378" s="31"/>
      <c r="FM378" s="27"/>
      <c r="FN378" s="26"/>
      <c r="FO378" s="80"/>
      <c r="FP378" s="26"/>
      <c r="FQ378" s="26"/>
      <c r="FR378" s="26"/>
      <c r="FS378" s="80"/>
      <c r="FT378" s="80"/>
      <c r="FU378" s="26"/>
      <c r="FV378" s="26"/>
      <c r="FW378" s="80"/>
      <c r="FX378" s="26"/>
      <c r="FY378" s="26"/>
      <c r="FZ378" s="26"/>
      <c r="GA378" s="80"/>
      <c r="GB378" s="26"/>
      <c r="GC378" s="26"/>
      <c r="GD378" s="26"/>
      <c r="GE378" s="80"/>
      <c r="GF378" s="26"/>
      <c r="GG378" s="26"/>
      <c r="GH378" s="26"/>
      <c r="GI378" s="80"/>
      <c r="GJ378" s="80"/>
      <c r="GK378" s="26"/>
      <c r="GL378" s="26"/>
      <c r="GM378" s="80"/>
      <c r="GN378" s="26"/>
      <c r="GO378" s="26"/>
      <c r="GP378" s="26"/>
      <c r="GQ378" s="80"/>
      <c r="GR378" s="80"/>
      <c r="GS378" s="26"/>
      <c r="GT378" s="26"/>
      <c r="GU378" s="26"/>
      <c r="GV378" s="26"/>
      <c r="GW378" s="26"/>
      <c r="GX378" s="26"/>
      <c r="GY378" s="26"/>
      <c r="GZ378" s="26"/>
      <c r="HA378" s="26"/>
      <c r="HB378" s="26"/>
      <c r="HC378" s="26"/>
      <c r="HD378" s="26"/>
      <c r="HE378" s="26"/>
      <c r="HF378" s="26"/>
      <c r="HG378" s="26"/>
      <c r="HH378" s="26"/>
      <c r="HI378" s="26"/>
      <c r="HJ378" s="26"/>
      <c r="HK378" s="26"/>
      <c r="HL378" s="26"/>
      <c r="HM378" s="26"/>
      <c r="HN378" s="26"/>
      <c r="HO378" s="26"/>
      <c r="HP378" s="26"/>
      <c r="HQ378" s="26"/>
      <c r="HR378" s="26"/>
      <c r="HS378" s="26"/>
      <c r="HT378" s="26"/>
      <c r="HU378" s="26"/>
      <c r="HV378" s="26"/>
      <c r="HW378" s="26"/>
      <c r="HX378" s="26"/>
      <c r="HY378" s="26"/>
      <c r="HZ378" s="26"/>
      <c r="IA378" s="26"/>
      <c r="IB378" s="26"/>
      <c r="IC378" s="26"/>
      <c r="ID378" s="26"/>
      <c r="IE378" s="26"/>
      <c r="IF378" s="26"/>
      <c r="IG378" s="26"/>
      <c r="IH378" s="26"/>
      <c r="II378" s="26"/>
      <c r="IJ378" s="26"/>
      <c r="IK378" s="26"/>
      <c r="IL378" s="26"/>
      <c r="IM378" s="26"/>
      <c r="IN378" s="26"/>
      <c r="IO378" s="26"/>
      <c r="IP378" s="26"/>
      <c r="IQ378" s="26"/>
      <c r="IR378" s="31"/>
      <c r="IS378" s="27"/>
      <c r="IT378" s="26"/>
      <c r="IU378" s="31"/>
      <c r="IV378" s="26"/>
      <c r="IW378" s="26"/>
      <c r="IX378" s="26"/>
      <c r="IY378" s="26"/>
      <c r="IZ378" s="26"/>
      <c r="JA378" s="26"/>
      <c r="JB378" s="26"/>
      <c r="JC378" s="26"/>
      <c r="JD378" s="26"/>
      <c r="JE378" s="26"/>
      <c r="JF378" s="26"/>
      <c r="JG378" s="26"/>
      <c r="JH378" s="26"/>
      <c r="JI378" s="26"/>
      <c r="JJ378" s="26"/>
      <c r="JK378" s="26"/>
      <c r="JL378" s="26"/>
      <c r="JM378" s="26"/>
      <c r="JN378" s="26"/>
      <c r="JO378" s="26"/>
      <c r="JP378" s="26"/>
      <c r="JQ378" s="26"/>
      <c r="JR378" s="26"/>
      <c r="JS378" s="26"/>
      <c r="JT378" s="26"/>
      <c r="JU378" s="26"/>
      <c r="JV378" s="26"/>
      <c r="JW378" s="26"/>
      <c r="JX378" s="30"/>
      <c r="JY378" s="30"/>
      <c r="JZ378" s="30"/>
      <c r="KA378" s="30"/>
      <c r="KB378" s="26"/>
      <c r="KC378" s="26"/>
      <c r="KD378" s="26"/>
      <c r="KE378" s="26"/>
      <c r="KF378" s="26"/>
      <c r="KG378" s="26"/>
      <c r="KH378" s="26"/>
      <c r="KI378" s="26"/>
      <c r="KJ378" s="26"/>
      <c r="KK378" s="26"/>
      <c r="KL378" s="26"/>
      <c r="KM378" s="26"/>
      <c r="KN378" s="26"/>
      <c r="KO378" s="26"/>
      <c r="KP378" s="26"/>
      <c r="KQ378" s="26"/>
      <c r="KR378" s="26"/>
      <c r="KS378" s="26"/>
      <c r="KT378" s="26"/>
      <c r="KU378" s="26"/>
      <c r="KV378" s="26"/>
      <c r="KW378" s="26"/>
      <c r="KX378" s="26"/>
      <c r="KY378" s="26"/>
      <c r="KZ378" s="26"/>
      <c r="LA378" s="26"/>
      <c r="LB378" s="26"/>
      <c r="LC378" s="26"/>
      <c r="LD378" s="26"/>
      <c r="LE378" s="26"/>
      <c r="LF378" s="26"/>
      <c r="LG378" s="26"/>
      <c r="LH378" s="26"/>
      <c r="LI378" s="26"/>
      <c r="LJ378" s="26"/>
      <c r="LK378" s="26"/>
      <c r="LL378" s="26"/>
      <c r="LM378" s="26"/>
      <c r="LN378" s="26"/>
      <c r="LO378" s="26"/>
      <c r="LP378" s="26"/>
      <c r="LQ378" s="26"/>
      <c r="LR378" s="26"/>
      <c r="LS378" s="26"/>
    </row>
    <row r="379" spans="1:331" ht="15.75" x14ac:dyDescent="0.25">
      <c r="A379" s="66" t="s">
        <v>502</v>
      </c>
      <c r="B379" s="198">
        <f t="shared" si="853"/>
        <v>2220</v>
      </c>
      <c r="C379" s="198">
        <f t="shared" si="854"/>
        <v>3220</v>
      </c>
      <c r="D379" s="198">
        <f t="shared" si="855"/>
        <v>3220</v>
      </c>
      <c r="E379" s="198"/>
      <c r="F379" s="198">
        <f t="shared" si="856"/>
        <v>2220</v>
      </c>
      <c r="G379" s="26">
        <f t="shared" si="922"/>
        <v>68.944099378881987</v>
      </c>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7"/>
      <c r="AF379" s="27"/>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v>1000</v>
      </c>
      <c r="BR379" s="26"/>
      <c r="BS379" s="26">
        <f t="shared" si="858"/>
        <v>0</v>
      </c>
      <c r="BT379" s="26"/>
      <c r="BU379" s="26"/>
      <c r="BV379" s="26"/>
      <c r="BW379" s="26"/>
      <c r="BX379" s="184"/>
      <c r="BY379" s="184"/>
      <c r="BZ379" s="184"/>
      <c r="CA379" s="184"/>
      <c r="CB379" s="26"/>
      <c r="CC379" s="26"/>
      <c r="CD379" s="26"/>
      <c r="CE379" s="80"/>
      <c r="CF379" s="26"/>
      <c r="CG379" s="26"/>
      <c r="CH379" s="26"/>
      <c r="CI379" s="80"/>
      <c r="CJ379" s="26"/>
      <c r="CK379" s="26"/>
      <c r="CL379" s="26"/>
      <c r="CM379" s="80"/>
      <c r="CN379" s="26"/>
      <c r="CO379" s="26"/>
      <c r="CP379" s="26"/>
      <c r="CQ379" s="26"/>
      <c r="CR379" s="26"/>
      <c r="CS379" s="26"/>
      <c r="CT379" s="26"/>
      <c r="CU379" s="80"/>
      <c r="CV379" s="80"/>
      <c r="CW379" s="26"/>
      <c r="CX379" s="26"/>
      <c r="CY379" s="80"/>
      <c r="CZ379" s="26">
        <v>2220</v>
      </c>
      <c r="DA379" s="26">
        <v>2220</v>
      </c>
      <c r="DB379" s="26">
        <v>2220</v>
      </c>
      <c r="DC379" s="31">
        <f t="shared" si="859"/>
        <v>100</v>
      </c>
      <c r="DD379" s="26"/>
      <c r="DE379" s="26"/>
      <c r="DF379" s="26"/>
      <c r="DG379" s="80"/>
      <c r="DH379" s="80"/>
      <c r="DI379" s="26"/>
      <c r="DJ379" s="26"/>
      <c r="DK379" s="80"/>
      <c r="DL379" s="80"/>
      <c r="DM379" s="26"/>
      <c r="DN379" s="26"/>
      <c r="DO379" s="80"/>
      <c r="DP379" s="26"/>
      <c r="DQ379" s="26"/>
      <c r="DR379" s="26"/>
      <c r="DS379" s="27"/>
      <c r="DT379" s="27"/>
      <c r="DU379" s="27"/>
      <c r="DV379" s="26"/>
      <c r="DW379" s="80"/>
      <c r="DX379" s="80"/>
      <c r="DY379" s="27"/>
      <c r="DZ379" s="26"/>
      <c r="EA379" s="80"/>
      <c r="EB379" s="27"/>
      <c r="EC379" s="27"/>
      <c r="ED379" s="26"/>
      <c r="EE379" s="80"/>
      <c r="EF379" s="27"/>
      <c r="EG379" s="27"/>
      <c r="EH379" s="26"/>
      <c r="EI379" s="26"/>
      <c r="EJ379" s="27"/>
      <c r="EK379" s="27"/>
      <c r="EL379" s="26"/>
      <c r="EM379" s="80"/>
      <c r="EN379" s="27"/>
      <c r="EO379" s="27"/>
      <c r="EP379" s="26"/>
      <c r="EQ379" s="80"/>
      <c r="ER379" s="26"/>
      <c r="ES379" s="26"/>
      <c r="ET379" s="26"/>
      <c r="EU379" s="80"/>
      <c r="EV379" s="26"/>
      <c r="EW379" s="26"/>
      <c r="EX379" s="26"/>
      <c r="EY379" s="26"/>
      <c r="EZ379" s="26"/>
      <c r="FA379" s="26"/>
      <c r="FB379" s="26"/>
      <c r="FC379" s="26"/>
      <c r="FD379" s="27"/>
      <c r="FE379" s="27"/>
      <c r="FF379" s="26"/>
      <c r="FG379" s="80"/>
      <c r="FH379" s="80"/>
      <c r="FI379" s="27"/>
      <c r="FJ379" s="26"/>
      <c r="FK379" s="80"/>
      <c r="FL379" s="31"/>
      <c r="FM379" s="27"/>
      <c r="FN379" s="26"/>
      <c r="FO379" s="80"/>
      <c r="FP379" s="26"/>
      <c r="FQ379" s="26"/>
      <c r="FR379" s="26"/>
      <c r="FS379" s="80"/>
      <c r="FT379" s="80"/>
      <c r="FU379" s="26"/>
      <c r="FV379" s="26"/>
      <c r="FW379" s="80"/>
      <c r="FX379" s="26"/>
      <c r="FY379" s="26"/>
      <c r="FZ379" s="26"/>
      <c r="GA379" s="80"/>
      <c r="GB379" s="26"/>
      <c r="GC379" s="26"/>
      <c r="GD379" s="26"/>
      <c r="GE379" s="80"/>
      <c r="GF379" s="26"/>
      <c r="GG379" s="26"/>
      <c r="GH379" s="26"/>
      <c r="GI379" s="80"/>
      <c r="GJ379" s="80"/>
      <c r="GK379" s="26"/>
      <c r="GL379" s="26"/>
      <c r="GM379" s="80"/>
      <c r="GN379" s="26"/>
      <c r="GO379" s="26"/>
      <c r="GP379" s="26"/>
      <c r="GQ379" s="80"/>
      <c r="GR379" s="80"/>
      <c r="GS379" s="26"/>
      <c r="GT379" s="26"/>
      <c r="GU379" s="26"/>
      <c r="GV379" s="26"/>
      <c r="GW379" s="26"/>
      <c r="GX379" s="26"/>
      <c r="GY379" s="26"/>
      <c r="GZ379" s="26"/>
      <c r="HA379" s="26"/>
      <c r="HB379" s="26"/>
      <c r="HC379" s="26"/>
      <c r="HD379" s="26"/>
      <c r="HE379" s="26"/>
      <c r="HF379" s="26"/>
      <c r="HG379" s="26"/>
      <c r="HH379" s="26"/>
      <c r="HI379" s="26"/>
      <c r="HJ379" s="26"/>
      <c r="HK379" s="26"/>
      <c r="HL379" s="26"/>
      <c r="HM379" s="26"/>
      <c r="HN379" s="26"/>
      <c r="HO379" s="26"/>
      <c r="HP379" s="26"/>
      <c r="HQ379" s="26"/>
      <c r="HR379" s="26"/>
      <c r="HS379" s="26"/>
      <c r="HT379" s="26"/>
      <c r="HU379" s="26"/>
      <c r="HV379" s="26"/>
      <c r="HW379" s="26"/>
      <c r="HX379" s="26"/>
      <c r="HY379" s="26"/>
      <c r="HZ379" s="26"/>
      <c r="IA379" s="26"/>
      <c r="IB379" s="26"/>
      <c r="IC379" s="26"/>
      <c r="ID379" s="26"/>
      <c r="IE379" s="26"/>
      <c r="IF379" s="26"/>
      <c r="IG379" s="26"/>
      <c r="IH379" s="26"/>
      <c r="II379" s="26"/>
      <c r="IJ379" s="26"/>
      <c r="IK379" s="26"/>
      <c r="IL379" s="26"/>
      <c r="IM379" s="26"/>
      <c r="IN379" s="26"/>
      <c r="IO379" s="26"/>
      <c r="IP379" s="26"/>
      <c r="IQ379" s="26"/>
      <c r="IR379" s="31"/>
      <c r="IS379" s="27"/>
      <c r="IT379" s="26"/>
      <c r="IU379" s="31"/>
      <c r="IV379" s="26"/>
      <c r="IW379" s="26"/>
      <c r="IX379" s="26"/>
      <c r="IY379" s="26"/>
      <c r="IZ379" s="26"/>
      <c r="JA379" s="26"/>
      <c r="JB379" s="26"/>
      <c r="JC379" s="26"/>
      <c r="JD379" s="26"/>
      <c r="JE379" s="26"/>
      <c r="JF379" s="26"/>
      <c r="JG379" s="26"/>
      <c r="JH379" s="26"/>
      <c r="JI379" s="26"/>
      <c r="JJ379" s="26"/>
      <c r="JK379" s="26"/>
      <c r="JL379" s="26"/>
      <c r="JM379" s="26"/>
      <c r="JN379" s="26"/>
      <c r="JO379" s="26"/>
      <c r="JP379" s="26"/>
      <c r="JQ379" s="26"/>
      <c r="JR379" s="26"/>
      <c r="JS379" s="26"/>
      <c r="JT379" s="26"/>
      <c r="JU379" s="26"/>
      <c r="JV379" s="26"/>
      <c r="JW379" s="26"/>
      <c r="JX379" s="30"/>
      <c r="JY379" s="30"/>
      <c r="JZ379" s="30"/>
      <c r="KA379" s="30"/>
      <c r="KB379" s="26"/>
      <c r="KC379" s="26"/>
      <c r="KD379" s="26"/>
      <c r="KE379" s="26"/>
      <c r="KF379" s="26"/>
      <c r="KG379" s="26"/>
      <c r="KH379" s="26"/>
      <c r="KI379" s="26"/>
      <c r="KJ379" s="26"/>
      <c r="KK379" s="26"/>
      <c r="KL379" s="26"/>
      <c r="KM379" s="26"/>
      <c r="KN379" s="26"/>
      <c r="KO379" s="26"/>
      <c r="KP379" s="26"/>
      <c r="KQ379" s="26"/>
      <c r="KR379" s="26"/>
      <c r="KS379" s="26"/>
      <c r="KT379" s="26"/>
      <c r="KU379" s="26"/>
      <c r="KV379" s="26"/>
      <c r="KW379" s="26"/>
      <c r="KX379" s="26"/>
      <c r="KY379" s="26"/>
      <c r="KZ379" s="26"/>
      <c r="LA379" s="26"/>
      <c r="LB379" s="26"/>
      <c r="LC379" s="26"/>
      <c r="LD379" s="26"/>
      <c r="LE379" s="26"/>
      <c r="LF379" s="26"/>
      <c r="LG379" s="26"/>
      <c r="LH379" s="26"/>
      <c r="LI379" s="26"/>
      <c r="LJ379" s="26"/>
      <c r="LK379" s="26"/>
      <c r="LL379" s="26"/>
      <c r="LM379" s="26"/>
      <c r="LN379" s="26"/>
      <c r="LO379" s="26"/>
      <c r="LP379" s="26"/>
      <c r="LQ379" s="26"/>
      <c r="LR379" s="26"/>
      <c r="LS379" s="26"/>
    </row>
    <row r="380" spans="1:331" ht="15.75" x14ac:dyDescent="0.25">
      <c r="A380" s="66" t="s">
        <v>276</v>
      </c>
      <c r="B380" s="198">
        <f t="shared" si="853"/>
        <v>6072</v>
      </c>
      <c r="C380" s="198">
        <f t="shared" si="854"/>
        <v>6072</v>
      </c>
      <c r="D380" s="198">
        <f t="shared" si="855"/>
        <v>6072</v>
      </c>
      <c r="E380" s="198"/>
      <c r="F380" s="198">
        <f t="shared" si="856"/>
        <v>6072</v>
      </c>
      <c r="G380" s="26">
        <f t="shared" si="922"/>
        <v>100</v>
      </c>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7"/>
      <c r="AF380" s="27"/>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184"/>
      <c r="BY380" s="184"/>
      <c r="BZ380" s="184"/>
      <c r="CA380" s="184"/>
      <c r="CB380" s="26"/>
      <c r="CC380" s="26"/>
      <c r="CD380" s="26"/>
      <c r="CE380" s="80"/>
      <c r="CF380" s="26"/>
      <c r="CG380" s="26"/>
      <c r="CH380" s="26"/>
      <c r="CI380" s="80"/>
      <c r="CJ380" s="26"/>
      <c r="CK380" s="26"/>
      <c r="CL380" s="26"/>
      <c r="CM380" s="80"/>
      <c r="CN380" s="26"/>
      <c r="CO380" s="26"/>
      <c r="CP380" s="26"/>
      <c r="CQ380" s="26"/>
      <c r="CR380" s="26"/>
      <c r="CS380" s="26"/>
      <c r="CT380" s="26"/>
      <c r="CU380" s="80"/>
      <c r="CV380" s="80"/>
      <c r="CW380" s="26"/>
      <c r="CX380" s="26"/>
      <c r="CY380" s="80"/>
      <c r="CZ380" s="26">
        <v>6072</v>
      </c>
      <c r="DA380" s="26">
        <v>6072</v>
      </c>
      <c r="DB380" s="26">
        <v>6072</v>
      </c>
      <c r="DC380" s="31">
        <f t="shared" si="859"/>
        <v>100</v>
      </c>
      <c r="DD380" s="26"/>
      <c r="DE380" s="26"/>
      <c r="DF380" s="26"/>
      <c r="DG380" s="80"/>
      <c r="DH380" s="80"/>
      <c r="DI380" s="26"/>
      <c r="DJ380" s="26"/>
      <c r="DK380" s="80"/>
      <c r="DL380" s="80"/>
      <c r="DM380" s="26"/>
      <c r="DN380" s="26"/>
      <c r="DO380" s="80"/>
      <c r="DP380" s="26"/>
      <c r="DQ380" s="26"/>
      <c r="DR380" s="26"/>
      <c r="DS380" s="27"/>
      <c r="DT380" s="27"/>
      <c r="DU380" s="27"/>
      <c r="DV380" s="26"/>
      <c r="DW380" s="80"/>
      <c r="DX380" s="80"/>
      <c r="DY380" s="27"/>
      <c r="DZ380" s="26"/>
      <c r="EA380" s="80"/>
      <c r="EB380" s="27"/>
      <c r="EC380" s="27"/>
      <c r="ED380" s="26"/>
      <c r="EE380" s="80"/>
      <c r="EF380" s="27"/>
      <c r="EG380" s="27"/>
      <c r="EH380" s="26"/>
      <c r="EI380" s="26"/>
      <c r="EJ380" s="27"/>
      <c r="EK380" s="27"/>
      <c r="EL380" s="26"/>
      <c r="EM380" s="80"/>
      <c r="EN380" s="27"/>
      <c r="EO380" s="27"/>
      <c r="EP380" s="26"/>
      <c r="EQ380" s="80"/>
      <c r="ER380" s="26"/>
      <c r="ES380" s="26"/>
      <c r="ET380" s="26"/>
      <c r="EU380" s="80"/>
      <c r="EV380" s="26"/>
      <c r="EW380" s="26"/>
      <c r="EX380" s="26"/>
      <c r="EY380" s="26"/>
      <c r="EZ380" s="26"/>
      <c r="FA380" s="26"/>
      <c r="FB380" s="26"/>
      <c r="FC380" s="26"/>
      <c r="FD380" s="27"/>
      <c r="FE380" s="27"/>
      <c r="FF380" s="26"/>
      <c r="FG380" s="80"/>
      <c r="FH380" s="80"/>
      <c r="FI380" s="27"/>
      <c r="FJ380" s="26"/>
      <c r="FK380" s="80"/>
      <c r="FL380" s="31"/>
      <c r="FM380" s="27"/>
      <c r="FN380" s="26"/>
      <c r="FO380" s="80"/>
      <c r="FP380" s="26"/>
      <c r="FQ380" s="26"/>
      <c r="FR380" s="26"/>
      <c r="FS380" s="80"/>
      <c r="FT380" s="80"/>
      <c r="FU380" s="26"/>
      <c r="FV380" s="26"/>
      <c r="FW380" s="80"/>
      <c r="FX380" s="26"/>
      <c r="FY380" s="26"/>
      <c r="FZ380" s="26"/>
      <c r="GA380" s="80"/>
      <c r="GB380" s="26"/>
      <c r="GC380" s="26"/>
      <c r="GD380" s="26"/>
      <c r="GE380" s="80"/>
      <c r="GF380" s="26"/>
      <c r="GG380" s="26"/>
      <c r="GH380" s="26"/>
      <c r="GI380" s="80"/>
      <c r="GJ380" s="80"/>
      <c r="GK380" s="26"/>
      <c r="GL380" s="26"/>
      <c r="GM380" s="80"/>
      <c r="GN380" s="26"/>
      <c r="GO380" s="26"/>
      <c r="GP380" s="26"/>
      <c r="GQ380" s="80"/>
      <c r="GR380" s="80"/>
      <c r="GS380" s="26"/>
      <c r="GT380" s="26"/>
      <c r="GU380" s="26"/>
      <c r="GV380" s="26"/>
      <c r="GW380" s="26"/>
      <c r="GX380" s="26"/>
      <c r="GY380" s="26"/>
      <c r="GZ380" s="26"/>
      <c r="HA380" s="26"/>
      <c r="HB380" s="26"/>
      <c r="HC380" s="26"/>
      <c r="HD380" s="26"/>
      <c r="HE380" s="26"/>
      <c r="HF380" s="26"/>
      <c r="HG380" s="26"/>
      <c r="HH380" s="26"/>
      <c r="HI380" s="26"/>
      <c r="HJ380" s="26"/>
      <c r="HK380" s="26"/>
      <c r="HL380" s="26"/>
      <c r="HM380" s="26"/>
      <c r="HN380" s="26"/>
      <c r="HO380" s="26"/>
      <c r="HP380" s="26"/>
      <c r="HQ380" s="26"/>
      <c r="HR380" s="26"/>
      <c r="HS380" s="26"/>
      <c r="HT380" s="26"/>
      <c r="HU380" s="26"/>
      <c r="HV380" s="26"/>
      <c r="HW380" s="26"/>
      <c r="HX380" s="26"/>
      <c r="HY380" s="26"/>
      <c r="HZ380" s="26"/>
      <c r="IA380" s="26"/>
      <c r="IB380" s="26"/>
      <c r="IC380" s="26"/>
      <c r="ID380" s="26"/>
      <c r="IE380" s="26"/>
      <c r="IF380" s="26"/>
      <c r="IG380" s="26"/>
      <c r="IH380" s="26"/>
      <c r="II380" s="26"/>
      <c r="IJ380" s="26"/>
      <c r="IK380" s="26"/>
      <c r="IL380" s="26"/>
      <c r="IM380" s="26"/>
      <c r="IN380" s="26"/>
      <c r="IO380" s="26"/>
      <c r="IP380" s="26"/>
      <c r="IQ380" s="26"/>
      <c r="IR380" s="31"/>
      <c r="IS380" s="27"/>
      <c r="IT380" s="26"/>
      <c r="IU380" s="31"/>
      <c r="IV380" s="26"/>
      <c r="IW380" s="26"/>
      <c r="IX380" s="26"/>
      <c r="IY380" s="26"/>
      <c r="IZ380" s="26"/>
      <c r="JA380" s="26"/>
      <c r="JB380" s="26"/>
      <c r="JC380" s="26"/>
      <c r="JD380" s="26"/>
      <c r="JE380" s="26"/>
      <c r="JF380" s="26"/>
      <c r="JG380" s="26"/>
      <c r="JH380" s="26"/>
      <c r="JI380" s="26"/>
      <c r="JJ380" s="26"/>
      <c r="JK380" s="26"/>
      <c r="JL380" s="26"/>
      <c r="JM380" s="26"/>
      <c r="JN380" s="26"/>
      <c r="JO380" s="26"/>
      <c r="JP380" s="26"/>
      <c r="JQ380" s="26"/>
      <c r="JR380" s="26"/>
      <c r="JS380" s="26"/>
      <c r="JT380" s="26"/>
      <c r="JU380" s="26"/>
      <c r="JV380" s="26"/>
      <c r="JW380" s="26"/>
      <c r="JX380" s="30"/>
      <c r="JY380" s="30"/>
      <c r="JZ380" s="30"/>
      <c r="KA380" s="30"/>
      <c r="KB380" s="26"/>
      <c r="KC380" s="26"/>
      <c r="KD380" s="26"/>
      <c r="KE380" s="26"/>
      <c r="KF380" s="26"/>
      <c r="KG380" s="26"/>
      <c r="KH380" s="26"/>
      <c r="KI380" s="26"/>
      <c r="KJ380" s="26"/>
      <c r="KK380" s="26"/>
      <c r="KL380" s="26"/>
      <c r="KM380" s="26"/>
      <c r="KN380" s="26"/>
      <c r="KO380" s="26"/>
      <c r="KP380" s="26"/>
      <c r="KQ380" s="26"/>
      <c r="KR380" s="26"/>
      <c r="KS380" s="26"/>
      <c r="KT380" s="26"/>
      <c r="KU380" s="26"/>
      <c r="KV380" s="26"/>
      <c r="KW380" s="26"/>
      <c r="KX380" s="26"/>
      <c r="KY380" s="26"/>
      <c r="KZ380" s="26"/>
      <c r="LA380" s="26"/>
      <c r="LB380" s="26"/>
      <c r="LC380" s="26"/>
      <c r="LD380" s="26"/>
      <c r="LE380" s="26"/>
      <c r="LF380" s="26"/>
      <c r="LG380" s="26"/>
      <c r="LH380" s="26"/>
      <c r="LI380" s="26"/>
      <c r="LJ380" s="26"/>
      <c r="LK380" s="26"/>
      <c r="LL380" s="26"/>
      <c r="LM380" s="26"/>
      <c r="LN380" s="26"/>
      <c r="LO380" s="26"/>
      <c r="LP380" s="26"/>
      <c r="LQ380" s="26"/>
      <c r="LR380" s="26"/>
      <c r="LS380" s="26"/>
    </row>
    <row r="381" spans="1:331" ht="15.75" x14ac:dyDescent="0.25">
      <c r="A381" s="66" t="s">
        <v>357</v>
      </c>
      <c r="B381" s="198">
        <f t="shared" si="853"/>
        <v>3258</v>
      </c>
      <c r="C381" s="198">
        <f t="shared" si="854"/>
        <v>3258</v>
      </c>
      <c r="D381" s="198">
        <f t="shared" si="855"/>
        <v>3258</v>
      </c>
      <c r="E381" s="198"/>
      <c r="F381" s="198">
        <f t="shared" si="856"/>
        <v>3258</v>
      </c>
      <c r="G381" s="26">
        <f t="shared" si="922"/>
        <v>100</v>
      </c>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7"/>
      <c r="AF381" s="27"/>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184"/>
      <c r="BY381" s="184"/>
      <c r="BZ381" s="184"/>
      <c r="CA381" s="184"/>
      <c r="CB381" s="26"/>
      <c r="CC381" s="26"/>
      <c r="CD381" s="26"/>
      <c r="CE381" s="80"/>
      <c r="CF381" s="26"/>
      <c r="CG381" s="26"/>
      <c r="CH381" s="26"/>
      <c r="CI381" s="80"/>
      <c r="CJ381" s="26"/>
      <c r="CK381" s="26"/>
      <c r="CL381" s="26"/>
      <c r="CM381" s="80"/>
      <c r="CN381" s="26"/>
      <c r="CO381" s="26"/>
      <c r="CP381" s="26"/>
      <c r="CQ381" s="26"/>
      <c r="CR381" s="26"/>
      <c r="CS381" s="26"/>
      <c r="CT381" s="26"/>
      <c r="CU381" s="80"/>
      <c r="CV381" s="80"/>
      <c r="CW381" s="26"/>
      <c r="CX381" s="26"/>
      <c r="CY381" s="80"/>
      <c r="CZ381" s="26">
        <v>3258</v>
      </c>
      <c r="DA381" s="26">
        <v>3258</v>
      </c>
      <c r="DB381" s="26">
        <v>3258</v>
      </c>
      <c r="DC381" s="31">
        <f t="shared" si="859"/>
        <v>100</v>
      </c>
      <c r="DD381" s="26"/>
      <c r="DE381" s="26"/>
      <c r="DF381" s="26"/>
      <c r="DG381" s="80"/>
      <c r="DH381" s="80"/>
      <c r="DI381" s="26"/>
      <c r="DJ381" s="26"/>
      <c r="DK381" s="80"/>
      <c r="DL381" s="80"/>
      <c r="DM381" s="26"/>
      <c r="DN381" s="26"/>
      <c r="DO381" s="80"/>
      <c r="DP381" s="26"/>
      <c r="DQ381" s="26"/>
      <c r="DR381" s="26"/>
      <c r="DS381" s="27"/>
      <c r="DT381" s="27"/>
      <c r="DU381" s="27"/>
      <c r="DV381" s="26"/>
      <c r="DW381" s="80"/>
      <c r="DX381" s="80"/>
      <c r="DY381" s="27"/>
      <c r="DZ381" s="26"/>
      <c r="EA381" s="80"/>
      <c r="EB381" s="27"/>
      <c r="EC381" s="27"/>
      <c r="ED381" s="26"/>
      <c r="EE381" s="80"/>
      <c r="EF381" s="27"/>
      <c r="EG381" s="27"/>
      <c r="EH381" s="26"/>
      <c r="EI381" s="26"/>
      <c r="EJ381" s="27"/>
      <c r="EK381" s="27"/>
      <c r="EL381" s="26"/>
      <c r="EM381" s="80"/>
      <c r="EN381" s="27"/>
      <c r="EO381" s="27"/>
      <c r="EP381" s="26"/>
      <c r="EQ381" s="80"/>
      <c r="ER381" s="26"/>
      <c r="ES381" s="26"/>
      <c r="ET381" s="26"/>
      <c r="EU381" s="80"/>
      <c r="EV381" s="26"/>
      <c r="EW381" s="26"/>
      <c r="EX381" s="26"/>
      <c r="EY381" s="26"/>
      <c r="EZ381" s="26"/>
      <c r="FA381" s="26"/>
      <c r="FB381" s="26"/>
      <c r="FC381" s="26"/>
      <c r="FD381" s="27"/>
      <c r="FE381" s="27"/>
      <c r="FF381" s="26"/>
      <c r="FG381" s="80"/>
      <c r="FH381" s="80"/>
      <c r="FI381" s="27"/>
      <c r="FJ381" s="26"/>
      <c r="FK381" s="80"/>
      <c r="FL381" s="31"/>
      <c r="FM381" s="27"/>
      <c r="FN381" s="26"/>
      <c r="FO381" s="80"/>
      <c r="FP381" s="26"/>
      <c r="FQ381" s="26"/>
      <c r="FR381" s="26"/>
      <c r="FS381" s="80"/>
      <c r="FT381" s="80"/>
      <c r="FU381" s="26"/>
      <c r="FV381" s="26"/>
      <c r="FW381" s="80"/>
      <c r="FX381" s="26"/>
      <c r="FY381" s="26"/>
      <c r="FZ381" s="26"/>
      <c r="GA381" s="80"/>
      <c r="GB381" s="26"/>
      <c r="GC381" s="26"/>
      <c r="GD381" s="26"/>
      <c r="GE381" s="80"/>
      <c r="GF381" s="26"/>
      <c r="GG381" s="26"/>
      <c r="GH381" s="26"/>
      <c r="GI381" s="80"/>
      <c r="GJ381" s="80"/>
      <c r="GK381" s="26"/>
      <c r="GL381" s="26"/>
      <c r="GM381" s="80"/>
      <c r="GN381" s="26"/>
      <c r="GO381" s="26"/>
      <c r="GP381" s="26"/>
      <c r="GQ381" s="80"/>
      <c r="GR381" s="80"/>
      <c r="GS381" s="26"/>
      <c r="GT381" s="26"/>
      <c r="GU381" s="26"/>
      <c r="GV381" s="26"/>
      <c r="GW381" s="26"/>
      <c r="GX381" s="26"/>
      <c r="GY381" s="26"/>
      <c r="GZ381" s="26"/>
      <c r="HA381" s="26"/>
      <c r="HB381" s="26"/>
      <c r="HC381" s="26"/>
      <c r="HD381" s="26"/>
      <c r="HE381" s="26"/>
      <c r="HF381" s="26"/>
      <c r="HG381" s="26"/>
      <c r="HH381" s="26"/>
      <c r="HI381" s="26"/>
      <c r="HJ381" s="26"/>
      <c r="HK381" s="26"/>
      <c r="HL381" s="26"/>
      <c r="HM381" s="26"/>
      <c r="HN381" s="26"/>
      <c r="HO381" s="26"/>
      <c r="HP381" s="26"/>
      <c r="HQ381" s="26"/>
      <c r="HR381" s="26"/>
      <c r="HS381" s="26"/>
      <c r="HT381" s="26"/>
      <c r="HU381" s="26"/>
      <c r="HV381" s="26"/>
      <c r="HW381" s="26"/>
      <c r="HX381" s="26"/>
      <c r="HY381" s="26"/>
      <c r="HZ381" s="26"/>
      <c r="IA381" s="26"/>
      <c r="IB381" s="26"/>
      <c r="IC381" s="26"/>
      <c r="ID381" s="26"/>
      <c r="IE381" s="26"/>
      <c r="IF381" s="26"/>
      <c r="IG381" s="26"/>
      <c r="IH381" s="26"/>
      <c r="II381" s="26"/>
      <c r="IJ381" s="26"/>
      <c r="IK381" s="26"/>
      <c r="IL381" s="26"/>
      <c r="IM381" s="26"/>
      <c r="IN381" s="26"/>
      <c r="IO381" s="26"/>
      <c r="IP381" s="26"/>
      <c r="IQ381" s="26"/>
      <c r="IR381" s="31"/>
      <c r="IS381" s="27"/>
      <c r="IT381" s="26"/>
      <c r="IU381" s="31"/>
      <c r="IV381" s="26"/>
      <c r="IW381" s="26"/>
      <c r="IX381" s="26"/>
      <c r="IY381" s="26"/>
      <c r="IZ381" s="26"/>
      <c r="JA381" s="26"/>
      <c r="JB381" s="26"/>
      <c r="JC381" s="26"/>
      <c r="JD381" s="26"/>
      <c r="JE381" s="26"/>
      <c r="JF381" s="26"/>
      <c r="JG381" s="26"/>
      <c r="JH381" s="26"/>
      <c r="JI381" s="26"/>
      <c r="JJ381" s="26"/>
      <c r="JK381" s="26"/>
      <c r="JL381" s="26"/>
      <c r="JM381" s="26"/>
      <c r="JN381" s="26"/>
      <c r="JO381" s="26"/>
      <c r="JP381" s="26"/>
      <c r="JQ381" s="26"/>
      <c r="JR381" s="26"/>
      <c r="JS381" s="26"/>
      <c r="JT381" s="26"/>
      <c r="JU381" s="26"/>
      <c r="JV381" s="26"/>
      <c r="JW381" s="26"/>
      <c r="JX381" s="30"/>
      <c r="JY381" s="30"/>
      <c r="JZ381" s="30"/>
      <c r="KA381" s="30"/>
      <c r="KB381" s="26"/>
      <c r="KC381" s="26"/>
      <c r="KD381" s="26"/>
      <c r="KE381" s="26"/>
      <c r="KF381" s="26"/>
      <c r="KG381" s="26"/>
      <c r="KH381" s="26"/>
      <c r="KI381" s="26"/>
      <c r="KJ381" s="26"/>
      <c r="KK381" s="26"/>
      <c r="KL381" s="26"/>
      <c r="KM381" s="26"/>
      <c r="KN381" s="26"/>
      <c r="KO381" s="26"/>
      <c r="KP381" s="26"/>
      <c r="KQ381" s="26"/>
      <c r="KR381" s="26"/>
      <c r="KS381" s="26"/>
      <c r="KT381" s="26"/>
      <c r="KU381" s="26"/>
      <c r="KV381" s="26"/>
      <c r="KW381" s="26"/>
      <c r="KX381" s="26"/>
      <c r="KY381" s="26"/>
      <c r="KZ381" s="26"/>
      <c r="LA381" s="26"/>
      <c r="LB381" s="26"/>
      <c r="LC381" s="26"/>
      <c r="LD381" s="26"/>
      <c r="LE381" s="26"/>
      <c r="LF381" s="26"/>
      <c r="LG381" s="26"/>
      <c r="LH381" s="26"/>
      <c r="LI381" s="26"/>
      <c r="LJ381" s="26"/>
      <c r="LK381" s="26"/>
      <c r="LL381" s="26"/>
      <c r="LM381" s="26"/>
      <c r="LN381" s="26"/>
      <c r="LO381" s="26"/>
      <c r="LP381" s="26"/>
      <c r="LQ381" s="26"/>
      <c r="LR381" s="26"/>
      <c r="LS381" s="26"/>
    </row>
    <row r="382" spans="1:331" ht="15.75" x14ac:dyDescent="0.25">
      <c r="A382" s="66" t="s">
        <v>503</v>
      </c>
      <c r="B382" s="198">
        <f t="shared" si="853"/>
        <v>1995</v>
      </c>
      <c r="C382" s="198">
        <f t="shared" si="854"/>
        <v>1995</v>
      </c>
      <c r="D382" s="198">
        <f t="shared" si="855"/>
        <v>1995</v>
      </c>
      <c r="E382" s="198"/>
      <c r="F382" s="198">
        <f t="shared" si="856"/>
        <v>1995</v>
      </c>
      <c r="G382" s="26">
        <f t="shared" si="922"/>
        <v>100</v>
      </c>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7"/>
      <c r="AF382" s="27"/>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184"/>
      <c r="BY382" s="184"/>
      <c r="BZ382" s="184"/>
      <c r="CA382" s="184"/>
      <c r="CB382" s="26"/>
      <c r="CC382" s="26"/>
      <c r="CD382" s="26"/>
      <c r="CE382" s="80"/>
      <c r="CF382" s="26"/>
      <c r="CG382" s="26"/>
      <c r="CH382" s="26"/>
      <c r="CI382" s="80"/>
      <c r="CJ382" s="26"/>
      <c r="CK382" s="26"/>
      <c r="CL382" s="26"/>
      <c r="CM382" s="80"/>
      <c r="CN382" s="26"/>
      <c r="CO382" s="26"/>
      <c r="CP382" s="26"/>
      <c r="CQ382" s="26"/>
      <c r="CR382" s="26"/>
      <c r="CS382" s="26"/>
      <c r="CT382" s="26"/>
      <c r="CU382" s="80"/>
      <c r="CV382" s="80"/>
      <c r="CW382" s="26"/>
      <c r="CX382" s="26"/>
      <c r="CY382" s="80"/>
      <c r="CZ382" s="26">
        <v>1995</v>
      </c>
      <c r="DA382" s="26">
        <v>1995</v>
      </c>
      <c r="DB382" s="26">
        <v>1995</v>
      </c>
      <c r="DC382" s="31">
        <f t="shared" si="859"/>
        <v>100</v>
      </c>
      <c r="DD382" s="26"/>
      <c r="DE382" s="26"/>
      <c r="DF382" s="26"/>
      <c r="DG382" s="80"/>
      <c r="DH382" s="80"/>
      <c r="DI382" s="26"/>
      <c r="DJ382" s="26"/>
      <c r="DK382" s="80"/>
      <c r="DL382" s="80"/>
      <c r="DM382" s="26"/>
      <c r="DN382" s="26"/>
      <c r="DO382" s="80"/>
      <c r="DP382" s="26"/>
      <c r="DQ382" s="26"/>
      <c r="DR382" s="26"/>
      <c r="DS382" s="27"/>
      <c r="DT382" s="27"/>
      <c r="DU382" s="27"/>
      <c r="DV382" s="26"/>
      <c r="DW382" s="80"/>
      <c r="DX382" s="80"/>
      <c r="DY382" s="27"/>
      <c r="DZ382" s="26"/>
      <c r="EA382" s="80"/>
      <c r="EB382" s="27"/>
      <c r="EC382" s="27"/>
      <c r="ED382" s="26"/>
      <c r="EE382" s="80"/>
      <c r="EF382" s="27"/>
      <c r="EG382" s="27"/>
      <c r="EH382" s="26"/>
      <c r="EI382" s="26"/>
      <c r="EJ382" s="27"/>
      <c r="EK382" s="27"/>
      <c r="EL382" s="26"/>
      <c r="EM382" s="80"/>
      <c r="EN382" s="27"/>
      <c r="EO382" s="27"/>
      <c r="EP382" s="26"/>
      <c r="EQ382" s="80"/>
      <c r="ER382" s="26"/>
      <c r="ES382" s="26"/>
      <c r="ET382" s="26"/>
      <c r="EU382" s="80"/>
      <c r="EV382" s="26"/>
      <c r="EW382" s="26"/>
      <c r="EX382" s="26"/>
      <c r="EY382" s="26"/>
      <c r="EZ382" s="26"/>
      <c r="FA382" s="26"/>
      <c r="FB382" s="26"/>
      <c r="FC382" s="26"/>
      <c r="FD382" s="27"/>
      <c r="FE382" s="27"/>
      <c r="FF382" s="26"/>
      <c r="FG382" s="80"/>
      <c r="FH382" s="80"/>
      <c r="FI382" s="27"/>
      <c r="FJ382" s="26"/>
      <c r="FK382" s="80"/>
      <c r="FL382" s="31"/>
      <c r="FM382" s="27"/>
      <c r="FN382" s="26"/>
      <c r="FO382" s="80"/>
      <c r="FP382" s="26"/>
      <c r="FQ382" s="26"/>
      <c r="FR382" s="26"/>
      <c r="FS382" s="80"/>
      <c r="FT382" s="80"/>
      <c r="FU382" s="26"/>
      <c r="FV382" s="26"/>
      <c r="FW382" s="80"/>
      <c r="FX382" s="26"/>
      <c r="FY382" s="26"/>
      <c r="FZ382" s="26"/>
      <c r="GA382" s="80"/>
      <c r="GB382" s="26"/>
      <c r="GC382" s="26"/>
      <c r="GD382" s="26"/>
      <c r="GE382" s="80"/>
      <c r="GF382" s="26"/>
      <c r="GG382" s="26"/>
      <c r="GH382" s="26"/>
      <c r="GI382" s="80"/>
      <c r="GJ382" s="80"/>
      <c r="GK382" s="26"/>
      <c r="GL382" s="26"/>
      <c r="GM382" s="80"/>
      <c r="GN382" s="26"/>
      <c r="GO382" s="26"/>
      <c r="GP382" s="26"/>
      <c r="GQ382" s="80"/>
      <c r="GR382" s="80"/>
      <c r="GS382" s="26"/>
      <c r="GT382" s="26"/>
      <c r="GU382" s="26"/>
      <c r="GV382" s="26"/>
      <c r="GW382" s="26"/>
      <c r="GX382" s="26"/>
      <c r="GY382" s="26"/>
      <c r="GZ382" s="26"/>
      <c r="HA382" s="26"/>
      <c r="HB382" s="26"/>
      <c r="HC382" s="26"/>
      <c r="HD382" s="26"/>
      <c r="HE382" s="26"/>
      <c r="HF382" s="26"/>
      <c r="HG382" s="26"/>
      <c r="HH382" s="26"/>
      <c r="HI382" s="26"/>
      <c r="HJ382" s="26"/>
      <c r="HK382" s="26"/>
      <c r="HL382" s="26"/>
      <c r="HM382" s="26"/>
      <c r="HN382" s="26"/>
      <c r="HO382" s="26"/>
      <c r="HP382" s="26"/>
      <c r="HQ382" s="26"/>
      <c r="HR382" s="26"/>
      <c r="HS382" s="26"/>
      <c r="HT382" s="26"/>
      <c r="HU382" s="26"/>
      <c r="HV382" s="26"/>
      <c r="HW382" s="26"/>
      <c r="HX382" s="26"/>
      <c r="HY382" s="26"/>
      <c r="HZ382" s="26"/>
      <c r="IA382" s="26"/>
      <c r="IB382" s="26"/>
      <c r="IC382" s="26"/>
      <c r="ID382" s="26"/>
      <c r="IE382" s="26"/>
      <c r="IF382" s="26"/>
      <c r="IG382" s="26"/>
      <c r="IH382" s="26"/>
      <c r="II382" s="26"/>
      <c r="IJ382" s="26"/>
      <c r="IK382" s="26"/>
      <c r="IL382" s="26"/>
      <c r="IM382" s="26"/>
      <c r="IN382" s="26"/>
      <c r="IO382" s="26"/>
      <c r="IP382" s="26"/>
      <c r="IQ382" s="26"/>
      <c r="IR382" s="31"/>
      <c r="IS382" s="27"/>
      <c r="IT382" s="26"/>
      <c r="IU382" s="31"/>
      <c r="IV382" s="26"/>
      <c r="IW382" s="26"/>
      <c r="IX382" s="26"/>
      <c r="IY382" s="26"/>
      <c r="IZ382" s="26"/>
      <c r="JA382" s="26"/>
      <c r="JB382" s="26"/>
      <c r="JC382" s="26"/>
      <c r="JD382" s="26"/>
      <c r="JE382" s="26"/>
      <c r="JF382" s="26"/>
      <c r="JG382" s="26"/>
      <c r="JH382" s="26"/>
      <c r="JI382" s="26"/>
      <c r="JJ382" s="26"/>
      <c r="JK382" s="26"/>
      <c r="JL382" s="26"/>
      <c r="JM382" s="26"/>
      <c r="JN382" s="26"/>
      <c r="JO382" s="26"/>
      <c r="JP382" s="26"/>
      <c r="JQ382" s="26"/>
      <c r="JR382" s="26"/>
      <c r="JS382" s="26"/>
      <c r="JT382" s="26"/>
      <c r="JU382" s="26"/>
      <c r="JV382" s="26"/>
      <c r="JW382" s="26"/>
      <c r="JX382" s="30"/>
      <c r="JY382" s="30"/>
      <c r="JZ382" s="30"/>
      <c r="KA382" s="30"/>
      <c r="KB382" s="26"/>
      <c r="KC382" s="26"/>
      <c r="KD382" s="26"/>
      <c r="KE382" s="26"/>
      <c r="KF382" s="26"/>
      <c r="KG382" s="26"/>
      <c r="KH382" s="26"/>
      <c r="KI382" s="26"/>
      <c r="KJ382" s="26"/>
      <c r="KK382" s="26"/>
      <c r="KL382" s="26"/>
      <c r="KM382" s="26"/>
      <c r="KN382" s="26"/>
      <c r="KO382" s="26"/>
      <c r="KP382" s="26"/>
      <c r="KQ382" s="26"/>
      <c r="KR382" s="26"/>
      <c r="KS382" s="26"/>
      <c r="KT382" s="26"/>
      <c r="KU382" s="26"/>
      <c r="KV382" s="26"/>
      <c r="KW382" s="26"/>
      <c r="KX382" s="26"/>
      <c r="KY382" s="26"/>
      <c r="KZ382" s="26"/>
      <c r="LA382" s="26"/>
      <c r="LB382" s="26"/>
      <c r="LC382" s="26"/>
      <c r="LD382" s="26"/>
      <c r="LE382" s="26"/>
      <c r="LF382" s="26"/>
      <c r="LG382" s="26"/>
      <c r="LH382" s="26"/>
      <c r="LI382" s="26"/>
      <c r="LJ382" s="26"/>
      <c r="LK382" s="26"/>
      <c r="LL382" s="26"/>
      <c r="LM382" s="26"/>
      <c r="LN382" s="26"/>
      <c r="LO382" s="26"/>
      <c r="LP382" s="26"/>
      <c r="LQ382" s="26"/>
      <c r="LR382" s="26"/>
      <c r="LS382" s="26"/>
    </row>
    <row r="383" spans="1:331" ht="15.75" x14ac:dyDescent="0.25">
      <c r="A383" s="66" t="s">
        <v>504</v>
      </c>
      <c r="B383" s="198">
        <f t="shared" si="853"/>
        <v>4179</v>
      </c>
      <c r="C383" s="198">
        <f t="shared" si="854"/>
        <v>4179</v>
      </c>
      <c r="D383" s="198">
        <f t="shared" si="855"/>
        <v>4179</v>
      </c>
      <c r="E383" s="198"/>
      <c r="F383" s="198">
        <f t="shared" si="856"/>
        <v>4179</v>
      </c>
      <c r="G383" s="26">
        <f t="shared" si="922"/>
        <v>100</v>
      </c>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7"/>
      <c r="AF383" s="27"/>
      <c r="AG383" s="26"/>
      <c r="AH383" s="26"/>
      <c r="AI383" s="26"/>
      <c r="AJ383" s="26"/>
      <c r="AK383" s="26"/>
      <c r="AL383" s="26"/>
      <c r="AM383" s="26"/>
      <c r="AN383" s="26"/>
      <c r="AO383" s="26"/>
      <c r="AP383" s="26">
        <v>0</v>
      </c>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184"/>
      <c r="BY383" s="184"/>
      <c r="BZ383" s="184"/>
      <c r="CA383" s="184"/>
      <c r="CB383" s="26"/>
      <c r="CC383" s="26"/>
      <c r="CD383" s="26"/>
      <c r="CE383" s="80"/>
      <c r="CF383" s="26"/>
      <c r="CG383" s="26"/>
      <c r="CH383" s="26"/>
      <c r="CI383" s="80"/>
      <c r="CJ383" s="26"/>
      <c r="CK383" s="26"/>
      <c r="CL383" s="26"/>
      <c r="CM383" s="80"/>
      <c r="CN383" s="26"/>
      <c r="CO383" s="26"/>
      <c r="CP383" s="26"/>
      <c r="CQ383" s="26"/>
      <c r="CR383" s="26"/>
      <c r="CS383" s="26"/>
      <c r="CT383" s="26"/>
      <c r="CU383" s="80"/>
      <c r="CV383" s="80"/>
      <c r="CW383" s="26"/>
      <c r="CX383" s="26"/>
      <c r="CY383" s="80"/>
      <c r="CZ383" s="26">
        <v>4179</v>
      </c>
      <c r="DA383" s="26">
        <v>4179</v>
      </c>
      <c r="DB383" s="26">
        <v>4179</v>
      </c>
      <c r="DC383" s="31">
        <f t="shared" si="859"/>
        <v>100</v>
      </c>
      <c r="DD383" s="26"/>
      <c r="DE383" s="26"/>
      <c r="DF383" s="26"/>
      <c r="DG383" s="80"/>
      <c r="DH383" s="80"/>
      <c r="DI383" s="26"/>
      <c r="DJ383" s="26"/>
      <c r="DK383" s="80"/>
      <c r="DL383" s="80"/>
      <c r="DM383" s="26"/>
      <c r="DN383" s="26"/>
      <c r="DO383" s="80"/>
      <c r="DP383" s="26"/>
      <c r="DQ383" s="26"/>
      <c r="DR383" s="26"/>
      <c r="DS383" s="27"/>
      <c r="DT383" s="27"/>
      <c r="DU383" s="27"/>
      <c r="DV383" s="26"/>
      <c r="DW383" s="80"/>
      <c r="DX383" s="80"/>
      <c r="DY383" s="27"/>
      <c r="DZ383" s="26"/>
      <c r="EA383" s="80"/>
      <c r="EB383" s="27"/>
      <c r="EC383" s="27"/>
      <c r="ED383" s="26"/>
      <c r="EE383" s="80"/>
      <c r="EF383" s="27"/>
      <c r="EG383" s="27"/>
      <c r="EH383" s="26"/>
      <c r="EI383" s="26"/>
      <c r="EJ383" s="27"/>
      <c r="EK383" s="27"/>
      <c r="EL383" s="26"/>
      <c r="EM383" s="80"/>
      <c r="EN383" s="27"/>
      <c r="EO383" s="27"/>
      <c r="EP383" s="26"/>
      <c r="EQ383" s="80"/>
      <c r="ER383" s="26"/>
      <c r="ES383" s="26"/>
      <c r="ET383" s="26"/>
      <c r="EU383" s="80"/>
      <c r="EV383" s="26"/>
      <c r="EW383" s="26"/>
      <c r="EX383" s="26"/>
      <c r="EY383" s="26"/>
      <c r="EZ383" s="26"/>
      <c r="FA383" s="26"/>
      <c r="FB383" s="26"/>
      <c r="FC383" s="26"/>
      <c r="FD383" s="27"/>
      <c r="FE383" s="27"/>
      <c r="FF383" s="26"/>
      <c r="FG383" s="80"/>
      <c r="FH383" s="80"/>
      <c r="FI383" s="27"/>
      <c r="FJ383" s="26"/>
      <c r="FK383" s="80"/>
      <c r="FL383" s="31"/>
      <c r="FM383" s="27"/>
      <c r="FN383" s="26"/>
      <c r="FO383" s="80"/>
      <c r="FP383" s="26"/>
      <c r="FQ383" s="26"/>
      <c r="FR383" s="26"/>
      <c r="FS383" s="80"/>
      <c r="FT383" s="80"/>
      <c r="FU383" s="26"/>
      <c r="FV383" s="26"/>
      <c r="FW383" s="80"/>
      <c r="FX383" s="26"/>
      <c r="FY383" s="26"/>
      <c r="FZ383" s="26"/>
      <c r="GA383" s="80"/>
      <c r="GB383" s="26"/>
      <c r="GC383" s="26"/>
      <c r="GD383" s="26"/>
      <c r="GE383" s="80"/>
      <c r="GF383" s="26"/>
      <c r="GG383" s="26"/>
      <c r="GH383" s="26"/>
      <c r="GI383" s="80"/>
      <c r="GJ383" s="80"/>
      <c r="GK383" s="26"/>
      <c r="GL383" s="26"/>
      <c r="GM383" s="80"/>
      <c r="GN383" s="26"/>
      <c r="GO383" s="26"/>
      <c r="GP383" s="26"/>
      <c r="GQ383" s="80"/>
      <c r="GR383" s="80"/>
      <c r="GS383" s="26"/>
      <c r="GT383" s="26"/>
      <c r="GU383" s="26"/>
      <c r="GV383" s="26"/>
      <c r="GW383" s="26"/>
      <c r="GX383" s="26"/>
      <c r="GY383" s="26"/>
      <c r="GZ383" s="26"/>
      <c r="HA383" s="26"/>
      <c r="HB383" s="26"/>
      <c r="HC383" s="26"/>
      <c r="HD383" s="26"/>
      <c r="HE383" s="26"/>
      <c r="HF383" s="26"/>
      <c r="HG383" s="26"/>
      <c r="HH383" s="26"/>
      <c r="HI383" s="26"/>
      <c r="HJ383" s="26"/>
      <c r="HK383" s="26"/>
      <c r="HL383" s="26"/>
      <c r="HM383" s="26"/>
      <c r="HN383" s="26"/>
      <c r="HO383" s="26"/>
      <c r="HP383" s="26"/>
      <c r="HQ383" s="26"/>
      <c r="HR383" s="26"/>
      <c r="HS383" s="26"/>
      <c r="HT383" s="26"/>
      <c r="HU383" s="26"/>
      <c r="HV383" s="26"/>
      <c r="HW383" s="26"/>
      <c r="HX383" s="26"/>
      <c r="HY383" s="26"/>
      <c r="HZ383" s="26"/>
      <c r="IA383" s="26"/>
      <c r="IB383" s="26"/>
      <c r="IC383" s="26"/>
      <c r="ID383" s="26"/>
      <c r="IE383" s="26"/>
      <c r="IF383" s="26"/>
      <c r="IG383" s="26"/>
      <c r="IH383" s="26"/>
      <c r="II383" s="26"/>
      <c r="IJ383" s="26"/>
      <c r="IK383" s="26"/>
      <c r="IL383" s="26"/>
      <c r="IM383" s="26"/>
      <c r="IN383" s="26"/>
      <c r="IO383" s="26"/>
      <c r="IP383" s="26"/>
      <c r="IQ383" s="26"/>
      <c r="IR383" s="31"/>
      <c r="IS383" s="27"/>
      <c r="IT383" s="26"/>
      <c r="IU383" s="31"/>
      <c r="IV383" s="26"/>
      <c r="IW383" s="26"/>
      <c r="IX383" s="26"/>
      <c r="IY383" s="26"/>
      <c r="IZ383" s="26"/>
      <c r="JA383" s="26"/>
      <c r="JB383" s="26"/>
      <c r="JC383" s="26"/>
      <c r="JD383" s="26"/>
      <c r="JE383" s="26"/>
      <c r="JF383" s="26"/>
      <c r="JG383" s="26"/>
      <c r="JH383" s="26"/>
      <c r="JI383" s="26"/>
      <c r="JJ383" s="26"/>
      <c r="JK383" s="26"/>
      <c r="JL383" s="26"/>
      <c r="JM383" s="26"/>
      <c r="JN383" s="26"/>
      <c r="JO383" s="26"/>
      <c r="JP383" s="26"/>
      <c r="JQ383" s="26"/>
      <c r="JR383" s="26"/>
      <c r="JS383" s="26"/>
      <c r="JT383" s="26"/>
      <c r="JU383" s="26"/>
      <c r="JV383" s="26"/>
      <c r="JW383" s="26"/>
      <c r="JX383" s="30"/>
      <c r="JY383" s="30"/>
      <c r="JZ383" s="30"/>
      <c r="KA383" s="30"/>
      <c r="KB383" s="26"/>
      <c r="KC383" s="26"/>
      <c r="KD383" s="26"/>
      <c r="KE383" s="26"/>
      <c r="KF383" s="26"/>
      <c r="KG383" s="26"/>
      <c r="KH383" s="26"/>
      <c r="KI383" s="26"/>
      <c r="KJ383" s="26"/>
      <c r="KK383" s="26"/>
      <c r="KL383" s="26"/>
      <c r="KM383" s="26"/>
      <c r="KN383" s="26"/>
      <c r="KO383" s="26"/>
      <c r="KP383" s="26"/>
      <c r="KQ383" s="26"/>
      <c r="KR383" s="26"/>
      <c r="KS383" s="26"/>
      <c r="KT383" s="26"/>
      <c r="KU383" s="26"/>
      <c r="KV383" s="26"/>
      <c r="KW383" s="26"/>
      <c r="KX383" s="26"/>
      <c r="KY383" s="26"/>
      <c r="KZ383" s="26"/>
      <c r="LA383" s="26"/>
      <c r="LB383" s="26"/>
      <c r="LC383" s="26"/>
      <c r="LD383" s="26"/>
      <c r="LE383" s="26"/>
      <c r="LF383" s="26"/>
      <c r="LG383" s="26"/>
      <c r="LH383" s="26"/>
      <c r="LI383" s="26"/>
      <c r="LJ383" s="26"/>
      <c r="LK383" s="26"/>
      <c r="LL383" s="26"/>
      <c r="LM383" s="26"/>
      <c r="LN383" s="26"/>
      <c r="LO383" s="26"/>
      <c r="LP383" s="26"/>
      <c r="LQ383" s="26"/>
      <c r="LR383" s="26"/>
      <c r="LS383" s="26"/>
    </row>
    <row r="384" spans="1:331" s="154" customFormat="1" ht="31.5" x14ac:dyDescent="0.25">
      <c r="A384" s="21" t="s">
        <v>217</v>
      </c>
      <c r="B384" s="197">
        <f t="shared" si="853"/>
        <v>1655111.2140300001</v>
      </c>
      <c r="C384" s="197">
        <f t="shared" si="854"/>
        <v>2205935.65692</v>
      </c>
      <c r="D384" s="197">
        <f t="shared" si="855"/>
        <v>2205935.65692</v>
      </c>
      <c r="E384" s="197"/>
      <c r="F384" s="197">
        <f t="shared" si="856"/>
        <v>1778660.7916599999</v>
      </c>
      <c r="G384" s="28">
        <f t="shared" si="922"/>
        <v>80.63067415771431</v>
      </c>
      <c r="H384" s="29">
        <f>H385+H386+H387+H388+H389+H390</f>
        <v>1639.8</v>
      </c>
      <c r="I384" s="29">
        <f>I385+I386+I387+I388+I389+I390</f>
        <v>1639.8</v>
      </c>
      <c r="J384" s="29">
        <f>J385+J386+J387+J388+J389+J390</f>
        <v>1639.8</v>
      </c>
      <c r="K384" s="28">
        <f>J384/I384*100</f>
        <v>100</v>
      </c>
      <c r="L384" s="28"/>
      <c r="M384" s="29">
        <f>M385+M386+M387+M388+M389+M390</f>
        <v>0</v>
      </c>
      <c r="N384" s="29">
        <f>N385+N386+N387+N388+N389+N390</f>
        <v>0</v>
      </c>
      <c r="O384" s="29"/>
      <c r="P384" s="29"/>
      <c r="Q384" s="29">
        <f>Q385+Q386+Q387+Q388+Q389+Q390</f>
        <v>0</v>
      </c>
      <c r="R384" s="29">
        <f>R385+R386+R387+R388+R389+R390</f>
        <v>0</v>
      </c>
      <c r="S384" s="29">
        <f>S385+S386+S387+S388+S389+S390</f>
        <v>0</v>
      </c>
      <c r="T384" s="29"/>
      <c r="U384" s="29">
        <f>U385+U386+U387+U388+U389+U390</f>
        <v>0</v>
      </c>
      <c r="V384" s="29">
        <f>V385+V386+V387+V388+V389+V390</f>
        <v>0</v>
      </c>
      <c r="W384" s="29">
        <f>W385+W386+W387+W388+W389+W390</f>
        <v>0</v>
      </c>
      <c r="X384" s="29">
        <f t="shared" ref="X384:AA384" si="938">X385+X386+X387+X388+X389+X390</f>
        <v>0</v>
      </c>
      <c r="Y384" s="29">
        <f t="shared" si="938"/>
        <v>0</v>
      </c>
      <c r="Z384" s="29">
        <f t="shared" si="938"/>
        <v>0</v>
      </c>
      <c r="AA384" s="29">
        <f t="shared" si="938"/>
        <v>0</v>
      </c>
      <c r="AB384" s="29">
        <f t="shared" ref="AB384:AD384" si="939">AB385+AB386+AB387+AB388+AB389+AB390</f>
        <v>10419</v>
      </c>
      <c r="AC384" s="29">
        <f t="shared" si="939"/>
        <v>9229.4201999999987</v>
      </c>
      <c r="AD384" s="29">
        <f t="shared" si="939"/>
        <v>8985.8674600000013</v>
      </c>
      <c r="AE384" s="29">
        <f>AD384/AC384*100</f>
        <v>97.361126325140148</v>
      </c>
      <c r="AF384" s="29"/>
      <c r="AG384" s="29">
        <f>AG385+AG386+AG387+AG388+AG389+AG390</f>
        <v>0</v>
      </c>
      <c r="AH384" s="29">
        <f>AH385+AH386+AH387+AH388+AH389+AH390</f>
        <v>0</v>
      </c>
      <c r="AI384" s="28"/>
      <c r="AJ384" s="28"/>
      <c r="AK384" s="29">
        <f t="shared" ref="AK384:AP384" si="940">AK385+AK386+AK387+AK388+AK389+AK390</f>
        <v>0</v>
      </c>
      <c r="AL384" s="29">
        <f t="shared" si="940"/>
        <v>0</v>
      </c>
      <c r="AM384" s="29">
        <f t="shared" si="940"/>
        <v>0</v>
      </c>
      <c r="AN384" s="29">
        <f t="shared" ref="AN384" si="941">AN385+AN386+AN387+AN388+AN389+AN390</f>
        <v>0</v>
      </c>
      <c r="AO384" s="29">
        <f t="shared" si="940"/>
        <v>0</v>
      </c>
      <c r="AP384" s="29">
        <f t="shared" si="940"/>
        <v>0</v>
      </c>
      <c r="AQ384" s="29"/>
      <c r="AR384" s="29">
        <f>AR385+AR386+AR387+AR388+AR389+AR390</f>
        <v>102.1</v>
      </c>
      <c r="AS384" s="29">
        <f>AS385+AS386+AS387+AS388+AS389+AS390</f>
        <v>102.04</v>
      </c>
      <c r="AT384" s="29">
        <f>AT385+AT386+AT387+AT388+AT389+AT390</f>
        <v>102.04</v>
      </c>
      <c r="AU384" s="28">
        <f>AT384/AS384*100</f>
        <v>100</v>
      </c>
      <c r="AV384" s="29">
        <f>AV385+AV386+AV387+AV388+AV389+AV390</f>
        <v>51.020410000000005</v>
      </c>
      <c r="AW384" s="29">
        <f>AW385+AW386+AW387+AW388+AW389+AW390</f>
        <v>51.020410000000005</v>
      </c>
      <c r="AX384" s="29">
        <f>AX385+AX386+AX387+AX388+AX389+AX390</f>
        <v>51.020410000000005</v>
      </c>
      <c r="AY384" s="28">
        <f>AX384/AW384*100</f>
        <v>100</v>
      </c>
      <c r="AZ384" s="29">
        <f>AZ385+AZ386+AZ387+AZ388+AZ389+AZ390</f>
        <v>1171.5278899999998</v>
      </c>
      <c r="BA384" s="29">
        <f>BA385+BA386+BA387+BA388+BA389+BA390</f>
        <v>1171.5278899999998</v>
      </c>
      <c r="BB384" s="29">
        <f>BB385+BB386+BB387+BB388+BB389+BB390</f>
        <v>1171.5278899999998</v>
      </c>
      <c r="BC384" s="28">
        <f>BB384/BA384*100</f>
        <v>100</v>
      </c>
      <c r="BD384" s="29"/>
      <c r="BE384" s="29"/>
      <c r="BF384" s="29"/>
      <c r="BG384" s="28"/>
      <c r="BH384" s="29">
        <f>SUM(BH385:BH390)</f>
        <v>19000</v>
      </c>
      <c r="BI384" s="29">
        <f>SUM(BI385:BI390)</f>
        <v>17255.102039999998</v>
      </c>
      <c r="BJ384" s="29">
        <f>SUM(BJ385:BJ390)</f>
        <v>17255.102039999998</v>
      </c>
      <c r="BK384" s="28">
        <f>BJ384/BI384*100</f>
        <v>100</v>
      </c>
      <c r="BL384" s="28"/>
      <c r="BM384" s="29">
        <f>BM385+BM386+BM387+BM388+BM389+BM390</f>
        <v>0</v>
      </c>
      <c r="BN384" s="29">
        <f>BN385+BN386+BN387+BN388+BN389+BN390</f>
        <v>0</v>
      </c>
      <c r="BO384" s="29">
        <f>BO385+BO386+BO387+BO388+BO389+BO390</f>
        <v>0</v>
      </c>
      <c r="BP384" s="29"/>
      <c r="BQ384" s="29">
        <f>SUM(BQ385:BQ390)</f>
        <v>5794.5395599999993</v>
      </c>
      <c r="BR384" s="29">
        <f>SUM(BR385:BR390)</f>
        <v>1945.5777600000001</v>
      </c>
      <c r="BS384" s="28">
        <f t="shared" si="858"/>
        <v>33.576054488098109</v>
      </c>
      <c r="BT384" s="29">
        <f>BT385+BT386+BT387+BT388+BT389+BT390</f>
        <v>51000</v>
      </c>
      <c r="BU384" s="29">
        <f>BU385+BU386+BU387+BU388+BU389+BU390</f>
        <v>51000</v>
      </c>
      <c r="BV384" s="29">
        <f>BV385+BV386+BV387+BV388+BV389+BV390</f>
        <v>48587.538189999999</v>
      </c>
      <c r="BW384" s="28">
        <f>BV384/BU384*100</f>
        <v>95.269682725490185</v>
      </c>
      <c r="BX384" s="29">
        <f>BX385+BX386+BX387+BX388+BX389+BX390</f>
        <v>218370.8</v>
      </c>
      <c r="BY384" s="29">
        <f>BY385+BY386+BY387+BY388+BY389+BY390</f>
        <v>311727.3</v>
      </c>
      <c r="BZ384" s="29">
        <f>BZ385+BZ386+BZ387+BZ388+BZ389+BZ390</f>
        <v>200394.94190999999</v>
      </c>
      <c r="CA384" s="29">
        <f>BZ384/BY384*100</f>
        <v>64.285335904170083</v>
      </c>
      <c r="CB384" s="29">
        <f>CB385+CB386+CB387+CB388+CB389+CB390</f>
        <v>0</v>
      </c>
      <c r="CC384" s="29">
        <f>CC385+CC386+CC387+CC388+CC389+CC390</f>
        <v>0</v>
      </c>
      <c r="CD384" s="29">
        <f>CD385+CD386+CD387+CD388+CD389+CD390</f>
        <v>0</v>
      </c>
      <c r="CE384" s="29"/>
      <c r="CF384" s="29">
        <f>CF385+CF386+CF387+CF388+CF389+CF390</f>
        <v>8796.7000000000007</v>
      </c>
      <c r="CG384" s="29">
        <f>CG385+CG386+CG387+CG388+CG389+CG390</f>
        <v>10494.4</v>
      </c>
      <c r="CH384" s="29">
        <f>CH385+CH386+CH387+CH388+CH389+CH390</f>
        <v>6606.7709800000002</v>
      </c>
      <c r="CI384" s="29">
        <f>CH384/CG384*100</f>
        <v>62.955204490013728</v>
      </c>
      <c r="CJ384" s="29">
        <f>CJ385+CJ386+CJ387+CJ388+CJ389+CJ390</f>
        <v>1400</v>
      </c>
      <c r="CK384" s="29">
        <f>CK385+CK386+CK387+CK388+CK389+CK390</f>
        <v>1400</v>
      </c>
      <c r="CL384" s="29">
        <f>CL385+CL386+CL387+CL388+CL389+CL390</f>
        <v>590.17868999999996</v>
      </c>
      <c r="CM384" s="29">
        <f>CL384/CK384*100</f>
        <v>42.15562071428571</v>
      </c>
      <c r="CN384" s="29">
        <f>CN385+CN386+CN387+CN388+CN389+CN390</f>
        <v>45426.2</v>
      </c>
      <c r="CO384" s="29">
        <f>CO385+CO386+CO387+CO388+CO389+CO390</f>
        <v>38967.03</v>
      </c>
      <c r="CP384" s="29">
        <f>CP385+CP386+CP387+CP388+CP389+CP390</f>
        <v>30070.29739</v>
      </c>
      <c r="CQ384" s="28">
        <f>CP384/CO384*100</f>
        <v>77.168563757617662</v>
      </c>
      <c r="CR384" s="29">
        <f>CR385+CR386+CR387+CR388+CR389+CR390</f>
        <v>0</v>
      </c>
      <c r="CS384" s="29">
        <f>CS385+CS386+CS387+CS388+CS389+CS390</f>
        <v>0</v>
      </c>
      <c r="CT384" s="29">
        <f>CT385+CT386+CT387+CT388+CT389+CT390</f>
        <v>0</v>
      </c>
      <c r="CU384" s="82"/>
      <c r="CV384" s="82"/>
      <c r="CW384" s="29">
        <f t="shared" ref="CW384:CY384" si="942">CW385+CW386+CW387+CW388+CW389+CW390</f>
        <v>0</v>
      </c>
      <c r="CX384" s="29">
        <f t="shared" si="942"/>
        <v>0</v>
      </c>
      <c r="CY384" s="29">
        <f t="shared" si="942"/>
        <v>0</v>
      </c>
      <c r="CZ384" s="29">
        <f>CZ385+CZ386+CZ387+CZ388+CZ389+CZ390</f>
        <v>134814</v>
      </c>
      <c r="DA384" s="29">
        <f>DA385+DA386+DA387+DA388+DA389+DA390</f>
        <v>134814</v>
      </c>
      <c r="DB384" s="29">
        <f>DB385+DB386+DB387+DB388+DB389+DB390</f>
        <v>134814</v>
      </c>
      <c r="DC384" s="82">
        <f t="shared" si="859"/>
        <v>100</v>
      </c>
      <c r="DD384" s="29">
        <f>DD385+DD386+DD387+DD388+DD389+DD390</f>
        <v>0</v>
      </c>
      <c r="DE384" s="29">
        <f>DE385+DE386+DE387+DE388+DE389+DE390</f>
        <v>0</v>
      </c>
      <c r="DF384" s="29">
        <f>DF385+DF386+DF387+DF388+DF389+DF390</f>
        <v>0</v>
      </c>
      <c r="DG384" s="29"/>
      <c r="DH384" s="29"/>
      <c r="DI384" s="29">
        <f>DI385+DI386+DI387+DI388+DI389+DI390</f>
        <v>0</v>
      </c>
      <c r="DJ384" s="29">
        <f>DJ385+DJ386+DJ387+DJ388+DJ389+DJ390</f>
        <v>0</v>
      </c>
      <c r="DK384" s="29">
        <f>DK385+DK386+DK387+DK388+DK389+DK390</f>
        <v>0</v>
      </c>
      <c r="DL384" s="29"/>
      <c r="DM384" s="29">
        <f>DM385+DM386+DM387+DM388+DM389+DM390</f>
        <v>1609.14</v>
      </c>
      <c r="DN384" s="29">
        <f>DN385+DN386+DN387+DN388+DN389+DN390</f>
        <v>0</v>
      </c>
      <c r="DO384" s="28">
        <f>DN384/DM384*100</f>
        <v>0</v>
      </c>
      <c r="DP384" s="29">
        <f>DP385+DP386+DP387+DP388+DP389+DP390</f>
        <v>1282.8</v>
      </c>
      <c r="DQ384" s="29">
        <f>DQ385+DQ386+DQ387+DQ388+DQ389+DQ390</f>
        <v>1282.8</v>
      </c>
      <c r="DR384" s="29">
        <f>DR385+DR386+DR387+DR388+DR389+DR390</f>
        <v>377.11885999999998</v>
      </c>
      <c r="DS384" s="29">
        <f>DR384/DQ384*100</f>
        <v>29.398102588088555</v>
      </c>
      <c r="DT384" s="29"/>
      <c r="DU384" s="29">
        <f>DU385+DU386+DU387+DU388+DU389+DU390</f>
        <v>0</v>
      </c>
      <c r="DV384" s="29">
        <f>DV385+DV386+DV387+DV388+DV389+DV390</f>
        <v>0</v>
      </c>
      <c r="DW384" s="29">
        <f>DW385+DW386+DW387+DW388+DW389+DW390</f>
        <v>0</v>
      </c>
      <c r="DX384" s="29"/>
      <c r="DY384" s="29">
        <f t="shared" ref="DY384:ED384" si="943">DY385+DY386+DY387+DY388+DY389+DY390</f>
        <v>0</v>
      </c>
      <c r="DZ384" s="29">
        <f t="shared" si="943"/>
        <v>0</v>
      </c>
      <c r="EA384" s="29">
        <f t="shared" si="943"/>
        <v>0</v>
      </c>
      <c r="EB384" s="29">
        <v>153661</v>
      </c>
      <c r="EC384" s="29">
        <f t="shared" si="943"/>
        <v>153661</v>
      </c>
      <c r="ED384" s="29">
        <f t="shared" si="943"/>
        <v>83025.385810000007</v>
      </c>
      <c r="EE384" s="29">
        <f>ED384/EC384*100</f>
        <v>54.031527720111164</v>
      </c>
      <c r="EF384" s="29">
        <f>SUM(EF385:EF390)</f>
        <v>200000</v>
      </c>
      <c r="EG384" s="29">
        <f>SUM(EG385:EG390)</f>
        <v>200000</v>
      </c>
      <c r="EH384" s="29">
        <f>SUM(EH385:EH390)</f>
        <v>179262.65416000001</v>
      </c>
      <c r="EI384" s="28">
        <f t="shared" ref="EI384" si="944">EH384/EG384*100</f>
        <v>89.631327080000005</v>
      </c>
      <c r="EJ384" s="29">
        <f>EJ385+EJ386+EJ387+EJ388+EJ389+EJ390</f>
        <v>11728.9</v>
      </c>
      <c r="EK384" s="29">
        <f>EK385+EK386+EK387+EK388+EK389+EK390</f>
        <v>12750.7</v>
      </c>
      <c r="EL384" s="29">
        <f>EL385+EL386+EL387+EL388+EL389+EL390</f>
        <v>8049.3891800000001</v>
      </c>
      <c r="EM384" s="29">
        <f>EL384/EK384*100</f>
        <v>63.12899825107641</v>
      </c>
      <c r="EN384" s="29">
        <f>EN385+EN386+EN387+EN388+EN389+EN390</f>
        <v>2000.1</v>
      </c>
      <c r="EO384" s="29">
        <f>EO385+EO386+EO387+EO388+EO389+EO390</f>
        <v>2000.1</v>
      </c>
      <c r="EP384" s="29">
        <f>EP385+EP386+EP387+EP388+EP389+EP390</f>
        <v>523.20446000000004</v>
      </c>
      <c r="EQ384" s="29">
        <f>EP384/EO384*100</f>
        <v>26.158915054247288</v>
      </c>
      <c r="ER384" s="29">
        <f>ER385+ER386+ER387+ER388+ER389+ER390</f>
        <v>29550.1</v>
      </c>
      <c r="ES384" s="29">
        <f>ES385+ES386+ES387+ES388+ES389+ES390</f>
        <v>29550.1</v>
      </c>
      <c r="ET384" s="29">
        <f>ET385+ET386+ET387+ET388+ET389+ET390</f>
        <v>29205.4</v>
      </c>
      <c r="EU384" s="29">
        <f>ET384/ES384*100</f>
        <v>98.833506485595663</v>
      </c>
      <c r="EV384" s="29">
        <f>EV385+EV386+EV387+EV388+EV389+EV390</f>
        <v>20000</v>
      </c>
      <c r="EW384" s="29">
        <f>EW385+EW386+EW387+EW388+EW389+EW390</f>
        <v>20000</v>
      </c>
      <c r="EX384" s="29">
        <f>EX385+EX386+EX387+EX388+EX389+EX390</f>
        <v>20000</v>
      </c>
      <c r="EY384" s="29">
        <f>EX384/EW384*100</f>
        <v>100</v>
      </c>
      <c r="EZ384" s="29">
        <f>EZ385+EZ386+EZ387+EZ388+EZ389+EZ390</f>
        <v>2800</v>
      </c>
      <c r="FA384" s="29">
        <f>FA385+FA386+FA387+FA388+FA389+FA390</f>
        <v>2800</v>
      </c>
      <c r="FB384" s="29">
        <f>FB385+FB386+FB387+FB388+FB389+FB390</f>
        <v>2800</v>
      </c>
      <c r="FC384" s="29">
        <f>FB384/FA384*100</f>
        <v>100</v>
      </c>
      <c r="FD384" s="29">
        <f>FD385+FD386+FD387+FD388+FD389+FD390</f>
        <v>0</v>
      </c>
      <c r="FE384" s="29">
        <f>FE385+FE386+FE387+FE388+FE389+FE390</f>
        <v>0</v>
      </c>
      <c r="FF384" s="29">
        <f>FF385+FF386+FF387+FF388+FF389+FF390</f>
        <v>0</v>
      </c>
      <c r="FG384" s="29">
        <f>FG385+FG386+FG387+FG388+FG389+FG390</f>
        <v>0</v>
      </c>
      <c r="FH384" s="29"/>
      <c r="FI384" s="29">
        <f>FI385+FI386+FI387+FI388+FI389+FI390</f>
        <v>0</v>
      </c>
      <c r="FJ384" s="29">
        <f>FJ385+FJ386+FJ387+FJ388+FJ389+FJ390</f>
        <v>0</v>
      </c>
      <c r="FK384" s="29">
        <f>FK385+FK386+FK387+FK388+FK389+FK390</f>
        <v>0</v>
      </c>
      <c r="FL384" s="82"/>
      <c r="FM384" s="29">
        <f t="shared" ref="FM384:FR384" si="945">FM385+FM386+FM387+FM388+FM389+FM390</f>
        <v>0</v>
      </c>
      <c r="FN384" s="29">
        <f t="shared" si="945"/>
        <v>0</v>
      </c>
      <c r="FO384" s="29">
        <f t="shared" si="945"/>
        <v>0</v>
      </c>
      <c r="FP384" s="29">
        <f t="shared" ref="FP384" si="946">FP385+FP386+FP387+FP388+FP389+FP390</f>
        <v>2100.1</v>
      </c>
      <c r="FQ384" s="29">
        <f t="shared" si="945"/>
        <v>2100.1</v>
      </c>
      <c r="FR384" s="29">
        <f t="shared" si="945"/>
        <v>0</v>
      </c>
      <c r="FS384" s="29">
        <f>FR384/FQ384*100</f>
        <v>0</v>
      </c>
      <c r="FT384" s="28"/>
      <c r="FU384" s="29">
        <f>FU385+FU386+FU387+FU388+FU389+FU390</f>
        <v>0</v>
      </c>
      <c r="FV384" s="29">
        <f>FV385+FV386+FV387+FV388+FV389+FV390</f>
        <v>0</v>
      </c>
      <c r="FW384" s="29"/>
      <c r="FX384" s="29">
        <f>FX385+FX386+FX387+FX388+FX389+FX390</f>
        <v>0</v>
      </c>
      <c r="FY384" s="29">
        <f>FY385+FY386+FY387+FY388+FY389+FY390</f>
        <v>138959.22696</v>
      </c>
      <c r="FZ384" s="29">
        <f>FZ385+FZ386+FZ387+FZ388+FZ389+FZ390</f>
        <v>135246.72737000001</v>
      </c>
      <c r="GA384" s="29">
        <f>FZ384/FY384*100</f>
        <v>97.328353308219945</v>
      </c>
      <c r="GB384" s="29">
        <f>GB385+GB386+GB387+GB388+GB389+GB390</f>
        <v>0</v>
      </c>
      <c r="GC384" s="29">
        <f>GC385+GC386+GC387+GC388+GC389+GC390</f>
        <v>0</v>
      </c>
      <c r="GD384" s="29">
        <f>GD385+GD386+GD387+GD388+GD389+GD390</f>
        <v>0</v>
      </c>
      <c r="GE384" s="29"/>
      <c r="GF384" s="29">
        <f>GF385+GF386+GF387+GF388+GF389+GF390</f>
        <v>0</v>
      </c>
      <c r="GG384" s="29">
        <f>GG385+GG386+GG387+GG388+GG389+GG390</f>
        <v>13895.9</v>
      </c>
      <c r="GH384" s="29">
        <f>GH385+GH386+GH387+GH388+GH389+GH390</f>
        <v>12519.822679999999</v>
      </c>
      <c r="GI384" s="29">
        <f>GH384/GG384*100</f>
        <v>90.097242208133338</v>
      </c>
      <c r="GJ384" s="29"/>
      <c r="GK384" s="29">
        <f>GK385+GK386+GK387+GK388+GK389+GK390</f>
        <v>26681.102790000001</v>
      </c>
      <c r="GL384" s="29">
        <f>GL385+GL386+GL387+GL388+GL389+GL390</f>
        <v>17911.106010000003</v>
      </c>
      <c r="GM384" s="29">
        <f>GL384/GK384*100</f>
        <v>67.130306235741628</v>
      </c>
      <c r="GN384" s="29">
        <f>GN385+GN386+GN387+GN388+GN389+GN390</f>
        <v>384247.6</v>
      </c>
      <c r="GO384" s="29">
        <f>GO385+GO386+GO387+GO388+GO389+GO390</f>
        <v>385197.57511000003</v>
      </c>
      <c r="GP384" s="29">
        <f>GP385+GP386+GP387+GP388+GP389+GP390</f>
        <v>370230.82252999995</v>
      </c>
      <c r="GQ384" s="29">
        <f>GP384/GO384*100</f>
        <v>96.114525753251158</v>
      </c>
      <c r="GR384" s="29"/>
      <c r="GS384" s="29">
        <f>GS385+GS386+GS387+GS388+GS389+GS390</f>
        <v>0</v>
      </c>
      <c r="GT384" s="29">
        <f>GT385+GT386+GT387+GT388+GT389+GT390</f>
        <v>0</v>
      </c>
      <c r="GU384" s="29">
        <f>GU385+GU386+GU387+GU388+GU389+GU390</f>
        <v>0</v>
      </c>
      <c r="GV384" s="29">
        <f>SUM(GV385:GV390)</f>
        <v>5270.45</v>
      </c>
      <c r="GW384" s="29">
        <f>SUM(GW385:GW390)</f>
        <v>4801.4438499999997</v>
      </c>
      <c r="GX384" s="29">
        <f>SUM(GX385:GX390)</f>
        <v>0</v>
      </c>
      <c r="GY384" s="28">
        <f>GX384/GW384*100</f>
        <v>0</v>
      </c>
      <c r="GZ384" s="28"/>
      <c r="HA384" s="29">
        <f>HA385+HA386+HA387+HA388+HA389+HA390</f>
        <v>0</v>
      </c>
      <c r="HB384" s="29">
        <f>HB385+HB386+HB387+HB388+HB389+HB390</f>
        <v>0</v>
      </c>
      <c r="HC384" s="28"/>
      <c r="HD384" s="28"/>
      <c r="HE384" s="29">
        <f>HE385+HE386+HE387+HE388+HE389+HE390</f>
        <v>0</v>
      </c>
      <c r="HF384" s="29">
        <f>HF385+HF386+HF387+HF388+HF389+HF390</f>
        <v>0</v>
      </c>
      <c r="HG384" s="28"/>
      <c r="HH384" s="29">
        <f>HH385+HH386+HH387+HH388+HH389+HH390</f>
        <v>3000</v>
      </c>
      <c r="HI384" s="29">
        <f>HI385+HI386+HI387+HI388+HI389+HI390</f>
        <v>6000</v>
      </c>
      <c r="HJ384" s="29">
        <f>HJ385+HJ386+HJ387+HJ388+HJ389+HJ390</f>
        <v>5988.2955199999997</v>
      </c>
      <c r="HK384" s="28">
        <f>HJ384/HI384*100</f>
        <v>99.80492533333333</v>
      </c>
      <c r="HL384" s="29">
        <f>HL385+HL386+HL387+HL388+HL389+HL390</f>
        <v>4956.8</v>
      </c>
      <c r="HM384" s="29">
        <f>HM385+HM386+HM387+HM388+HM389+HM390</f>
        <v>6248.6</v>
      </c>
      <c r="HN384" s="29">
        <f>HN385+HN386+HN387+HN388+HN389+HN390</f>
        <v>4196.7069499999998</v>
      </c>
      <c r="HO384" s="28">
        <f>HN384/HM384*100</f>
        <v>67.162355567647154</v>
      </c>
      <c r="HP384" s="29">
        <f>HP385+HP386+HP387+HP388+HP389+HP390</f>
        <v>0</v>
      </c>
      <c r="HQ384" s="29">
        <f>HQ385+HQ386+HQ387+HQ388+HQ389+HQ390</f>
        <v>526.5</v>
      </c>
      <c r="HR384" s="29">
        <f>HR385+HR386+HR387+HR388+HR389+HR390</f>
        <v>503.97037</v>
      </c>
      <c r="HS384" s="28">
        <f>HR384/HQ384*100</f>
        <v>95.720867996201335</v>
      </c>
      <c r="HT384" s="29">
        <f>HT385+HT386+HT387+HT388+HT389+HT390</f>
        <v>10435.799999999999</v>
      </c>
      <c r="HU384" s="29">
        <f>HU385+HU386+HU387+HU388+HU389+HU390</f>
        <v>10435.799999999999</v>
      </c>
      <c r="HV384" s="29">
        <f>HV385+HV386+HV387+HV388+HV389+HV390</f>
        <v>6642.3966100000007</v>
      </c>
      <c r="HW384" s="28">
        <f t="shared" si="937"/>
        <v>63.650094961574588</v>
      </c>
      <c r="HX384" s="29"/>
      <c r="HY384" s="29"/>
      <c r="HZ384" s="29"/>
      <c r="IA384" s="28"/>
      <c r="IB384" s="29"/>
      <c r="IC384" s="29"/>
      <c r="ID384" s="29"/>
      <c r="IE384" s="28"/>
      <c r="IF384" s="29"/>
      <c r="IG384" s="29"/>
      <c r="IH384" s="29"/>
      <c r="II384" s="28"/>
      <c r="IJ384" s="28"/>
      <c r="IK384" s="29"/>
      <c r="IL384" s="29"/>
      <c r="IM384" s="28"/>
      <c r="IN384" s="28"/>
      <c r="IO384" s="29"/>
      <c r="IP384" s="29"/>
      <c r="IQ384" s="28"/>
      <c r="IR384" s="82"/>
      <c r="IS384" s="29">
        <f>IS385+IS386+IS387+IS388+IS389+IS390</f>
        <v>0</v>
      </c>
      <c r="IT384" s="29">
        <f>IT385+IT386+IT387+IT388+IT389+IT390</f>
        <v>0</v>
      </c>
      <c r="IU384" s="82"/>
      <c r="IV384" s="29"/>
      <c r="IW384" s="29"/>
      <c r="IX384" s="29"/>
      <c r="IY384" s="28"/>
      <c r="IZ384" s="29"/>
      <c r="JA384" s="29"/>
      <c r="JB384" s="29"/>
      <c r="JC384" s="28"/>
      <c r="JD384" s="28"/>
      <c r="JE384" s="29">
        <f>SUM(JE385:JE390)</f>
        <v>865.31461000000002</v>
      </c>
      <c r="JF384" s="29">
        <f>SUM(JF385:JF390)</f>
        <v>0</v>
      </c>
      <c r="JG384" s="28"/>
      <c r="JH384" s="29">
        <f>SUM(JH385:JH390)</f>
        <v>270189</v>
      </c>
      <c r="JI384" s="29">
        <f>SUM(JI385:JI390)</f>
        <v>289716.55674999999</v>
      </c>
      <c r="JJ384" s="29">
        <f>SUM(JJ385:JJ390)</f>
        <v>241987.86283000003</v>
      </c>
      <c r="JK384" s="28">
        <f t="shared" ref="JK384" si="947">JJ384/JI384*100</f>
        <v>83.525727885415378</v>
      </c>
      <c r="JL384" s="28"/>
      <c r="JM384" s="29">
        <f>SUM(JM385:JM390)</f>
        <v>0</v>
      </c>
      <c r="JN384" s="29">
        <f>SUM(JN385:JN390)</f>
        <v>0</v>
      </c>
      <c r="JO384" s="28"/>
      <c r="JP384" s="29"/>
      <c r="JQ384" s="29"/>
      <c r="JR384" s="29"/>
      <c r="JS384" s="28"/>
      <c r="JT384" s="28"/>
      <c r="JU384" s="28"/>
      <c r="JV384" s="28"/>
      <c r="JW384" s="28"/>
      <c r="JX384" s="75"/>
      <c r="JY384" s="75">
        <f>SUM(JY385:JY390)</f>
        <v>0</v>
      </c>
      <c r="JZ384" s="75">
        <f>SUM(JZ385:JZ390)</f>
        <v>0</v>
      </c>
      <c r="KA384" s="75"/>
      <c r="KB384" s="28"/>
      <c r="KC384" s="29">
        <f>SUM(KC385:KC390)</f>
        <v>0</v>
      </c>
      <c r="KD384" s="29">
        <f>SUM(KD385:KD390)</f>
        <v>0</v>
      </c>
      <c r="KE384" s="28"/>
      <c r="KF384" s="28"/>
      <c r="KG384" s="29">
        <f>SUM(KG385:KG390)</f>
        <v>0</v>
      </c>
      <c r="KH384" s="29">
        <f>SUM(KH385:KH390)</f>
        <v>0</v>
      </c>
      <c r="KI384" s="28"/>
      <c r="KJ384" s="29">
        <f>SUM(KJ385:KJ390)</f>
        <v>61697.415729999993</v>
      </c>
      <c r="KK384" s="29">
        <f>SUM(KK385:KK390)</f>
        <v>61697.415729999993</v>
      </c>
      <c r="KL384" s="29">
        <f>SUM(KL385:KL390)</f>
        <v>61697.415729999993</v>
      </c>
      <c r="KM384" s="28">
        <f>KL384/KK384*100</f>
        <v>100</v>
      </c>
      <c r="KN384" s="29">
        <f>SUM(KN385:KN390)</f>
        <v>0</v>
      </c>
      <c r="KO384" s="29">
        <f>SUM(KO385:KO390)</f>
        <v>500</v>
      </c>
      <c r="KP384" s="29">
        <f>SUM(KP385:KP390)</f>
        <v>359.63</v>
      </c>
      <c r="KQ384" s="28">
        <f>KP384/KO384*100</f>
        <v>71.926000000000002</v>
      </c>
      <c r="KR384" s="29">
        <f>SUM(KR385:KR390)</f>
        <v>0</v>
      </c>
      <c r="KS384" s="29">
        <f>SUM(KS385:KS390)</f>
        <v>0</v>
      </c>
      <c r="KT384" s="29">
        <f>SUM(KT385:KT390)</f>
        <v>0</v>
      </c>
      <c r="KU384" s="28"/>
      <c r="KV384" s="29">
        <f>SUM(KV385:KV390)</f>
        <v>0</v>
      </c>
      <c r="KW384" s="29">
        <f>SUM(KW385:KW390)</f>
        <v>0</v>
      </c>
      <c r="KX384" s="29">
        <f>SUM(KX385:KX390)</f>
        <v>0</v>
      </c>
      <c r="KY384" s="28"/>
      <c r="KZ384" s="29">
        <f>SUM(KZ385:KZ390)</f>
        <v>0</v>
      </c>
      <c r="LA384" s="29">
        <f>SUM(LA385:LA390)</f>
        <v>0</v>
      </c>
      <c r="LB384" s="29">
        <f>SUM(LB385:LB390)</f>
        <v>0</v>
      </c>
      <c r="LC384" s="28"/>
      <c r="LD384" s="29">
        <f>SUM(LD385:LD390)</f>
        <v>0</v>
      </c>
      <c r="LE384" s="29">
        <f>SUM(LE385:LE390)</f>
        <v>150000</v>
      </c>
      <c r="LF384" s="29">
        <f>SUM(LF385:LF390)</f>
        <v>131204.17818000002</v>
      </c>
      <c r="LG384" s="28">
        <f t="shared" ref="LG384" si="948">LF384/LE384*100</f>
        <v>87.469452120000014</v>
      </c>
      <c r="LH384" s="29">
        <f>SUM(LH385:LH390)</f>
        <v>0</v>
      </c>
      <c r="LI384" s="29">
        <f>SUM(LI385:LI390)</f>
        <v>0</v>
      </c>
      <c r="LJ384" s="29">
        <f>SUM(LJ385:LJ390)</f>
        <v>0</v>
      </c>
      <c r="LK384" s="28"/>
      <c r="LL384" s="29">
        <f>SUM(LL385:LL390)</f>
        <v>0</v>
      </c>
      <c r="LM384" s="29">
        <f>SUM(LM385:LM390)</f>
        <v>0</v>
      </c>
      <c r="LN384" s="29">
        <f>SUM(LN385:LN390)</f>
        <v>0</v>
      </c>
      <c r="LO384" s="28"/>
      <c r="LP384" s="29">
        <f>SUM(LP385:LP390)</f>
        <v>0</v>
      </c>
      <c r="LQ384" s="29">
        <f>SUM(LQ385:LQ390)</f>
        <v>101010.10102</v>
      </c>
      <c r="LR384" s="29">
        <f>SUM(LR385:LR390)</f>
        <v>14714.04169</v>
      </c>
      <c r="LS384" s="28">
        <f t="shared" ref="LS384" si="949">LR384/LQ384*100</f>
        <v>14.566901271672444</v>
      </c>
    </row>
    <row r="385" spans="1:331" ht="20.25" customHeight="1" x14ac:dyDescent="0.25">
      <c r="A385" s="66" t="s">
        <v>216</v>
      </c>
      <c r="B385" s="198">
        <f t="shared" si="853"/>
        <v>993837.76402999996</v>
      </c>
      <c r="C385" s="198">
        <f t="shared" si="854"/>
        <v>1267189.8757400003</v>
      </c>
      <c r="D385" s="198">
        <f t="shared" si="855"/>
        <v>1267189.8757400003</v>
      </c>
      <c r="E385" s="198"/>
      <c r="F385" s="198">
        <f t="shared" si="856"/>
        <v>1026144.9388500002</v>
      </c>
      <c r="G385" s="26">
        <f t="shared" si="922"/>
        <v>80.977993787297493</v>
      </c>
      <c r="H385" s="26">
        <v>1639.8</v>
      </c>
      <c r="I385" s="26">
        <v>1639.8</v>
      </c>
      <c r="J385" s="26">
        <v>1639.8</v>
      </c>
      <c r="K385" s="26">
        <f>J385/I385*100</f>
        <v>100</v>
      </c>
      <c r="L385" s="26"/>
      <c r="M385" s="27"/>
      <c r="N385" s="27"/>
      <c r="O385" s="27"/>
      <c r="P385" s="27"/>
      <c r="Q385" s="27"/>
      <c r="R385" s="27"/>
      <c r="S385" s="27"/>
      <c r="T385" s="27"/>
      <c r="U385" s="27"/>
      <c r="V385" s="27"/>
      <c r="W385" s="27"/>
      <c r="X385" s="27"/>
      <c r="Y385" s="27"/>
      <c r="Z385" s="27"/>
      <c r="AA385" s="27"/>
      <c r="AB385" s="26">
        <v>10419</v>
      </c>
      <c r="AC385" s="26">
        <v>9229.4201999999987</v>
      </c>
      <c r="AD385" s="26">
        <v>8985.8674600000013</v>
      </c>
      <c r="AE385" s="27">
        <f>AD385/AC385*100</f>
        <v>97.361126325140148</v>
      </c>
      <c r="AF385" s="27"/>
      <c r="AG385" s="26"/>
      <c r="AH385" s="26"/>
      <c r="AI385" s="26"/>
      <c r="AJ385" s="26"/>
      <c r="AK385" s="27">
        <v>0</v>
      </c>
      <c r="AL385" s="27">
        <v>0</v>
      </c>
      <c r="AM385" s="26"/>
      <c r="AN385" s="27"/>
      <c r="AO385" s="27"/>
      <c r="AP385" s="27"/>
      <c r="AQ385" s="27"/>
      <c r="AR385" s="27">
        <v>102.1</v>
      </c>
      <c r="AS385" s="27">
        <v>102.04</v>
      </c>
      <c r="AT385" s="27">
        <v>102.04</v>
      </c>
      <c r="AU385" s="26">
        <f>AT385/AS385*100</f>
        <v>100</v>
      </c>
      <c r="AV385" s="27">
        <v>51.020410000000005</v>
      </c>
      <c r="AW385" s="27">
        <v>51.020410000000005</v>
      </c>
      <c r="AX385" s="27">
        <v>51.020410000000005</v>
      </c>
      <c r="AY385" s="26">
        <f>AX385/AW385*100</f>
        <v>100</v>
      </c>
      <c r="AZ385" s="27">
        <v>1171.5278899999998</v>
      </c>
      <c r="BA385" s="27">
        <v>1171.5278899999998</v>
      </c>
      <c r="BB385" s="27">
        <v>1171.5278899999998</v>
      </c>
      <c r="BC385" s="26">
        <f>BB385/BA385*100</f>
        <v>100</v>
      </c>
      <c r="BD385" s="27"/>
      <c r="BE385" s="27"/>
      <c r="BF385" s="27"/>
      <c r="BG385" s="26"/>
      <c r="BH385" s="27">
        <v>19000</v>
      </c>
      <c r="BI385" s="27">
        <v>17255.102039999998</v>
      </c>
      <c r="BJ385" s="27">
        <v>17255.102039999998</v>
      </c>
      <c r="BK385" s="26">
        <f>BJ385/BI385*100</f>
        <v>100</v>
      </c>
      <c r="BL385" s="26"/>
      <c r="BM385" s="27"/>
      <c r="BN385" s="27"/>
      <c r="BO385" s="26"/>
      <c r="BP385" s="26"/>
      <c r="BQ385" s="26"/>
      <c r="BR385" s="26"/>
      <c r="BS385" s="26"/>
      <c r="BT385" s="27">
        <v>0</v>
      </c>
      <c r="BU385" s="27">
        <v>0</v>
      </c>
      <c r="BV385" s="27"/>
      <c r="BW385" s="26"/>
      <c r="BX385" s="27">
        <v>218370.8</v>
      </c>
      <c r="BY385" s="27">
        <v>311727.3</v>
      </c>
      <c r="BZ385" s="26">
        <v>200394.94190999999</v>
      </c>
      <c r="CA385" s="27">
        <f>BZ385/BY385*100</f>
        <v>64.285335904170083</v>
      </c>
      <c r="CB385" s="27"/>
      <c r="CC385" s="27"/>
      <c r="CD385" s="27"/>
      <c r="CE385" s="27"/>
      <c r="CF385" s="27">
        <v>8796.7000000000007</v>
      </c>
      <c r="CG385" s="26">
        <v>10494.4</v>
      </c>
      <c r="CH385" s="26">
        <v>6606.7709800000002</v>
      </c>
      <c r="CI385" s="27">
        <f>CH385/CG385*100</f>
        <v>62.955204490013728</v>
      </c>
      <c r="CJ385" s="27">
        <v>1400</v>
      </c>
      <c r="CK385" s="27">
        <v>1400</v>
      </c>
      <c r="CL385" s="27">
        <v>590.17868999999996</v>
      </c>
      <c r="CM385" s="27">
        <f>CL385/CK385*100</f>
        <v>42.15562071428571</v>
      </c>
      <c r="CN385" s="27">
        <v>45426.2</v>
      </c>
      <c r="CO385" s="27">
        <v>38967.03</v>
      </c>
      <c r="CP385" s="27">
        <v>30070.29739</v>
      </c>
      <c r="CQ385" s="26">
        <f>CP385/CO385*100</f>
        <v>77.168563757617662</v>
      </c>
      <c r="CR385" s="27"/>
      <c r="CS385" s="27"/>
      <c r="CT385" s="27"/>
      <c r="CU385" s="31"/>
      <c r="CV385" s="31"/>
      <c r="CW385" s="27"/>
      <c r="CX385" s="27"/>
      <c r="CY385" s="27"/>
      <c r="CZ385" s="27"/>
      <c r="DA385" s="27"/>
      <c r="DB385" s="27"/>
      <c r="DC385" s="31"/>
      <c r="DD385" s="27"/>
      <c r="DE385" s="27"/>
      <c r="DF385" s="27"/>
      <c r="DG385" s="27"/>
      <c r="DH385" s="27"/>
      <c r="DI385" s="27"/>
      <c r="DJ385" s="27"/>
      <c r="DK385" s="27"/>
      <c r="DL385" s="27"/>
      <c r="DM385" s="27"/>
      <c r="DN385" s="195"/>
      <c r="DO385" s="26"/>
      <c r="DP385" s="27">
        <v>1282.8</v>
      </c>
      <c r="DQ385" s="27">
        <v>1282.8</v>
      </c>
      <c r="DR385" s="27">
        <v>377.11885999999998</v>
      </c>
      <c r="DS385" s="27">
        <f>DR385/DQ385*100</f>
        <v>29.398102588088555</v>
      </c>
      <c r="DT385" s="27"/>
      <c r="DU385" s="27"/>
      <c r="DV385" s="27"/>
      <c r="DW385" s="27"/>
      <c r="DX385" s="27"/>
      <c r="DY385" s="27"/>
      <c r="DZ385" s="27"/>
      <c r="EA385" s="27"/>
      <c r="EB385" s="27">
        <v>153661</v>
      </c>
      <c r="EC385" s="27">
        <v>153661</v>
      </c>
      <c r="ED385" s="27">
        <v>83025.385810000007</v>
      </c>
      <c r="EE385" s="27">
        <f>ED385/EC385*100</f>
        <v>54.031527720111164</v>
      </c>
      <c r="EF385" s="27"/>
      <c r="EG385" s="27"/>
      <c r="EH385" s="27"/>
      <c r="EI385" s="26"/>
      <c r="EJ385" s="27">
        <v>11728.9</v>
      </c>
      <c r="EK385" s="27">
        <v>12750.7</v>
      </c>
      <c r="EL385" s="27">
        <v>8049.3891800000001</v>
      </c>
      <c r="EM385" s="27">
        <f>EL385/EK385*100</f>
        <v>63.12899825107641</v>
      </c>
      <c r="EN385" s="27">
        <v>2000.1</v>
      </c>
      <c r="EO385" s="27">
        <v>2000.1</v>
      </c>
      <c r="EP385" s="27">
        <v>523.20446000000004</v>
      </c>
      <c r="EQ385" s="27">
        <f>EP385/EO385*100</f>
        <v>26.158915054247288</v>
      </c>
      <c r="ER385" s="27">
        <v>29550.1</v>
      </c>
      <c r="ES385" s="27">
        <v>29550.1</v>
      </c>
      <c r="ET385" s="27">
        <v>29205.4</v>
      </c>
      <c r="EU385" s="27">
        <f>ET385/ES385*100</f>
        <v>98.833506485595663</v>
      </c>
      <c r="EV385" s="27">
        <v>20000</v>
      </c>
      <c r="EW385" s="27">
        <v>20000</v>
      </c>
      <c r="EX385" s="27">
        <v>20000</v>
      </c>
      <c r="EY385" s="27">
        <f>EX385/EW385*100</f>
        <v>100</v>
      </c>
      <c r="EZ385" s="27">
        <v>2800</v>
      </c>
      <c r="FA385" s="27">
        <v>2800</v>
      </c>
      <c r="FB385" s="163">
        <v>2800</v>
      </c>
      <c r="FC385" s="27">
        <f>FB385/FA385*100</f>
        <v>100</v>
      </c>
      <c r="FD385" s="27"/>
      <c r="FE385" s="27"/>
      <c r="FF385" s="27"/>
      <c r="FG385" s="27"/>
      <c r="FH385" s="27"/>
      <c r="FI385" s="27"/>
      <c r="FJ385" s="27"/>
      <c r="FK385" s="27"/>
      <c r="FL385" s="31"/>
      <c r="FM385" s="27"/>
      <c r="FN385" s="27"/>
      <c r="FO385" s="27"/>
      <c r="FP385" s="27">
        <v>2100.1</v>
      </c>
      <c r="FQ385" s="27">
        <v>2100.1</v>
      </c>
      <c r="FR385" s="27"/>
      <c r="FS385" s="27">
        <f>FR385/FQ385*100</f>
        <v>0</v>
      </c>
      <c r="FT385" s="26"/>
      <c r="FU385" s="27"/>
      <c r="FV385" s="27"/>
      <c r="FW385" s="27"/>
      <c r="FX385" s="27"/>
      <c r="FY385" s="27">
        <v>138959.22696</v>
      </c>
      <c r="FZ385" s="27">
        <v>135246.72737000001</v>
      </c>
      <c r="GA385" s="27">
        <f>FZ385/FY385*100</f>
        <v>97.328353308219945</v>
      </c>
      <c r="GB385" s="27"/>
      <c r="GC385" s="27"/>
      <c r="GD385" s="27"/>
      <c r="GE385" s="27"/>
      <c r="GF385" s="27"/>
      <c r="GG385" s="27">
        <v>13895.9</v>
      </c>
      <c r="GH385" s="27">
        <v>12519.822679999999</v>
      </c>
      <c r="GI385" s="27">
        <f>GH385/GG385*100</f>
        <v>90.097242208133338</v>
      </c>
      <c r="GJ385" s="27"/>
      <c r="GK385" s="27">
        <v>26681.102790000001</v>
      </c>
      <c r="GL385" s="27">
        <v>17911.106010000003</v>
      </c>
      <c r="GM385" s="27">
        <f>GL385/GK385*100</f>
        <v>67.130306235741628</v>
      </c>
      <c r="GN385" s="27">
        <v>384247.6</v>
      </c>
      <c r="GO385" s="27">
        <v>385197.57511000003</v>
      </c>
      <c r="GP385" s="27">
        <v>370230.82252999995</v>
      </c>
      <c r="GQ385" s="27">
        <f>GP385/GO385*100</f>
        <v>96.114525753251158</v>
      </c>
      <c r="GR385" s="27"/>
      <c r="GS385" s="27">
        <v>0</v>
      </c>
      <c r="GT385" s="27">
        <v>0</v>
      </c>
      <c r="GU385" s="26"/>
      <c r="GV385" s="27"/>
      <c r="GW385" s="27"/>
      <c r="GX385" s="27"/>
      <c r="GY385" s="26"/>
      <c r="GZ385" s="26"/>
      <c r="HA385" s="27"/>
      <c r="HB385" s="27"/>
      <c r="HC385" s="26"/>
      <c r="HD385" s="26"/>
      <c r="HE385" s="27"/>
      <c r="HF385" s="27"/>
      <c r="HG385" s="26"/>
      <c r="HH385" s="27">
        <v>3000</v>
      </c>
      <c r="HI385" s="27">
        <v>6000</v>
      </c>
      <c r="HJ385" s="27">
        <v>5988.2955199999997</v>
      </c>
      <c r="HK385" s="26">
        <f>HJ385/HI385*100</f>
        <v>99.80492533333333</v>
      </c>
      <c r="HL385" s="27">
        <v>4956.8</v>
      </c>
      <c r="HM385" s="27">
        <v>6248.6</v>
      </c>
      <c r="HN385" s="27">
        <v>4196.7069499999998</v>
      </c>
      <c r="HO385" s="26">
        <f>HN385/HM385*100</f>
        <v>67.162355567647154</v>
      </c>
      <c r="HP385" s="27"/>
      <c r="HQ385" s="27">
        <v>526.5</v>
      </c>
      <c r="HR385" s="27">
        <v>503.97037</v>
      </c>
      <c r="HS385" s="26">
        <f>HR385/HQ385*100</f>
        <v>95.720867996201335</v>
      </c>
      <c r="HT385" s="27">
        <v>10435.799999999999</v>
      </c>
      <c r="HU385" s="27">
        <v>10435.799999999999</v>
      </c>
      <c r="HV385" s="27">
        <v>6642.3966100000007</v>
      </c>
      <c r="HW385" s="26">
        <f t="shared" si="937"/>
        <v>63.650094961574588</v>
      </c>
      <c r="HX385" s="27"/>
      <c r="HY385" s="27"/>
      <c r="HZ385" s="27"/>
      <c r="IA385" s="26"/>
      <c r="IB385" s="27"/>
      <c r="IC385" s="27"/>
      <c r="ID385" s="27"/>
      <c r="IE385" s="26"/>
      <c r="IF385" s="27"/>
      <c r="IG385" s="27"/>
      <c r="IH385" s="27"/>
      <c r="II385" s="26"/>
      <c r="IJ385" s="26"/>
      <c r="IK385" s="27"/>
      <c r="IL385" s="27"/>
      <c r="IM385" s="26"/>
      <c r="IN385" s="26"/>
      <c r="IO385" s="27"/>
      <c r="IP385" s="27"/>
      <c r="IQ385" s="26"/>
      <c r="IR385" s="31"/>
      <c r="IS385" s="27"/>
      <c r="IT385" s="27"/>
      <c r="IU385" s="31"/>
      <c r="IV385" s="27"/>
      <c r="IW385" s="27"/>
      <c r="IX385" s="27"/>
      <c r="IY385" s="26"/>
      <c r="IZ385" s="27"/>
      <c r="JA385" s="27"/>
      <c r="JB385" s="27"/>
      <c r="JC385" s="26"/>
      <c r="JD385" s="26"/>
      <c r="JE385" s="27">
        <v>865.31461000000002</v>
      </c>
      <c r="JF385" s="27"/>
      <c r="JG385" s="26"/>
      <c r="JH385" s="27"/>
      <c r="JI385" s="27"/>
      <c r="JJ385" s="27"/>
      <c r="JK385" s="26"/>
      <c r="JL385" s="26"/>
      <c r="JM385" s="27"/>
      <c r="JN385" s="27"/>
      <c r="JO385" s="26"/>
      <c r="JP385" s="27"/>
      <c r="JQ385" s="27"/>
      <c r="JR385" s="27"/>
      <c r="JS385" s="26"/>
      <c r="JT385" s="26"/>
      <c r="JU385" s="26"/>
      <c r="JV385" s="26"/>
      <c r="JW385" s="26"/>
      <c r="JX385" s="30"/>
      <c r="JY385" s="30"/>
      <c r="JZ385" s="30"/>
      <c r="KA385" s="30"/>
      <c r="KB385" s="26"/>
      <c r="KC385" s="27"/>
      <c r="KD385" s="27"/>
      <c r="KE385" s="26"/>
      <c r="KF385" s="26"/>
      <c r="KG385" s="27"/>
      <c r="KH385" s="27"/>
      <c r="KI385" s="26"/>
      <c r="KJ385" s="26">
        <v>61697.415729999993</v>
      </c>
      <c r="KK385" s="27">
        <v>61697.415729999993</v>
      </c>
      <c r="KL385" s="27">
        <v>61697.415729999993</v>
      </c>
      <c r="KM385" s="26">
        <f>KL385/KK385*100</f>
        <v>100</v>
      </c>
      <c r="KN385" s="26"/>
      <c r="KO385" s="27">
        <v>500</v>
      </c>
      <c r="KP385" s="27">
        <v>359.63</v>
      </c>
      <c r="KQ385" s="26">
        <f>KP385/KO385*100</f>
        <v>71.926000000000002</v>
      </c>
      <c r="KR385" s="26"/>
      <c r="KS385" s="27"/>
      <c r="KT385" s="27"/>
      <c r="KU385" s="26"/>
      <c r="KV385" s="26"/>
      <c r="KW385" s="27"/>
      <c r="KX385" s="27"/>
      <c r="KY385" s="26"/>
      <c r="KZ385" s="26"/>
      <c r="LA385" s="27"/>
      <c r="LB385" s="27"/>
      <c r="LC385" s="26"/>
      <c r="LD385" s="26"/>
      <c r="LE385" s="27"/>
      <c r="LF385" s="27"/>
      <c r="LG385" s="26"/>
      <c r="LH385" s="26"/>
      <c r="LI385" s="27"/>
      <c r="LJ385" s="27"/>
      <c r="LK385" s="26"/>
      <c r="LL385" s="26"/>
      <c r="LM385" s="27"/>
      <c r="LN385" s="27"/>
      <c r="LO385" s="26"/>
      <c r="LP385" s="26"/>
      <c r="LQ385" s="27"/>
      <c r="LR385" s="27"/>
      <c r="LS385" s="26"/>
    </row>
    <row r="386" spans="1:331" ht="15" customHeight="1" x14ac:dyDescent="0.25">
      <c r="A386" s="66" t="s">
        <v>506</v>
      </c>
      <c r="B386" s="198">
        <f t="shared" si="853"/>
        <v>526459.44999999995</v>
      </c>
      <c r="C386" s="198">
        <f t="shared" si="854"/>
        <v>798028.10162000009</v>
      </c>
      <c r="D386" s="198">
        <f t="shared" si="855"/>
        <v>798028.10162000009</v>
      </c>
      <c r="E386" s="198"/>
      <c r="F386" s="198">
        <f t="shared" si="856"/>
        <v>615756.27505000005</v>
      </c>
      <c r="G386" s="26">
        <f t="shared" si="922"/>
        <v>77.159723297965627</v>
      </c>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7"/>
      <c r="AF386" s="27"/>
      <c r="AG386" s="26"/>
      <c r="AH386" s="26"/>
      <c r="AI386" s="26"/>
      <c r="AJ386" s="26"/>
      <c r="AK386" s="26"/>
      <c r="AL386" s="26"/>
      <c r="AM386" s="26"/>
      <c r="AN386" s="26"/>
      <c r="AO386" s="26"/>
      <c r="AP386" s="26">
        <v>0</v>
      </c>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v>1500</v>
      </c>
      <c r="BR386" s="26"/>
      <c r="BS386" s="26">
        <f t="shared" si="858"/>
        <v>0</v>
      </c>
      <c r="BT386" s="26">
        <v>51000</v>
      </c>
      <c r="BU386" s="26">
        <v>51000</v>
      </c>
      <c r="BV386" s="19">
        <v>48587.538189999999</v>
      </c>
      <c r="BW386" s="26">
        <f>BV386/BU386*100</f>
        <v>95.269682725490185</v>
      </c>
      <c r="BX386" s="184"/>
      <c r="BY386" s="184"/>
      <c r="BZ386" s="184"/>
      <c r="CA386" s="184"/>
      <c r="CB386" s="26"/>
      <c r="CC386" s="26"/>
      <c r="CD386" s="26"/>
      <c r="CE386" s="80"/>
      <c r="CF386" s="26"/>
      <c r="CG386" s="26"/>
      <c r="CH386" s="26"/>
      <c r="CI386" s="80"/>
      <c r="CJ386" s="26"/>
      <c r="CK386" s="26"/>
      <c r="CL386" s="26"/>
      <c r="CM386" s="80"/>
      <c r="CN386" s="26"/>
      <c r="CO386" s="26"/>
      <c r="CP386" s="26"/>
      <c r="CQ386" s="80"/>
      <c r="CR386" s="26"/>
      <c r="CS386" s="26"/>
      <c r="CT386" s="26"/>
      <c r="CU386" s="31"/>
      <c r="CV386" s="31"/>
      <c r="CW386" s="26"/>
      <c r="CX386" s="26"/>
      <c r="CY386" s="80"/>
      <c r="CZ386" s="26"/>
      <c r="DA386" s="26"/>
      <c r="DB386" s="26"/>
      <c r="DC386" s="31"/>
      <c r="DD386" s="26"/>
      <c r="DE386" s="26"/>
      <c r="DF386" s="26"/>
      <c r="DG386" s="80"/>
      <c r="DH386" s="80"/>
      <c r="DI386" s="26"/>
      <c r="DJ386" s="26"/>
      <c r="DK386" s="80"/>
      <c r="DL386" s="80"/>
      <c r="DM386" s="26"/>
      <c r="DN386" s="26"/>
      <c r="DO386" s="26"/>
      <c r="DP386" s="26"/>
      <c r="DQ386" s="26"/>
      <c r="DR386" s="26"/>
      <c r="DS386" s="80"/>
      <c r="DT386" s="80"/>
      <c r="DU386" s="27"/>
      <c r="DV386" s="26"/>
      <c r="DW386" s="80"/>
      <c r="DX386" s="80"/>
      <c r="DY386" s="27"/>
      <c r="DZ386" s="26"/>
      <c r="EA386" s="80"/>
      <c r="EB386" s="27"/>
      <c r="EC386" s="27"/>
      <c r="ED386" s="26"/>
      <c r="EE386" s="80"/>
      <c r="EF386" s="27">
        <v>200000</v>
      </c>
      <c r="EG386" s="27">
        <v>200000</v>
      </c>
      <c r="EH386" s="26">
        <v>179262.65416000001</v>
      </c>
      <c r="EI386" s="26">
        <f>EH386/EG386*100</f>
        <v>89.631327080000005</v>
      </c>
      <c r="EJ386" s="27"/>
      <c r="EK386" s="27"/>
      <c r="EL386" s="26"/>
      <c r="EM386" s="80"/>
      <c r="EN386" s="27"/>
      <c r="EO386" s="27"/>
      <c r="EP386" s="26"/>
      <c r="EQ386" s="80"/>
      <c r="ER386" s="26"/>
      <c r="ES386" s="26"/>
      <c r="ET386" s="26"/>
      <c r="EU386" s="80"/>
      <c r="EV386" s="26"/>
      <c r="EW386" s="26"/>
      <c r="EX386" s="26"/>
      <c r="EY386" s="26"/>
      <c r="EZ386" s="26"/>
      <c r="FA386" s="26"/>
      <c r="FB386" s="26"/>
      <c r="FC386" s="26"/>
      <c r="FD386" s="27"/>
      <c r="FE386" s="27"/>
      <c r="FF386" s="26"/>
      <c r="FG386" s="80"/>
      <c r="FH386" s="80"/>
      <c r="FI386" s="27"/>
      <c r="FJ386" s="26"/>
      <c r="FK386" s="80"/>
      <c r="FL386" s="31"/>
      <c r="FM386" s="27"/>
      <c r="FN386" s="26"/>
      <c r="FO386" s="80"/>
      <c r="FP386" s="26"/>
      <c r="FQ386" s="26"/>
      <c r="FR386" s="26"/>
      <c r="FS386" s="27"/>
      <c r="FT386" s="26"/>
      <c r="FU386" s="26"/>
      <c r="FV386" s="26"/>
      <c r="FW386" s="80"/>
      <c r="FX386" s="26"/>
      <c r="FY386" s="26"/>
      <c r="FZ386" s="26"/>
      <c r="GA386" s="80"/>
      <c r="GB386" s="26"/>
      <c r="GC386" s="26"/>
      <c r="GD386" s="26"/>
      <c r="GE386" s="80"/>
      <c r="GF386" s="26"/>
      <c r="GG386" s="26"/>
      <c r="GH386" s="26"/>
      <c r="GI386" s="80"/>
      <c r="GJ386" s="80"/>
      <c r="GK386" s="26"/>
      <c r="GL386" s="26"/>
      <c r="GM386" s="80"/>
      <c r="GN386" s="26"/>
      <c r="GO386" s="26"/>
      <c r="GP386" s="26"/>
      <c r="GQ386" s="80"/>
      <c r="GR386" s="80"/>
      <c r="GS386" s="26"/>
      <c r="GT386" s="26"/>
      <c r="GU386" s="26"/>
      <c r="GV386" s="26">
        <v>5270.45</v>
      </c>
      <c r="GW386" s="26">
        <v>4801.4438499999997</v>
      </c>
      <c r="GX386" s="19"/>
      <c r="GY386" s="26">
        <f>GX386/GW386*100</f>
        <v>0</v>
      </c>
      <c r="GZ386" s="26"/>
      <c r="HA386" s="26"/>
      <c r="HB386" s="19"/>
      <c r="HC386" s="26"/>
      <c r="HD386" s="26"/>
      <c r="HE386" s="26"/>
      <c r="HF386" s="19"/>
      <c r="HG386" s="26"/>
      <c r="HH386" s="26"/>
      <c r="HI386" s="26"/>
      <c r="HJ386" s="19"/>
      <c r="HK386" s="26"/>
      <c r="HL386" s="26"/>
      <c r="HM386" s="26"/>
      <c r="HN386" s="19"/>
      <c r="HO386" s="26"/>
      <c r="HP386" s="26"/>
      <c r="HQ386" s="26"/>
      <c r="HR386" s="19"/>
      <c r="HS386" s="26"/>
      <c r="HT386" s="26"/>
      <c r="HU386" s="26"/>
      <c r="HV386" s="19"/>
      <c r="HW386" s="26"/>
      <c r="HX386" s="26"/>
      <c r="HY386" s="26"/>
      <c r="HZ386" s="19"/>
      <c r="IA386" s="26"/>
      <c r="IB386" s="26"/>
      <c r="IC386" s="26"/>
      <c r="ID386" s="19"/>
      <c r="IE386" s="26"/>
      <c r="IF386" s="26"/>
      <c r="IG386" s="26"/>
      <c r="IH386" s="19"/>
      <c r="II386" s="26"/>
      <c r="IJ386" s="26"/>
      <c r="IK386" s="26"/>
      <c r="IL386" s="19"/>
      <c r="IM386" s="26"/>
      <c r="IN386" s="26"/>
      <c r="IO386" s="26"/>
      <c r="IP386" s="19"/>
      <c r="IQ386" s="26"/>
      <c r="IR386" s="31"/>
      <c r="IS386" s="27"/>
      <c r="IT386" s="26"/>
      <c r="IU386" s="31"/>
      <c r="IV386" s="26"/>
      <c r="IW386" s="26"/>
      <c r="IX386" s="19"/>
      <c r="IY386" s="26"/>
      <c r="IZ386" s="26"/>
      <c r="JA386" s="26"/>
      <c r="JB386" s="19"/>
      <c r="JC386" s="26"/>
      <c r="JD386" s="26"/>
      <c r="JE386" s="26"/>
      <c r="JF386" s="19"/>
      <c r="JG386" s="26"/>
      <c r="JH386" s="26">
        <v>270189</v>
      </c>
      <c r="JI386" s="26">
        <v>289716.55674999999</v>
      </c>
      <c r="JJ386" s="19">
        <v>241987.86283000003</v>
      </c>
      <c r="JK386" s="26">
        <f>JJ386/JI386*100</f>
        <v>83.525727885415378</v>
      </c>
      <c r="JL386" s="26"/>
      <c r="JM386" s="26"/>
      <c r="JN386" s="19"/>
      <c r="JO386" s="26"/>
      <c r="JP386" s="26"/>
      <c r="JQ386" s="26"/>
      <c r="JR386" s="19"/>
      <c r="JS386" s="26"/>
      <c r="JT386" s="26"/>
      <c r="JU386" s="26"/>
      <c r="JV386" s="26"/>
      <c r="JW386" s="26"/>
      <c r="JX386" s="30"/>
      <c r="JY386" s="30"/>
      <c r="JZ386" s="193"/>
      <c r="KA386" s="30"/>
      <c r="KB386" s="26"/>
      <c r="KC386" s="26"/>
      <c r="KD386" s="19"/>
      <c r="KE386" s="26"/>
      <c r="KF386" s="26"/>
      <c r="KG386" s="26"/>
      <c r="KH386" s="19"/>
      <c r="KI386" s="26"/>
      <c r="KJ386" s="26"/>
      <c r="KK386" s="26"/>
      <c r="KL386" s="19"/>
      <c r="KM386" s="26"/>
      <c r="KN386" s="26"/>
      <c r="KO386" s="26"/>
      <c r="KP386" s="19"/>
      <c r="KQ386" s="26"/>
      <c r="KR386" s="26"/>
      <c r="KS386" s="26"/>
      <c r="KT386" s="19"/>
      <c r="KU386" s="26"/>
      <c r="KV386" s="26"/>
      <c r="KW386" s="26"/>
      <c r="KX386" s="19"/>
      <c r="KY386" s="26"/>
      <c r="KZ386" s="26"/>
      <c r="LA386" s="26"/>
      <c r="LB386" s="19"/>
      <c r="LC386" s="26"/>
      <c r="LD386" s="26"/>
      <c r="LE386" s="26">
        <v>150000</v>
      </c>
      <c r="LF386" s="19">
        <v>131204.17818000002</v>
      </c>
      <c r="LG386" s="26">
        <f>LF386/LE386*100</f>
        <v>87.469452120000014</v>
      </c>
      <c r="LH386" s="26"/>
      <c r="LI386" s="26"/>
      <c r="LJ386" s="19"/>
      <c r="LK386" s="26"/>
      <c r="LL386" s="26"/>
      <c r="LM386" s="26"/>
      <c r="LN386" s="19"/>
      <c r="LO386" s="26"/>
      <c r="LP386" s="26"/>
      <c r="LQ386" s="26">
        <v>101010.10102</v>
      </c>
      <c r="LR386" s="19">
        <v>14714.04169</v>
      </c>
      <c r="LS386" s="26">
        <f>LR386/LQ386*100</f>
        <v>14.566901271672444</v>
      </c>
    </row>
    <row r="387" spans="1:331" ht="15.75" x14ac:dyDescent="0.25">
      <c r="A387" s="66" t="s">
        <v>213</v>
      </c>
      <c r="B387" s="198">
        <f t="shared" si="853"/>
        <v>26922</v>
      </c>
      <c r="C387" s="198">
        <f t="shared" si="854"/>
        <v>26922</v>
      </c>
      <c r="D387" s="198">
        <f t="shared" si="855"/>
        <v>26922</v>
      </c>
      <c r="E387" s="198"/>
      <c r="F387" s="198">
        <f t="shared" si="856"/>
        <v>26922</v>
      </c>
      <c r="G387" s="26">
        <f t="shared" si="922"/>
        <v>100</v>
      </c>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7"/>
      <c r="AF387" s="27"/>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184"/>
      <c r="BY387" s="184"/>
      <c r="BZ387" s="184"/>
      <c r="CA387" s="184"/>
      <c r="CB387" s="26"/>
      <c r="CC387" s="26"/>
      <c r="CD387" s="26"/>
      <c r="CE387" s="80"/>
      <c r="CF387" s="26"/>
      <c r="CG387" s="26"/>
      <c r="CH387" s="26"/>
      <c r="CI387" s="80"/>
      <c r="CJ387" s="26"/>
      <c r="CK387" s="26"/>
      <c r="CL387" s="26"/>
      <c r="CM387" s="80"/>
      <c r="CN387" s="26"/>
      <c r="CO387" s="26"/>
      <c r="CP387" s="26"/>
      <c r="CQ387" s="80"/>
      <c r="CR387" s="26"/>
      <c r="CS387" s="26"/>
      <c r="CT387" s="26"/>
      <c r="CU387" s="80"/>
      <c r="CV387" s="80"/>
      <c r="CW387" s="26"/>
      <c r="CX387" s="26"/>
      <c r="CY387" s="80"/>
      <c r="CZ387" s="26">
        <v>26922</v>
      </c>
      <c r="DA387" s="26">
        <v>26922</v>
      </c>
      <c r="DB387" s="26">
        <v>26922</v>
      </c>
      <c r="DC387" s="31">
        <f t="shared" si="859"/>
        <v>100</v>
      </c>
      <c r="DD387" s="26"/>
      <c r="DE387" s="26"/>
      <c r="DF387" s="26"/>
      <c r="DG387" s="80"/>
      <c r="DH387" s="80"/>
      <c r="DI387" s="26"/>
      <c r="DJ387" s="26"/>
      <c r="DK387" s="80"/>
      <c r="DL387" s="80"/>
      <c r="DM387" s="26"/>
      <c r="DN387" s="26"/>
      <c r="DO387" s="26"/>
      <c r="DP387" s="26"/>
      <c r="DQ387" s="26"/>
      <c r="DR387" s="26"/>
      <c r="DS387" s="80"/>
      <c r="DT387" s="80"/>
      <c r="DU387" s="27"/>
      <c r="DV387" s="26"/>
      <c r="DW387" s="80"/>
      <c r="DX387" s="80"/>
      <c r="DY387" s="27"/>
      <c r="DZ387" s="26"/>
      <c r="EA387" s="80"/>
      <c r="EB387" s="27"/>
      <c r="EC387" s="27"/>
      <c r="ED387" s="26"/>
      <c r="EE387" s="80"/>
      <c r="EF387" s="27"/>
      <c r="EG387" s="27"/>
      <c r="EH387" s="26"/>
      <c r="EI387" s="26"/>
      <c r="EJ387" s="27"/>
      <c r="EK387" s="27"/>
      <c r="EL387" s="26"/>
      <c r="EM387" s="80"/>
      <c r="EN387" s="27"/>
      <c r="EO387" s="27"/>
      <c r="EP387" s="26"/>
      <c r="EQ387" s="80"/>
      <c r="ER387" s="26"/>
      <c r="ES387" s="26"/>
      <c r="ET387" s="26"/>
      <c r="EU387" s="80"/>
      <c r="EV387" s="26"/>
      <c r="EW387" s="26"/>
      <c r="EX387" s="26"/>
      <c r="EY387" s="26"/>
      <c r="EZ387" s="26"/>
      <c r="FA387" s="26"/>
      <c r="FB387" s="26"/>
      <c r="FC387" s="26"/>
      <c r="FD387" s="27"/>
      <c r="FE387" s="27"/>
      <c r="FF387" s="26"/>
      <c r="FG387" s="80"/>
      <c r="FH387" s="80"/>
      <c r="FI387" s="27"/>
      <c r="FJ387" s="26"/>
      <c r="FK387" s="80"/>
      <c r="FL387" s="31"/>
      <c r="FM387" s="27"/>
      <c r="FN387" s="26"/>
      <c r="FO387" s="80"/>
      <c r="FP387" s="26"/>
      <c r="FQ387" s="26"/>
      <c r="FR387" s="26"/>
      <c r="FS387" s="27"/>
      <c r="FT387" s="26"/>
      <c r="FU387" s="26"/>
      <c r="FV387" s="26"/>
      <c r="FW387" s="80"/>
      <c r="FX387" s="26"/>
      <c r="FY387" s="26"/>
      <c r="FZ387" s="26"/>
      <c r="GA387" s="80"/>
      <c r="GB387" s="26"/>
      <c r="GC387" s="26"/>
      <c r="GD387" s="26"/>
      <c r="GE387" s="80"/>
      <c r="GF387" s="26"/>
      <c r="GG387" s="26"/>
      <c r="GH387" s="26"/>
      <c r="GI387" s="80"/>
      <c r="GJ387" s="80"/>
      <c r="GK387" s="26"/>
      <c r="GL387" s="26"/>
      <c r="GM387" s="80"/>
      <c r="GN387" s="26"/>
      <c r="GO387" s="26"/>
      <c r="GP387" s="26"/>
      <c r="GQ387" s="80"/>
      <c r="GR387" s="80"/>
      <c r="GS387" s="26"/>
      <c r="GT387" s="26"/>
      <c r="GU387" s="26"/>
      <c r="GV387" s="26"/>
      <c r="GW387" s="26"/>
      <c r="GX387" s="26"/>
      <c r="GY387" s="26"/>
      <c r="GZ387" s="26"/>
      <c r="HA387" s="26"/>
      <c r="HB387" s="26"/>
      <c r="HC387" s="26"/>
      <c r="HD387" s="26"/>
      <c r="HE387" s="26"/>
      <c r="HF387" s="26"/>
      <c r="HG387" s="26"/>
      <c r="HH387" s="26"/>
      <c r="HI387" s="26"/>
      <c r="HJ387" s="26"/>
      <c r="HK387" s="26"/>
      <c r="HL387" s="26"/>
      <c r="HM387" s="26"/>
      <c r="HN387" s="26"/>
      <c r="HO387" s="26"/>
      <c r="HP387" s="26"/>
      <c r="HQ387" s="26"/>
      <c r="HR387" s="26"/>
      <c r="HS387" s="26"/>
      <c r="HT387" s="26"/>
      <c r="HU387" s="26"/>
      <c r="HV387" s="26"/>
      <c r="HW387" s="26"/>
      <c r="HX387" s="26"/>
      <c r="HY387" s="26"/>
      <c r="HZ387" s="26"/>
      <c r="IA387" s="26"/>
      <c r="IB387" s="26"/>
      <c r="IC387" s="26"/>
      <c r="ID387" s="26"/>
      <c r="IE387" s="26"/>
      <c r="IF387" s="26"/>
      <c r="IG387" s="26"/>
      <c r="IH387" s="26"/>
      <c r="II387" s="26"/>
      <c r="IJ387" s="26"/>
      <c r="IK387" s="26"/>
      <c r="IL387" s="26"/>
      <c r="IM387" s="26"/>
      <c r="IN387" s="26"/>
      <c r="IO387" s="26"/>
      <c r="IP387" s="26"/>
      <c r="IQ387" s="26"/>
      <c r="IR387" s="31"/>
      <c r="IS387" s="27"/>
      <c r="IT387" s="26"/>
      <c r="IU387" s="31"/>
      <c r="IV387" s="26"/>
      <c r="IW387" s="26"/>
      <c r="IX387" s="26"/>
      <c r="IY387" s="26"/>
      <c r="IZ387" s="26"/>
      <c r="JA387" s="26"/>
      <c r="JB387" s="26"/>
      <c r="JC387" s="26"/>
      <c r="JD387" s="26"/>
      <c r="JE387" s="26"/>
      <c r="JF387" s="26"/>
      <c r="JG387" s="26"/>
      <c r="JH387" s="26"/>
      <c r="JI387" s="26"/>
      <c r="JJ387" s="26"/>
      <c r="JK387" s="26"/>
      <c r="JL387" s="26"/>
      <c r="JM387" s="26"/>
      <c r="JN387" s="26"/>
      <c r="JO387" s="26"/>
      <c r="JP387" s="26"/>
      <c r="JQ387" s="26"/>
      <c r="JR387" s="26"/>
      <c r="JS387" s="26"/>
      <c r="JT387" s="26"/>
      <c r="JU387" s="26"/>
      <c r="JV387" s="26"/>
      <c r="JW387" s="26"/>
      <c r="JX387" s="30"/>
      <c r="JY387" s="30"/>
      <c r="JZ387" s="30"/>
      <c r="KA387" s="30"/>
      <c r="KB387" s="26"/>
      <c r="KC387" s="26"/>
      <c r="KD387" s="26"/>
      <c r="KE387" s="26"/>
      <c r="KF387" s="26"/>
      <c r="KG387" s="26"/>
      <c r="KH387" s="26"/>
      <c r="KI387" s="26"/>
      <c r="KJ387" s="26"/>
      <c r="KK387" s="26"/>
      <c r="KL387" s="26"/>
      <c r="KM387" s="26"/>
      <c r="KN387" s="26"/>
      <c r="KO387" s="26"/>
      <c r="KP387" s="26"/>
      <c r="KQ387" s="26"/>
      <c r="KR387" s="26"/>
      <c r="KS387" s="26"/>
      <c r="KT387" s="26"/>
      <c r="KU387" s="26"/>
      <c r="KV387" s="26"/>
      <c r="KW387" s="26"/>
      <c r="KX387" s="26"/>
      <c r="KY387" s="26"/>
      <c r="KZ387" s="26"/>
      <c r="LA387" s="26"/>
      <c r="LB387" s="26"/>
      <c r="LC387" s="26"/>
      <c r="LD387" s="26"/>
      <c r="LE387" s="26"/>
      <c r="LF387" s="26"/>
      <c r="LG387" s="26"/>
      <c r="LH387" s="26"/>
      <c r="LI387" s="26"/>
      <c r="LJ387" s="26"/>
      <c r="LK387" s="26"/>
      <c r="LL387" s="26"/>
      <c r="LM387" s="26"/>
      <c r="LN387" s="26"/>
      <c r="LO387" s="26"/>
      <c r="LP387" s="26"/>
      <c r="LQ387" s="26"/>
      <c r="LR387" s="26"/>
      <c r="LS387" s="26"/>
    </row>
    <row r="388" spans="1:331" ht="15.75" x14ac:dyDescent="0.25">
      <c r="A388" s="66" t="s">
        <v>505</v>
      </c>
      <c r="B388" s="198">
        <f t="shared" si="853"/>
        <v>37656</v>
      </c>
      <c r="C388" s="198">
        <f t="shared" si="854"/>
        <v>40565.14</v>
      </c>
      <c r="D388" s="198">
        <f t="shared" si="855"/>
        <v>40565.14</v>
      </c>
      <c r="E388" s="198"/>
      <c r="F388" s="198">
        <f t="shared" si="856"/>
        <v>37656</v>
      </c>
      <c r="G388" s="26">
        <f t="shared" si="922"/>
        <v>92.828472920344907</v>
      </c>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7"/>
      <c r="AF388" s="27"/>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v>1300</v>
      </c>
      <c r="BR388" s="26"/>
      <c r="BS388" s="26">
        <f t="shared" si="858"/>
        <v>0</v>
      </c>
      <c r="BT388" s="26"/>
      <c r="BU388" s="26"/>
      <c r="BV388" s="26"/>
      <c r="BW388" s="26"/>
      <c r="BX388" s="184"/>
      <c r="BY388" s="184"/>
      <c r="BZ388" s="184"/>
      <c r="CA388" s="184"/>
      <c r="CB388" s="26"/>
      <c r="CC388" s="26"/>
      <c r="CD388" s="26"/>
      <c r="CE388" s="80"/>
      <c r="CF388" s="26"/>
      <c r="CG388" s="26"/>
      <c r="CH388" s="26"/>
      <c r="CI388" s="80"/>
      <c r="CJ388" s="26"/>
      <c r="CK388" s="26"/>
      <c r="CL388" s="26"/>
      <c r="CM388" s="80"/>
      <c r="CN388" s="26"/>
      <c r="CO388" s="26"/>
      <c r="CP388" s="26"/>
      <c r="CQ388" s="80"/>
      <c r="CR388" s="26"/>
      <c r="CS388" s="26"/>
      <c r="CT388" s="26"/>
      <c r="CU388" s="80"/>
      <c r="CV388" s="80"/>
      <c r="CW388" s="26"/>
      <c r="CX388" s="26"/>
      <c r="CY388" s="80"/>
      <c r="CZ388" s="26">
        <v>37656</v>
      </c>
      <c r="DA388" s="26">
        <v>37656</v>
      </c>
      <c r="DB388" s="26">
        <v>37656</v>
      </c>
      <c r="DC388" s="31">
        <f t="shared" si="859"/>
        <v>100</v>
      </c>
      <c r="DD388" s="26"/>
      <c r="DE388" s="26"/>
      <c r="DF388" s="26"/>
      <c r="DG388" s="80"/>
      <c r="DH388" s="80"/>
      <c r="DI388" s="26"/>
      <c r="DJ388" s="26"/>
      <c r="DK388" s="80"/>
      <c r="DL388" s="80"/>
      <c r="DM388" s="26">
        <v>1609.14</v>
      </c>
      <c r="DN388" s="26"/>
      <c r="DO388" s="26">
        <f>DN388/DM388*100</f>
        <v>0</v>
      </c>
      <c r="DP388" s="26"/>
      <c r="DQ388" s="26"/>
      <c r="DR388" s="26"/>
      <c r="DS388" s="80"/>
      <c r="DT388" s="80"/>
      <c r="DU388" s="27"/>
      <c r="DV388" s="26"/>
      <c r="DW388" s="80"/>
      <c r="DX388" s="80"/>
      <c r="DY388" s="27"/>
      <c r="DZ388" s="26"/>
      <c r="EA388" s="80"/>
      <c r="EB388" s="27"/>
      <c r="EC388" s="27"/>
      <c r="ED388" s="26"/>
      <c r="EE388" s="80"/>
      <c r="EF388" s="27"/>
      <c r="EG388" s="27"/>
      <c r="EH388" s="26"/>
      <c r="EI388" s="26"/>
      <c r="EJ388" s="27"/>
      <c r="EK388" s="27"/>
      <c r="EL388" s="26"/>
      <c r="EM388" s="80"/>
      <c r="EN388" s="27"/>
      <c r="EO388" s="27"/>
      <c r="EP388" s="26"/>
      <c r="EQ388" s="80"/>
      <c r="ER388" s="26"/>
      <c r="ES388" s="26"/>
      <c r="ET388" s="26"/>
      <c r="EU388" s="80"/>
      <c r="EV388" s="26"/>
      <c r="EW388" s="26"/>
      <c r="EX388" s="26"/>
      <c r="EY388" s="26"/>
      <c r="EZ388" s="26"/>
      <c r="FA388" s="26"/>
      <c r="FB388" s="26"/>
      <c r="FC388" s="26"/>
      <c r="FD388" s="27"/>
      <c r="FE388" s="27"/>
      <c r="FF388" s="26"/>
      <c r="FG388" s="80"/>
      <c r="FH388" s="80"/>
      <c r="FI388" s="27"/>
      <c r="FJ388" s="26"/>
      <c r="FK388" s="80"/>
      <c r="FL388" s="31"/>
      <c r="FM388" s="27"/>
      <c r="FN388" s="26"/>
      <c r="FO388" s="80"/>
      <c r="FP388" s="26"/>
      <c r="FQ388" s="26"/>
      <c r="FR388" s="26"/>
      <c r="FS388" s="27"/>
      <c r="FT388" s="26"/>
      <c r="FU388" s="26"/>
      <c r="FV388" s="26"/>
      <c r="FW388" s="80"/>
      <c r="FX388" s="26"/>
      <c r="FY388" s="26"/>
      <c r="FZ388" s="26"/>
      <c r="GA388" s="80"/>
      <c r="GB388" s="26"/>
      <c r="GC388" s="26"/>
      <c r="GD388" s="26"/>
      <c r="GE388" s="80"/>
      <c r="GF388" s="26"/>
      <c r="GG388" s="26"/>
      <c r="GH388" s="26"/>
      <c r="GI388" s="80"/>
      <c r="GJ388" s="80"/>
      <c r="GK388" s="26"/>
      <c r="GL388" s="26"/>
      <c r="GM388" s="80"/>
      <c r="GN388" s="26"/>
      <c r="GO388" s="26"/>
      <c r="GP388" s="26"/>
      <c r="GQ388" s="80"/>
      <c r="GR388" s="80"/>
      <c r="GS388" s="26"/>
      <c r="GT388" s="26"/>
      <c r="GU388" s="26"/>
      <c r="GV388" s="26"/>
      <c r="GW388" s="26"/>
      <c r="GX388" s="26"/>
      <c r="GY388" s="26"/>
      <c r="GZ388" s="26"/>
      <c r="HA388" s="26"/>
      <c r="HB388" s="26"/>
      <c r="HC388" s="26"/>
      <c r="HD388" s="26"/>
      <c r="HE388" s="26"/>
      <c r="HF388" s="26"/>
      <c r="HG388" s="26"/>
      <c r="HH388" s="26"/>
      <c r="HI388" s="26"/>
      <c r="HJ388" s="26"/>
      <c r="HK388" s="26"/>
      <c r="HL388" s="26"/>
      <c r="HM388" s="26"/>
      <c r="HN388" s="26"/>
      <c r="HO388" s="26"/>
      <c r="HP388" s="26"/>
      <c r="HQ388" s="26"/>
      <c r="HR388" s="26"/>
      <c r="HS388" s="26"/>
      <c r="HT388" s="26"/>
      <c r="HU388" s="26"/>
      <c r="HV388" s="26"/>
      <c r="HW388" s="26"/>
      <c r="HX388" s="26"/>
      <c r="HY388" s="26"/>
      <c r="HZ388" s="26"/>
      <c r="IA388" s="26"/>
      <c r="IB388" s="26"/>
      <c r="IC388" s="26"/>
      <c r="ID388" s="26"/>
      <c r="IE388" s="26"/>
      <c r="IF388" s="26"/>
      <c r="IG388" s="26"/>
      <c r="IH388" s="26"/>
      <c r="II388" s="26"/>
      <c r="IJ388" s="26"/>
      <c r="IK388" s="26"/>
      <c r="IL388" s="26"/>
      <c r="IM388" s="26"/>
      <c r="IN388" s="26"/>
      <c r="IO388" s="26"/>
      <c r="IP388" s="26"/>
      <c r="IQ388" s="26"/>
      <c r="IR388" s="31"/>
      <c r="IS388" s="27"/>
      <c r="IT388" s="26"/>
      <c r="IU388" s="31"/>
      <c r="IV388" s="26"/>
      <c r="IW388" s="26"/>
      <c r="IX388" s="26"/>
      <c r="IY388" s="26"/>
      <c r="IZ388" s="26"/>
      <c r="JA388" s="26"/>
      <c r="JB388" s="26"/>
      <c r="JC388" s="26"/>
      <c r="JD388" s="26"/>
      <c r="JE388" s="26"/>
      <c r="JF388" s="26"/>
      <c r="JG388" s="26"/>
      <c r="JH388" s="26"/>
      <c r="JI388" s="26"/>
      <c r="JJ388" s="26"/>
      <c r="JK388" s="26"/>
      <c r="JL388" s="26"/>
      <c r="JM388" s="26"/>
      <c r="JN388" s="26"/>
      <c r="JO388" s="26"/>
      <c r="JP388" s="26"/>
      <c r="JQ388" s="26"/>
      <c r="JR388" s="26"/>
      <c r="JS388" s="26"/>
      <c r="JT388" s="26"/>
      <c r="JU388" s="26"/>
      <c r="JV388" s="26"/>
      <c r="JW388" s="26"/>
      <c r="JX388" s="30"/>
      <c r="JY388" s="30"/>
      <c r="JZ388" s="30"/>
      <c r="KA388" s="30"/>
      <c r="KB388" s="26"/>
      <c r="KC388" s="26"/>
      <c r="KD388" s="26"/>
      <c r="KE388" s="26"/>
      <c r="KF388" s="26"/>
      <c r="KG388" s="26"/>
      <c r="KH388" s="26"/>
      <c r="KI388" s="26"/>
      <c r="KJ388" s="26"/>
      <c r="KK388" s="26"/>
      <c r="KL388" s="26"/>
      <c r="KM388" s="26"/>
      <c r="KN388" s="26"/>
      <c r="KO388" s="26"/>
      <c r="KP388" s="26"/>
      <c r="KQ388" s="26"/>
      <c r="KR388" s="26"/>
      <c r="KS388" s="26"/>
      <c r="KT388" s="26"/>
      <c r="KU388" s="26"/>
      <c r="KV388" s="26"/>
      <c r="KW388" s="26"/>
      <c r="KX388" s="26"/>
      <c r="KY388" s="26"/>
      <c r="KZ388" s="26"/>
      <c r="LA388" s="26"/>
      <c r="LB388" s="26"/>
      <c r="LC388" s="26"/>
      <c r="LD388" s="26"/>
      <c r="LE388" s="26"/>
      <c r="LF388" s="26"/>
      <c r="LG388" s="26"/>
      <c r="LH388" s="26"/>
      <c r="LI388" s="26"/>
      <c r="LJ388" s="26"/>
      <c r="LK388" s="26"/>
      <c r="LL388" s="26"/>
      <c r="LM388" s="26"/>
      <c r="LN388" s="26"/>
      <c r="LO388" s="26"/>
      <c r="LP388" s="26"/>
      <c r="LQ388" s="26"/>
      <c r="LR388" s="26"/>
      <c r="LS388" s="26"/>
    </row>
    <row r="389" spans="1:331" ht="15.75" x14ac:dyDescent="0.25">
      <c r="A389" s="66" t="s">
        <v>214</v>
      </c>
      <c r="B389" s="198">
        <f t="shared" si="853"/>
        <v>47910</v>
      </c>
      <c r="C389" s="198">
        <f t="shared" si="854"/>
        <v>49406.022700000001</v>
      </c>
      <c r="D389" s="198">
        <f t="shared" si="855"/>
        <v>49406.022700000001</v>
      </c>
      <c r="E389" s="198"/>
      <c r="F389" s="198">
        <f t="shared" si="856"/>
        <v>49406.022700000001</v>
      </c>
      <c r="G389" s="26">
        <f t="shared" si="922"/>
        <v>100</v>
      </c>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7"/>
      <c r="AF389" s="27"/>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v>1496.0227</v>
      </c>
      <c r="BR389" s="26">
        <v>1496.0227</v>
      </c>
      <c r="BS389" s="26">
        <f t="shared" si="858"/>
        <v>100</v>
      </c>
      <c r="BT389" s="26"/>
      <c r="BU389" s="26"/>
      <c r="BV389" s="26"/>
      <c r="BW389" s="26"/>
      <c r="BX389" s="184"/>
      <c r="BY389" s="184"/>
      <c r="BZ389" s="184"/>
      <c r="CA389" s="184"/>
      <c r="CB389" s="26"/>
      <c r="CC389" s="26"/>
      <c r="CD389" s="26"/>
      <c r="CE389" s="80"/>
      <c r="CF389" s="26"/>
      <c r="CG389" s="26"/>
      <c r="CH389" s="26"/>
      <c r="CI389" s="80"/>
      <c r="CJ389" s="26"/>
      <c r="CK389" s="26"/>
      <c r="CL389" s="26"/>
      <c r="CM389" s="80"/>
      <c r="CN389" s="26"/>
      <c r="CO389" s="26"/>
      <c r="CP389" s="26"/>
      <c r="CQ389" s="80"/>
      <c r="CR389" s="26"/>
      <c r="CS389" s="26"/>
      <c r="CT389" s="26"/>
      <c r="CU389" s="80"/>
      <c r="CV389" s="80"/>
      <c r="CW389" s="26"/>
      <c r="CX389" s="26"/>
      <c r="CY389" s="80"/>
      <c r="CZ389" s="26">
        <v>47910</v>
      </c>
      <c r="DA389" s="26">
        <v>47910</v>
      </c>
      <c r="DB389" s="26">
        <v>47910</v>
      </c>
      <c r="DC389" s="31">
        <f t="shared" si="859"/>
        <v>100</v>
      </c>
      <c r="DD389" s="26"/>
      <c r="DE389" s="26"/>
      <c r="DF389" s="26"/>
      <c r="DG389" s="80"/>
      <c r="DH389" s="80"/>
      <c r="DI389" s="26"/>
      <c r="DJ389" s="26"/>
      <c r="DK389" s="80"/>
      <c r="DL389" s="80"/>
      <c r="DM389" s="26"/>
      <c r="DN389" s="26"/>
      <c r="DO389" s="26"/>
      <c r="DP389" s="26"/>
      <c r="DQ389" s="26"/>
      <c r="DR389" s="26"/>
      <c r="DS389" s="80"/>
      <c r="DT389" s="80"/>
      <c r="DU389" s="27"/>
      <c r="DV389" s="26"/>
      <c r="DW389" s="80"/>
      <c r="DX389" s="80"/>
      <c r="DY389" s="27"/>
      <c r="DZ389" s="26"/>
      <c r="EA389" s="80"/>
      <c r="EB389" s="27"/>
      <c r="EC389" s="27"/>
      <c r="ED389" s="26"/>
      <c r="EE389" s="80"/>
      <c r="EF389" s="27"/>
      <c r="EG389" s="27"/>
      <c r="EH389" s="26"/>
      <c r="EI389" s="26"/>
      <c r="EJ389" s="27"/>
      <c r="EK389" s="27"/>
      <c r="EL389" s="26"/>
      <c r="EM389" s="80"/>
      <c r="EN389" s="27"/>
      <c r="EO389" s="27"/>
      <c r="EP389" s="26"/>
      <c r="EQ389" s="80"/>
      <c r="ER389" s="26"/>
      <c r="ES389" s="26"/>
      <c r="ET389" s="26"/>
      <c r="EU389" s="80"/>
      <c r="EV389" s="26"/>
      <c r="EW389" s="26"/>
      <c r="EX389" s="26"/>
      <c r="EY389" s="26"/>
      <c r="EZ389" s="26"/>
      <c r="FA389" s="26"/>
      <c r="FB389" s="26"/>
      <c r="FC389" s="26"/>
      <c r="FD389" s="27"/>
      <c r="FE389" s="27"/>
      <c r="FF389" s="26"/>
      <c r="FG389" s="80"/>
      <c r="FH389" s="80"/>
      <c r="FI389" s="27"/>
      <c r="FJ389" s="26"/>
      <c r="FK389" s="80"/>
      <c r="FL389" s="31"/>
      <c r="FM389" s="27"/>
      <c r="FN389" s="26"/>
      <c r="FO389" s="80"/>
      <c r="FP389" s="26"/>
      <c r="FQ389" s="26"/>
      <c r="FR389" s="26"/>
      <c r="FS389" s="27"/>
      <c r="FT389" s="80"/>
      <c r="FU389" s="26"/>
      <c r="FV389" s="26"/>
      <c r="FW389" s="80"/>
      <c r="FX389" s="26"/>
      <c r="FY389" s="26"/>
      <c r="FZ389" s="26"/>
      <c r="GA389" s="80"/>
      <c r="GB389" s="26"/>
      <c r="GC389" s="26"/>
      <c r="GD389" s="26"/>
      <c r="GE389" s="80"/>
      <c r="GF389" s="26"/>
      <c r="GG389" s="26"/>
      <c r="GH389" s="26"/>
      <c r="GI389" s="80"/>
      <c r="GJ389" s="80"/>
      <c r="GK389" s="26"/>
      <c r="GL389" s="26"/>
      <c r="GM389" s="80"/>
      <c r="GN389" s="26"/>
      <c r="GO389" s="26"/>
      <c r="GP389" s="26"/>
      <c r="GQ389" s="80"/>
      <c r="GR389" s="80"/>
      <c r="GS389" s="26"/>
      <c r="GT389" s="26"/>
      <c r="GU389" s="26"/>
      <c r="GV389" s="26"/>
      <c r="GW389" s="26"/>
      <c r="GX389" s="26"/>
      <c r="GY389" s="26"/>
      <c r="GZ389" s="26"/>
      <c r="HA389" s="26"/>
      <c r="HB389" s="26"/>
      <c r="HC389" s="26"/>
      <c r="HD389" s="26"/>
      <c r="HE389" s="26"/>
      <c r="HF389" s="26"/>
      <c r="HG389" s="26"/>
      <c r="HH389" s="26"/>
      <c r="HI389" s="26"/>
      <c r="HJ389" s="26"/>
      <c r="HK389" s="26"/>
      <c r="HL389" s="26"/>
      <c r="HM389" s="26"/>
      <c r="HN389" s="26"/>
      <c r="HO389" s="26"/>
      <c r="HP389" s="26"/>
      <c r="HQ389" s="26"/>
      <c r="HR389" s="26"/>
      <c r="HS389" s="26"/>
      <c r="HT389" s="26"/>
      <c r="HU389" s="26"/>
      <c r="HV389" s="26"/>
      <c r="HW389" s="26"/>
      <c r="HX389" s="26"/>
      <c r="HY389" s="26"/>
      <c r="HZ389" s="26"/>
      <c r="IA389" s="26"/>
      <c r="IB389" s="26"/>
      <c r="IC389" s="26"/>
      <c r="ID389" s="26"/>
      <c r="IE389" s="26"/>
      <c r="IF389" s="26"/>
      <c r="IG389" s="26"/>
      <c r="IH389" s="26"/>
      <c r="II389" s="26"/>
      <c r="IJ389" s="26"/>
      <c r="IK389" s="26"/>
      <c r="IL389" s="26"/>
      <c r="IM389" s="26"/>
      <c r="IN389" s="26"/>
      <c r="IO389" s="26"/>
      <c r="IP389" s="26"/>
      <c r="IQ389" s="26"/>
      <c r="IR389" s="31"/>
      <c r="IS389" s="27"/>
      <c r="IT389" s="26"/>
      <c r="IU389" s="31"/>
      <c r="IV389" s="26"/>
      <c r="IW389" s="26"/>
      <c r="IX389" s="26"/>
      <c r="IY389" s="26"/>
      <c r="IZ389" s="26"/>
      <c r="JA389" s="26"/>
      <c r="JB389" s="26"/>
      <c r="JC389" s="26"/>
      <c r="JD389" s="26"/>
      <c r="JE389" s="26"/>
      <c r="JF389" s="26"/>
      <c r="JG389" s="26"/>
      <c r="JH389" s="26"/>
      <c r="JI389" s="26"/>
      <c r="JJ389" s="26"/>
      <c r="JK389" s="26"/>
      <c r="JL389" s="26"/>
      <c r="JM389" s="26"/>
      <c r="JN389" s="26"/>
      <c r="JO389" s="26"/>
      <c r="JP389" s="26"/>
      <c r="JQ389" s="26"/>
      <c r="JR389" s="26"/>
      <c r="JS389" s="26"/>
      <c r="JT389" s="26"/>
      <c r="JU389" s="26"/>
      <c r="JV389" s="26"/>
      <c r="JW389" s="26"/>
      <c r="JX389" s="30"/>
      <c r="JY389" s="30"/>
      <c r="JZ389" s="30"/>
      <c r="KA389" s="30"/>
      <c r="KB389" s="26"/>
      <c r="KC389" s="26"/>
      <c r="KD389" s="26"/>
      <c r="KE389" s="26"/>
      <c r="KF389" s="26"/>
      <c r="KG389" s="26"/>
      <c r="KH389" s="26"/>
      <c r="KI389" s="26"/>
      <c r="KJ389" s="26"/>
      <c r="KK389" s="26"/>
      <c r="KL389" s="26"/>
      <c r="KM389" s="26"/>
      <c r="KN389" s="26"/>
      <c r="KO389" s="26"/>
      <c r="KP389" s="26"/>
      <c r="KQ389" s="26"/>
      <c r="KR389" s="26"/>
      <c r="KS389" s="26"/>
      <c r="KT389" s="26"/>
      <c r="KU389" s="26"/>
      <c r="KV389" s="26"/>
      <c r="KW389" s="26"/>
      <c r="KX389" s="26"/>
      <c r="KY389" s="26"/>
      <c r="KZ389" s="26"/>
      <c r="LA389" s="26"/>
      <c r="LB389" s="26"/>
      <c r="LC389" s="26"/>
      <c r="LD389" s="26"/>
      <c r="LE389" s="26"/>
      <c r="LF389" s="26"/>
      <c r="LG389" s="26"/>
      <c r="LH389" s="26"/>
      <c r="LI389" s="26"/>
      <c r="LJ389" s="26"/>
      <c r="LK389" s="26"/>
      <c r="LL389" s="26"/>
      <c r="LM389" s="26"/>
      <c r="LN389" s="26"/>
      <c r="LO389" s="26"/>
      <c r="LP389" s="26"/>
      <c r="LQ389" s="26"/>
      <c r="LR389" s="26"/>
      <c r="LS389" s="26"/>
    </row>
    <row r="390" spans="1:331" ht="15.75" x14ac:dyDescent="0.25">
      <c r="A390" s="66" t="s">
        <v>171</v>
      </c>
      <c r="B390" s="198">
        <f t="shared" si="853"/>
        <v>22326</v>
      </c>
      <c r="C390" s="198">
        <f t="shared" si="854"/>
        <v>23824.51686</v>
      </c>
      <c r="D390" s="198">
        <f t="shared" si="855"/>
        <v>23824.51686</v>
      </c>
      <c r="E390" s="198"/>
      <c r="F390" s="198">
        <f t="shared" si="856"/>
        <v>22775.555059999999</v>
      </c>
      <c r="G390" s="26">
        <f t="shared" si="922"/>
        <v>95.597132961125652</v>
      </c>
      <c r="H390" s="27"/>
      <c r="I390" s="27"/>
      <c r="J390" s="27"/>
      <c r="K390" s="26"/>
      <c r="L390" s="26"/>
      <c r="M390" s="27"/>
      <c r="N390" s="27"/>
      <c r="O390" s="26"/>
      <c r="P390" s="26"/>
      <c r="Q390" s="27"/>
      <c r="R390" s="27"/>
      <c r="S390" s="26"/>
      <c r="T390" s="26"/>
      <c r="U390" s="27"/>
      <c r="V390" s="27"/>
      <c r="W390" s="26"/>
      <c r="X390" s="27"/>
      <c r="Y390" s="27"/>
      <c r="Z390" s="27"/>
      <c r="AA390" s="26"/>
      <c r="AB390" s="27"/>
      <c r="AC390" s="27"/>
      <c r="AD390" s="27"/>
      <c r="AE390" s="27"/>
      <c r="AF390" s="27"/>
      <c r="AG390" s="27"/>
      <c r="AH390" s="27"/>
      <c r="AI390" s="26"/>
      <c r="AJ390" s="26"/>
      <c r="AK390" s="27"/>
      <c r="AL390" s="27"/>
      <c r="AM390" s="26"/>
      <c r="AN390" s="27"/>
      <c r="AO390" s="27"/>
      <c r="AP390" s="27"/>
      <c r="AQ390" s="26"/>
      <c r="AR390" s="27"/>
      <c r="AS390" s="27"/>
      <c r="AT390" s="27"/>
      <c r="AU390" s="26"/>
      <c r="AV390" s="27"/>
      <c r="AW390" s="27"/>
      <c r="AX390" s="27"/>
      <c r="AY390" s="26"/>
      <c r="AZ390" s="27"/>
      <c r="BA390" s="27"/>
      <c r="BB390" s="27"/>
      <c r="BC390" s="26"/>
      <c r="BD390" s="27"/>
      <c r="BE390" s="27"/>
      <c r="BF390" s="27"/>
      <c r="BG390" s="26"/>
      <c r="BH390" s="27"/>
      <c r="BI390" s="27"/>
      <c r="BJ390" s="27"/>
      <c r="BK390" s="26"/>
      <c r="BL390" s="26"/>
      <c r="BM390" s="27"/>
      <c r="BN390" s="27"/>
      <c r="BO390" s="26"/>
      <c r="BP390" s="26"/>
      <c r="BQ390" s="26">
        <v>1498.5168600000002</v>
      </c>
      <c r="BR390" s="26">
        <v>449.55506000000003</v>
      </c>
      <c r="BS390" s="26">
        <f t="shared" si="858"/>
        <v>30.000000133465299</v>
      </c>
      <c r="BT390" s="26"/>
      <c r="BU390" s="26"/>
      <c r="BV390" s="26"/>
      <c r="BW390" s="26"/>
      <c r="BX390" s="185"/>
      <c r="BY390" s="185"/>
      <c r="BZ390" s="185"/>
      <c r="CA390" s="185"/>
      <c r="CB390" s="27"/>
      <c r="CC390" s="27"/>
      <c r="CD390" s="27"/>
      <c r="CE390" s="79"/>
      <c r="CF390" s="27"/>
      <c r="CG390" s="27"/>
      <c r="CH390" s="27"/>
      <c r="CI390" s="79"/>
      <c r="CJ390" s="27"/>
      <c r="CK390" s="27"/>
      <c r="CL390" s="27"/>
      <c r="CM390" s="79"/>
      <c r="CN390" s="27"/>
      <c r="CO390" s="27"/>
      <c r="CP390" s="27"/>
      <c r="CQ390" s="79"/>
      <c r="CR390" s="27"/>
      <c r="CS390" s="27"/>
      <c r="CT390" s="27"/>
      <c r="CU390" s="79"/>
      <c r="CV390" s="79"/>
      <c r="CW390" s="27"/>
      <c r="CX390" s="27"/>
      <c r="CY390" s="79"/>
      <c r="CZ390" s="27">
        <v>22326</v>
      </c>
      <c r="DA390" s="27">
        <v>22326</v>
      </c>
      <c r="DB390" s="27">
        <v>22326</v>
      </c>
      <c r="DC390" s="31">
        <f t="shared" si="859"/>
        <v>100</v>
      </c>
      <c r="DD390" s="27"/>
      <c r="DE390" s="27"/>
      <c r="DF390" s="27"/>
      <c r="DG390" s="79"/>
      <c r="DH390" s="79"/>
      <c r="DI390" s="27"/>
      <c r="DJ390" s="27"/>
      <c r="DK390" s="79"/>
      <c r="DL390" s="79"/>
      <c r="DM390" s="27"/>
      <c r="DN390" s="26"/>
      <c r="DO390" s="26"/>
      <c r="DP390" s="27"/>
      <c r="DQ390" s="27"/>
      <c r="DR390" s="27"/>
      <c r="DS390" s="79"/>
      <c r="DT390" s="79"/>
      <c r="DU390" s="27"/>
      <c r="DV390" s="27"/>
      <c r="DW390" s="79"/>
      <c r="DX390" s="79"/>
      <c r="DY390" s="27"/>
      <c r="DZ390" s="27"/>
      <c r="EA390" s="79"/>
      <c r="EB390" s="27"/>
      <c r="EC390" s="27"/>
      <c r="ED390" s="27"/>
      <c r="EE390" s="79"/>
      <c r="EF390" s="27"/>
      <c r="EG390" s="27"/>
      <c r="EH390" s="27"/>
      <c r="EI390" s="26"/>
      <c r="EJ390" s="27"/>
      <c r="EK390" s="27"/>
      <c r="EL390" s="27"/>
      <c r="EM390" s="79"/>
      <c r="EN390" s="27"/>
      <c r="EO390" s="27"/>
      <c r="EP390" s="27"/>
      <c r="EQ390" s="79"/>
      <c r="ER390" s="27"/>
      <c r="ES390" s="27"/>
      <c r="ET390" s="27"/>
      <c r="EU390" s="79"/>
      <c r="EV390" s="27"/>
      <c r="EW390" s="27"/>
      <c r="EX390" s="27"/>
      <c r="EY390" s="27"/>
      <c r="EZ390" s="27"/>
      <c r="FA390" s="27"/>
      <c r="FB390" s="27"/>
      <c r="FC390" s="27"/>
      <c r="FD390" s="27"/>
      <c r="FE390" s="27"/>
      <c r="FF390" s="27"/>
      <c r="FG390" s="79"/>
      <c r="FH390" s="79"/>
      <c r="FI390" s="27"/>
      <c r="FJ390" s="27"/>
      <c r="FK390" s="79"/>
      <c r="FL390" s="31"/>
      <c r="FM390" s="27"/>
      <c r="FN390" s="27"/>
      <c r="FO390" s="79"/>
      <c r="FP390" s="27"/>
      <c r="FQ390" s="27"/>
      <c r="FR390" s="27"/>
      <c r="FS390" s="27"/>
      <c r="FT390" s="79"/>
      <c r="FU390" s="27"/>
      <c r="FV390" s="27"/>
      <c r="FW390" s="79"/>
      <c r="FX390" s="27"/>
      <c r="FY390" s="27"/>
      <c r="FZ390" s="27"/>
      <c r="GA390" s="79"/>
      <c r="GB390" s="27"/>
      <c r="GC390" s="27"/>
      <c r="GD390" s="27"/>
      <c r="GE390" s="79"/>
      <c r="GF390" s="27"/>
      <c r="GG390" s="27"/>
      <c r="GH390" s="27"/>
      <c r="GI390" s="79"/>
      <c r="GJ390" s="79"/>
      <c r="GK390" s="27"/>
      <c r="GL390" s="27"/>
      <c r="GM390" s="79"/>
      <c r="GN390" s="27"/>
      <c r="GO390" s="27"/>
      <c r="GP390" s="27"/>
      <c r="GQ390" s="79"/>
      <c r="GR390" s="79"/>
      <c r="GS390" s="27"/>
      <c r="GT390" s="27"/>
      <c r="GU390" s="26"/>
      <c r="GV390" s="26"/>
      <c r="GW390" s="26"/>
      <c r="GX390" s="26"/>
      <c r="GY390" s="26"/>
      <c r="GZ390" s="26"/>
      <c r="HA390" s="26"/>
      <c r="HB390" s="26"/>
      <c r="HC390" s="26"/>
      <c r="HD390" s="26"/>
      <c r="HE390" s="26"/>
      <c r="HF390" s="26"/>
      <c r="HG390" s="26"/>
      <c r="HH390" s="26"/>
      <c r="HI390" s="26"/>
      <c r="HJ390" s="26"/>
      <c r="HK390" s="26"/>
      <c r="HL390" s="26"/>
      <c r="HM390" s="26"/>
      <c r="HN390" s="26"/>
      <c r="HO390" s="26"/>
      <c r="HP390" s="26"/>
      <c r="HQ390" s="26"/>
      <c r="HR390" s="26"/>
      <c r="HS390" s="26"/>
      <c r="HT390" s="26"/>
      <c r="HU390" s="26"/>
      <c r="HV390" s="26"/>
      <c r="HW390" s="26"/>
      <c r="HX390" s="26"/>
      <c r="HY390" s="26"/>
      <c r="HZ390" s="26"/>
      <c r="IA390" s="26"/>
      <c r="IB390" s="26"/>
      <c r="IC390" s="26"/>
      <c r="ID390" s="26"/>
      <c r="IE390" s="26"/>
      <c r="IF390" s="26"/>
      <c r="IG390" s="26"/>
      <c r="IH390" s="26"/>
      <c r="II390" s="26"/>
      <c r="IJ390" s="26"/>
      <c r="IK390" s="26"/>
      <c r="IL390" s="26"/>
      <c r="IM390" s="26"/>
      <c r="IN390" s="26"/>
      <c r="IO390" s="26"/>
      <c r="IP390" s="26"/>
      <c r="IQ390" s="26"/>
      <c r="IR390" s="31"/>
      <c r="IS390" s="27"/>
      <c r="IT390" s="27"/>
      <c r="IU390" s="31"/>
      <c r="IV390" s="26"/>
      <c r="IW390" s="26"/>
      <c r="IX390" s="26"/>
      <c r="IY390" s="26"/>
      <c r="IZ390" s="26"/>
      <c r="JA390" s="26"/>
      <c r="JB390" s="26"/>
      <c r="JC390" s="26"/>
      <c r="JD390" s="26"/>
      <c r="JE390" s="26"/>
      <c r="JF390" s="26"/>
      <c r="JG390" s="26"/>
      <c r="JH390" s="26"/>
      <c r="JI390" s="26"/>
      <c r="JJ390" s="26"/>
      <c r="JK390" s="26"/>
      <c r="JL390" s="26"/>
      <c r="JM390" s="26"/>
      <c r="JN390" s="26"/>
      <c r="JO390" s="26"/>
      <c r="JP390" s="26"/>
      <c r="JQ390" s="26"/>
      <c r="JR390" s="26"/>
      <c r="JS390" s="26"/>
      <c r="JT390" s="26"/>
      <c r="JU390" s="26"/>
      <c r="JV390" s="26"/>
      <c r="JW390" s="26"/>
      <c r="JX390" s="30"/>
      <c r="JY390" s="30"/>
      <c r="JZ390" s="30"/>
      <c r="KA390" s="30"/>
      <c r="KB390" s="26"/>
      <c r="KC390" s="26"/>
      <c r="KD390" s="26"/>
      <c r="KE390" s="26"/>
      <c r="KF390" s="26"/>
      <c r="KG390" s="26"/>
      <c r="KH390" s="26"/>
      <c r="KI390" s="26"/>
      <c r="KJ390" s="26"/>
      <c r="KK390" s="26"/>
      <c r="KL390" s="26"/>
      <c r="KM390" s="26"/>
      <c r="KN390" s="26"/>
      <c r="KO390" s="26"/>
      <c r="KP390" s="26"/>
      <c r="KQ390" s="26"/>
      <c r="KR390" s="26"/>
      <c r="KS390" s="26"/>
      <c r="KT390" s="26"/>
      <c r="KU390" s="26"/>
      <c r="KV390" s="26"/>
      <c r="KW390" s="26"/>
      <c r="KX390" s="26"/>
      <c r="KY390" s="26"/>
      <c r="KZ390" s="26"/>
      <c r="LA390" s="26"/>
      <c r="LB390" s="26"/>
      <c r="LC390" s="26"/>
      <c r="LD390" s="26"/>
      <c r="LE390" s="26"/>
      <c r="LF390" s="26"/>
      <c r="LG390" s="26"/>
      <c r="LH390" s="26"/>
      <c r="LI390" s="26"/>
      <c r="LJ390" s="26"/>
      <c r="LK390" s="26"/>
      <c r="LL390" s="26"/>
      <c r="LM390" s="26"/>
      <c r="LN390" s="26"/>
      <c r="LO390" s="26"/>
      <c r="LP390" s="26"/>
      <c r="LQ390" s="26"/>
      <c r="LR390" s="26"/>
      <c r="LS390" s="26"/>
    </row>
    <row r="391" spans="1:331" s="205" customFormat="1" ht="15.75" x14ac:dyDescent="0.25">
      <c r="A391" s="68" t="s">
        <v>81</v>
      </c>
      <c r="B391" s="76">
        <f t="shared" si="853"/>
        <v>7435058.8651400004</v>
      </c>
      <c r="C391" s="76">
        <f t="shared" si="854"/>
        <v>9142073.1643100008</v>
      </c>
      <c r="D391" s="76">
        <f t="shared" si="855"/>
        <v>9142073.1643100008</v>
      </c>
      <c r="E391" s="76"/>
      <c r="F391" s="76">
        <f t="shared" si="856"/>
        <v>6300967.8996699993</v>
      </c>
      <c r="G391" s="76">
        <f t="shared" si="922"/>
        <v>68.922746366420768</v>
      </c>
      <c r="H391" s="76">
        <f>H392+H393+H394+H395</f>
        <v>1639.8</v>
      </c>
      <c r="I391" s="76">
        <f>I392+I393+I394+I395</f>
        <v>1639.8</v>
      </c>
      <c r="J391" s="76">
        <f>J392+J393+J394+J395</f>
        <v>1639.8</v>
      </c>
      <c r="K391" s="76">
        <f>J391/I391*100</f>
        <v>100</v>
      </c>
      <c r="L391" s="76"/>
      <c r="M391" s="76">
        <f>SUM(M392:M395)</f>
        <v>0</v>
      </c>
      <c r="N391" s="76">
        <f>SUM(N392:N395)</f>
        <v>0</v>
      </c>
      <c r="O391" s="76"/>
      <c r="P391" s="76">
        <f>SUM(P392:P395)</f>
        <v>297776.7</v>
      </c>
      <c r="Q391" s="76">
        <f>SUM(Q392:Q395)</f>
        <v>297776.7</v>
      </c>
      <c r="R391" s="76">
        <f>SUM(R392:R395)</f>
        <v>297776.7</v>
      </c>
      <c r="S391" s="76">
        <f>R391/Q391*100</f>
        <v>100</v>
      </c>
      <c r="T391" s="76">
        <f>SUM(T392:T395)</f>
        <v>0</v>
      </c>
      <c r="U391" s="76">
        <f>SUM(U392:U395)</f>
        <v>175640.4</v>
      </c>
      <c r="V391" s="76">
        <f>SUM(V392:V395)</f>
        <v>142959.02772000001</v>
      </c>
      <c r="W391" s="76">
        <f>V391/U391*100</f>
        <v>81.393021036162537</v>
      </c>
      <c r="X391" s="76">
        <f>SUM(X392:X395)</f>
        <v>180000.30690999998</v>
      </c>
      <c r="Y391" s="76">
        <f>SUM(Y392:Y395)</f>
        <v>180000.30690999998</v>
      </c>
      <c r="Z391" s="76">
        <f>SUM(Z392:Z395)</f>
        <v>180000.30690999998</v>
      </c>
      <c r="AA391" s="76">
        <f>Z391/Y391*100</f>
        <v>100</v>
      </c>
      <c r="AB391" s="76">
        <f>SUM(AB392:AB395)</f>
        <v>10678.8</v>
      </c>
      <c r="AC391" s="76">
        <f>SUM(AC392:AC395)</f>
        <v>10740.865800000001</v>
      </c>
      <c r="AD391" s="76">
        <f>SUM(AD392:AD395)</f>
        <v>10122.431470000001</v>
      </c>
      <c r="AE391" s="76">
        <f>AD391/AC391*100</f>
        <v>94.242230174777902</v>
      </c>
      <c r="AF391" s="76"/>
      <c r="AG391" s="76">
        <f>SUM(AG392:AG395)</f>
        <v>141062.49899000002</v>
      </c>
      <c r="AH391" s="76">
        <f>SUM(AH392:AH395)</f>
        <v>26798.080739999998</v>
      </c>
      <c r="AI391" s="76">
        <f>AH391/AG391*100</f>
        <v>18.997310363755659</v>
      </c>
      <c r="AJ391" s="76"/>
      <c r="AK391" s="76"/>
      <c r="AL391" s="76"/>
      <c r="AM391" s="76"/>
      <c r="AN391" s="76"/>
      <c r="AO391" s="76"/>
      <c r="AP391" s="76"/>
      <c r="AQ391" s="76"/>
      <c r="AR391" s="76">
        <f>AR392+AR393+AR394+AR395</f>
        <v>0</v>
      </c>
      <c r="AS391" s="76">
        <f>AS392+AS393+AS394+AS395</f>
        <v>0</v>
      </c>
      <c r="AT391" s="76">
        <f>AT392+AT393+AT394+AT395</f>
        <v>0</v>
      </c>
      <c r="AU391" s="76"/>
      <c r="AV391" s="76">
        <f>AV392+AV393+AV394+AV395</f>
        <v>51.020410000000005</v>
      </c>
      <c r="AW391" s="76">
        <f>AW392+AW393+AW394+AW395</f>
        <v>51.020410000000005</v>
      </c>
      <c r="AX391" s="76">
        <f>AX392+AX393+AX394+AX395</f>
        <v>51.020410000000005</v>
      </c>
      <c r="AY391" s="76">
        <f>AX391/AW391*100</f>
        <v>100</v>
      </c>
      <c r="AZ391" s="76">
        <f>AZ392+AZ393+AZ394+AZ395</f>
        <v>3606.96225</v>
      </c>
      <c r="BA391" s="76">
        <f>BA392+BA393+BA394+BA395</f>
        <v>3606.96225</v>
      </c>
      <c r="BB391" s="76">
        <f>BB392+BB393+BB394+BB395</f>
        <v>3606.96225</v>
      </c>
      <c r="BC391" s="76">
        <f>BB391/BA391*100</f>
        <v>100</v>
      </c>
      <c r="BD391" s="76">
        <f>BD392+BD393+BD394+BD395</f>
        <v>0</v>
      </c>
      <c r="BE391" s="76">
        <f>BE392+BE393+BE394+BE395</f>
        <v>0</v>
      </c>
      <c r="BF391" s="76">
        <f>BF392+BF393+BF394+BF395</f>
        <v>0</v>
      </c>
      <c r="BG391" s="76"/>
      <c r="BH391" s="76">
        <f>BH392+BH393+BH394+BH395</f>
        <v>7500</v>
      </c>
      <c r="BI391" s="76">
        <f>BI392+BI393+BI394+BI395</f>
        <v>6811.2244900000005</v>
      </c>
      <c r="BJ391" s="76">
        <f>BJ392+BJ393+BJ394+BJ395</f>
        <v>6811.2244900000005</v>
      </c>
      <c r="BK391" s="76">
        <f>BJ391/BI391*100</f>
        <v>100</v>
      </c>
      <c r="BL391" s="76"/>
      <c r="BM391" s="76"/>
      <c r="BN391" s="76"/>
      <c r="BO391" s="76"/>
      <c r="BP391" s="76"/>
      <c r="BQ391" s="76">
        <f>SUM(BQ392:BQ395)</f>
        <v>14364.81696</v>
      </c>
      <c r="BR391" s="76">
        <f>SUM(BR392:BR395)</f>
        <v>1333.5</v>
      </c>
      <c r="BS391" s="76">
        <f>BR391/BQ391*100</f>
        <v>9.2830977499625593</v>
      </c>
      <c r="BT391" s="76">
        <f>SUM(BT392:BT395)</f>
        <v>188797.55103</v>
      </c>
      <c r="BU391" s="76">
        <f>SUM(BU392:BU395)</f>
        <v>188797.55103</v>
      </c>
      <c r="BV391" s="76">
        <f>SUM(BV392:BV395)</f>
        <v>135192.75964</v>
      </c>
      <c r="BW391" s="76">
        <f>BV391/BU391*100</f>
        <v>71.607263390041439</v>
      </c>
      <c r="BX391" s="76">
        <f>SUM(BX392:BX395)</f>
        <v>483242.30000000005</v>
      </c>
      <c r="BY391" s="76">
        <f>SUM(BY392:BY395)</f>
        <v>720334.4</v>
      </c>
      <c r="BZ391" s="76">
        <f>SUM(BZ392:BZ395)</f>
        <v>479211.63098000002</v>
      </c>
      <c r="CA391" s="76">
        <f>BZ391/BY391*100</f>
        <v>66.526273211441804</v>
      </c>
      <c r="CB391" s="76">
        <f>SUM(CB392:CB395)</f>
        <v>0</v>
      </c>
      <c r="CC391" s="76">
        <f>SUM(CC392:CC395)</f>
        <v>0</v>
      </c>
      <c r="CD391" s="76">
        <f>SUM(CD392:CD395)</f>
        <v>0</v>
      </c>
      <c r="CE391" s="76"/>
      <c r="CF391" s="76">
        <f>SUM(CF392:CF395)</f>
        <v>5278</v>
      </c>
      <c r="CG391" s="76">
        <f>SUM(CG392:CG395)</f>
        <v>6165.7</v>
      </c>
      <c r="CH391" s="76">
        <f>SUM(CH392:CH395)</f>
        <v>4923.6810000000005</v>
      </c>
      <c r="CI391" s="76">
        <f>CH391/CG391*100</f>
        <v>79.855993642246631</v>
      </c>
      <c r="CJ391" s="76">
        <f>SUM(CJ392:CJ395)</f>
        <v>840</v>
      </c>
      <c r="CK391" s="76">
        <f>SUM(CK392:CK395)</f>
        <v>840</v>
      </c>
      <c r="CL391" s="76">
        <f>SUM(CL392:CL395)</f>
        <v>586.79999999999995</v>
      </c>
      <c r="CM391" s="76">
        <f>CL391/CK391*100</f>
        <v>69.857142857142847</v>
      </c>
      <c r="CN391" s="76">
        <f>CN392+CN393+CN394+CN395</f>
        <v>115245.7</v>
      </c>
      <c r="CO391" s="76">
        <f>CO392+CO393+CO394+CO395</f>
        <v>116442.76</v>
      </c>
      <c r="CP391" s="76">
        <f>SUM(CP392:CP395)</f>
        <v>30163.086019999999</v>
      </c>
      <c r="CQ391" s="76">
        <f>CP391/CO391*100</f>
        <v>25.903788281899192</v>
      </c>
      <c r="CR391" s="76">
        <f>SUM(CR392:CR395)</f>
        <v>517.72960999999998</v>
      </c>
      <c r="CS391" s="76">
        <f>SUM(CS392:CS395)</f>
        <v>517.72960999999998</v>
      </c>
      <c r="CT391" s="76">
        <f>SUM(CT392:CT395)</f>
        <v>517.72960999999998</v>
      </c>
      <c r="CU391" s="76">
        <f>CT391/CS391*100</f>
        <v>100</v>
      </c>
      <c r="CV391" s="76">
        <f>SUM(CV392:CV395)</f>
        <v>746000</v>
      </c>
      <c r="CW391" s="76">
        <f>SUM(CW392:CW395)</f>
        <v>746000</v>
      </c>
      <c r="CX391" s="76">
        <f>SUM(CX392:CX395)</f>
        <v>480378.18852999998</v>
      </c>
      <c r="CY391" s="76">
        <f>CX391/CW391*100</f>
        <v>64.393859052278827</v>
      </c>
      <c r="CZ391" s="76">
        <f>SUM(CZ392:CZ395)</f>
        <v>0</v>
      </c>
      <c r="DA391" s="76">
        <f>SUM(DA392:DA395)</f>
        <v>0</v>
      </c>
      <c r="DB391" s="76">
        <f>SUM(DB392:DB395)</f>
        <v>0</v>
      </c>
      <c r="DC391" s="76"/>
      <c r="DD391" s="76">
        <f>SUM(DD392:DD395)</f>
        <v>0</v>
      </c>
      <c r="DE391" s="76">
        <f>SUM(DE392:DE395)</f>
        <v>0</v>
      </c>
      <c r="DF391" s="76">
        <f>SUM(DF392:DF395)</f>
        <v>0</v>
      </c>
      <c r="DG391" s="76"/>
      <c r="DH391" s="76"/>
      <c r="DI391" s="76">
        <f>SUM(DI392:DI395)</f>
        <v>0</v>
      </c>
      <c r="DJ391" s="76">
        <f>SUM(DJ392:DJ395)</f>
        <v>0</v>
      </c>
      <c r="DK391" s="76"/>
      <c r="DL391" s="76"/>
      <c r="DM391" s="76">
        <f>SUM(DM392:DM395)</f>
        <v>0</v>
      </c>
      <c r="DN391" s="76">
        <f>SUM(DN392:DN395)</f>
        <v>0</v>
      </c>
      <c r="DO391" s="76"/>
      <c r="DP391" s="76">
        <f>SUM(DP392:DP395)</f>
        <v>3741.3999999999996</v>
      </c>
      <c r="DQ391" s="76">
        <f>SUM(DQ392:DQ395)</f>
        <v>3741.3999999999996</v>
      </c>
      <c r="DR391" s="76">
        <f>SUM(DR392:DR395)</f>
        <v>3485.74</v>
      </c>
      <c r="DS391" s="76">
        <f>DR391/DQ391*100</f>
        <v>93.166729031913192</v>
      </c>
      <c r="DT391" s="76"/>
      <c r="DU391" s="76">
        <f>SUM(DU392:DU395)</f>
        <v>0</v>
      </c>
      <c r="DV391" s="76">
        <f>SUM(DV392:DV395)</f>
        <v>0</v>
      </c>
      <c r="DW391" s="76"/>
      <c r="DX391" s="76"/>
      <c r="DY391" s="76">
        <f>SUM(DY392:DY395)</f>
        <v>0</v>
      </c>
      <c r="DZ391" s="76">
        <f>SUM(DZ392:DZ395)</f>
        <v>0</v>
      </c>
      <c r="EA391" s="76"/>
      <c r="EB391" s="76">
        <v>478528.2</v>
      </c>
      <c r="EC391" s="76">
        <f>SUM(EC392:EC395)</f>
        <v>478528.2</v>
      </c>
      <c r="ED391" s="76">
        <f>SUM(ED392:ED395)</f>
        <v>266514.77925999998</v>
      </c>
      <c r="EE391" s="76">
        <f>ED391/EC391*100</f>
        <v>55.694686177324549</v>
      </c>
      <c r="EF391" s="76">
        <f>SUM(EF392:EF395)</f>
        <v>0</v>
      </c>
      <c r="EG391" s="76">
        <f>SUM(EG392:EG395)</f>
        <v>0</v>
      </c>
      <c r="EH391" s="76">
        <f>SUM(EH392:EH395)</f>
        <v>0</v>
      </c>
      <c r="EI391" s="76"/>
      <c r="EJ391" s="76">
        <f>SUM(EJ392:EJ395)</f>
        <v>26976.5</v>
      </c>
      <c r="EK391" s="76">
        <f>SUM(EK392:EK395)</f>
        <v>29393.1</v>
      </c>
      <c r="EL391" s="76">
        <f>SUM(EL392:EL395)</f>
        <v>19379.183229999999</v>
      </c>
      <c r="EM391" s="76">
        <f>EL391/EK391*100</f>
        <v>65.931062834474758</v>
      </c>
      <c r="EN391" s="76">
        <f>SUM(EN392:EN395)</f>
        <v>4760.2</v>
      </c>
      <c r="EO391" s="76">
        <f>SUM(EO392:EO395)</f>
        <v>4760.2</v>
      </c>
      <c r="EP391" s="76">
        <f>SUM(EP392:EP395)</f>
        <v>3458.2</v>
      </c>
      <c r="EQ391" s="76">
        <f>EP391/EO391*100</f>
        <v>72.648208058484926</v>
      </c>
      <c r="ER391" s="76">
        <f>SUM(ER392:ER395)</f>
        <v>46172</v>
      </c>
      <c r="ES391" s="76">
        <f>SUM(ES392:ES395)</f>
        <v>44325.2</v>
      </c>
      <c r="ET391" s="76">
        <f>SUM(ET392:ET395)</f>
        <v>44325.2</v>
      </c>
      <c r="EU391" s="76">
        <f>ET391/ES391*100</f>
        <v>100</v>
      </c>
      <c r="EV391" s="76">
        <f>SUM(EV392:EV395)</f>
        <v>43500</v>
      </c>
      <c r="EW391" s="76">
        <f>SUM(EW392:EW395)</f>
        <v>67644.209740000006</v>
      </c>
      <c r="EX391" s="76">
        <f>SUM(EX392:EX395)</f>
        <v>42211.252660000006</v>
      </c>
      <c r="EY391" s="76">
        <f>EX391/EW391*100</f>
        <v>62.401871235165387</v>
      </c>
      <c r="EZ391" s="76">
        <f>SUM(EZ392:EZ395)</f>
        <v>14000</v>
      </c>
      <c r="FA391" s="76">
        <f>SUM(FA392:FA395)</f>
        <v>18155.175319999998</v>
      </c>
      <c r="FB391" s="76">
        <f>SUM(FB392:FB395)</f>
        <v>18091.966280000001</v>
      </c>
      <c r="FC391" s="76">
        <f>FB391/FA391*100</f>
        <v>99.651840101316097</v>
      </c>
      <c r="FD391" s="76">
        <f>SUM(FD392:FD395)</f>
        <v>0</v>
      </c>
      <c r="FE391" s="76">
        <f>SUM(FE392:FE395)</f>
        <v>0</v>
      </c>
      <c r="FF391" s="76">
        <f>SUM(FF392:FF395)</f>
        <v>0</v>
      </c>
      <c r="FG391" s="76"/>
      <c r="FH391" s="76"/>
      <c r="FI391" s="76">
        <f>SUM(FI392:FI395)</f>
        <v>0</v>
      </c>
      <c r="FJ391" s="76">
        <f>SUM(FJ392:FJ395)</f>
        <v>0</v>
      </c>
      <c r="FK391" s="76"/>
      <c r="FL391" s="76">
        <f>SUM(FL392:FL395)</f>
        <v>6085.3224800000007</v>
      </c>
      <c r="FM391" s="76">
        <f>SUM(FM392:FM395)</f>
        <v>6085.3224800000007</v>
      </c>
      <c r="FN391" s="76">
        <f>SUM(FN392:FN395)</f>
        <v>6085.3224800000007</v>
      </c>
      <c r="FO391" s="76">
        <f>FN391/FM391*100</f>
        <v>100</v>
      </c>
      <c r="FP391" s="76">
        <f>SUM(FP392:FP395)</f>
        <v>0</v>
      </c>
      <c r="FQ391" s="76">
        <f>SUM(FQ392:FQ395)</f>
        <v>0</v>
      </c>
      <c r="FR391" s="76">
        <f>SUM(FR392:FR395)</f>
        <v>0</v>
      </c>
      <c r="FS391" s="76"/>
      <c r="FT391" s="76"/>
      <c r="FU391" s="76">
        <f>SUM(FU392:FU395)</f>
        <v>0</v>
      </c>
      <c r="FV391" s="76">
        <f>SUM(FV392:FV395)</f>
        <v>0</v>
      </c>
      <c r="FW391" s="76"/>
      <c r="FX391" s="76">
        <f>SUM(FX392:FX395)</f>
        <v>0</v>
      </c>
      <c r="FY391" s="76">
        <f>SUM(FY392:FY395)</f>
        <v>216150.69512000002</v>
      </c>
      <c r="FZ391" s="76">
        <f>SUM(FZ392:FZ395)</f>
        <v>178315.00289999999</v>
      </c>
      <c r="GA391" s="76">
        <f>FZ391/FY391*100</f>
        <v>82.495687927815894</v>
      </c>
      <c r="GB391" s="76">
        <f>SUM(GB392:GB395)</f>
        <v>0</v>
      </c>
      <c r="GC391" s="76">
        <f>SUM(GC392:GC395)</f>
        <v>0</v>
      </c>
      <c r="GD391" s="76">
        <f>SUM(GD392:GD395)</f>
        <v>0</v>
      </c>
      <c r="GE391" s="76"/>
      <c r="GF391" s="76">
        <f>SUM(GF392:GF395)</f>
        <v>0</v>
      </c>
      <c r="GG391" s="76">
        <f>SUM(GG392:GG395)</f>
        <v>21615.1</v>
      </c>
      <c r="GH391" s="76">
        <f>SUM(GH392:GH395)</f>
        <v>21615.1</v>
      </c>
      <c r="GI391" s="76">
        <f>GH391/GG391*100</f>
        <v>100</v>
      </c>
      <c r="GJ391" s="76"/>
      <c r="GK391" s="76">
        <f>SUM(GK392:GK395)</f>
        <v>1027342.81434</v>
      </c>
      <c r="GL391" s="76">
        <f>SUM(GL392:GL395)</f>
        <v>737636.68910000008</v>
      </c>
      <c r="GM391" s="76">
        <f>GL391/GK391*100</f>
        <v>71.800442734773299</v>
      </c>
      <c r="GN391" s="76">
        <f>SUM(GN392:GN395)</f>
        <v>439405.8</v>
      </c>
      <c r="GO391" s="76">
        <f>SUM(GO392:GO395)</f>
        <v>565180.99722000002</v>
      </c>
      <c r="GP391" s="76">
        <f>SUM(GP392:GP395)</f>
        <v>173451.45368000001</v>
      </c>
      <c r="GQ391" s="76">
        <f>GP391/GO391*100</f>
        <v>30.68954096708298</v>
      </c>
      <c r="GR391" s="76"/>
      <c r="GS391" s="76"/>
      <c r="GT391" s="76"/>
      <c r="GU391" s="76"/>
      <c r="GV391" s="76">
        <f>SUM(GV392:GV395)</f>
        <v>0</v>
      </c>
      <c r="GW391" s="76">
        <f>SUM(GW392:GW395)</f>
        <v>0</v>
      </c>
      <c r="GX391" s="76">
        <f>SUM(GX392:GX395)</f>
        <v>0</v>
      </c>
      <c r="GY391" s="76"/>
      <c r="GZ391" s="76"/>
      <c r="HA391" s="76">
        <f>SUM(HA392:HA395)</f>
        <v>0</v>
      </c>
      <c r="HB391" s="76">
        <f>SUM(HB392:HB395)</f>
        <v>0</v>
      </c>
      <c r="HC391" s="76"/>
      <c r="HD391" s="76">
        <f>SUM(HD392:HD395)</f>
        <v>379130.40816000005</v>
      </c>
      <c r="HE391" s="76">
        <f>SUM(HE392:HE395)</f>
        <v>379130.40816000005</v>
      </c>
      <c r="HF391" s="76">
        <f>SUM(HF392:HF395)</f>
        <v>329579.52718999999</v>
      </c>
      <c r="HG391" s="76">
        <f>HF391/HE391*100</f>
        <v>86.930385982363973</v>
      </c>
      <c r="HH391" s="76">
        <f>SUM(HH392:HH395)</f>
        <v>4500</v>
      </c>
      <c r="HI391" s="76">
        <f>SUM(HI392:HI395)</f>
        <v>15000</v>
      </c>
      <c r="HJ391" s="76">
        <f>SUM(HJ392:HJ395)</f>
        <v>15000</v>
      </c>
      <c r="HK391" s="76">
        <f>HJ391/HI391*100</f>
        <v>100</v>
      </c>
      <c r="HL391" s="76">
        <f>SUM(HL392:HL395)</f>
        <v>19286.5</v>
      </c>
      <c r="HM391" s="76">
        <f>SUM(HM392:HM395)</f>
        <v>16702.900000000001</v>
      </c>
      <c r="HN391" s="76">
        <f>SUM(HN392:HN395)</f>
        <v>8624.2228400000004</v>
      </c>
      <c r="HO391" s="76">
        <f>HN391/HM391*100</f>
        <v>51.633086709493561</v>
      </c>
      <c r="HP391" s="76">
        <f>SUM(HP392:HP395)</f>
        <v>0</v>
      </c>
      <c r="HQ391" s="76">
        <f>SUM(HQ392:HQ395)</f>
        <v>597.70000000000005</v>
      </c>
      <c r="HR391" s="76">
        <f>SUM(HR392:HR395)</f>
        <v>517.66867000000002</v>
      </c>
      <c r="HS391" s="76">
        <f>HR391/HQ391*100</f>
        <v>86.610117115609825</v>
      </c>
      <c r="HT391" s="76">
        <f>SUM(HT392:HT395)</f>
        <v>24350</v>
      </c>
      <c r="HU391" s="76">
        <f>SUM(HU392:HU395)</f>
        <v>24350</v>
      </c>
      <c r="HV391" s="76">
        <f>SUM(HV392:HV395)</f>
        <v>15314.42555</v>
      </c>
      <c r="HW391" s="76">
        <f t="shared" si="937"/>
        <v>62.892918069815195</v>
      </c>
      <c r="HX391" s="76"/>
      <c r="HY391" s="76"/>
      <c r="HZ391" s="76"/>
      <c r="IA391" s="76"/>
      <c r="IB391" s="76"/>
      <c r="IC391" s="76"/>
      <c r="ID391" s="76"/>
      <c r="IE391" s="76"/>
      <c r="IF391" s="76">
        <f>SUM(IF392:IF395)</f>
        <v>148429.08163</v>
      </c>
      <c r="IG391" s="76">
        <f>SUM(IG392:IG395)</f>
        <v>148429.08163</v>
      </c>
      <c r="IH391" s="76">
        <f>SUM(IH392:IH395)</f>
        <v>148429.08163</v>
      </c>
      <c r="II391" s="76">
        <f>IH391/IG391*100</f>
        <v>100</v>
      </c>
      <c r="IJ391" s="76"/>
      <c r="IK391" s="76">
        <f>SUM(IK392:IK395)</f>
        <v>71862.717390000005</v>
      </c>
      <c r="IL391" s="76">
        <f>SUM(IL392:IL395)</f>
        <v>69556.115279999998</v>
      </c>
      <c r="IM391" s="76">
        <f>IL391/IK391*100</f>
        <v>96.790265949056661</v>
      </c>
      <c r="IN391" s="76"/>
      <c r="IO391" s="76">
        <f>SUM(IO392:IO395)</f>
        <v>83582.401500000007</v>
      </c>
      <c r="IP391" s="76">
        <f>SUM(IP392:IP395)</f>
        <v>24825.015449999999</v>
      </c>
      <c r="IQ391" s="76">
        <f>IP391/IO391*100</f>
        <v>29.701246918587277</v>
      </c>
      <c r="IR391" s="76"/>
      <c r="IS391" s="76">
        <f>SUM(IS392:IS395)</f>
        <v>0</v>
      </c>
      <c r="IT391" s="76">
        <f>SUM(IT392:IT395)</f>
        <v>0</v>
      </c>
      <c r="IU391" s="76"/>
      <c r="IV391" s="76">
        <f>SUM(IV392:IV395)</f>
        <v>1775236.0204200002</v>
      </c>
      <c r="IW391" s="76">
        <f>SUM(IW392:IW395)</f>
        <v>1775236.0204200002</v>
      </c>
      <c r="IX391" s="76">
        <f>SUM(IX392:IX395)</f>
        <v>1775236.0204200002</v>
      </c>
      <c r="IY391" s="76">
        <f>IX391/IW391*100</f>
        <v>100</v>
      </c>
      <c r="IZ391" s="76">
        <f>SUM(IZ392:IZ395)</f>
        <v>337440.61223999999</v>
      </c>
      <c r="JA391" s="76">
        <f>SUM(JA392:JA395)</f>
        <v>337440.61223999999</v>
      </c>
      <c r="JB391" s="76">
        <f>SUM(JB392:JB395)</f>
        <v>0</v>
      </c>
      <c r="JC391" s="76">
        <f>JB391/JA391*100</f>
        <v>0</v>
      </c>
      <c r="JD391" s="76"/>
      <c r="JE391" s="76">
        <f>SUM(JE392:JE395)</f>
        <v>100</v>
      </c>
      <c r="JF391" s="76">
        <f>SUM(JF392:JF395)</f>
        <v>0</v>
      </c>
      <c r="JG391" s="76"/>
      <c r="JH391" s="76">
        <f>SUM(JH392:JH395)</f>
        <v>200000</v>
      </c>
      <c r="JI391" s="76">
        <f>SUM(JI392:JI395)</f>
        <v>180472.46554</v>
      </c>
      <c r="JJ391" s="76">
        <f>SUM(JJ392:JJ395)</f>
        <v>71814.597389999995</v>
      </c>
      <c r="JK391" s="76">
        <f>JJ391/JI391*100</f>
        <v>39.792550722416422</v>
      </c>
      <c r="JL391" s="76"/>
      <c r="JM391" s="76">
        <f>SUM(JM392:JM395)</f>
        <v>85974.967400000009</v>
      </c>
      <c r="JN391" s="76">
        <f>SUM(JN392:JN395)</f>
        <v>21545.469120000002</v>
      </c>
      <c r="JO391" s="76">
        <f>JN391/JM391*100</f>
        <v>25.060165501150276</v>
      </c>
      <c r="JP391" s="76">
        <f>SUM(JP392:JP395)</f>
        <v>0</v>
      </c>
      <c r="JQ391" s="76">
        <f>SUM(JQ392:JQ395)</f>
        <v>0</v>
      </c>
      <c r="JR391" s="76">
        <f>SUM(JR392:JR395)</f>
        <v>0</v>
      </c>
      <c r="JS391" s="76"/>
      <c r="JT391" s="76">
        <f>JT392+JT393+JT394+JT395</f>
        <v>1441729.7</v>
      </c>
      <c r="JU391" s="76"/>
      <c r="JV391" s="76"/>
      <c r="JW391" s="76"/>
      <c r="JX391" s="76">
        <f>SUM(JX392:JX395)</f>
        <v>0</v>
      </c>
      <c r="JY391" s="76">
        <f>SUM(JY392:JY395)</f>
        <v>35714.28572</v>
      </c>
      <c r="JZ391" s="76">
        <f>SUM(JZ392:JZ395)</f>
        <v>0</v>
      </c>
      <c r="KA391" s="76">
        <f>JZ391/JY391*100</f>
        <v>0</v>
      </c>
      <c r="KB391" s="76"/>
      <c r="KC391" s="76">
        <f>SUM(KC392:KC395)</f>
        <v>0</v>
      </c>
      <c r="KD391" s="76">
        <f>SUM(KD392:KD395)</f>
        <v>0</v>
      </c>
      <c r="KE391" s="76"/>
      <c r="KF391" s="76">
        <f>SUM(KF392:KF395)</f>
        <v>612.25</v>
      </c>
      <c r="KG391" s="76">
        <f>SUM(KG392:KG395)</f>
        <v>612.25</v>
      </c>
      <c r="KH391" s="76">
        <f>SUM(KH392:KH395)</f>
        <v>612.25</v>
      </c>
      <c r="KI391" s="76">
        <f t="shared" ref="KI391" si="950">KH391/KG391*100</f>
        <v>100</v>
      </c>
      <c r="KJ391" s="76">
        <f>SUM(KJ392:KJ395)</f>
        <v>0</v>
      </c>
      <c r="KK391" s="76">
        <f>SUM(KK392:KK395)</f>
        <v>0</v>
      </c>
      <c r="KL391" s="76">
        <f>SUM(KL392:KL395)</f>
        <v>0</v>
      </c>
      <c r="KM391" s="76"/>
      <c r="KN391" s="76">
        <f>SUM(KN392:KN395)</f>
        <v>0</v>
      </c>
      <c r="KO391" s="76">
        <f>SUM(KO392:KO395)</f>
        <v>3000</v>
      </c>
      <c r="KP391" s="76">
        <f>SUM(KP392:KP395)</f>
        <v>3000</v>
      </c>
      <c r="KQ391" s="76">
        <f t="shared" ref="KQ391:KQ392" si="951">KP391/KO391*100</f>
        <v>100</v>
      </c>
      <c r="KR391" s="76">
        <f>SUM(KR392:KR395)</f>
        <v>0</v>
      </c>
      <c r="KS391" s="76">
        <f>SUM(KS392:KS395)</f>
        <v>0</v>
      </c>
      <c r="KT391" s="76">
        <f>SUM(KT392:KT395)</f>
        <v>0</v>
      </c>
      <c r="KU391" s="76"/>
      <c r="KV391" s="76">
        <f>SUM(KV392:KV395)</f>
        <v>0</v>
      </c>
      <c r="KW391" s="76">
        <f>SUM(KW392:KW395)</f>
        <v>0</v>
      </c>
      <c r="KX391" s="76">
        <f>SUM(KX392:KX395)</f>
        <v>0</v>
      </c>
      <c r="KY391" s="76"/>
      <c r="KZ391" s="76">
        <f>SUM(KZ392:KZ395)</f>
        <v>0</v>
      </c>
      <c r="LA391" s="76">
        <f>SUM(LA392:LA395)</f>
        <v>88110.686279999994</v>
      </c>
      <c r="LB391" s="76">
        <f>SUM(LB392:LB395)</f>
        <v>88110.686279999994</v>
      </c>
      <c r="LC391" s="76">
        <f>LB391/LA391*100</f>
        <v>100</v>
      </c>
      <c r="LD391" s="76">
        <f>SUM(LD392:LD395)</f>
        <v>0</v>
      </c>
      <c r="LE391" s="76">
        <f>SUM(LE392:LE395)</f>
        <v>0</v>
      </c>
      <c r="LF391" s="76">
        <f>SUM(LF392:LF395)</f>
        <v>0</v>
      </c>
      <c r="LG391" s="76"/>
      <c r="LH391" s="76">
        <f>SUM(LH392:LH395)</f>
        <v>0</v>
      </c>
      <c r="LI391" s="76">
        <f>SUM(LI392:LI395)</f>
        <v>0</v>
      </c>
      <c r="LJ391" s="76">
        <f>SUM(LJ392:LJ395)</f>
        <v>0</v>
      </c>
      <c r="LK391" s="76"/>
      <c r="LL391" s="76">
        <f>SUM(LL392:LL395)</f>
        <v>0</v>
      </c>
      <c r="LM391" s="76">
        <f>SUM(LM392:LM395)</f>
        <v>251536.46685</v>
      </c>
      <c r="LN391" s="76">
        <f>SUM(LN392:LN395)</f>
        <v>237567.56485</v>
      </c>
      <c r="LO391" s="76">
        <f>LN391/LM391*100</f>
        <v>94.446569845345664</v>
      </c>
      <c r="LP391" s="76">
        <f>SUM(LP392:LP395)</f>
        <v>0</v>
      </c>
      <c r="LQ391" s="76">
        <f>SUM(LQ392:LQ395)</f>
        <v>550505.05050999997</v>
      </c>
      <c r="LR391" s="76">
        <f>SUM(LR392:LR395)</f>
        <v>174592.43563999998</v>
      </c>
      <c r="LS391" s="76">
        <f>LR391/LQ391*100</f>
        <v>31.714956198540545</v>
      </c>
    </row>
    <row r="392" spans="1:331" ht="17.25" customHeight="1" x14ac:dyDescent="0.25">
      <c r="A392" s="69" t="s">
        <v>82</v>
      </c>
      <c r="B392" s="198">
        <f t="shared" si="853"/>
        <v>7316857.7270600004</v>
      </c>
      <c r="C392" s="198">
        <f t="shared" si="854"/>
        <v>8989262.2197300009</v>
      </c>
      <c r="D392" s="198">
        <f t="shared" si="855"/>
        <v>8989262.2197300009</v>
      </c>
      <c r="E392" s="198"/>
      <c r="F392" s="198">
        <f t="shared" si="856"/>
        <v>6244776.6982899988</v>
      </c>
      <c r="G392" s="26">
        <f t="shared" si="922"/>
        <v>69.469290645273503</v>
      </c>
      <c r="H392" s="27">
        <v>1639.8</v>
      </c>
      <c r="I392" s="27">
        <v>1639.8</v>
      </c>
      <c r="J392" s="27">
        <v>1639.8</v>
      </c>
      <c r="K392" s="26">
        <f>J392/I392*100</f>
        <v>100</v>
      </c>
      <c r="L392" s="26"/>
      <c r="M392" s="27"/>
      <c r="N392" s="27"/>
      <c r="O392" s="26"/>
      <c r="P392" s="27">
        <v>297776.7</v>
      </c>
      <c r="Q392" s="27">
        <v>297776.7</v>
      </c>
      <c r="R392" s="27">
        <v>297776.7</v>
      </c>
      <c r="S392" s="26">
        <f>R392/Q392*100</f>
        <v>100</v>
      </c>
      <c r="T392" s="27"/>
      <c r="U392" s="27">
        <v>175640.4</v>
      </c>
      <c r="V392" s="27">
        <v>142959.02772000001</v>
      </c>
      <c r="W392" s="26">
        <f>V392/U392*100</f>
        <v>81.393021036162537</v>
      </c>
      <c r="X392" s="85">
        <v>180000.30690999998</v>
      </c>
      <c r="Y392" s="85">
        <v>180000.30690999998</v>
      </c>
      <c r="Z392" s="27">
        <v>180000.30690999998</v>
      </c>
      <c r="AA392" s="26">
        <f>Z392/Y392*100</f>
        <v>100</v>
      </c>
      <c r="AB392" s="26">
        <v>10678.8</v>
      </c>
      <c r="AC392" s="26">
        <v>10740.865800000001</v>
      </c>
      <c r="AD392" s="26">
        <v>10122.431470000001</v>
      </c>
      <c r="AE392" s="27">
        <f>AD392/AC392*100</f>
        <v>94.242230174777902</v>
      </c>
      <c r="AF392" s="27"/>
      <c r="AG392" s="26">
        <v>141062.49899000002</v>
      </c>
      <c r="AH392" s="26">
        <v>26798.080739999998</v>
      </c>
      <c r="AI392" s="26">
        <f>AH392/AG392*100</f>
        <v>18.997310363755659</v>
      </c>
      <c r="AJ392" s="26"/>
      <c r="AK392" s="27"/>
      <c r="AL392" s="27"/>
      <c r="AM392" s="26"/>
      <c r="AN392" s="27"/>
      <c r="AO392" s="27"/>
      <c r="AP392" s="27"/>
      <c r="AQ392" s="26"/>
      <c r="AR392" s="27"/>
      <c r="AS392" s="27"/>
      <c r="AT392" s="27"/>
      <c r="AU392" s="26"/>
      <c r="AV392" s="27">
        <v>51.020410000000005</v>
      </c>
      <c r="AW392" s="27">
        <v>51.020410000000005</v>
      </c>
      <c r="AX392" s="27">
        <v>51.020410000000005</v>
      </c>
      <c r="AY392" s="26">
        <f>AX392/AW392*100</f>
        <v>100</v>
      </c>
      <c r="AZ392" s="27">
        <v>3606.96225</v>
      </c>
      <c r="BA392" s="27">
        <v>3606.96225</v>
      </c>
      <c r="BB392" s="27">
        <v>3606.96225</v>
      </c>
      <c r="BC392" s="26">
        <f>BB392/BA392*100</f>
        <v>100</v>
      </c>
      <c r="BD392" s="27"/>
      <c r="BE392" s="27"/>
      <c r="BF392" s="27"/>
      <c r="BG392" s="26"/>
      <c r="BH392" s="27">
        <v>7500</v>
      </c>
      <c r="BI392" s="27">
        <v>6811.2244900000005</v>
      </c>
      <c r="BJ392" s="27">
        <v>6811.2244900000005</v>
      </c>
      <c r="BK392" s="26">
        <f>BJ392/BI392*100</f>
        <v>100</v>
      </c>
      <c r="BL392" s="26"/>
      <c r="BM392" s="27"/>
      <c r="BN392" s="27"/>
      <c r="BO392" s="26"/>
      <c r="BP392" s="26"/>
      <c r="BQ392" s="26">
        <v>9931.2955199999997</v>
      </c>
      <c r="BR392" s="26">
        <v>883.5</v>
      </c>
      <c r="BS392" s="26">
        <f>BR392/BQ392*100</f>
        <v>8.8961203321437363</v>
      </c>
      <c r="BT392" s="26">
        <v>121797.55103</v>
      </c>
      <c r="BU392" s="26">
        <v>121797.55103</v>
      </c>
      <c r="BV392" s="26">
        <v>116917.28602</v>
      </c>
      <c r="BW392" s="26">
        <f>BV392/BU392*100</f>
        <v>95.993133713503042</v>
      </c>
      <c r="BX392" s="27">
        <v>465512.4</v>
      </c>
      <c r="BY392" s="27">
        <v>694750.9</v>
      </c>
      <c r="BZ392" s="26">
        <v>463167.07212999999</v>
      </c>
      <c r="CA392" s="27">
        <f>BZ392/BY392*100</f>
        <v>66.666638665743363</v>
      </c>
      <c r="CB392" s="27"/>
      <c r="CC392" s="27"/>
      <c r="CD392" s="79"/>
      <c r="CE392" s="27"/>
      <c r="CF392" s="27">
        <v>3518.7</v>
      </c>
      <c r="CG392" s="27">
        <v>4129</v>
      </c>
      <c r="CH392" s="27">
        <v>3326.3</v>
      </c>
      <c r="CI392" s="27">
        <f>CH392/CG392*100</f>
        <v>80.559457495761691</v>
      </c>
      <c r="CJ392" s="27">
        <v>560</v>
      </c>
      <c r="CK392" s="27">
        <v>560</v>
      </c>
      <c r="CL392" s="27">
        <v>526.79999999999995</v>
      </c>
      <c r="CM392" s="27">
        <f>CL392/CK392*100</f>
        <v>94.071428571428555</v>
      </c>
      <c r="CN392" s="27">
        <v>115245.7</v>
      </c>
      <c r="CO392" s="27">
        <v>116442.76</v>
      </c>
      <c r="CP392" s="27">
        <v>30163.086019999999</v>
      </c>
      <c r="CQ392" s="27">
        <f>CP392/CO392*100</f>
        <v>25.903788281899192</v>
      </c>
      <c r="CR392" s="27">
        <v>139.09153000000001</v>
      </c>
      <c r="CS392" s="27">
        <v>139.09153000000001</v>
      </c>
      <c r="CT392" s="27">
        <v>139.09153000000001</v>
      </c>
      <c r="CU392" s="27">
        <f>CT392/CS392*100</f>
        <v>100</v>
      </c>
      <c r="CV392" s="27">
        <v>746000</v>
      </c>
      <c r="CW392" s="27">
        <v>746000</v>
      </c>
      <c r="CX392" s="27">
        <v>480378.18852999998</v>
      </c>
      <c r="CY392" s="27">
        <f>CX392/CW392*100</f>
        <v>64.393859052278827</v>
      </c>
      <c r="CZ392" s="27"/>
      <c r="DA392" s="27"/>
      <c r="DB392" s="27"/>
      <c r="DC392" s="31"/>
      <c r="DD392" s="27"/>
      <c r="DE392" s="27"/>
      <c r="DF392" s="27"/>
      <c r="DG392" s="27"/>
      <c r="DH392" s="27"/>
      <c r="DI392" s="27"/>
      <c r="DJ392" s="27"/>
      <c r="DK392" s="27"/>
      <c r="DL392" s="27"/>
      <c r="DM392" s="27"/>
      <c r="DN392" s="27"/>
      <c r="DO392" s="27"/>
      <c r="DP392" s="27">
        <v>3530</v>
      </c>
      <c r="DQ392" s="27">
        <v>3530</v>
      </c>
      <c r="DR392" s="27">
        <v>3399.5</v>
      </c>
      <c r="DS392" s="27">
        <f>DR392/DQ392*100</f>
        <v>96.303116147308785</v>
      </c>
      <c r="DT392" s="27"/>
      <c r="DU392" s="27"/>
      <c r="DV392" s="27"/>
      <c r="DW392" s="27"/>
      <c r="DX392" s="27"/>
      <c r="DY392" s="27"/>
      <c r="DZ392" s="27"/>
      <c r="EA392" s="27"/>
      <c r="EB392" s="27">
        <v>468961.3</v>
      </c>
      <c r="EC392" s="27">
        <v>468961.3</v>
      </c>
      <c r="ED392" s="27">
        <v>260838.78159999999</v>
      </c>
      <c r="EE392" s="27">
        <f>ED392/EC392*100</f>
        <v>55.620534487600573</v>
      </c>
      <c r="EF392" s="27"/>
      <c r="EG392" s="27"/>
      <c r="EH392" s="27"/>
      <c r="EI392" s="27"/>
      <c r="EJ392" s="27">
        <v>21698.5</v>
      </c>
      <c r="EK392" s="27">
        <v>23822.400000000001</v>
      </c>
      <c r="EL392" s="27">
        <v>16399.150000000001</v>
      </c>
      <c r="EM392" s="27">
        <f>EL392/EK392*100</f>
        <v>68.839201759688365</v>
      </c>
      <c r="EN392" s="27">
        <v>3920.2</v>
      </c>
      <c r="EO392" s="27">
        <v>3920.2</v>
      </c>
      <c r="EP392" s="27">
        <v>3458.2</v>
      </c>
      <c r="EQ392" s="27">
        <f>EP392/EO392*100</f>
        <v>88.214886995561443</v>
      </c>
      <c r="ER392" s="27">
        <v>46172</v>
      </c>
      <c r="ES392" s="27">
        <v>44325.2</v>
      </c>
      <c r="ET392" s="27">
        <v>44325.2</v>
      </c>
      <c r="EU392" s="27">
        <f>ET392/ES392*100</f>
        <v>100</v>
      </c>
      <c r="EV392" s="27">
        <v>39500</v>
      </c>
      <c r="EW392" s="27">
        <v>41846.800000000003</v>
      </c>
      <c r="EX392" s="27">
        <v>41846.800000000003</v>
      </c>
      <c r="EY392" s="27">
        <f>EX392/EW392*100</f>
        <v>100</v>
      </c>
      <c r="EZ392" s="27">
        <v>9800</v>
      </c>
      <c r="FA392" s="163">
        <v>14000</v>
      </c>
      <c r="FB392" s="163">
        <v>14000</v>
      </c>
      <c r="FC392" s="27">
        <f>FB392/FA392*100</f>
        <v>100</v>
      </c>
      <c r="FD392" s="27"/>
      <c r="FE392" s="27"/>
      <c r="FF392" s="27"/>
      <c r="FG392" s="27"/>
      <c r="FH392" s="27"/>
      <c r="FI392" s="27"/>
      <c r="FJ392" s="27"/>
      <c r="FK392" s="27"/>
      <c r="FL392" s="27">
        <v>6085.3224800000007</v>
      </c>
      <c r="FM392" s="27">
        <v>6085.3224800000007</v>
      </c>
      <c r="FN392" s="27">
        <v>6085.3224800000007</v>
      </c>
      <c r="FO392" s="27">
        <f>FN392/FM392*100</f>
        <v>100</v>
      </c>
      <c r="FP392" s="27"/>
      <c r="FQ392" s="27"/>
      <c r="FR392" s="27"/>
      <c r="FS392" s="27"/>
      <c r="FT392" s="27"/>
      <c r="FU392" s="27"/>
      <c r="FV392" s="27"/>
      <c r="FW392" s="27"/>
      <c r="FX392" s="27"/>
      <c r="FY392" s="27">
        <v>216150.69512000002</v>
      </c>
      <c r="FZ392" s="27">
        <v>178315.00289999999</v>
      </c>
      <c r="GA392" s="27">
        <f>FZ392/FY392*100</f>
        <v>82.495687927815894</v>
      </c>
      <c r="GB392" s="27"/>
      <c r="GC392" s="27"/>
      <c r="GD392" s="27"/>
      <c r="GE392" s="27"/>
      <c r="GF392" s="27"/>
      <c r="GG392" s="27">
        <v>21615.1</v>
      </c>
      <c r="GH392" s="27">
        <v>21615.1</v>
      </c>
      <c r="GI392" s="27">
        <f>GH392/GG392*100</f>
        <v>100</v>
      </c>
      <c r="GJ392" s="27"/>
      <c r="GK392" s="27">
        <v>1027342.81434</v>
      </c>
      <c r="GL392" s="27">
        <v>737636.68910000008</v>
      </c>
      <c r="GM392" s="27">
        <f>GL392/GK392*100</f>
        <v>71.800442734773299</v>
      </c>
      <c r="GN392" s="27">
        <v>439405.8</v>
      </c>
      <c r="GO392" s="27">
        <v>565180.99722000002</v>
      </c>
      <c r="GP392" s="27">
        <v>173451.45368000001</v>
      </c>
      <c r="GQ392" s="27">
        <f>GP392/GO392*100</f>
        <v>30.68954096708298</v>
      </c>
      <c r="GR392" s="27"/>
      <c r="GS392" s="27"/>
      <c r="GT392" s="27"/>
      <c r="GU392" s="26"/>
      <c r="GV392" s="26"/>
      <c r="GW392" s="26"/>
      <c r="GX392" s="26"/>
      <c r="GY392" s="26"/>
      <c r="GZ392" s="26"/>
      <c r="HA392" s="26"/>
      <c r="HB392" s="26"/>
      <c r="HC392" s="26"/>
      <c r="HD392" s="26">
        <v>379130.40816000005</v>
      </c>
      <c r="HE392" s="26">
        <v>379130.40816000005</v>
      </c>
      <c r="HF392" s="26">
        <v>329579.52718999999</v>
      </c>
      <c r="HG392" s="26">
        <f>HF392/HE392*100</f>
        <v>86.930385982363973</v>
      </c>
      <c r="HH392" s="26">
        <v>4500</v>
      </c>
      <c r="HI392" s="26">
        <v>15000</v>
      </c>
      <c r="HJ392" s="26">
        <v>15000</v>
      </c>
      <c r="HK392" s="26">
        <f>HJ392/HI392*100</f>
        <v>100</v>
      </c>
      <c r="HL392" s="26">
        <v>19286.5</v>
      </c>
      <c r="HM392" s="26">
        <v>16702.900000000001</v>
      </c>
      <c r="HN392" s="26">
        <v>8624.2228400000004</v>
      </c>
      <c r="HO392" s="26">
        <f>HN392/HM392*100</f>
        <v>51.633086709493561</v>
      </c>
      <c r="HP392" s="26"/>
      <c r="HQ392" s="26">
        <v>597.70000000000005</v>
      </c>
      <c r="HR392" s="26">
        <v>517.66867000000002</v>
      </c>
      <c r="HS392" s="26">
        <f>HR392/HQ392*100</f>
        <v>86.610117115609825</v>
      </c>
      <c r="HT392" s="26">
        <v>17393</v>
      </c>
      <c r="HU392" s="26">
        <v>17393</v>
      </c>
      <c r="HV392" s="26">
        <v>9127.9655500000008</v>
      </c>
      <c r="HW392" s="26">
        <f>HV392/HU392*100</f>
        <v>52.48068504570805</v>
      </c>
      <c r="HX392" s="26"/>
      <c r="HY392" s="26"/>
      <c r="HZ392" s="26"/>
      <c r="IA392" s="26"/>
      <c r="IB392" s="26"/>
      <c r="IC392" s="26"/>
      <c r="ID392" s="26"/>
      <c r="IE392" s="26"/>
      <c r="IF392" s="26">
        <v>148429.08163</v>
      </c>
      <c r="IG392" s="26">
        <v>148429.08163</v>
      </c>
      <c r="IH392" s="26">
        <v>148429.08163</v>
      </c>
      <c r="II392" s="26">
        <f>IH392/IG392*100</f>
        <v>100</v>
      </c>
      <c r="IJ392" s="26"/>
      <c r="IK392" s="26">
        <v>71862.717390000005</v>
      </c>
      <c r="IL392" s="26">
        <v>69556.115279999998</v>
      </c>
      <c r="IM392" s="26">
        <f>IL392/IK392*100</f>
        <v>96.790265949056661</v>
      </c>
      <c r="IN392" s="26"/>
      <c r="IO392" s="26">
        <v>83582.401500000007</v>
      </c>
      <c r="IP392" s="26">
        <v>24825.015449999999</v>
      </c>
      <c r="IQ392" s="26">
        <f>IP392/IO392*100</f>
        <v>29.701246918587277</v>
      </c>
      <c r="IR392" s="31"/>
      <c r="IS392" s="27"/>
      <c r="IT392" s="27"/>
      <c r="IU392" s="31"/>
      <c r="IV392" s="26">
        <v>1775236.0204200002</v>
      </c>
      <c r="IW392" s="26">
        <v>1775236.0204200002</v>
      </c>
      <c r="IX392" s="26">
        <v>1775236.0204200002</v>
      </c>
      <c r="IY392" s="26">
        <f>IX392/IW392*100</f>
        <v>100</v>
      </c>
      <c r="IZ392" s="26">
        <v>337440.61223999999</v>
      </c>
      <c r="JA392" s="26">
        <v>337440.61223999999</v>
      </c>
      <c r="JB392" s="26"/>
      <c r="JC392" s="26">
        <f>JB392/JA392*100</f>
        <v>0</v>
      </c>
      <c r="JD392" s="26"/>
      <c r="JE392" s="26">
        <v>100</v>
      </c>
      <c r="JF392" s="26"/>
      <c r="JG392" s="26"/>
      <c r="JH392" s="26">
        <v>200000</v>
      </c>
      <c r="JI392" s="26">
        <v>180472.46554</v>
      </c>
      <c r="JJ392" s="26">
        <v>71814.597389999995</v>
      </c>
      <c r="JK392" s="30">
        <f>JJ392/JI392*100</f>
        <v>39.792550722416422</v>
      </c>
      <c r="JL392" s="26"/>
      <c r="JM392" s="26">
        <v>85974.967400000009</v>
      </c>
      <c r="JN392" s="26">
        <v>21545.469120000002</v>
      </c>
      <c r="JO392" s="30">
        <f>JN392/JM392*100</f>
        <v>25.060165501150276</v>
      </c>
      <c r="JP392" s="26"/>
      <c r="JQ392" s="26"/>
      <c r="JR392" s="26"/>
      <c r="JS392" s="26"/>
      <c r="JT392" s="26">
        <v>1441729.7</v>
      </c>
      <c r="JU392" s="26"/>
      <c r="JV392" s="26"/>
      <c r="JW392" s="26"/>
      <c r="JX392" s="30"/>
      <c r="JY392" s="30">
        <v>35714.28572</v>
      </c>
      <c r="JZ392" s="30"/>
      <c r="KA392" s="30">
        <f>JZ392/JY392*100</f>
        <v>0</v>
      </c>
      <c r="KB392" s="26"/>
      <c r="KC392" s="26"/>
      <c r="KD392" s="26"/>
      <c r="KE392" s="26"/>
      <c r="KF392" s="26">
        <v>612.25</v>
      </c>
      <c r="KG392" s="26">
        <v>612.25</v>
      </c>
      <c r="KH392" s="26">
        <v>612.25</v>
      </c>
      <c r="KI392" s="26">
        <f>KH392/KG392*100</f>
        <v>100</v>
      </c>
      <c r="KJ392" s="26"/>
      <c r="KK392" s="26"/>
      <c r="KL392" s="26"/>
      <c r="KM392" s="26"/>
      <c r="KN392" s="26"/>
      <c r="KO392" s="26">
        <v>3000</v>
      </c>
      <c r="KP392" s="26">
        <v>3000</v>
      </c>
      <c r="KQ392" s="26">
        <f t="shared" si="951"/>
        <v>100</v>
      </c>
      <c r="KR392" s="26"/>
      <c r="KS392" s="26"/>
      <c r="KT392" s="26"/>
      <c r="KU392" s="26"/>
      <c r="KV392" s="26"/>
      <c r="KW392" s="26"/>
      <c r="KX392" s="26"/>
      <c r="KY392" s="26"/>
      <c r="KZ392" s="26"/>
      <c r="LA392" s="26">
        <v>88110.686279999994</v>
      </c>
      <c r="LB392" s="26">
        <v>88110.686279999994</v>
      </c>
      <c r="LC392" s="30">
        <f>LB392/LA392*100</f>
        <v>100</v>
      </c>
      <c r="LD392" s="26"/>
      <c r="LE392" s="26"/>
      <c r="LF392" s="26"/>
      <c r="LG392" s="30"/>
      <c r="LH392" s="26"/>
      <c r="LI392" s="26"/>
      <c r="LJ392" s="26"/>
      <c r="LK392" s="30"/>
      <c r="LL392" s="26"/>
      <c r="LM392" s="26">
        <v>251536.46685</v>
      </c>
      <c r="LN392" s="26">
        <v>237567.56485</v>
      </c>
      <c r="LO392" s="30">
        <f>LN392/LM392*100</f>
        <v>94.446569845345664</v>
      </c>
      <c r="LP392" s="26"/>
      <c r="LQ392" s="26">
        <v>550505.05050999997</v>
      </c>
      <c r="LR392" s="26">
        <v>174592.43563999998</v>
      </c>
      <c r="LS392" s="30">
        <f>LR392/LQ392*100</f>
        <v>31.714956198540545</v>
      </c>
    </row>
    <row r="393" spans="1:331" ht="15" customHeight="1" x14ac:dyDescent="0.25">
      <c r="A393" s="69" t="s">
        <v>83</v>
      </c>
      <c r="B393" s="198">
        <f t="shared" si="853"/>
        <v>17992.5</v>
      </c>
      <c r="C393" s="198">
        <f t="shared" si="854"/>
        <v>20877.434720000001</v>
      </c>
      <c r="D393" s="198">
        <f t="shared" si="855"/>
        <v>20877.434720000001</v>
      </c>
      <c r="E393" s="198"/>
      <c r="F393" s="198">
        <f t="shared" si="856"/>
        <v>8381.7122999999992</v>
      </c>
      <c r="G393" s="26">
        <f t="shared" si="922"/>
        <v>40.147232705608957</v>
      </c>
      <c r="H393" s="27"/>
      <c r="I393" s="27"/>
      <c r="J393" s="27"/>
      <c r="K393" s="26"/>
      <c r="L393" s="26"/>
      <c r="M393" s="27"/>
      <c r="N393" s="27"/>
      <c r="O393" s="26"/>
      <c r="P393" s="26"/>
      <c r="Q393" s="27"/>
      <c r="R393" s="27"/>
      <c r="S393" s="26"/>
      <c r="T393" s="26"/>
      <c r="U393" s="27"/>
      <c r="V393" s="27"/>
      <c r="W393" s="26"/>
      <c r="X393" s="27"/>
      <c r="Y393" s="27"/>
      <c r="Z393" s="27"/>
      <c r="AA393" s="26"/>
      <c r="AB393" s="27"/>
      <c r="AC393" s="27"/>
      <c r="AD393" s="27"/>
      <c r="AE393" s="27"/>
      <c r="AF393" s="27"/>
      <c r="AG393" s="27"/>
      <c r="AH393" s="27"/>
      <c r="AI393" s="27"/>
      <c r="AJ393" s="27"/>
      <c r="AK393" s="27"/>
      <c r="AL393" s="27"/>
      <c r="AM393" s="26"/>
      <c r="AN393" s="27"/>
      <c r="AO393" s="27"/>
      <c r="AP393" s="27"/>
      <c r="AQ393" s="26"/>
      <c r="AR393" s="27"/>
      <c r="AS393" s="27"/>
      <c r="AT393" s="27"/>
      <c r="AU393" s="26"/>
      <c r="AV393" s="27"/>
      <c r="AW393" s="27"/>
      <c r="AX393" s="27"/>
      <c r="AY393" s="26"/>
      <c r="AZ393" s="27"/>
      <c r="BA393" s="27"/>
      <c r="BB393" s="27"/>
      <c r="BC393" s="26"/>
      <c r="BD393" s="27"/>
      <c r="BE393" s="27"/>
      <c r="BF393" s="27"/>
      <c r="BG393" s="26"/>
      <c r="BH393" s="27"/>
      <c r="BI393" s="27"/>
      <c r="BJ393" s="27"/>
      <c r="BK393" s="26"/>
      <c r="BL393" s="26"/>
      <c r="BM393" s="27"/>
      <c r="BN393" s="27"/>
      <c r="BO393" s="26"/>
      <c r="BP393" s="26"/>
      <c r="BQ393" s="27">
        <v>1471.0347199999999</v>
      </c>
      <c r="BR393" s="27">
        <v>0</v>
      </c>
      <c r="BS393" s="26"/>
      <c r="BT393" s="26">
        <v>8500</v>
      </c>
      <c r="BU393" s="26">
        <v>8500</v>
      </c>
      <c r="BV393" s="26">
        <v>0</v>
      </c>
      <c r="BW393" s="26">
        <f>BV393/BU393*100</f>
        <v>0</v>
      </c>
      <c r="BX393" s="27">
        <v>1582</v>
      </c>
      <c r="BY393" s="27">
        <v>2718.5</v>
      </c>
      <c r="BZ393" s="26">
        <v>1608.4657</v>
      </c>
      <c r="CA393" s="27">
        <f>BZ393/BY393*100</f>
        <v>59.16739746183557</v>
      </c>
      <c r="CB393" s="27"/>
      <c r="CC393" s="27"/>
      <c r="CD393" s="79"/>
      <c r="CE393" s="27"/>
      <c r="CF393" s="27">
        <v>1759.3</v>
      </c>
      <c r="CG393" s="27">
        <v>2036.7</v>
      </c>
      <c r="CH393" s="27">
        <v>1597.3810000000001</v>
      </c>
      <c r="CI393" s="27">
        <f>CH393/CG393*100</f>
        <v>78.429862031717974</v>
      </c>
      <c r="CJ393" s="27">
        <v>280</v>
      </c>
      <c r="CK393" s="27">
        <v>280</v>
      </c>
      <c r="CL393" s="27">
        <v>60</v>
      </c>
      <c r="CM393" s="27">
        <f>CL393/CK393*100</f>
        <v>21.428571428571427</v>
      </c>
      <c r="CN393" s="27"/>
      <c r="CO393" s="27"/>
      <c r="CP393" s="79"/>
      <c r="CQ393" s="27"/>
      <c r="CR393" s="27"/>
      <c r="CS393" s="27"/>
      <c r="CT393" s="79"/>
      <c r="CU393" s="27"/>
      <c r="CV393" s="27"/>
      <c r="CW393" s="27"/>
      <c r="CX393" s="79"/>
      <c r="CY393" s="27"/>
      <c r="CZ393" s="27"/>
      <c r="DA393" s="27"/>
      <c r="DB393" s="79"/>
      <c r="DC393" s="31"/>
      <c r="DD393" s="27"/>
      <c r="DE393" s="27"/>
      <c r="DF393" s="79"/>
      <c r="DG393" s="27"/>
      <c r="DH393" s="27"/>
      <c r="DI393" s="27"/>
      <c r="DJ393" s="79"/>
      <c r="DK393" s="27"/>
      <c r="DL393" s="27"/>
      <c r="DM393" s="27"/>
      <c r="DN393" s="79"/>
      <c r="DO393" s="27"/>
      <c r="DP393" s="27">
        <v>79.599999999999994</v>
      </c>
      <c r="DQ393" s="27">
        <v>79.599999999999994</v>
      </c>
      <c r="DR393" s="79">
        <v>0</v>
      </c>
      <c r="DS393" s="27">
        <f t="shared" ref="DS393:DS395" si="952">DR393/DQ393*100</f>
        <v>0</v>
      </c>
      <c r="DT393" s="27"/>
      <c r="DU393" s="27"/>
      <c r="DV393" s="79"/>
      <c r="DW393" s="27"/>
      <c r="DX393" s="27"/>
      <c r="DY393" s="27"/>
      <c r="DZ393" s="79"/>
      <c r="EA393" s="27"/>
      <c r="EB393" s="27">
        <v>913.1</v>
      </c>
      <c r="EC393" s="27">
        <v>913.1</v>
      </c>
      <c r="ED393" s="27">
        <v>543.99559999999997</v>
      </c>
      <c r="EE393" s="27">
        <f>ED393/EC393*100</f>
        <v>59.576782389661588</v>
      </c>
      <c r="EF393" s="27"/>
      <c r="EG393" s="27"/>
      <c r="EH393" s="79"/>
      <c r="EI393" s="27"/>
      <c r="EJ393" s="27"/>
      <c r="EK393" s="27"/>
      <c r="EL393" s="79"/>
      <c r="EM393" s="27"/>
      <c r="EN393" s="27"/>
      <c r="EO393" s="27"/>
      <c r="EP393" s="27"/>
      <c r="EQ393" s="27"/>
      <c r="ER393" s="27"/>
      <c r="ES393" s="27"/>
      <c r="ET393" s="27"/>
      <c r="EU393" s="27"/>
      <c r="EV393" s="27"/>
      <c r="EW393" s="27"/>
      <c r="EX393" s="27"/>
      <c r="EY393" s="27"/>
      <c r="EZ393" s="27">
        <v>1400</v>
      </c>
      <c r="FA393" s="163">
        <v>1400</v>
      </c>
      <c r="FB393" s="163">
        <v>1400</v>
      </c>
      <c r="FC393" s="27">
        <f t="shared" ref="FC393:FC395" si="953">FB393/FA393*100</f>
        <v>100</v>
      </c>
      <c r="FD393" s="27"/>
      <c r="FE393" s="27"/>
      <c r="FF393" s="79"/>
      <c r="FG393" s="27"/>
      <c r="FH393" s="27"/>
      <c r="FI393" s="27"/>
      <c r="FJ393" s="79"/>
      <c r="FK393" s="27"/>
      <c r="FL393" s="27"/>
      <c r="FM393" s="27"/>
      <c r="FN393" s="79"/>
      <c r="FO393" s="27"/>
      <c r="FP393" s="27"/>
      <c r="FQ393" s="27"/>
      <c r="FR393" s="27"/>
      <c r="FS393" s="27"/>
      <c r="FT393" s="27"/>
      <c r="FU393" s="27"/>
      <c r="FV393" s="27"/>
      <c r="FW393" s="27"/>
      <c r="FX393" s="27"/>
      <c r="FY393" s="27"/>
      <c r="FZ393" s="27"/>
      <c r="GA393" s="27"/>
      <c r="GB393" s="27"/>
      <c r="GC393" s="27"/>
      <c r="GD393" s="27"/>
      <c r="GE393" s="27"/>
      <c r="GF393" s="27"/>
      <c r="GG393" s="27"/>
      <c r="GH393" s="27"/>
      <c r="GI393" s="27"/>
      <c r="GJ393" s="27"/>
      <c r="GK393" s="27"/>
      <c r="GL393" s="27"/>
      <c r="GM393" s="27"/>
      <c r="GN393" s="27"/>
      <c r="GO393" s="27"/>
      <c r="GP393" s="27"/>
      <c r="GQ393" s="27"/>
      <c r="GR393" s="27"/>
      <c r="GS393" s="27"/>
      <c r="GT393" s="27"/>
      <c r="GU393" s="26"/>
      <c r="GV393" s="26"/>
      <c r="GW393" s="26"/>
      <c r="GX393" s="26"/>
      <c r="GY393" s="26"/>
      <c r="GZ393" s="26"/>
      <c r="HA393" s="26"/>
      <c r="HB393" s="26"/>
      <c r="HC393" s="26"/>
      <c r="HD393" s="26"/>
      <c r="HE393" s="26"/>
      <c r="HF393" s="26"/>
      <c r="HG393" s="26"/>
      <c r="HH393" s="26"/>
      <c r="HI393" s="26"/>
      <c r="HJ393" s="26"/>
      <c r="HK393" s="26"/>
      <c r="HL393" s="26"/>
      <c r="HM393" s="26"/>
      <c r="HN393" s="26"/>
      <c r="HO393" s="26"/>
      <c r="HP393" s="26"/>
      <c r="HQ393" s="26"/>
      <c r="HR393" s="26"/>
      <c r="HS393" s="26"/>
      <c r="HT393" s="26">
        <v>3478.5</v>
      </c>
      <c r="HU393" s="26">
        <v>3478.5</v>
      </c>
      <c r="HV393" s="26">
        <v>3171.87</v>
      </c>
      <c r="HW393" s="26">
        <f>HV393/HU393*100</f>
        <v>91.184993531694687</v>
      </c>
      <c r="HX393" s="26"/>
      <c r="HY393" s="26"/>
      <c r="HZ393" s="26"/>
      <c r="IA393" s="26"/>
      <c r="IB393" s="26"/>
      <c r="IC393" s="26"/>
      <c r="ID393" s="26"/>
      <c r="IE393" s="26"/>
      <c r="IF393" s="26"/>
      <c r="IG393" s="26"/>
      <c r="IH393" s="26"/>
      <c r="II393" s="26"/>
      <c r="IJ393" s="26"/>
      <c r="IK393" s="26"/>
      <c r="IL393" s="26"/>
      <c r="IM393" s="26"/>
      <c r="IN393" s="26"/>
      <c r="IO393" s="26"/>
      <c r="IP393" s="26"/>
      <c r="IQ393" s="26"/>
      <c r="IR393" s="27"/>
      <c r="IS393" s="27"/>
      <c r="IT393" s="79"/>
      <c r="IU393" s="27"/>
      <c r="IV393" s="26"/>
      <c r="IW393" s="26"/>
      <c r="IX393" s="26"/>
      <c r="IY393" s="26"/>
      <c r="IZ393" s="26"/>
      <c r="JA393" s="26"/>
      <c r="JB393" s="26"/>
      <c r="JC393" s="26"/>
      <c r="JD393" s="26"/>
      <c r="JE393" s="26"/>
      <c r="JF393" s="26"/>
      <c r="JG393" s="26"/>
      <c r="JH393" s="26"/>
      <c r="JI393" s="26"/>
      <c r="JJ393" s="26"/>
      <c r="JK393" s="30"/>
      <c r="JL393" s="26"/>
      <c r="JM393" s="26"/>
      <c r="JN393" s="26"/>
      <c r="JO393" s="30"/>
      <c r="JP393" s="26"/>
      <c r="JQ393" s="26"/>
      <c r="JR393" s="26"/>
      <c r="JS393" s="26"/>
      <c r="JT393" s="26"/>
      <c r="JU393" s="26"/>
      <c r="JV393" s="26"/>
      <c r="JW393" s="26"/>
      <c r="JX393" s="30"/>
      <c r="JY393" s="30"/>
      <c r="JZ393" s="30"/>
      <c r="KA393" s="30"/>
      <c r="KB393" s="26"/>
      <c r="KC393" s="26"/>
      <c r="KD393" s="26"/>
      <c r="KE393" s="26"/>
      <c r="KF393" s="26"/>
      <c r="KG393" s="26"/>
      <c r="KH393" s="26"/>
      <c r="KI393" s="26"/>
      <c r="KJ393" s="26"/>
      <c r="KK393" s="26"/>
      <c r="KL393" s="26"/>
      <c r="KM393" s="26"/>
      <c r="KN393" s="26"/>
      <c r="KO393" s="26"/>
      <c r="KP393" s="26"/>
      <c r="KQ393" s="26"/>
      <c r="KR393" s="26"/>
      <c r="KS393" s="26"/>
      <c r="KT393" s="26"/>
      <c r="KU393" s="26"/>
      <c r="KV393" s="26"/>
      <c r="KW393" s="26"/>
      <c r="KX393" s="26"/>
      <c r="KY393" s="26"/>
      <c r="KZ393" s="26"/>
      <c r="LA393" s="26"/>
      <c r="LB393" s="26"/>
      <c r="LC393" s="26"/>
      <c r="LD393" s="26"/>
      <c r="LE393" s="26"/>
      <c r="LF393" s="26"/>
      <c r="LG393" s="26"/>
      <c r="LH393" s="26"/>
      <c r="LI393" s="26"/>
      <c r="LJ393" s="26"/>
      <c r="LK393" s="26"/>
      <c r="LL393" s="26"/>
      <c r="LM393" s="26"/>
      <c r="LN393" s="26"/>
      <c r="LO393" s="26"/>
      <c r="LP393" s="26"/>
      <c r="LQ393" s="26"/>
      <c r="LR393" s="26"/>
      <c r="LS393" s="26"/>
    </row>
    <row r="394" spans="1:331" ht="15.75" x14ac:dyDescent="0.25">
      <c r="A394" s="69" t="s">
        <v>84</v>
      </c>
      <c r="B394" s="198">
        <f t="shared" si="853"/>
        <v>76136.63807999999</v>
      </c>
      <c r="C394" s="198">
        <f t="shared" si="854"/>
        <v>104401.60986</v>
      </c>
      <c r="D394" s="198">
        <f t="shared" si="855"/>
        <v>104401.60986</v>
      </c>
      <c r="E394" s="198"/>
      <c r="F394" s="198">
        <f t="shared" si="856"/>
        <v>26325.895609999996</v>
      </c>
      <c r="G394" s="26">
        <f t="shared" si="922"/>
        <v>25.215986271957281</v>
      </c>
      <c r="H394" s="27"/>
      <c r="I394" s="27"/>
      <c r="J394" s="27"/>
      <c r="K394" s="26"/>
      <c r="L394" s="26"/>
      <c r="M394" s="27"/>
      <c r="N394" s="27"/>
      <c r="O394" s="26"/>
      <c r="P394" s="26"/>
      <c r="Q394" s="27"/>
      <c r="R394" s="27"/>
      <c r="S394" s="26"/>
      <c r="T394" s="26"/>
      <c r="U394" s="27"/>
      <c r="V394" s="27"/>
      <c r="W394" s="26"/>
      <c r="X394" s="27"/>
      <c r="Y394" s="27"/>
      <c r="Z394" s="27"/>
      <c r="AA394" s="26"/>
      <c r="AB394" s="27"/>
      <c r="AC394" s="27"/>
      <c r="AD394" s="27"/>
      <c r="AE394" s="27"/>
      <c r="AF394" s="27"/>
      <c r="AG394" s="27"/>
      <c r="AH394" s="27"/>
      <c r="AI394" s="27"/>
      <c r="AJ394" s="27"/>
      <c r="AK394" s="27"/>
      <c r="AL394" s="27"/>
      <c r="AM394" s="26"/>
      <c r="AN394" s="27"/>
      <c r="AO394" s="27"/>
      <c r="AP394" s="27"/>
      <c r="AQ394" s="26"/>
      <c r="AR394" s="27"/>
      <c r="AS394" s="27"/>
      <c r="AT394" s="27"/>
      <c r="AU394" s="26"/>
      <c r="AV394" s="27"/>
      <c r="AW394" s="27"/>
      <c r="AX394" s="27"/>
      <c r="AY394" s="26"/>
      <c r="AZ394" s="27"/>
      <c r="BA394" s="27"/>
      <c r="BB394" s="27"/>
      <c r="BC394" s="26"/>
      <c r="BD394" s="27"/>
      <c r="BE394" s="27"/>
      <c r="BF394" s="27"/>
      <c r="BG394" s="26"/>
      <c r="BH394" s="27"/>
      <c r="BI394" s="27"/>
      <c r="BJ394" s="27"/>
      <c r="BK394" s="26"/>
      <c r="BL394" s="26"/>
      <c r="BM394" s="27"/>
      <c r="BN394" s="27"/>
      <c r="BO394" s="26"/>
      <c r="BP394" s="26"/>
      <c r="BQ394" s="27">
        <v>1462.4867199999999</v>
      </c>
      <c r="BR394" s="27">
        <v>0</v>
      </c>
      <c r="BS394" s="26"/>
      <c r="BT394" s="26">
        <v>50000</v>
      </c>
      <c r="BU394" s="26">
        <v>50000</v>
      </c>
      <c r="BV394" s="26">
        <v>9775.4736199999988</v>
      </c>
      <c r="BW394" s="26">
        <f>BV394/BU394*100</f>
        <v>19.550947239999996</v>
      </c>
      <c r="BX394" s="27">
        <v>10420.700000000001</v>
      </c>
      <c r="BY394" s="27">
        <v>15269.7</v>
      </c>
      <c r="BZ394" s="26">
        <v>9372.5597899999993</v>
      </c>
      <c r="CA394" s="27">
        <f>BZ394/BY394*100</f>
        <v>61.380117422084247</v>
      </c>
      <c r="CB394" s="27"/>
      <c r="CC394" s="27"/>
      <c r="CD394" s="79"/>
      <c r="CE394" s="27"/>
      <c r="CF394" s="27"/>
      <c r="CG394" s="27"/>
      <c r="CH394" s="79"/>
      <c r="CI394" s="27"/>
      <c r="CJ394" s="27"/>
      <c r="CK394" s="27"/>
      <c r="CL394" s="79"/>
      <c r="CM394" s="27"/>
      <c r="CN394" s="27"/>
      <c r="CO394" s="27"/>
      <c r="CP394" s="27"/>
      <c r="CQ394" s="27"/>
      <c r="CR394" s="27">
        <v>378.63808</v>
      </c>
      <c r="CS394" s="27">
        <v>378.63808</v>
      </c>
      <c r="CT394" s="27">
        <v>378.63808</v>
      </c>
      <c r="CU394" s="27">
        <f t="shared" ref="CU394" si="954">CT394/CS394*100</f>
        <v>100</v>
      </c>
      <c r="CV394" s="27"/>
      <c r="CW394" s="27"/>
      <c r="CX394" s="79"/>
      <c r="CY394" s="27"/>
      <c r="CZ394" s="27"/>
      <c r="DA394" s="27"/>
      <c r="DB394" s="79"/>
      <c r="DC394" s="31"/>
      <c r="DD394" s="27"/>
      <c r="DE394" s="27"/>
      <c r="DF394" s="79"/>
      <c r="DG394" s="27"/>
      <c r="DH394" s="27"/>
      <c r="DI394" s="27"/>
      <c r="DJ394" s="79"/>
      <c r="DK394" s="27"/>
      <c r="DL394" s="27"/>
      <c r="DM394" s="27"/>
      <c r="DN394" s="79"/>
      <c r="DO394" s="27"/>
      <c r="DP394" s="27">
        <v>52.2</v>
      </c>
      <c r="DQ394" s="27">
        <v>52.2</v>
      </c>
      <c r="DR394" s="27">
        <v>6.64</v>
      </c>
      <c r="DS394" s="27">
        <f t="shared" si="952"/>
        <v>12.720306513409959</v>
      </c>
      <c r="DT394" s="27"/>
      <c r="DU394" s="27"/>
      <c r="DV394" s="79"/>
      <c r="DW394" s="27"/>
      <c r="DX394" s="27"/>
      <c r="DY394" s="27"/>
      <c r="DZ394" s="79"/>
      <c r="EA394" s="27"/>
      <c r="EB394" s="27">
        <v>5806.4</v>
      </c>
      <c r="EC394" s="27">
        <v>5806.4</v>
      </c>
      <c r="ED394" s="27">
        <v>3332.7319500000003</v>
      </c>
      <c r="EE394" s="27">
        <f>ED394/EC394*100</f>
        <v>57.397560450537341</v>
      </c>
      <c r="EF394" s="27"/>
      <c r="EG394" s="27"/>
      <c r="EH394" s="79"/>
      <c r="EI394" s="27"/>
      <c r="EJ394" s="27">
        <v>3518.7</v>
      </c>
      <c r="EK394" s="27">
        <v>3719.6</v>
      </c>
      <c r="EL394" s="27">
        <v>1803.4332300000001</v>
      </c>
      <c r="EM394" s="27">
        <f>EL394/EK394*100</f>
        <v>48.484601301215186</v>
      </c>
      <c r="EN394" s="27">
        <v>560</v>
      </c>
      <c r="EO394" s="27">
        <v>560</v>
      </c>
      <c r="EP394" s="27">
        <v>0</v>
      </c>
      <c r="EQ394" s="27">
        <f>EP394/EO394*100</f>
        <v>0</v>
      </c>
      <c r="ER394" s="27"/>
      <c r="ES394" s="27"/>
      <c r="ET394" s="27"/>
      <c r="EU394" s="27"/>
      <c r="EV394" s="27">
        <v>4000</v>
      </c>
      <c r="EW394" s="163">
        <v>25797.409739999999</v>
      </c>
      <c r="EX394" s="163">
        <v>364.45265999999998</v>
      </c>
      <c r="EY394" s="27">
        <f t="shared" ref="EY394" si="955">EX394/EW394*100</f>
        <v>1.4127490460210832</v>
      </c>
      <c r="EZ394" s="27">
        <v>1400</v>
      </c>
      <c r="FA394" s="163">
        <v>1355.1753200000001</v>
      </c>
      <c r="FB394" s="163">
        <v>1291.9662800000001</v>
      </c>
      <c r="FC394" s="27">
        <f t="shared" si="953"/>
        <v>95.33572969732063</v>
      </c>
      <c r="FD394" s="27"/>
      <c r="FE394" s="27"/>
      <c r="FF394" s="79"/>
      <c r="FG394" s="27"/>
      <c r="FH394" s="27"/>
      <c r="FI394" s="27"/>
      <c r="FJ394" s="79"/>
      <c r="FK394" s="27"/>
      <c r="FL394" s="27"/>
      <c r="FM394" s="27"/>
      <c r="FN394" s="79"/>
      <c r="FO394" s="27"/>
      <c r="FP394" s="27"/>
      <c r="FQ394" s="27"/>
      <c r="FR394" s="27"/>
      <c r="FS394" s="27"/>
      <c r="FT394" s="27"/>
      <c r="FU394" s="27"/>
      <c r="FV394" s="79"/>
      <c r="FW394" s="27"/>
      <c r="FX394" s="27"/>
      <c r="FY394" s="27"/>
      <c r="FZ394" s="79"/>
      <c r="GA394" s="27"/>
      <c r="GB394" s="27"/>
      <c r="GC394" s="27"/>
      <c r="GD394" s="79"/>
      <c r="GE394" s="27"/>
      <c r="GF394" s="27"/>
      <c r="GG394" s="27"/>
      <c r="GH394" s="79"/>
      <c r="GI394" s="27"/>
      <c r="GJ394" s="27"/>
      <c r="GK394" s="27"/>
      <c r="GL394" s="79"/>
      <c r="GM394" s="27"/>
      <c r="GN394" s="27"/>
      <c r="GO394" s="27"/>
      <c r="GP394" s="79"/>
      <c r="GQ394" s="27"/>
      <c r="GR394" s="27"/>
      <c r="GS394" s="27"/>
      <c r="GT394" s="27"/>
      <c r="GU394" s="26"/>
      <c r="GV394" s="26"/>
      <c r="GW394" s="26"/>
      <c r="GX394" s="26"/>
      <c r="GY394" s="26"/>
      <c r="GZ394" s="26"/>
      <c r="HA394" s="26"/>
      <c r="HB394" s="26"/>
      <c r="HC394" s="26"/>
      <c r="HD394" s="26"/>
      <c r="HE394" s="26"/>
      <c r="HF394" s="26"/>
      <c r="HG394" s="26"/>
      <c r="HH394" s="26"/>
      <c r="HI394" s="26"/>
      <c r="HJ394" s="26"/>
      <c r="HK394" s="26"/>
      <c r="HL394" s="26"/>
      <c r="HM394" s="26"/>
      <c r="HN394" s="26"/>
      <c r="HO394" s="26"/>
      <c r="HP394" s="26"/>
      <c r="HQ394" s="26"/>
      <c r="HR394" s="26"/>
      <c r="HS394" s="26"/>
      <c r="HT394" s="26"/>
      <c r="HU394" s="26"/>
      <c r="HV394" s="26"/>
      <c r="HW394" s="26"/>
      <c r="HX394" s="26"/>
      <c r="HY394" s="26"/>
      <c r="HZ394" s="26"/>
      <c r="IA394" s="26"/>
      <c r="IB394" s="26"/>
      <c r="IC394" s="26"/>
      <c r="ID394" s="26"/>
      <c r="IE394" s="26"/>
      <c r="IF394" s="26"/>
      <c r="IG394" s="26"/>
      <c r="IH394" s="26"/>
      <c r="II394" s="26"/>
      <c r="IJ394" s="26"/>
      <c r="IK394" s="26"/>
      <c r="IL394" s="26"/>
      <c r="IM394" s="26"/>
      <c r="IN394" s="26"/>
      <c r="IO394" s="26"/>
      <c r="IP394" s="26"/>
      <c r="IQ394" s="26"/>
      <c r="IR394" s="27"/>
      <c r="IS394" s="27"/>
      <c r="IT394" s="79"/>
      <c r="IU394" s="27"/>
      <c r="IV394" s="26"/>
      <c r="IW394" s="26"/>
      <c r="IX394" s="26"/>
      <c r="IY394" s="26"/>
      <c r="IZ394" s="26"/>
      <c r="JA394" s="26"/>
      <c r="JB394" s="26"/>
      <c r="JC394" s="26"/>
      <c r="JD394" s="26"/>
      <c r="JE394" s="26"/>
      <c r="JF394" s="26"/>
      <c r="JG394" s="26"/>
      <c r="JH394" s="26"/>
      <c r="JI394" s="26"/>
      <c r="JJ394" s="26"/>
      <c r="JK394" s="30"/>
      <c r="JL394" s="26"/>
      <c r="JM394" s="26"/>
      <c r="JN394" s="26"/>
      <c r="JO394" s="30"/>
      <c r="JP394" s="26"/>
      <c r="JQ394" s="26"/>
      <c r="JR394" s="26"/>
      <c r="JS394" s="26"/>
      <c r="JT394" s="26"/>
      <c r="JU394" s="26"/>
      <c r="JV394" s="26"/>
      <c r="JW394" s="26"/>
      <c r="JX394" s="30"/>
      <c r="JY394" s="30"/>
      <c r="JZ394" s="30"/>
      <c r="KA394" s="30"/>
      <c r="KB394" s="26"/>
      <c r="KC394" s="26"/>
      <c r="KD394" s="26"/>
      <c r="KE394" s="26"/>
      <c r="KF394" s="26"/>
      <c r="KG394" s="26"/>
      <c r="KH394" s="26"/>
      <c r="KI394" s="26"/>
      <c r="KJ394" s="26"/>
      <c r="KK394" s="26"/>
      <c r="KL394" s="26"/>
      <c r="KM394" s="26"/>
      <c r="KN394" s="26"/>
      <c r="KO394" s="26"/>
      <c r="KP394" s="26"/>
      <c r="KQ394" s="26"/>
      <c r="KR394" s="26"/>
      <c r="KS394" s="26"/>
      <c r="KT394" s="26"/>
      <c r="KU394" s="26"/>
      <c r="KV394" s="26"/>
      <c r="KW394" s="26"/>
      <c r="KX394" s="26"/>
      <c r="KY394" s="26"/>
      <c r="KZ394" s="26"/>
      <c r="LA394" s="26"/>
      <c r="LB394" s="26"/>
      <c r="LC394" s="26"/>
      <c r="LD394" s="26"/>
      <c r="LE394" s="26"/>
      <c r="LF394" s="26"/>
      <c r="LG394" s="26"/>
      <c r="LH394" s="26"/>
      <c r="LI394" s="26"/>
      <c r="LJ394" s="26"/>
      <c r="LK394" s="26"/>
      <c r="LL394" s="26"/>
      <c r="LM394" s="26"/>
      <c r="LN394" s="26"/>
      <c r="LO394" s="26"/>
      <c r="LP394" s="26"/>
      <c r="LQ394" s="26"/>
      <c r="LR394" s="26"/>
      <c r="LS394" s="26"/>
    </row>
    <row r="395" spans="1:331" ht="15.75" x14ac:dyDescent="0.25">
      <c r="A395" s="69" t="s">
        <v>85</v>
      </c>
      <c r="B395" s="198">
        <f t="shared" ref="B395:B396" si="956">H395+L395+P395+T395+X395+AB395+AF395+AJ395+AN395+AR395+AV395+AZ395+BD395+BH395+BL395+BP395+BT395+BX395+CB395+CF395+CJ395+CN395+CR395+CV395+CZ395+DD395+DH395+DL395+DP395+DT395+DX395+EB395+EF395+EJ395+EN395+ER395+EV395+EZ395+FD395+FH395+FL395+FP395+FT395+FX395+GB395+GF395+GJ395+GN395+GR395+GV395+GZ395+HD395+HH395+HL395+HP395+HT395+HX395+IB395+IF395+IJ395+IN395+IR395+IV395+IZ395+JD395+JH395+JL395+JP395+JT395+JX395+KB395+KF395+KJ395+KN395+KR395+KV395+KZ395+LD395+LH395+LL395+LP395</f>
        <v>24072</v>
      </c>
      <c r="C395" s="198">
        <f t="shared" si="854"/>
        <v>27531.899999999998</v>
      </c>
      <c r="D395" s="198">
        <f t="shared" ref="D395:D396" si="957">I395+M395+Q395+U395+Y395+AC395+AG395+AK395+AO395+AS395+AW395+BA395+BE395+BI395+BM395+BQ395+BU395+BY395+CC395+CG395+CK395+CO395+CS395+CW395+DA395+DE395+DI395+DM395+DQ395+DU395+DY395+EC395+EG395+EK395+EO395+ES395+EW395+FA395+FE395+FI395+FM395+FQ395+FU395+FY395+GC395+GG395+GK395+GO395+GS395+GW395+HA395+HE395+HI395+HM395+HQ395+HU395+HY395+IC395+IG395+IK395+IO395+IS395+IW395+JA395+JE395+JI395+JM395+JQ395+JY395+KC395+KG395+KK395+KO395+KS395+KW395+LA395+LE395+LI395+LM395+LQ395</f>
        <v>27531.899999999998</v>
      </c>
      <c r="E395" s="198"/>
      <c r="F395" s="198">
        <f t="shared" ref="F395:F396" si="958">J395+N395+R395+V395+Z395+AD395+AH395+AL395+AP395+AT395+AX395+BB395+BF395+BJ395+BN395+BR395+BV395+BZ395+CD395+CH395+CL395+CP395+CT395+CX395+DB395+DF395+DJ395+DN395+DR395+DV395+DZ395+ED395+EH395+EL395+EP395+ET395+EX395+FB395+FF395+FJ395+FN395+FR395+FV395+FZ395+GD395+GH395+GL395+GP395+GT395+GX395+HB395+HF395+HJ395+HN395+HR395+HV395+HZ395+ID395+IH395+IL395+IP395+IT395+IX395+JB395+JF395+JJ395+JN395+JR395+JZ395+KD395+KH395+KL395+KP395+KT395+KX395+LB395+LF395+LJ395+LN395+LR395</f>
        <v>21483.59347</v>
      </c>
      <c r="G395" s="26">
        <f t="shared" si="922"/>
        <v>78.031641368739528</v>
      </c>
      <c r="H395" s="27"/>
      <c r="I395" s="27"/>
      <c r="J395" s="27"/>
      <c r="K395" s="26"/>
      <c r="L395" s="26"/>
      <c r="M395" s="27"/>
      <c r="N395" s="27"/>
      <c r="O395" s="26"/>
      <c r="P395" s="26"/>
      <c r="Q395" s="27"/>
      <c r="R395" s="27"/>
      <c r="S395" s="26"/>
      <c r="T395" s="26"/>
      <c r="U395" s="27"/>
      <c r="V395" s="27"/>
      <c r="W395" s="26"/>
      <c r="X395" s="27"/>
      <c r="Y395" s="27"/>
      <c r="Z395" s="27"/>
      <c r="AA395" s="26"/>
      <c r="AB395" s="27">
        <v>0</v>
      </c>
      <c r="AC395" s="27">
        <v>0</v>
      </c>
      <c r="AD395" s="27">
        <v>0</v>
      </c>
      <c r="AE395" s="26"/>
      <c r="AF395" s="26"/>
      <c r="AG395" s="27">
        <v>0</v>
      </c>
      <c r="AH395" s="27">
        <v>0</v>
      </c>
      <c r="AI395" s="26"/>
      <c r="AJ395" s="26"/>
      <c r="AK395" s="27"/>
      <c r="AL395" s="27"/>
      <c r="AM395" s="26"/>
      <c r="AN395" s="27"/>
      <c r="AO395" s="27"/>
      <c r="AP395" s="27"/>
      <c r="AQ395" s="26"/>
      <c r="AR395" s="27"/>
      <c r="AS395" s="27"/>
      <c r="AT395" s="27"/>
      <c r="AU395" s="26"/>
      <c r="AV395" s="27"/>
      <c r="AW395" s="27"/>
      <c r="AX395" s="27"/>
      <c r="AY395" s="26"/>
      <c r="AZ395" s="27"/>
      <c r="BA395" s="27"/>
      <c r="BB395" s="27"/>
      <c r="BC395" s="26"/>
      <c r="BD395" s="27"/>
      <c r="BE395" s="27"/>
      <c r="BF395" s="27"/>
      <c r="BG395" s="26"/>
      <c r="BH395" s="27"/>
      <c r="BI395" s="27"/>
      <c r="BJ395" s="27"/>
      <c r="BK395" s="26"/>
      <c r="BL395" s="26"/>
      <c r="BM395" s="27"/>
      <c r="BN395" s="27"/>
      <c r="BO395" s="26"/>
      <c r="BP395" s="26"/>
      <c r="BQ395" s="27">
        <v>1500</v>
      </c>
      <c r="BR395" s="27">
        <v>450</v>
      </c>
      <c r="BS395" s="26"/>
      <c r="BT395" s="26">
        <v>8500</v>
      </c>
      <c r="BU395" s="26">
        <v>8500</v>
      </c>
      <c r="BV395" s="26">
        <v>8500</v>
      </c>
      <c r="BW395" s="26">
        <f>BV395/BU395*100</f>
        <v>100</v>
      </c>
      <c r="BX395" s="27">
        <v>5727.2</v>
      </c>
      <c r="BY395" s="27">
        <v>7595.3</v>
      </c>
      <c r="BZ395" s="26">
        <v>5063.5333600000004</v>
      </c>
      <c r="CA395" s="27">
        <f>BZ395/BY395*100</f>
        <v>66.666667017760986</v>
      </c>
      <c r="CB395" s="27"/>
      <c r="CC395" s="27"/>
      <c r="CD395" s="79"/>
      <c r="CE395" s="27"/>
      <c r="CF395" s="27"/>
      <c r="CG395" s="27"/>
      <c r="CH395" s="79"/>
      <c r="CI395" s="27"/>
      <c r="CJ395" s="27"/>
      <c r="CK395" s="27"/>
      <c r="CL395" s="79"/>
      <c r="CM395" s="27"/>
      <c r="CN395" s="27"/>
      <c r="CO395" s="27"/>
      <c r="CP395" s="79"/>
      <c r="CQ395" s="27"/>
      <c r="CR395" s="27"/>
      <c r="CS395" s="27"/>
      <c r="CT395" s="79"/>
      <c r="CU395" s="27"/>
      <c r="CV395" s="27"/>
      <c r="CW395" s="27"/>
      <c r="CX395" s="79"/>
      <c r="CY395" s="27"/>
      <c r="CZ395" s="27"/>
      <c r="DA395" s="27"/>
      <c r="DB395" s="79"/>
      <c r="DC395" s="31"/>
      <c r="DD395" s="27"/>
      <c r="DE395" s="27"/>
      <c r="DF395" s="79"/>
      <c r="DG395" s="27"/>
      <c r="DH395" s="27"/>
      <c r="DI395" s="27"/>
      <c r="DJ395" s="79"/>
      <c r="DK395" s="27"/>
      <c r="DL395" s="27"/>
      <c r="DM395" s="27"/>
      <c r="DN395" s="79"/>
      <c r="DO395" s="27"/>
      <c r="DP395" s="27">
        <v>79.599999999999994</v>
      </c>
      <c r="DQ395" s="27">
        <v>79.599999999999994</v>
      </c>
      <c r="DR395" s="79">
        <v>79.599999999999994</v>
      </c>
      <c r="DS395" s="27">
        <f t="shared" si="952"/>
        <v>100</v>
      </c>
      <c r="DT395" s="27"/>
      <c r="DU395" s="27"/>
      <c r="DV395" s="79"/>
      <c r="DW395" s="27"/>
      <c r="DX395" s="27"/>
      <c r="DY395" s="27"/>
      <c r="DZ395" s="79"/>
      <c r="EA395" s="27"/>
      <c r="EB395" s="27">
        <v>2847.4</v>
      </c>
      <c r="EC395" s="27">
        <v>2847.4</v>
      </c>
      <c r="ED395" s="27">
        <v>1799.2701100000002</v>
      </c>
      <c r="EE395" s="27">
        <f>ED395/EC395*100</f>
        <v>63.189931516471162</v>
      </c>
      <c r="EF395" s="27"/>
      <c r="EG395" s="27"/>
      <c r="EH395" s="79"/>
      <c r="EI395" s="27"/>
      <c r="EJ395" s="27">
        <v>1759.3</v>
      </c>
      <c r="EK395" s="27">
        <v>1851.1</v>
      </c>
      <c r="EL395" s="27">
        <v>1176.5999999999999</v>
      </c>
      <c r="EM395" s="27">
        <f>EL395/EK395*100</f>
        <v>63.562206255739831</v>
      </c>
      <c r="EN395" s="27">
        <v>280</v>
      </c>
      <c r="EO395" s="27">
        <v>280</v>
      </c>
      <c r="EP395" s="27">
        <v>0</v>
      </c>
      <c r="EQ395" s="27">
        <f>EP395/EO395*100</f>
        <v>0</v>
      </c>
      <c r="ER395" s="27"/>
      <c r="ES395" s="27"/>
      <c r="ET395" s="79"/>
      <c r="EU395" s="27"/>
      <c r="EV395" s="27"/>
      <c r="EW395" s="27"/>
      <c r="EX395" s="27"/>
      <c r="EY395" s="27"/>
      <c r="EZ395" s="27">
        <v>1400</v>
      </c>
      <c r="FA395" s="163">
        <v>1400</v>
      </c>
      <c r="FB395" s="163">
        <v>1400</v>
      </c>
      <c r="FC395" s="27">
        <f t="shared" si="953"/>
        <v>100</v>
      </c>
      <c r="FD395" s="27"/>
      <c r="FE395" s="27"/>
      <c r="FF395" s="79"/>
      <c r="FG395" s="27"/>
      <c r="FH395" s="27"/>
      <c r="FI395" s="27"/>
      <c r="FJ395" s="79"/>
      <c r="FK395" s="27"/>
      <c r="FL395" s="27"/>
      <c r="FM395" s="27"/>
      <c r="FN395" s="79"/>
      <c r="FO395" s="27"/>
      <c r="FP395" s="27"/>
      <c r="FQ395" s="27"/>
      <c r="FR395" s="79"/>
      <c r="FS395" s="27"/>
      <c r="FT395" s="27"/>
      <c r="FU395" s="27"/>
      <c r="FV395" s="79"/>
      <c r="FW395" s="27"/>
      <c r="FX395" s="27"/>
      <c r="FY395" s="27"/>
      <c r="FZ395" s="79"/>
      <c r="GA395" s="27"/>
      <c r="GB395" s="27"/>
      <c r="GC395" s="27"/>
      <c r="GD395" s="79"/>
      <c r="GE395" s="27"/>
      <c r="GF395" s="27"/>
      <c r="GG395" s="27"/>
      <c r="GH395" s="79"/>
      <c r="GI395" s="27"/>
      <c r="GJ395" s="27"/>
      <c r="GK395" s="27"/>
      <c r="GL395" s="79"/>
      <c r="GM395" s="27"/>
      <c r="GN395" s="27"/>
      <c r="GO395" s="27"/>
      <c r="GP395" s="79"/>
      <c r="GQ395" s="27"/>
      <c r="GR395" s="27"/>
      <c r="GS395" s="27"/>
      <c r="GT395" s="27"/>
      <c r="GU395" s="26"/>
      <c r="GV395" s="26"/>
      <c r="GW395" s="26"/>
      <c r="GX395" s="26"/>
      <c r="GY395" s="26"/>
      <c r="GZ395" s="26"/>
      <c r="HA395" s="26"/>
      <c r="HB395" s="26"/>
      <c r="HC395" s="26"/>
      <c r="HD395" s="26"/>
      <c r="HE395" s="26"/>
      <c r="HF395" s="26"/>
      <c r="HG395" s="26"/>
      <c r="HH395" s="26"/>
      <c r="HI395" s="26"/>
      <c r="HJ395" s="26"/>
      <c r="HK395" s="26"/>
      <c r="HL395" s="26"/>
      <c r="HM395" s="26"/>
      <c r="HN395" s="26"/>
      <c r="HO395" s="26"/>
      <c r="HP395" s="26"/>
      <c r="HQ395" s="26"/>
      <c r="HR395" s="26"/>
      <c r="HS395" s="26"/>
      <c r="HT395" s="26">
        <v>3478.5</v>
      </c>
      <c r="HU395" s="26">
        <v>3478.5</v>
      </c>
      <c r="HV395" s="26">
        <v>3014.59</v>
      </c>
      <c r="HW395" s="26"/>
      <c r="HX395" s="26"/>
      <c r="HY395" s="26"/>
      <c r="HZ395" s="26"/>
      <c r="IA395" s="26"/>
      <c r="IB395" s="26"/>
      <c r="IC395" s="26"/>
      <c r="ID395" s="26"/>
      <c r="IE395" s="26"/>
      <c r="IF395" s="26"/>
      <c r="IG395" s="26"/>
      <c r="IH395" s="26"/>
      <c r="II395" s="26"/>
      <c r="IJ395" s="26"/>
      <c r="IK395" s="26"/>
      <c r="IL395" s="26"/>
      <c r="IM395" s="26"/>
      <c r="IN395" s="26"/>
      <c r="IO395" s="26"/>
      <c r="IP395" s="26"/>
      <c r="IQ395" s="26"/>
      <c r="IR395" s="27"/>
      <c r="IS395" s="27"/>
      <c r="IT395" s="79"/>
      <c r="IU395" s="27"/>
      <c r="IV395" s="26"/>
      <c r="IW395" s="26"/>
      <c r="IX395" s="26"/>
      <c r="IY395" s="26"/>
      <c r="IZ395" s="26"/>
      <c r="JA395" s="26"/>
      <c r="JB395" s="26"/>
      <c r="JC395" s="26"/>
      <c r="JD395" s="26"/>
      <c r="JE395" s="26"/>
      <c r="JF395" s="26"/>
      <c r="JG395" s="26"/>
      <c r="JH395" s="26"/>
      <c r="JI395" s="26"/>
      <c r="JJ395" s="26"/>
      <c r="JK395" s="30"/>
      <c r="JL395" s="26"/>
      <c r="JM395" s="26"/>
      <c r="JN395" s="26"/>
      <c r="JO395" s="30"/>
      <c r="JP395" s="26"/>
      <c r="JQ395" s="26"/>
      <c r="JR395" s="26"/>
      <c r="JS395" s="26"/>
      <c r="JT395" s="26"/>
      <c r="JU395" s="26"/>
      <c r="JV395" s="26"/>
      <c r="JW395" s="26"/>
      <c r="JX395" s="30"/>
      <c r="JY395" s="30"/>
      <c r="JZ395" s="30"/>
      <c r="KA395" s="30"/>
      <c r="KB395" s="26"/>
      <c r="KC395" s="26"/>
      <c r="KD395" s="26"/>
      <c r="KE395" s="26"/>
      <c r="KF395" s="26"/>
      <c r="KG395" s="26"/>
      <c r="KH395" s="26"/>
      <c r="KI395" s="26"/>
      <c r="KJ395" s="26"/>
      <c r="KK395" s="26"/>
      <c r="KL395" s="26"/>
      <c r="KM395" s="26"/>
      <c r="KN395" s="26"/>
      <c r="KO395" s="26"/>
      <c r="KP395" s="26"/>
      <c r="KQ395" s="26"/>
      <c r="KR395" s="26"/>
      <c r="KS395" s="26"/>
      <c r="KT395" s="26"/>
      <c r="KU395" s="26"/>
      <c r="KV395" s="26"/>
      <c r="KW395" s="26"/>
      <c r="KX395" s="26"/>
      <c r="KY395" s="26"/>
      <c r="KZ395" s="26"/>
      <c r="LA395" s="26"/>
      <c r="LB395" s="26"/>
      <c r="LC395" s="26"/>
      <c r="LD395" s="26"/>
      <c r="LE395" s="26"/>
      <c r="LF395" s="26"/>
      <c r="LG395" s="26"/>
      <c r="LH395" s="26"/>
      <c r="LI395" s="26"/>
      <c r="LJ395" s="26"/>
      <c r="LK395" s="26"/>
      <c r="LL395" s="26"/>
      <c r="LM395" s="26"/>
      <c r="LN395" s="26"/>
      <c r="LO395" s="26"/>
      <c r="LP395" s="26"/>
      <c r="LQ395" s="26"/>
      <c r="LR395" s="26"/>
      <c r="LS395" s="26"/>
    </row>
    <row r="396" spans="1:331" ht="34.5" x14ac:dyDescent="0.25">
      <c r="A396" s="68" t="s">
        <v>1073</v>
      </c>
      <c r="B396" s="76">
        <f t="shared" si="956"/>
        <v>140000</v>
      </c>
      <c r="C396" s="76">
        <f t="shared" si="854"/>
        <v>115.1</v>
      </c>
      <c r="D396" s="76">
        <f t="shared" si="957"/>
        <v>115.1</v>
      </c>
      <c r="E396" s="76"/>
      <c r="F396" s="76">
        <f t="shared" si="958"/>
        <v>0</v>
      </c>
      <c r="G396" s="76">
        <f t="shared" si="922"/>
        <v>0</v>
      </c>
      <c r="H396" s="77"/>
      <c r="I396" s="77"/>
      <c r="J396" s="77"/>
      <c r="K396" s="77"/>
      <c r="L396" s="77"/>
      <c r="M396" s="77"/>
      <c r="N396" s="77"/>
      <c r="O396" s="77"/>
      <c r="P396" s="77"/>
      <c r="Q396" s="77"/>
      <c r="R396" s="77"/>
      <c r="S396" s="77"/>
      <c r="T396" s="77"/>
      <c r="U396" s="77"/>
      <c r="V396" s="77"/>
      <c r="W396" s="77"/>
      <c r="X396" s="77"/>
      <c r="Y396" s="77"/>
      <c r="Z396" s="77"/>
      <c r="AA396" s="77"/>
      <c r="AB396" s="77"/>
      <c r="AC396" s="77"/>
      <c r="AD396" s="77"/>
      <c r="AE396" s="77"/>
      <c r="AF396" s="77"/>
      <c r="AG396" s="77"/>
      <c r="AH396" s="77"/>
      <c r="AI396" s="77"/>
      <c r="AJ396" s="77"/>
      <c r="AK396" s="77"/>
      <c r="AL396" s="77"/>
      <c r="AM396" s="77"/>
      <c r="AN396" s="77"/>
      <c r="AO396" s="77"/>
      <c r="AP396" s="77"/>
      <c r="AQ396" s="77"/>
      <c r="AR396" s="77"/>
      <c r="AS396" s="77"/>
      <c r="AT396" s="77"/>
      <c r="AU396" s="77"/>
      <c r="AV396" s="77"/>
      <c r="AW396" s="77"/>
      <c r="AX396" s="77"/>
      <c r="AY396" s="77"/>
      <c r="AZ396" s="77"/>
      <c r="BA396" s="77"/>
      <c r="BB396" s="77"/>
      <c r="BC396" s="77"/>
      <c r="BD396" s="77"/>
      <c r="BE396" s="77"/>
      <c r="BF396" s="77"/>
      <c r="BG396" s="77"/>
      <c r="BH396" s="77"/>
      <c r="BI396" s="77"/>
      <c r="BJ396" s="77"/>
      <c r="BK396" s="77"/>
      <c r="BL396" s="77"/>
      <c r="BM396" s="77"/>
      <c r="BN396" s="77"/>
      <c r="BO396" s="77"/>
      <c r="BP396" s="77">
        <v>140000</v>
      </c>
      <c r="BQ396" s="76">
        <v>115.1</v>
      </c>
      <c r="BR396" s="77"/>
      <c r="BS396" s="77"/>
      <c r="BT396" s="77"/>
      <c r="BU396" s="77"/>
      <c r="BV396" s="77"/>
      <c r="BW396" s="77"/>
      <c r="BX396" s="77"/>
      <c r="BY396" s="77"/>
      <c r="BZ396" s="77"/>
      <c r="CA396" s="77"/>
      <c r="CB396" s="77"/>
      <c r="CC396" s="77"/>
      <c r="CD396" s="77"/>
      <c r="CE396" s="77"/>
      <c r="CF396" s="77"/>
      <c r="CG396" s="77"/>
      <c r="CH396" s="77"/>
      <c r="CI396" s="77"/>
      <c r="CJ396" s="77"/>
      <c r="CK396" s="77"/>
      <c r="CL396" s="77"/>
      <c r="CM396" s="77"/>
      <c r="CN396" s="77"/>
      <c r="CO396" s="77"/>
      <c r="CP396" s="77"/>
      <c r="CQ396" s="77"/>
      <c r="CR396" s="77"/>
      <c r="CS396" s="77"/>
      <c r="CT396" s="77"/>
      <c r="CU396" s="77"/>
      <c r="CV396" s="77"/>
      <c r="CW396" s="77"/>
      <c r="CX396" s="77"/>
      <c r="CY396" s="77"/>
      <c r="CZ396" s="77"/>
      <c r="DA396" s="77"/>
      <c r="DB396" s="77"/>
      <c r="DC396" s="76"/>
      <c r="DD396" s="77"/>
      <c r="DE396" s="77"/>
      <c r="DF396" s="77"/>
      <c r="DG396" s="77"/>
      <c r="DH396" s="77"/>
      <c r="DI396" s="77"/>
      <c r="DJ396" s="77"/>
      <c r="DK396" s="77"/>
      <c r="DL396" s="77"/>
      <c r="DM396" s="77"/>
      <c r="DN396" s="77"/>
      <c r="DO396" s="77"/>
      <c r="DP396" s="77"/>
      <c r="DQ396" s="77"/>
      <c r="DR396" s="77"/>
      <c r="DS396" s="77"/>
      <c r="DT396" s="77"/>
      <c r="DU396" s="77"/>
      <c r="DV396" s="77"/>
      <c r="DW396" s="77"/>
      <c r="DX396" s="77"/>
      <c r="DY396" s="77"/>
      <c r="DZ396" s="77"/>
      <c r="EA396" s="77"/>
      <c r="EB396" s="77"/>
      <c r="EC396" s="77"/>
      <c r="ED396" s="77"/>
      <c r="EE396" s="77"/>
      <c r="EF396" s="77"/>
      <c r="EG396" s="77"/>
      <c r="EH396" s="77"/>
      <c r="EI396" s="77"/>
      <c r="EJ396" s="77"/>
      <c r="EK396" s="77"/>
      <c r="EL396" s="77"/>
      <c r="EM396" s="77"/>
      <c r="EN396" s="77"/>
      <c r="EO396" s="77"/>
      <c r="EP396" s="77"/>
      <c r="EQ396" s="77"/>
      <c r="ER396" s="77"/>
      <c r="ES396" s="77"/>
      <c r="ET396" s="77"/>
      <c r="EU396" s="77"/>
      <c r="EV396" s="77"/>
      <c r="EW396" s="77"/>
      <c r="EX396" s="77"/>
      <c r="EY396" s="77"/>
      <c r="EZ396" s="77"/>
      <c r="FA396" s="77"/>
      <c r="FB396" s="77"/>
      <c r="FC396" s="77"/>
      <c r="FD396" s="77"/>
      <c r="FE396" s="77"/>
      <c r="FF396" s="77"/>
      <c r="FG396" s="77"/>
      <c r="FH396" s="77"/>
      <c r="FI396" s="77"/>
      <c r="FJ396" s="77"/>
      <c r="FK396" s="77"/>
      <c r="FL396" s="77"/>
      <c r="FM396" s="77"/>
      <c r="FN396" s="77"/>
      <c r="FO396" s="77"/>
      <c r="FP396" s="77"/>
      <c r="FQ396" s="77"/>
      <c r="FR396" s="77"/>
      <c r="FS396" s="77"/>
      <c r="FT396" s="77"/>
      <c r="FU396" s="77"/>
      <c r="FV396" s="77"/>
      <c r="FW396" s="77"/>
      <c r="FX396" s="77"/>
      <c r="FY396" s="77"/>
      <c r="FZ396" s="77"/>
      <c r="GA396" s="77"/>
      <c r="GB396" s="77"/>
      <c r="GC396" s="77"/>
      <c r="GD396" s="77"/>
      <c r="GE396" s="77"/>
      <c r="GF396" s="77"/>
      <c r="GG396" s="77"/>
      <c r="GH396" s="77"/>
      <c r="GI396" s="77"/>
      <c r="GJ396" s="77"/>
      <c r="GK396" s="77"/>
      <c r="GL396" s="77"/>
      <c r="GM396" s="77"/>
      <c r="GN396" s="77"/>
      <c r="GO396" s="77"/>
      <c r="GP396" s="77"/>
      <c r="GQ396" s="77"/>
      <c r="GR396" s="77"/>
      <c r="GS396" s="77"/>
      <c r="GT396" s="77"/>
      <c r="GU396" s="77"/>
      <c r="GV396" s="77"/>
      <c r="GW396" s="77"/>
      <c r="GX396" s="77"/>
      <c r="GY396" s="77"/>
      <c r="GZ396" s="77"/>
      <c r="HA396" s="77"/>
      <c r="HB396" s="77"/>
      <c r="HC396" s="77"/>
      <c r="HD396" s="77"/>
      <c r="HE396" s="77"/>
      <c r="HF396" s="77"/>
      <c r="HG396" s="77"/>
      <c r="HH396" s="77"/>
      <c r="HI396" s="77"/>
      <c r="HJ396" s="77"/>
      <c r="HK396" s="77"/>
      <c r="HL396" s="77"/>
      <c r="HM396" s="77"/>
      <c r="HN396" s="77"/>
      <c r="HO396" s="77"/>
      <c r="HP396" s="77"/>
      <c r="HQ396" s="77"/>
      <c r="HR396" s="77"/>
      <c r="HS396" s="77"/>
      <c r="HT396" s="77"/>
      <c r="HU396" s="77"/>
      <c r="HV396" s="77"/>
      <c r="HW396" s="77"/>
      <c r="HX396" s="77"/>
      <c r="HY396" s="77"/>
      <c r="HZ396" s="77"/>
      <c r="IA396" s="77"/>
      <c r="IB396" s="77"/>
      <c r="IC396" s="77"/>
      <c r="ID396" s="77"/>
      <c r="IE396" s="77"/>
      <c r="IF396" s="77"/>
      <c r="IG396" s="77"/>
      <c r="IH396" s="77"/>
      <c r="II396" s="76"/>
      <c r="IJ396" s="77"/>
      <c r="IK396" s="77"/>
      <c r="IL396" s="77"/>
      <c r="IM396" s="76"/>
      <c r="IN396" s="76"/>
      <c r="IO396" s="77"/>
      <c r="IP396" s="77"/>
      <c r="IQ396" s="76"/>
      <c r="IR396" s="77"/>
      <c r="IS396" s="77"/>
      <c r="IT396" s="77"/>
      <c r="IU396" s="77"/>
      <c r="IV396" s="77"/>
      <c r="IW396" s="77"/>
      <c r="IX396" s="77"/>
      <c r="IY396" s="76"/>
      <c r="IZ396" s="77"/>
      <c r="JA396" s="77"/>
      <c r="JB396" s="77"/>
      <c r="JC396" s="76"/>
      <c r="JD396" s="76"/>
      <c r="JE396" s="77"/>
      <c r="JF396" s="77"/>
      <c r="JG396" s="77"/>
      <c r="JH396" s="77"/>
      <c r="JI396" s="77"/>
      <c r="JJ396" s="77"/>
      <c r="JK396" s="76"/>
      <c r="JL396" s="77"/>
      <c r="JM396" s="77"/>
      <c r="JN396" s="77"/>
      <c r="JO396" s="76"/>
      <c r="JP396" s="77"/>
      <c r="JQ396" s="77"/>
      <c r="JR396" s="77"/>
      <c r="JS396" s="77"/>
      <c r="JT396" s="77"/>
      <c r="JU396" s="77"/>
      <c r="JV396" s="77"/>
      <c r="JW396" s="77"/>
      <c r="JX396" s="77"/>
      <c r="JY396" s="77"/>
      <c r="JZ396" s="77"/>
      <c r="KA396" s="76"/>
      <c r="KB396" s="76"/>
      <c r="KC396" s="77"/>
      <c r="KD396" s="77"/>
      <c r="KE396" s="77"/>
      <c r="KF396" s="76"/>
      <c r="KG396" s="77"/>
      <c r="KH396" s="77"/>
      <c r="KI396" s="77"/>
      <c r="KJ396" s="76"/>
      <c r="KK396" s="77"/>
      <c r="KL396" s="77"/>
      <c r="KM396" s="77"/>
      <c r="KN396" s="76"/>
      <c r="KO396" s="77"/>
      <c r="KP396" s="77"/>
      <c r="KQ396" s="77"/>
      <c r="KR396" s="76"/>
      <c r="KS396" s="77"/>
      <c r="KT396" s="77"/>
      <c r="KU396" s="77"/>
      <c r="KV396" s="76"/>
      <c r="KW396" s="77"/>
      <c r="KX396" s="77"/>
      <c r="KY396" s="77"/>
      <c r="KZ396" s="76"/>
      <c r="LA396" s="77"/>
      <c r="LB396" s="77"/>
      <c r="LC396" s="77"/>
      <c r="LD396" s="76"/>
      <c r="LE396" s="77"/>
      <c r="LF396" s="77"/>
      <c r="LG396" s="77"/>
      <c r="LH396" s="76"/>
      <c r="LI396" s="77"/>
      <c r="LJ396" s="77"/>
      <c r="LK396" s="77"/>
      <c r="LL396" s="76"/>
      <c r="LM396" s="77"/>
      <c r="LN396" s="77"/>
      <c r="LO396" s="77"/>
      <c r="LP396" s="76"/>
      <c r="LQ396" s="77"/>
      <c r="LR396" s="77"/>
      <c r="LS396" s="77"/>
    </row>
    <row r="397" spans="1:331" ht="15.75" x14ac:dyDescent="0.25">
      <c r="A397" s="68" t="s">
        <v>87</v>
      </c>
      <c r="B397" s="76">
        <f>H397+L397+P397+T397+X397+AB397+AF397+AJ397+AN397+AR397+AV397+AZ397+BD397+BH397+BL397+BP397+BT397+BX397+CB397+CF397+CJ397+CN397+CR397+CV397+CZ397+DD397+DH397+DL397+DP397+DT397+DX397+EB397+EF397+EJ397+EN397+ER397+EV397+EZ397+FD397+FH397+FL397+FP397+FT397+FX397+GB397+GF397+GJ397+GN397+GR397+GV397+GZ397+HD397+HH397+HL397+HP397+HT397+HX397+IB397+IF397+IJ397+IN397+IR397+IV397+IZ397+JD397+JH397+JL397+JP397+JT397+JX397+KB397+KF397+KJ397+KN397+KR397+KV397+KZ397+LD397+LH397+LL397+LP397+0.1</f>
        <v>16222213.59565</v>
      </c>
      <c r="C397" s="76">
        <f>I397+M397+Q397+U397+Y397+AC397+AG397+AK397+AO397+AS397+AW397+BA397+BE397+BI397+BM397+BQ397+BU397+BY397+CC397+CG397+CK397+CO397+CS397+CW397+DA397+DE397+DI397+DM397+DQ397+DU397+DY397+EC397+EG397+EK397+EO397+ES397+EW397+FA397+FE397+FI397+FM397+FQ397+FU397+FY397+GC397+GG397+GK397+GO397+GS397+GW397+HA397+HE397+HI397+HM397+HQ397+HU397+HY397+IC397+IG397+IK397+IO397+IS397+IW397+JA397+JE397+JI397+JM397+JQ397+JY397+KC397+KG397+KK397+KO397+KS397+KW397+LA397+LE397+LI397+LM397+LQ397-0.1</f>
        <v>20742470.056390002</v>
      </c>
      <c r="D397" s="76">
        <f>I397+M397+Q397+U397+Y397+AC397+AG397+AK397+AO397+AS397+AW397+BA397+BE397+BI397+BM397+BQ397+BU397+BY397+CC397+CG397+CK397+CO397+CS397+CW397+DA397+DE397+DI397+DM397+DQ397+DU397+DY397+EC397+EG397+EK397+EO397+ES397+EW397+FA397+FE397+FI397+FM397+FQ397+FU397+FY397+GC397+GG397+GK397+GO397+GS397+GW397+HA397+HE397+HI397+HM397+HQ397+HU397+HY397+IC397+IG397+IK397+IO397+IS397+IW397+JA397+JE397+JI397+JM397+JQ397+JY397+KC397+KG397+KK397+KO397+KS397+KW397+LA397+LE397+LI397+LM397+LQ397-0.1</f>
        <v>20742470.056390002</v>
      </c>
      <c r="E397" s="76"/>
      <c r="F397" s="76">
        <f>J397+N397+R397+V397+Z397+AD397+AH397+AL397+AP397+AT397+AX397+BB397+BF397+BJ397+BN397+BR397+BV397+BZ397+CD397+CH397+CL397+CP397+CT397+CX397+DB397+DF397+DJ397+DN397+DR397+DV397+DZ397+ED397+EH397+EL397+EP397+ET397+EX397+FB397+FF397+FJ397+FN397+FR397+FV397+FZ397+GD397+GH397+GL397+GP397+GT397+GX397+HB397+HF397+HJ397+HN397+HR397+HV397+HZ397+ID397+IH397+IL397+IP397+IT397+IX397+JB397+JF397+JJ397+JN397+JR397+JZ397+KD397+KH397+KL397+KP397+KT397+KX397+LB397+LF397+LJ397+LN397+LR397+0.1</f>
        <v>14978232.030239999</v>
      </c>
      <c r="G397" s="76">
        <f t="shared" si="922"/>
        <v>72.210455117064271</v>
      </c>
      <c r="H397" s="76">
        <f>H10+H391+H396</f>
        <v>16397.599999999999</v>
      </c>
      <c r="I397" s="76">
        <f>I10+I391+I396</f>
        <v>16397.599999999999</v>
      </c>
      <c r="J397" s="76">
        <f>J10+J391+J396</f>
        <v>16397.599999999999</v>
      </c>
      <c r="K397" s="76">
        <f>J397/I397*100</f>
        <v>100</v>
      </c>
      <c r="L397" s="76"/>
      <c r="M397" s="76">
        <f>M10+M391+M396</f>
        <v>10000</v>
      </c>
      <c r="N397" s="76">
        <f>N10+N391+N396</f>
        <v>8000</v>
      </c>
      <c r="O397" s="76">
        <f>N397/M397*100</f>
        <v>80</v>
      </c>
      <c r="P397" s="76">
        <f>P10+P391+P396</f>
        <v>297776.7</v>
      </c>
      <c r="Q397" s="76">
        <f>Q10+Q391+Q396</f>
        <v>297776.7</v>
      </c>
      <c r="R397" s="76">
        <f>R10+R391+R396</f>
        <v>297776.7</v>
      </c>
      <c r="S397" s="76">
        <f>R397/Q397*100</f>
        <v>100</v>
      </c>
      <c r="T397" s="76">
        <f>T10+T391+T396</f>
        <v>0</v>
      </c>
      <c r="U397" s="76">
        <f>U10+U391+U396</f>
        <v>175640.4</v>
      </c>
      <c r="V397" s="76">
        <f>V10+V391+V396</f>
        <v>142959.02772000001</v>
      </c>
      <c r="W397" s="76">
        <f>V397/U397*100</f>
        <v>81.393021036162537</v>
      </c>
      <c r="X397" s="76">
        <f>X10+X391+X396</f>
        <v>180000.30690999998</v>
      </c>
      <c r="Y397" s="76">
        <f>Y10+Y391+Y396</f>
        <v>180000.30690999998</v>
      </c>
      <c r="Z397" s="76">
        <f>Z10+Z391+Z396</f>
        <v>180000.30690999998</v>
      </c>
      <c r="AA397" s="76">
        <f>Z397/Y397*100</f>
        <v>100</v>
      </c>
      <c r="AB397" s="76">
        <f>AB10+AB391+AB396</f>
        <v>60286.780490000005</v>
      </c>
      <c r="AC397" s="76">
        <f>AC10+AC391+AC396</f>
        <v>60286.80000000001</v>
      </c>
      <c r="AD397" s="76">
        <f>AD10+AD391+AD396</f>
        <v>58763.191640000012</v>
      </c>
      <c r="AE397" s="76">
        <f>AD397/AC397*100</f>
        <v>97.472733069262262</v>
      </c>
      <c r="AF397" s="76"/>
      <c r="AG397" s="76">
        <f>AG10+AG391+AG396</f>
        <v>141062.49899000002</v>
      </c>
      <c r="AH397" s="76">
        <f>AH10+AH391+AH396</f>
        <v>26798.080739999998</v>
      </c>
      <c r="AI397" s="76">
        <f>AH397/AG397*100</f>
        <v>18.997310363755659</v>
      </c>
      <c r="AJ397" s="76">
        <f t="shared" ref="AJ397:AS397" si="959">AJ10+AJ391+AJ396</f>
        <v>4240</v>
      </c>
      <c r="AK397" s="76">
        <f t="shared" si="959"/>
        <v>4240</v>
      </c>
      <c r="AL397" s="76">
        <f t="shared" si="959"/>
        <v>4240</v>
      </c>
      <c r="AM397" s="76">
        <f t="shared" si="959"/>
        <v>100</v>
      </c>
      <c r="AN397" s="76">
        <f t="shared" ref="AN397" si="960">AN10+AN391+AN396</f>
        <v>34556.179769999995</v>
      </c>
      <c r="AO397" s="76">
        <f t="shared" si="959"/>
        <v>34556.179769999995</v>
      </c>
      <c r="AP397" s="76">
        <f t="shared" si="959"/>
        <v>34556.179769999995</v>
      </c>
      <c r="AQ397" s="76">
        <f t="shared" si="959"/>
        <v>100</v>
      </c>
      <c r="AR397" s="76">
        <f t="shared" ref="AR397" si="961">AR10+AR391+AR396</f>
        <v>2142.8399999999997</v>
      </c>
      <c r="AS397" s="76">
        <f t="shared" si="959"/>
        <v>2142.8514799999998</v>
      </c>
      <c r="AT397" s="76">
        <f t="shared" ref="AT397" si="962">AT10+AT391+AT396</f>
        <v>2142.8514799999998</v>
      </c>
      <c r="AU397" s="76">
        <f>AT397/AS397*100</f>
        <v>100</v>
      </c>
      <c r="AV397" s="76">
        <f>AV10+AV391+AV396</f>
        <v>765.30613000000005</v>
      </c>
      <c r="AW397" s="76">
        <f>AW10+AW391+AW396</f>
        <v>765.30613000000005</v>
      </c>
      <c r="AX397" s="76">
        <f>AX10+AX391+AX396</f>
        <v>765.30613000000005</v>
      </c>
      <c r="AY397" s="76">
        <f>AX397/AW397*100</f>
        <v>100</v>
      </c>
      <c r="AZ397" s="76">
        <f>AZ10+AZ391+AZ396</f>
        <v>9128.3146099999994</v>
      </c>
      <c r="BA397" s="76">
        <f>BA10+BA391+BA396</f>
        <v>9128.3146099999994</v>
      </c>
      <c r="BB397" s="76">
        <f>BB10+BB391+BB396</f>
        <v>9128.3146099999994</v>
      </c>
      <c r="BC397" s="76">
        <f>BB397/BA397*100</f>
        <v>100</v>
      </c>
      <c r="BD397" s="76">
        <f>BD10+BD391+BD396</f>
        <v>9994.5918399999991</v>
      </c>
      <c r="BE397" s="76">
        <f>BE10+BE391+BE396</f>
        <v>9994.5918399999991</v>
      </c>
      <c r="BF397" s="76">
        <f>BF10+BF391+BF396</f>
        <v>9994.5918399999991</v>
      </c>
      <c r="BG397" s="76">
        <f>BF397/BE397*100</f>
        <v>100</v>
      </c>
      <c r="BH397" s="76">
        <f>BH10+BH391+BH396</f>
        <v>37500</v>
      </c>
      <c r="BI397" s="76">
        <f>BI10+BI391+BI396</f>
        <v>34056.122449999995</v>
      </c>
      <c r="BJ397" s="76">
        <f>BJ10+BJ391+BJ396</f>
        <v>34056.122449999995</v>
      </c>
      <c r="BK397" s="76">
        <f>BJ397/BI397*100</f>
        <v>100</v>
      </c>
      <c r="BL397" s="76">
        <f t="shared" ref="BL397:BR397" si="963">BL10+BL391+BL396</f>
        <v>6200</v>
      </c>
      <c r="BM397" s="76">
        <f t="shared" si="963"/>
        <v>7113.5</v>
      </c>
      <c r="BN397" s="76">
        <f t="shared" si="963"/>
        <v>5335.125</v>
      </c>
      <c r="BO397" s="76">
        <f t="shared" si="963"/>
        <v>75</v>
      </c>
      <c r="BP397" s="76">
        <f t="shared" si="963"/>
        <v>140000</v>
      </c>
      <c r="BQ397" s="76">
        <f t="shared" si="963"/>
        <v>169999.96109000003</v>
      </c>
      <c r="BR397" s="76">
        <f t="shared" si="963"/>
        <v>61383.876859999997</v>
      </c>
      <c r="BS397" s="76">
        <f>BR397/BQ397*100</f>
        <v>36.108171123346686</v>
      </c>
      <c r="BT397" s="76">
        <f>BT10+BT391+BT396</f>
        <v>636797.55102999997</v>
      </c>
      <c r="BU397" s="76">
        <f>BU10+BU391+BU396</f>
        <v>636797.55102999997</v>
      </c>
      <c r="BV397" s="76">
        <f>BV10+BV391+BV396</f>
        <v>550652.40460000001</v>
      </c>
      <c r="BW397" s="76">
        <f>BV397/BU397*100</f>
        <v>86.472129754478033</v>
      </c>
      <c r="BX397" s="76">
        <f>BX10+BX391+BX396</f>
        <v>1776830.8000000003</v>
      </c>
      <c r="BY397" s="76">
        <f>BY10+BY391+BY396</f>
        <v>2494693.4</v>
      </c>
      <c r="BZ397" s="76">
        <f>BZ10+BZ391+BZ396</f>
        <v>1590313.6612900002</v>
      </c>
      <c r="CA397" s="76">
        <f>BZ397/BY397*100</f>
        <v>63.747860209595309</v>
      </c>
      <c r="CB397" s="76">
        <f>CB10+CB391+CB396</f>
        <v>126236.62916000001</v>
      </c>
      <c r="CC397" s="76">
        <f>CC10+CC391+CC396</f>
        <v>126236.62916000001</v>
      </c>
      <c r="CD397" s="76">
        <f>CD10+CD391+CD396</f>
        <v>100529.80012</v>
      </c>
      <c r="CE397" s="76">
        <f>CE10+CE391+CE396</f>
        <v>79.63599851243049</v>
      </c>
      <c r="CF397" s="76">
        <f t="shared" ref="CF397" si="964">CF10+CF391+CF396</f>
        <v>189041.2</v>
      </c>
      <c r="CG397" s="76">
        <f t="shared" ref="CG397:CH397" si="965">CG10+CG391+CG396</f>
        <v>224050.39999999997</v>
      </c>
      <c r="CH397" s="76">
        <f t="shared" si="965"/>
        <v>136590.35287</v>
      </c>
      <c r="CI397" s="76">
        <f>CH397/CG397*100</f>
        <v>60.96411917586402</v>
      </c>
      <c r="CJ397" s="76">
        <f>CJ10+CJ391+CJ396</f>
        <v>29960</v>
      </c>
      <c r="CK397" s="76">
        <f>CK10+CK391+CK396</f>
        <v>29960</v>
      </c>
      <c r="CL397" s="76">
        <f>CL10+CL391+CL396</f>
        <v>6501.1779500000002</v>
      </c>
      <c r="CM397" s="76">
        <f>CL397/CK397*100</f>
        <v>21.699525867823766</v>
      </c>
      <c r="CN397" s="76">
        <f>CN10+CN391+CN396</f>
        <v>519113.2</v>
      </c>
      <c r="CO397" s="76">
        <f>CO10+CO391+CO396</f>
        <v>547407.40240000002</v>
      </c>
      <c r="CP397" s="76">
        <f>CP10+CP391+CP396</f>
        <v>237453.52977999998</v>
      </c>
      <c r="CQ397" s="76">
        <f>CP397/CO397*100</f>
        <v>43.377844131981355</v>
      </c>
      <c r="CR397" s="76">
        <f>CR10+CR391+CR396</f>
        <v>6247.5280900000007</v>
      </c>
      <c r="CS397" s="76">
        <f>CS10+CS391+CS396</f>
        <v>6247.5280900000007</v>
      </c>
      <c r="CT397" s="76">
        <f>CT10+CT391+CT396</f>
        <v>6247.5280900000007</v>
      </c>
      <c r="CU397" s="76">
        <f>CT397/CS397*100</f>
        <v>100</v>
      </c>
      <c r="CV397" s="76">
        <f>CV10+CV391+CV396</f>
        <v>746000</v>
      </c>
      <c r="CW397" s="76">
        <f>CW10+CW391+CW396</f>
        <v>746000</v>
      </c>
      <c r="CX397" s="76">
        <f>CX10+CX391+CX396</f>
        <v>480378.18852999998</v>
      </c>
      <c r="CY397" s="76">
        <f>CX397/CW397*100</f>
        <v>64.393859052278827</v>
      </c>
      <c r="CZ397" s="76">
        <f>CZ10+CZ391+CZ396</f>
        <v>1406205</v>
      </c>
      <c r="DA397" s="76">
        <f>DA10+DA391+DA396</f>
        <v>1406205</v>
      </c>
      <c r="DB397" s="76">
        <f>DB10+DB391+DB396</f>
        <v>1321643.2119099998</v>
      </c>
      <c r="DC397" s="76">
        <f t="shared" si="859"/>
        <v>93.98652486017329</v>
      </c>
      <c r="DD397" s="76">
        <f>DD10+DD391+DD396</f>
        <v>682685.88100000005</v>
      </c>
      <c r="DE397" s="76">
        <f>DE10+DE391+DE396</f>
        <v>682685.88100000005</v>
      </c>
      <c r="DF397" s="76">
        <f>DF10+DF391+DF396</f>
        <v>654220.11839000008</v>
      </c>
      <c r="DG397" s="76">
        <f>DF397/DE397*100</f>
        <v>95.830327914750015</v>
      </c>
      <c r="DH397" s="76">
        <f>DH10+DH391+DH396</f>
        <v>65117</v>
      </c>
      <c r="DI397" s="76">
        <f>DI10+DI391+DI396</f>
        <v>65117</v>
      </c>
      <c r="DJ397" s="76">
        <f>DJ10+DJ391+DJ396</f>
        <v>65117</v>
      </c>
      <c r="DK397" s="76">
        <f>DJ397/DI397*100</f>
        <v>100</v>
      </c>
      <c r="DL397" s="76"/>
      <c r="DM397" s="76">
        <f>DM10+DM391+DM396</f>
        <v>73044.2</v>
      </c>
      <c r="DN397" s="76">
        <f>DN10+DN391+DN396</f>
        <v>58799.640129999992</v>
      </c>
      <c r="DO397" s="76">
        <f>DN397/DM397*100</f>
        <v>80.498711916894152</v>
      </c>
      <c r="DP397" s="76">
        <f>DP10+DP391+DP396</f>
        <v>13774.099999999999</v>
      </c>
      <c r="DQ397" s="76">
        <f>DQ10+DQ391+DQ396</f>
        <v>13774.099999999999</v>
      </c>
      <c r="DR397" s="76">
        <f>DR10+DR391+DR396</f>
        <v>5272.7234699999999</v>
      </c>
      <c r="DS397" s="76">
        <f>DR397/DQ397*100</f>
        <v>38.279985407395039</v>
      </c>
      <c r="DT397" s="76">
        <f>DT10+DT391+DT396</f>
        <v>40891.899999999994</v>
      </c>
      <c r="DU397" s="76">
        <f>DU10+DU391+DU396</f>
        <v>40891.899999999994</v>
      </c>
      <c r="DV397" s="76">
        <f>DV10+DV391+DV396</f>
        <v>18757.04406</v>
      </c>
      <c r="DW397" s="76">
        <f>DV397/DU397*100</f>
        <v>45.869827667582101</v>
      </c>
      <c r="DX397" s="76">
        <f>DX10+DX391+DX396</f>
        <v>12341.3</v>
      </c>
      <c r="DY397" s="76">
        <f>DY10+DY391+DY396</f>
        <v>12341.3</v>
      </c>
      <c r="DZ397" s="76">
        <f>DZ10+DZ391+DZ396</f>
        <v>2590.7341100000003</v>
      </c>
      <c r="EA397" s="76">
        <f>DZ397/DY397*100</f>
        <v>20.992392292546171</v>
      </c>
      <c r="EB397" s="76">
        <v>1147593.8</v>
      </c>
      <c r="EC397" s="76">
        <f>EC10+EC391+EC396</f>
        <v>1147593.8</v>
      </c>
      <c r="ED397" s="76">
        <f>ED10+ED391+ED396</f>
        <v>657426.91321000003</v>
      </c>
      <c r="EE397" s="76">
        <f>ED397/EC397*100</f>
        <v>57.287422885170692</v>
      </c>
      <c r="EF397" s="76">
        <f>EF10+EF391+EF396</f>
        <v>200000</v>
      </c>
      <c r="EG397" s="76">
        <f>EG10+EG391+EG396</f>
        <v>200000</v>
      </c>
      <c r="EH397" s="76">
        <f>EH10+EH391+EH396</f>
        <v>179262.65416000001</v>
      </c>
      <c r="EI397" s="76">
        <f>EH397/EG397*100</f>
        <v>89.631327080000005</v>
      </c>
      <c r="EJ397" s="76">
        <f>EJ10+EJ391+EJ396</f>
        <v>384678.40000000014</v>
      </c>
      <c r="EK397" s="76">
        <f>EK10+EK391+EK396</f>
        <v>418132.10000000003</v>
      </c>
      <c r="EL397" s="76">
        <f>EL10+EL391+EL396</f>
        <v>227554.38192999997</v>
      </c>
      <c r="EM397" s="76">
        <f>EL397/EK397*100</f>
        <v>54.421648548389356</v>
      </c>
      <c r="EN397" s="76">
        <f>EN10+EN391+EN396</f>
        <v>64841.399999999987</v>
      </c>
      <c r="EO397" s="76">
        <f>EO10+EO391+EO396</f>
        <v>64841.399999999987</v>
      </c>
      <c r="EP397" s="76">
        <f>EP10+EP391+EP396</f>
        <v>12487.462470000002</v>
      </c>
      <c r="EQ397" s="76">
        <f>EP397/EO397*100</f>
        <v>19.258471393276526</v>
      </c>
      <c r="ER397" s="76">
        <f>ER10+ER391+ER396</f>
        <v>369377.59999999992</v>
      </c>
      <c r="ES397" s="76">
        <f>ES10+ES391+ES396</f>
        <v>317448.79999999993</v>
      </c>
      <c r="ET397" s="76">
        <f>ET10+ET391+ET396</f>
        <v>304849.29999999993</v>
      </c>
      <c r="EU397" s="76">
        <f>ET397/ES397*100</f>
        <v>96.031013505169966</v>
      </c>
      <c r="EV397" s="76">
        <f>EV10+EV391+EV396</f>
        <v>291840</v>
      </c>
      <c r="EW397" s="76">
        <f>EW10+EW391+EW396</f>
        <v>411428.03947000008</v>
      </c>
      <c r="EX397" s="76">
        <f>EX10+EX391+EX396</f>
        <v>340152.85865999997</v>
      </c>
      <c r="EY397" s="76">
        <f>EX397/EW397*100</f>
        <v>82.676148931945306</v>
      </c>
      <c r="EZ397" s="76">
        <f>EZ10+EZ391+EZ396</f>
        <v>67200</v>
      </c>
      <c r="FA397" s="76">
        <f>FA10+FA391+FA396</f>
        <v>67154.769</v>
      </c>
      <c r="FB397" s="76">
        <f>FB10+FB391+FB396</f>
        <v>66646.074859999993</v>
      </c>
      <c r="FC397" s="76">
        <f>FB397/FA397*100</f>
        <v>99.242504817491067</v>
      </c>
      <c r="FD397" s="76">
        <f>FD10+FD391+FD396</f>
        <v>18921.400000000001</v>
      </c>
      <c r="FE397" s="76">
        <f>FE10+FE391+FE396</f>
        <v>18948.900000000001</v>
      </c>
      <c r="FF397" s="76">
        <f>FF10+FF391+FF396</f>
        <v>8400</v>
      </c>
      <c r="FG397" s="76">
        <f>FF397/FE397*100</f>
        <v>44.329750011874033</v>
      </c>
      <c r="FH397" s="76">
        <f>FH10+FH391+FH396</f>
        <v>13017.5</v>
      </c>
      <c r="FI397" s="76">
        <f>FI10+FI391+FI396</f>
        <v>13017.5</v>
      </c>
      <c r="FJ397" s="76">
        <f>FJ10+FJ391+FJ396</f>
        <v>7151.3249999999998</v>
      </c>
      <c r="FK397" s="76">
        <f>FJ397/FI397*100</f>
        <v>54.936239677357399</v>
      </c>
      <c r="FL397" s="76">
        <f>FL10+FL391+FL396</f>
        <v>7785.3224800000007</v>
      </c>
      <c r="FM397" s="76">
        <f>FM10+FM391+FM396</f>
        <v>7785.3224800000007</v>
      </c>
      <c r="FN397" s="76">
        <f>FN10+FN391+FN396</f>
        <v>7785.3224800000007</v>
      </c>
      <c r="FO397" s="76">
        <f>FN397/FM397*100</f>
        <v>100</v>
      </c>
      <c r="FP397" s="76">
        <f>FP10+FP391+FP396</f>
        <v>21835.799999999996</v>
      </c>
      <c r="FQ397" s="76">
        <f>FQ10+FQ391+FQ396</f>
        <v>21835.799999999996</v>
      </c>
      <c r="FR397" s="76">
        <f>FR10+FR391+FR396</f>
        <v>0</v>
      </c>
      <c r="FS397" s="76">
        <f>FR397/FQ397*100</f>
        <v>0</v>
      </c>
      <c r="FT397" s="76"/>
      <c r="FU397" s="76">
        <f t="shared" ref="FU397:FZ397" si="966">FU10+FU391+FU396</f>
        <v>211021</v>
      </c>
      <c r="FV397" s="76">
        <f t="shared" si="966"/>
        <v>138232.92161000002</v>
      </c>
      <c r="FW397" s="76">
        <f t="shared" si="966"/>
        <v>65.506713365020559</v>
      </c>
      <c r="FX397" s="76">
        <f t="shared" si="966"/>
        <v>0</v>
      </c>
      <c r="FY397" s="76">
        <f t="shared" si="966"/>
        <v>695124</v>
      </c>
      <c r="FZ397" s="76">
        <f t="shared" si="966"/>
        <v>543285.26445000002</v>
      </c>
      <c r="GA397" s="76">
        <f>FZ397/FY397*100</f>
        <v>78.156597161082047</v>
      </c>
      <c r="GB397" s="76">
        <f t="shared" ref="GB397" si="967">GB10+GB391+GB396</f>
        <v>82210.90909999999</v>
      </c>
      <c r="GC397" s="76">
        <f t="shared" ref="GC397:GD397" si="968">GC10+GC391+GC396</f>
        <v>82210.90909999999</v>
      </c>
      <c r="GD397" s="76">
        <f t="shared" si="968"/>
        <v>34926.080199999997</v>
      </c>
      <c r="GE397" s="76">
        <f>GD397/GC397*100</f>
        <v>42.483510500433084</v>
      </c>
      <c r="GF397" s="76">
        <f>GF10+GF391+GF396</f>
        <v>0</v>
      </c>
      <c r="GG397" s="76">
        <f>GG10+GG391+GG396</f>
        <v>69024.78</v>
      </c>
      <c r="GH397" s="76">
        <f>GH10+GH391+GH396</f>
        <v>51323.482309999999</v>
      </c>
      <c r="GI397" s="76">
        <f>GH397/GG397*100</f>
        <v>74.35515522106698</v>
      </c>
      <c r="GJ397" s="76"/>
      <c r="GK397" s="76">
        <f t="shared" ref="GK397:GP397" si="969">GK10+GK391+GK396</f>
        <v>1084684.4407800001</v>
      </c>
      <c r="GL397" s="76">
        <f t="shared" si="969"/>
        <v>782301.37637000007</v>
      </c>
      <c r="GM397" s="76">
        <f t="shared" si="969"/>
        <v>149.69270014525216</v>
      </c>
      <c r="GN397" s="76">
        <f t="shared" si="969"/>
        <v>1262267.8468600002</v>
      </c>
      <c r="GO397" s="76">
        <f t="shared" si="969"/>
        <v>1337892.5375100002</v>
      </c>
      <c r="GP397" s="76">
        <f t="shared" si="969"/>
        <v>929415.39020999987</v>
      </c>
      <c r="GQ397" s="76">
        <f>GP397/GO397*100</f>
        <v>69.468613072599112</v>
      </c>
      <c r="GR397" s="76"/>
      <c r="GS397" s="76">
        <f t="shared" ref="GS397:GX397" si="970">GS10+GS391+GS396</f>
        <v>270000</v>
      </c>
      <c r="GT397" s="76">
        <f t="shared" si="970"/>
        <v>264393.71296000003</v>
      </c>
      <c r="GU397" s="76">
        <f t="shared" si="970"/>
        <v>97.923597392592612</v>
      </c>
      <c r="GV397" s="76">
        <f t="shared" si="970"/>
        <v>5270.45</v>
      </c>
      <c r="GW397" s="76">
        <f t="shared" si="970"/>
        <v>4801.4438499999997</v>
      </c>
      <c r="GX397" s="76">
        <f t="shared" si="970"/>
        <v>0</v>
      </c>
      <c r="GY397" s="76">
        <f>GX397/GW397*100</f>
        <v>0</v>
      </c>
      <c r="GZ397" s="76"/>
      <c r="HA397" s="76">
        <f t="shared" ref="HA397:HF397" si="971">HA10+HA391+HA396</f>
        <v>384131.45750000002</v>
      </c>
      <c r="HB397" s="76">
        <f t="shared" si="971"/>
        <v>131453.32732000001</v>
      </c>
      <c r="HC397" s="76">
        <f t="shared" si="971"/>
        <v>34.220922226865525</v>
      </c>
      <c r="HD397" s="76">
        <f t="shared" si="971"/>
        <v>379130.40816000005</v>
      </c>
      <c r="HE397" s="76">
        <f t="shared" si="971"/>
        <v>379130.40816000005</v>
      </c>
      <c r="HF397" s="76">
        <f t="shared" si="971"/>
        <v>329579.52718999999</v>
      </c>
      <c r="HG397" s="76">
        <f>HF397/HE397*100</f>
        <v>86.930385982363973</v>
      </c>
      <c r="HH397" s="76">
        <f>HH10+HH391+HH396</f>
        <v>93000</v>
      </c>
      <c r="HI397" s="76">
        <f>HI10+HI391+HI396</f>
        <v>95773.163560000001</v>
      </c>
      <c r="HJ397" s="76">
        <f>HJ10+HJ391+HJ396</f>
        <v>92757.053049999988</v>
      </c>
      <c r="HK397" s="76">
        <f>HJ397/HI397*100</f>
        <v>96.850776983982072</v>
      </c>
      <c r="HL397" s="76">
        <f>HL10+HL391+HL396</f>
        <v>143711.20000000001</v>
      </c>
      <c r="HM397" s="76">
        <f>HM10+HM391+HM396</f>
        <v>143711.20000000001</v>
      </c>
      <c r="HN397" s="76">
        <f>HN10+HN391+HN396</f>
        <v>87433.747289999999</v>
      </c>
      <c r="HO397" s="76">
        <f>HN397/HM397*100</f>
        <v>60.839897857647827</v>
      </c>
      <c r="HP397" s="76">
        <f>HP10+HP391+HP396</f>
        <v>2523.1</v>
      </c>
      <c r="HQ397" s="76">
        <f>HQ10+HQ391+HQ396</f>
        <v>2523.1</v>
      </c>
      <c r="HR397" s="76">
        <f>HR10+HR391+HR396</f>
        <v>2304.61436</v>
      </c>
      <c r="HS397" s="76">
        <f>HR397/HQ397*100</f>
        <v>91.340587372676481</v>
      </c>
      <c r="HT397" s="76">
        <f>HT10+HT391+HT396</f>
        <v>121750.8</v>
      </c>
      <c r="HU397" s="76">
        <f>HU10+HU391+HU396</f>
        <v>121750.8</v>
      </c>
      <c r="HV397" s="76">
        <f>HV10+HV391+HV396</f>
        <v>95192.075519999999</v>
      </c>
      <c r="HW397" s="76">
        <f>HW10+HW391+HW396</f>
        <v>144.9021520494129</v>
      </c>
      <c r="HX397" s="76">
        <f t="shared" ref="HX397:IE397" si="972">HX10+HX391+HX396</f>
        <v>20687.3</v>
      </c>
      <c r="HY397" s="76">
        <f t="shared" si="972"/>
        <v>20687.3</v>
      </c>
      <c r="HZ397" s="76">
        <f t="shared" si="972"/>
        <v>15654.502480000001</v>
      </c>
      <c r="IA397" s="76">
        <f t="shared" si="972"/>
        <v>75.672042654188814</v>
      </c>
      <c r="IB397" s="76">
        <f t="shared" si="972"/>
        <v>22967.752800000002</v>
      </c>
      <c r="IC397" s="76">
        <f t="shared" si="972"/>
        <v>22967.752800000002</v>
      </c>
      <c r="ID397" s="76">
        <f t="shared" si="972"/>
        <v>22967.752800000002</v>
      </c>
      <c r="IE397" s="76">
        <f t="shared" si="972"/>
        <v>100</v>
      </c>
      <c r="IF397" s="76">
        <f>IF10+IF391+IF396</f>
        <v>148429.08163</v>
      </c>
      <c r="IG397" s="76">
        <f>IG10+IG391+IG396</f>
        <v>148429.08163</v>
      </c>
      <c r="IH397" s="76">
        <f>IH10+IH391+IH396</f>
        <v>148429.08163</v>
      </c>
      <c r="II397" s="76">
        <f>IH397/IG397*100</f>
        <v>100</v>
      </c>
      <c r="IJ397" s="76"/>
      <c r="IK397" s="76">
        <f>IK10+IK391+IK396</f>
        <v>71862.717390000005</v>
      </c>
      <c r="IL397" s="76">
        <f>IL10+IL391+IL396</f>
        <v>69556.115279999998</v>
      </c>
      <c r="IM397" s="76">
        <f>IL397/IK397*100</f>
        <v>96.790265949056661</v>
      </c>
      <c r="IN397" s="76"/>
      <c r="IO397" s="76">
        <f>IO10+IO391+IO396</f>
        <v>83582.401500000007</v>
      </c>
      <c r="IP397" s="76">
        <f>IP10+IP391+IP396</f>
        <v>24825.015449999999</v>
      </c>
      <c r="IQ397" s="76">
        <f>IP397/IO397*100</f>
        <v>29.701246918587277</v>
      </c>
      <c r="IR397" s="76"/>
      <c r="IS397" s="76">
        <f>IS10+IS391+IS396</f>
        <v>157259.67000000001</v>
      </c>
      <c r="IT397" s="76">
        <f>IT10+IT391+IT396</f>
        <v>49044.111449999997</v>
      </c>
      <c r="IU397" s="76">
        <f>IT397/IS397*100</f>
        <v>31.186706324641271</v>
      </c>
      <c r="IV397" s="76">
        <f>IV10+IV391+IV396</f>
        <v>1775236.0204200002</v>
      </c>
      <c r="IW397" s="76">
        <f>IW10+IW391+IW396</f>
        <v>1775236.0204200002</v>
      </c>
      <c r="IX397" s="76">
        <f>IX10+IX391+IX396</f>
        <v>1775236.0204200002</v>
      </c>
      <c r="IY397" s="76">
        <f>IX397/IW397*100</f>
        <v>100</v>
      </c>
      <c r="IZ397" s="76">
        <f>IZ10+IZ391+IZ396</f>
        <v>337440.61223999999</v>
      </c>
      <c r="JA397" s="76">
        <f>JA10+JA391+JA396</f>
        <v>337440.61223999999</v>
      </c>
      <c r="JB397" s="76">
        <f>JB10+JB391+JB396</f>
        <v>0</v>
      </c>
      <c r="JC397" s="76">
        <f>JB397/JA397*100</f>
        <v>0</v>
      </c>
      <c r="JD397" s="76"/>
      <c r="JE397" s="76">
        <f>JE10+JE391+JE396</f>
        <v>23650.786520000001</v>
      </c>
      <c r="JF397" s="76">
        <f>JF10+JF391+JF396</f>
        <v>827.0630000000001</v>
      </c>
      <c r="JG397" s="76">
        <f>JF397/JE397*100</f>
        <v>3.4969788395857542</v>
      </c>
      <c r="JH397" s="76">
        <f>JH10+JH391+JH396</f>
        <v>470189</v>
      </c>
      <c r="JI397" s="76">
        <f>JI10+JI391+JI396</f>
        <v>470189.02228999999</v>
      </c>
      <c r="JJ397" s="76">
        <f>JJ10+JJ391+JJ396</f>
        <v>313802.46022000001</v>
      </c>
      <c r="JK397" s="76">
        <f>JJ397/JI397*100</f>
        <v>66.739639877524624</v>
      </c>
      <c r="JL397" s="76"/>
      <c r="JM397" s="76">
        <f>JM10+JM391+JM396</f>
        <v>85974.967400000009</v>
      </c>
      <c r="JN397" s="76">
        <f>JN10+JN391+JN396</f>
        <v>21545.469120000002</v>
      </c>
      <c r="JO397" s="76">
        <f>JN397/JM397*100</f>
        <v>25.060165501150276</v>
      </c>
      <c r="JP397" s="76">
        <f>JP10+JP391+JP396</f>
        <v>199405.06</v>
      </c>
      <c r="JQ397" s="76">
        <f>JQ10+JQ391+JQ396</f>
        <v>199405.06</v>
      </c>
      <c r="JR397" s="76">
        <f>JR10+JR391+JR396</f>
        <v>199405.06</v>
      </c>
      <c r="JS397" s="76">
        <f>JR397/JQ397*100</f>
        <v>100</v>
      </c>
      <c r="JT397" s="76">
        <f>JT10+JT391+JT396</f>
        <v>1441729.7</v>
      </c>
      <c r="JU397" s="76"/>
      <c r="JV397" s="76"/>
      <c r="JW397" s="76"/>
      <c r="JX397" s="76">
        <f>JX10+JX391+JX396</f>
        <v>0</v>
      </c>
      <c r="JY397" s="76">
        <f>JY10+JY391+JY396</f>
        <v>40816.326529999998</v>
      </c>
      <c r="JZ397" s="76">
        <f>JZ10+JZ391+JZ396</f>
        <v>0</v>
      </c>
      <c r="KA397" s="76">
        <f>JZ397/JY397*100</f>
        <v>0</v>
      </c>
      <c r="KB397" s="76">
        <f>KB10+KB391+KB396</f>
        <v>15000</v>
      </c>
      <c r="KC397" s="76">
        <f>KC10+KC391+KC396</f>
        <v>15000</v>
      </c>
      <c r="KD397" s="76">
        <f>KD10+KD391+KD396</f>
        <v>15000</v>
      </c>
      <c r="KE397" s="76">
        <f>KD397/KC397*100</f>
        <v>100</v>
      </c>
      <c r="KF397" s="76">
        <f>KF10+KF391+KF396</f>
        <v>2244.9072000000001</v>
      </c>
      <c r="KG397" s="76">
        <f>KG10+KG391+KG396</f>
        <v>2244.9072000000001</v>
      </c>
      <c r="KH397" s="76">
        <f>KH10+KH391+KH396</f>
        <v>2244.9072000000001</v>
      </c>
      <c r="KI397" s="76">
        <f>KH397/KG397*100</f>
        <v>100</v>
      </c>
      <c r="KJ397" s="76">
        <f>KJ10+KJ391+KJ396</f>
        <v>61697.415729999993</v>
      </c>
      <c r="KK397" s="76">
        <f>KK10+KK391+KK396</f>
        <v>61697.415729999993</v>
      </c>
      <c r="KL397" s="76">
        <f>KL10+KL391+KL396</f>
        <v>61697.415729999993</v>
      </c>
      <c r="KM397" s="76">
        <f>KL397/KK397*100</f>
        <v>100</v>
      </c>
      <c r="KN397" s="76">
        <f>KN10+KN391+KN396</f>
        <v>0</v>
      </c>
      <c r="KO397" s="76">
        <f>KO10+KO391+KO396</f>
        <v>7500</v>
      </c>
      <c r="KP397" s="76">
        <f>KP10+KP391+KP396</f>
        <v>6543.2479199999998</v>
      </c>
      <c r="KQ397" s="76">
        <f>KP397/KO397*100</f>
        <v>87.243305599999999</v>
      </c>
      <c r="KR397" s="76">
        <f>KR10+KR391+KR396</f>
        <v>0</v>
      </c>
      <c r="KS397" s="76">
        <f>KS10+KS391+KS396</f>
        <v>79579.7</v>
      </c>
      <c r="KT397" s="76">
        <f>KT10+KT391+KT396</f>
        <v>73478.647530000002</v>
      </c>
      <c r="KU397" s="76">
        <f>KT397/KS397*100</f>
        <v>92.333406044506333</v>
      </c>
      <c r="KV397" s="76">
        <f>KV10+KV391+KV396</f>
        <v>0</v>
      </c>
      <c r="KW397" s="76">
        <f>KW10+KW391+KW396</f>
        <v>1194</v>
      </c>
      <c r="KX397" s="76">
        <f>KX10+KX391+KX396</f>
        <v>1194</v>
      </c>
      <c r="KY397" s="76">
        <f>KX397/KW397*100</f>
        <v>100</v>
      </c>
      <c r="KZ397" s="76">
        <f>KZ10+KZ391+KZ396</f>
        <v>0</v>
      </c>
      <c r="LA397" s="76">
        <f>LA10+LA391+LA396</f>
        <v>106121.7</v>
      </c>
      <c r="LB397" s="76">
        <f>LB10+LB391+LB396</f>
        <v>103630.68303999999</v>
      </c>
      <c r="LC397" s="76">
        <f>LB397/LA397*100</f>
        <v>97.652678990253634</v>
      </c>
      <c r="LD397" s="76">
        <f>LD10+LD391+LD396</f>
        <v>0</v>
      </c>
      <c r="LE397" s="76">
        <f>LE10+LE391+LE396</f>
        <v>150000</v>
      </c>
      <c r="LF397" s="76">
        <f>LF10+LF391+LF396</f>
        <v>131204.17818000002</v>
      </c>
      <c r="LG397" s="76">
        <f>LF397/LE397*100</f>
        <v>87.469452120000014</v>
      </c>
      <c r="LH397" s="76">
        <f>LH10+LH391+LH396</f>
        <v>0</v>
      </c>
      <c r="LI397" s="76">
        <f>LI10+LI391+LI396</f>
        <v>150000</v>
      </c>
      <c r="LJ397" s="76">
        <f>LJ10+LJ391+LJ396</f>
        <v>93392.900549999991</v>
      </c>
      <c r="LK397" s="76">
        <f>LJ397/LI397*100</f>
        <v>62.261933699999993</v>
      </c>
      <c r="LL397" s="76">
        <f>LL10+LL391+LL396</f>
        <v>0</v>
      </c>
      <c r="LM397" s="76">
        <f>LM10+LM391+LM396</f>
        <v>251536.46685</v>
      </c>
      <c r="LN397" s="76">
        <f>LN10+LN391+LN396</f>
        <v>237567.56485</v>
      </c>
      <c r="LO397" s="76">
        <f>LN397/LM397*100</f>
        <v>94.446569845345664</v>
      </c>
      <c r="LP397" s="76">
        <f>LP10+LP391+LP396</f>
        <v>0</v>
      </c>
      <c r="LQ397" s="76">
        <f>LQ10+LQ391+LQ396</f>
        <v>651515.15152999992</v>
      </c>
      <c r="LR397" s="76">
        <f>LR10+LR391+LR396</f>
        <v>189306.47732999999</v>
      </c>
      <c r="LS397" s="76">
        <f>LR397/LQ397*100</f>
        <v>29.056343031384301</v>
      </c>
    </row>
    <row r="398" spans="1:331" x14ac:dyDescent="0.25">
      <c r="C398" s="16"/>
      <c r="D398" s="16"/>
      <c r="AG398" s="16"/>
    </row>
    <row r="399" spans="1:331" ht="17.25" customHeight="1" x14ac:dyDescent="0.25">
      <c r="A399" s="448" t="s">
        <v>803</v>
      </c>
      <c r="B399" s="438"/>
      <c r="C399" s="438"/>
      <c r="D399" s="438"/>
      <c r="E399" s="438"/>
      <c r="F399" s="438"/>
      <c r="G399" s="438"/>
      <c r="H399" s="438"/>
      <c r="I399" s="438"/>
      <c r="J399" s="438"/>
      <c r="K399" s="438"/>
      <c r="L399" s="438"/>
      <c r="M399" s="438"/>
      <c r="N399" s="438"/>
      <c r="O399" s="438"/>
      <c r="P399" s="438"/>
      <c r="Q399" s="438"/>
      <c r="R399" s="438"/>
      <c r="S399" s="438"/>
      <c r="T399" s="438"/>
      <c r="U399" s="438"/>
      <c r="V399" s="438"/>
      <c r="W399" s="438"/>
      <c r="X399" s="438"/>
      <c r="Y399" s="438"/>
      <c r="Z399" s="438"/>
      <c r="AA399" s="438"/>
      <c r="AB399" s="83"/>
      <c r="AC399" s="83"/>
      <c r="AD399" s="83"/>
      <c r="AE399" s="83"/>
      <c r="AF399" s="83"/>
      <c r="AG399" s="83"/>
      <c r="AH399" s="83"/>
      <c r="AI399" s="83"/>
      <c r="AJ399" s="83"/>
      <c r="AK399" s="83"/>
      <c r="AL399" s="83"/>
      <c r="AM399" s="83"/>
      <c r="AN399" s="175"/>
      <c r="AO399" s="83"/>
      <c r="AP399" s="83"/>
      <c r="AQ399" s="83"/>
      <c r="AR399" s="83"/>
      <c r="AS399" s="37"/>
      <c r="AT399" s="37"/>
      <c r="AU399" s="37"/>
      <c r="AV399" s="37"/>
      <c r="AW399" s="37"/>
      <c r="AX399" s="37"/>
      <c r="AY399" s="37"/>
      <c r="AZ399" s="37"/>
      <c r="BA399" s="172"/>
      <c r="BB399" s="172"/>
      <c r="BC399" s="172"/>
      <c r="BD399" s="172"/>
      <c r="BE399" s="172"/>
      <c r="BF399" s="172"/>
      <c r="BG399" s="172"/>
      <c r="BH399" s="172"/>
      <c r="BI399" s="172"/>
      <c r="BJ399" s="172"/>
      <c r="BK399" s="172"/>
      <c r="BL399" s="168"/>
      <c r="BQ399" s="16"/>
      <c r="BV399" s="16"/>
    </row>
    <row r="400" spans="1:331" ht="20.25" customHeight="1" x14ac:dyDescent="0.25">
      <c r="A400" s="438" t="s">
        <v>1184</v>
      </c>
      <c r="B400" s="438"/>
      <c r="C400" s="438"/>
      <c r="D400" s="438"/>
      <c r="E400" s="438"/>
      <c r="F400" s="438"/>
      <c r="G400" s="438"/>
      <c r="H400" s="438"/>
      <c r="I400" s="438"/>
      <c r="J400" s="438"/>
      <c r="K400" s="438"/>
      <c r="L400" s="438"/>
      <c r="M400" s="438"/>
      <c r="N400" s="438"/>
      <c r="O400" s="438"/>
      <c r="P400" s="438"/>
      <c r="Q400" s="438"/>
      <c r="R400" s="438"/>
      <c r="S400" s="438"/>
      <c r="T400" s="438"/>
      <c r="U400" s="438"/>
      <c r="V400" s="438"/>
      <c r="W400" s="438"/>
      <c r="X400" s="438"/>
      <c r="Y400" s="438"/>
      <c r="Z400" s="438"/>
      <c r="AA400" s="438"/>
      <c r="AB400" s="438"/>
      <c r="AC400" s="438"/>
      <c r="AD400" s="438"/>
      <c r="AE400" s="438"/>
      <c r="AF400" s="438"/>
      <c r="AG400" s="438"/>
      <c r="AH400" s="438"/>
      <c r="AI400" s="438"/>
      <c r="AJ400" s="438"/>
      <c r="AK400" s="438"/>
      <c r="AL400" s="438"/>
      <c r="AM400" s="438"/>
      <c r="AN400" s="175"/>
      <c r="AO400" s="83"/>
      <c r="AP400" s="83"/>
      <c r="AQ400" s="83"/>
      <c r="AR400" s="83"/>
      <c r="AS400" s="37"/>
      <c r="AT400" s="37"/>
      <c r="AU400" s="37"/>
      <c r="AV400" s="37"/>
      <c r="AW400" s="37"/>
      <c r="AX400" s="37"/>
      <c r="AY400" s="37"/>
      <c r="AZ400" s="37"/>
      <c r="BA400" s="172"/>
      <c r="BB400" s="172"/>
      <c r="BC400" s="172"/>
      <c r="BD400" s="172"/>
      <c r="BE400" s="172"/>
      <c r="BF400" s="172"/>
      <c r="BG400" s="172"/>
      <c r="BH400" s="172"/>
      <c r="BI400" s="172"/>
      <c r="BJ400" s="172"/>
      <c r="BK400" s="172"/>
      <c r="BL400" s="168"/>
      <c r="BQ400" s="16"/>
      <c r="BR400" s="16"/>
    </row>
    <row r="401" spans="1:331" s="17" customFormat="1" ht="20.25" customHeight="1" x14ac:dyDescent="0.25">
      <c r="A401" s="438" t="s">
        <v>1197</v>
      </c>
      <c r="B401" s="438"/>
      <c r="C401" s="438"/>
      <c r="D401" s="438"/>
      <c r="E401" s="438"/>
      <c r="F401" s="438"/>
      <c r="G401" s="438"/>
      <c r="H401" s="438"/>
      <c r="I401" s="438"/>
      <c r="J401" s="438"/>
      <c r="K401" s="438"/>
      <c r="L401" s="438"/>
      <c r="M401" s="438"/>
      <c r="N401" s="438"/>
      <c r="O401" s="438"/>
      <c r="P401" s="438"/>
      <c r="Q401" s="438"/>
      <c r="R401" s="438"/>
      <c r="S401" s="438"/>
      <c r="T401" s="438"/>
      <c r="U401" s="438"/>
      <c r="V401" s="438"/>
      <c r="W401" s="438"/>
      <c r="X401" s="175"/>
      <c r="Y401" s="175"/>
      <c r="Z401" s="175"/>
      <c r="AA401" s="175"/>
      <c r="AB401" s="175"/>
      <c r="AC401" s="175"/>
      <c r="AD401" s="175"/>
      <c r="AE401" s="175"/>
      <c r="AF401" s="175"/>
      <c r="AG401" s="175"/>
      <c r="AH401" s="175"/>
      <c r="AI401" s="175"/>
      <c r="AJ401" s="175"/>
      <c r="AK401" s="175"/>
      <c r="AL401" s="175"/>
      <c r="AM401" s="175"/>
      <c r="AN401" s="175"/>
      <c r="AO401" s="83"/>
      <c r="AP401" s="83"/>
      <c r="AQ401" s="83"/>
      <c r="AR401" s="83"/>
      <c r="AS401" s="37"/>
      <c r="AT401" s="37"/>
      <c r="AU401" s="37"/>
      <c r="AV401" s="37"/>
      <c r="AW401" s="37"/>
      <c r="AX401" s="37"/>
      <c r="AY401" s="37"/>
      <c r="AZ401" s="37"/>
      <c r="BA401" s="172"/>
      <c r="BB401" s="172"/>
      <c r="BC401" s="172"/>
      <c r="BD401" s="172"/>
      <c r="BE401" s="172"/>
      <c r="BF401" s="172"/>
      <c r="BG401" s="172"/>
      <c r="BH401" s="172"/>
      <c r="BI401" s="172"/>
      <c r="BJ401" s="172"/>
      <c r="BK401" s="172"/>
      <c r="BL401" s="168"/>
      <c r="BM401" s="15"/>
      <c r="BN401" s="15"/>
      <c r="BO401" s="15"/>
      <c r="BP401" s="15"/>
      <c r="BQ401" s="16"/>
      <c r="BR401" s="15"/>
      <c r="BS401" s="15"/>
      <c r="BT401" s="15"/>
      <c r="BU401" s="15"/>
      <c r="BV401" s="15"/>
      <c r="BW401" s="15"/>
      <c r="BX401" s="15"/>
      <c r="BY401" s="15"/>
      <c r="BZ401" s="15"/>
      <c r="CA401" s="15"/>
      <c r="CB401" s="15"/>
      <c r="CC401" s="15"/>
      <c r="CD401" s="15"/>
      <c r="CE401" s="15"/>
      <c r="CF401" s="15"/>
      <c r="CG401" s="15"/>
      <c r="CH401" s="15"/>
      <c r="CI401" s="15"/>
      <c r="CJ401" s="15"/>
      <c r="CK401" s="15"/>
      <c r="CL401" s="15"/>
      <c r="CM401" s="15"/>
      <c r="CN401" s="15"/>
      <c r="CO401" s="15"/>
      <c r="CP401" s="15"/>
      <c r="CQ401" s="15"/>
      <c r="CR401" s="15"/>
      <c r="CS401" s="15"/>
      <c r="CT401" s="15"/>
      <c r="CU401" s="15"/>
      <c r="CV401" s="15"/>
      <c r="CW401" s="15"/>
      <c r="CX401" s="15"/>
      <c r="CY401" s="15"/>
      <c r="CZ401" s="15"/>
      <c r="DA401" s="15"/>
      <c r="DB401" s="15"/>
      <c r="DC401" s="15"/>
      <c r="DD401" s="15"/>
      <c r="DE401" s="15"/>
      <c r="DF401" s="15"/>
      <c r="DG401" s="15"/>
      <c r="DH401" s="15"/>
      <c r="DI401" s="15"/>
      <c r="DJ401" s="15"/>
      <c r="DK401" s="15"/>
      <c r="DL401" s="15"/>
      <c r="DM401" s="15"/>
      <c r="DN401" s="15"/>
      <c r="DO401" s="15"/>
      <c r="DP401" s="15"/>
      <c r="DQ401" s="15"/>
      <c r="DR401" s="15"/>
      <c r="DS401" s="15"/>
      <c r="DT401" s="15"/>
      <c r="DU401" s="15"/>
      <c r="DV401" s="15"/>
      <c r="DW401" s="15"/>
      <c r="DX401" s="15"/>
      <c r="DY401" s="15"/>
      <c r="DZ401" s="15"/>
      <c r="EA401" s="15"/>
      <c r="EB401" s="15"/>
      <c r="EC401" s="15"/>
      <c r="ED401" s="15"/>
      <c r="EE401" s="15"/>
      <c r="EF401" s="15"/>
      <c r="EG401" s="15"/>
      <c r="EH401" s="15"/>
      <c r="EI401" s="15"/>
      <c r="EJ401" s="15"/>
      <c r="EK401" s="15"/>
      <c r="EL401" s="15"/>
      <c r="EM401" s="15"/>
      <c r="EN401" s="15"/>
      <c r="EO401" s="15"/>
      <c r="EP401" s="15"/>
      <c r="EQ401" s="15"/>
      <c r="ER401" s="15"/>
      <c r="ES401" s="15"/>
      <c r="ET401" s="15"/>
      <c r="EU401" s="15"/>
      <c r="EV401" s="15"/>
      <c r="EW401" s="15"/>
      <c r="EX401" s="15"/>
      <c r="EY401" s="15"/>
      <c r="EZ401" s="15"/>
      <c r="FA401" s="15"/>
      <c r="FB401" s="15"/>
      <c r="FC401" s="15"/>
      <c r="FD401" s="15"/>
      <c r="FE401" s="15"/>
      <c r="FF401" s="15"/>
      <c r="FG401" s="15"/>
      <c r="FH401" s="15"/>
      <c r="FI401" s="15"/>
      <c r="FJ401" s="15"/>
      <c r="FK401" s="15"/>
      <c r="FL401" s="15"/>
      <c r="FM401" s="15"/>
      <c r="FN401" s="15"/>
      <c r="FO401" s="15"/>
      <c r="FP401" s="15"/>
      <c r="FQ401" s="15"/>
      <c r="FR401" s="15"/>
      <c r="FS401" s="15"/>
      <c r="FT401" s="15"/>
      <c r="FU401" s="15"/>
      <c r="FV401" s="15"/>
      <c r="FW401" s="15"/>
      <c r="FX401" s="15"/>
      <c r="FY401" s="15"/>
      <c r="FZ401" s="15"/>
      <c r="GA401" s="15"/>
      <c r="GB401" s="15"/>
      <c r="GC401" s="15"/>
      <c r="GD401" s="15"/>
      <c r="GE401" s="15"/>
      <c r="GF401" s="15"/>
      <c r="GG401" s="15"/>
      <c r="GH401" s="15"/>
      <c r="GI401" s="15"/>
      <c r="GJ401" s="15"/>
      <c r="GK401" s="15"/>
      <c r="GL401" s="15"/>
      <c r="GM401" s="15"/>
      <c r="GN401" s="15"/>
      <c r="GO401" s="15"/>
      <c r="GP401" s="15"/>
      <c r="GQ401" s="15"/>
      <c r="GR401" s="15"/>
      <c r="GS401" s="15"/>
      <c r="GT401" s="15"/>
      <c r="GU401" s="15"/>
      <c r="GV401" s="15"/>
      <c r="GW401" s="15"/>
      <c r="GX401" s="15"/>
      <c r="GY401" s="15"/>
      <c r="GZ401" s="15"/>
      <c r="HA401" s="15"/>
      <c r="HB401" s="15"/>
      <c r="HC401" s="15"/>
      <c r="HD401" s="15"/>
      <c r="HE401" s="15"/>
      <c r="HF401" s="15"/>
      <c r="HG401" s="15"/>
      <c r="HH401" s="15"/>
      <c r="HI401" s="15"/>
      <c r="HJ401" s="15"/>
      <c r="HK401" s="15"/>
      <c r="HL401" s="15"/>
      <c r="HM401" s="15"/>
      <c r="HN401" s="15"/>
      <c r="HO401" s="15"/>
      <c r="HP401" s="15"/>
      <c r="HQ401" s="15"/>
      <c r="HR401" s="15"/>
      <c r="HS401" s="15"/>
      <c r="HT401" s="15"/>
      <c r="HU401" s="15"/>
      <c r="HV401" s="15"/>
      <c r="HW401" s="15"/>
      <c r="HX401" s="15"/>
      <c r="HY401" s="15"/>
      <c r="HZ401" s="15"/>
      <c r="IA401" s="15"/>
      <c r="IB401" s="15"/>
      <c r="IC401" s="15"/>
      <c r="ID401" s="15"/>
      <c r="IE401" s="15"/>
      <c r="IF401" s="15"/>
      <c r="IG401" s="15"/>
      <c r="IH401" s="15"/>
      <c r="II401" s="15"/>
      <c r="IJ401" s="15"/>
      <c r="IK401" s="15"/>
      <c r="IL401" s="15"/>
      <c r="IM401" s="15"/>
      <c r="IN401" s="15"/>
      <c r="IO401" s="15"/>
      <c r="IP401" s="15"/>
      <c r="IQ401" s="15"/>
      <c r="IR401" s="15"/>
      <c r="IS401" s="15"/>
      <c r="IT401" s="15"/>
      <c r="IU401" s="15"/>
      <c r="IV401" s="15"/>
      <c r="IW401" s="15"/>
      <c r="IX401" s="15"/>
      <c r="IY401" s="15"/>
      <c r="IZ401" s="15"/>
      <c r="JA401" s="15"/>
      <c r="JB401" s="15"/>
      <c r="JC401" s="15"/>
      <c r="JD401" s="15"/>
      <c r="JE401" s="15"/>
      <c r="JF401" s="15"/>
      <c r="JG401" s="15"/>
      <c r="JH401" s="15"/>
      <c r="JI401" s="15"/>
      <c r="JJ401" s="15"/>
      <c r="JK401" s="15"/>
      <c r="JL401" s="15"/>
      <c r="JM401" s="15"/>
      <c r="JN401" s="15"/>
      <c r="JO401" s="15"/>
      <c r="JP401" s="15"/>
      <c r="JQ401" s="15"/>
      <c r="JR401" s="15"/>
      <c r="JS401" s="15"/>
      <c r="JT401" s="15"/>
      <c r="JU401" s="15"/>
      <c r="JV401" s="15"/>
      <c r="JW401" s="15"/>
      <c r="JX401" s="86"/>
      <c r="JY401" s="86"/>
      <c r="JZ401" s="86"/>
      <c r="KA401" s="86"/>
      <c r="KB401" s="15"/>
      <c r="KC401" s="15"/>
      <c r="KD401" s="15"/>
      <c r="KE401" s="15"/>
      <c r="KF401" s="15"/>
      <c r="KG401" s="15"/>
      <c r="KH401" s="15"/>
      <c r="KI401" s="15"/>
      <c r="KJ401" s="15"/>
      <c r="KK401" s="15"/>
      <c r="KL401" s="15"/>
      <c r="KM401" s="15"/>
      <c r="KN401" s="15"/>
      <c r="KO401" s="15"/>
      <c r="KP401" s="15"/>
      <c r="KQ401" s="15"/>
      <c r="KR401" s="15"/>
      <c r="KS401" s="15"/>
      <c r="KT401" s="15"/>
      <c r="KU401" s="15"/>
      <c r="KV401" s="15"/>
      <c r="KW401" s="15"/>
      <c r="KX401" s="15"/>
      <c r="KY401" s="15"/>
      <c r="KZ401" s="15"/>
      <c r="LA401" s="15"/>
      <c r="LB401" s="15"/>
      <c r="LC401" s="15"/>
      <c r="LD401" s="15"/>
      <c r="LE401" s="15"/>
      <c r="LF401" s="15"/>
      <c r="LG401" s="15"/>
      <c r="LH401" s="15"/>
      <c r="LI401" s="15"/>
      <c r="LJ401" s="15"/>
      <c r="LK401" s="15"/>
      <c r="LL401" s="15"/>
      <c r="LM401" s="15"/>
      <c r="LN401" s="15"/>
      <c r="LO401" s="15"/>
      <c r="LP401" s="15"/>
      <c r="LQ401" s="15"/>
      <c r="LR401" s="15"/>
      <c r="LS401" s="15"/>
    </row>
    <row r="402" spans="1:331" s="17" customFormat="1" ht="20.25" customHeight="1" x14ac:dyDescent="0.25">
      <c r="A402" s="438" t="s">
        <v>1198</v>
      </c>
      <c r="B402" s="438"/>
      <c r="C402" s="438"/>
      <c r="D402" s="438"/>
      <c r="E402" s="438"/>
      <c r="F402" s="438"/>
      <c r="G402" s="438"/>
      <c r="H402" s="438"/>
      <c r="I402" s="438"/>
      <c r="J402" s="438"/>
      <c r="K402" s="438"/>
      <c r="L402" s="438"/>
      <c r="M402" s="438"/>
      <c r="N402" s="438"/>
      <c r="O402" s="438"/>
      <c r="P402" s="438"/>
      <c r="Q402" s="438"/>
      <c r="R402" s="438"/>
      <c r="S402" s="438"/>
      <c r="T402" s="438"/>
      <c r="U402" s="438"/>
      <c r="V402" s="438"/>
      <c r="W402" s="438"/>
      <c r="X402" s="180"/>
      <c r="Y402" s="180"/>
      <c r="Z402" s="180"/>
      <c r="AA402" s="180"/>
      <c r="AB402" s="180"/>
      <c r="AC402" s="180"/>
      <c r="AD402" s="180"/>
      <c r="AE402" s="180"/>
      <c r="AF402" s="180"/>
      <c r="AG402" s="180"/>
      <c r="AH402" s="180"/>
      <c r="AI402" s="180"/>
      <c r="AJ402" s="180"/>
      <c r="AK402" s="180"/>
      <c r="AL402" s="180"/>
      <c r="AM402" s="180"/>
      <c r="AN402" s="180"/>
      <c r="AO402" s="83"/>
      <c r="AP402" s="83"/>
      <c r="AQ402" s="83"/>
      <c r="AR402" s="83"/>
      <c r="AS402" s="37"/>
      <c r="AT402" s="37"/>
      <c r="AU402" s="37"/>
      <c r="AV402" s="37"/>
      <c r="AW402" s="37"/>
      <c r="AX402" s="37"/>
      <c r="AY402" s="37"/>
      <c r="AZ402" s="37"/>
      <c r="BA402" s="177"/>
      <c r="BB402" s="177"/>
      <c r="BC402" s="177"/>
      <c r="BD402" s="177"/>
      <c r="BE402" s="177"/>
      <c r="BF402" s="177"/>
      <c r="BG402" s="177"/>
      <c r="BH402" s="177"/>
      <c r="BI402" s="177"/>
      <c r="BJ402" s="177"/>
      <c r="BK402" s="177"/>
      <c r="BL402" s="177"/>
      <c r="BM402" s="15"/>
      <c r="BN402" s="15"/>
      <c r="BO402" s="15"/>
      <c r="BP402" s="15"/>
      <c r="BQ402" s="16"/>
      <c r="BR402" s="15"/>
      <c r="BS402" s="15"/>
      <c r="BT402" s="15"/>
      <c r="BU402" s="15"/>
      <c r="BV402" s="15"/>
      <c r="BW402" s="15"/>
      <c r="BX402" s="15"/>
      <c r="BY402" s="15"/>
      <c r="BZ402" s="15"/>
      <c r="CA402" s="15"/>
      <c r="CB402" s="15"/>
      <c r="CC402" s="15"/>
      <c r="CD402" s="15"/>
      <c r="CE402" s="15"/>
      <c r="CF402" s="15"/>
      <c r="CG402" s="15"/>
      <c r="CH402" s="15"/>
      <c r="CI402" s="15"/>
      <c r="CJ402" s="15"/>
      <c r="CK402" s="15"/>
      <c r="CL402" s="15"/>
      <c r="CM402" s="15"/>
      <c r="CN402" s="15"/>
      <c r="CO402" s="15"/>
      <c r="CP402" s="15"/>
      <c r="CQ402" s="15"/>
      <c r="CR402" s="15"/>
      <c r="CS402" s="15"/>
      <c r="CT402" s="15"/>
      <c r="CU402" s="15"/>
      <c r="CV402" s="15"/>
      <c r="CW402" s="15"/>
      <c r="CX402" s="15"/>
      <c r="CY402" s="15"/>
      <c r="CZ402" s="15"/>
      <c r="DA402" s="15"/>
      <c r="DB402" s="15"/>
      <c r="DC402" s="15"/>
      <c r="DD402" s="15"/>
      <c r="DE402" s="15"/>
      <c r="DF402" s="15"/>
      <c r="DG402" s="15"/>
      <c r="DH402" s="15"/>
      <c r="DI402" s="15"/>
      <c r="DJ402" s="15"/>
      <c r="DK402" s="15"/>
      <c r="DL402" s="15"/>
      <c r="DM402" s="15"/>
      <c r="DN402" s="15"/>
      <c r="DO402" s="15"/>
      <c r="DP402" s="15"/>
      <c r="DQ402" s="15"/>
      <c r="DR402" s="15"/>
      <c r="DS402" s="15"/>
      <c r="DT402" s="15"/>
      <c r="DU402" s="15"/>
      <c r="DV402" s="15"/>
      <c r="DW402" s="15"/>
      <c r="DX402" s="15"/>
      <c r="DY402" s="15"/>
      <c r="DZ402" s="15"/>
      <c r="EA402" s="15"/>
      <c r="EB402" s="15"/>
      <c r="EC402" s="15"/>
      <c r="ED402" s="15"/>
      <c r="EE402" s="15"/>
      <c r="EF402" s="15"/>
      <c r="EG402" s="15"/>
      <c r="EH402" s="15"/>
      <c r="EI402" s="15"/>
      <c r="EJ402" s="15"/>
      <c r="EK402" s="15"/>
      <c r="EL402" s="15"/>
      <c r="EM402" s="15"/>
      <c r="EN402" s="15"/>
      <c r="EO402" s="15"/>
      <c r="EP402" s="15"/>
      <c r="EQ402" s="15"/>
      <c r="ER402" s="15"/>
      <c r="ES402" s="15"/>
      <c r="ET402" s="15"/>
      <c r="EU402" s="15"/>
      <c r="EV402" s="15"/>
      <c r="EW402" s="15"/>
      <c r="EX402" s="15"/>
      <c r="EY402" s="15"/>
      <c r="EZ402" s="15"/>
      <c r="FA402" s="15"/>
      <c r="FB402" s="15"/>
      <c r="FC402" s="15"/>
      <c r="FD402" s="15"/>
      <c r="FE402" s="15"/>
      <c r="FF402" s="15"/>
      <c r="FG402" s="15"/>
      <c r="FH402" s="15"/>
      <c r="FI402" s="15"/>
      <c r="FJ402" s="15"/>
      <c r="FK402" s="15"/>
      <c r="FL402" s="15"/>
      <c r="FM402" s="15"/>
      <c r="FN402" s="15"/>
      <c r="FO402" s="15"/>
      <c r="FP402" s="15"/>
      <c r="FQ402" s="15"/>
      <c r="FR402" s="15"/>
      <c r="FS402" s="15"/>
      <c r="FT402" s="15"/>
      <c r="FU402" s="15"/>
      <c r="FV402" s="15"/>
      <c r="FW402" s="15"/>
      <c r="FX402" s="15"/>
      <c r="FY402" s="15"/>
      <c r="FZ402" s="15"/>
      <c r="GA402" s="15"/>
      <c r="GB402" s="15"/>
      <c r="GC402" s="15"/>
      <c r="GD402" s="15"/>
      <c r="GE402" s="15"/>
      <c r="GF402" s="15"/>
      <c r="GG402" s="15"/>
      <c r="GH402" s="15"/>
      <c r="GI402" s="15"/>
      <c r="GJ402" s="15"/>
      <c r="GK402" s="15"/>
      <c r="GL402" s="15"/>
      <c r="GM402" s="15"/>
      <c r="GN402" s="15"/>
      <c r="GO402" s="15"/>
      <c r="GP402" s="15"/>
      <c r="GQ402" s="15"/>
      <c r="GR402" s="15"/>
      <c r="GS402" s="15"/>
      <c r="GT402" s="15"/>
      <c r="GU402" s="15"/>
      <c r="GV402" s="15"/>
      <c r="GW402" s="15"/>
      <c r="GX402" s="15"/>
      <c r="GY402" s="15"/>
      <c r="GZ402" s="15"/>
      <c r="HA402" s="15"/>
      <c r="HB402" s="15"/>
      <c r="HC402" s="15"/>
      <c r="HD402" s="15"/>
      <c r="HE402" s="15"/>
      <c r="HF402" s="15"/>
      <c r="HG402" s="15"/>
      <c r="HH402" s="15"/>
      <c r="HI402" s="15"/>
      <c r="HJ402" s="15"/>
      <c r="HK402" s="15"/>
      <c r="HL402" s="15"/>
      <c r="HM402" s="15"/>
      <c r="HN402" s="15"/>
      <c r="HO402" s="15"/>
      <c r="HP402" s="15"/>
      <c r="HQ402" s="15"/>
      <c r="HR402" s="15"/>
      <c r="HS402" s="15"/>
      <c r="HT402" s="15"/>
      <c r="HU402" s="15"/>
      <c r="HV402" s="15"/>
      <c r="HW402" s="15"/>
      <c r="HX402" s="15"/>
      <c r="HY402" s="15"/>
      <c r="HZ402" s="15"/>
      <c r="IA402" s="15"/>
      <c r="IB402" s="15"/>
      <c r="IC402" s="15"/>
      <c r="ID402" s="15"/>
      <c r="IE402" s="15"/>
      <c r="IF402" s="15"/>
      <c r="IG402" s="15"/>
      <c r="IH402" s="15"/>
      <c r="II402" s="15"/>
      <c r="IJ402" s="15"/>
      <c r="IK402" s="15"/>
      <c r="IL402" s="15"/>
      <c r="IM402" s="15"/>
      <c r="IN402" s="15"/>
      <c r="IO402" s="15"/>
      <c r="IP402" s="15"/>
      <c r="IQ402" s="15"/>
      <c r="IR402" s="15"/>
      <c r="IS402" s="15"/>
      <c r="IT402" s="15"/>
      <c r="IU402" s="15"/>
      <c r="IV402" s="15"/>
      <c r="IW402" s="15"/>
      <c r="IX402" s="15"/>
      <c r="IY402" s="15"/>
      <c r="IZ402" s="15"/>
      <c r="JA402" s="15"/>
      <c r="JB402" s="15"/>
      <c r="JC402" s="15"/>
      <c r="JD402" s="15"/>
      <c r="JE402" s="15"/>
      <c r="JF402" s="15"/>
      <c r="JG402" s="15"/>
      <c r="JH402" s="15"/>
      <c r="JI402" s="15"/>
      <c r="JJ402" s="15"/>
      <c r="JK402" s="15"/>
      <c r="JL402" s="15"/>
      <c r="JM402" s="15"/>
      <c r="JN402" s="15"/>
      <c r="JO402" s="15"/>
      <c r="JP402" s="15"/>
      <c r="JQ402" s="15"/>
      <c r="JR402" s="15"/>
      <c r="JS402" s="15"/>
      <c r="JT402" s="15"/>
      <c r="JU402" s="15"/>
      <c r="JV402" s="15"/>
      <c r="JW402" s="15"/>
      <c r="JX402" s="86"/>
      <c r="JY402" s="86"/>
      <c r="JZ402" s="86"/>
      <c r="KA402" s="86"/>
      <c r="KB402" s="15"/>
      <c r="KC402" s="15"/>
      <c r="KD402" s="15"/>
      <c r="KE402" s="15"/>
      <c r="KF402" s="15"/>
      <c r="KG402" s="15"/>
      <c r="KH402" s="15"/>
      <c r="KI402" s="15"/>
      <c r="KJ402" s="15"/>
      <c r="KK402" s="15"/>
      <c r="KL402" s="15"/>
      <c r="KM402" s="15"/>
      <c r="KN402" s="15"/>
      <c r="KO402" s="15"/>
      <c r="KP402" s="15"/>
      <c r="KQ402" s="15"/>
      <c r="KR402" s="15"/>
      <c r="KS402" s="15"/>
      <c r="KT402" s="15"/>
      <c r="KU402" s="15"/>
      <c r="KV402" s="15"/>
      <c r="KW402" s="15"/>
      <c r="KX402" s="15"/>
      <c r="KY402" s="15"/>
      <c r="KZ402" s="15"/>
      <c r="LA402" s="15"/>
      <c r="LB402" s="15"/>
      <c r="LC402" s="15"/>
      <c r="LD402" s="15"/>
      <c r="LE402" s="15"/>
      <c r="LF402" s="15"/>
      <c r="LG402" s="15"/>
      <c r="LH402" s="15"/>
      <c r="LI402" s="15"/>
      <c r="LJ402" s="15"/>
      <c r="LK402" s="15"/>
      <c r="LL402" s="15"/>
      <c r="LM402" s="15"/>
      <c r="LN402" s="15"/>
      <c r="LO402" s="15"/>
      <c r="LP402" s="15"/>
      <c r="LQ402" s="15"/>
      <c r="LR402" s="15"/>
      <c r="LS402" s="15"/>
    </row>
    <row r="403" spans="1:331" s="17" customFormat="1" ht="21" customHeight="1" x14ac:dyDescent="0.25">
      <c r="A403" s="438" t="s">
        <v>1199</v>
      </c>
      <c r="B403" s="438"/>
      <c r="C403" s="438"/>
      <c r="D403" s="438"/>
      <c r="E403" s="438"/>
      <c r="F403" s="438"/>
      <c r="G403" s="438"/>
      <c r="H403" s="438"/>
      <c r="I403" s="438"/>
      <c r="J403" s="438"/>
      <c r="K403" s="438"/>
      <c r="L403" s="438"/>
      <c r="M403" s="438"/>
      <c r="N403" s="438"/>
      <c r="O403" s="438"/>
      <c r="P403" s="438"/>
      <c r="Q403" s="438"/>
      <c r="R403" s="438"/>
      <c r="S403" s="438"/>
      <c r="T403" s="438"/>
      <c r="U403" s="438"/>
      <c r="V403" s="438"/>
      <c r="W403" s="438"/>
      <c r="X403" s="438"/>
      <c r="Y403" s="438"/>
      <c r="Z403" s="438"/>
      <c r="AA403" s="438"/>
      <c r="AB403" s="438"/>
      <c r="AC403" s="438"/>
      <c r="AD403" s="438"/>
      <c r="AE403" s="438"/>
      <c r="AF403" s="438"/>
      <c r="AG403" s="438"/>
      <c r="AH403" s="438"/>
      <c r="AI403" s="438"/>
      <c r="AJ403" s="438"/>
      <c r="AK403" s="438"/>
      <c r="AL403" s="438"/>
      <c r="AM403" s="438"/>
      <c r="AN403" s="177"/>
      <c r="AO403" s="37"/>
      <c r="AP403" s="37"/>
      <c r="AQ403" s="37"/>
      <c r="AR403" s="37"/>
      <c r="AS403" s="37"/>
      <c r="AT403" s="37"/>
      <c r="AU403" s="37"/>
      <c r="AV403" s="37"/>
      <c r="AW403" s="37"/>
      <c r="AX403" s="37"/>
      <c r="AY403" s="37"/>
      <c r="AZ403" s="37"/>
      <c r="BA403" s="177"/>
      <c r="BB403" s="177"/>
      <c r="BC403" s="177"/>
      <c r="BD403" s="177"/>
      <c r="BE403" s="177"/>
      <c r="BF403" s="177"/>
      <c r="BG403" s="177"/>
      <c r="BH403" s="177"/>
      <c r="BI403" s="177"/>
      <c r="BJ403" s="177"/>
      <c r="BK403" s="177"/>
      <c r="BL403" s="177"/>
      <c r="BM403" s="15"/>
      <c r="BN403" s="15"/>
      <c r="BO403" s="15"/>
      <c r="BP403" s="15"/>
      <c r="BQ403" s="15"/>
      <c r="BR403" s="15"/>
      <c r="BS403" s="15"/>
      <c r="BT403" s="15"/>
      <c r="BU403" s="15"/>
      <c r="BV403" s="15"/>
      <c r="BW403" s="15"/>
      <c r="BX403" s="15"/>
      <c r="BY403" s="15"/>
      <c r="BZ403" s="15"/>
      <c r="CA403" s="15"/>
      <c r="CB403" s="15"/>
      <c r="CC403" s="15"/>
      <c r="CD403" s="15"/>
      <c r="CE403" s="15"/>
      <c r="CF403" s="15"/>
      <c r="CG403" s="15"/>
      <c r="CH403" s="15"/>
      <c r="CI403" s="15"/>
      <c r="CJ403" s="15"/>
      <c r="CK403" s="15"/>
      <c r="CL403" s="15"/>
      <c r="CM403" s="15"/>
      <c r="CN403" s="15"/>
      <c r="CO403" s="15"/>
      <c r="CP403" s="15"/>
      <c r="CQ403" s="15"/>
      <c r="CR403" s="15"/>
      <c r="CS403" s="15"/>
      <c r="CT403" s="15"/>
      <c r="CU403" s="15"/>
      <c r="CV403" s="15"/>
      <c r="CW403" s="15"/>
      <c r="CX403" s="15"/>
      <c r="CY403" s="15"/>
      <c r="CZ403" s="15"/>
      <c r="DA403" s="15"/>
      <c r="DB403" s="15"/>
      <c r="DC403" s="15"/>
      <c r="DD403" s="15"/>
      <c r="DE403" s="15"/>
      <c r="DF403" s="15"/>
      <c r="DG403" s="15"/>
      <c r="DH403" s="15"/>
      <c r="DI403" s="15"/>
      <c r="DJ403" s="15"/>
      <c r="DK403" s="15"/>
      <c r="DL403" s="15"/>
      <c r="DM403" s="15"/>
      <c r="DN403" s="15"/>
      <c r="DO403" s="15"/>
      <c r="DP403" s="15"/>
      <c r="DQ403" s="15"/>
      <c r="DR403" s="15"/>
      <c r="DS403" s="15"/>
      <c r="DT403" s="15"/>
      <c r="DU403" s="15"/>
      <c r="DV403" s="15"/>
      <c r="DW403" s="15"/>
      <c r="DX403" s="15"/>
      <c r="DY403" s="15"/>
      <c r="DZ403" s="15"/>
      <c r="EA403" s="15"/>
      <c r="EB403" s="15"/>
      <c r="EC403" s="15"/>
      <c r="ED403" s="15"/>
      <c r="EE403" s="15"/>
      <c r="EF403" s="15"/>
      <c r="EG403" s="15"/>
      <c r="EH403" s="15"/>
      <c r="EI403" s="15"/>
      <c r="EJ403" s="15"/>
      <c r="EK403" s="15"/>
      <c r="EL403" s="15"/>
      <c r="EM403" s="15"/>
      <c r="EN403" s="15"/>
      <c r="EO403" s="15"/>
      <c r="EP403" s="15"/>
      <c r="EQ403" s="15"/>
      <c r="ER403" s="15"/>
      <c r="ES403" s="15"/>
      <c r="ET403" s="15"/>
      <c r="EU403" s="15"/>
      <c r="EV403" s="15"/>
      <c r="EW403" s="15"/>
      <c r="EX403" s="15"/>
      <c r="EY403" s="15"/>
      <c r="EZ403" s="15"/>
      <c r="FA403" s="15"/>
      <c r="FB403" s="15"/>
      <c r="FC403" s="15"/>
      <c r="FD403" s="15"/>
      <c r="FE403" s="15"/>
      <c r="FF403" s="15"/>
      <c r="FG403" s="15"/>
      <c r="FH403" s="15"/>
      <c r="FI403" s="15"/>
      <c r="FJ403" s="15"/>
      <c r="FK403" s="15"/>
      <c r="FL403" s="15"/>
      <c r="FM403" s="15"/>
      <c r="FN403" s="15"/>
      <c r="FO403" s="15"/>
      <c r="FP403" s="15"/>
      <c r="FQ403" s="15"/>
      <c r="FR403" s="15"/>
      <c r="FS403" s="15"/>
      <c r="FT403" s="15"/>
      <c r="FU403" s="15"/>
      <c r="FV403" s="15"/>
      <c r="FW403" s="15"/>
      <c r="FX403" s="15"/>
      <c r="FY403" s="15"/>
      <c r="FZ403" s="15"/>
      <c r="GA403" s="15"/>
      <c r="GB403" s="15"/>
      <c r="GC403" s="15"/>
      <c r="GD403" s="15"/>
      <c r="GE403" s="15"/>
      <c r="GF403" s="15"/>
      <c r="GG403" s="15"/>
      <c r="GH403" s="15"/>
      <c r="GI403" s="15"/>
      <c r="GJ403" s="15"/>
      <c r="GK403" s="15"/>
      <c r="GL403" s="15"/>
      <c r="GM403" s="15"/>
      <c r="GN403" s="15"/>
      <c r="GO403" s="15"/>
      <c r="GP403" s="15"/>
      <c r="GQ403" s="15"/>
      <c r="GR403" s="15"/>
      <c r="GS403" s="15"/>
      <c r="GT403" s="15"/>
      <c r="GU403" s="15"/>
      <c r="GV403" s="15"/>
      <c r="GW403" s="15"/>
      <c r="GX403" s="15"/>
      <c r="GY403" s="15"/>
      <c r="GZ403" s="15"/>
      <c r="HA403" s="15"/>
      <c r="HB403" s="15"/>
      <c r="HC403" s="15"/>
      <c r="HD403" s="15"/>
      <c r="HE403" s="15"/>
      <c r="HF403" s="15"/>
      <c r="HG403" s="15"/>
      <c r="HH403" s="15"/>
      <c r="HI403" s="15"/>
      <c r="HJ403" s="15"/>
      <c r="HK403" s="15"/>
      <c r="HL403" s="15"/>
      <c r="HM403" s="15"/>
      <c r="HN403" s="15"/>
      <c r="HO403" s="15"/>
      <c r="HP403" s="15"/>
      <c r="HQ403" s="15"/>
      <c r="HR403" s="15"/>
      <c r="HS403" s="15"/>
      <c r="HT403" s="15"/>
      <c r="HU403" s="15"/>
      <c r="HV403" s="15"/>
      <c r="HW403" s="15"/>
      <c r="HX403" s="15"/>
      <c r="HY403" s="15"/>
      <c r="HZ403" s="15"/>
      <c r="IA403" s="15"/>
      <c r="IB403" s="15"/>
      <c r="IC403" s="15"/>
      <c r="ID403" s="15"/>
      <c r="IE403" s="15"/>
      <c r="IF403" s="15"/>
      <c r="IG403" s="15"/>
      <c r="IH403" s="15"/>
      <c r="II403" s="15"/>
      <c r="IJ403" s="15"/>
      <c r="IK403" s="15"/>
      <c r="IL403" s="15"/>
      <c r="IM403" s="15"/>
      <c r="IN403" s="15"/>
      <c r="IO403" s="15"/>
      <c r="IP403" s="15"/>
      <c r="IQ403" s="15"/>
      <c r="IR403" s="15"/>
      <c r="IS403" s="15"/>
      <c r="IT403" s="15"/>
      <c r="IU403" s="15"/>
      <c r="IV403" s="15"/>
      <c r="IW403" s="15"/>
      <c r="IX403" s="15"/>
      <c r="IY403" s="15"/>
      <c r="IZ403" s="15"/>
      <c r="JA403" s="15"/>
      <c r="JB403" s="15"/>
      <c r="JC403" s="15"/>
      <c r="JD403" s="15"/>
      <c r="JE403" s="15"/>
      <c r="JF403" s="15"/>
      <c r="JG403" s="15"/>
      <c r="JH403" s="15"/>
      <c r="JI403" s="15"/>
      <c r="JJ403" s="15"/>
      <c r="JK403" s="15"/>
      <c r="JL403" s="15"/>
      <c r="JM403" s="15"/>
      <c r="JN403" s="15"/>
      <c r="JO403" s="15"/>
      <c r="JP403" s="15"/>
      <c r="JQ403" s="15"/>
      <c r="JR403" s="15"/>
      <c r="JS403" s="15"/>
      <c r="JT403" s="15"/>
      <c r="JU403" s="15"/>
      <c r="JV403" s="15"/>
      <c r="JW403" s="15"/>
      <c r="JX403" s="86"/>
      <c r="JY403" s="86"/>
      <c r="JZ403" s="86"/>
      <c r="KA403" s="86"/>
      <c r="KB403" s="15"/>
      <c r="KC403" s="15"/>
      <c r="KD403" s="15"/>
      <c r="KE403" s="15"/>
      <c r="KF403" s="15"/>
      <c r="KG403" s="15"/>
      <c r="KH403" s="15"/>
      <c r="KI403" s="15"/>
      <c r="KJ403" s="15"/>
      <c r="KK403" s="15"/>
      <c r="KL403" s="15"/>
      <c r="KM403" s="15"/>
      <c r="KN403" s="15"/>
      <c r="KO403" s="15"/>
      <c r="KP403" s="15"/>
      <c r="KQ403" s="15"/>
      <c r="KR403" s="15"/>
      <c r="KS403" s="15"/>
      <c r="KT403" s="15"/>
      <c r="KU403" s="15"/>
      <c r="KV403" s="15"/>
      <c r="KW403" s="15"/>
      <c r="KX403" s="15"/>
      <c r="KY403" s="15"/>
      <c r="KZ403" s="15"/>
      <c r="LA403" s="15"/>
      <c r="LB403" s="15"/>
      <c r="LC403" s="15"/>
      <c r="LD403" s="15"/>
      <c r="LE403" s="15"/>
      <c r="LF403" s="15"/>
      <c r="LG403" s="15"/>
      <c r="LH403" s="15"/>
      <c r="LI403" s="15"/>
      <c r="LJ403" s="15"/>
      <c r="LK403" s="15"/>
      <c r="LL403" s="15"/>
      <c r="LM403" s="15"/>
      <c r="LN403" s="15"/>
      <c r="LO403" s="15"/>
      <c r="LP403" s="15"/>
      <c r="LQ403" s="15"/>
      <c r="LR403" s="15"/>
      <c r="LS403" s="15"/>
    </row>
    <row r="404" spans="1:331" x14ac:dyDescent="0.25">
      <c r="C404" s="112"/>
      <c r="D404" s="112"/>
      <c r="E404" s="112"/>
      <c r="F404" s="112"/>
    </row>
    <row r="406" spans="1:331" x14ac:dyDescent="0.25">
      <c r="C406" s="16"/>
      <c r="D406" s="16"/>
      <c r="E406" s="16"/>
      <c r="F406" s="16"/>
      <c r="G406" s="16"/>
      <c r="H406" s="16"/>
    </row>
    <row r="407" spans="1:331" x14ac:dyDescent="0.25">
      <c r="C407" s="16"/>
      <c r="D407" s="16"/>
      <c r="E407" s="16"/>
    </row>
    <row r="408" spans="1:331" x14ac:dyDescent="0.25">
      <c r="C408" s="113"/>
      <c r="D408" s="113"/>
      <c r="E408" s="113"/>
      <c r="F408" s="113"/>
    </row>
  </sheetData>
  <mergeCells count="482">
    <mergeCell ref="BN1:BO1"/>
    <mergeCell ref="BN4:BO4"/>
    <mergeCell ref="AR2:BO2"/>
    <mergeCell ref="BP2:CM2"/>
    <mergeCell ref="BP5:CM5"/>
    <mergeCell ref="KV6:KY6"/>
    <mergeCell ref="KV7:KV9"/>
    <mergeCell ref="KW7:KW9"/>
    <mergeCell ref="KX7:KX9"/>
    <mergeCell ref="KY7:KY9"/>
    <mergeCell ref="KB6:KE6"/>
    <mergeCell ref="KB7:KB9"/>
    <mergeCell ref="KC7:KC9"/>
    <mergeCell ref="KD7:KD9"/>
    <mergeCell ref="KE7:KE9"/>
    <mergeCell ref="EZ7:EZ9"/>
    <mergeCell ref="FA7:FA9"/>
    <mergeCell ref="FB7:FB9"/>
    <mergeCell ref="FC7:FC9"/>
    <mergeCell ref="BD6:BG6"/>
    <mergeCell ref="BD7:BD9"/>
    <mergeCell ref="BE7:BE9"/>
    <mergeCell ref="BF7:BF9"/>
    <mergeCell ref="BG7:BG9"/>
    <mergeCell ref="KZ6:LC6"/>
    <mergeCell ref="KZ7:KZ9"/>
    <mergeCell ref="LA7:LA9"/>
    <mergeCell ref="LB7:LB9"/>
    <mergeCell ref="LC7:LC9"/>
    <mergeCell ref="KN6:KQ6"/>
    <mergeCell ref="KN7:KN9"/>
    <mergeCell ref="KO7:KO9"/>
    <mergeCell ref="KP7:KP9"/>
    <mergeCell ref="KQ7:KQ9"/>
    <mergeCell ref="A401:W401"/>
    <mergeCell ref="KR6:KU6"/>
    <mergeCell ref="KR7:KR9"/>
    <mergeCell ref="KS7:KS9"/>
    <mergeCell ref="KT7:KT9"/>
    <mergeCell ref="KU7:KU9"/>
    <mergeCell ref="KF6:KI6"/>
    <mergeCell ref="KF7:KF9"/>
    <mergeCell ref="KG7:KG9"/>
    <mergeCell ref="KH7:KH9"/>
    <mergeCell ref="KI7:KI9"/>
    <mergeCell ref="KJ6:KM6"/>
    <mergeCell ref="KJ7:KJ9"/>
    <mergeCell ref="KK7:KK9"/>
    <mergeCell ref="KL7:KL9"/>
    <mergeCell ref="KM7:KM9"/>
    <mergeCell ref="HT6:HW6"/>
    <mergeCell ref="HP6:HS6"/>
    <mergeCell ref="IR6:IU6"/>
    <mergeCell ref="JX6:KA6"/>
    <mergeCell ref="JX7:JX9"/>
    <mergeCell ref="JY7:JY9"/>
    <mergeCell ref="JZ7:JZ9"/>
    <mergeCell ref="KA7:KA9"/>
    <mergeCell ref="IN6:IQ6"/>
    <mergeCell ref="IV6:IY6"/>
    <mergeCell ref="IJ6:IM6"/>
    <mergeCell ref="IB6:IE6"/>
    <mergeCell ref="IZ6:JC6"/>
    <mergeCell ref="JL6:JO6"/>
    <mergeCell ref="JH6:JK6"/>
    <mergeCell ref="JD6:JG6"/>
    <mergeCell ref="HL6:HO6"/>
    <mergeCell ref="HH6:HK6"/>
    <mergeCell ref="HD6:HG6"/>
    <mergeCell ref="AP1:AQ1"/>
    <mergeCell ref="CL4:CM4"/>
    <mergeCell ref="DJ4:DK4"/>
    <mergeCell ref="EH1:EI1"/>
    <mergeCell ref="CN2:DK2"/>
    <mergeCell ref="IF6:II6"/>
    <mergeCell ref="GZ6:HC6"/>
    <mergeCell ref="GV6:GY6"/>
    <mergeCell ref="GR6:GU6"/>
    <mergeCell ref="BR1:BS1"/>
    <mergeCell ref="AX4:AY4"/>
    <mergeCell ref="FI4:FK4"/>
    <mergeCell ref="BR4:BS4"/>
    <mergeCell ref="AX1:AY1"/>
    <mergeCell ref="CL1:CM1"/>
    <mergeCell ref="DJ1:DK1"/>
    <mergeCell ref="AR6:AU6"/>
    <mergeCell ref="AN6:AQ6"/>
    <mergeCell ref="EJ6:EM6"/>
    <mergeCell ref="FD6:FG6"/>
    <mergeCell ref="EZ6:FC6"/>
    <mergeCell ref="HM4:HO4"/>
    <mergeCell ref="AP4:AQ4"/>
    <mergeCell ref="AF6:AI6"/>
    <mergeCell ref="A5:A9"/>
    <mergeCell ref="B5:G6"/>
    <mergeCell ref="H6:K6"/>
    <mergeCell ref="X6:AA6"/>
    <mergeCell ref="P6:S6"/>
    <mergeCell ref="AO7:AO9"/>
    <mergeCell ref="AJ6:AM6"/>
    <mergeCell ref="L7:L9"/>
    <mergeCell ref="M7:M9"/>
    <mergeCell ref="AD7:AD9"/>
    <mergeCell ref="AE7:AE9"/>
    <mergeCell ref="AF7:AF9"/>
    <mergeCell ref="AI7:AI9"/>
    <mergeCell ref="AH7:AH9"/>
    <mergeCell ref="AL7:AL9"/>
    <mergeCell ref="AM7:AM9"/>
    <mergeCell ref="AN7:AN9"/>
    <mergeCell ref="AQ7:AQ9"/>
    <mergeCell ref="AP7:AP9"/>
    <mergeCell ref="FX6:GA6"/>
    <mergeCell ref="FT6:FW6"/>
    <mergeCell ref="FP6:FS6"/>
    <mergeCell ref="FL6:FO6"/>
    <mergeCell ref="HR7:HR9"/>
    <mergeCell ref="D8:E8"/>
    <mergeCell ref="C8:C9"/>
    <mergeCell ref="B7:B9"/>
    <mergeCell ref="C7:E7"/>
    <mergeCell ref="F7:F9"/>
    <mergeCell ref="CB6:CE6"/>
    <mergeCell ref="BH6:BK6"/>
    <mergeCell ref="BL6:BO6"/>
    <mergeCell ref="BP6:BS6"/>
    <mergeCell ref="BT6:BW6"/>
    <mergeCell ref="EF6:EI6"/>
    <mergeCell ref="EB6:EE6"/>
    <mergeCell ref="DX6:EA6"/>
    <mergeCell ref="AZ6:BC6"/>
    <mergeCell ref="AV6:AY6"/>
    <mergeCell ref="BX6:CA6"/>
    <mergeCell ref="DL6:DO6"/>
    <mergeCell ref="DH6:DK6"/>
    <mergeCell ref="DD6:DG6"/>
    <mergeCell ref="CJ6:CM6"/>
    <mergeCell ref="CF6:CI6"/>
    <mergeCell ref="G7:G9"/>
    <mergeCell ref="H7:H9"/>
    <mergeCell ref="EV6:EY6"/>
    <mergeCell ref="ER6:EU6"/>
    <mergeCell ref="EN6:EQ6"/>
    <mergeCell ref="AG7:AG9"/>
    <mergeCell ref="CZ6:DC6"/>
    <mergeCell ref="CV6:CY6"/>
    <mergeCell ref="DP6:DS6"/>
    <mergeCell ref="DT6:DW6"/>
    <mergeCell ref="O7:O9"/>
    <mergeCell ref="P7:P9"/>
    <mergeCell ref="Q7:Q9"/>
    <mergeCell ref="R7:R9"/>
    <mergeCell ref="S7:S9"/>
    <mergeCell ref="AJ7:AJ9"/>
    <mergeCell ref="X7:X9"/>
    <mergeCell ref="Z7:Z9"/>
    <mergeCell ref="AA7:AA9"/>
    <mergeCell ref="Y7:Y9"/>
    <mergeCell ref="AB7:AB9"/>
    <mergeCell ref="AC7:AC9"/>
    <mergeCell ref="A403:AA403"/>
    <mergeCell ref="AB403:AM403"/>
    <mergeCell ref="HB1:HC1"/>
    <mergeCell ref="HA4:HC4"/>
    <mergeCell ref="IX1:IY1"/>
    <mergeCell ref="IW4:IY4"/>
    <mergeCell ref="CR6:CU6"/>
    <mergeCell ref="CN6:CQ6"/>
    <mergeCell ref="I7:I9"/>
    <mergeCell ref="J7:J9"/>
    <mergeCell ref="HN1:HO1"/>
    <mergeCell ref="FJ1:FK1"/>
    <mergeCell ref="GN6:GQ6"/>
    <mergeCell ref="GJ6:GM6"/>
    <mergeCell ref="GF6:GI6"/>
    <mergeCell ref="A399:AA399"/>
    <mergeCell ref="A400:AA400"/>
    <mergeCell ref="AB400:AM400"/>
    <mergeCell ref="L6:O6"/>
    <mergeCell ref="AB6:AE6"/>
    <mergeCell ref="N7:N9"/>
    <mergeCell ref="FH6:FK6"/>
    <mergeCell ref="HX6:IA6"/>
    <mergeCell ref="K7:K9"/>
    <mergeCell ref="IN7:IN9"/>
    <mergeCell ref="IO7:IO9"/>
    <mergeCell ref="IP7:IP9"/>
    <mergeCell ref="IQ7:IQ9"/>
    <mergeCell ref="JN7:JN9"/>
    <mergeCell ref="IR7:IR9"/>
    <mergeCell ref="IS7:IS9"/>
    <mergeCell ref="IU7:IU9"/>
    <mergeCell ref="IT7:IT9"/>
    <mergeCell ref="IV7:IV9"/>
    <mergeCell ref="IW7:IW9"/>
    <mergeCell ref="IX7:IX9"/>
    <mergeCell ref="IY7:IY9"/>
    <mergeCell ref="JC7:JC9"/>
    <mergeCell ref="JB7:JB9"/>
    <mergeCell ref="JA7:JA9"/>
    <mergeCell ref="IZ7:IZ9"/>
    <mergeCell ref="JO7:JO9"/>
    <mergeCell ref="JH7:JH9"/>
    <mergeCell ref="JI7:JI9"/>
    <mergeCell ref="JJ7:JJ9"/>
    <mergeCell ref="JK7:JK9"/>
    <mergeCell ref="JD7:JD9"/>
    <mergeCell ref="JG7:JG9"/>
    <mergeCell ref="JF7:JF9"/>
    <mergeCell ref="JE7:JE9"/>
    <mergeCell ref="JL7:JL9"/>
    <mergeCell ref="JM7:JM9"/>
    <mergeCell ref="HP7:HP9"/>
    <mergeCell ref="HQ7:HQ9"/>
    <mergeCell ref="IA7:IA9"/>
    <mergeCell ref="HZ7:HZ9"/>
    <mergeCell ref="HY7:HY9"/>
    <mergeCell ref="HU7:HU9"/>
    <mergeCell ref="HT7:HT9"/>
    <mergeCell ref="HS7:HS9"/>
    <mergeCell ref="HX7:HX9"/>
    <mergeCell ref="HW7:HW9"/>
    <mergeCell ref="HV7:HV9"/>
    <mergeCell ref="IK7:IK9"/>
    <mergeCell ref="IM7:IM9"/>
    <mergeCell ref="IL7:IL9"/>
    <mergeCell ref="IB7:IB9"/>
    <mergeCell ref="IC7:IC9"/>
    <mergeCell ref="ID7:ID9"/>
    <mergeCell ref="IE7:IE9"/>
    <mergeCell ref="IF7:IF9"/>
    <mergeCell ref="IG7:IG9"/>
    <mergeCell ref="IH7:IH9"/>
    <mergeCell ref="II7:II9"/>
    <mergeCell ref="IJ7:IJ9"/>
    <mergeCell ref="HJ7:HJ9"/>
    <mergeCell ref="HK7:HK9"/>
    <mergeCell ref="HL7:HL9"/>
    <mergeCell ref="HM7:HM9"/>
    <mergeCell ref="HN7:HN9"/>
    <mergeCell ref="HO7:HO9"/>
    <mergeCell ref="HD7:HD9"/>
    <mergeCell ref="HH7:HH9"/>
    <mergeCell ref="HI7:HI9"/>
    <mergeCell ref="HE7:HE9"/>
    <mergeCell ref="HF7:HF9"/>
    <mergeCell ref="HG7:HG9"/>
    <mergeCell ref="HC7:HC9"/>
    <mergeCell ref="HB7:HB9"/>
    <mergeCell ref="HA7:HA9"/>
    <mergeCell ref="GZ7:GZ9"/>
    <mergeCell ref="GU7:GU9"/>
    <mergeCell ref="GT7:GT9"/>
    <mergeCell ref="GX7:GX9"/>
    <mergeCell ref="GY7:GY9"/>
    <mergeCell ref="FQ7:FQ9"/>
    <mergeCell ref="GJ7:GJ9"/>
    <mergeCell ref="GK7:GK9"/>
    <mergeCell ref="GS7:GS9"/>
    <mergeCell ref="GR7:GR9"/>
    <mergeCell ref="GV7:GV9"/>
    <mergeCell ref="GW7:GW9"/>
    <mergeCell ref="GL7:GL9"/>
    <mergeCell ref="GM7:GM9"/>
    <mergeCell ref="GN7:GN9"/>
    <mergeCell ref="GP7:GP9"/>
    <mergeCell ref="GQ7:GQ9"/>
    <mergeCell ref="GO7:GO9"/>
    <mergeCell ref="EB7:EB9"/>
    <mergeCell ref="FP7:FP9"/>
    <mergeCell ref="FO7:FO9"/>
    <mergeCell ref="FK7:FK9"/>
    <mergeCell ref="FJ7:FJ9"/>
    <mergeCell ref="FL7:FL9"/>
    <mergeCell ref="FM7:FM9"/>
    <mergeCell ref="FN7:FN9"/>
    <mergeCell ref="GI7:GI9"/>
    <mergeCell ref="FS7:FS9"/>
    <mergeCell ref="FR7:FR9"/>
    <mergeCell ref="FT7:FT9"/>
    <mergeCell ref="FW7:FW9"/>
    <mergeCell ref="FV7:FV9"/>
    <mergeCell ref="FU7:FU9"/>
    <mergeCell ref="GH7:GH9"/>
    <mergeCell ref="GG7:GG9"/>
    <mergeCell ref="GF7:GF9"/>
    <mergeCell ref="FX7:FX9"/>
    <mergeCell ref="GA7:GA9"/>
    <mergeCell ref="FZ7:FZ9"/>
    <mergeCell ref="FY7:FY9"/>
    <mergeCell ref="EE7:EE9"/>
    <mergeCell ref="ED7:ED9"/>
    <mergeCell ref="EC7:EC9"/>
    <mergeCell ref="EP7:EP9"/>
    <mergeCell ref="EQ7:EQ9"/>
    <mergeCell ref="FI7:FI9"/>
    <mergeCell ref="FH7:FH9"/>
    <mergeCell ref="FG7:FG9"/>
    <mergeCell ref="FF7:FF9"/>
    <mergeCell ref="ER7:ER9"/>
    <mergeCell ref="ES7:ES9"/>
    <mergeCell ref="ET7:ET9"/>
    <mergeCell ref="EU7:EU9"/>
    <mergeCell ref="DK7:DK9"/>
    <mergeCell ref="CR7:CR9"/>
    <mergeCell ref="CS7:CS9"/>
    <mergeCell ref="CT7:CT9"/>
    <mergeCell ref="CU7:CU9"/>
    <mergeCell ref="DG7:DG9"/>
    <mergeCell ref="DH7:DH9"/>
    <mergeCell ref="EA7:EA9"/>
    <mergeCell ref="FE7:FE9"/>
    <mergeCell ref="FD7:FD9"/>
    <mergeCell ref="EJ7:EJ9"/>
    <mergeCell ref="EK7:EK9"/>
    <mergeCell ref="EL7:EL9"/>
    <mergeCell ref="EM7:EM9"/>
    <mergeCell ref="EN7:EN9"/>
    <mergeCell ref="EO7:EO9"/>
    <mergeCell ref="EV7:EV9"/>
    <mergeCell ref="EW7:EW9"/>
    <mergeCell ref="EX7:EX9"/>
    <mergeCell ref="EY7:EY9"/>
    <mergeCell ref="EI7:EI9"/>
    <mergeCell ref="EH7:EH9"/>
    <mergeCell ref="EG7:EG9"/>
    <mergeCell ref="EF7:EF9"/>
    <mergeCell ref="DZ7:DZ9"/>
    <mergeCell ref="DY7:DY9"/>
    <mergeCell ref="DX7:DX9"/>
    <mergeCell ref="DW7:DW9"/>
    <mergeCell ref="DV7:DV9"/>
    <mergeCell ref="DU7:DU9"/>
    <mergeCell ref="DT7:DT9"/>
    <mergeCell ref="DO7:DO9"/>
    <mergeCell ref="DP7:DP9"/>
    <mergeCell ref="DQ7:DQ9"/>
    <mergeCell ref="DR7:DR9"/>
    <mergeCell ref="DS7:DS9"/>
    <mergeCell ref="DD7:DD9"/>
    <mergeCell ref="DE7:DE9"/>
    <mergeCell ref="DF7:DF9"/>
    <mergeCell ref="CV7:CV9"/>
    <mergeCell ref="CW7:CW9"/>
    <mergeCell ref="CX7:CX9"/>
    <mergeCell ref="CY7:CY9"/>
    <mergeCell ref="CZ7:CZ9"/>
    <mergeCell ref="DA7:DA9"/>
    <mergeCell ref="AY7:AY9"/>
    <mergeCell ref="AZ7:AZ9"/>
    <mergeCell ref="AK7:AK9"/>
    <mergeCell ref="BX7:BX9"/>
    <mergeCell ref="CA7:CA9"/>
    <mergeCell ref="CB7:CB9"/>
    <mergeCell ref="CC7:CC9"/>
    <mergeCell ref="DB7:DB9"/>
    <mergeCell ref="DC7:DC9"/>
    <mergeCell ref="CK7:CK9"/>
    <mergeCell ref="CL7:CL9"/>
    <mergeCell ref="CM7:CM9"/>
    <mergeCell ref="DL7:DL9"/>
    <mergeCell ref="DM7:DM9"/>
    <mergeCell ref="DN7:DN9"/>
    <mergeCell ref="B2:W2"/>
    <mergeCell ref="H5:W5"/>
    <mergeCell ref="X5:AQ5"/>
    <mergeCell ref="X2:AQ2"/>
    <mergeCell ref="V4:W4"/>
    <mergeCell ref="AR5:BO5"/>
    <mergeCell ref="AR7:AR9"/>
    <mergeCell ref="AS7:AS9"/>
    <mergeCell ref="AT7:AT9"/>
    <mergeCell ref="AU7:AU9"/>
    <mergeCell ref="AV7:AV9"/>
    <mergeCell ref="BN7:BN9"/>
    <mergeCell ref="BO7:BO9"/>
    <mergeCell ref="BC7:BC9"/>
    <mergeCell ref="BH7:BH9"/>
    <mergeCell ref="BI7:BI9"/>
    <mergeCell ref="BJ7:BJ9"/>
    <mergeCell ref="BK7:BK9"/>
    <mergeCell ref="BL7:BL9"/>
    <mergeCell ref="AW7:AW9"/>
    <mergeCell ref="AX7:AX9"/>
    <mergeCell ref="BY7:BY9"/>
    <mergeCell ref="BZ7:BZ9"/>
    <mergeCell ref="CI7:CI9"/>
    <mergeCell ref="CJ7:CJ9"/>
    <mergeCell ref="BW7:BW9"/>
    <mergeCell ref="BT7:BT9"/>
    <mergeCell ref="BU7:BU9"/>
    <mergeCell ref="BV7:BV9"/>
    <mergeCell ref="BP7:BP9"/>
    <mergeCell ref="BQ7:BQ9"/>
    <mergeCell ref="BR7:BR9"/>
    <mergeCell ref="BS7:BS9"/>
    <mergeCell ref="KV5:LS5"/>
    <mergeCell ref="KV2:LS2"/>
    <mergeCell ref="JQ7:JQ9"/>
    <mergeCell ref="JR7:JR9"/>
    <mergeCell ref="JS7:JS9"/>
    <mergeCell ref="T6:W6"/>
    <mergeCell ref="T7:T9"/>
    <mergeCell ref="U7:U9"/>
    <mergeCell ref="V7:V9"/>
    <mergeCell ref="W7:W9"/>
    <mergeCell ref="GB6:GE6"/>
    <mergeCell ref="GB7:GB9"/>
    <mergeCell ref="GC7:GC9"/>
    <mergeCell ref="GD7:GD9"/>
    <mergeCell ref="GE7:GE9"/>
    <mergeCell ref="CE7:CE9"/>
    <mergeCell ref="CD7:CD9"/>
    <mergeCell ref="CF7:CF9"/>
    <mergeCell ref="CG7:CG9"/>
    <mergeCell ref="CH7:CH9"/>
    <mergeCell ref="CN7:CN9"/>
    <mergeCell ref="CO7:CO9"/>
    <mergeCell ref="CP7:CP9"/>
    <mergeCell ref="CQ7:CQ9"/>
    <mergeCell ref="JV1:JW1"/>
    <mergeCell ref="LR1:LS1"/>
    <mergeCell ref="LQ4:LS4"/>
    <mergeCell ref="EJ2:FG2"/>
    <mergeCell ref="KS4:KU4"/>
    <mergeCell ref="KT1:KU1"/>
    <mergeCell ref="JX2:KU2"/>
    <mergeCell ref="FF1:FG1"/>
    <mergeCell ref="FF4:FG4"/>
    <mergeCell ref="FH2:GE2"/>
    <mergeCell ref="GF2:HC2"/>
    <mergeCell ref="HD2:IA2"/>
    <mergeCell ref="IB2:IY2"/>
    <mergeCell ref="GD1:GE1"/>
    <mergeCell ref="GC4:GE4"/>
    <mergeCell ref="HZ1:IA1"/>
    <mergeCell ref="HY4:IA4"/>
    <mergeCell ref="JU4:JW4"/>
    <mergeCell ref="LD6:LG6"/>
    <mergeCell ref="LD7:LD9"/>
    <mergeCell ref="LE7:LE9"/>
    <mergeCell ref="LF7:LF9"/>
    <mergeCell ref="LG7:LG9"/>
    <mergeCell ref="LH6:LK6"/>
    <mergeCell ref="LH7:LH9"/>
    <mergeCell ref="LI7:LI9"/>
    <mergeCell ref="LJ7:LJ9"/>
    <mergeCell ref="LK7:LK9"/>
    <mergeCell ref="LL6:LO6"/>
    <mergeCell ref="LL7:LL9"/>
    <mergeCell ref="LM7:LM9"/>
    <mergeCell ref="LN7:LN9"/>
    <mergeCell ref="LO7:LO9"/>
    <mergeCell ref="LP6:LS6"/>
    <mergeCell ref="LP7:LP9"/>
    <mergeCell ref="LQ7:LQ9"/>
    <mergeCell ref="LR7:LR9"/>
    <mergeCell ref="LS7:LS9"/>
    <mergeCell ref="JT6:JW6"/>
    <mergeCell ref="JT7:JT9"/>
    <mergeCell ref="JU7:JU9"/>
    <mergeCell ref="JV7:JV9"/>
    <mergeCell ref="JW7:JW9"/>
    <mergeCell ref="IZ2:JW2"/>
    <mergeCell ref="IZ5:JW5"/>
    <mergeCell ref="JX5:KU5"/>
    <mergeCell ref="A402:W402"/>
    <mergeCell ref="JP6:JS6"/>
    <mergeCell ref="JP7:JP9"/>
    <mergeCell ref="GF5:HC5"/>
    <mergeCell ref="HD5:IA5"/>
    <mergeCell ref="IB5:IY5"/>
    <mergeCell ref="DI7:DI9"/>
    <mergeCell ref="DJ7:DJ9"/>
    <mergeCell ref="CN5:DK5"/>
    <mergeCell ref="DL2:EI2"/>
    <mergeCell ref="DL5:EI5"/>
    <mergeCell ref="EH4:EI4"/>
    <mergeCell ref="EJ5:FG5"/>
    <mergeCell ref="BA7:BA9"/>
    <mergeCell ref="BB7:BB9"/>
    <mergeCell ref="BM7:BM9"/>
  </mergeCells>
  <pageMargins left="0.31496062992125984" right="0.31496062992125984" top="0.35433070866141736" bottom="0.35433070866141736" header="0" footer="0"/>
  <pageSetup paperSize="9" scale="26" fitToWidth="0" orientation="portrait" r:id="rId1"/>
  <rowBreaks count="1" manualBreakCount="1">
    <brk id="153" max="326" man="1"/>
  </rowBreaks>
  <colBreaks count="13" manualBreakCount="13">
    <brk id="23" max="401" man="1"/>
    <brk id="43" max="401" man="1"/>
    <brk id="67" max="401" man="1"/>
    <brk id="91" max="401" man="1"/>
    <brk id="115" max="401" man="1"/>
    <brk id="139" max="401" man="1"/>
    <brk id="163" max="401" man="1"/>
    <brk id="187" max="401" man="1"/>
    <brk id="211" max="401" man="1"/>
    <brk id="235" max="401" man="1"/>
    <brk id="259" max="401" man="1"/>
    <brk id="283" max="402" man="1"/>
    <brk id="307" max="40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F407"/>
  <sheetViews>
    <sheetView showZeros="0" view="pageBreakPreview" zoomScale="60" zoomScaleNormal="40" workbookViewId="0">
      <pane xSplit="1" ySplit="11" topLeftCell="B12" activePane="bottomRight" state="frozen"/>
      <selection activeCell="D86" sqref="D86"/>
      <selection pane="topRight" activeCell="D86" sqref="D86"/>
      <selection pane="bottomLeft" activeCell="D86" sqref="D86"/>
      <selection pane="bottomRight" activeCell="E282" sqref="E282"/>
    </sheetView>
  </sheetViews>
  <sheetFormatPr defaultRowHeight="15.75" x14ac:dyDescent="0.25"/>
  <cols>
    <col min="1" max="1" width="32.375" style="34" customWidth="1"/>
    <col min="2" max="2" width="17" style="34" customWidth="1"/>
    <col min="3" max="3" width="16.25" style="15" customWidth="1"/>
    <col min="4" max="4" width="14.375" style="15" customWidth="1"/>
    <col min="5" max="5" width="14.875" style="15" customWidth="1"/>
    <col min="6" max="6" width="13.5" style="15" customWidth="1"/>
    <col min="7" max="7" width="13" style="15" customWidth="1"/>
    <col min="8" max="8" width="16.375" style="15" customWidth="1"/>
    <col min="9" max="9" width="13.5" style="15" customWidth="1"/>
    <col min="10" max="10" width="11.125" style="15" customWidth="1"/>
    <col min="11" max="11" width="12.375" style="15" customWidth="1"/>
    <col min="12" max="12" width="17" style="15" customWidth="1"/>
    <col min="13" max="13" width="13.5" style="15" customWidth="1"/>
    <col min="14" max="14" width="11.625" style="15" customWidth="1"/>
    <col min="15" max="15" width="12.375" style="15" customWidth="1"/>
    <col min="16" max="16" width="16.125" style="15" customWidth="1"/>
    <col min="17" max="17" width="14.625" style="15" customWidth="1"/>
    <col min="18" max="18" width="11.5" style="15" customWidth="1"/>
    <col min="19" max="19" width="12.25" style="15" customWidth="1"/>
    <col min="20" max="20" width="15.5" style="15" customWidth="1"/>
    <col min="21" max="21" width="14.625" style="15" customWidth="1"/>
    <col min="22" max="22" width="11.625" style="15" customWidth="1"/>
    <col min="23" max="23" width="12.25" style="15" customWidth="1"/>
    <col min="24" max="24" width="15.5" style="15" customWidth="1"/>
    <col min="25" max="25" width="14.875" style="15" customWidth="1"/>
    <col min="26" max="26" width="11" style="15" customWidth="1"/>
    <col min="27" max="27" width="11.5" style="15" customWidth="1"/>
    <col min="28" max="28" width="21.125" style="15" customWidth="1"/>
    <col min="29" max="29" width="18.25" style="15" customWidth="1"/>
    <col min="30" max="30" width="14.875" style="15" customWidth="1"/>
    <col min="31" max="31" width="18.125" style="15" customWidth="1"/>
    <col min="32" max="32" width="15.25" style="15" customWidth="1"/>
    <col min="33" max="33" width="13" style="15" customWidth="1"/>
    <col min="34" max="34" width="12.375" style="15" customWidth="1"/>
    <col min="35" max="35" width="13" style="15" customWidth="1"/>
    <col min="36" max="36" width="15.125" style="15" customWidth="1"/>
    <col min="37" max="37" width="17.375" style="15" customWidth="1"/>
    <col min="38" max="38" width="14.5" style="15" customWidth="1"/>
    <col min="39" max="39" width="13.875" style="15" customWidth="1"/>
    <col min="40" max="40" width="15.5" style="15" customWidth="1"/>
    <col min="41" max="41" width="14.75" style="15" customWidth="1"/>
    <col min="42" max="42" width="11.5" style="15" customWidth="1"/>
    <col min="43" max="43" width="12" style="15" customWidth="1"/>
    <col min="44" max="44" width="17.125" style="15" customWidth="1"/>
    <col min="45" max="45" width="15" style="15" customWidth="1"/>
    <col min="46" max="46" width="12.125" style="15" customWidth="1"/>
    <col min="47" max="47" width="12.5" style="15" customWidth="1"/>
    <col min="48" max="48" width="15.375" style="15" customWidth="1"/>
    <col min="49" max="49" width="16.875" style="15" customWidth="1"/>
    <col min="50" max="50" width="14.625" style="15" customWidth="1"/>
    <col min="51" max="51" width="12.25" style="15" customWidth="1"/>
    <col min="52" max="52" width="16.5" style="15" customWidth="1"/>
    <col min="53" max="53" width="14.625" style="15" customWidth="1"/>
    <col min="54" max="54" width="12.625" style="15" customWidth="1"/>
    <col min="55" max="55" width="12.375" style="15" customWidth="1"/>
    <col min="56" max="56" width="18.375" style="15" customWidth="1"/>
    <col min="57" max="57" width="17.25" style="15" customWidth="1"/>
    <col min="58" max="58" width="15.75" style="15" customWidth="1"/>
    <col min="59" max="59" width="11.625" style="15" customWidth="1"/>
    <col min="60" max="61" width="15.125" style="15" customWidth="1"/>
    <col min="62" max="62" width="13" style="15" customWidth="1"/>
    <col min="63" max="63" width="13.125" style="15" customWidth="1"/>
    <col min="64" max="64" width="15.375" style="15" customWidth="1"/>
    <col min="65" max="65" width="13.625" style="15" customWidth="1"/>
    <col min="66" max="67" width="11.625" style="15" customWidth="1"/>
    <col min="68" max="68" width="17.875" style="15" customWidth="1"/>
    <col min="69" max="69" width="16.375" style="15" customWidth="1"/>
    <col min="70" max="70" width="14.375" style="15" customWidth="1"/>
    <col min="71" max="71" width="13.625" style="15" customWidth="1"/>
    <col min="72" max="72" width="15.375" style="15" customWidth="1"/>
    <col min="73" max="73" width="13.75" style="15" customWidth="1"/>
    <col min="74" max="74" width="11.25" style="15" customWidth="1"/>
    <col min="75" max="75" width="12.625" style="15" customWidth="1"/>
    <col min="76" max="76" width="17.625" style="15" customWidth="1"/>
    <col min="77" max="77" width="16.25" style="15" customWidth="1"/>
    <col min="78" max="78" width="11.375" style="15" customWidth="1"/>
    <col min="79" max="79" width="14.875" style="15" customWidth="1"/>
    <col min="80" max="80" width="15.25" style="15" customWidth="1"/>
    <col min="81" max="81" width="17.625" style="15" customWidth="1"/>
    <col min="82" max="82" width="14.5" style="15" customWidth="1"/>
    <col min="83" max="83" width="11.25" style="15" customWidth="1"/>
    <col min="84" max="16384" width="9" style="15"/>
  </cols>
  <sheetData>
    <row r="1" spans="1:84" s="126" customFormat="1" ht="18" customHeight="1" x14ac:dyDescent="0.3">
      <c r="AH1" s="458" t="s">
        <v>91</v>
      </c>
      <c r="AI1" s="458"/>
      <c r="AW1" s="127"/>
      <c r="AX1" s="458" t="s">
        <v>91</v>
      </c>
      <c r="AY1" s="458"/>
      <c r="AZ1" s="182"/>
      <c r="BD1" s="182"/>
      <c r="BN1" s="458" t="s">
        <v>91</v>
      </c>
      <c r="BO1" s="458"/>
      <c r="BY1" s="459"/>
      <c r="BZ1" s="459"/>
      <c r="CA1" s="459"/>
      <c r="CB1" s="183"/>
      <c r="CC1" s="459" t="s">
        <v>91</v>
      </c>
      <c r="CD1" s="459"/>
      <c r="CE1" s="459"/>
    </row>
    <row r="2" spans="1:84" x14ac:dyDescent="0.25">
      <c r="AW2" s="128"/>
      <c r="AX2" s="128"/>
      <c r="AY2" s="128"/>
      <c r="AZ2" s="128"/>
      <c r="BR2" s="115"/>
      <c r="BS2" s="115"/>
      <c r="BT2" s="115"/>
    </row>
    <row r="3" spans="1:84" ht="33.75" customHeight="1" x14ac:dyDescent="0.25">
      <c r="B3" s="390" t="s">
        <v>1182</v>
      </c>
      <c r="C3" s="390"/>
      <c r="D3" s="390"/>
      <c r="E3" s="390"/>
      <c r="F3" s="390"/>
      <c r="G3" s="390"/>
      <c r="H3" s="390"/>
      <c r="I3" s="390"/>
      <c r="J3" s="390"/>
      <c r="K3" s="390"/>
      <c r="L3" s="390"/>
      <c r="M3" s="390"/>
      <c r="N3" s="390"/>
      <c r="O3" s="390"/>
      <c r="P3" s="390"/>
      <c r="Q3" s="390"/>
      <c r="R3" s="390"/>
      <c r="S3" s="390"/>
      <c r="T3" s="390" t="s">
        <v>1182</v>
      </c>
      <c r="U3" s="390"/>
      <c r="V3" s="390"/>
      <c r="W3" s="390"/>
      <c r="X3" s="390"/>
      <c r="Y3" s="390"/>
      <c r="Z3" s="390"/>
      <c r="AA3" s="390"/>
      <c r="AB3" s="390"/>
      <c r="AC3" s="390"/>
      <c r="AD3" s="390"/>
      <c r="AE3" s="390"/>
      <c r="AF3" s="390"/>
      <c r="AG3" s="390"/>
      <c r="AH3" s="390"/>
      <c r="AI3" s="390"/>
      <c r="AJ3" s="390" t="s">
        <v>1182</v>
      </c>
      <c r="AK3" s="390"/>
      <c r="AL3" s="390"/>
      <c r="AM3" s="390"/>
      <c r="AN3" s="390"/>
      <c r="AO3" s="390"/>
      <c r="AP3" s="390"/>
      <c r="AQ3" s="390"/>
      <c r="AR3" s="390"/>
      <c r="AS3" s="390"/>
      <c r="AT3" s="390"/>
      <c r="AU3" s="390"/>
      <c r="AV3" s="390"/>
      <c r="AW3" s="390"/>
      <c r="AX3" s="390"/>
      <c r="AY3" s="390"/>
      <c r="AZ3" s="390" t="s">
        <v>1182</v>
      </c>
      <c r="BA3" s="390"/>
      <c r="BB3" s="390"/>
      <c r="BC3" s="390"/>
      <c r="BD3" s="390"/>
      <c r="BE3" s="390"/>
      <c r="BF3" s="390"/>
      <c r="BG3" s="390"/>
      <c r="BH3" s="390"/>
      <c r="BI3" s="390"/>
      <c r="BJ3" s="390"/>
      <c r="BK3" s="390"/>
      <c r="BL3" s="390"/>
      <c r="BM3" s="390"/>
      <c r="BN3" s="390"/>
      <c r="BO3" s="390"/>
      <c r="BP3" s="424" t="s">
        <v>1182</v>
      </c>
      <c r="BQ3" s="424"/>
      <c r="BR3" s="424"/>
      <c r="BS3" s="424"/>
      <c r="BT3" s="424"/>
      <c r="BU3" s="424"/>
      <c r="BV3" s="424"/>
      <c r="BW3" s="424"/>
      <c r="BX3" s="424"/>
      <c r="BY3" s="424"/>
      <c r="BZ3" s="424"/>
      <c r="CA3" s="424"/>
      <c r="CB3" s="424"/>
      <c r="CC3" s="424"/>
      <c r="CD3" s="424"/>
      <c r="CE3" s="424"/>
    </row>
    <row r="4" spans="1:84" ht="8.25" customHeight="1" x14ac:dyDescent="0.25">
      <c r="B4" s="390"/>
      <c r="C4" s="390"/>
      <c r="D4" s="390"/>
      <c r="E4" s="390"/>
      <c r="F4" s="390"/>
      <c r="G4" s="390"/>
      <c r="H4" s="390"/>
      <c r="I4" s="390"/>
      <c r="J4" s="390"/>
      <c r="K4" s="390"/>
      <c r="L4" s="390"/>
      <c r="M4" s="390"/>
      <c r="N4" s="390"/>
      <c r="O4" s="390"/>
      <c r="P4" s="390"/>
      <c r="Q4" s="390"/>
      <c r="R4" s="390"/>
      <c r="S4" s="390"/>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row>
    <row r="5" spans="1:84" ht="14.25" customHeight="1" x14ac:dyDescent="0.3">
      <c r="A5" s="130"/>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c r="AW5" s="131"/>
      <c r="AX5" s="131"/>
      <c r="AY5" s="131"/>
      <c r="AZ5" s="131"/>
      <c r="BA5" s="131"/>
      <c r="BB5" s="131"/>
      <c r="BC5" s="131"/>
      <c r="BD5" s="131"/>
      <c r="BE5" s="131"/>
      <c r="BF5" s="131"/>
      <c r="BG5" s="131"/>
      <c r="BH5" s="131"/>
      <c r="BI5" s="131"/>
      <c r="BJ5" s="131"/>
      <c r="BK5" s="131"/>
      <c r="BL5" s="131"/>
      <c r="BM5" s="131"/>
      <c r="BN5" s="131"/>
      <c r="BO5" s="131"/>
      <c r="BP5" s="131"/>
      <c r="BQ5" s="131"/>
      <c r="BR5" s="131"/>
      <c r="BS5" s="131"/>
      <c r="BT5" s="131"/>
      <c r="BU5" s="131"/>
      <c r="BV5" s="131"/>
      <c r="BW5" s="131"/>
      <c r="BX5" s="131"/>
      <c r="BY5" s="131"/>
      <c r="BZ5" s="131"/>
      <c r="CA5" s="131"/>
      <c r="CB5" s="131"/>
      <c r="CC5" s="131"/>
      <c r="CD5" s="131"/>
      <c r="CE5" s="131"/>
      <c r="CF5" s="131"/>
    </row>
    <row r="6" spans="1:84" x14ac:dyDescent="0.25">
      <c r="C6" s="16"/>
      <c r="D6" s="16"/>
      <c r="E6" s="16"/>
      <c r="F6" s="16"/>
      <c r="G6" s="16"/>
      <c r="H6" s="16"/>
      <c r="I6" s="16"/>
      <c r="J6" s="16"/>
      <c r="K6" s="16"/>
      <c r="L6" s="16"/>
      <c r="M6" s="16"/>
      <c r="N6" s="16"/>
      <c r="O6" s="16"/>
      <c r="P6" s="16"/>
      <c r="Q6" s="16"/>
      <c r="R6" s="441" t="s">
        <v>74</v>
      </c>
      <c r="S6" s="441"/>
      <c r="AF6" s="179"/>
      <c r="AH6" s="441" t="s">
        <v>74</v>
      </c>
      <c r="AI6" s="441"/>
      <c r="AX6" s="441" t="s">
        <v>74</v>
      </c>
      <c r="AY6" s="441"/>
      <c r="AZ6" s="179"/>
      <c r="BD6" s="179"/>
      <c r="BN6" s="441" t="s">
        <v>74</v>
      </c>
      <c r="BO6" s="441"/>
      <c r="BZ6" s="441"/>
      <c r="CA6" s="441"/>
      <c r="CB6" s="179"/>
      <c r="CD6" s="441" t="s">
        <v>74</v>
      </c>
      <c r="CE6" s="441"/>
    </row>
    <row r="7" spans="1:84" ht="17.25" customHeight="1" x14ac:dyDescent="0.25">
      <c r="A7" s="397" t="s">
        <v>75</v>
      </c>
      <c r="B7" s="397" t="s">
        <v>95</v>
      </c>
      <c r="C7" s="397"/>
      <c r="D7" s="397"/>
      <c r="E7" s="397"/>
      <c r="F7" s="397"/>
      <c r="G7" s="397"/>
      <c r="H7" s="393" t="s">
        <v>93</v>
      </c>
      <c r="I7" s="394"/>
      <c r="J7" s="394"/>
      <c r="K7" s="394"/>
      <c r="L7" s="394"/>
      <c r="M7" s="394"/>
      <c r="N7" s="394"/>
      <c r="O7" s="394"/>
      <c r="P7" s="394"/>
      <c r="Q7" s="394"/>
      <c r="R7" s="394"/>
      <c r="S7" s="394"/>
      <c r="T7" s="394" t="s">
        <v>93</v>
      </c>
      <c r="U7" s="394"/>
      <c r="V7" s="394"/>
      <c r="W7" s="394"/>
      <c r="X7" s="394"/>
      <c r="Y7" s="394"/>
      <c r="Z7" s="394"/>
      <c r="AA7" s="394"/>
      <c r="AB7" s="394"/>
      <c r="AC7" s="394"/>
      <c r="AD7" s="394"/>
      <c r="AE7" s="394"/>
      <c r="AF7" s="394"/>
      <c r="AG7" s="394"/>
      <c r="AH7" s="394"/>
      <c r="AI7" s="394"/>
      <c r="AJ7" s="394" t="s">
        <v>93</v>
      </c>
      <c r="AK7" s="394"/>
      <c r="AL7" s="394"/>
      <c r="AM7" s="394"/>
      <c r="AN7" s="394"/>
      <c r="AO7" s="394"/>
      <c r="AP7" s="394"/>
      <c r="AQ7" s="394"/>
      <c r="AR7" s="394"/>
      <c r="AS7" s="394"/>
      <c r="AT7" s="394"/>
      <c r="AU7" s="394"/>
      <c r="AV7" s="394"/>
      <c r="AW7" s="394"/>
      <c r="AX7" s="394"/>
      <c r="AY7" s="394"/>
      <c r="AZ7" s="394" t="s">
        <v>93</v>
      </c>
      <c r="BA7" s="394"/>
      <c r="BB7" s="394"/>
      <c r="BC7" s="394"/>
      <c r="BD7" s="394"/>
      <c r="BE7" s="394"/>
      <c r="BF7" s="394"/>
      <c r="BG7" s="394"/>
      <c r="BH7" s="394"/>
      <c r="BI7" s="394"/>
      <c r="BJ7" s="394"/>
      <c r="BK7" s="394"/>
      <c r="BL7" s="394"/>
      <c r="BM7" s="394"/>
      <c r="BN7" s="394"/>
      <c r="BO7" s="394"/>
      <c r="BP7" s="394" t="s">
        <v>93</v>
      </c>
      <c r="BQ7" s="394"/>
      <c r="BR7" s="394"/>
      <c r="BS7" s="394"/>
      <c r="BT7" s="394"/>
      <c r="BU7" s="394"/>
      <c r="BV7" s="394"/>
      <c r="BW7" s="394"/>
      <c r="BX7" s="394"/>
      <c r="BY7" s="394"/>
      <c r="BZ7" s="394"/>
      <c r="CA7" s="394"/>
      <c r="CB7" s="394"/>
      <c r="CC7" s="394"/>
      <c r="CD7" s="394"/>
      <c r="CE7" s="395"/>
    </row>
    <row r="8" spans="1:84" ht="95.25" customHeight="1" x14ac:dyDescent="0.25">
      <c r="A8" s="397"/>
      <c r="B8" s="397"/>
      <c r="C8" s="397"/>
      <c r="D8" s="397"/>
      <c r="E8" s="397"/>
      <c r="F8" s="397"/>
      <c r="G8" s="397"/>
      <c r="H8" s="455" t="s">
        <v>107</v>
      </c>
      <c r="I8" s="455"/>
      <c r="J8" s="455"/>
      <c r="K8" s="455"/>
      <c r="L8" s="455" t="s">
        <v>102</v>
      </c>
      <c r="M8" s="455"/>
      <c r="N8" s="455"/>
      <c r="O8" s="455"/>
      <c r="P8" s="455" t="s">
        <v>130</v>
      </c>
      <c r="Q8" s="455"/>
      <c r="R8" s="455"/>
      <c r="S8" s="455"/>
      <c r="T8" s="455" t="s">
        <v>122</v>
      </c>
      <c r="U8" s="455"/>
      <c r="V8" s="455"/>
      <c r="W8" s="455"/>
      <c r="X8" s="455" t="s">
        <v>105</v>
      </c>
      <c r="Y8" s="455"/>
      <c r="Z8" s="455"/>
      <c r="AA8" s="455"/>
      <c r="AB8" s="455" t="s">
        <v>957</v>
      </c>
      <c r="AC8" s="455"/>
      <c r="AD8" s="455"/>
      <c r="AE8" s="455"/>
      <c r="AF8" s="455" t="s">
        <v>124</v>
      </c>
      <c r="AG8" s="455"/>
      <c r="AH8" s="455"/>
      <c r="AI8" s="455"/>
      <c r="AJ8" s="455" t="s">
        <v>109</v>
      </c>
      <c r="AK8" s="455"/>
      <c r="AL8" s="455"/>
      <c r="AM8" s="455"/>
      <c r="AN8" s="455" t="s">
        <v>111</v>
      </c>
      <c r="AO8" s="455"/>
      <c r="AP8" s="455"/>
      <c r="AQ8" s="455"/>
      <c r="AR8" s="455" t="s">
        <v>118</v>
      </c>
      <c r="AS8" s="455"/>
      <c r="AT8" s="455"/>
      <c r="AU8" s="455"/>
      <c r="AV8" s="455" t="s">
        <v>120</v>
      </c>
      <c r="AW8" s="455"/>
      <c r="AX8" s="455"/>
      <c r="AY8" s="455"/>
      <c r="AZ8" s="455" t="s">
        <v>550</v>
      </c>
      <c r="BA8" s="455"/>
      <c r="BB8" s="455"/>
      <c r="BC8" s="455"/>
      <c r="BD8" s="455" t="s">
        <v>596</v>
      </c>
      <c r="BE8" s="455"/>
      <c r="BF8" s="455"/>
      <c r="BG8" s="455"/>
      <c r="BH8" s="455" t="s">
        <v>598</v>
      </c>
      <c r="BI8" s="455"/>
      <c r="BJ8" s="455"/>
      <c r="BK8" s="455"/>
      <c r="BL8" s="455" t="s">
        <v>133</v>
      </c>
      <c r="BM8" s="455"/>
      <c r="BN8" s="455"/>
      <c r="BO8" s="455"/>
      <c r="BP8" s="455" t="s">
        <v>699</v>
      </c>
      <c r="BQ8" s="455"/>
      <c r="BR8" s="455"/>
      <c r="BS8" s="455"/>
      <c r="BT8" s="455" t="s">
        <v>696</v>
      </c>
      <c r="BU8" s="455"/>
      <c r="BV8" s="455"/>
      <c r="BW8" s="455"/>
      <c r="BX8" s="455" t="s">
        <v>969</v>
      </c>
      <c r="BY8" s="455"/>
      <c r="BZ8" s="455"/>
      <c r="CA8" s="455"/>
      <c r="CB8" s="455" t="s">
        <v>698</v>
      </c>
      <c r="CC8" s="455"/>
      <c r="CD8" s="455"/>
      <c r="CE8" s="455"/>
    </row>
    <row r="9" spans="1:84" ht="34.5" customHeight="1" x14ac:dyDescent="0.25">
      <c r="A9" s="397"/>
      <c r="B9" s="397" t="s">
        <v>796</v>
      </c>
      <c r="C9" s="397" t="s">
        <v>793</v>
      </c>
      <c r="D9" s="397"/>
      <c r="E9" s="397"/>
      <c r="F9" s="397" t="s">
        <v>80</v>
      </c>
      <c r="G9" s="397" t="s">
        <v>6</v>
      </c>
      <c r="H9" s="455" t="s">
        <v>951</v>
      </c>
      <c r="I9" s="455" t="s">
        <v>807</v>
      </c>
      <c r="J9" s="455" t="s">
        <v>80</v>
      </c>
      <c r="K9" s="455" t="s">
        <v>6</v>
      </c>
      <c r="L9" s="455" t="s">
        <v>951</v>
      </c>
      <c r="M9" s="455" t="s">
        <v>807</v>
      </c>
      <c r="N9" s="455" t="s">
        <v>80</v>
      </c>
      <c r="O9" s="455" t="s">
        <v>6</v>
      </c>
      <c r="P9" s="455" t="s">
        <v>951</v>
      </c>
      <c r="Q9" s="455" t="s">
        <v>807</v>
      </c>
      <c r="R9" s="455" t="s">
        <v>80</v>
      </c>
      <c r="S9" s="455" t="s">
        <v>6</v>
      </c>
      <c r="T9" s="455" t="s">
        <v>951</v>
      </c>
      <c r="U9" s="455" t="s">
        <v>807</v>
      </c>
      <c r="V9" s="455" t="s">
        <v>80</v>
      </c>
      <c r="W9" s="455" t="s">
        <v>6</v>
      </c>
      <c r="X9" s="455" t="s">
        <v>951</v>
      </c>
      <c r="Y9" s="455" t="s">
        <v>807</v>
      </c>
      <c r="Z9" s="455" t="s">
        <v>80</v>
      </c>
      <c r="AA9" s="455" t="s">
        <v>6</v>
      </c>
      <c r="AB9" s="455" t="s">
        <v>951</v>
      </c>
      <c r="AC9" s="455" t="s">
        <v>807</v>
      </c>
      <c r="AD9" s="455" t="s">
        <v>80</v>
      </c>
      <c r="AE9" s="455" t="s">
        <v>6</v>
      </c>
      <c r="AF9" s="455" t="s">
        <v>951</v>
      </c>
      <c r="AG9" s="455" t="s">
        <v>807</v>
      </c>
      <c r="AH9" s="455" t="s">
        <v>80</v>
      </c>
      <c r="AI9" s="455" t="s">
        <v>6</v>
      </c>
      <c r="AJ9" s="455" t="s">
        <v>951</v>
      </c>
      <c r="AK9" s="455" t="s">
        <v>807</v>
      </c>
      <c r="AL9" s="455" t="s">
        <v>80</v>
      </c>
      <c r="AM9" s="455" t="s">
        <v>6</v>
      </c>
      <c r="AN9" s="455" t="s">
        <v>951</v>
      </c>
      <c r="AO9" s="455" t="s">
        <v>807</v>
      </c>
      <c r="AP9" s="455" t="s">
        <v>80</v>
      </c>
      <c r="AQ9" s="455" t="s">
        <v>6</v>
      </c>
      <c r="AR9" s="455" t="s">
        <v>951</v>
      </c>
      <c r="AS9" s="455" t="s">
        <v>807</v>
      </c>
      <c r="AT9" s="455" t="s">
        <v>80</v>
      </c>
      <c r="AU9" s="455" t="s">
        <v>6</v>
      </c>
      <c r="AV9" s="455" t="s">
        <v>951</v>
      </c>
      <c r="AW9" s="455" t="s">
        <v>807</v>
      </c>
      <c r="AX9" s="455" t="s">
        <v>80</v>
      </c>
      <c r="AY9" s="455" t="s">
        <v>6</v>
      </c>
      <c r="AZ9" s="455" t="s">
        <v>951</v>
      </c>
      <c r="BA9" s="455" t="s">
        <v>807</v>
      </c>
      <c r="BB9" s="455" t="s">
        <v>80</v>
      </c>
      <c r="BC9" s="455" t="s">
        <v>6</v>
      </c>
      <c r="BD9" s="455" t="s">
        <v>951</v>
      </c>
      <c r="BE9" s="455" t="s">
        <v>807</v>
      </c>
      <c r="BF9" s="455" t="s">
        <v>80</v>
      </c>
      <c r="BG9" s="455" t="s">
        <v>6</v>
      </c>
      <c r="BH9" s="455" t="s">
        <v>951</v>
      </c>
      <c r="BI9" s="455" t="s">
        <v>807</v>
      </c>
      <c r="BJ9" s="455" t="s">
        <v>80</v>
      </c>
      <c r="BK9" s="455" t="s">
        <v>6</v>
      </c>
      <c r="BL9" s="455" t="s">
        <v>951</v>
      </c>
      <c r="BM9" s="455" t="s">
        <v>807</v>
      </c>
      <c r="BN9" s="455" t="s">
        <v>80</v>
      </c>
      <c r="BO9" s="455" t="s">
        <v>6</v>
      </c>
      <c r="BP9" s="455" t="s">
        <v>951</v>
      </c>
      <c r="BQ9" s="455" t="s">
        <v>807</v>
      </c>
      <c r="BR9" s="455" t="s">
        <v>80</v>
      </c>
      <c r="BS9" s="455" t="s">
        <v>6</v>
      </c>
      <c r="BT9" s="455" t="s">
        <v>951</v>
      </c>
      <c r="BU9" s="455" t="s">
        <v>807</v>
      </c>
      <c r="BV9" s="455" t="s">
        <v>80</v>
      </c>
      <c r="BW9" s="455" t="s">
        <v>6</v>
      </c>
      <c r="BX9" s="455" t="s">
        <v>951</v>
      </c>
      <c r="BY9" s="455" t="s">
        <v>807</v>
      </c>
      <c r="BZ9" s="455" t="s">
        <v>80</v>
      </c>
      <c r="CA9" s="455" t="s">
        <v>6</v>
      </c>
      <c r="CB9" s="455" t="s">
        <v>951</v>
      </c>
      <c r="CC9" s="455" t="s">
        <v>807</v>
      </c>
      <c r="CD9" s="455" t="s">
        <v>80</v>
      </c>
      <c r="CE9" s="455" t="s">
        <v>6</v>
      </c>
    </row>
    <row r="10" spans="1:84" ht="24.75" customHeight="1" x14ac:dyDescent="0.25">
      <c r="A10" s="397"/>
      <c r="B10" s="397"/>
      <c r="C10" s="397" t="s">
        <v>798</v>
      </c>
      <c r="D10" s="397" t="s">
        <v>1047</v>
      </c>
      <c r="E10" s="397"/>
      <c r="F10" s="397"/>
      <c r="G10" s="397"/>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5"/>
      <c r="AJ10" s="455"/>
      <c r="AK10" s="455"/>
      <c r="AL10" s="455"/>
      <c r="AM10" s="455"/>
      <c r="AN10" s="455"/>
      <c r="AO10" s="455"/>
      <c r="AP10" s="455"/>
      <c r="AQ10" s="455"/>
      <c r="AR10" s="455"/>
      <c r="AS10" s="455"/>
      <c r="AT10" s="455"/>
      <c r="AU10" s="455"/>
      <c r="AV10" s="455"/>
      <c r="AW10" s="455"/>
      <c r="AX10" s="455"/>
      <c r="AY10" s="455"/>
      <c r="AZ10" s="455"/>
      <c r="BA10" s="455"/>
      <c r="BB10" s="455"/>
      <c r="BC10" s="455"/>
      <c r="BD10" s="455"/>
      <c r="BE10" s="455"/>
      <c r="BF10" s="455"/>
      <c r="BG10" s="455"/>
      <c r="BH10" s="455"/>
      <c r="BI10" s="455"/>
      <c r="BJ10" s="455"/>
      <c r="BK10" s="455"/>
      <c r="BL10" s="455"/>
      <c r="BM10" s="455"/>
      <c r="BN10" s="455"/>
      <c r="BO10" s="455"/>
      <c r="BP10" s="455"/>
      <c r="BQ10" s="455"/>
      <c r="BR10" s="455"/>
      <c r="BS10" s="455"/>
      <c r="BT10" s="455"/>
      <c r="BU10" s="455"/>
      <c r="BV10" s="455"/>
      <c r="BW10" s="455"/>
      <c r="BX10" s="455"/>
      <c r="BY10" s="455"/>
      <c r="BZ10" s="455"/>
      <c r="CA10" s="455"/>
      <c r="CB10" s="455"/>
      <c r="CC10" s="455"/>
      <c r="CD10" s="455"/>
      <c r="CE10" s="455"/>
    </row>
    <row r="11" spans="1:84" ht="70.5" customHeight="1" x14ac:dyDescent="0.25">
      <c r="A11" s="397"/>
      <c r="B11" s="397"/>
      <c r="C11" s="397"/>
      <c r="D11" s="192" t="s">
        <v>1048</v>
      </c>
      <c r="E11" s="192" t="s">
        <v>1049</v>
      </c>
      <c r="F11" s="397"/>
      <c r="G11" s="397"/>
      <c r="H11" s="455"/>
      <c r="I11" s="455"/>
      <c r="J11" s="455"/>
      <c r="K11" s="455"/>
      <c r="L11" s="455"/>
      <c r="M11" s="455"/>
      <c r="N11" s="455"/>
      <c r="O11" s="455"/>
      <c r="P11" s="455"/>
      <c r="Q11" s="455"/>
      <c r="R11" s="455"/>
      <c r="S11" s="455"/>
      <c r="T11" s="455"/>
      <c r="U11" s="455"/>
      <c r="V11" s="455"/>
      <c r="W11" s="455"/>
      <c r="X11" s="455"/>
      <c r="Y11" s="455"/>
      <c r="Z11" s="455"/>
      <c r="AA11" s="455"/>
      <c r="AB11" s="455"/>
      <c r="AC11" s="455"/>
      <c r="AD11" s="455"/>
      <c r="AE11" s="455"/>
      <c r="AF11" s="455"/>
      <c r="AG11" s="455"/>
      <c r="AH11" s="455"/>
      <c r="AI11" s="455"/>
      <c r="AJ11" s="455"/>
      <c r="AK11" s="455"/>
      <c r="AL11" s="455"/>
      <c r="AM11" s="455"/>
      <c r="AN11" s="455"/>
      <c r="AO11" s="455"/>
      <c r="AP11" s="455"/>
      <c r="AQ11" s="455"/>
      <c r="AR11" s="455"/>
      <c r="AS11" s="455"/>
      <c r="AT11" s="455"/>
      <c r="AU11" s="455"/>
      <c r="AV11" s="455"/>
      <c r="AW11" s="455"/>
      <c r="AX11" s="455"/>
      <c r="AY11" s="455"/>
      <c r="AZ11" s="455"/>
      <c r="BA11" s="455"/>
      <c r="BB11" s="455"/>
      <c r="BC11" s="455"/>
      <c r="BD11" s="455"/>
      <c r="BE11" s="455"/>
      <c r="BF11" s="455"/>
      <c r="BG11" s="455"/>
      <c r="BH11" s="455"/>
      <c r="BI11" s="455"/>
      <c r="BJ11" s="455"/>
      <c r="BK11" s="455"/>
      <c r="BL11" s="455"/>
      <c r="BM11" s="455"/>
      <c r="BN11" s="455"/>
      <c r="BO11" s="455"/>
      <c r="BP11" s="455"/>
      <c r="BQ11" s="455"/>
      <c r="BR11" s="455"/>
      <c r="BS11" s="455"/>
      <c r="BT11" s="455"/>
      <c r="BU11" s="455"/>
      <c r="BV11" s="455"/>
      <c r="BW11" s="455"/>
      <c r="BX11" s="455"/>
      <c r="BY11" s="455"/>
      <c r="BZ11" s="455"/>
      <c r="CA11" s="455"/>
      <c r="CB11" s="455"/>
      <c r="CC11" s="455"/>
      <c r="CD11" s="455"/>
      <c r="CE11" s="455"/>
    </row>
    <row r="12" spans="1:84" ht="34.5" customHeight="1" x14ac:dyDescent="0.25">
      <c r="A12" s="134" t="s">
        <v>158</v>
      </c>
      <c r="B12" s="140">
        <f>H12+L12+P12+T12+X12+AB12+AF12+AJ12+AN12+AR12+AV12+AZ12+BD12+BH12+BL12+BP12+BT12+BX12+CB12</f>
        <v>17017078.299999997</v>
      </c>
      <c r="C12" s="140">
        <f>I12+M12+Q12+U12+Y12+AC12+AG12+AK12+AO12+AS12+AW12+BA12+BE12+BI12+BM12+BQ12+BU12+BY12+CC12</f>
        <v>18966166.800000004</v>
      </c>
      <c r="D12" s="140">
        <f>I12+M12+Q12+U12+Y12+AC12+AG12+AK12+AO12+AS12+AW12+BA12+BE12+BI12+BM12+BQ12+BU12+BY12+CC12</f>
        <v>18966166.800000004</v>
      </c>
      <c r="E12" s="140"/>
      <c r="F12" s="140">
        <f>J12+N12+R12+V12+Z12+AD12+AH12+AL12+AP12+AT12+AX12+BB12+BF12+BJ12+BN12+BR12+BV12+BZ12+CD12</f>
        <v>13588366.972870002</v>
      </c>
      <c r="G12" s="140">
        <f t="shared" ref="G12:G31" si="0">F12/C12*100</f>
        <v>71.645299317255805</v>
      </c>
      <c r="H12" s="140">
        <f t="shared" ref="H12" si="1">H15+H19+H28+H42+H56+H60+H77+H83+H99+H104+H116+H125+H139+H151+H162+H174+H186+H199+H203+H215+H223+H230+H242+H255+H269+H276+H286+H296+H306+H315+H323+H333+H344+H352+H361+H374+H383</f>
        <v>45634.299999999996</v>
      </c>
      <c r="I12" s="140">
        <f t="shared" ref="I12:J13" si="2">I15+I19+I28+I42+I56+I60+I77+I83+I99+I104+I116+I125+I139+I151+I162+I174+I186+I199+I203+I215+I223+I230+I242+I255+I269+I276+I286+I296+I306+I315+I323+I333+I344+I352+I361+I374+I383</f>
        <v>28047.899999999994</v>
      </c>
      <c r="J12" s="140">
        <f t="shared" si="2"/>
        <v>15396.653139999995</v>
      </c>
      <c r="K12" s="140">
        <f>J12/I12*100</f>
        <v>54.894138741224829</v>
      </c>
      <c r="L12" s="140">
        <f t="shared" ref="L12" si="3">L15+L19+L28+L42+L56+L60+L77+L83+L99+L104+L116+L125+L139+L151+L162+L174+L186+L199+L203+L215+L223+L230+L242+L255+L269+L276+L286+L296+L306+L315+L323+L333+L344+L352+L361+L374+L383</f>
        <v>13331.7</v>
      </c>
      <c r="M12" s="140">
        <f t="shared" ref="M12:N13" si="4">M15+M19+M28+M42+M56+M60+M77+M83+M99+M104+M116+M125+M139+M151+M162+M174+M186+M199+M203+M215+M223+M230+M242+M255+M269+M276+M286+M296+M306+M315+M323+M333+M344+M352+M361+M374+M383</f>
        <v>13233.699999999999</v>
      </c>
      <c r="N12" s="140">
        <f t="shared" si="4"/>
        <v>8808.6050400000022</v>
      </c>
      <c r="O12" s="140">
        <f>N12/M12*100</f>
        <v>66.561921760354267</v>
      </c>
      <c r="P12" s="140">
        <f t="shared" ref="P12:R13" si="5">P15+P19+P28+P42+P56+P60+P77+P83+P99+P104+P116+P125+P139+P151+P162+P174+P186+P199+P203+P215+P223+P230+P242+P255+P269+P276+P286+P296+P306+P315+P323+P333+P344+P352+P361+P374+P383</f>
        <v>319798.69999999995</v>
      </c>
      <c r="Q12" s="140">
        <f t="shared" si="5"/>
        <v>226206.9</v>
      </c>
      <c r="R12" s="140">
        <f t="shared" si="5"/>
        <v>173457.18994000007</v>
      </c>
      <c r="S12" s="140">
        <f>R12/Q12*100</f>
        <v>76.680768774073684</v>
      </c>
      <c r="T12" s="140">
        <f t="shared" ref="T12" si="6">T15+T19+T28+T42+T56+T60+T77+T83+T99+T104+T116+T125+T139+T151+T162+T174+T186+T199+T203+T215+T223+T230+T242+T255+T269+T276+T286+T296+T306+T315+T323+T333+T344+T352+T361+T374+T383</f>
        <v>3130598.5000000009</v>
      </c>
      <c r="U12" s="140">
        <f t="shared" ref="U12:V13" si="7">U15+U19+U28+U42+U56+U60+U77+U83+U99+U104+U116+U125+U139+U151+U162+U174+U186+U199+U203+U215+U223+U230+U242+U255+U269+U276+U286+U296+U306+U315+U323+U333+U344+U352+U361+U374+U383</f>
        <v>3577690.4</v>
      </c>
      <c r="V12" s="140">
        <f t="shared" si="7"/>
        <v>2771883.3882499998</v>
      </c>
      <c r="W12" s="140">
        <f>V12/U12*100</f>
        <v>77.47689370354685</v>
      </c>
      <c r="X12" s="140">
        <f t="shared" ref="X12" si="8">X15+X19+X28+X42+X56+X60+X77+X83+X99+X104+X116+X125+X139+X151+X162+X174+X186+X199+X203+X215+X223+X230+X242+X255+X269+X276+X286+X296+X306+X315+X323+X333+X344+X352+X361+X374+X383</f>
        <v>231106.89999999997</v>
      </c>
      <c r="Y12" s="140">
        <f t="shared" ref="Y12:Z13" si="9">Y15+Y19+Y28+Y42+Y56+Y60+Y77+Y83+Y99+Y104+Y116+Y125+Y139+Y151+Y162+Y174+Y186+Y199+Y203+Y215+Y223+Y230+Y242+Y255+Y269+Y276+Y286+Y296+Y306+Y315+Y323+Y333+Y344+Y352+Y361+Y374+Y383</f>
        <v>231106.89999999997</v>
      </c>
      <c r="Z12" s="140">
        <f t="shared" si="9"/>
        <v>95483.661239999987</v>
      </c>
      <c r="AA12" s="140">
        <f>Z12/Y12*100</f>
        <v>41.315798550367816</v>
      </c>
      <c r="AB12" s="140">
        <f t="shared" ref="AB12" si="10">AB15+AB19+AB28+AB42+AB56+AB60+AB77+AB83+AB99+AB104+AB116+AB125+AB139+AB151+AB162+AB174+AB186+AB199+AB203+AB215+AB223+AB230+AB242+AB255+AB269+AB276+AB286+AB296+AB306+AB315+AB323+AB333+AB344+AB352+AB361+AB374+AB383</f>
        <v>14352.400000000001</v>
      </c>
      <c r="AC12" s="140">
        <f t="shared" ref="AC12:AD13" si="11">AC15+AC19+AC28+AC42+AC56+AC60+AC77+AC83+AC99+AC104+AC116+AC125+AC139+AC151+AC162+AC174+AC186+AC199+AC203+AC215+AC223+AC230+AC242+AC255+AC269+AC276+AC286+AC296+AC306+AC315+AC323+AC333+AC344+AC352+AC361+AC374+AC383</f>
        <v>14221.800000000003</v>
      </c>
      <c r="AD12" s="140">
        <f t="shared" si="11"/>
        <v>8490.4178700000011</v>
      </c>
      <c r="AE12" s="140">
        <f>AD12/AC12*100</f>
        <v>59.700022992870096</v>
      </c>
      <c r="AF12" s="140">
        <f t="shared" ref="AF12" si="12">AF15+AF19+AF28+AF42+AF56+AF60+AF77+AF83+AF99+AF104+AF116+AF125+AF139+AF151+AF162+AF174+AF186+AF199+AF203+AF215+AF223+AF230+AF242+AF255+AF269+AF276+AF286+AF296+AF306+AF315+AF323+AF333+AF344+AF352+AF361+AF374+AF383</f>
        <v>12189439.200000001</v>
      </c>
      <c r="AG12" s="140">
        <f t="shared" ref="AG12:AH13" si="13">AG15+AG19+AG28+AG42+AG56+AG60+AG77+AG83+AG99+AG104+AG116+AG125+AG139+AG151+AG162+AG174+AG186+AG199+AG203+AG215+AG223+AG230+AG242+AG255+AG269+AG276+AG286+AG296+AG306+AG315+AG323+AG333+AG344+AG352+AG361+AG374+AG383</f>
        <v>13240840.000000002</v>
      </c>
      <c r="AH12" s="140">
        <f t="shared" si="13"/>
        <v>9479662.3267799988</v>
      </c>
      <c r="AI12" s="140">
        <f>AH12/AG12*100</f>
        <v>71.594115832379188</v>
      </c>
      <c r="AJ12" s="140">
        <f t="shared" ref="AJ12" si="14">AJ15+AJ19+AJ28+AJ42+AJ56+AJ60+AJ77+AJ83+AJ99+AJ104+AJ116+AJ125+AJ139+AJ151+AJ162+AJ174+AJ186+AJ199+AJ203+AJ215+AJ223+AJ230+AJ242+AJ255+AJ269+AJ276+AJ286+AJ296+AJ306+AJ315+AJ323+AJ333+AJ344+AJ352+AJ361+AJ374+AJ383</f>
        <v>62882.099999999984</v>
      </c>
      <c r="AK12" s="140">
        <f t="shared" ref="AK12:AL13" si="15">AK15+AK19+AK28+AK42+AK56+AK60+AK77+AK83+AK99+AK104+AK116+AK125+AK139+AK151+AK162+AK174+AK186+AK199+AK203+AK215+AK223+AK230+AK242+AK255+AK269+AK276+AK286+AK296+AK306+AK315+AK323+AK333+AK344+AK352+AK361+AK374+AK383</f>
        <v>62882.099999999984</v>
      </c>
      <c r="AL12" s="140">
        <f t="shared" si="15"/>
        <v>43116.035309999992</v>
      </c>
      <c r="AM12" s="140">
        <f>AL12/AK12*100</f>
        <v>68.566468533970721</v>
      </c>
      <c r="AN12" s="140">
        <f t="shared" ref="AN12" si="16">AN15+AN19+AN28+AN42+AN56+AN60+AN77+AN83+AN99+AN104+AN116+AN125+AN139+AN151+AN162+AN174+AN186+AN199+AN203+AN215+AN223+AN230+AN242+AN255+AN269+AN276+AN286+AN296+AN306+AN315+AN323+AN333+AN344+AN352+AN361+AN374+AN383</f>
        <v>927.19999999999982</v>
      </c>
      <c r="AO12" s="140">
        <f t="shared" ref="AO12:AP13" si="17">AO15+AO19+AO28+AO42+AO56+AO60+AO77+AO83+AO99+AO104+AO116+AO125+AO139+AO151+AO162+AO174+AO186+AO199+AO203+AO215+AO223+AO230+AO242+AO255+AO269+AO276+AO286+AO296+AO306+AO315+AO323+AO333+AO344+AO352+AO361+AO374+AO383</f>
        <v>967.19999999999993</v>
      </c>
      <c r="AP12" s="140">
        <f t="shared" si="17"/>
        <v>283.56188000000003</v>
      </c>
      <c r="AQ12" s="140">
        <f>AP12/AO12*100</f>
        <v>29.317812241521924</v>
      </c>
      <c r="AR12" s="140">
        <f t="shared" ref="AR12" si="18">AR15+AR19+AR28+AR42+AR56+AR60+AR77+AR83+AR99+AR104+AR116+AR125+AR139+AR151+AR162+AR174+AR186+AR199+AR203+AR215+AR223+AR230+AR242+AR255+AR269+AR276+AR286+AR296+AR306+AR315+AR323+AR333+AR344+AR352+AR361+AR374+AR383</f>
        <v>31862.700000000015</v>
      </c>
      <c r="AS12" s="140">
        <f t="shared" ref="AS12:AT13" si="19">AS15+AS19+AS28+AS42+AS56+AS60+AS77+AS83+AS99+AS104+AS116+AS125+AS139+AS151+AS162+AS174+AS186+AS199+AS203+AS215+AS223+AS230+AS242+AS255+AS269+AS276+AS286+AS296+AS306+AS315+AS323+AS333+AS344+AS352+AS361+AS374+AS383</f>
        <v>31862.700000000015</v>
      </c>
      <c r="AT12" s="140">
        <f t="shared" si="19"/>
        <v>20772.177110000004</v>
      </c>
      <c r="AU12" s="140">
        <f>AT12/AS12*100</f>
        <v>65.192771202691532</v>
      </c>
      <c r="AV12" s="140">
        <f t="shared" ref="AV12:AX13" si="20">AV15+AV19+AV28+AV42+AV56+AV60+AV77+AV83+AV99+AV104+AV116+AV125+AV139+AV151+AV162+AV174+AV186+AV199+AV203+AV215+AV223+AV230+AV242+AV255+AV269+AV276+AV286+AV296+AV306+AV315+AV323+AV333+AV344+AV352+AV361+AV374+AV383</f>
        <v>20996.000000000015</v>
      </c>
      <c r="AW12" s="140">
        <f t="shared" si="20"/>
        <v>20996.000000000015</v>
      </c>
      <c r="AX12" s="140">
        <f t="shared" si="20"/>
        <v>12396.321960000001</v>
      </c>
      <c r="AY12" s="140">
        <f>AX12/AW12*100</f>
        <v>59.041350542960522</v>
      </c>
      <c r="AZ12" s="140">
        <f t="shared" ref="AZ12" si="21">AZ15+AZ19+AZ28+AZ42+AZ56+AZ60+AZ77+AZ83+AZ99+AZ104+AZ116+AZ125+AZ139+AZ151+AZ162+AZ174+AZ186+AZ199+AZ203+AZ215+AZ223+AZ230+AZ242+AZ255+AZ269+AZ276+AZ286+AZ296+AZ306+AZ315+AZ323+AZ333+AZ344+AZ352+AZ361+AZ374+AZ383</f>
        <v>89397.60000000002</v>
      </c>
      <c r="BA12" s="140">
        <f t="shared" ref="BA12:BB13" si="22">BA15+BA19+BA28+BA42+BA56+BA60+BA77+BA83+BA99+BA104+BA116+BA125+BA139+BA151+BA162+BA174+BA186+BA199+BA203+BA215+BA223+BA230+BA242+BA255+BA269+BA276+BA286+BA296+BA306+BA315+BA323+BA333+BA344+BA352+BA361+BA374+BA383</f>
        <v>88969.800000000032</v>
      </c>
      <c r="BB12" s="140">
        <f t="shared" si="22"/>
        <v>66726.89999999998</v>
      </c>
      <c r="BC12" s="140">
        <f>BB12/BA12*100</f>
        <v>74.999494210394928</v>
      </c>
      <c r="BD12" s="140">
        <v>22915.200000000001</v>
      </c>
      <c r="BE12" s="140">
        <f t="shared" ref="BE12:BF13" si="23">BE15+BE19+BE28+BE42+BE56+BE60+BE77+BE83+BE99+BE104+BE116+BE125+BE139+BE151+BE162+BE174+BE186+BE199+BE203+BE215+BE223+BE230+BE242+BE255+BE269+BE276+BE286+BE296+BE306+BE315+BE323+BE333+BE344+BE352+BE361+BE374+BE383</f>
        <v>22915.200000000001</v>
      </c>
      <c r="BF12" s="140">
        <f t="shared" si="23"/>
        <v>15004.138930000001</v>
      </c>
      <c r="BG12" s="140">
        <f>BF12/BE12*100</f>
        <v>65.476796754992321</v>
      </c>
      <c r="BH12" s="140">
        <f t="shared" ref="BH12" si="24">BH15+BH19+BH28+BH42+BH56+BH60+BH77+BH83+BH99+BH104+BH116+BH125+BH139+BH151+BH162+BH174+BH186+BH199+BH203+BH215+BH223+BH230+BH242+BH255+BH269+BH276+BH286+BH296+BH306+BH315+BH323+BH333+BH344+BH352+BH361+BH374+BH383</f>
        <v>67757.200000000026</v>
      </c>
      <c r="BI12" s="140">
        <f t="shared" ref="BI12:BJ13" si="25">BI15+BI19+BI28+BI42+BI56+BI60+BI77+BI83+BI99+BI104+BI116+BI125+BI139+BI151+BI162+BI174+BI186+BI199+BI203+BI215+BI223+BI230+BI242+BI255+BI269+BI276+BI286+BI296+BI306+BI315+BI323+BI333+BI344+BI352+BI361+BI374+BI383</f>
        <v>67847.300000000017</v>
      </c>
      <c r="BJ12" s="140">
        <f t="shared" si="25"/>
        <v>42000.724780000011</v>
      </c>
      <c r="BK12" s="140">
        <f>BJ12/BI12*100</f>
        <v>61.904784390830592</v>
      </c>
      <c r="BL12" s="140">
        <f t="shared" ref="BL12" si="26">BL15+BL19+BL28+BL42+BL56+BL60+BL77+BL83+BL99+BL104+BL116+BL125+BL139+BL151+BL162+BL174+BL186+BL199+BL203+BL215+BL223+BL230+BL242+BL255+BL269+BL276+BL286+BL296+BL306+BL315+BL323+BL333+BL344+BL352+BL361+BL374+BL383</f>
        <v>748131.70000000007</v>
      </c>
      <c r="BM12" s="140">
        <f t="shared" ref="BM12:BN13" si="27">BM15+BM19+BM28+BM42+BM56+BM60+BM77+BM83+BM99+BM104+BM116+BM125+BM139+BM151+BM162+BM174+BM186+BM199+BM203+BM215+BM223+BM230+BM242+BM255+BM269+BM276+BM286+BM296+BM306+BM315+BM323+BM333+BM344+BM352+BM361+BM374+BM383</f>
        <v>1253373.6000000003</v>
      </c>
      <c r="BN12" s="140">
        <f t="shared" si="27"/>
        <v>794551.13858000014</v>
      </c>
      <c r="BO12" s="140">
        <f>BN12/BM12*100</f>
        <v>63.393000983904557</v>
      </c>
      <c r="BP12" s="140">
        <f t="shared" ref="BP12" si="28">BP15+BP19+BP28+BP42+BP56+BP60+BP77+BP83+BP99+BP104+BP116+BP125+BP139+BP151+BP162+BP174+BP186+BP199+BP203+BP215+BP223+BP230+BP242+BP255+BP269+BP276+BP286+BP296+BP306+BP315+BP323+BP333+BP344+BP352+BP361+BP374+BP383</f>
        <v>23734.6</v>
      </c>
      <c r="BQ12" s="140">
        <f t="shared" ref="BQ12:BR13" si="29">BQ15+BQ19+BQ28+BQ42+BQ56+BQ60+BQ77+BQ83+BQ99+BQ104+BQ116+BQ125+BQ139+BQ151+BQ162+BQ174+BQ186+BQ199+BQ203+BQ215+BQ223+BQ230+BQ242+BQ255+BQ269+BQ276+BQ286+BQ296+BQ306+BQ315+BQ323+BQ333+BQ344+BQ352+BQ361+BQ374+BQ383</f>
        <v>80867.100000000006</v>
      </c>
      <c r="BR12" s="140">
        <f t="shared" si="29"/>
        <v>38258.670839999999</v>
      </c>
      <c r="BS12" s="140">
        <f>BR12/BQ12*100</f>
        <v>47.310551311967409</v>
      </c>
      <c r="BT12" s="140">
        <f t="shared" ref="BT12" si="30">BT15+BT19+BT28+BT42+BT56+BT60+BT77+BT83+BT99+BT104+BT116+BT125+BT139+BT151+BT162+BT174+BT186+BT199+BT203+BT215+BT223+BT230+BT242+BT255+BT269+BT276+BT286+BT296+BT306+BT315+BT323+BT333+BT344+BT352+BT361+BT374+BT383</f>
        <v>201.39999999999998</v>
      </c>
      <c r="BU12" s="140">
        <f t="shared" ref="BU12:BV13" si="31">BU15+BU19+BU28+BU42+BU56+BU60+BU77+BU83+BU99+BU104+BU116+BU125+BU139+BU151+BU162+BU174+BU186+BU199+BU203+BU215+BU223+BU230+BU242+BU255+BU269+BU276+BU286+BU296+BU306+BU315+BU323+BU333+BU344+BU352+BU361+BU374+BU383</f>
        <v>127.30000000000005</v>
      </c>
      <c r="BV12" s="140">
        <f t="shared" si="31"/>
        <v>93.674999999999997</v>
      </c>
      <c r="BW12" s="140">
        <f>BV12/BU12*100</f>
        <v>73.586017282010957</v>
      </c>
      <c r="BX12" s="140">
        <f t="shared" ref="BX12" si="32">BX15+BX19+BX28+BX42+BX56+BX60+BX77+BX83+BX99+BX104+BX116+BX125+BX139+BX151+BX162+BX174+BX186+BX199+BX203+BX215+BX223+BX230+BX242+BX255+BX269+BX276+BX286+BX296+BX306+BX315+BX323+BX333+BX344+BX352+BX361+BX374+BX383</f>
        <v>1669.9</v>
      </c>
      <c r="BY12" s="140">
        <f t="shared" ref="BY12:BZ13" si="33">BY15+BY19+BY28+BY42+BY56+BY60+BY77+BY83+BY99+BY104+BY116+BY125+BY139+BY151+BY162+BY174+BY186+BY199+BY203+BY215+BY223+BY230+BY242+BY255+BY269+BY276+BY286+BY296+BY306+BY315+BY323+BY333+BY344+BY352+BY361+BY374+BY383</f>
        <v>1669.9</v>
      </c>
      <c r="BZ12" s="140">
        <f t="shared" si="33"/>
        <v>1092.57501</v>
      </c>
      <c r="CA12" s="140">
        <f>BZ12/BY12*100</f>
        <v>65.427571112042642</v>
      </c>
      <c r="CB12" s="140">
        <f t="shared" ref="CB12" si="34">CB15+CB19+CB28+CB42+CB56+CB60+CB77+CB83+CB99+CB104+CB116+CB125+CB139+CB151+CB162+CB174+CB186+CB199+CB203+CB215+CB223+CB230+CB242+CB255+CB269+CB276+CB286+CB296+CB306+CB315+CB323+CB333+CB344+CB352+CB361+CB374+CB383</f>
        <v>2341</v>
      </c>
      <c r="CC12" s="140">
        <f t="shared" ref="CC12:CD13" si="35">CC15+CC19+CC28+CC42+CC56+CC60+CC77+CC83+CC99+CC104+CC116+CC125+CC139+CC151+CC162+CC174+CC186+CC199+CC203+CC215+CC223+CC230+CC242+CC255+CC269+CC276+CC286+CC296+CC306+CC315+CC323+CC333+CC344+CC352+CC361+CC374+CC383</f>
        <v>2341</v>
      </c>
      <c r="CD12" s="140">
        <f t="shared" si="35"/>
        <v>888.81121000000007</v>
      </c>
      <c r="CE12" s="140">
        <f>CD12/CC12*100</f>
        <v>37.967159760785989</v>
      </c>
    </row>
    <row r="13" spans="1:84" ht="30.75" customHeight="1" x14ac:dyDescent="0.25">
      <c r="A13" s="134" t="s">
        <v>157</v>
      </c>
      <c r="B13" s="140">
        <f t="shared" ref="B13:B14" si="36">H13+L13+P13+T13+X13+AB13+AF13+AJ13+AN13+AR13+AV13+AZ13+BD13+BH13+BL13+BP13+BT13+BX13+CB13</f>
        <v>16949321.099999998</v>
      </c>
      <c r="C13" s="140">
        <f t="shared" ref="C13:C14" si="37">I13+M13+Q13+U13+Y13+AC13+AG13+AK13+AO13+AS13+AW13+BA13+BE13+BI13+BM13+BQ13+BU13+BY13+CC13</f>
        <v>18898319.500000004</v>
      </c>
      <c r="D13" s="140">
        <f t="shared" ref="D13:D14" si="38">I13+M13+Q13+U13+Y13+AC13+AG13+AK13+AO13+AS13+AW13+BA13+BE13+BI13+BM13+BQ13+BU13+BY13+CC13</f>
        <v>18898319.500000004</v>
      </c>
      <c r="E13" s="140"/>
      <c r="F13" s="140">
        <f t="shared" ref="F13:F76" si="39">J13+N13+R13+V13+Z13+AD13+AH13+AL13+AP13+AT13+AX13+BB13+BF13+BJ13+BN13+BR13+BV13+BZ13+CD13</f>
        <v>13546366.248090001</v>
      </c>
      <c r="G13" s="140">
        <f t="shared" si="0"/>
        <v>71.680268968306933</v>
      </c>
      <c r="H13" s="140">
        <f t="shared" ref="H13" si="40">H16+H20+H29+H43+H57+H61+H78+H84+H100+H105+H117+H126+H140+H152+H163+H175+H187+H200+H204+H216+H224+H231+H243+H256+H270+H277+H287+H297+H307+H316+H324+H334+H345+H353+H362+H375+H384</f>
        <v>45634.299999999996</v>
      </c>
      <c r="I13" s="140">
        <f t="shared" si="2"/>
        <v>28047.899999999994</v>
      </c>
      <c r="J13" s="140">
        <f t="shared" si="2"/>
        <v>15396.653139999995</v>
      </c>
      <c r="K13" s="140">
        <f>J13/I13*100</f>
        <v>54.894138741224829</v>
      </c>
      <c r="L13" s="140">
        <f t="shared" ref="L13" si="41">L16+L20+L29+L43+L57+L61+L78+L84+L100+L105+L117+L126+L140+L152+L163+L175+L187+L200+L204+L216+L224+L231+L243+L256+L270+L277+L287+L297+L307+L316+L324+L334+L345+L353+L362+L375+L384</f>
        <v>13331.7</v>
      </c>
      <c r="M13" s="140">
        <f t="shared" si="4"/>
        <v>13233.699999999999</v>
      </c>
      <c r="N13" s="140">
        <f t="shared" si="4"/>
        <v>8808.6050400000022</v>
      </c>
      <c r="O13" s="140">
        <f>N13/M13*100</f>
        <v>66.561921760354267</v>
      </c>
      <c r="P13" s="140">
        <f t="shared" ref="P13" si="42">P16+P20+P29+P43+P57+P61+P78+P84+P100+P105+P117+P126+P140+P152+P163+P175+P187+P200+P204+P216+P224+P231+P243+P256+P270+P277+P287+P297+P307+P316+P324+P334+P345+P353+P362+P375+P384</f>
        <v>319798.69999999995</v>
      </c>
      <c r="Q13" s="140">
        <f t="shared" si="5"/>
        <v>226206.9</v>
      </c>
      <c r="R13" s="140">
        <f t="shared" si="5"/>
        <v>173457.18994000007</v>
      </c>
      <c r="S13" s="140">
        <f>R13/Q13*100</f>
        <v>76.680768774073684</v>
      </c>
      <c r="T13" s="140">
        <f t="shared" ref="T13" si="43">T16+T20+T29+T43+T57+T61+T78+T84+T100+T105+T117+T126+T140+T152+T163+T175+T187+T200+T204+T216+T224+T231+T243+T256+T270+T277+T287+T297+T307+T316+T324+T334+T345+T353+T362+T375+T384</f>
        <v>3130598.5000000009</v>
      </c>
      <c r="U13" s="140">
        <f t="shared" si="7"/>
        <v>3577690.4</v>
      </c>
      <c r="V13" s="140">
        <f t="shared" si="7"/>
        <v>2771883.3882499998</v>
      </c>
      <c r="W13" s="140">
        <f>V13/U13*100</f>
        <v>77.47689370354685</v>
      </c>
      <c r="X13" s="140">
        <f t="shared" ref="X13" si="44">X16+X20+X29+X43+X57+X61+X78+X84+X100+X105+X117+X126+X140+X152+X163+X175+X187+X200+X204+X216+X224+X231+X243+X256+X270+X277+X287+X297+X307+X316+X324+X334+X345+X353+X362+X375+X384</f>
        <v>231106.89999999997</v>
      </c>
      <c r="Y13" s="140">
        <f t="shared" si="9"/>
        <v>231106.89999999997</v>
      </c>
      <c r="Z13" s="140">
        <f t="shared" si="9"/>
        <v>95483.661239999987</v>
      </c>
      <c r="AA13" s="140">
        <f>Z13/Y13*100</f>
        <v>41.315798550367816</v>
      </c>
      <c r="AB13" s="140">
        <f t="shared" ref="AB13" si="45">AB16+AB20+AB29+AB43+AB57+AB61+AB78+AB84+AB100+AB105+AB117+AB126+AB140+AB152+AB163+AB175+AB187+AB200+AB204+AB216+AB224+AB231+AB243+AB256+AB270+AB277+AB287+AB297+AB307+AB316+AB324+AB334+AB345+AB353+AB362+AB375+AB384</f>
        <v>14352.400000000001</v>
      </c>
      <c r="AC13" s="140">
        <f t="shared" si="11"/>
        <v>14221.800000000003</v>
      </c>
      <c r="AD13" s="140">
        <f t="shared" si="11"/>
        <v>8490.4178700000011</v>
      </c>
      <c r="AE13" s="140">
        <f>AD13/AC13*100</f>
        <v>59.700022992870096</v>
      </c>
      <c r="AF13" s="140">
        <f t="shared" ref="AF13" si="46">AF16+AF20+AF29+AF43+AF57+AF61+AF78+AF84+AF100+AF105+AF117+AF126+AF140+AF152+AF163+AF175+AF187+AF200+AF204+AF216+AF224+AF231+AF243+AF256+AF270+AF277+AF287+AF297+AF307+AF316+AF324+AF334+AF345+AF353+AF362+AF375+AF384</f>
        <v>12189439.200000001</v>
      </c>
      <c r="AG13" s="140">
        <f t="shared" si="13"/>
        <v>13240840.000000002</v>
      </c>
      <c r="AH13" s="140">
        <f t="shared" si="13"/>
        <v>9479662.3267799988</v>
      </c>
      <c r="AI13" s="140">
        <f>AH13/AG13*100</f>
        <v>71.594115832379188</v>
      </c>
      <c r="AJ13" s="140">
        <f t="shared" ref="AJ13" si="47">AJ16+AJ20+AJ29+AJ43+AJ57+AJ61+AJ78+AJ84+AJ100+AJ105+AJ117+AJ126+AJ140+AJ152+AJ163+AJ175+AJ187+AJ200+AJ204+AJ216+AJ224+AJ231+AJ243+AJ256+AJ270+AJ277+AJ287+AJ297+AJ307+AJ316+AJ324+AJ334+AJ345+AJ353+AJ362+AJ375+AJ384</f>
        <v>62882.099999999984</v>
      </c>
      <c r="AK13" s="140">
        <f t="shared" si="15"/>
        <v>62882.099999999984</v>
      </c>
      <c r="AL13" s="140">
        <f t="shared" si="15"/>
        <v>43116.035309999992</v>
      </c>
      <c r="AM13" s="140">
        <f>AL13/AK13*100</f>
        <v>68.566468533970721</v>
      </c>
      <c r="AN13" s="140">
        <f t="shared" ref="AN13" si="48">AN16+AN20+AN29+AN43+AN57+AN61+AN78+AN84+AN100+AN105+AN117+AN126+AN140+AN152+AN163+AN175+AN187+AN200+AN204+AN216+AN224+AN231+AN243+AN256+AN270+AN277+AN287+AN297+AN307+AN316+AN324+AN334+AN345+AN353+AN362+AN375+AN384</f>
        <v>927.19999999999982</v>
      </c>
      <c r="AO13" s="140">
        <f t="shared" si="17"/>
        <v>967.19999999999993</v>
      </c>
      <c r="AP13" s="140">
        <f t="shared" si="17"/>
        <v>283.56188000000003</v>
      </c>
      <c r="AQ13" s="140">
        <f>AP13/AO13*100</f>
        <v>29.317812241521924</v>
      </c>
      <c r="AR13" s="140">
        <f t="shared" ref="AR13" si="49">AR16+AR20+AR29+AR43+AR57+AR61+AR78+AR84+AR100+AR105+AR117+AR126+AR140+AR152+AR163+AR175+AR187+AR200+AR204+AR216+AR224+AR231+AR243+AR256+AR270+AR277+AR287+AR297+AR307+AR316+AR324+AR334+AR345+AR353+AR362+AR375+AR384</f>
        <v>31862.700000000015</v>
      </c>
      <c r="AS13" s="140">
        <f t="shared" si="19"/>
        <v>31862.700000000015</v>
      </c>
      <c r="AT13" s="140">
        <f t="shared" si="19"/>
        <v>20772.177110000004</v>
      </c>
      <c r="AU13" s="140">
        <f>AT13/AS13*100</f>
        <v>65.192771202691532</v>
      </c>
      <c r="AV13" s="140">
        <f t="shared" ref="AV13" si="50">AV16+AV20+AV29+AV43+AV57+AV61+AV78+AV84+AV100+AV105+AV117+AV126+AV140+AV152+AV163+AV175+AV187+AV200+AV204+AV216+AV224+AV231+AV243+AV256+AV270+AV277+AV287+AV297+AV307+AV316+AV324+AV334+AV345+AV353+AV362+AV375+AV384</f>
        <v>20996.000000000015</v>
      </c>
      <c r="AW13" s="140">
        <f t="shared" si="20"/>
        <v>20996.000000000015</v>
      </c>
      <c r="AX13" s="140">
        <f t="shared" si="20"/>
        <v>12396.321960000001</v>
      </c>
      <c r="AY13" s="140">
        <f>AX13/AW13*100</f>
        <v>59.041350542960522</v>
      </c>
      <c r="AZ13" s="140">
        <f t="shared" ref="AZ13" si="51">AZ16+AZ20+AZ29+AZ43+AZ57+AZ61+AZ78+AZ84+AZ100+AZ105+AZ117+AZ126+AZ140+AZ152+AZ163+AZ175+AZ187+AZ200+AZ204+AZ216+AZ224+AZ231+AZ243+AZ256+AZ270+AZ277+AZ287+AZ297+AZ307+AZ316+AZ324+AZ334+AZ345+AZ353+AZ362+AZ375+AZ384</f>
        <v>89397.60000000002</v>
      </c>
      <c r="BA13" s="140">
        <f t="shared" si="22"/>
        <v>88969.800000000032</v>
      </c>
      <c r="BB13" s="140">
        <f t="shared" si="22"/>
        <v>66726.89999999998</v>
      </c>
      <c r="BC13" s="140">
        <f>BB13/BA13*100</f>
        <v>74.999494210394928</v>
      </c>
      <c r="BD13" s="140">
        <v>22915.200000000001</v>
      </c>
      <c r="BE13" s="140">
        <f t="shared" si="23"/>
        <v>22915.200000000001</v>
      </c>
      <c r="BF13" s="140">
        <f t="shared" si="23"/>
        <v>15004.138930000001</v>
      </c>
      <c r="BG13" s="140">
        <f>BF13/BE13*100</f>
        <v>65.476796754992321</v>
      </c>
      <c r="BH13" s="140">
        <f t="shared" ref="BH13" si="52">BH16+BH20+BH29+BH43+BH57+BH61+BH78+BH84+BH100+BH105+BH117+BH126+BH140+BH152+BH163+BH175+BH187+BH200+BH204+BH216+BH224+BH231+BH243+BH256+BH270+BH277+BH287+BH297+BH307+BH316+BH324+BH334+BH345+BH353+BH362+BH375+BH384</f>
        <v>0</v>
      </c>
      <c r="BI13" s="140">
        <f t="shared" si="25"/>
        <v>0</v>
      </c>
      <c r="BJ13" s="140">
        <f t="shared" si="25"/>
        <v>0</v>
      </c>
      <c r="BK13" s="140"/>
      <c r="BL13" s="140">
        <f t="shared" ref="BL13" si="53">BL16+BL20+BL29+BL43+BL57+BL61+BL78+BL84+BL100+BL105+BL117+BL126+BL140+BL152+BL163+BL175+BL187+BL200+BL204+BL216+BL224+BL231+BL243+BL256+BL270+BL277+BL287+BL297+BL307+BL316+BL324+BL334+BL345+BL353+BL362+BL375+BL384</f>
        <v>748131.70000000007</v>
      </c>
      <c r="BM13" s="140">
        <f t="shared" si="27"/>
        <v>1253373.6000000003</v>
      </c>
      <c r="BN13" s="140">
        <f t="shared" si="27"/>
        <v>794551.13858000014</v>
      </c>
      <c r="BO13" s="140">
        <f>BN13/BM13*100</f>
        <v>63.393000983904557</v>
      </c>
      <c r="BP13" s="140">
        <f t="shared" ref="BP13" si="54">BP16+BP20+BP29+BP43+BP57+BP61+BP78+BP84+BP100+BP105+BP117+BP126+BP140+BP152+BP163+BP175+BP187+BP200+BP204+BP216+BP224+BP231+BP243+BP256+BP270+BP277+BP287+BP297+BP307+BP316+BP324+BP334+BP345+BP353+BP362+BP375+BP384</f>
        <v>23734.6</v>
      </c>
      <c r="BQ13" s="140">
        <f t="shared" si="29"/>
        <v>80867.100000000006</v>
      </c>
      <c r="BR13" s="140">
        <f t="shared" si="29"/>
        <v>38258.670839999999</v>
      </c>
      <c r="BS13" s="140">
        <f>BR13/BQ13*100</f>
        <v>47.310551311967409</v>
      </c>
      <c r="BT13" s="140">
        <f t="shared" ref="BT13" si="55">BT16+BT20+BT29+BT43+BT57+BT61+BT78+BT84+BT100+BT105+BT117+BT126+BT140+BT152+BT163+BT175+BT187+BT200+BT204+BT216+BT224+BT231+BT243+BT256+BT270+BT277+BT287+BT297+BT307+BT316+BT324+BT334+BT345+BT353+BT362+BT375+BT384</f>
        <v>201.39999999999998</v>
      </c>
      <c r="BU13" s="140">
        <f t="shared" si="31"/>
        <v>127.30000000000005</v>
      </c>
      <c r="BV13" s="140">
        <f t="shared" si="31"/>
        <v>93.674999999999997</v>
      </c>
      <c r="BW13" s="140">
        <f>BV13/BU13*100</f>
        <v>73.586017282010957</v>
      </c>
      <c r="BX13" s="140">
        <f t="shared" ref="BX13" si="56">BX16+BX20+BX29+BX43+BX57+BX61+BX78+BX84+BX100+BX105+BX117+BX126+BX140+BX152+BX163+BX175+BX187+BX200+BX204+BX216+BX224+BX231+BX243+BX256+BX270+BX277+BX287+BX297+BX307+BX316+BX324+BX334+BX345+BX353+BX362+BX375+BX384</f>
        <v>1669.9</v>
      </c>
      <c r="BY13" s="140">
        <f t="shared" si="33"/>
        <v>1669.9</v>
      </c>
      <c r="BZ13" s="140">
        <f t="shared" si="33"/>
        <v>1092.57501</v>
      </c>
      <c r="CA13" s="140">
        <f>BZ13/BY13*100</f>
        <v>65.427571112042642</v>
      </c>
      <c r="CB13" s="140">
        <f t="shared" ref="CB13" si="57">CB16+CB20+CB29+CB43+CB57+CB61+CB78+CB84+CB100+CB105+CB117+CB126+CB140+CB152+CB163+CB175+CB187+CB200+CB204+CB216+CB224+CB231+CB243+CB256+CB270+CB277+CB287+CB297+CB307+CB316+CB324+CB334+CB345+CB353+CB362+CB375+CB384</f>
        <v>2341</v>
      </c>
      <c r="CC13" s="140">
        <f t="shared" si="35"/>
        <v>2341</v>
      </c>
      <c r="CD13" s="140">
        <f t="shared" si="35"/>
        <v>888.81121000000007</v>
      </c>
      <c r="CE13" s="140">
        <f>CD13/CC13*100</f>
        <v>37.967159760785989</v>
      </c>
    </row>
    <row r="14" spans="1:84" ht="24" customHeight="1" x14ac:dyDescent="0.25">
      <c r="A14" s="134" t="s">
        <v>86</v>
      </c>
      <c r="B14" s="140">
        <f t="shared" si="36"/>
        <v>67757.200000000026</v>
      </c>
      <c r="C14" s="140">
        <f t="shared" si="37"/>
        <v>67847.300000000017</v>
      </c>
      <c r="D14" s="140">
        <f t="shared" si="38"/>
        <v>67847.300000000017</v>
      </c>
      <c r="E14" s="140"/>
      <c r="F14" s="140">
        <f t="shared" si="39"/>
        <v>42000.724780000011</v>
      </c>
      <c r="G14" s="140">
        <f t="shared" si="0"/>
        <v>61.904784390830592</v>
      </c>
      <c r="H14" s="140">
        <f>SUM(H17:H18)+SUM(H21:H27)+SUM(H30:H41)+SUM(H44:H55)+SUM(H58:H59)+SUM(H62:H76)+SUM(H79:H82)+SUM(H85:H98)+SUM(H101:H103)+SUM(H106:H115)+SUM(H118:H124)+SUM(H127:H138)+SUM(H141:H150)+SUM(H153:H161)+SUM(H164:H173)+SUM(H176:H185)+SUM(H188:H198)+SUM(H201:H202)+SUM(H205:H214)+SUM(H217:H222)+SUM(H225:H229)+SUM(H232:H241)+SUM(H244:H254)+SUM(H257:H268)+SUM(H271:H275)+SUM(H278:H285)+SUM(H288:H295)+SUM(H298:H305)+SUM(H308:H314)+SUM(H317:H322)+SUM(H325:H332)+SUM(H335:H343)+SUM(H346:H351)+SUM(H354:H360)+SUM(H363:H373)+SUM(H376:H382)+SUM(H385:H389)</f>
        <v>0</v>
      </c>
      <c r="I14" s="140">
        <f>SUM(I17:I18)+SUM(I21:I27)+SUM(I30:I41)+SUM(I44:I55)+SUM(I58:I59)+SUM(I62:I76)+SUM(I79:I82)+SUM(I85:I98)+SUM(I101:I103)+SUM(I106:I115)+SUM(I118:I124)+SUM(I127:I138)+SUM(I141:I150)+SUM(I153:I161)+SUM(I164:I173)+SUM(I176:I185)+SUM(I188:I198)+SUM(I201:I202)+SUM(I205:I214)+SUM(I217:I222)+SUM(I225:I229)+SUM(I232:I241)+SUM(I244:I254)+SUM(I257:I268)+SUM(I271:I275)+SUM(I278:I285)+SUM(I288:I295)+SUM(I298:I305)+SUM(I308:I314)+SUM(I317:I322)+SUM(I325:I332)+SUM(I335:I343)+SUM(I346:I351)+SUM(I354:I360)+SUM(I363:I373)+SUM(I376:I382)+SUM(I385:I389)</f>
        <v>0</v>
      </c>
      <c r="J14" s="140">
        <f>SUM(J17:J18)+SUM(J21:J27)+SUM(J30:J41)+SUM(J44:J55)+SUM(J58:J59)+SUM(J62:J76)+SUM(J79:J82)+SUM(J85:J98)+SUM(J101:J103)+SUM(J106:J115)+SUM(J118:J124)+SUM(J127:J138)+SUM(J141:J150)+SUM(J153:J161)+SUM(J164:J173)+SUM(J176:J185)+SUM(J188:J198)+SUM(J201:J202)+SUM(J205:J214)+SUM(J217:J222)+SUM(J225:J229)+SUM(J232:J241)+SUM(J244:J254)+SUM(J257:J268)+SUM(J271:J275)+SUM(J278:J285)+SUM(J288:J295)+SUM(J298:J305)+SUM(J308:J314)+SUM(J317:J322)+SUM(J325:J332)+SUM(J335:J343)+SUM(J346:J351)+SUM(J354:J360)+SUM(J363:J373)+SUM(J376:J382)+SUM(J385:J389)</f>
        <v>0</v>
      </c>
      <c r="K14" s="140"/>
      <c r="L14" s="140">
        <f>SUM(L17:L18)+SUM(L21:L27)+SUM(L30:L41)+SUM(L44:L55)+SUM(L58:L59)+SUM(L62:L76)+SUM(L79:L82)+SUM(L85:L98)+SUM(L101:L103)+SUM(L106:L115)+SUM(L118:L124)+SUM(L127:L138)+SUM(L141:L150)+SUM(L153:L161)+SUM(L164:L173)+SUM(L176:L185)+SUM(L188:L198)+SUM(L201:L202)+SUM(L205:L214)+SUM(L217:L222)+SUM(L225:L229)+SUM(L232:L241)+SUM(L244:L254)+SUM(L257:L268)+SUM(L271:L275)+SUM(L278:L285)+SUM(L288:L295)+SUM(L298:L305)+SUM(L308:L314)+SUM(L317:L322)+SUM(L325:L332)+SUM(L335:L343)+SUM(L346:L351)+SUM(L354:L360)+SUM(L363:L373)+SUM(L376:L382)+SUM(L385:L389)</f>
        <v>0</v>
      </c>
      <c r="M14" s="140">
        <f>SUM(M17:M18)+SUM(M21:M27)+SUM(M30:M41)+SUM(M44:M55)+SUM(M58:M59)+SUM(M62:M76)+SUM(M79:M82)+SUM(M85:M98)+SUM(M101:M103)+SUM(M106:M115)+SUM(M118:M124)+SUM(M127:M138)+SUM(M141:M150)+SUM(M153:M161)+SUM(M164:M173)+SUM(M176:M185)+SUM(M188:M198)+SUM(M201:M202)+SUM(M205:M214)+SUM(M217:M222)+SUM(M225:M229)+SUM(M232:M241)+SUM(M244:M254)+SUM(M257:M268)+SUM(M271:M275)+SUM(M278:M285)+SUM(M288:M295)+SUM(M298:M305)+SUM(M308:M314)+SUM(M317:M322)+SUM(M325:M332)+SUM(M335:M343)+SUM(M346:M351)+SUM(M354:M360)+SUM(M363:M373)+SUM(M376:M382)+SUM(M385:M389)</f>
        <v>0</v>
      </c>
      <c r="N14" s="140">
        <f>SUM(N17:N18)+SUM(N21:N27)+SUM(N30:N41)+SUM(N44:N55)+SUM(N58:N59)+SUM(N62:N76)+SUM(N79:N82)+SUM(N85:N98)+SUM(N101:N103)+SUM(N106:N115)+SUM(N118:N124)+SUM(N127:N138)+SUM(N141:N150)+SUM(N153:N161)+SUM(N164:N173)+SUM(N176:N185)+SUM(N188:N198)+SUM(N201:N202)+SUM(N205:N214)+SUM(N217:N222)+SUM(N225:N229)+SUM(N232:N241)+SUM(N244:N254)+SUM(N257:N268)+SUM(N271:N275)+SUM(N278:N285)+SUM(N288:N295)+SUM(N298:N305)+SUM(N308:N314)+SUM(N317:N322)+SUM(N325:N332)+SUM(N335:N343)+SUM(N346:N351)+SUM(N354:N360)+SUM(N363:N373)+SUM(N376:N382)+SUM(N385:N389)</f>
        <v>0</v>
      </c>
      <c r="O14" s="140"/>
      <c r="P14" s="140">
        <f>SUM(P17:P18)+SUM(P21:P27)+SUM(P30:P41)+SUM(P44:P55)+SUM(P58:P59)+SUM(P62:P76)+SUM(P79:P82)+SUM(P85:P98)+SUM(P101:P103)+SUM(P106:P115)+SUM(P118:P124)+SUM(P127:P138)+SUM(P141:P150)+SUM(P153:P161)+SUM(P164:P173)+SUM(P176:P185)+SUM(P188:P198)+SUM(P201:P202)+SUM(P205:P214)+SUM(P217:P222)+SUM(P225:P229)+SUM(P232:P241)+SUM(P244:P254)+SUM(P257:P268)+SUM(P271:P275)+SUM(P278:P285)+SUM(P288:P295)+SUM(P298:P305)+SUM(P308:P314)+SUM(P317:P322)+SUM(P325:P332)+SUM(P335:P343)+SUM(P346:P351)+SUM(P354:P360)+SUM(P363:P373)+SUM(P376:P382)+SUM(P385:P389)</f>
        <v>0</v>
      </c>
      <c r="Q14" s="140">
        <f>SUM(Q17:Q18)+SUM(Q21:Q27)+SUM(Q30:Q41)+SUM(Q44:Q55)+SUM(Q58:Q59)+SUM(Q62:Q76)+SUM(Q79:Q82)+SUM(Q85:Q98)+SUM(Q101:Q103)+SUM(Q106:Q115)+SUM(Q118:Q124)+SUM(Q127:Q138)+SUM(Q141:Q150)+SUM(Q153:Q161)+SUM(Q164:Q173)+SUM(Q176:Q185)+SUM(Q188:Q198)+SUM(Q201:Q202)+SUM(Q205:Q214)+SUM(Q217:Q222)+SUM(Q225:Q229)+SUM(Q232:Q241)+SUM(Q244:Q254)+SUM(Q257:Q268)+SUM(Q271:Q275)+SUM(Q278:Q285)+SUM(Q288:Q295)+SUM(Q298:Q305)+SUM(Q308:Q314)+SUM(Q317:Q322)+SUM(Q325:Q332)+SUM(Q335:Q343)+SUM(Q346:Q351)+SUM(Q354:Q360)+SUM(Q363:Q373)+SUM(Q376:Q382)+SUM(Q385:Q389)</f>
        <v>0</v>
      </c>
      <c r="R14" s="140">
        <f>SUM(R17:R18)+SUM(R21:R27)+SUM(R30:R41)+SUM(R44:R55)+SUM(R58:R59)+SUM(R62:R76)+SUM(R79:R82)+SUM(R85:R98)+SUM(R101:R103)+SUM(R106:R115)+SUM(R118:R124)+SUM(R127:R138)+SUM(R141:R150)+SUM(R153:R161)+SUM(R164:R173)+SUM(R176:R185)+SUM(R188:R198)+SUM(R201:R202)+SUM(R205:R214)+SUM(R217:R222)+SUM(R225:R229)+SUM(R232:R241)+SUM(R244:R254)+SUM(R257:R268)+SUM(R271:R275)+SUM(R278:R285)+SUM(R288:R295)+SUM(R298:R305)+SUM(R308:R314)+SUM(R317:R322)+SUM(R325:R332)+SUM(R335:R343)+SUM(R346:R351)+SUM(R354:R360)+SUM(R363:R373)+SUM(R376:R382)+SUM(R385:R389)</f>
        <v>0</v>
      </c>
      <c r="S14" s="140"/>
      <c r="T14" s="140">
        <f>SUM(T17:T18)+SUM(T21:T27)+SUM(T30:T41)+SUM(T44:T55)+SUM(T58:T59)+SUM(T62:T76)+SUM(T79:T82)+SUM(T85:T98)+SUM(T101:T103)+SUM(T106:T115)+SUM(T118:T124)+SUM(T127:T138)+SUM(T141:T150)+SUM(T153:T161)+SUM(T164:T173)+SUM(T176:T185)+SUM(T188:T198)+SUM(T201:T202)+SUM(T205:T214)+SUM(T217:T222)+SUM(T225:T229)+SUM(T232:T241)+SUM(T244:T254)+SUM(T257:T268)+SUM(T271:T275)+SUM(T278:T285)+SUM(T288:T295)+SUM(T298:T305)+SUM(T308:T314)+SUM(T317:T322)+SUM(T325:T332)+SUM(T335:T343)+SUM(T346:T351)+SUM(T354:T360)+SUM(T363:T373)+SUM(T376:T382)+SUM(T385:T389)</f>
        <v>0</v>
      </c>
      <c r="U14" s="140">
        <f>SUM(U17:U18)+SUM(U21:U27)+SUM(U30:U41)+SUM(U44:U55)+SUM(U58:U59)+SUM(U62:U76)+SUM(U79:U82)+SUM(U85:U98)+SUM(U101:U103)+SUM(U106:U115)+SUM(U118:U124)+SUM(U127:U138)+SUM(U141:U150)+SUM(U153:U161)+SUM(U164:U173)+SUM(U176:U185)+SUM(U188:U198)+SUM(U201:U202)+SUM(U205:U214)+SUM(U217:U222)+SUM(U225:U229)+SUM(U232:U241)+SUM(U244:U254)+SUM(U257:U268)+SUM(U271:U275)+SUM(U278:U285)+SUM(U288:U295)+SUM(U298:U305)+SUM(U308:U314)+SUM(U317:U322)+SUM(U325:U332)+SUM(U335:U343)+SUM(U346:U351)+SUM(U354:U360)+SUM(U363:U373)+SUM(U376:U382)+SUM(U385:U389)</f>
        <v>0</v>
      </c>
      <c r="V14" s="140">
        <f>SUM(V17:V18)+SUM(V21:V27)+SUM(V30:V41)+SUM(V44:V55)+SUM(V58:V59)+SUM(V62:V76)+SUM(V79:V82)+SUM(V85:V98)+SUM(V101:V103)+SUM(V106:V115)+SUM(V118:V124)+SUM(V127:V138)+SUM(V141:V150)+SUM(V153:V161)+SUM(V164:V173)+SUM(V176:V185)+SUM(V188:V198)+SUM(V201:V202)+SUM(V205:V214)+SUM(V217:V222)+SUM(V225:V229)+SUM(V232:V241)+SUM(V244:V254)+SUM(V257:V268)+SUM(V271:V275)+SUM(V278:V285)+SUM(V288:V295)+SUM(V298:V305)+SUM(V308:V314)+SUM(V317:V322)+SUM(V325:V332)+SUM(V335:V343)+SUM(V346:V351)+SUM(V354:V360)+SUM(V363:V373)+SUM(V376:V382)+SUM(V385:V389)</f>
        <v>0</v>
      </c>
      <c r="W14" s="140"/>
      <c r="X14" s="140">
        <f>SUM(X17:X18)+SUM(X21:X27)+SUM(X30:X41)+SUM(X44:X55)+SUM(X58:X59)+SUM(X62:X76)+SUM(X79:X82)+SUM(X85:X98)+SUM(X101:X103)+SUM(X106:X115)+SUM(X118:X124)+SUM(X127:X138)+SUM(X141:X150)+SUM(X153:X161)+SUM(X164:X173)+SUM(X176:X185)+SUM(X188:X198)+SUM(X201:X202)+SUM(X205:X214)+SUM(X217:X222)+SUM(X225:X229)+SUM(X232:X241)+SUM(X244:X254)+SUM(X257:X268)+SUM(X271:X275)+SUM(X278:X285)+SUM(X288:X295)+SUM(X298:X305)+SUM(X308:X314)+SUM(X317:X322)+SUM(X325:X332)+SUM(X335:X343)+SUM(X346:X351)+SUM(X354:X360)+SUM(X363:X373)+SUM(X376:X382)+SUM(X385:X389)</f>
        <v>0</v>
      </c>
      <c r="Y14" s="140">
        <f>SUM(Y17:Y18)+SUM(Y21:Y27)+SUM(Y30:Y41)+SUM(Y44:Y55)+SUM(Y58:Y59)+SUM(Y62:Y76)+SUM(Y79:Y82)+SUM(Y85:Y98)+SUM(Y101:Y103)+SUM(Y106:Y115)+SUM(Y118:Y124)+SUM(Y127:Y138)+SUM(Y141:Y150)+SUM(Y153:Y161)+SUM(Y164:Y173)+SUM(Y176:Y185)+SUM(Y188:Y198)+SUM(Y201:Y202)+SUM(Y205:Y214)+SUM(Y217:Y222)+SUM(Y225:Y229)+SUM(Y232:Y241)+SUM(Y244:Y254)+SUM(Y257:Y268)+SUM(Y271:Y275)+SUM(Y278:Y285)+SUM(Y288:Y295)+SUM(Y298:Y305)+SUM(Y308:Y314)+SUM(Y317:Y322)+SUM(Y325:Y332)+SUM(Y335:Y343)+SUM(Y346:Y351)+SUM(Y354:Y360)+SUM(Y363:Y373)+SUM(Y376:Y382)+SUM(Y385:Y389)</f>
        <v>0</v>
      </c>
      <c r="Z14" s="140">
        <f>SUM(Z17:Z18)+SUM(Z21:Z27)+SUM(Z30:Z41)+SUM(Z44:Z55)+SUM(Z58:Z59)+SUM(Z62:Z76)+SUM(Z79:Z82)+SUM(Z85:Z98)+SUM(Z101:Z103)+SUM(Z106:Z115)+SUM(Z118:Z124)+SUM(Z127:Z138)+SUM(Z141:Z150)+SUM(Z153:Z161)+SUM(Z164:Z173)+SUM(Z176:Z185)+SUM(Z188:Z198)+SUM(Z201:Z202)+SUM(Z205:Z214)+SUM(Z217:Z222)+SUM(Z225:Z229)+SUM(Z232:Z241)+SUM(Z244:Z254)+SUM(Z257:Z268)+SUM(Z271:Z275)+SUM(Z278:Z285)+SUM(Z288:Z295)+SUM(Z298:Z305)+SUM(Z308:Z314)+SUM(Z317:Z322)+SUM(Z325:Z332)+SUM(Z335:Z343)+SUM(Z346:Z351)+SUM(Z354:Z360)+SUM(Z363:Z373)+SUM(Z376:Z382)+SUM(Z385:Z389)</f>
        <v>0</v>
      </c>
      <c r="AA14" s="140"/>
      <c r="AB14" s="140">
        <f>SUM(AB17:AB18)+SUM(AB21:AB27)+SUM(AB30:AB41)+SUM(AB44:AB55)+SUM(AB58:AB59)+SUM(AB62:AB76)+SUM(AB79:AB82)+SUM(AB85:AB98)+SUM(AB101:AB103)+SUM(AB106:AB115)+SUM(AB118:AB124)+SUM(AB127:AB138)+SUM(AB141:AB150)+SUM(AB153:AB161)+SUM(AB164:AB173)+SUM(AB176:AB185)+SUM(AB188:AB198)+SUM(AB201:AB202)+SUM(AB205:AB214)+SUM(AB217:AB222)+SUM(AB225:AB229)+SUM(AB232:AB241)+SUM(AB244:AB254)+SUM(AB257:AB268)+SUM(AB271:AB275)+SUM(AB278:AB285)+SUM(AB288:AB295)+SUM(AB298:AB305)+SUM(AB308:AB314)+SUM(AB317:AB322)+SUM(AB325:AB332)+SUM(AB335:AB343)+SUM(AB346:AB351)+SUM(AB354:AB360)+SUM(AB363:AB373)+SUM(AB376:AB382)+SUM(AB385:AB389)</f>
        <v>0</v>
      </c>
      <c r="AC14" s="140">
        <f>SUM(AC17:AC18)+SUM(AC21:AC27)+SUM(AC30:AC41)+SUM(AC44:AC55)+SUM(AC58:AC59)+SUM(AC62:AC76)+SUM(AC79:AC82)+SUM(AC85:AC98)+SUM(AC101:AC103)+SUM(AC106:AC115)+SUM(AC118:AC124)+SUM(AC127:AC138)+SUM(AC141:AC150)+SUM(AC153:AC161)+SUM(AC164:AC173)+SUM(AC176:AC185)+SUM(AC188:AC198)+SUM(AC201:AC202)+SUM(AC205:AC214)+SUM(AC217:AC222)+SUM(AC225:AC229)+SUM(AC232:AC241)+SUM(AC244:AC254)+SUM(AC257:AC268)+SUM(AC271:AC275)+SUM(AC278:AC285)+SUM(AC288:AC295)+SUM(AC298:AC305)+SUM(AC308:AC314)+SUM(AC317:AC322)+SUM(AC325:AC332)+SUM(AC335:AC343)+SUM(AC346:AC351)+SUM(AC354:AC360)+SUM(AC363:AC373)+SUM(AC376:AC382)+SUM(AC385:AC389)</f>
        <v>0</v>
      </c>
      <c r="AD14" s="140">
        <f>SUM(AD17:AD18)+SUM(AD21:AD27)+SUM(AD30:AD41)+SUM(AD44:AD55)+SUM(AD58:AD59)+SUM(AD62:AD76)+SUM(AD79:AD82)+SUM(AD85:AD98)+SUM(AD101:AD103)+SUM(AD106:AD115)+SUM(AD118:AD124)+SUM(AD127:AD138)+SUM(AD141:AD150)+SUM(AD153:AD161)+SUM(AD164:AD173)+SUM(AD176:AD185)+SUM(AD188:AD198)+SUM(AD201:AD202)+SUM(AD205:AD214)+SUM(AD217:AD222)+SUM(AD225:AD229)+SUM(AD232:AD241)+SUM(AD244:AD254)+SUM(AD257:AD268)+SUM(AD271:AD275)+SUM(AD278:AD285)+SUM(AD288:AD295)+SUM(AD298:AD305)+SUM(AD308:AD314)+SUM(AD317:AD322)+SUM(AD325:AD332)+SUM(AD335:AD343)+SUM(AD346:AD351)+SUM(AD354:AD360)+SUM(AD363:AD373)+SUM(AD376:AD382)+SUM(AD385:AD389)</f>
        <v>0</v>
      </c>
      <c r="AE14" s="140"/>
      <c r="AF14" s="140">
        <f>SUM(AF17:AF18)+SUM(AF21:AF27)+SUM(AF30:AF41)+SUM(AF44:AF55)+SUM(AF58:AF59)+SUM(AF62:AF76)+SUM(AF79:AF82)+SUM(AF85:AF98)+SUM(AF101:AF103)+SUM(AF106:AF115)+SUM(AF118:AF124)+SUM(AF127:AF138)+SUM(AF141:AF150)+SUM(AF153:AF161)+SUM(AF164:AF173)+SUM(AF176:AF185)+SUM(AF188:AF198)+SUM(AF201:AF202)+SUM(AF205:AF214)+SUM(AF217:AF222)+SUM(AF225:AF229)+SUM(AF232:AF241)+SUM(AF244:AF254)+SUM(AF257:AF268)+SUM(AF271:AF275)+SUM(AF278:AF285)+SUM(AF288:AF295)+SUM(AF298:AF305)+SUM(AF308:AF314)+SUM(AF317:AF322)+SUM(AF325:AF332)+SUM(AF335:AF343)+SUM(AF346:AF351)+SUM(AF354:AF360)+SUM(AF363:AF373)+SUM(AF376:AF382)+SUM(AF385:AF389)</f>
        <v>0</v>
      </c>
      <c r="AG14" s="140">
        <f>SUM(AG17:AG18)+SUM(AG21:AG27)+SUM(AG30:AG41)+SUM(AG44:AG55)+SUM(AG58:AG59)+SUM(AG62:AG76)+SUM(AG79:AG82)+SUM(AG85:AG98)+SUM(AG101:AG103)+SUM(AG106:AG115)+SUM(AG118:AG124)+SUM(AG127:AG138)+SUM(AG141:AG150)+SUM(AG153:AG161)+SUM(AG164:AG173)+SUM(AG176:AG185)+SUM(AG188:AG198)+SUM(AG201:AG202)+SUM(AG205:AG214)+SUM(AG217:AG222)+SUM(AG225:AG229)+SUM(AG232:AG241)+SUM(AG244:AG254)+SUM(AG257:AG268)+SUM(AG271:AG275)+SUM(AG278:AG285)+SUM(AG288:AG295)+SUM(AG298:AG305)+SUM(AG308:AG314)+SUM(AG317:AG322)+SUM(AG325:AG332)+SUM(AG335:AG343)+SUM(AG346:AG351)+SUM(AG354:AG360)+SUM(AG363:AG373)+SUM(AG376:AG382)+SUM(AG385:AG389)</f>
        <v>0</v>
      </c>
      <c r="AH14" s="140">
        <f>SUM(AH17:AH18)+SUM(AH21:AH27)+SUM(AH30:AH41)+SUM(AH44:AH55)+SUM(AH58:AH59)+SUM(AH62:AH76)+SUM(AH79:AH82)+SUM(AH85:AH98)+SUM(AH101:AH103)+SUM(AH106:AH115)+SUM(AH118:AH124)+SUM(AH127:AH138)+SUM(AH141:AH150)+SUM(AH153:AH161)+SUM(AH164:AH173)+SUM(AH176:AH185)+SUM(AH188:AH198)+SUM(AH201:AH202)+SUM(AH205:AH214)+SUM(AH217:AH222)+SUM(AH225:AH229)+SUM(AH232:AH241)+SUM(AH244:AH254)+SUM(AH257:AH268)+SUM(AH271:AH275)+SUM(AH278:AH285)+SUM(AH288:AH295)+SUM(AH298:AH305)+SUM(AH308:AH314)+SUM(AH317:AH322)+SUM(AH325:AH332)+SUM(AH335:AH343)+SUM(AH346:AH351)+SUM(AH354:AH360)+SUM(AH363:AH373)+SUM(AH376:AH382)+SUM(AH385:AH389)</f>
        <v>0</v>
      </c>
      <c r="AI14" s="140"/>
      <c r="AJ14" s="140">
        <f>SUM(AJ17:AJ18)+SUM(AJ21:AJ27)+SUM(AJ30:AJ41)+SUM(AJ44:AJ55)+SUM(AJ58:AJ59)+SUM(AJ62:AJ76)+SUM(AJ79:AJ82)+SUM(AJ85:AJ98)+SUM(AJ101:AJ103)+SUM(AJ106:AJ115)+SUM(AJ118:AJ124)+SUM(AJ127:AJ138)+SUM(AJ141:AJ150)+SUM(AJ153:AJ161)+SUM(AJ164:AJ173)+SUM(AJ176:AJ185)+SUM(AJ188:AJ198)+SUM(AJ201:AJ202)+SUM(AJ205:AJ214)+SUM(AJ217:AJ222)+SUM(AJ225:AJ229)+SUM(AJ232:AJ241)+SUM(AJ244:AJ254)+SUM(AJ257:AJ268)+SUM(AJ271:AJ275)+SUM(AJ278:AJ285)+SUM(AJ288:AJ295)+SUM(AJ298:AJ305)+SUM(AJ308:AJ314)+SUM(AJ317:AJ322)+SUM(AJ325:AJ332)+SUM(AJ335:AJ343)+SUM(AJ346:AJ351)+SUM(AJ354:AJ360)+SUM(AJ363:AJ373)+SUM(AJ376:AJ382)+SUM(AJ385:AJ389)</f>
        <v>0</v>
      </c>
      <c r="AK14" s="140">
        <f>SUM(AK17:AK18)+SUM(AK21:AK27)+SUM(AK30:AK41)+SUM(AK44:AK55)+SUM(AK58:AK59)+SUM(AK62:AK76)+SUM(AK79:AK82)+SUM(AK85:AK98)+SUM(AK101:AK103)+SUM(AK106:AK115)+SUM(AK118:AK124)+SUM(AK127:AK138)+SUM(AK141:AK150)+SUM(AK153:AK161)+SUM(AK164:AK173)+SUM(AK176:AK185)+SUM(AK188:AK198)+SUM(AK201:AK202)+SUM(AK205:AK214)+SUM(AK217:AK222)+SUM(AK225:AK229)+SUM(AK232:AK241)+SUM(AK244:AK254)+SUM(AK257:AK268)+SUM(AK271:AK275)+SUM(AK278:AK285)+SUM(AK288:AK295)+SUM(AK298:AK305)+SUM(AK308:AK314)+SUM(AK317:AK322)+SUM(AK325:AK332)+SUM(AK335:AK343)+SUM(AK346:AK351)+SUM(AK354:AK360)+SUM(AK363:AK373)+SUM(AK376:AK382)+SUM(AK385:AK389)</f>
        <v>0</v>
      </c>
      <c r="AL14" s="140">
        <f>SUM(AL17:AL18)+SUM(AL21:AL27)+SUM(AL30:AL41)+SUM(AL44:AL55)+SUM(AL58:AL59)+SUM(AL62:AL76)+SUM(AL79:AL82)+SUM(AL85:AL98)+SUM(AL101:AL103)+SUM(AL106:AL115)+SUM(AL118:AL124)+SUM(AL127:AL138)+SUM(AL141:AL150)+SUM(AL153:AL161)+SUM(AL164:AL173)+SUM(AL176:AL185)+SUM(AL188:AL198)+SUM(AL201:AL202)+SUM(AL205:AL214)+SUM(AL217:AL222)+SUM(AL225:AL229)+SUM(AL232:AL241)+SUM(AL244:AL254)+SUM(AL257:AL268)+SUM(AL271:AL275)+SUM(AL278:AL285)+SUM(AL288:AL295)+SUM(AL298:AL305)+SUM(AL308:AL314)+SUM(AL317:AL322)+SUM(AL325:AL332)+SUM(AL335:AL343)+SUM(AL346:AL351)+SUM(AL354:AL360)+SUM(AL363:AL373)+SUM(AL376:AL382)+SUM(AL385:AL389)</f>
        <v>0</v>
      </c>
      <c r="AM14" s="140"/>
      <c r="AN14" s="140">
        <f>SUM(AN17:AN18)+SUM(AN21:AN27)+SUM(AN30:AN41)+SUM(AN44:AN55)+SUM(AN58:AN59)+SUM(AN62:AN76)+SUM(AN79:AN82)+SUM(AN85:AN98)+SUM(AN101:AN103)+SUM(AN106:AN115)+SUM(AN118:AN124)+SUM(AN127:AN138)+SUM(AN141:AN150)+SUM(AN153:AN161)+SUM(AN164:AN173)+SUM(AN176:AN185)+SUM(AN188:AN198)+SUM(AN201:AN202)+SUM(AN205:AN214)+SUM(AN217:AN222)+SUM(AN225:AN229)+SUM(AN232:AN241)+SUM(AN244:AN254)+SUM(AN257:AN268)+SUM(AN271:AN275)+SUM(AN278:AN285)+SUM(AN288:AN295)+SUM(AN298:AN305)+SUM(AN308:AN314)+SUM(AN317:AN322)+SUM(AN325:AN332)+SUM(AN335:AN343)+SUM(AN346:AN351)+SUM(AN354:AN360)+SUM(AN363:AN373)+SUM(AN376:AN382)+SUM(AN385:AN389)</f>
        <v>0</v>
      </c>
      <c r="AO14" s="140">
        <f>SUM(AO17:AO18)+SUM(AO21:AO27)+SUM(AO30:AO41)+SUM(AO44:AO55)+SUM(AO58:AO59)+SUM(AO62:AO76)+SUM(AO79:AO82)+SUM(AO85:AO98)+SUM(AO101:AO103)+SUM(AO106:AO115)+SUM(AO118:AO124)+SUM(AO127:AO138)+SUM(AO141:AO150)+SUM(AO153:AO161)+SUM(AO164:AO173)+SUM(AO176:AO185)+SUM(AO188:AO198)+SUM(AO201:AO202)+SUM(AO205:AO214)+SUM(AO217:AO222)+SUM(AO225:AO229)+SUM(AO232:AO241)+SUM(AO244:AO254)+SUM(AO257:AO268)+SUM(AO271:AO275)+SUM(AO278:AO285)+SUM(AO288:AO295)+SUM(AO298:AO305)+SUM(AO308:AO314)+SUM(AO317:AO322)+SUM(AO325:AO332)+SUM(AO335:AO343)+SUM(AO346:AO351)+SUM(AO354:AO360)+SUM(AO363:AO373)+SUM(AO376:AO382)+SUM(AO385:AO389)</f>
        <v>0</v>
      </c>
      <c r="AP14" s="140">
        <f>SUM(AP17:AP18)+SUM(AP21:AP27)+SUM(AP30:AP41)+SUM(AP44:AP55)+SUM(AP58:AP59)+SUM(AP62:AP76)+SUM(AP79:AP82)+SUM(AP85:AP98)+SUM(AP101:AP103)+SUM(AP106:AP115)+SUM(AP118:AP124)+SUM(AP127:AP138)+SUM(AP141:AP150)+SUM(AP153:AP161)+SUM(AP164:AP173)+SUM(AP176:AP185)+SUM(AP188:AP198)+SUM(AP201:AP202)+SUM(AP205:AP214)+SUM(AP217:AP222)+SUM(AP225:AP229)+SUM(AP232:AP241)+SUM(AP244:AP254)+SUM(AP257:AP268)+SUM(AP271:AP275)+SUM(AP278:AP285)+SUM(AP288:AP295)+SUM(AP298:AP305)+SUM(AP308:AP314)+SUM(AP317:AP322)+SUM(AP325:AP332)+SUM(AP335:AP343)+SUM(AP346:AP351)+SUM(AP354:AP360)+SUM(AP363:AP373)+SUM(AP376:AP382)+SUM(AP385:AP389)</f>
        <v>0</v>
      </c>
      <c r="AQ14" s="140"/>
      <c r="AR14" s="140">
        <f>SUM(AR17:AR18)+SUM(AR21:AR27)+SUM(AR30:AR41)+SUM(AR44:AR55)+SUM(AR58:AR59)+SUM(AR62:AR76)+SUM(AR79:AR82)+SUM(AR85:AR98)+SUM(AR101:AR103)+SUM(AR106:AR115)+SUM(AR118:AR124)+SUM(AR127:AR138)+SUM(AR141:AR150)+SUM(AR153:AR161)+SUM(AR164:AR173)+SUM(AR176:AR185)+SUM(AR188:AR198)+SUM(AR201:AR202)+SUM(AR205:AR214)+SUM(AR217:AR222)+SUM(AR225:AR229)+SUM(AR232:AR241)+SUM(AR244:AR254)+SUM(AR257:AR268)+SUM(AR271:AR275)+SUM(AR278:AR285)+SUM(AR288:AR295)+SUM(AR298:AR305)+SUM(AR308:AR314)+SUM(AR317:AR322)+SUM(AR325:AR332)+SUM(AR335:AR343)+SUM(AR346:AR351)+SUM(AR354:AR360)+SUM(AR363:AR373)+SUM(AR376:AR382)+SUM(AR385:AR389)</f>
        <v>0</v>
      </c>
      <c r="AS14" s="140">
        <f>SUM(AS17:AS18)+SUM(AS21:AS27)+SUM(AS30:AS41)+SUM(AS44:AS55)+SUM(AS58:AS59)+SUM(AS62:AS76)+SUM(AS79:AS82)+SUM(AS85:AS98)+SUM(AS101:AS103)+SUM(AS106:AS115)+SUM(AS118:AS124)+SUM(AS127:AS138)+SUM(AS141:AS150)+SUM(AS153:AS161)+SUM(AS164:AS173)+SUM(AS176:AS185)+SUM(AS188:AS198)+SUM(AS201:AS202)+SUM(AS205:AS214)+SUM(AS217:AS222)+SUM(AS225:AS229)+SUM(AS232:AS241)+SUM(AS244:AS254)+SUM(AS257:AS268)+SUM(AS271:AS275)+SUM(AS278:AS285)+SUM(AS288:AS295)+SUM(AS298:AS305)+SUM(AS308:AS314)+SUM(AS317:AS322)+SUM(AS325:AS332)+SUM(AS335:AS343)+SUM(AS346:AS351)+SUM(AS354:AS360)+SUM(AS363:AS373)+SUM(AS376:AS382)+SUM(AS385:AS389)</f>
        <v>0</v>
      </c>
      <c r="AT14" s="140">
        <f>SUM(AT17:AT18)+SUM(AT21:AT27)+SUM(AT30:AT41)+SUM(AT44:AT55)+SUM(AT58:AT59)+SUM(AT62:AT76)+SUM(AT79:AT82)+SUM(AT85:AT98)+SUM(AT101:AT103)+SUM(AT106:AT115)+SUM(AT118:AT124)+SUM(AT127:AT138)+SUM(AT141:AT150)+SUM(AT153:AT161)+SUM(AT164:AT173)+SUM(AT176:AT185)+SUM(AT188:AT198)+SUM(AT201:AT202)+SUM(AT205:AT214)+SUM(AT217:AT222)+SUM(AT225:AT229)+SUM(AT232:AT241)+SUM(AT244:AT254)+SUM(AT257:AT268)+SUM(AT271:AT275)+SUM(AT278:AT285)+SUM(AT288:AT295)+SUM(AT298:AT305)+SUM(AT308:AT314)+SUM(AT317:AT322)+SUM(AT325:AT332)+SUM(AT335:AT343)+SUM(AT346:AT351)+SUM(AT354:AT360)+SUM(AT363:AT373)+SUM(AT376:AT382)+SUM(AT385:AT389)</f>
        <v>0</v>
      </c>
      <c r="AU14" s="140"/>
      <c r="AV14" s="140">
        <f>SUM(AV17:AV18)+SUM(AV21:AV27)+SUM(AV30:AV41)+SUM(AV44:AV55)+SUM(AV58:AV59)+SUM(AV62:AV76)+SUM(AV79:AV82)+SUM(AV85:AV98)+SUM(AV101:AV103)+SUM(AV106:AV115)+SUM(AV118:AV124)+SUM(AV127:AV138)+SUM(AV141:AV150)+SUM(AV153:AV161)+SUM(AV164:AV173)+SUM(AV176:AV185)+SUM(AV188:AV198)+SUM(AV201:AV202)+SUM(AV205:AV214)+SUM(AV217:AV222)+SUM(AV225:AV229)+SUM(AV232:AV241)+SUM(AV244:AV254)+SUM(AV257:AV268)+SUM(AV271:AV275)+SUM(AV278:AV285)+SUM(AV288:AV295)+SUM(AV298:AV305)+SUM(AV308:AV314)+SUM(AV317:AV322)+SUM(AV325:AV332)+SUM(AV335:AV343)+SUM(AV346:AV351)+SUM(AV354:AV360)+SUM(AV363:AV373)+SUM(AV376:AV382)+SUM(AV385:AV389)</f>
        <v>0</v>
      </c>
      <c r="AW14" s="140">
        <f>SUM(AW17:AW18)+SUM(AW21:AW27)+SUM(AW30:AW41)+SUM(AW44:AW55)+SUM(AW58:AW59)+SUM(AW62:AW76)+SUM(AW79:AW82)+SUM(AW85:AW98)+SUM(AW101:AW103)+SUM(AW106:AW115)+SUM(AW118:AW124)+SUM(AW127:AW138)+SUM(AW141:AW150)+SUM(AW153:AW161)+SUM(AW164:AW173)+SUM(AW176:AW185)+SUM(AW188:AW198)+SUM(AW201:AW202)+SUM(AW205:AW214)+SUM(AW217:AW222)+SUM(AW225:AW229)+SUM(AW232:AW241)+SUM(AW244:AW254)+SUM(AW257:AW268)+SUM(AW271:AW275)+SUM(AW278:AW285)+SUM(AW288:AW295)+SUM(AW298:AW305)+SUM(AW308:AW314)+SUM(AW317:AW322)+SUM(AW325:AW332)+SUM(AW335:AW343)+SUM(AW346:AW351)+SUM(AW354:AW360)+SUM(AW363:AW373)+SUM(AW376:AW382)+SUM(AW385:AW389)</f>
        <v>0</v>
      </c>
      <c r="AX14" s="140">
        <f>SUM(AX17:AX18)+SUM(AX21:AX27)+SUM(AX30:AX41)+SUM(AX44:AX55)+SUM(AX58:AX59)+SUM(AX62:AX76)+SUM(AX79:AX82)+SUM(AX85:AX98)+SUM(AX101:AX103)+SUM(AX106:AX115)+SUM(AX118:AX124)+SUM(AX127:AX138)+SUM(AX141:AX150)+SUM(AX153:AX161)+SUM(AX164:AX173)+SUM(AX176:AX185)+SUM(AX188:AX198)+SUM(AX201:AX202)+SUM(AX205:AX214)+SUM(AX217:AX222)+SUM(AX225:AX229)+SUM(AX232:AX241)+SUM(AX244:AX254)+SUM(AX257:AX268)+SUM(AX271:AX275)+SUM(AX278:AX285)+SUM(AX288:AX295)+SUM(AX298:AX305)+SUM(AX308:AX314)+SUM(AX317:AX322)+SUM(AX325:AX332)+SUM(AX335:AX343)+SUM(AX346:AX351)+SUM(AX354:AX360)+SUM(AX363:AX373)+SUM(AX376:AX382)+SUM(AX385:AX389)</f>
        <v>0</v>
      </c>
      <c r="AY14" s="140"/>
      <c r="AZ14" s="140">
        <f>SUM(AZ17:AZ18)+SUM(AZ21:AZ27)+SUM(AZ30:AZ41)+SUM(AZ44:AZ55)+SUM(AZ58:AZ59)+SUM(AZ62:AZ76)+SUM(AZ79:AZ82)+SUM(AZ85:AZ98)+SUM(AZ101:AZ103)+SUM(AZ106:AZ115)+SUM(AZ118:AZ124)+SUM(AZ127:AZ138)+SUM(AZ141:AZ150)+SUM(AZ153:AZ161)+SUM(AZ164:AZ173)+SUM(AZ176:AZ185)+SUM(AZ188:AZ198)+SUM(AZ201:AZ202)+SUM(AZ205:AZ214)+SUM(AZ217:AZ222)+SUM(AZ225:AZ229)+SUM(AZ232:AZ241)+SUM(AZ244:AZ254)+SUM(AZ257:AZ268)+SUM(AZ271:AZ275)+SUM(AZ278:AZ285)+SUM(AZ288:AZ295)+SUM(AZ298:AZ305)+SUM(AZ308:AZ314)+SUM(AZ317:AZ322)+SUM(AZ325:AZ332)+SUM(AZ335:AZ343)+SUM(AZ346:AZ351)+SUM(AZ354:AZ360)+SUM(AZ363:AZ373)+SUM(AZ376:AZ382)+SUM(AZ385:AZ389)</f>
        <v>0</v>
      </c>
      <c r="BA14" s="140">
        <f>SUM(BA17:BA18)+SUM(BA21:BA27)+SUM(BA30:BA41)+SUM(BA44:BA55)+SUM(BA58:BA59)+SUM(BA62:BA76)+SUM(BA79:BA82)+SUM(BA85:BA98)+SUM(BA101:BA103)+SUM(BA106:BA115)+SUM(BA118:BA124)+SUM(BA127:BA138)+SUM(BA141:BA150)+SUM(BA153:BA161)+SUM(BA164:BA173)+SUM(BA176:BA185)+SUM(BA188:BA198)+SUM(BA201:BA202)+SUM(BA205:BA214)+SUM(BA217:BA222)+SUM(BA225:BA229)+SUM(BA232:BA241)+SUM(BA244:BA254)+SUM(BA257:BA268)+SUM(BA271:BA275)+SUM(BA278:BA285)+SUM(BA288:BA295)+SUM(BA298:BA305)+SUM(BA308:BA314)+SUM(BA317:BA322)+SUM(BA325:BA332)+SUM(BA335:BA343)+SUM(BA346:BA351)+SUM(BA354:BA360)+SUM(BA363:BA373)+SUM(BA376:BA382)+SUM(BA385:BA389)</f>
        <v>0</v>
      </c>
      <c r="BB14" s="140">
        <f>SUM(BB17:BB18)+SUM(BB21:BB27)+SUM(BB30:BB41)+SUM(BB44:BB55)+SUM(BB58:BB59)+SUM(BB62:BB76)+SUM(BB79:BB82)+SUM(BB85:BB98)+SUM(BB101:BB103)+SUM(BB106:BB115)+SUM(BB118:BB124)+SUM(BB127:BB138)+SUM(BB141:BB150)+SUM(BB153:BB161)+SUM(BB164:BB173)+SUM(BB176:BB185)+SUM(BB188:BB198)+SUM(BB201:BB202)+SUM(BB205:BB214)+SUM(BB217:BB222)+SUM(BB225:BB229)+SUM(BB232:BB241)+SUM(BB244:BB254)+SUM(BB257:BB268)+SUM(BB271:BB275)+SUM(BB278:BB285)+SUM(BB288:BB295)+SUM(BB298:BB305)+SUM(BB308:BB314)+SUM(BB317:BB322)+SUM(BB325:BB332)+SUM(BB335:BB343)+SUM(BB346:BB351)+SUM(BB354:BB360)+SUM(BB363:BB373)+SUM(BB376:BB382)+SUM(BB385:BB389)</f>
        <v>0</v>
      </c>
      <c r="BC14" s="140"/>
      <c r="BD14" s="140">
        <v>0</v>
      </c>
      <c r="BE14" s="140">
        <f>SUM(BE17:BE18)+SUM(BE21:BE27)+SUM(BE30:BE41)+SUM(BE44:BE55)+SUM(BE58:BE59)+SUM(BE62:BE76)+SUM(BE79:BE82)+SUM(BE85:BE98)+SUM(BE101:BE103)+SUM(BE106:BE115)+SUM(BE118:BE124)+SUM(BE127:BE138)+SUM(BE141:BE150)+SUM(BE153:BE161)+SUM(BE164:BE173)+SUM(BE176:BE185)+SUM(BE188:BE198)+SUM(BE201:BE202)+SUM(BE205:BE214)+SUM(BE217:BE222)+SUM(BE225:BE229)+SUM(BE232:BE241)+SUM(BE244:BE254)+SUM(BE257:BE268)+SUM(BE271:BE275)+SUM(BE278:BE285)+SUM(BE288:BE295)+SUM(BE298:BE305)+SUM(BE308:BE314)+SUM(BE317:BE322)+SUM(BE325:BE332)+SUM(BE335:BE343)+SUM(BE346:BE351)+SUM(BE354:BE360)+SUM(BE363:BE373)+SUM(BE376:BE382)+SUM(BE385:BE389)</f>
        <v>0</v>
      </c>
      <c r="BF14" s="140">
        <f>SUM(BF17:BF18)+SUM(BF21:BF27)+SUM(BF30:BF41)+SUM(BF44:BF55)+SUM(BF58:BF59)+SUM(BF62:BF76)+SUM(BF79:BF82)+SUM(BF85:BF98)+SUM(BF101:BF103)+SUM(BF106:BF115)+SUM(BF118:BF124)+SUM(BF127:BF138)+SUM(BF141:BF150)+SUM(BF153:BF161)+SUM(BF164:BF173)+SUM(BF176:BF185)+SUM(BF188:BF198)+SUM(BF201:BF202)+SUM(BF205:BF214)+SUM(BF217:BF222)+SUM(BF225:BF229)+SUM(BF232:BF241)+SUM(BF244:BF254)+SUM(BF257:BF268)+SUM(BF271:BF275)+SUM(BF278:BF285)+SUM(BF288:BF295)+SUM(BF298:BF305)+SUM(BF308:BF314)+SUM(BF317:BF322)+SUM(BF325:BF332)+SUM(BF335:BF343)+SUM(BF346:BF351)+SUM(BF354:BF360)+SUM(BF363:BF373)+SUM(BF376:BF382)+SUM(BF385:BF389)</f>
        <v>0</v>
      </c>
      <c r="BG14" s="140"/>
      <c r="BH14" s="140">
        <f>SUM(BH17:BH18)+SUM(BH21:BH27)+SUM(BH30:BH41)+SUM(BH44:BH55)+SUM(BH58:BH59)+SUM(BH62:BH76)+SUM(BH79:BH82)+SUM(BH85:BH98)+SUM(BH101:BH103)+SUM(BH106:BH115)+SUM(BH118:BH124)+SUM(BH127:BH138)+SUM(BH141:BH150)+SUM(BH153:BH161)+SUM(BH164:BH173)+SUM(BH176:BH185)+SUM(BH188:BH198)+SUM(BH201:BH202)+SUM(BH205:BH214)+SUM(BH217:BH222)+SUM(BH225:BH229)+SUM(BH232:BH241)+SUM(BH244:BH254)+SUM(BH257:BH268)+SUM(BH271:BH275)+SUM(BH278:BH285)+SUM(BH288:BH295)+SUM(BH298:BH305)+SUM(BH308:BH314)+SUM(BH317:BH322)+SUM(BH325:BH332)+SUM(BH335:BH343)+SUM(BH346:BH351)+SUM(BH354:BH360)+SUM(BH363:BH373)+SUM(BH376:BH382)+SUM(BH385:BH389)</f>
        <v>67757.200000000026</v>
      </c>
      <c r="BI14" s="140">
        <f>SUM(BI17:BI18)+SUM(BI21:BI27)+SUM(BI30:BI41)+SUM(BI44:BI55)+SUM(BI58:BI59)+SUM(BI62:BI76)+SUM(BI79:BI82)+SUM(BI85:BI98)+SUM(BI101:BI103)+SUM(BI106:BI115)+SUM(BI118:BI124)+SUM(BI127:BI138)+SUM(BI141:BI150)+SUM(BI153:BI161)+SUM(BI164:BI173)+SUM(BI176:BI185)+SUM(BI188:BI198)+SUM(BI201:BI202)+SUM(BI205:BI214)+SUM(BI217:BI222)+SUM(BI225:BI229)+SUM(BI232:BI241)+SUM(BI244:BI254)+SUM(BI257:BI268)+SUM(BI271:BI275)+SUM(BI278:BI285)+SUM(BI288:BI295)+SUM(BI298:BI305)+SUM(BI308:BI314)+SUM(BI317:BI322)+SUM(BI325:BI332)+SUM(BI335:BI343)+SUM(BI346:BI351)+SUM(BI354:BI360)+SUM(BI363:BI373)+SUM(BI376:BI382)+SUM(BI385:BI389)</f>
        <v>67847.300000000017</v>
      </c>
      <c r="BJ14" s="140">
        <f>SUM(BJ17:BJ18)+SUM(BJ21:BJ27)+SUM(BJ30:BJ41)+SUM(BJ44:BJ55)+SUM(BJ58:BJ59)+SUM(BJ62:BJ76)+SUM(BJ79:BJ82)+SUM(BJ85:BJ98)+SUM(BJ101:BJ103)+SUM(BJ106:BJ115)+SUM(BJ118:BJ124)+SUM(BJ127:BJ138)+SUM(BJ141:BJ150)+SUM(BJ153:BJ161)+SUM(BJ164:BJ173)+SUM(BJ176:BJ185)+SUM(BJ188:BJ198)+SUM(BJ201:BJ202)+SUM(BJ205:BJ214)+SUM(BJ217:BJ222)+SUM(BJ225:BJ229)+SUM(BJ232:BJ241)+SUM(BJ244:BJ254)+SUM(BJ257:BJ268)+SUM(BJ271:BJ275)+SUM(BJ278:BJ285)+SUM(BJ288:BJ295)+SUM(BJ298:BJ305)+SUM(BJ308:BJ314)+SUM(BJ317:BJ322)+SUM(BJ325:BJ332)+SUM(BJ335:BJ343)+SUM(BJ346:BJ351)+SUM(BJ354:BJ360)+SUM(BJ363:BJ373)+SUM(BJ376:BJ382)+SUM(BJ385:BJ389)</f>
        <v>42000.724780000011</v>
      </c>
      <c r="BK14" s="140">
        <f>BJ14/BI14*100</f>
        <v>61.904784390830592</v>
      </c>
      <c r="BL14" s="140">
        <f>SUM(BL17:BL18)+SUM(BL21:BL27)+SUM(BL30:BL41)+SUM(BL44:BL55)+SUM(BL58:BL59)+SUM(BL62:BL76)+SUM(BL79:BL82)+SUM(BL85:BL98)+SUM(BL101:BL103)+SUM(BL106:BL115)+SUM(BL118:BL124)+SUM(BL127:BL138)+SUM(BL141:BL150)+SUM(BL153:BL161)+SUM(BL164:BL173)+SUM(BL176:BL185)+SUM(BL188:BL198)+SUM(BL201:BL202)+SUM(BL205:BL214)+SUM(BL217:BL222)+SUM(BL225:BL229)+SUM(BL232:BL241)+SUM(BL244:BL254)+SUM(BL257:BL268)+SUM(BL271:BL275)+SUM(BL278:BL285)+SUM(BL288:BL295)+SUM(BL298:BL305)+SUM(BL308:BL314)+SUM(BL317:BL322)+SUM(BL325:BL332)+SUM(BL335:BL343)+SUM(BL346:BL351)+SUM(BL354:BL360)+SUM(BL363:BL373)+SUM(BL376:BL382)+SUM(BL385:BL389)</f>
        <v>0</v>
      </c>
      <c r="BM14" s="140">
        <f>SUM(BM17:BM18)+SUM(BM21:BM27)+SUM(BM30:BM41)+SUM(BM44:BM55)+SUM(BM58:BM59)+SUM(BM62:BM76)+SUM(BM79:BM82)+SUM(BM85:BM98)+SUM(BM101:BM103)+SUM(BM106:BM115)+SUM(BM118:BM124)+SUM(BM127:BM138)+SUM(BM141:BM150)+SUM(BM153:BM161)+SUM(BM164:BM173)+SUM(BM176:BM185)+SUM(BM188:BM198)+SUM(BM201:BM202)+SUM(BM205:BM214)+SUM(BM217:BM222)+SUM(BM225:BM229)+SUM(BM232:BM241)+SUM(BM244:BM254)+SUM(BM257:BM268)+SUM(BM271:BM275)+SUM(BM278:BM285)+SUM(BM288:BM295)+SUM(BM298:BM305)+SUM(BM308:BM314)+SUM(BM317:BM322)+SUM(BM325:BM332)+SUM(BM335:BM343)+SUM(BM346:BM351)+SUM(BM354:BM360)+SUM(BM363:BM373)+SUM(BM376:BM382)+SUM(BM385:BM389)</f>
        <v>0</v>
      </c>
      <c r="BN14" s="140">
        <f>SUM(BN17:BN18)+SUM(BN21:BN27)+SUM(BN30:BN41)+SUM(BN44:BN55)+SUM(BN58:BN59)+SUM(BN62:BN76)+SUM(BN79:BN82)+SUM(BN85:BN98)+SUM(BN101:BN103)+SUM(BN106:BN115)+SUM(BN118:BN124)+SUM(BN127:BN138)+SUM(BN141:BN150)+SUM(BN153:BN161)+SUM(BN164:BN173)+SUM(BN176:BN185)+SUM(BN188:BN198)+SUM(BN201:BN202)+SUM(BN205:BN214)+SUM(BN217:BN222)+SUM(BN225:BN229)+SUM(BN232:BN241)+SUM(BN244:BN254)+SUM(BN257:BN268)+SUM(BN271:BN275)+SUM(BN278:BN285)+SUM(BN288:BN295)+SUM(BN298:BN305)+SUM(BN308:BN314)+SUM(BN317:BN322)+SUM(BN325:BN332)+SUM(BN335:BN343)+SUM(BN346:BN351)+SUM(BN354:BN360)+SUM(BN363:BN373)+SUM(BN376:BN382)+SUM(BN385:BN389)</f>
        <v>0</v>
      </c>
      <c r="BO14" s="140"/>
      <c r="BP14" s="140">
        <f>SUM(BP17:BP18)+SUM(BP21:BP27)+SUM(BP30:BP41)+SUM(BP44:BP55)+SUM(BP58:BP59)+SUM(BP62:BP76)+SUM(BP79:BP82)+SUM(BP85:BP98)+SUM(BP101:BP103)+SUM(BP106:BP115)+SUM(BP118:BP124)+SUM(BP127:BP138)+SUM(BP141:BP150)+SUM(BP153:BP161)+SUM(BP164:BP173)+SUM(BP176:BP185)+SUM(BP188:BP198)+SUM(BP201:BP202)+SUM(BP205:BP214)+SUM(BP217:BP222)+SUM(BP225:BP229)+SUM(BP232:BP241)+SUM(BP244:BP254)+SUM(BP257:BP268)+SUM(BP271:BP275)+SUM(BP278:BP285)+SUM(BP288:BP295)+SUM(BP298:BP305)+SUM(BP308:BP314)+SUM(BP317:BP322)+SUM(BP325:BP332)+SUM(BP335:BP343)+SUM(BP346:BP351)+SUM(BP354:BP360)+SUM(BP363:BP373)+SUM(BP376:BP382)+SUM(BP385:BP389)</f>
        <v>0</v>
      </c>
      <c r="BQ14" s="140">
        <f>SUM(BQ17:BQ18)+SUM(BQ21:BQ27)+SUM(BQ30:BQ41)+SUM(BQ44:BQ55)+SUM(BQ58:BQ59)+SUM(BQ62:BQ76)+SUM(BQ79:BQ82)+SUM(BQ85:BQ98)+SUM(BQ101:BQ103)+SUM(BQ106:BQ115)+SUM(BQ118:BQ124)+SUM(BQ127:BQ138)+SUM(BQ141:BQ150)+SUM(BQ153:BQ161)+SUM(BQ164:BQ173)+SUM(BQ176:BQ185)+SUM(BQ188:BQ198)+SUM(BQ201:BQ202)+SUM(BQ205:BQ214)+SUM(BQ217:BQ222)+SUM(BQ225:BQ229)+SUM(BQ232:BQ241)+SUM(BQ244:BQ254)+SUM(BQ257:BQ268)+SUM(BQ271:BQ275)+SUM(BQ278:BQ285)+SUM(BQ288:BQ295)+SUM(BQ298:BQ305)+SUM(BQ308:BQ314)+SUM(BQ317:BQ322)+SUM(BQ325:BQ332)+SUM(BQ335:BQ343)+SUM(BQ346:BQ351)+SUM(BQ354:BQ360)+SUM(BQ363:BQ373)+SUM(BQ376:BQ382)+SUM(BQ385:BQ389)</f>
        <v>0</v>
      </c>
      <c r="BR14" s="140">
        <f>SUM(BR17:BR18)+SUM(BR21:BR27)+SUM(BR30:BR41)+SUM(BR44:BR55)+SUM(BR58:BR59)+SUM(BR62:BR76)+SUM(BR79:BR82)+SUM(BR85:BR98)+SUM(BR101:BR103)+SUM(BR106:BR115)+SUM(BR118:BR124)+SUM(BR127:BR138)+SUM(BR141:BR150)+SUM(BR153:BR161)+SUM(BR164:BR173)+SUM(BR176:BR185)+SUM(BR188:BR198)+SUM(BR201:BR202)+SUM(BR205:BR214)+SUM(BR217:BR222)+SUM(BR225:BR229)+SUM(BR232:BR241)+SUM(BR244:BR254)+SUM(BR257:BR268)+SUM(BR271:BR275)+SUM(BR278:BR285)+SUM(BR288:BR295)+SUM(BR298:BR305)+SUM(BR308:BR314)+SUM(BR317:BR322)+SUM(BR325:BR332)+SUM(BR335:BR343)+SUM(BR346:BR351)+SUM(BR354:BR360)+SUM(BR363:BR373)+SUM(BR376:BR382)+SUM(BR385:BR389)</f>
        <v>0</v>
      </c>
      <c r="BS14" s="140"/>
      <c r="BT14" s="140">
        <f>SUM(BT17:BT18)+SUM(BT21:BT27)+SUM(BT30:BT41)+SUM(BT44:BT55)+SUM(BT58:BT59)+SUM(BT62:BT76)+SUM(BT79:BT82)+SUM(BT85:BT98)+SUM(BT101:BT103)+SUM(BT106:BT115)+SUM(BT118:BT124)+SUM(BT127:BT138)+SUM(BT141:BT150)+SUM(BT153:BT161)+SUM(BT164:BT173)+SUM(BT176:BT185)+SUM(BT188:BT198)+SUM(BT201:BT202)+SUM(BT205:BT214)+SUM(BT217:BT222)+SUM(BT225:BT229)+SUM(BT232:BT241)+SUM(BT244:BT254)+SUM(BT257:BT268)+SUM(BT271:BT275)+SUM(BT278:BT285)+SUM(BT288:BT295)+SUM(BT298:BT305)+SUM(BT308:BT314)+SUM(BT317:BT322)+SUM(BT325:BT332)+SUM(BT335:BT343)+SUM(BT346:BT351)+SUM(BT354:BT360)+SUM(BT363:BT373)+SUM(BT376:BT382)+SUM(BT385:BT389)</f>
        <v>0</v>
      </c>
      <c r="BU14" s="140">
        <f>SUM(BU17:BU18)+SUM(BU21:BU27)+SUM(BU30:BU41)+SUM(BU44:BU55)+SUM(BU58:BU59)+SUM(BU62:BU76)+SUM(BU79:BU82)+SUM(BU85:BU98)+SUM(BU101:BU103)+SUM(BU106:BU115)+SUM(BU118:BU124)+SUM(BU127:BU138)+SUM(BU141:BU150)+SUM(BU153:BU161)+SUM(BU164:BU173)+SUM(BU176:BU185)+SUM(BU188:BU198)+SUM(BU201:BU202)+SUM(BU205:BU214)+SUM(BU217:BU222)+SUM(BU225:BU229)+SUM(BU232:BU241)+SUM(BU244:BU254)+SUM(BU257:BU268)+SUM(BU271:BU275)+SUM(BU278:BU285)+SUM(BU288:BU295)+SUM(BU298:BU305)+SUM(BU308:BU314)+SUM(BU317:BU322)+SUM(BU325:BU332)+SUM(BU335:BU343)+SUM(BU346:BU351)+SUM(BU354:BU360)+SUM(BU363:BU373)+SUM(BU376:BU382)+SUM(BU385:BU389)</f>
        <v>0</v>
      </c>
      <c r="BV14" s="140">
        <f>SUM(BV17:BV18)+SUM(BV21:BV27)+SUM(BV30:BV41)+SUM(BV44:BV55)+SUM(BV58:BV59)+SUM(BV62:BV76)+SUM(BV79:BV82)+SUM(BV85:BV98)+SUM(BV101:BV103)+SUM(BV106:BV115)+SUM(BV118:BV124)+SUM(BV127:BV138)+SUM(BV141:BV150)+SUM(BV153:BV161)+SUM(BV164:BV173)+SUM(BV176:BV185)+SUM(BV188:BV198)+SUM(BV201:BV202)+SUM(BV205:BV214)+SUM(BV217:BV222)+SUM(BV225:BV229)+SUM(BV232:BV241)+SUM(BV244:BV254)+SUM(BV257:BV268)+SUM(BV271:BV275)+SUM(BV278:BV285)+SUM(BV288:BV295)+SUM(BV298:BV305)+SUM(BV308:BV314)+SUM(BV317:BV322)+SUM(BV325:BV332)+SUM(BV335:BV343)+SUM(BV346:BV351)+SUM(BV354:BV360)+SUM(BV363:BV373)+SUM(BV376:BV382)+SUM(BV385:BV389)</f>
        <v>0</v>
      </c>
      <c r="BW14" s="140"/>
      <c r="BX14" s="140">
        <f>SUM(BX17:BX18)+SUM(BX21:BX27)+SUM(BX30:BX41)+SUM(BX44:BX55)+SUM(BX58:BX59)+SUM(BX62:BX76)+SUM(BX79:BX82)+SUM(BX85:BX98)+SUM(BX101:BX103)+SUM(BX106:BX115)+SUM(BX118:BX124)+SUM(BX127:BX138)+SUM(BX141:BX150)+SUM(BX153:BX161)+SUM(BX164:BX173)+SUM(BX176:BX185)+SUM(BX188:BX198)+SUM(BX201:BX202)+SUM(BX205:BX214)+SUM(BX217:BX222)+SUM(BX225:BX229)+SUM(BX232:BX241)+SUM(BX244:BX254)+SUM(BX257:BX268)+SUM(BX271:BX275)+SUM(BX278:BX285)+SUM(BX288:BX295)+SUM(BX298:BX305)+SUM(BX308:BX314)+SUM(BX317:BX322)+SUM(BX325:BX332)+SUM(BX335:BX343)+SUM(BX346:BX351)+SUM(BX354:BX360)+SUM(BX363:BX373)+SUM(BX376:BX382)+SUM(BX385:BX389)</f>
        <v>0</v>
      </c>
      <c r="BY14" s="140">
        <f>SUM(BY17:BY18)+SUM(BY21:BY27)+SUM(BY30:BY41)+SUM(BY44:BY55)+SUM(BY58:BY59)+SUM(BY62:BY76)+SUM(BY79:BY82)+SUM(BY85:BY98)+SUM(BY101:BY103)+SUM(BY106:BY115)+SUM(BY118:BY124)+SUM(BY127:BY138)+SUM(BY141:BY150)+SUM(BY153:BY161)+SUM(BY164:BY173)+SUM(BY176:BY185)+SUM(BY188:BY198)+SUM(BY201:BY202)+SUM(BY205:BY214)+SUM(BY217:BY222)+SUM(BY225:BY229)+SUM(BY232:BY241)+SUM(BY244:BY254)+SUM(BY257:BY268)+SUM(BY271:BY275)+SUM(BY278:BY285)+SUM(BY288:BY295)+SUM(BY298:BY305)+SUM(BY308:BY314)+SUM(BY317:BY322)+SUM(BY325:BY332)+SUM(BY335:BY343)+SUM(BY346:BY351)+SUM(BY354:BY360)+SUM(BY363:BY373)+SUM(BY376:BY382)+SUM(BY385:BY389)</f>
        <v>0</v>
      </c>
      <c r="BZ14" s="140">
        <f>SUM(BZ17:BZ18)+SUM(BZ21:BZ27)+SUM(BZ30:BZ41)+SUM(BZ44:BZ55)+SUM(BZ58:BZ59)+SUM(BZ62:BZ76)+SUM(BZ79:BZ82)+SUM(BZ85:BZ98)+SUM(BZ101:BZ103)+SUM(BZ106:BZ115)+SUM(BZ118:BZ124)+SUM(BZ127:BZ138)+SUM(BZ141:BZ150)+SUM(BZ153:BZ161)+SUM(BZ164:BZ173)+SUM(BZ176:BZ185)+SUM(BZ188:BZ198)+SUM(BZ201:BZ202)+SUM(BZ205:BZ214)+SUM(BZ217:BZ222)+SUM(BZ225:BZ229)+SUM(BZ232:BZ241)+SUM(BZ244:BZ254)+SUM(BZ257:BZ268)+SUM(BZ271:BZ275)+SUM(BZ278:BZ285)+SUM(BZ288:BZ295)+SUM(BZ298:BZ305)+SUM(BZ308:BZ314)+SUM(BZ317:BZ322)+SUM(BZ325:BZ332)+SUM(BZ335:BZ343)+SUM(BZ346:BZ351)+SUM(BZ354:BZ360)+SUM(BZ363:BZ373)+SUM(BZ376:BZ382)+SUM(BZ385:BZ389)</f>
        <v>0</v>
      </c>
      <c r="CA14" s="140"/>
      <c r="CB14" s="140">
        <f>SUM(CB17:CB18)+SUM(CB21:CB27)+SUM(CB30:CB41)+SUM(CB44:CB55)+SUM(CB58:CB59)+SUM(CB62:CB76)+SUM(CB79:CB82)+SUM(CB85:CB98)+SUM(CB101:CB103)+SUM(CB106:CB115)+SUM(CB118:CB124)+SUM(CB127:CB138)+SUM(CB141:CB150)+SUM(CB153:CB161)+SUM(CB164:CB173)+SUM(CB176:CB185)+SUM(CB188:CB198)+SUM(CB201:CB202)+SUM(CB205:CB214)+SUM(CB217:CB222)+SUM(CB225:CB229)+SUM(CB232:CB241)+SUM(CB244:CB254)+SUM(CB257:CB268)+SUM(CB271:CB275)+SUM(CB278:CB285)+SUM(CB288:CB295)+SUM(CB298:CB305)+SUM(CB308:CB314)+SUM(CB317:CB322)+SUM(CB325:CB332)+SUM(CB335:CB343)+SUM(CB346:CB351)+SUM(CB354:CB360)+SUM(CB363:CB373)+SUM(CB376:CB382)+SUM(CB385:CB389)</f>
        <v>0</v>
      </c>
      <c r="CC14" s="140">
        <f>SUM(CC17:CC18)+SUM(CC21:CC27)+SUM(CC30:CC41)+SUM(CC44:CC55)+SUM(CC58:CC59)+SUM(CC62:CC76)+SUM(CC79:CC82)+SUM(CC85:CC98)+SUM(CC101:CC103)+SUM(CC106:CC115)+SUM(CC118:CC124)+SUM(CC127:CC138)+SUM(CC141:CC150)+SUM(CC153:CC161)+SUM(CC164:CC173)+SUM(CC176:CC185)+SUM(CC188:CC198)+SUM(CC201:CC202)+SUM(CC205:CC214)+SUM(CC217:CC222)+SUM(CC225:CC229)+SUM(CC232:CC241)+SUM(CC244:CC254)+SUM(CC257:CC268)+SUM(CC271:CC275)+SUM(CC278:CC285)+SUM(CC288:CC295)+SUM(CC298:CC305)+SUM(CC308:CC314)+SUM(CC317:CC322)+SUM(CC325:CC332)+SUM(CC335:CC343)+SUM(CC346:CC351)+SUM(CC354:CC360)+SUM(CC363:CC373)+SUM(CC376:CC382)+SUM(CC385:CC389)</f>
        <v>0</v>
      </c>
      <c r="CD14" s="140">
        <f>SUM(CD17:CD18)+SUM(CD21:CD27)+SUM(CD30:CD41)+SUM(CD44:CD55)+SUM(CD58:CD59)+SUM(CD62:CD76)+SUM(CD79:CD82)+SUM(CD85:CD98)+SUM(CD101:CD103)+SUM(CD106:CD115)+SUM(CD118:CD124)+SUM(CD127:CD138)+SUM(CD141:CD150)+SUM(CD153:CD161)+SUM(CD164:CD173)+SUM(CD176:CD185)+SUM(CD188:CD198)+SUM(CD201:CD202)+SUM(CD205:CD214)+SUM(CD217:CD222)+SUM(CD225:CD229)+SUM(CD232:CD241)+SUM(CD244:CD254)+SUM(CD257:CD268)+SUM(CD271:CD275)+SUM(CD278:CD285)+SUM(CD288:CD295)+SUM(CD298:CD305)+SUM(CD308:CD314)+SUM(CD317:CD322)+SUM(CD325:CD332)+SUM(CD335:CD343)+SUM(CD346:CD351)+SUM(CD354:CD360)+SUM(CD363:CD373)+SUM(CD376:CD382)+SUM(CD385:CD389)</f>
        <v>0</v>
      </c>
      <c r="CE14" s="140"/>
    </row>
    <row r="15" spans="1:84" s="155" customFormat="1" ht="30.75" customHeight="1" x14ac:dyDescent="0.25">
      <c r="A15" s="87" t="s">
        <v>147</v>
      </c>
      <c r="B15" s="75">
        <f t="shared" ref="B15" si="58">H15+L15+P15+T15+X15+AB15+AF15+AJ15+AN15+AR15+AV15+AZ15+BD15+BH15+BL15+BP15+BT15+BX15+CB15</f>
        <v>246534.80000000005</v>
      </c>
      <c r="C15" s="75">
        <f t="shared" ref="C15" si="59">I15+M15+Q15+U15+Y15+AC15+AG15+AK15+AO15+AS15+AW15+BA15+BE15+BI15+BM15+BQ15+BU15+BY15+CC15</f>
        <v>274765</v>
      </c>
      <c r="D15" s="75">
        <f t="shared" ref="D15" si="60">I15+M15+Q15+U15+Y15+AC15+AG15+AK15+AO15+AS15+AW15+BA15+BE15+BI15+BM15+BQ15+BU15+BY15+CC15</f>
        <v>274765</v>
      </c>
      <c r="E15" s="75"/>
      <c r="F15" s="75">
        <f t="shared" si="39"/>
        <v>188690.87540000005</v>
      </c>
      <c r="G15" s="29">
        <f t="shared" si="0"/>
        <v>68.673548450494067</v>
      </c>
      <c r="H15" s="75">
        <f>SUM(H16:H18)</f>
        <v>551.1</v>
      </c>
      <c r="I15" s="75">
        <f>SUM(I16:I18)</f>
        <v>308</v>
      </c>
      <c r="J15" s="75">
        <f>SUM(J16:J18)</f>
        <v>210.548</v>
      </c>
      <c r="K15" s="29">
        <f>J15/I15*100</f>
        <v>68.359740259740263</v>
      </c>
      <c r="L15" s="75">
        <f>SUM(L16:L18)</f>
        <v>127</v>
      </c>
      <c r="M15" s="75">
        <f>SUM(M16:M18)</f>
        <v>125.9</v>
      </c>
      <c r="N15" s="75">
        <f>SUM(N16:N18)</f>
        <v>65.985990000000001</v>
      </c>
      <c r="O15" s="29">
        <f>N15/M15*100</f>
        <v>52.411429706115968</v>
      </c>
      <c r="P15" s="75">
        <f>SUM(P16:P18)</f>
        <v>1801.5</v>
      </c>
      <c r="Q15" s="75">
        <f>SUM(Q16:Q18)</f>
        <v>461.5</v>
      </c>
      <c r="R15" s="75">
        <f>SUM(R16:R18)</f>
        <v>263.95623000000001</v>
      </c>
      <c r="S15" s="29">
        <f>R15/Q15*100</f>
        <v>57.195282773564458</v>
      </c>
      <c r="T15" s="75">
        <f>SUM(T16:T18)</f>
        <v>25963.9</v>
      </c>
      <c r="U15" s="75">
        <f>SUM(U16:U18)</f>
        <v>29681.8</v>
      </c>
      <c r="V15" s="75">
        <f>SUM(V16:V18)</f>
        <v>21646.296200000001</v>
      </c>
      <c r="W15" s="29">
        <f>V15/U15*100</f>
        <v>72.927841977238586</v>
      </c>
      <c r="X15" s="75">
        <f>SUM(X16:X18)</f>
        <v>4154.5</v>
      </c>
      <c r="Y15" s="75">
        <f>SUM(Y16:Y18)</f>
        <v>4154.5</v>
      </c>
      <c r="Z15" s="75">
        <f>SUM(Z16:Z18)</f>
        <v>1677.51331</v>
      </c>
      <c r="AA15" s="29">
        <f>Z15/Y15*100</f>
        <v>40.378223853652671</v>
      </c>
      <c r="AB15" s="75">
        <f>SUM(AB16:AB18)</f>
        <v>139.6</v>
      </c>
      <c r="AC15" s="75">
        <f>SUM(AC16:AC18)</f>
        <v>138.4</v>
      </c>
      <c r="AD15" s="75">
        <f>SUM(AD16:AD18)</f>
        <v>86.549490000000006</v>
      </c>
      <c r="AE15" s="29">
        <f>AD15/AC15*100</f>
        <v>62.535758670520238</v>
      </c>
      <c r="AF15" s="75">
        <f>SUM(AF16:AF18)</f>
        <v>199277.5</v>
      </c>
      <c r="AG15" s="75">
        <f>SUM(AG16:AG18)</f>
        <v>216971.3</v>
      </c>
      <c r="AH15" s="75">
        <f>SUM(AH16:AH18)</f>
        <v>150085.34430000003</v>
      </c>
      <c r="AI15" s="29">
        <f>AH15/AG15*100</f>
        <v>69.172901807750634</v>
      </c>
      <c r="AJ15" s="75">
        <f>SUM(AJ16:AJ18)</f>
        <v>536.70000000000005</v>
      </c>
      <c r="AK15" s="75">
        <f>SUM(AK16:AK18)</f>
        <v>536.70000000000005</v>
      </c>
      <c r="AL15" s="75">
        <f>SUM(AL16:AL18)</f>
        <v>378.17953</v>
      </c>
      <c r="AM15" s="28">
        <f>AL15/AK15*100</f>
        <v>70.463858766536234</v>
      </c>
      <c r="AN15" s="75">
        <f t="shared" ref="AN15" si="61">SUM(AN16:AN18)</f>
        <v>0</v>
      </c>
      <c r="AO15" s="75">
        <f t="shared" ref="AO15:BB15" si="62">SUM(AO16:AO18)</f>
        <v>0</v>
      </c>
      <c r="AP15" s="75">
        <f t="shared" si="62"/>
        <v>0</v>
      </c>
      <c r="AQ15" s="75">
        <f t="shared" si="62"/>
        <v>0</v>
      </c>
      <c r="AR15" s="75">
        <f t="shared" ref="AR15" si="63">SUM(AR16:AR18)</f>
        <v>536.70000000000005</v>
      </c>
      <c r="AS15" s="75">
        <f t="shared" si="62"/>
        <v>536.70000000000005</v>
      </c>
      <c r="AT15" s="75">
        <f t="shared" si="62"/>
        <v>402.52499999999998</v>
      </c>
      <c r="AU15" s="75">
        <f t="shared" si="62"/>
        <v>74.999999999999986</v>
      </c>
      <c r="AV15" s="75">
        <f t="shared" ref="AV15" si="64">SUM(AV16:AV18)</f>
        <v>536.70000000000005</v>
      </c>
      <c r="AW15" s="75">
        <f t="shared" si="62"/>
        <v>536.70000000000005</v>
      </c>
      <c r="AX15" s="75">
        <f t="shared" si="62"/>
        <v>370.51334000000003</v>
      </c>
      <c r="AY15" s="75">
        <f t="shared" si="62"/>
        <v>69.035464877957892</v>
      </c>
      <c r="AZ15" s="75">
        <f t="shared" ref="AZ15" si="65">SUM(AZ16:AZ18)</f>
        <v>885.6</v>
      </c>
      <c r="BA15" s="75">
        <f t="shared" si="62"/>
        <v>885.6</v>
      </c>
      <c r="BB15" s="75">
        <f t="shared" si="62"/>
        <v>664.2</v>
      </c>
      <c r="BC15" s="29">
        <f>BB15/BA15*100</f>
        <v>75</v>
      </c>
      <c r="BD15" s="75">
        <v>0</v>
      </c>
      <c r="BE15" s="75">
        <f t="shared" ref="BE15:BJ15" si="66">SUM(BE16:BE18)</f>
        <v>0</v>
      </c>
      <c r="BF15" s="75">
        <f t="shared" si="66"/>
        <v>0</v>
      </c>
      <c r="BG15" s="75">
        <f t="shared" si="66"/>
        <v>0</v>
      </c>
      <c r="BH15" s="75">
        <f t="shared" si="66"/>
        <v>1336.6000000000001</v>
      </c>
      <c r="BI15" s="75">
        <f t="shared" si="66"/>
        <v>1338</v>
      </c>
      <c r="BJ15" s="75">
        <f t="shared" si="66"/>
        <v>788.06901000000005</v>
      </c>
      <c r="BK15" s="28">
        <f>BJ15/BI15*100</f>
        <v>58.899029147982063</v>
      </c>
      <c r="BL15" s="75">
        <f>SUM(BL16:BL18)</f>
        <v>10600.9</v>
      </c>
      <c r="BM15" s="75">
        <f>SUM(BM16:BM18)</f>
        <v>18906.599999999999</v>
      </c>
      <c r="BN15" s="75">
        <f>SUM(BN16:BN18)</f>
        <v>11967.9</v>
      </c>
      <c r="BO15" s="29">
        <f>BN15/BM15*100</f>
        <v>63.300117419313892</v>
      </c>
      <c r="BP15" s="75">
        <f>SUM(BP16:BP18)</f>
        <v>63.5</v>
      </c>
      <c r="BQ15" s="75">
        <f>SUM(BQ16:BQ18)</f>
        <v>161.30000000000001</v>
      </c>
      <c r="BR15" s="75">
        <f>SUM(BR16:BR18)</f>
        <v>76.194999999999993</v>
      </c>
      <c r="BS15" s="29">
        <f>BR15/BQ15*100</f>
        <v>47.238065716057029</v>
      </c>
      <c r="BT15" s="75">
        <f>SUM(BT16:BT18)</f>
        <v>1.7</v>
      </c>
      <c r="BU15" s="75">
        <f>SUM(BU16:BU18)</f>
        <v>0.7</v>
      </c>
      <c r="BV15" s="75">
        <f>SUM(BV16:BV18)</f>
        <v>0</v>
      </c>
      <c r="BW15" s="29">
        <f>BV15/BU15*100</f>
        <v>0</v>
      </c>
      <c r="BX15" s="75"/>
      <c r="BY15" s="75"/>
      <c r="BZ15" s="75"/>
      <c r="CA15" s="29"/>
      <c r="CB15" s="75">
        <f>SUM(CB16:CB18)</f>
        <v>21.3</v>
      </c>
      <c r="CC15" s="75">
        <f>SUM(CC16:CC18)</f>
        <v>21.3</v>
      </c>
      <c r="CD15" s="75">
        <f>SUM(CD16:CD18)</f>
        <v>7.1</v>
      </c>
      <c r="CE15" s="29">
        <f>CD15/CC15*100</f>
        <v>33.333333333333329</v>
      </c>
    </row>
    <row r="16" spans="1:84" ht="30" customHeight="1" x14ac:dyDescent="0.25">
      <c r="A16" s="135" t="s">
        <v>146</v>
      </c>
      <c r="B16" s="30">
        <f t="shared" ref="B16:B79" si="67">H16+L16+P16+T16+X16+AB16+AF16+AJ16+AN16+AR16+AV16+AZ16+BD16+BH16+BL16+BP16+BT16+BX16+CB16</f>
        <v>245198.20000000004</v>
      </c>
      <c r="C16" s="30">
        <f t="shared" ref="C16:C79" si="68">I16+M16+Q16+U16+Y16+AC16+AG16+AK16+AO16+AS16+AW16+BA16+BE16+BI16+BM16+BQ16+BU16+BY16+CC16</f>
        <v>273427</v>
      </c>
      <c r="D16" s="30">
        <f t="shared" ref="D16:D79" si="69">I16+M16+Q16+U16+Y16+AC16+AG16+AK16+AO16+AS16+AW16+BA16+BE16+BI16+BM16+BQ16+BU16+BY16+CC16</f>
        <v>273427</v>
      </c>
      <c r="E16" s="30"/>
      <c r="F16" s="30">
        <f t="shared" si="39"/>
        <v>187902.80639000004</v>
      </c>
      <c r="G16" s="27">
        <f t="shared" si="0"/>
        <v>68.721379523602295</v>
      </c>
      <c r="H16" s="27">
        <v>551.1</v>
      </c>
      <c r="I16" s="27">
        <v>308</v>
      </c>
      <c r="J16" s="27">
        <v>210.548</v>
      </c>
      <c r="K16" s="27">
        <f>J16/I16*100</f>
        <v>68.359740259740263</v>
      </c>
      <c r="L16" s="27">
        <v>127</v>
      </c>
      <c r="M16" s="27">
        <v>125.9</v>
      </c>
      <c r="N16" s="27">
        <v>65.985990000000001</v>
      </c>
      <c r="O16" s="27">
        <f>N16/M16*100</f>
        <v>52.411429706115968</v>
      </c>
      <c r="P16" s="27">
        <v>1801.5</v>
      </c>
      <c r="Q16" s="27">
        <v>461.5</v>
      </c>
      <c r="R16" s="27">
        <v>263.95623000000001</v>
      </c>
      <c r="S16" s="27">
        <f>R16/Q16*100</f>
        <v>57.195282773564458</v>
      </c>
      <c r="T16" s="27">
        <v>25963.9</v>
      </c>
      <c r="U16" s="27">
        <v>29681.8</v>
      </c>
      <c r="V16" s="27">
        <v>21646.296200000001</v>
      </c>
      <c r="W16" s="27">
        <f>V16/U16*100</f>
        <v>72.927841977238586</v>
      </c>
      <c r="X16" s="27">
        <v>4154.5</v>
      </c>
      <c r="Y16" s="27">
        <v>4154.5</v>
      </c>
      <c r="Z16" s="27">
        <v>1677.51331</v>
      </c>
      <c r="AA16" s="27">
        <f>Z16/Y16*100</f>
        <v>40.378223853652671</v>
      </c>
      <c r="AB16" s="27">
        <v>139.6</v>
      </c>
      <c r="AC16" s="27">
        <v>138.4</v>
      </c>
      <c r="AD16" s="27">
        <v>86.549490000000006</v>
      </c>
      <c r="AE16" s="27">
        <f>AD16/AC16*100</f>
        <v>62.535758670520238</v>
      </c>
      <c r="AF16" s="27">
        <v>199277.5</v>
      </c>
      <c r="AG16" s="27">
        <v>216971.3</v>
      </c>
      <c r="AH16" s="27">
        <v>150085.34430000003</v>
      </c>
      <c r="AI16" s="27">
        <f>AH16/AG16*100</f>
        <v>69.172901807750634</v>
      </c>
      <c r="AJ16" s="27">
        <v>536.70000000000005</v>
      </c>
      <c r="AK16" s="27">
        <v>536.70000000000005</v>
      </c>
      <c r="AL16" s="27">
        <v>378.17953</v>
      </c>
      <c r="AM16" s="26">
        <f>AL16/AK16*100</f>
        <v>70.463858766536234</v>
      </c>
      <c r="AN16" s="27"/>
      <c r="AO16" s="27"/>
      <c r="AP16" s="27"/>
      <c r="AQ16" s="27"/>
      <c r="AR16" s="27">
        <v>536.70000000000005</v>
      </c>
      <c r="AS16" s="27">
        <v>536.70000000000005</v>
      </c>
      <c r="AT16" s="27">
        <v>402.52499999999998</v>
      </c>
      <c r="AU16" s="27">
        <f>AT16/AS16*100</f>
        <v>74.999999999999986</v>
      </c>
      <c r="AV16" s="27">
        <v>536.70000000000005</v>
      </c>
      <c r="AW16" s="27">
        <v>536.70000000000005</v>
      </c>
      <c r="AX16" s="27">
        <v>370.51334000000003</v>
      </c>
      <c r="AY16" s="27">
        <f>AX16/AW16*100</f>
        <v>69.035464877957892</v>
      </c>
      <c r="AZ16" s="27">
        <v>885.6</v>
      </c>
      <c r="BA16" s="27">
        <v>885.6</v>
      </c>
      <c r="BB16" s="27">
        <v>664.2</v>
      </c>
      <c r="BC16" s="27">
        <f>BB16/BA16*100</f>
        <v>75</v>
      </c>
      <c r="BD16" s="27">
        <v>0</v>
      </c>
      <c r="BE16" s="27">
        <v>0</v>
      </c>
      <c r="BF16" s="27">
        <v>0</v>
      </c>
      <c r="BG16" s="27"/>
      <c r="BH16" s="27"/>
      <c r="BI16" s="27"/>
      <c r="BJ16" s="27"/>
      <c r="BK16" s="26"/>
      <c r="BL16" s="27">
        <v>10600.9</v>
      </c>
      <c r="BM16" s="27">
        <v>18906.599999999999</v>
      </c>
      <c r="BN16" s="27">
        <v>11967.9</v>
      </c>
      <c r="BO16" s="27">
        <f>BN16/BM16*100</f>
        <v>63.300117419313892</v>
      </c>
      <c r="BP16" s="27">
        <v>63.5</v>
      </c>
      <c r="BQ16" s="27">
        <v>161.30000000000001</v>
      </c>
      <c r="BR16" s="27">
        <v>76.194999999999993</v>
      </c>
      <c r="BS16" s="27">
        <f>BR16/BQ16*100</f>
        <v>47.238065716057029</v>
      </c>
      <c r="BT16" s="27">
        <v>1.7</v>
      </c>
      <c r="BU16" s="27">
        <v>0.7</v>
      </c>
      <c r="BV16" s="27">
        <v>0</v>
      </c>
      <c r="BW16" s="27">
        <f>BV16/BU16*100</f>
        <v>0</v>
      </c>
      <c r="BX16" s="27"/>
      <c r="BY16" s="27"/>
      <c r="BZ16" s="27"/>
      <c r="CA16" s="27"/>
      <c r="CB16" s="27">
        <v>21.3</v>
      </c>
      <c r="CC16" s="27">
        <v>21.3</v>
      </c>
      <c r="CD16" s="27">
        <v>7.1</v>
      </c>
      <c r="CE16" s="27">
        <f>CD16/CC16*100</f>
        <v>33.333333333333329</v>
      </c>
    </row>
    <row r="17" spans="1:83" x14ac:dyDescent="0.25">
      <c r="A17" s="135" t="s">
        <v>148</v>
      </c>
      <c r="B17" s="30">
        <f t="shared" si="67"/>
        <v>1179.4000000000001</v>
      </c>
      <c r="C17" s="30">
        <f t="shared" si="68"/>
        <v>1180.5999999999999</v>
      </c>
      <c r="D17" s="30">
        <f t="shared" si="69"/>
        <v>1180.5999999999999</v>
      </c>
      <c r="E17" s="30"/>
      <c r="F17" s="30">
        <f t="shared" si="39"/>
        <v>679.31401000000005</v>
      </c>
      <c r="G17" s="26">
        <f t="shared" si="0"/>
        <v>57.539726410299849</v>
      </c>
      <c r="H17" s="26"/>
      <c r="I17" s="26"/>
      <c r="J17" s="26"/>
      <c r="K17" s="26"/>
      <c r="L17" s="26"/>
      <c r="M17" s="26"/>
      <c r="N17" s="26"/>
      <c r="O17" s="27"/>
      <c r="P17" s="26"/>
      <c r="Q17" s="26"/>
      <c r="R17" s="26"/>
      <c r="S17" s="27"/>
      <c r="T17" s="26"/>
      <c r="U17" s="26"/>
      <c r="V17" s="26"/>
      <c r="W17" s="27"/>
      <c r="X17" s="26"/>
      <c r="Y17" s="26"/>
      <c r="Z17" s="26"/>
      <c r="AA17" s="26"/>
      <c r="AB17" s="26"/>
      <c r="AC17" s="26"/>
      <c r="AD17" s="26"/>
      <c r="AE17" s="26"/>
      <c r="AF17" s="26"/>
      <c r="AG17" s="26"/>
      <c r="AH17" s="26"/>
      <c r="AI17" s="27"/>
      <c r="AJ17" s="26"/>
      <c r="AK17" s="26"/>
      <c r="AL17" s="26"/>
      <c r="AM17" s="26"/>
      <c r="AN17" s="26"/>
      <c r="AO17" s="26"/>
      <c r="AP17" s="26"/>
      <c r="AQ17" s="26"/>
      <c r="AR17" s="26"/>
      <c r="AS17" s="26"/>
      <c r="AT17" s="26"/>
      <c r="AU17" s="26"/>
      <c r="AV17" s="26"/>
      <c r="AW17" s="26"/>
      <c r="AX17" s="26"/>
      <c r="AY17" s="26"/>
      <c r="AZ17" s="26"/>
      <c r="BA17" s="26"/>
      <c r="BB17" s="26"/>
      <c r="BC17" s="27"/>
      <c r="BD17" s="26"/>
      <c r="BE17" s="26"/>
      <c r="BF17" s="26"/>
      <c r="BG17" s="26"/>
      <c r="BH17" s="26">
        <v>1179.4000000000001</v>
      </c>
      <c r="BI17" s="26">
        <v>1180.5999999999999</v>
      </c>
      <c r="BJ17" s="26">
        <v>679.31401000000005</v>
      </c>
      <c r="BK17" s="26">
        <f>BJ17/BI17*100</f>
        <v>57.539726410299849</v>
      </c>
      <c r="BL17" s="26"/>
      <c r="BM17" s="26"/>
      <c r="BN17" s="26"/>
      <c r="BO17" s="27"/>
      <c r="BP17" s="26"/>
      <c r="BQ17" s="26"/>
      <c r="BR17" s="26"/>
      <c r="BS17" s="27"/>
      <c r="BT17" s="26"/>
      <c r="BU17" s="26"/>
      <c r="BV17" s="26"/>
      <c r="BW17" s="27"/>
      <c r="BX17" s="26"/>
      <c r="BY17" s="26"/>
      <c r="BZ17" s="26"/>
      <c r="CA17" s="27"/>
      <c r="CB17" s="26"/>
      <c r="CC17" s="26"/>
      <c r="CD17" s="26"/>
      <c r="CE17" s="27"/>
    </row>
    <row r="18" spans="1:83" x14ac:dyDescent="0.25">
      <c r="A18" s="135" t="s">
        <v>307</v>
      </c>
      <c r="B18" s="30">
        <f t="shared" si="67"/>
        <v>157.19999999999999</v>
      </c>
      <c r="C18" s="30">
        <f t="shared" si="68"/>
        <v>157.4</v>
      </c>
      <c r="D18" s="30">
        <f t="shared" si="69"/>
        <v>157.4</v>
      </c>
      <c r="E18" s="30"/>
      <c r="F18" s="30">
        <f t="shared" si="39"/>
        <v>108.755</v>
      </c>
      <c r="G18" s="26">
        <f t="shared" si="0"/>
        <v>69.094663278271923</v>
      </c>
      <c r="H18" s="26"/>
      <c r="I18" s="26"/>
      <c r="J18" s="26"/>
      <c r="K18" s="26"/>
      <c r="L18" s="26"/>
      <c r="M18" s="26"/>
      <c r="N18" s="26"/>
      <c r="O18" s="27"/>
      <c r="P18" s="26"/>
      <c r="Q18" s="26"/>
      <c r="R18" s="26"/>
      <c r="S18" s="27"/>
      <c r="T18" s="26"/>
      <c r="U18" s="26"/>
      <c r="V18" s="26"/>
      <c r="W18" s="27"/>
      <c r="X18" s="26"/>
      <c r="Y18" s="26"/>
      <c r="Z18" s="26"/>
      <c r="AA18" s="26"/>
      <c r="AB18" s="26"/>
      <c r="AC18" s="26"/>
      <c r="AD18" s="26"/>
      <c r="AE18" s="26"/>
      <c r="AF18" s="26"/>
      <c r="AG18" s="26"/>
      <c r="AH18" s="26"/>
      <c r="AI18" s="27"/>
      <c r="AJ18" s="26"/>
      <c r="AK18" s="26"/>
      <c r="AL18" s="26"/>
      <c r="AM18" s="26"/>
      <c r="AN18" s="26"/>
      <c r="AO18" s="26"/>
      <c r="AP18" s="26"/>
      <c r="AQ18" s="26"/>
      <c r="AR18" s="26"/>
      <c r="AS18" s="26"/>
      <c r="AT18" s="26"/>
      <c r="AU18" s="26"/>
      <c r="AV18" s="26"/>
      <c r="AW18" s="26"/>
      <c r="AX18" s="26"/>
      <c r="AY18" s="26"/>
      <c r="AZ18" s="26"/>
      <c r="BA18" s="26"/>
      <c r="BB18" s="26"/>
      <c r="BC18" s="27"/>
      <c r="BD18" s="26"/>
      <c r="BE18" s="26"/>
      <c r="BF18" s="26"/>
      <c r="BG18" s="26"/>
      <c r="BH18" s="26">
        <v>157.19999999999999</v>
      </c>
      <c r="BI18" s="26">
        <v>157.4</v>
      </c>
      <c r="BJ18" s="26">
        <v>108.755</v>
      </c>
      <c r="BK18" s="26">
        <f>BJ18/BI18*100</f>
        <v>69.094663278271923</v>
      </c>
      <c r="BL18" s="26"/>
      <c r="BM18" s="26"/>
      <c r="BN18" s="26"/>
      <c r="BO18" s="27"/>
      <c r="BP18" s="26"/>
      <c r="BQ18" s="26"/>
      <c r="BR18" s="26"/>
      <c r="BS18" s="27"/>
      <c r="BT18" s="26"/>
      <c r="BU18" s="26"/>
      <c r="BV18" s="26"/>
      <c r="BW18" s="27"/>
      <c r="BX18" s="26"/>
      <c r="BY18" s="26"/>
      <c r="BZ18" s="26"/>
      <c r="CA18" s="27"/>
      <c r="CB18" s="26"/>
      <c r="CC18" s="26"/>
      <c r="CD18" s="26"/>
      <c r="CE18" s="27"/>
    </row>
    <row r="19" spans="1:83" s="154" customFormat="1" ht="30" customHeight="1" x14ac:dyDescent="0.25">
      <c r="A19" s="136" t="s">
        <v>150</v>
      </c>
      <c r="B19" s="75">
        <f t="shared" si="67"/>
        <v>257543.80000000002</v>
      </c>
      <c r="C19" s="75">
        <f t="shared" si="68"/>
        <v>303745.40000000014</v>
      </c>
      <c r="D19" s="75">
        <f t="shared" si="69"/>
        <v>303745.40000000014</v>
      </c>
      <c r="E19" s="75"/>
      <c r="F19" s="75">
        <f t="shared" si="39"/>
        <v>225835.88168000002</v>
      </c>
      <c r="G19" s="29">
        <f t="shared" si="0"/>
        <v>74.350387423151076</v>
      </c>
      <c r="H19" s="29">
        <f>SUM(H20:H27)</f>
        <v>960.1</v>
      </c>
      <c r="I19" s="29">
        <f>SUM(I20:I27)</f>
        <v>737.3</v>
      </c>
      <c r="J19" s="29">
        <f>SUM(J20:J27)</f>
        <v>552.97500000000002</v>
      </c>
      <c r="K19" s="29">
        <f>J19/I19*100</f>
        <v>75.000000000000014</v>
      </c>
      <c r="L19" s="29">
        <f>SUM(L20:L27)</f>
        <v>144.1</v>
      </c>
      <c r="M19" s="29">
        <f>SUM(M20:M27)</f>
        <v>142.9</v>
      </c>
      <c r="N19" s="29">
        <f>SUM(N20:N27)</f>
        <v>73.408070000000009</v>
      </c>
      <c r="O19" s="29">
        <f>N19/M19*100</f>
        <v>51.370237928621421</v>
      </c>
      <c r="P19" s="29">
        <f>SUM(P20:P27)</f>
        <v>2051.6999999999998</v>
      </c>
      <c r="Q19" s="29">
        <f>SUM(Q20:Q27)</f>
        <v>1363.8</v>
      </c>
      <c r="R19" s="29">
        <f>SUM(R20:R27)</f>
        <v>1100.9749999999999</v>
      </c>
      <c r="S19" s="29">
        <f>R19/Q19*100</f>
        <v>80.728479249156763</v>
      </c>
      <c r="T19" s="29">
        <f>SUM(T20:T27)</f>
        <v>28759.5</v>
      </c>
      <c r="U19" s="29">
        <f>SUM(U20:U27)</f>
        <v>33702.300000000003</v>
      </c>
      <c r="V19" s="29">
        <f>SUM(V20:V27)</f>
        <v>28499.19931</v>
      </c>
      <c r="W19" s="29">
        <f>V19/U19*100</f>
        <v>84.561585737471916</v>
      </c>
      <c r="X19" s="29">
        <f>SUM(X20:X27)</f>
        <v>4460.8</v>
      </c>
      <c r="Y19" s="29">
        <f>SUM(Y20:Y27)</f>
        <v>4460.8</v>
      </c>
      <c r="Z19" s="29">
        <f>SUM(Z20:Z27)</f>
        <v>1608.375</v>
      </c>
      <c r="AA19" s="29">
        <f>Z19/Y19*100</f>
        <v>36.055752331420372</v>
      </c>
      <c r="AB19" s="29">
        <f>SUM(AB20:AB27)</f>
        <v>185.1</v>
      </c>
      <c r="AC19" s="29">
        <f>SUM(AC20:AC27)</f>
        <v>183.4</v>
      </c>
      <c r="AD19" s="29">
        <f>SUM(AD20:AD27)</f>
        <v>65.077399999999997</v>
      </c>
      <c r="AE19" s="29">
        <f>AD19/AC19*100</f>
        <v>35.483860414394762</v>
      </c>
      <c r="AF19" s="29">
        <f>SUM(AF20:AF27)</f>
        <v>202784.5</v>
      </c>
      <c r="AG19" s="29">
        <f>SUM(AG20:AG27)</f>
        <v>233934.8</v>
      </c>
      <c r="AH19" s="29">
        <f>SUM(AH20:AH27)</f>
        <v>174763.87586</v>
      </c>
      <c r="AI19" s="29">
        <f>AH19/AG19*100</f>
        <v>74.706232616951397</v>
      </c>
      <c r="AJ19" s="29">
        <f>SUM(AJ20:AJ27)</f>
        <v>466.7</v>
      </c>
      <c r="AK19" s="29">
        <f>SUM(AK20:AK27)</f>
        <v>466.7</v>
      </c>
      <c r="AL19" s="29">
        <f>SUM(AL20:AL27)</f>
        <v>328.81524999999999</v>
      </c>
      <c r="AM19" s="28">
        <f>AL19/AK19*100</f>
        <v>70.455378187272331</v>
      </c>
      <c r="AN19" s="29">
        <f t="shared" ref="AN19" si="70">SUM(AN20:AN27)</f>
        <v>26.9</v>
      </c>
      <c r="AO19" s="29">
        <f t="shared" ref="AO19:BB19" si="71">SUM(AO20:AO27)</f>
        <v>26.9</v>
      </c>
      <c r="AP19" s="29">
        <f t="shared" si="71"/>
        <v>7.7583299999999999</v>
      </c>
      <c r="AQ19" s="29">
        <f t="shared" si="71"/>
        <v>28.841375464684017</v>
      </c>
      <c r="AR19" s="29">
        <f t="shared" ref="AR19" si="72">SUM(AR20:AR27)</f>
        <v>466.7</v>
      </c>
      <c r="AS19" s="29">
        <f t="shared" si="71"/>
        <v>466.7</v>
      </c>
      <c r="AT19" s="29">
        <f t="shared" si="71"/>
        <v>350.02499999999998</v>
      </c>
      <c r="AU19" s="29">
        <f t="shared" si="71"/>
        <v>75</v>
      </c>
      <c r="AV19" s="29">
        <f t="shared" ref="AV19" si="73">SUM(AV20:AV27)</f>
        <v>466.7</v>
      </c>
      <c r="AW19" s="29">
        <f t="shared" si="71"/>
        <v>466.7</v>
      </c>
      <c r="AX19" s="29">
        <f t="shared" si="71"/>
        <v>285.70037000000002</v>
      </c>
      <c r="AY19" s="29">
        <f t="shared" si="71"/>
        <v>61.217135204628249</v>
      </c>
      <c r="AZ19" s="29">
        <f t="shared" ref="AZ19" si="74">SUM(AZ20:AZ27)</f>
        <v>1223.9000000000001</v>
      </c>
      <c r="BA19" s="29">
        <f t="shared" si="71"/>
        <v>1223.9000000000001</v>
      </c>
      <c r="BB19" s="29">
        <f t="shared" si="71"/>
        <v>918</v>
      </c>
      <c r="BC19" s="29">
        <f>BB19/BA19*100</f>
        <v>75.006127951630035</v>
      </c>
      <c r="BD19" s="29">
        <v>0</v>
      </c>
      <c r="BE19" s="29">
        <f t="shared" ref="BE19:BJ19" si="75">SUM(BE20:BE27)</f>
        <v>0</v>
      </c>
      <c r="BF19" s="29">
        <f t="shared" si="75"/>
        <v>0</v>
      </c>
      <c r="BG19" s="29">
        <f t="shared" si="75"/>
        <v>0</v>
      </c>
      <c r="BH19" s="29">
        <f t="shared" si="75"/>
        <v>1527.0999999999997</v>
      </c>
      <c r="BI19" s="29">
        <f t="shared" si="75"/>
        <v>1528.9</v>
      </c>
      <c r="BJ19" s="29">
        <f t="shared" si="75"/>
        <v>1003.83699</v>
      </c>
      <c r="BK19" s="28">
        <f>BJ19/BI19*100</f>
        <v>65.657465498070493</v>
      </c>
      <c r="BL19" s="29">
        <f>SUM(BL20:BL27)</f>
        <v>13905.4</v>
      </c>
      <c r="BM19" s="29">
        <f>SUM(BM20:BM27)</f>
        <v>24834.799999999999</v>
      </c>
      <c r="BN19" s="29">
        <f>SUM(BN20:BN27)</f>
        <v>16263.823</v>
      </c>
      <c r="BO19" s="29">
        <f>BN19/BM19*100</f>
        <v>65.488036948153407</v>
      </c>
      <c r="BP19" s="29">
        <f>SUM(BP20:BP27)</f>
        <v>47.6</v>
      </c>
      <c r="BQ19" s="29">
        <f>SUM(BQ20:BQ27)</f>
        <v>139.19999999999999</v>
      </c>
      <c r="BR19" s="29">
        <f>SUM(BR20:BR27)</f>
        <v>0</v>
      </c>
      <c r="BS19" s="29">
        <f>BR19/BQ19*100</f>
        <v>0</v>
      </c>
      <c r="BT19" s="29">
        <f>SUM(BT20:BT27)</f>
        <v>3.6</v>
      </c>
      <c r="BU19" s="29">
        <f>SUM(BU20:BU27)</f>
        <v>2.9</v>
      </c>
      <c r="BV19" s="29">
        <f>SUM(BV20:BV27)</f>
        <v>2.9</v>
      </c>
      <c r="BW19" s="29">
        <f>BV19/BU19*100</f>
        <v>100</v>
      </c>
      <c r="BX19" s="29"/>
      <c r="BY19" s="29"/>
      <c r="BZ19" s="29"/>
      <c r="CA19" s="29"/>
      <c r="CB19" s="29">
        <f>SUM(CB20:CB27)</f>
        <v>63.4</v>
      </c>
      <c r="CC19" s="29">
        <f>SUM(CC20:CC27)</f>
        <v>63.4</v>
      </c>
      <c r="CD19" s="29">
        <f>SUM(CD20:CD27)</f>
        <v>11.1371</v>
      </c>
      <c r="CE19" s="29">
        <f>CD19/CC19*100</f>
        <v>17.566403785488959</v>
      </c>
    </row>
    <row r="20" spans="1:83" x14ac:dyDescent="0.25">
      <c r="A20" s="135" t="s">
        <v>149</v>
      </c>
      <c r="B20" s="30">
        <f t="shared" si="67"/>
        <v>256016.7</v>
      </c>
      <c r="C20" s="30">
        <f t="shared" si="68"/>
        <v>302216.50000000012</v>
      </c>
      <c r="D20" s="30">
        <f t="shared" si="69"/>
        <v>302216.50000000012</v>
      </c>
      <c r="E20" s="30"/>
      <c r="F20" s="30">
        <f t="shared" si="39"/>
        <v>224832.04469000001</v>
      </c>
      <c r="G20" s="27">
        <f t="shared" si="0"/>
        <v>74.394364533372567</v>
      </c>
      <c r="H20" s="27">
        <v>960.1</v>
      </c>
      <c r="I20" s="27">
        <v>737.3</v>
      </c>
      <c r="J20" s="27">
        <v>552.97500000000002</v>
      </c>
      <c r="K20" s="27">
        <f>J20/I20*100</f>
        <v>75.000000000000014</v>
      </c>
      <c r="L20" s="27">
        <v>144.1</v>
      </c>
      <c r="M20" s="27">
        <v>142.9</v>
      </c>
      <c r="N20" s="27">
        <v>73.408070000000009</v>
      </c>
      <c r="O20" s="27">
        <f>N20/M20*100</f>
        <v>51.370237928621421</v>
      </c>
      <c r="P20" s="27">
        <v>2051.6999999999998</v>
      </c>
      <c r="Q20" s="27">
        <v>1363.8</v>
      </c>
      <c r="R20" s="27">
        <v>1100.9749999999999</v>
      </c>
      <c r="S20" s="27">
        <f>R20/Q20*100</f>
        <v>80.728479249156763</v>
      </c>
      <c r="T20" s="27">
        <v>28759.5</v>
      </c>
      <c r="U20" s="27">
        <v>33702.300000000003</v>
      </c>
      <c r="V20" s="27">
        <v>28499.19931</v>
      </c>
      <c r="W20" s="27">
        <f>V20/U20*100</f>
        <v>84.561585737471916</v>
      </c>
      <c r="X20" s="27">
        <v>4460.8</v>
      </c>
      <c r="Y20" s="27">
        <v>4460.8</v>
      </c>
      <c r="Z20" s="27">
        <v>1608.375</v>
      </c>
      <c r="AA20" s="27">
        <f>Z20/Y20*100</f>
        <v>36.055752331420372</v>
      </c>
      <c r="AB20" s="27">
        <v>185.1</v>
      </c>
      <c r="AC20" s="27">
        <v>183.4</v>
      </c>
      <c r="AD20" s="27">
        <v>65.077399999999997</v>
      </c>
      <c r="AE20" s="27">
        <f>AD20/AC20*100</f>
        <v>35.483860414394762</v>
      </c>
      <c r="AF20" s="27">
        <v>202784.5</v>
      </c>
      <c r="AG20" s="27">
        <v>233934.8</v>
      </c>
      <c r="AH20" s="27">
        <v>174763.87586</v>
      </c>
      <c r="AI20" s="27">
        <f>AH20/AG20*100</f>
        <v>74.706232616951397</v>
      </c>
      <c r="AJ20" s="27">
        <v>466.7</v>
      </c>
      <c r="AK20" s="27">
        <v>466.7</v>
      </c>
      <c r="AL20" s="27">
        <v>328.81524999999999</v>
      </c>
      <c r="AM20" s="26">
        <f>AL20/AK20*100</f>
        <v>70.455378187272331</v>
      </c>
      <c r="AN20" s="26">
        <v>26.9</v>
      </c>
      <c r="AO20" s="26">
        <v>26.9</v>
      </c>
      <c r="AP20" s="27">
        <v>7.7583299999999999</v>
      </c>
      <c r="AQ20" s="27">
        <f>AP20/AO20*100</f>
        <v>28.841375464684017</v>
      </c>
      <c r="AR20" s="27">
        <v>466.7</v>
      </c>
      <c r="AS20" s="27">
        <v>466.7</v>
      </c>
      <c r="AT20" s="27">
        <v>350.02499999999998</v>
      </c>
      <c r="AU20" s="27">
        <f>AT20/AS20*100</f>
        <v>75</v>
      </c>
      <c r="AV20" s="27">
        <v>466.7</v>
      </c>
      <c r="AW20" s="27">
        <v>466.7</v>
      </c>
      <c r="AX20" s="27">
        <v>285.70037000000002</v>
      </c>
      <c r="AY20" s="27">
        <f>AX20/AW20*100</f>
        <v>61.217135204628249</v>
      </c>
      <c r="AZ20" s="27">
        <v>1223.9000000000001</v>
      </c>
      <c r="BA20" s="27">
        <v>1223.9000000000001</v>
      </c>
      <c r="BB20" s="27">
        <v>918</v>
      </c>
      <c r="BC20" s="27">
        <f>BB20/BA20*100</f>
        <v>75.006127951630035</v>
      </c>
      <c r="BD20" s="27">
        <v>0</v>
      </c>
      <c r="BE20" s="27">
        <v>0</v>
      </c>
      <c r="BF20" s="27">
        <v>0</v>
      </c>
      <c r="BG20" s="27"/>
      <c r="BH20" s="27"/>
      <c r="BI20" s="27"/>
      <c r="BJ20" s="27"/>
      <c r="BK20" s="26"/>
      <c r="BL20" s="27">
        <v>13905.4</v>
      </c>
      <c r="BM20" s="27">
        <v>24834.799999999999</v>
      </c>
      <c r="BN20" s="27">
        <v>16263.823</v>
      </c>
      <c r="BO20" s="27">
        <f>BN20/BM20*100</f>
        <v>65.488036948153407</v>
      </c>
      <c r="BP20" s="27">
        <v>47.6</v>
      </c>
      <c r="BQ20" s="27">
        <v>139.19999999999999</v>
      </c>
      <c r="BR20" s="27">
        <v>0</v>
      </c>
      <c r="BS20" s="27">
        <f>BR20/BQ20*100</f>
        <v>0</v>
      </c>
      <c r="BT20" s="27">
        <v>3.6</v>
      </c>
      <c r="BU20" s="27">
        <v>2.9</v>
      </c>
      <c r="BV20" s="27">
        <v>2.9</v>
      </c>
      <c r="BW20" s="27">
        <f>BV20/BU20*100</f>
        <v>100</v>
      </c>
      <c r="BX20" s="27"/>
      <c r="BY20" s="27"/>
      <c r="BZ20" s="27"/>
      <c r="CA20" s="27"/>
      <c r="CB20" s="27">
        <v>63.4</v>
      </c>
      <c r="CC20" s="27">
        <v>63.4</v>
      </c>
      <c r="CD20" s="27">
        <v>11.1371</v>
      </c>
      <c r="CE20" s="27">
        <f>CD20/CC20*100</f>
        <v>17.566403785488959</v>
      </c>
    </row>
    <row r="21" spans="1:83" x14ac:dyDescent="0.25">
      <c r="A21" s="135" t="s">
        <v>308</v>
      </c>
      <c r="B21" s="30">
        <f t="shared" si="67"/>
        <v>694.3</v>
      </c>
      <c r="C21" s="30">
        <f t="shared" si="68"/>
        <v>694.9</v>
      </c>
      <c r="D21" s="30">
        <f t="shared" si="69"/>
        <v>694.9</v>
      </c>
      <c r="E21" s="30"/>
      <c r="F21" s="30">
        <f t="shared" si="39"/>
        <v>450.11878999999999</v>
      </c>
      <c r="G21" s="26">
        <f t="shared" si="0"/>
        <v>64.774613613469569</v>
      </c>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v>694.3</v>
      </c>
      <c r="BI21" s="26">
        <v>694.9</v>
      </c>
      <c r="BJ21" s="26">
        <v>450.11878999999999</v>
      </c>
      <c r="BK21" s="26">
        <f t="shared" ref="BK21:BK28" si="76">BJ21/BI21*100</f>
        <v>64.774613613469569</v>
      </c>
      <c r="BL21" s="26"/>
      <c r="BM21" s="26"/>
      <c r="BN21" s="26"/>
      <c r="BO21" s="26"/>
      <c r="BP21" s="26"/>
      <c r="BQ21" s="26"/>
      <c r="BR21" s="26"/>
      <c r="BS21" s="27"/>
      <c r="BT21" s="26"/>
      <c r="BU21" s="26"/>
      <c r="BV21" s="26"/>
      <c r="BW21" s="27"/>
      <c r="BX21" s="26"/>
      <c r="BY21" s="26"/>
      <c r="BZ21" s="26"/>
      <c r="CA21" s="27"/>
      <c r="CB21" s="26"/>
      <c r="CC21" s="26"/>
      <c r="CD21" s="26"/>
      <c r="CE21" s="26"/>
    </row>
    <row r="22" spans="1:83" x14ac:dyDescent="0.25">
      <c r="A22" s="135" t="s">
        <v>309</v>
      </c>
      <c r="B22" s="30">
        <f t="shared" si="67"/>
        <v>138.80000000000001</v>
      </c>
      <c r="C22" s="30">
        <f t="shared" si="68"/>
        <v>139</v>
      </c>
      <c r="D22" s="30">
        <f t="shared" si="69"/>
        <v>139</v>
      </c>
      <c r="E22" s="30"/>
      <c r="F22" s="30">
        <f t="shared" si="39"/>
        <v>90.251660000000001</v>
      </c>
      <c r="G22" s="26">
        <f t="shared" si="0"/>
        <v>64.929251798561154</v>
      </c>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v>138.80000000000001</v>
      </c>
      <c r="BI22" s="26">
        <v>139</v>
      </c>
      <c r="BJ22" s="26">
        <v>90.251660000000001</v>
      </c>
      <c r="BK22" s="26">
        <f t="shared" si="76"/>
        <v>64.929251798561154</v>
      </c>
      <c r="BL22" s="26"/>
      <c r="BM22" s="26"/>
      <c r="BN22" s="26"/>
      <c r="BO22" s="26"/>
      <c r="BP22" s="26"/>
      <c r="BQ22" s="26"/>
      <c r="BR22" s="26"/>
      <c r="BS22" s="27"/>
      <c r="BT22" s="26"/>
      <c r="BU22" s="26"/>
      <c r="BV22" s="26"/>
      <c r="BW22" s="27"/>
      <c r="BX22" s="26"/>
      <c r="BY22" s="26"/>
      <c r="BZ22" s="26"/>
      <c r="CA22" s="27"/>
      <c r="CB22" s="26"/>
      <c r="CC22" s="26"/>
      <c r="CD22" s="26"/>
      <c r="CE22" s="26"/>
    </row>
    <row r="23" spans="1:83" x14ac:dyDescent="0.25">
      <c r="A23" s="135" t="s">
        <v>310</v>
      </c>
      <c r="B23" s="30">
        <f t="shared" si="67"/>
        <v>138.80000000000001</v>
      </c>
      <c r="C23" s="30">
        <f t="shared" si="68"/>
        <v>139</v>
      </c>
      <c r="D23" s="30">
        <f t="shared" si="69"/>
        <v>139</v>
      </c>
      <c r="E23" s="30"/>
      <c r="F23" s="30">
        <f t="shared" si="39"/>
        <v>95.239689999999996</v>
      </c>
      <c r="G23" s="26">
        <f t="shared" si="0"/>
        <v>68.517762589928054</v>
      </c>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v>138.80000000000001</v>
      </c>
      <c r="BI23" s="26">
        <v>139</v>
      </c>
      <c r="BJ23" s="26">
        <v>95.239689999999996</v>
      </c>
      <c r="BK23" s="26">
        <f t="shared" si="76"/>
        <v>68.517762589928054</v>
      </c>
      <c r="BL23" s="26"/>
      <c r="BM23" s="26"/>
      <c r="BN23" s="26"/>
      <c r="BO23" s="26"/>
      <c r="BP23" s="26"/>
      <c r="BQ23" s="26"/>
      <c r="BR23" s="26"/>
      <c r="BS23" s="27"/>
      <c r="BT23" s="26"/>
      <c r="BU23" s="26"/>
      <c r="BV23" s="26"/>
      <c r="BW23" s="27"/>
      <c r="BX23" s="26"/>
      <c r="BY23" s="26"/>
      <c r="BZ23" s="26"/>
      <c r="CA23" s="27"/>
      <c r="CB23" s="26"/>
      <c r="CC23" s="26"/>
      <c r="CD23" s="26"/>
      <c r="CE23" s="26"/>
    </row>
    <row r="24" spans="1:83" x14ac:dyDescent="0.25">
      <c r="A24" s="135" t="s">
        <v>311</v>
      </c>
      <c r="B24" s="30">
        <f t="shared" si="67"/>
        <v>138.80000000000001</v>
      </c>
      <c r="C24" s="30">
        <f t="shared" si="68"/>
        <v>139</v>
      </c>
      <c r="D24" s="30">
        <f t="shared" si="69"/>
        <v>139</v>
      </c>
      <c r="E24" s="30"/>
      <c r="F24" s="30">
        <f t="shared" si="39"/>
        <v>95.059979999999996</v>
      </c>
      <c r="G24" s="26">
        <f t="shared" si="0"/>
        <v>68.388474820143884</v>
      </c>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v>138.80000000000001</v>
      </c>
      <c r="BI24" s="26">
        <v>139</v>
      </c>
      <c r="BJ24" s="26">
        <v>95.059979999999996</v>
      </c>
      <c r="BK24" s="26">
        <f t="shared" si="76"/>
        <v>68.388474820143884</v>
      </c>
      <c r="BL24" s="26"/>
      <c r="BM24" s="26"/>
      <c r="BN24" s="26"/>
      <c r="BO24" s="26"/>
      <c r="BP24" s="26"/>
      <c r="BQ24" s="26"/>
      <c r="BR24" s="26"/>
      <c r="BS24" s="27"/>
      <c r="BT24" s="26"/>
      <c r="BU24" s="26"/>
      <c r="BV24" s="26"/>
      <c r="BW24" s="27"/>
      <c r="BX24" s="26"/>
      <c r="BY24" s="26"/>
      <c r="BZ24" s="26"/>
      <c r="CA24" s="27"/>
      <c r="CB24" s="26"/>
      <c r="CC24" s="26"/>
      <c r="CD24" s="26"/>
      <c r="CE24" s="26"/>
    </row>
    <row r="25" spans="1:83" x14ac:dyDescent="0.25">
      <c r="A25" s="135" t="s">
        <v>312</v>
      </c>
      <c r="B25" s="30">
        <f t="shared" si="67"/>
        <v>138.80000000000001</v>
      </c>
      <c r="C25" s="30">
        <f t="shared" si="68"/>
        <v>139</v>
      </c>
      <c r="D25" s="30">
        <f t="shared" si="69"/>
        <v>139</v>
      </c>
      <c r="E25" s="30"/>
      <c r="F25" s="30">
        <f t="shared" si="39"/>
        <v>90.378590000000003</v>
      </c>
      <c r="G25" s="26">
        <f t="shared" si="0"/>
        <v>65.020568345323753</v>
      </c>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v>138.80000000000001</v>
      </c>
      <c r="BI25" s="26">
        <v>139</v>
      </c>
      <c r="BJ25" s="26">
        <v>90.378590000000003</v>
      </c>
      <c r="BK25" s="26">
        <f t="shared" si="76"/>
        <v>65.020568345323753</v>
      </c>
      <c r="BL25" s="26"/>
      <c r="BM25" s="26"/>
      <c r="BN25" s="26"/>
      <c r="BO25" s="26"/>
      <c r="BP25" s="26"/>
      <c r="BQ25" s="26"/>
      <c r="BR25" s="26"/>
      <c r="BS25" s="27"/>
      <c r="BT25" s="26"/>
      <c r="BU25" s="26"/>
      <c r="BV25" s="26"/>
      <c r="BW25" s="27"/>
      <c r="BX25" s="26"/>
      <c r="BY25" s="26"/>
      <c r="BZ25" s="26"/>
      <c r="CA25" s="27"/>
      <c r="CB25" s="26"/>
      <c r="CC25" s="26"/>
      <c r="CD25" s="26"/>
      <c r="CE25" s="26"/>
    </row>
    <row r="26" spans="1:83" x14ac:dyDescent="0.25">
      <c r="A26" s="135" t="s">
        <v>314</v>
      </c>
      <c r="B26" s="30">
        <f t="shared" si="67"/>
        <v>138.80000000000001</v>
      </c>
      <c r="C26" s="30">
        <f t="shared" si="68"/>
        <v>139</v>
      </c>
      <c r="D26" s="30">
        <f t="shared" si="69"/>
        <v>139</v>
      </c>
      <c r="E26" s="30"/>
      <c r="F26" s="30">
        <f t="shared" si="39"/>
        <v>92.12021</v>
      </c>
      <c r="G26" s="26">
        <f t="shared" si="0"/>
        <v>66.273532374100725</v>
      </c>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v>138.80000000000001</v>
      </c>
      <c r="BI26" s="26">
        <v>139</v>
      </c>
      <c r="BJ26" s="26">
        <v>92.12021</v>
      </c>
      <c r="BK26" s="26">
        <f t="shared" si="76"/>
        <v>66.273532374100725</v>
      </c>
      <c r="BL26" s="26"/>
      <c r="BM26" s="26"/>
      <c r="BN26" s="26"/>
      <c r="BO26" s="26"/>
      <c r="BP26" s="26"/>
      <c r="BQ26" s="26"/>
      <c r="BR26" s="26"/>
      <c r="BS26" s="27"/>
      <c r="BT26" s="26"/>
      <c r="BU26" s="26"/>
      <c r="BV26" s="26"/>
      <c r="BW26" s="27"/>
      <c r="BX26" s="26"/>
      <c r="BY26" s="26"/>
      <c r="BZ26" s="26"/>
      <c r="CA26" s="27"/>
      <c r="CB26" s="26"/>
      <c r="CC26" s="26"/>
      <c r="CD26" s="26"/>
      <c r="CE26" s="26"/>
    </row>
    <row r="27" spans="1:83" x14ac:dyDescent="0.25">
      <c r="A27" s="135" t="s">
        <v>313</v>
      </c>
      <c r="B27" s="30">
        <f t="shared" si="67"/>
        <v>138.80000000000001</v>
      </c>
      <c r="C27" s="30">
        <f t="shared" si="68"/>
        <v>139</v>
      </c>
      <c r="D27" s="30">
        <f t="shared" si="69"/>
        <v>139</v>
      </c>
      <c r="E27" s="30"/>
      <c r="F27" s="30">
        <f t="shared" si="39"/>
        <v>90.66807</v>
      </c>
      <c r="G27" s="26">
        <f t="shared" si="0"/>
        <v>65.228827338129491</v>
      </c>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v>138.80000000000001</v>
      </c>
      <c r="BI27" s="26">
        <v>139</v>
      </c>
      <c r="BJ27" s="26">
        <v>90.66807</v>
      </c>
      <c r="BK27" s="26">
        <f t="shared" si="76"/>
        <v>65.228827338129491</v>
      </c>
      <c r="BL27" s="26"/>
      <c r="BM27" s="26"/>
      <c r="BN27" s="26"/>
      <c r="BO27" s="26"/>
      <c r="BP27" s="26"/>
      <c r="BQ27" s="26"/>
      <c r="BR27" s="26"/>
      <c r="BS27" s="27"/>
      <c r="BT27" s="26"/>
      <c r="BU27" s="26"/>
      <c r="BV27" s="26"/>
      <c r="BW27" s="27"/>
      <c r="BX27" s="26"/>
      <c r="BY27" s="26"/>
      <c r="BZ27" s="26"/>
      <c r="CA27" s="27"/>
      <c r="CB27" s="26"/>
      <c r="CC27" s="26"/>
      <c r="CD27" s="26"/>
      <c r="CE27" s="26"/>
    </row>
    <row r="28" spans="1:83" s="154" customFormat="1" ht="31.5" x14ac:dyDescent="0.25">
      <c r="A28" s="137" t="s">
        <v>153</v>
      </c>
      <c r="B28" s="75">
        <f t="shared" si="67"/>
        <v>466595.5</v>
      </c>
      <c r="C28" s="75">
        <f t="shared" si="68"/>
        <v>522751.69999999995</v>
      </c>
      <c r="D28" s="75">
        <f t="shared" si="69"/>
        <v>522751.69999999995</v>
      </c>
      <c r="E28" s="75"/>
      <c r="F28" s="75">
        <f t="shared" si="39"/>
        <v>391906.89506000001</v>
      </c>
      <c r="G28" s="29">
        <f t="shared" si="0"/>
        <v>74.96998958779092</v>
      </c>
      <c r="H28" s="29">
        <f>SUM(H29:H41)</f>
        <v>1013.2</v>
      </c>
      <c r="I28" s="29">
        <f>SUM(I29:I41)</f>
        <v>645.1</v>
      </c>
      <c r="J28" s="29">
        <f>SUM(J29:J41)</f>
        <v>262.43293</v>
      </c>
      <c r="K28" s="29">
        <f>J28/I28*100</f>
        <v>40.680968842039995</v>
      </c>
      <c r="L28" s="29">
        <f>SUM(L29:L41)</f>
        <v>322.2</v>
      </c>
      <c r="M28" s="29">
        <f>SUM(M29:M41)</f>
        <v>320</v>
      </c>
      <c r="N28" s="29">
        <f>SUM(N29:N41)</f>
        <v>212.61618999999999</v>
      </c>
      <c r="O28" s="29">
        <f>N28/M28*100</f>
        <v>66.442559375000002</v>
      </c>
      <c r="P28" s="29">
        <f>SUM(P29:P41)</f>
        <v>5771.8</v>
      </c>
      <c r="Q28" s="29">
        <f>SUM(Q29:Q41)</f>
        <v>3941.8</v>
      </c>
      <c r="R28" s="29">
        <f>SUM(R29:R41)</f>
        <v>2373.346</v>
      </c>
      <c r="S28" s="29">
        <f>R28/Q28*100</f>
        <v>60.209701151758075</v>
      </c>
      <c r="T28" s="29">
        <f t="shared" ref="T28" si="77">SUM(T29:T41)</f>
        <v>0</v>
      </c>
      <c r="U28" s="29">
        <f t="shared" ref="U28:Z28" si="78">SUM(U29:U41)</f>
        <v>0</v>
      </c>
      <c r="V28" s="29">
        <f t="shared" si="78"/>
        <v>0</v>
      </c>
      <c r="W28" s="29">
        <f t="shared" si="78"/>
        <v>0</v>
      </c>
      <c r="X28" s="29">
        <f t="shared" ref="X28" si="79">SUM(X29:X41)</f>
        <v>6466.5</v>
      </c>
      <c r="Y28" s="29">
        <f t="shared" si="78"/>
        <v>6466.5</v>
      </c>
      <c r="Z28" s="29">
        <f t="shared" si="78"/>
        <v>3395.3305299999997</v>
      </c>
      <c r="AA28" s="29">
        <f>Z28/Y28*100</f>
        <v>52.506464548055355</v>
      </c>
      <c r="AB28" s="29">
        <f>SUM(AB29:AB41)</f>
        <v>306.8</v>
      </c>
      <c r="AC28" s="29">
        <f>SUM(AC29:AC41)</f>
        <v>304</v>
      </c>
      <c r="AD28" s="29">
        <f>SUM(AD29:AD41)</f>
        <v>201.16672</v>
      </c>
      <c r="AE28" s="29">
        <f>AD28/AC28*100</f>
        <v>66.173263157894738</v>
      </c>
      <c r="AF28" s="29">
        <f>SUM(AF29:AF41)</f>
        <v>420456.1</v>
      </c>
      <c r="AG28" s="29">
        <f>SUM(AG29:AG41)</f>
        <v>457239.1</v>
      </c>
      <c r="AH28" s="29">
        <f>SUM(AH29:AH41)</f>
        <v>351625.26451999997</v>
      </c>
      <c r="AI28" s="29">
        <f>AH28/AG28*100</f>
        <v>76.901836374010884</v>
      </c>
      <c r="AJ28" s="29">
        <f>SUM(AJ29:AJ41)</f>
        <v>1400.2</v>
      </c>
      <c r="AK28" s="29">
        <f>SUM(AK29:AK41)</f>
        <v>1400.2</v>
      </c>
      <c r="AL28" s="29">
        <f>SUM(AL29:AL41)</f>
        <v>995.35771</v>
      </c>
      <c r="AM28" s="28">
        <f>AL28/AK28*100</f>
        <v>71.086824025139265</v>
      </c>
      <c r="AN28" s="29">
        <f>SUM(AN29:AN41)</f>
        <v>0</v>
      </c>
      <c r="AO28" s="29">
        <f>SUM(AO29:AO41)</f>
        <v>0</v>
      </c>
      <c r="AP28" s="29">
        <f>SUM(AP29:AP41)</f>
        <v>0</v>
      </c>
      <c r="AQ28" s="29"/>
      <c r="AR28" s="29">
        <f t="shared" ref="AR28" si="80">SUM(AR29:AR41)</f>
        <v>933.5</v>
      </c>
      <c r="AS28" s="29">
        <f t="shared" ref="AS28:AX28" si="81">SUM(AS29:AS41)</f>
        <v>933.5</v>
      </c>
      <c r="AT28" s="29">
        <f t="shared" si="81"/>
        <v>596.98118999999997</v>
      </c>
      <c r="AU28" s="29">
        <f t="shared" si="81"/>
        <v>63.950850562399566</v>
      </c>
      <c r="AV28" s="29">
        <f t="shared" ref="AV28" si="82">SUM(AV29:AV41)</f>
        <v>466.7</v>
      </c>
      <c r="AW28" s="29">
        <f t="shared" si="81"/>
        <v>466.7</v>
      </c>
      <c r="AX28" s="29">
        <f t="shared" si="81"/>
        <v>277.39095000000003</v>
      </c>
      <c r="AY28" s="29">
        <f>AX28/AW28*100</f>
        <v>59.436672380544252</v>
      </c>
      <c r="AZ28" s="29">
        <f>SUM(AZ29:AZ41)</f>
        <v>2224</v>
      </c>
      <c r="BA28" s="29">
        <f>SUM(BA29:BA41)</f>
        <v>2224</v>
      </c>
      <c r="BB28" s="29">
        <f>SUM(BB29:BB41)</f>
        <v>1667.7</v>
      </c>
      <c r="BC28" s="29">
        <f>BB28/BA28*100</f>
        <v>74.986510791366911</v>
      </c>
      <c r="BD28" s="29">
        <v>0</v>
      </c>
      <c r="BE28" s="29">
        <f t="shared" ref="BE28:BJ28" si="83">SUM(BE29:BE41)</f>
        <v>0</v>
      </c>
      <c r="BF28" s="29">
        <f t="shared" si="83"/>
        <v>0</v>
      </c>
      <c r="BG28" s="29">
        <f t="shared" si="83"/>
        <v>0</v>
      </c>
      <c r="BH28" s="29">
        <f t="shared" si="83"/>
        <v>2984.5000000000005</v>
      </c>
      <c r="BI28" s="29">
        <f t="shared" si="83"/>
        <v>2988.2</v>
      </c>
      <c r="BJ28" s="29">
        <f t="shared" si="83"/>
        <v>1586.6589199999999</v>
      </c>
      <c r="BK28" s="28">
        <f t="shared" si="76"/>
        <v>53.097480757646743</v>
      </c>
      <c r="BL28" s="29">
        <f>SUM(BL29:BL41)</f>
        <v>23826.6</v>
      </c>
      <c r="BM28" s="29">
        <f>SUM(BM29:BM41)</f>
        <v>45174.1</v>
      </c>
      <c r="BN28" s="29">
        <f>SUM(BN29:BN41)</f>
        <v>28706.982</v>
      </c>
      <c r="BO28" s="29">
        <f>BN28/BM28*100</f>
        <v>63.547435366725622</v>
      </c>
      <c r="BP28" s="29">
        <f>SUM(BP29:BP41)</f>
        <v>396.9</v>
      </c>
      <c r="BQ28" s="29">
        <f>SUM(BQ29:BQ41)</f>
        <v>623.6</v>
      </c>
      <c r="BR28" s="29">
        <f>SUM(BR29:BR41)</f>
        <v>0</v>
      </c>
      <c r="BS28" s="29">
        <f>BR28/BQ28*100</f>
        <v>0</v>
      </c>
      <c r="BT28" s="29">
        <f>SUM(BT29:BT41)</f>
        <v>5.2</v>
      </c>
      <c r="BU28" s="29">
        <f>SUM(BU29:BU41)</f>
        <v>3.6</v>
      </c>
      <c r="BV28" s="29">
        <f>SUM(BV29:BV41)</f>
        <v>0</v>
      </c>
      <c r="BW28" s="29">
        <f>BV28/BU28*100</f>
        <v>0</v>
      </c>
      <c r="BX28" s="29"/>
      <c r="BY28" s="29"/>
      <c r="BZ28" s="29"/>
      <c r="CA28" s="29"/>
      <c r="CB28" s="29">
        <f>SUM(CB29:CB41)</f>
        <v>21.3</v>
      </c>
      <c r="CC28" s="29">
        <f>SUM(CC29:CC41)</f>
        <v>21.3</v>
      </c>
      <c r="CD28" s="29">
        <f>SUM(CD29:CD41)</f>
        <v>5.6673999999999998</v>
      </c>
      <c r="CE28" s="29">
        <f>CD28/CC28*100</f>
        <v>26.607511737089201</v>
      </c>
    </row>
    <row r="29" spans="1:83" x14ac:dyDescent="0.25">
      <c r="A29" s="135" t="s">
        <v>152</v>
      </c>
      <c r="B29" s="30">
        <f t="shared" si="67"/>
        <v>463611</v>
      </c>
      <c r="C29" s="30">
        <f t="shared" si="68"/>
        <v>519763.49999999994</v>
      </c>
      <c r="D29" s="30">
        <f t="shared" si="69"/>
        <v>519763.49999999994</v>
      </c>
      <c r="E29" s="30"/>
      <c r="F29" s="30">
        <f t="shared" si="39"/>
        <v>390320.23613999999</v>
      </c>
      <c r="G29" s="27">
        <f t="shared" si="0"/>
        <v>75.09573799237539</v>
      </c>
      <c r="H29" s="27">
        <v>1013.2</v>
      </c>
      <c r="I29" s="27">
        <v>645.1</v>
      </c>
      <c r="J29" s="27">
        <v>262.43293</v>
      </c>
      <c r="K29" s="27">
        <f>J29/I29*100</f>
        <v>40.680968842039995</v>
      </c>
      <c r="L29" s="27">
        <v>322.2</v>
      </c>
      <c r="M29" s="27">
        <v>320</v>
      </c>
      <c r="N29" s="27">
        <v>212.61618999999999</v>
      </c>
      <c r="O29" s="27">
        <f>N29/M29*100</f>
        <v>66.442559375000002</v>
      </c>
      <c r="P29" s="27">
        <v>5771.8</v>
      </c>
      <c r="Q29" s="27">
        <v>3941.8</v>
      </c>
      <c r="R29" s="27">
        <v>2373.346</v>
      </c>
      <c r="S29" s="27">
        <f>R29/Q29*100</f>
        <v>60.209701151758075</v>
      </c>
      <c r="T29" s="27"/>
      <c r="U29" s="27"/>
      <c r="V29" s="27">
        <v>0</v>
      </c>
      <c r="W29" s="27"/>
      <c r="X29" s="27">
        <v>6466.5</v>
      </c>
      <c r="Y29" s="27">
        <v>6466.5</v>
      </c>
      <c r="Z29" s="19">
        <v>3395.3305299999997</v>
      </c>
      <c r="AA29" s="27">
        <f>Z29/Y29*100</f>
        <v>52.506464548055355</v>
      </c>
      <c r="AB29" s="27">
        <v>306.8</v>
      </c>
      <c r="AC29" s="27">
        <v>304</v>
      </c>
      <c r="AD29" s="27">
        <v>201.16672</v>
      </c>
      <c r="AE29" s="27">
        <f>AD29/AC29*100</f>
        <v>66.173263157894738</v>
      </c>
      <c r="AF29" s="27">
        <v>420456.1</v>
      </c>
      <c r="AG29" s="27">
        <v>457239.1</v>
      </c>
      <c r="AH29" s="27">
        <v>351625.26451999997</v>
      </c>
      <c r="AI29" s="27">
        <f>AH29/AG29*100</f>
        <v>76.901836374010884</v>
      </c>
      <c r="AJ29" s="27">
        <v>1400.2</v>
      </c>
      <c r="AK29" s="27">
        <v>1400.2</v>
      </c>
      <c r="AL29" s="27">
        <v>995.35771</v>
      </c>
      <c r="AM29" s="26">
        <f>AL29/AK29*100</f>
        <v>71.086824025139265</v>
      </c>
      <c r="AN29" s="26"/>
      <c r="AO29" s="26"/>
      <c r="AP29" s="27"/>
      <c r="AQ29" s="27"/>
      <c r="AR29" s="27">
        <v>933.5</v>
      </c>
      <c r="AS29" s="27">
        <v>933.5</v>
      </c>
      <c r="AT29" s="27">
        <v>596.98118999999997</v>
      </c>
      <c r="AU29" s="27">
        <f>AT29/AS29*100</f>
        <v>63.950850562399566</v>
      </c>
      <c r="AV29" s="27">
        <v>466.7</v>
      </c>
      <c r="AW29" s="27">
        <v>466.7</v>
      </c>
      <c r="AX29" s="27">
        <v>277.39095000000003</v>
      </c>
      <c r="AY29" s="27">
        <f>AX29/AW29*100</f>
        <v>59.436672380544252</v>
      </c>
      <c r="AZ29" s="27">
        <v>2224</v>
      </c>
      <c r="BA29" s="27">
        <v>2224</v>
      </c>
      <c r="BB29" s="27">
        <v>1667.7</v>
      </c>
      <c r="BC29" s="27">
        <f>BB29/BA29*100</f>
        <v>74.986510791366911</v>
      </c>
      <c r="BD29" s="27"/>
      <c r="BE29" s="27"/>
      <c r="BF29" s="27"/>
      <c r="BG29" s="27"/>
      <c r="BH29" s="27"/>
      <c r="BI29" s="27"/>
      <c r="BJ29" s="27"/>
      <c r="BK29" s="26"/>
      <c r="BL29" s="27">
        <v>23826.6</v>
      </c>
      <c r="BM29" s="27">
        <v>45174.1</v>
      </c>
      <c r="BN29" s="27">
        <v>28706.982</v>
      </c>
      <c r="BO29" s="27">
        <f>BN29/BM29*100</f>
        <v>63.547435366725622</v>
      </c>
      <c r="BP29" s="27">
        <v>396.9</v>
      </c>
      <c r="BQ29" s="27">
        <v>623.6</v>
      </c>
      <c r="BR29" s="27">
        <v>0</v>
      </c>
      <c r="BS29" s="27">
        <f>BR29/BQ29*100</f>
        <v>0</v>
      </c>
      <c r="BT29" s="27">
        <v>5.2</v>
      </c>
      <c r="BU29" s="27">
        <v>3.6</v>
      </c>
      <c r="BV29" s="27">
        <v>0</v>
      </c>
      <c r="BW29" s="27">
        <f>BV29/BU29*100</f>
        <v>0</v>
      </c>
      <c r="BX29" s="27"/>
      <c r="BY29" s="27"/>
      <c r="BZ29" s="27"/>
      <c r="CA29" s="27"/>
      <c r="CB29" s="27">
        <v>21.3</v>
      </c>
      <c r="CC29" s="27">
        <v>21.3</v>
      </c>
      <c r="CD29" s="27">
        <v>5.6673999999999998</v>
      </c>
      <c r="CE29" s="27">
        <f>CD29/CC29*100</f>
        <v>26.607511737089201</v>
      </c>
    </row>
    <row r="30" spans="1:83" x14ac:dyDescent="0.25">
      <c r="A30" s="135" t="s">
        <v>324</v>
      </c>
      <c r="B30" s="30">
        <f t="shared" si="67"/>
        <v>1735.3</v>
      </c>
      <c r="C30" s="30">
        <f t="shared" si="68"/>
        <v>1737.2</v>
      </c>
      <c r="D30" s="30">
        <f t="shared" si="69"/>
        <v>1737.2</v>
      </c>
      <c r="E30" s="30"/>
      <c r="F30" s="30">
        <f t="shared" si="39"/>
        <v>852.53831000000002</v>
      </c>
      <c r="G30" s="26">
        <f t="shared" si="0"/>
        <v>49.075426548468798</v>
      </c>
      <c r="H30" s="26"/>
      <c r="I30" s="26"/>
      <c r="J30" s="26"/>
      <c r="K30" s="26"/>
      <c r="L30" s="26"/>
      <c r="M30" s="26"/>
      <c r="N30" s="26"/>
      <c r="O30" s="27"/>
      <c r="P30" s="26"/>
      <c r="Q30" s="26"/>
      <c r="R30" s="26"/>
      <c r="S30" s="27"/>
      <c r="T30" s="26"/>
      <c r="U30" s="26"/>
      <c r="V30" s="26"/>
      <c r="W30" s="26"/>
      <c r="X30" s="26"/>
      <c r="Y30" s="26"/>
      <c r="Z30" s="26"/>
      <c r="AA30" s="26"/>
      <c r="AB30" s="26"/>
      <c r="AC30" s="26"/>
      <c r="AD30" s="26"/>
      <c r="AE30" s="26"/>
      <c r="AF30" s="26"/>
      <c r="AG30" s="26"/>
      <c r="AH30" s="26"/>
      <c r="AI30" s="27"/>
      <c r="AJ30" s="26"/>
      <c r="AK30" s="26"/>
      <c r="AL30" s="26"/>
      <c r="AM30" s="26"/>
      <c r="AN30" s="26"/>
      <c r="AO30" s="26"/>
      <c r="AP30" s="26"/>
      <c r="AQ30" s="26"/>
      <c r="AR30" s="26"/>
      <c r="AS30" s="26"/>
      <c r="AT30" s="26"/>
      <c r="AU30" s="26"/>
      <c r="AV30" s="26"/>
      <c r="AW30" s="26"/>
      <c r="AX30" s="26"/>
      <c r="AY30" s="26"/>
      <c r="AZ30" s="26"/>
      <c r="BA30" s="26"/>
      <c r="BB30" s="26"/>
      <c r="BC30" s="27"/>
      <c r="BD30" s="26"/>
      <c r="BE30" s="26"/>
      <c r="BF30" s="26"/>
      <c r="BG30" s="26"/>
      <c r="BH30" s="26">
        <v>1735.3</v>
      </c>
      <c r="BI30" s="26">
        <v>1737.2</v>
      </c>
      <c r="BJ30" s="26">
        <v>852.53831000000002</v>
      </c>
      <c r="BK30" s="26">
        <f>BJ30/BI30*100</f>
        <v>49.075426548468798</v>
      </c>
      <c r="BL30" s="26"/>
      <c r="BM30" s="26"/>
      <c r="BN30" s="26"/>
      <c r="BO30" s="27"/>
      <c r="BP30" s="26"/>
      <c r="BQ30" s="26"/>
      <c r="BR30" s="26"/>
      <c r="BS30" s="27"/>
      <c r="BT30" s="26"/>
      <c r="BU30" s="26"/>
      <c r="BV30" s="26"/>
      <c r="BW30" s="27"/>
      <c r="BX30" s="26"/>
      <c r="BY30" s="26"/>
      <c r="BZ30" s="26"/>
      <c r="CA30" s="27"/>
      <c r="CB30" s="26"/>
      <c r="CC30" s="26"/>
      <c r="CD30" s="26"/>
      <c r="CE30" s="26"/>
    </row>
    <row r="31" spans="1:83" x14ac:dyDescent="0.25">
      <c r="A31" s="135" t="s">
        <v>155</v>
      </c>
      <c r="B31" s="30">
        <f t="shared" si="67"/>
        <v>138.80000000000001</v>
      </c>
      <c r="C31" s="30">
        <f t="shared" si="68"/>
        <v>139</v>
      </c>
      <c r="D31" s="30">
        <f t="shared" si="69"/>
        <v>139</v>
      </c>
      <c r="E31" s="30"/>
      <c r="F31" s="30">
        <f t="shared" si="39"/>
        <v>85.238619999999997</v>
      </c>
      <c r="G31" s="26">
        <f t="shared" si="0"/>
        <v>61.322748201438849</v>
      </c>
      <c r="H31" s="26"/>
      <c r="I31" s="26"/>
      <c r="J31" s="26"/>
      <c r="K31" s="26"/>
      <c r="L31" s="26"/>
      <c r="M31" s="26"/>
      <c r="N31" s="26"/>
      <c r="O31" s="27"/>
      <c r="P31" s="26"/>
      <c r="Q31" s="26"/>
      <c r="R31" s="26"/>
      <c r="S31" s="27"/>
      <c r="T31" s="26"/>
      <c r="U31" s="26"/>
      <c r="V31" s="26"/>
      <c r="W31" s="26"/>
      <c r="X31" s="26"/>
      <c r="Y31" s="26"/>
      <c r="Z31" s="26"/>
      <c r="AA31" s="26"/>
      <c r="AB31" s="26"/>
      <c r="AC31" s="26"/>
      <c r="AD31" s="26"/>
      <c r="AE31" s="26"/>
      <c r="AF31" s="26"/>
      <c r="AG31" s="26"/>
      <c r="AH31" s="26"/>
      <c r="AI31" s="27"/>
      <c r="AJ31" s="26"/>
      <c r="AK31" s="26"/>
      <c r="AL31" s="26"/>
      <c r="AM31" s="26"/>
      <c r="AN31" s="26"/>
      <c r="AO31" s="26"/>
      <c r="AP31" s="26"/>
      <c r="AQ31" s="26"/>
      <c r="AR31" s="26"/>
      <c r="AS31" s="26"/>
      <c r="AT31" s="26"/>
      <c r="AU31" s="26"/>
      <c r="AV31" s="26"/>
      <c r="AW31" s="26"/>
      <c r="AX31" s="26"/>
      <c r="AY31" s="26"/>
      <c r="AZ31" s="26"/>
      <c r="BA31" s="26"/>
      <c r="BB31" s="26"/>
      <c r="BC31" s="27"/>
      <c r="BD31" s="26"/>
      <c r="BE31" s="26"/>
      <c r="BF31" s="26"/>
      <c r="BG31" s="26"/>
      <c r="BH31" s="26">
        <v>138.80000000000001</v>
      </c>
      <c r="BI31" s="26">
        <v>139</v>
      </c>
      <c r="BJ31" s="26">
        <v>85.238619999999997</v>
      </c>
      <c r="BK31" s="26">
        <f>BJ31/BI31*100</f>
        <v>61.322748201438849</v>
      </c>
      <c r="BL31" s="26"/>
      <c r="BM31" s="26"/>
      <c r="BN31" s="26"/>
      <c r="BO31" s="27"/>
      <c r="BP31" s="26"/>
      <c r="BQ31" s="26"/>
      <c r="BR31" s="26"/>
      <c r="BS31" s="27"/>
      <c r="BT31" s="26"/>
      <c r="BU31" s="26"/>
      <c r="BV31" s="26"/>
      <c r="BW31" s="27"/>
      <c r="BX31" s="26"/>
      <c r="BY31" s="26"/>
      <c r="BZ31" s="26"/>
      <c r="CA31" s="27"/>
      <c r="CB31" s="26"/>
      <c r="CC31" s="26"/>
      <c r="CD31" s="26"/>
      <c r="CE31" s="26"/>
    </row>
    <row r="32" spans="1:83" x14ac:dyDescent="0.25">
      <c r="A32" s="135" t="s">
        <v>322</v>
      </c>
      <c r="B32" s="30">
        <f t="shared" si="67"/>
        <v>0</v>
      </c>
      <c r="C32" s="30">
        <f t="shared" si="68"/>
        <v>0</v>
      </c>
      <c r="D32" s="30">
        <f t="shared" si="69"/>
        <v>0</v>
      </c>
      <c r="E32" s="30"/>
      <c r="F32" s="30">
        <f t="shared" si="39"/>
        <v>0</v>
      </c>
      <c r="G32" s="26"/>
      <c r="H32" s="26"/>
      <c r="I32" s="26"/>
      <c r="J32" s="26"/>
      <c r="K32" s="26"/>
      <c r="L32" s="26"/>
      <c r="M32" s="26"/>
      <c r="N32" s="26"/>
      <c r="O32" s="27"/>
      <c r="P32" s="26"/>
      <c r="Q32" s="26"/>
      <c r="R32" s="26"/>
      <c r="S32" s="27"/>
      <c r="T32" s="26"/>
      <c r="U32" s="26"/>
      <c r="V32" s="26"/>
      <c r="W32" s="26"/>
      <c r="X32" s="26"/>
      <c r="Y32" s="26"/>
      <c r="Z32" s="26"/>
      <c r="AA32" s="26"/>
      <c r="AB32" s="26"/>
      <c r="AC32" s="26"/>
      <c r="AD32" s="26"/>
      <c r="AE32" s="26"/>
      <c r="AF32" s="26"/>
      <c r="AG32" s="26"/>
      <c r="AH32" s="26"/>
      <c r="AI32" s="27"/>
      <c r="AJ32" s="26"/>
      <c r="AK32" s="26"/>
      <c r="AL32" s="26"/>
      <c r="AM32" s="26"/>
      <c r="AN32" s="26"/>
      <c r="AO32" s="26"/>
      <c r="AP32" s="26"/>
      <c r="AQ32" s="26"/>
      <c r="AR32" s="26"/>
      <c r="AS32" s="26"/>
      <c r="AT32" s="26"/>
      <c r="AU32" s="26"/>
      <c r="AV32" s="26"/>
      <c r="AW32" s="26"/>
      <c r="AX32" s="26"/>
      <c r="AY32" s="26"/>
      <c r="AZ32" s="26"/>
      <c r="BA32" s="26"/>
      <c r="BB32" s="26"/>
      <c r="BC32" s="27"/>
      <c r="BD32" s="26"/>
      <c r="BE32" s="26"/>
      <c r="BF32" s="26"/>
      <c r="BG32" s="26"/>
      <c r="BH32" s="26"/>
      <c r="BI32" s="26"/>
      <c r="BJ32" s="26"/>
      <c r="BK32" s="26"/>
      <c r="BL32" s="26"/>
      <c r="BM32" s="26"/>
      <c r="BN32" s="26"/>
      <c r="BO32" s="27"/>
      <c r="BP32" s="26"/>
      <c r="BQ32" s="26"/>
      <c r="BR32" s="26"/>
      <c r="BS32" s="27"/>
      <c r="BT32" s="26"/>
      <c r="BU32" s="26"/>
      <c r="BV32" s="26"/>
      <c r="BW32" s="27"/>
      <c r="BX32" s="26"/>
      <c r="BY32" s="26"/>
      <c r="BZ32" s="26"/>
      <c r="CA32" s="27"/>
      <c r="CB32" s="26"/>
      <c r="CC32" s="26"/>
      <c r="CD32" s="26"/>
      <c r="CE32" s="26"/>
    </row>
    <row r="33" spans="1:83" x14ac:dyDescent="0.25">
      <c r="A33" s="135" t="s">
        <v>156</v>
      </c>
      <c r="B33" s="30">
        <f t="shared" si="67"/>
        <v>347</v>
      </c>
      <c r="C33" s="30">
        <f t="shared" si="68"/>
        <v>347.5</v>
      </c>
      <c r="D33" s="30">
        <f t="shared" si="69"/>
        <v>347.5</v>
      </c>
      <c r="E33" s="30"/>
      <c r="F33" s="30">
        <f t="shared" si="39"/>
        <v>221.37960999999999</v>
      </c>
      <c r="G33" s="26">
        <f>F33/C33*100</f>
        <v>63.706362589928055</v>
      </c>
      <c r="H33" s="26"/>
      <c r="I33" s="26"/>
      <c r="J33" s="26"/>
      <c r="K33" s="26"/>
      <c r="L33" s="26"/>
      <c r="M33" s="26"/>
      <c r="N33" s="26"/>
      <c r="O33" s="27"/>
      <c r="P33" s="26"/>
      <c r="Q33" s="26"/>
      <c r="R33" s="26"/>
      <c r="S33" s="27"/>
      <c r="T33" s="26"/>
      <c r="U33" s="26"/>
      <c r="V33" s="26"/>
      <c r="W33" s="26"/>
      <c r="X33" s="26"/>
      <c r="Y33" s="26"/>
      <c r="Z33" s="26"/>
      <c r="AA33" s="26"/>
      <c r="AB33" s="26"/>
      <c r="AC33" s="26"/>
      <c r="AD33" s="26"/>
      <c r="AE33" s="26"/>
      <c r="AF33" s="26"/>
      <c r="AG33" s="26"/>
      <c r="AH33" s="26"/>
      <c r="AI33" s="27"/>
      <c r="AJ33" s="26"/>
      <c r="AK33" s="26"/>
      <c r="AL33" s="26"/>
      <c r="AM33" s="26"/>
      <c r="AN33" s="26"/>
      <c r="AO33" s="26"/>
      <c r="AP33" s="26"/>
      <c r="AQ33" s="26"/>
      <c r="AR33" s="26"/>
      <c r="AS33" s="26"/>
      <c r="AT33" s="26"/>
      <c r="AU33" s="26"/>
      <c r="AV33" s="26"/>
      <c r="AW33" s="26"/>
      <c r="AX33" s="26"/>
      <c r="AY33" s="26"/>
      <c r="AZ33" s="26"/>
      <c r="BA33" s="26"/>
      <c r="BB33" s="26"/>
      <c r="BC33" s="27"/>
      <c r="BD33" s="26"/>
      <c r="BE33" s="26"/>
      <c r="BF33" s="26"/>
      <c r="BG33" s="26"/>
      <c r="BH33" s="26">
        <v>347</v>
      </c>
      <c r="BI33" s="26">
        <v>347.5</v>
      </c>
      <c r="BJ33" s="26">
        <v>221.37960999999999</v>
      </c>
      <c r="BK33" s="26">
        <f>BJ33/BI33*100</f>
        <v>63.706362589928055</v>
      </c>
      <c r="BL33" s="26"/>
      <c r="BM33" s="26"/>
      <c r="BN33" s="26"/>
      <c r="BO33" s="27"/>
      <c r="BP33" s="26"/>
      <c r="BQ33" s="26"/>
      <c r="BR33" s="26"/>
      <c r="BS33" s="27"/>
      <c r="BT33" s="26"/>
      <c r="BU33" s="26"/>
      <c r="BV33" s="26"/>
      <c r="BW33" s="27"/>
      <c r="BX33" s="26"/>
      <c r="BY33" s="26"/>
      <c r="BZ33" s="26"/>
      <c r="CA33" s="27"/>
      <c r="CB33" s="26"/>
      <c r="CC33" s="26"/>
      <c r="CD33" s="26"/>
      <c r="CE33" s="26"/>
    </row>
    <row r="34" spans="1:83" x14ac:dyDescent="0.25">
      <c r="A34" s="135" t="s">
        <v>321</v>
      </c>
      <c r="B34" s="30">
        <f t="shared" si="67"/>
        <v>138.80000000000001</v>
      </c>
      <c r="C34" s="30">
        <f t="shared" si="68"/>
        <v>139</v>
      </c>
      <c r="D34" s="30">
        <f t="shared" si="69"/>
        <v>139</v>
      </c>
      <c r="E34" s="30"/>
      <c r="F34" s="30">
        <f t="shared" si="39"/>
        <v>82.760390000000001</v>
      </c>
      <c r="G34" s="26">
        <f>F34/C34*100</f>
        <v>59.539848920863314</v>
      </c>
      <c r="H34" s="26"/>
      <c r="I34" s="26"/>
      <c r="J34" s="26"/>
      <c r="K34" s="26"/>
      <c r="L34" s="26"/>
      <c r="M34" s="26"/>
      <c r="N34" s="26"/>
      <c r="O34" s="27"/>
      <c r="P34" s="26"/>
      <c r="Q34" s="26"/>
      <c r="R34" s="26"/>
      <c r="S34" s="27"/>
      <c r="T34" s="26"/>
      <c r="U34" s="26"/>
      <c r="V34" s="26"/>
      <c r="W34" s="26"/>
      <c r="X34" s="26"/>
      <c r="Y34" s="26"/>
      <c r="Z34" s="26"/>
      <c r="AA34" s="26"/>
      <c r="AB34" s="26"/>
      <c r="AC34" s="26"/>
      <c r="AD34" s="26"/>
      <c r="AE34" s="26"/>
      <c r="AF34" s="26"/>
      <c r="AG34" s="26"/>
      <c r="AH34" s="26"/>
      <c r="AI34" s="27"/>
      <c r="AJ34" s="26"/>
      <c r="AK34" s="26"/>
      <c r="AL34" s="26"/>
      <c r="AM34" s="26"/>
      <c r="AN34" s="26"/>
      <c r="AO34" s="26"/>
      <c r="AP34" s="26"/>
      <c r="AQ34" s="26"/>
      <c r="AR34" s="26"/>
      <c r="AS34" s="26"/>
      <c r="AT34" s="26"/>
      <c r="AU34" s="26"/>
      <c r="AV34" s="26"/>
      <c r="AW34" s="26"/>
      <c r="AX34" s="26"/>
      <c r="AY34" s="26"/>
      <c r="AZ34" s="26"/>
      <c r="BA34" s="26"/>
      <c r="BB34" s="26"/>
      <c r="BC34" s="27"/>
      <c r="BD34" s="26"/>
      <c r="BE34" s="26"/>
      <c r="BF34" s="26"/>
      <c r="BG34" s="26"/>
      <c r="BH34" s="26">
        <v>138.80000000000001</v>
      </c>
      <c r="BI34" s="26">
        <v>139</v>
      </c>
      <c r="BJ34" s="26">
        <v>82.760390000000001</v>
      </c>
      <c r="BK34" s="26">
        <f>BJ34/BI34*100</f>
        <v>59.539848920863314</v>
      </c>
      <c r="BL34" s="26"/>
      <c r="BM34" s="26"/>
      <c r="BN34" s="26"/>
      <c r="BO34" s="27"/>
      <c r="BP34" s="26"/>
      <c r="BQ34" s="26"/>
      <c r="BR34" s="26"/>
      <c r="BS34" s="27"/>
      <c r="BT34" s="26"/>
      <c r="BU34" s="26"/>
      <c r="BV34" s="26"/>
      <c r="BW34" s="27"/>
      <c r="BX34" s="26"/>
      <c r="BY34" s="26"/>
      <c r="BZ34" s="26"/>
      <c r="CA34" s="27"/>
      <c r="CB34" s="26"/>
      <c r="CC34" s="26"/>
      <c r="CD34" s="26"/>
      <c r="CE34" s="26"/>
    </row>
    <row r="35" spans="1:83" x14ac:dyDescent="0.25">
      <c r="A35" s="135" t="s">
        <v>320</v>
      </c>
      <c r="B35" s="30">
        <f t="shared" si="67"/>
        <v>347</v>
      </c>
      <c r="C35" s="30">
        <f t="shared" si="68"/>
        <v>347.5</v>
      </c>
      <c r="D35" s="30">
        <f t="shared" si="69"/>
        <v>347.5</v>
      </c>
      <c r="E35" s="30"/>
      <c r="F35" s="30">
        <f t="shared" si="39"/>
        <v>219.11805999999999</v>
      </c>
      <c r="G35" s="26">
        <f>F35/C35*100</f>
        <v>63.055556834532368</v>
      </c>
      <c r="H35" s="26"/>
      <c r="I35" s="26"/>
      <c r="J35" s="26"/>
      <c r="K35" s="26"/>
      <c r="L35" s="26"/>
      <c r="M35" s="26"/>
      <c r="N35" s="26"/>
      <c r="O35" s="27"/>
      <c r="P35" s="26"/>
      <c r="Q35" s="26"/>
      <c r="R35" s="26"/>
      <c r="S35" s="27"/>
      <c r="T35" s="26"/>
      <c r="U35" s="26"/>
      <c r="V35" s="26"/>
      <c r="W35" s="26"/>
      <c r="X35" s="26"/>
      <c r="Y35" s="26"/>
      <c r="Z35" s="26"/>
      <c r="AA35" s="26"/>
      <c r="AB35" s="26"/>
      <c r="AC35" s="26"/>
      <c r="AD35" s="26"/>
      <c r="AE35" s="26"/>
      <c r="AF35" s="26"/>
      <c r="AG35" s="26"/>
      <c r="AH35" s="26"/>
      <c r="AI35" s="27"/>
      <c r="AJ35" s="26"/>
      <c r="AK35" s="26"/>
      <c r="AL35" s="26"/>
      <c r="AM35" s="26"/>
      <c r="AN35" s="26"/>
      <c r="AO35" s="26"/>
      <c r="AP35" s="26"/>
      <c r="AQ35" s="26"/>
      <c r="AR35" s="26"/>
      <c r="AS35" s="26"/>
      <c r="AT35" s="26"/>
      <c r="AU35" s="26"/>
      <c r="AV35" s="26"/>
      <c r="AW35" s="26"/>
      <c r="AX35" s="26"/>
      <c r="AY35" s="26"/>
      <c r="AZ35" s="26"/>
      <c r="BA35" s="26"/>
      <c r="BB35" s="26"/>
      <c r="BC35" s="27"/>
      <c r="BD35" s="26"/>
      <c r="BE35" s="26"/>
      <c r="BF35" s="26"/>
      <c r="BG35" s="26"/>
      <c r="BH35" s="26">
        <v>347</v>
      </c>
      <c r="BI35" s="26">
        <v>347.5</v>
      </c>
      <c r="BJ35" s="26">
        <v>219.11805999999999</v>
      </c>
      <c r="BK35" s="26">
        <f>BJ35/BI35*100</f>
        <v>63.055556834532368</v>
      </c>
      <c r="BL35" s="26"/>
      <c r="BM35" s="26"/>
      <c r="BN35" s="26"/>
      <c r="BO35" s="27"/>
      <c r="BP35" s="26"/>
      <c r="BQ35" s="26"/>
      <c r="BR35" s="26"/>
      <c r="BS35" s="27"/>
      <c r="BT35" s="26"/>
      <c r="BU35" s="26"/>
      <c r="BV35" s="26"/>
      <c r="BW35" s="27"/>
      <c r="BX35" s="26"/>
      <c r="BY35" s="26"/>
      <c r="BZ35" s="26"/>
      <c r="CA35" s="27"/>
      <c r="CB35" s="26"/>
      <c r="CC35" s="26"/>
      <c r="CD35" s="26"/>
      <c r="CE35" s="26"/>
    </row>
    <row r="36" spans="1:83" x14ac:dyDescent="0.25">
      <c r="A36" s="135" t="s">
        <v>323</v>
      </c>
      <c r="B36" s="30">
        <f t="shared" si="67"/>
        <v>138.80000000000001</v>
      </c>
      <c r="C36" s="30">
        <f t="shared" si="68"/>
        <v>139</v>
      </c>
      <c r="D36" s="30">
        <f t="shared" si="69"/>
        <v>139</v>
      </c>
      <c r="E36" s="30"/>
      <c r="F36" s="30">
        <f t="shared" si="39"/>
        <v>49.779000000000003</v>
      </c>
      <c r="G36" s="26">
        <f>F36/C36*100</f>
        <v>35.812230215827341</v>
      </c>
      <c r="H36" s="26"/>
      <c r="I36" s="26"/>
      <c r="J36" s="26"/>
      <c r="K36" s="26"/>
      <c r="L36" s="26"/>
      <c r="M36" s="26"/>
      <c r="N36" s="26"/>
      <c r="O36" s="27"/>
      <c r="P36" s="26"/>
      <c r="Q36" s="26"/>
      <c r="R36" s="26"/>
      <c r="S36" s="27"/>
      <c r="T36" s="26"/>
      <c r="U36" s="26"/>
      <c r="V36" s="26"/>
      <c r="W36" s="26"/>
      <c r="X36" s="26"/>
      <c r="Y36" s="26"/>
      <c r="Z36" s="26"/>
      <c r="AA36" s="26"/>
      <c r="AB36" s="26"/>
      <c r="AC36" s="26"/>
      <c r="AD36" s="26"/>
      <c r="AE36" s="26"/>
      <c r="AF36" s="26"/>
      <c r="AG36" s="26"/>
      <c r="AH36" s="26"/>
      <c r="AI36" s="27"/>
      <c r="AJ36" s="26"/>
      <c r="AK36" s="26"/>
      <c r="AL36" s="26"/>
      <c r="AM36" s="26"/>
      <c r="AN36" s="26"/>
      <c r="AO36" s="26"/>
      <c r="AP36" s="26"/>
      <c r="AQ36" s="26"/>
      <c r="AR36" s="26"/>
      <c r="AS36" s="26"/>
      <c r="AT36" s="26"/>
      <c r="AU36" s="26"/>
      <c r="AV36" s="26"/>
      <c r="AW36" s="26"/>
      <c r="AX36" s="26"/>
      <c r="AY36" s="26"/>
      <c r="AZ36" s="26"/>
      <c r="BA36" s="26"/>
      <c r="BB36" s="26"/>
      <c r="BC36" s="27"/>
      <c r="BD36" s="26"/>
      <c r="BE36" s="26"/>
      <c r="BF36" s="26"/>
      <c r="BG36" s="26"/>
      <c r="BH36" s="26">
        <v>138.80000000000001</v>
      </c>
      <c r="BI36" s="26">
        <v>139</v>
      </c>
      <c r="BJ36" s="26">
        <v>49.779000000000003</v>
      </c>
      <c r="BK36" s="26">
        <f>BJ36/BI36*100</f>
        <v>35.812230215827341</v>
      </c>
      <c r="BL36" s="26"/>
      <c r="BM36" s="26"/>
      <c r="BN36" s="26"/>
      <c r="BO36" s="27"/>
      <c r="BP36" s="26"/>
      <c r="BQ36" s="26"/>
      <c r="BR36" s="26"/>
      <c r="BS36" s="27"/>
      <c r="BT36" s="26"/>
      <c r="BU36" s="26"/>
      <c r="BV36" s="26"/>
      <c r="BW36" s="27"/>
      <c r="BX36" s="26"/>
      <c r="BY36" s="26"/>
      <c r="BZ36" s="26"/>
      <c r="CA36" s="27"/>
      <c r="CB36" s="26"/>
      <c r="CC36" s="26"/>
      <c r="CD36" s="26"/>
      <c r="CE36" s="26"/>
    </row>
    <row r="37" spans="1:83" x14ac:dyDescent="0.25">
      <c r="A37" s="135" t="s">
        <v>319</v>
      </c>
      <c r="B37" s="30">
        <f t="shared" si="67"/>
        <v>138.80000000000001</v>
      </c>
      <c r="C37" s="30">
        <f t="shared" si="68"/>
        <v>139</v>
      </c>
      <c r="D37" s="30">
        <f t="shared" si="69"/>
        <v>139</v>
      </c>
      <c r="E37" s="30"/>
      <c r="F37" s="30">
        <f t="shared" si="39"/>
        <v>75.844929999999991</v>
      </c>
      <c r="G37" s="26">
        <f>F37/C37*100</f>
        <v>54.56469784172662</v>
      </c>
      <c r="H37" s="26"/>
      <c r="I37" s="26"/>
      <c r="J37" s="26"/>
      <c r="K37" s="26"/>
      <c r="L37" s="26"/>
      <c r="M37" s="26"/>
      <c r="N37" s="26"/>
      <c r="O37" s="27"/>
      <c r="P37" s="26"/>
      <c r="Q37" s="26"/>
      <c r="R37" s="26"/>
      <c r="S37" s="27"/>
      <c r="T37" s="26"/>
      <c r="U37" s="26"/>
      <c r="V37" s="26"/>
      <c r="W37" s="26"/>
      <c r="X37" s="26"/>
      <c r="Y37" s="26"/>
      <c r="Z37" s="26"/>
      <c r="AA37" s="26"/>
      <c r="AB37" s="26"/>
      <c r="AC37" s="26"/>
      <c r="AD37" s="26"/>
      <c r="AE37" s="26"/>
      <c r="AF37" s="26"/>
      <c r="AG37" s="26"/>
      <c r="AH37" s="26"/>
      <c r="AI37" s="27"/>
      <c r="AJ37" s="26"/>
      <c r="AK37" s="26"/>
      <c r="AL37" s="26"/>
      <c r="AM37" s="26"/>
      <c r="AN37" s="26"/>
      <c r="AO37" s="26"/>
      <c r="AP37" s="26"/>
      <c r="AQ37" s="26"/>
      <c r="AR37" s="26"/>
      <c r="AS37" s="26"/>
      <c r="AT37" s="26"/>
      <c r="AU37" s="26"/>
      <c r="AV37" s="26"/>
      <c r="AW37" s="26"/>
      <c r="AX37" s="26"/>
      <c r="AY37" s="26"/>
      <c r="AZ37" s="26"/>
      <c r="BA37" s="26"/>
      <c r="BB37" s="26"/>
      <c r="BC37" s="27"/>
      <c r="BD37" s="26"/>
      <c r="BE37" s="26"/>
      <c r="BF37" s="26"/>
      <c r="BG37" s="26"/>
      <c r="BH37" s="26">
        <v>138.80000000000001</v>
      </c>
      <c r="BI37" s="26">
        <v>139</v>
      </c>
      <c r="BJ37" s="26">
        <v>75.844929999999991</v>
      </c>
      <c r="BK37" s="26">
        <f>BJ37/BI37*100</f>
        <v>54.56469784172662</v>
      </c>
      <c r="BL37" s="26"/>
      <c r="BM37" s="26"/>
      <c r="BN37" s="26"/>
      <c r="BO37" s="27"/>
      <c r="BP37" s="26"/>
      <c r="BQ37" s="26"/>
      <c r="BR37" s="26"/>
      <c r="BS37" s="27"/>
      <c r="BT37" s="26"/>
      <c r="BU37" s="26"/>
      <c r="BV37" s="26"/>
      <c r="BW37" s="27"/>
      <c r="BX37" s="26"/>
      <c r="BY37" s="26"/>
      <c r="BZ37" s="26"/>
      <c r="CA37" s="27"/>
      <c r="CB37" s="26"/>
      <c r="CC37" s="26"/>
      <c r="CD37" s="26"/>
      <c r="CE37" s="26"/>
    </row>
    <row r="38" spans="1:83" x14ac:dyDescent="0.25">
      <c r="A38" s="135" t="s">
        <v>318</v>
      </c>
      <c r="B38" s="30">
        <f t="shared" si="67"/>
        <v>0</v>
      </c>
      <c r="C38" s="30">
        <f t="shared" si="68"/>
        <v>0</v>
      </c>
      <c r="D38" s="30">
        <f t="shared" si="69"/>
        <v>0</v>
      </c>
      <c r="E38" s="30"/>
      <c r="F38" s="30">
        <f t="shared" si="39"/>
        <v>0</v>
      </c>
      <c r="G38" s="26"/>
      <c r="H38" s="26"/>
      <c r="I38" s="26"/>
      <c r="J38" s="26"/>
      <c r="K38" s="26"/>
      <c r="L38" s="26"/>
      <c r="M38" s="26"/>
      <c r="N38" s="26"/>
      <c r="O38" s="27"/>
      <c r="P38" s="26"/>
      <c r="Q38" s="26"/>
      <c r="R38" s="26"/>
      <c r="S38" s="27"/>
      <c r="T38" s="26"/>
      <c r="U38" s="26"/>
      <c r="V38" s="26"/>
      <c r="W38" s="26"/>
      <c r="X38" s="26"/>
      <c r="Y38" s="26"/>
      <c r="Z38" s="26"/>
      <c r="AA38" s="26"/>
      <c r="AB38" s="26"/>
      <c r="AC38" s="26"/>
      <c r="AD38" s="26"/>
      <c r="AE38" s="26"/>
      <c r="AF38" s="26"/>
      <c r="AG38" s="26"/>
      <c r="AH38" s="26"/>
      <c r="AI38" s="27"/>
      <c r="AJ38" s="26"/>
      <c r="AK38" s="26"/>
      <c r="AL38" s="26"/>
      <c r="AM38" s="26"/>
      <c r="AN38" s="26"/>
      <c r="AO38" s="26"/>
      <c r="AP38" s="26"/>
      <c r="AQ38" s="26"/>
      <c r="AR38" s="26"/>
      <c r="AS38" s="26"/>
      <c r="AT38" s="26"/>
      <c r="AU38" s="26"/>
      <c r="AV38" s="26"/>
      <c r="AW38" s="26"/>
      <c r="AX38" s="26"/>
      <c r="AY38" s="26"/>
      <c r="AZ38" s="26"/>
      <c r="BA38" s="26"/>
      <c r="BB38" s="26"/>
      <c r="BC38" s="27"/>
      <c r="BD38" s="26"/>
      <c r="BE38" s="26"/>
      <c r="BF38" s="26"/>
      <c r="BG38" s="26"/>
      <c r="BH38" s="26"/>
      <c r="BI38" s="26"/>
      <c r="BJ38" s="26"/>
      <c r="BK38" s="26"/>
      <c r="BL38" s="26"/>
      <c r="BM38" s="26"/>
      <c r="BN38" s="26"/>
      <c r="BO38" s="27"/>
      <c r="BP38" s="26"/>
      <c r="BQ38" s="26"/>
      <c r="BR38" s="26"/>
      <c r="BS38" s="27"/>
      <c r="BT38" s="26"/>
      <c r="BU38" s="26"/>
      <c r="BV38" s="26"/>
      <c r="BW38" s="27"/>
      <c r="BX38" s="26"/>
      <c r="BY38" s="26"/>
      <c r="BZ38" s="26"/>
      <c r="CA38" s="27"/>
      <c r="CB38" s="26"/>
      <c r="CC38" s="26"/>
      <c r="CD38" s="26"/>
      <c r="CE38" s="26"/>
    </row>
    <row r="39" spans="1:83" x14ac:dyDescent="0.25">
      <c r="A39" s="135" t="s">
        <v>317</v>
      </c>
      <c r="B39" s="30">
        <f t="shared" si="67"/>
        <v>0</v>
      </c>
      <c r="C39" s="30">
        <f t="shared" si="68"/>
        <v>0</v>
      </c>
      <c r="D39" s="30">
        <f t="shared" si="69"/>
        <v>0</v>
      </c>
      <c r="E39" s="30"/>
      <c r="F39" s="30">
        <f t="shared" si="39"/>
        <v>0</v>
      </c>
      <c r="G39" s="26"/>
      <c r="H39" s="26"/>
      <c r="I39" s="26"/>
      <c r="J39" s="26"/>
      <c r="K39" s="26"/>
      <c r="L39" s="26"/>
      <c r="M39" s="26"/>
      <c r="N39" s="26"/>
      <c r="O39" s="27"/>
      <c r="P39" s="26"/>
      <c r="Q39" s="26"/>
      <c r="R39" s="26"/>
      <c r="S39" s="27"/>
      <c r="T39" s="26"/>
      <c r="U39" s="26"/>
      <c r="V39" s="26"/>
      <c r="W39" s="26"/>
      <c r="X39" s="26"/>
      <c r="Y39" s="26"/>
      <c r="Z39" s="26"/>
      <c r="AA39" s="26"/>
      <c r="AB39" s="26"/>
      <c r="AC39" s="26"/>
      <c r="AD39" s="26"/>
      <c r="AE39" s="26"/>
      <c r="AF39" s="26"/>
      <c r="AG39" s="26"/>
      <c r="AH39" s="26"/>
      <c r="AI39" s="27"/>
      <c r="AJ39" s="26"/>
      <c r="AK39" s="26"/>
      <c r="AL39" s="26"/>
      <c r="AM39" s="26"/>
      <c r="AN39" s="26"/>
      <c r="AO39" s="26"/>
      <c r="AP39" s="26"/>
      <c r="AQ39" s="26"/>
      <c r="AR39" s="26"/>
      <c r="AS39" s="26"/>
      <c r="AT39" s="26"/>
      <c r="AU39" s="26"/>
      <c r="AV39" s="26"/>
      <c r="AW39" s="26"/>
      <c r="AX39" s="26"/>
      <c r="AY39" s="26"/>
      <c r="AZ39" s="26"/>
      <c r="BA39" s="26"/>
      <c r="BB39" s="26"/>
      <c r="BC39" s="27"/>
      <c r="BD39" s="26"/>
      <c r="BE39" s="26"/>
      <c r="BF39" s="26"/>
      <c r="BG39" s="26"/>
      <c r="BH39" s="26"/>
      <c r="BI39" s="26"/>
      <c r="BJ39" s="26"/>
      <c r="BK39" s="26"/>
      <c r="BL39" s="26"/>
      <c r="BM39" s="26"/>
      <c r="BN39" s="26"/>
      <c r="BO39" s="27"/>
      <c r="BP39" s="26"/>
      <c r="BQ39" s="26"/>
      <c r="BR39" s="26"/>
      <c r="BS39" s="27"/>
      <c r="BT39" s="26"/>
      <c r="BU39" s="26"/>
      <c r="BV39" s="26"/>
      <c r="BW39" s="27"/>
      <c r="BX39" s="26"/>
      <c r="BY39" s="26"/>
      <c r="BZ39" s="26"/>
      <c r="CA39" s="27"/>
      <c r="CB39" s="26"/>
      <c r="CC39" s="26"/>
      <c r="CD39" s="26"/>
      <c r="CE39" s="26"/>
    </row>
    <row r="40" spans="1:83" x14ac:dyDescent="0.25">
      <c r="A40" s="135" t="s">
        <v>316</v>
      </c>
      <c r="B40" s="30">
        <f t="shared" si="67"/>
        <v>0</v>
      </c>
      <c r="C40" s="30">
        <f t="shared" si="68"/>
        <v>0</v>
      </c>
      <c r="D40" s="30">
        <f t="shared" si="69"/>
        <v>0</v>
      </c>
      <c r="E40" s="30"/>
      <c r="F40" s="30">
        <f t="shared" si="39"/>
        <v>0</v>
      </c>
      <c r="G40" s="26"/>
      <c r="H40" s="26"/>
      <c r="I40" s="26"/>
      <c r="J40" s="26"/>
      <c r="K40" s="26"/>
      <c r="L40" s="26"/>
      <c r="M40" s="26"/>
      <c r="N40" s="26"/>
      <c r="O40" s="27"/>
      <c r="P40" s="26"/>
      <c r="Q40" s="26"/>
      <c r="R40" s="26"/>
      <c r="S40" s="27"/>
      <c r="T40" s="26"/>
      <c r="U40" s="26"/>
      <c r="V40" s="26"/>
      <c r="W40" s="26"/>
      <c r="X40" s="26"/>
      <c r="Y40" s="26"/>
      <c r="Z40" s="26"/>
      <c r="AA40" s="26"/>
      <c r="AB40" s="26"/>
      <c r="AC40" s="26"/>
      <c r="AD40" s="26"/>
      <c r="AE40" s="26"/>
      <c r="AF40" s="26"/>
      <c r="AG40" s="26"/>
      <c r="AH40" s="26"/>
      <c r="AI40" s="27"/>
      <c r="AJ40" s="26"/>
      <c r="AK40" s="26"/>
      <c r="AL40" s="26"/>
      <c r="AM40" s="26"/>
      <c r="AN40" s="26"/>
      <c r="AO40" s="26"/>
      <c r="AP40" s="26"/>
      <c r="AQ40" s="26"/>
      <c r="AR40" s="26"/>
      <c r="AS40" s="26"/>
      <c r="AT40" s="26"/>
      <c r="AU40" s="26"/>
      <c r="AV40" s="26"/>
      <c r="AW40" s="26"/>
      <c r="AX40" s="26"/>
      <c r="AY40" s="26"/>
      <c r="AZ40" s="26"/>
      <c r="BA40" s="26"/>
      <c r="BB40" s="26"/>
      <c r="BC40" s="27"/>
      <c r="BD40" s="26"/>
      <c r="BE40" s="26"/>
      <c r="BF40" s="26"/>
      <c r="BG40" s="26"/>
      <c r="BH40" s="26"/>
      <c r="BI40" s="26"/>
      <c r="BJ40" s="26"/>
      <c r="BK40" s="26"/>
      <c r="BL40" s="26"/>
      <c r="BM40" s="26"/>
      <c r="BN40" s="26"/>
      <c r="BO40" s="27"/>
      <c r="BP40" s="26"/>
      <c r="BQ40" s="26"/>
      <c r="BR40" s="26"/>
      <c r="BS40" s="27"/>
      <c r="BT40" s="26"/>
      <c r="BU40" s="26"/>
      <c r="BV40" s="26"/>
      <c r="BW40" s="27"/>
      <c r="BX40" s="26"/>
      <c r="BY40" s="26"/>
      <c r="BZ40" s="26"/>
      <c r="CA40" s="27"/>
      <c r="CB40" s="26"/>
      <c r="CC40" s="26"/>
      <c r="CD40" s="26"/>
      <c r="CE40" s="26"/>
    </row>
    <row r="41" spans="1:83" x14ac:dyDescent="0.25">
      <c r="A41" s="135" t="s">
        <v>315</v>
      </c>
      <c r="B41" s="30">
        <f t="shared" si="67"/>
        <v>0</v>
      </c>
      <c r="C41" s="30">
        <f t="shared" si="68"/>
        <v>0</v>
      </c>
      <c r="D41" s="30">
        <f t="shared" si="69"/>
        <v>0</v>
      </c>
      <c r="E41" s="30"/>
      <c r="F41" s="30">
        <f t="shared" si="39"/>
        <v>0</v>
      </c>
      <c r="G41" s="26"/>
      <c r="H41" s="26"/>
      <c r="I41" s="26"/>
      <c r="J41" s="26"/>
      <c r="K41" s="26"/>
      <c r="L41" s="26"/>
      <c r="M41" s="26"/>
      <c r="N41" s="26"/>
      <c r="O41" s="27"/>
      <c r="P41" s="26"/>
      <c r="Q41" s="26"/>
      <c r="R41" s="26"/>
      <c r="S41" s="27"/>
      <c r="T41" s="26"/>
      <c r="U41" s="26"/>
      <c r="V41" s="26"/>
      <c r="W41" s="26"/>
      <c r="X41" s="26"/>
      <c r="Y41" s="26"/>
      <c r="Z41" s="26"/>
      <c r="AA41" s="26"/>
      <c r="AB41" s="26"/>
      <c r="AC41" s="26"/>
      <c r="AD41" s="26"/>
      <c r="AE41" s="26"/>
      <c r="AF41" s="26"/>
      <c r="AG41" s="26"/>
      <c r="AH41" s="26"/>
      <c r="AI41" s="27"/>
      <c r="AJ41" s="26"/>
      <c r="AK41" s="26"/>
      <c r="AL41" s="26"/>
      <c r="AM41" s="26"/>
      <c r="AN41" s="26"/>
      <c r="AO41" s="26"/>
      <c r="AP41" s="26"/>
      <c r="AQ41" s="26"/>
      <c r="AR41" s="26"/>
      <c r="AS41" s="26"/>
      <c r="AT41" s="26"/>
      <c r="AU41" s="26"/>
      <c r="AV41" s="26"/>
      <c r="AW41" s="26"/>
      <c r="AX41" s="26"/>
      <c r="AY41" s="26"/>
      <c r="AZ41" s="26"/>
      <c r="BA41" s="26"/>
      <c r="BB41" s="26"/>
      <c r="BC41" s="27"/>
      <c r="BD41" s="26"/>
      <c r="BE41" s="26"/>
      <c r="BF41" s="26"/>
      <c r="BG41" s="26"/>
      <c r="BH41" s="26"/>
      <c r="BI41" s="26"/>
      <c r="BJ41" s="26"/>
      <c r="BK41" s="26"/>
      <c r="BL41" s="26"/>
      <c r="BM41" s="26"/>
      <c r="BN41" s="26"/>
      <c r="BO41" s="27"/>
      <c r="BP41" s="26"/>
      <c r="BQ41" s="26"/>
      <c r="BR41" s="26"/>
      <c r="BS41" s="27"/>
      <c r="BT41" s="26"/>
      <c r="BU41" s="26"/>
      <c r="BV41" s="26"/>
      <c r="BW41" s="27"/>
      <c r="BX41" s="26"/>
      <c r="BY41" s="26"/>
      <c r="BZ41" s="26"/>
      <c r="CA41" s="27"/>
      <c r="CB41" s="26"/>
      <c r="CC41" s="26"/>
      <c r="CD41" s="26"/>
      <c r="CE41" s="26"/>
    </row>
    <row r="42" spans="1:83" s="154" customFormat="1" ht="31.5" x14ac:dyDescent="0.25">
      <c r="A42" s="35" t="s">
        <v>161</v>
      </c>
      <c r="B42" s="75">
        <f t="shared" si="67"/>
        <v>347675.69999999995</v>
      </c>
      <c r="C42" s="75">
        <f t="shared" si="68"/>
        <v>393432</v>
      </c>
      <c r="D42" s="75">
        <f t="shared" si="69"/>
        <v>393432</v>
      </c>
      <c r="E42" s="75"/>
      <c r="F42" s="75">
        <f t="shared" si="39"/>
        <v>283599.23491000006</v>
      </c>
      <c r="G42" s="29">
        <f>F42/C42*100</f>
        <v>72.08341845859006</v>
      </c>
      <c r="H42" s="29">
        <f>SUM(H43:H55)</f>
        <v>911.2</v>
      </c>
      <c r="I42" s="29">
        <f>SUM(I43:I55)</f>
        <v>524.5</v>
      </c>
      <c r="J42" s="29">
        <f>SUM(J43:J55)</f>
        <v>206.98513</v>
      </c>
      <c r="K42" s="29">
        <f>J42/I42*100</f>
        <v>39.463323164918968</v>
      </c>
      <c r="L42" s="29">
        <f>SUM(L43:L55)</f>
        <v>242.6</v>
      </c>
      <c r="M42" s="29">
        <f>SUM(M43:M55)</f>
        <v>241.1</v>
      </c>
      <c r="N42" s="29">
        <f>SUM(N43:N55)</f>
        <v>153.78517000000002</v>
      </c>
      <c r="O42" s="29">
        <f>N42/M42*100</f>
        <v>63.784807133969323</v>
      </c>
      <c r="P42" s="29">
        <f>SUM(P43:P55)</f>
        <v>4244.8999999999996</v>
      </c>
      <c r="Q42" s="29">
        <f>SUM(Q43:Q55)</f>
        <v>2469.6999999999998</v>
      </c>
      <c r="R42" s="29">
        <f>SUM(R43:R55)</f>
        <v>2398.95883</v>
      </c>
      <c r="S42" s="29">
        <f>R42/Q42*100</f>
        <v>97.135637121917654</v>
      </c>
      <c r="T42" s="29">
        <f>SUM(T43:T55)</f>
        <v>54605.1</v>
      </c>
      <c r="U42" s="29">
        <f>SUM(U43:U55)</f>
        <v>63396.1</v>
      </c>
      <c r="V42" s="29">
        <f>SUM(V43:V55)</f>
        <v>52332.49469</v>
      </c>
      <c r="W42" s="29">
        <f>V42/U42*100</f>
        <v>82.548444920113383</v>
      </c>
      <c r="X42" s="29">
        <f>SUM(X43:X55)</f>
        <v>5142.5</v>
      </c>
      <c r="Y42" s="29">
        <f>SUM(Y43:Y55)</f>
        <v>5142.5</v>
      </c>
      <c r="Z42" s="29">
        <f>SUM(Z43:Z55)</f>
        <v>2597.4054500000002</v>
      </c>
      <c r="AA42" s="29">
        <f>Z42/Y42*100</f>
        <v>50.508613514827431</v>
      </c>
      <c r="AB42" s="29">
        <f>SUM(AB43:AB55)</f>
        <v>246.3</v>
      </c>
      <c r="AC42" s="29">
        <f>SUM(AC43:AC55)</f>
        <v>244.1</v>
      </c>
      <c r="AD42" s="29">
        <f>SUM(AD43:AD55)</f>
        <v>170.15577999999999</v>
      </c>
      <c r="AE42" s="29">
        <f>AD42/AC42*100</f>
        <v>69.707406800491597</v>
      </c>
      <c r="AF42" s="29">
        <f>SUM(AF43:AF55)</f>
        <v>256191.3</v>
      </c>
      <c r="AG42" s="29">
        <f>SUM(AG43:AG55)</f>
        <v>279672.09999999998</v>
      </c>
      <c r="AH42" s="29">
        <f>SUM(AH43:AH55)</f>
        <v>196609.82043000002</v>
      </c>
      <c r="AI42" s="29">
        <f>AH42/AG42*100</f>
        <v>70.300119472053183</v>
      </c>
      <c r="AJ42" s="29">
        <f>SUM(AJ43:AJ55)</f>
        <v>933.5</v>
      </c>
      <c r="AK42" s="29">
        <f>SUM(AK43:AK55)</f>
        <v>933.5</v>
      </c>
      <c r="AL42" s="29">
        <f>SUM(AL43:AL55)</f>
        <v>621.51843000000008</v>
      </c>
      <c r="AM42" s="28">
        <f>AL42/AK42*100</f>
        <v>66.5793711837172</v>
      </c>
      <c r="AN42" s="29">
        <f t="shared" ref="AN42" si="84">SUM(AN43:AN55)</f>
        <v>0</v>
      </c>
      <c r="AO42" s="29">
        <f t="shared" ref="AO42:BB42" si="85">SUM(AO43:AO55)</f>
        <v>0</v>
      </c>
      <c r="AP42" s="29">
        <f t="shared" si="85"/>
        <v>0</v>
      </c>
      <c r="AQ42" s="29">
        <f t="shared" si="85"/>
        <v>0</v>
      </c>
      <c r="AR42" s="29">
        <f t="shared" ref="AR42" si="86">SUM(AR43:AR55)</f>
        <v>466.7</v>
      </c>
      <c r="AS42" s="29">
        <f t="shared" si="85"/>
        <v>466.7</v>
      </c>
      <c r="AT42" s="29">
        <f t="shared" si="85"/>
        <v>283.79498999999998</v>
      </c>
      <c r="AU42" s="29">
        <f t="shared" si="85"/>
        <v>60.80886865223912</v>
      </c>
      <c r="AV42" s="29">
        <f t="shared" ref="AV42" si="87">SUM(AV43:AV55)</f>
        <v>466.7</v>
      </c>
      <c r="AW42" s="29">
        <f t="shared" si="85"/>
        <v>466.7</v>
      </c>
      <c r="AX42" s="29">
        <f t="shared" si="85"/>
        <v>152.10088000000002</v>
      </c>
      <c r="AY42" s="29">
        <f t="shared" si="85"/>
        <v>32.590717805871009</v>
      </c>
      <c r="AZ42" s="29">
        <f t="shared" ref="AZ42" si="88">SUM(AZ43:AZ55)</f>
        <v>1616.8</v>
      </c>
      <c r="BA42" s="29">
        <f t="shared" si="85"/>
        <v>1616.8</v>
      </c>
      <c r="BB42" s="29">
        <f t="shared" si="85"/>
        <v>1212.3</v>
      </c>
      <c r="BC42" s="29">
        <f>BB42/BA42*100</f>
        <v>74.981444829292428</v>
      </c>
      <c r="BD42" s="29">
        <v>0</v>
      </c>
      <c r="BE42" s="29">
        <f t="shared" ref="BE42:BJ42" si="89">SUM(BE43:BE55)</f>
        <v>0</v>
      </c>
      <c r="BF42" s="29">
        <f t="shared" si="89"/>
        <v>0</v>
      </c>
      <c r="BG42" s="29">
        <f t="shared" si="89"/>
        <v>0</v>
      </c>
      <c r="BH42" s="29">
        <f t="shared" si="89"/>
        <v>2082</v>
      </c>
      <c r="BI42" s="29">
        <f t="shared" si="89"/>
        <v>2085</v>
      </c>
      <c r="BJ42" s="29">
        <f t="shared" si="89"/>
        <v>1386.6569300000001</v>
      </c>
      <c r="BK42" s="28">
        <f>BJ42/BI42*100</f>
        <v>66.506327577937654</v>
      </c>
      <c r="BL42" s="29">
        <f>SUM(BL43:BL55)</f>
        <v>19217.5</v>
      </c>
      <c r="BM42" s="29">
        <f>SUM(BM43:BM55)</f>
        <v>34301.4</v>
      </c>
      <c r="BN42" s="29">
        <f>SUM(BN43:BN55)</f>
        <v>25302.22</v>
      </c>
      <c r="BO42" s="29">
        <f>BN42/BM42*100</f>
        <v>73.76439445620295</v>
      </c>
      <c r="BP42" s="29">
        <f>SUM(BP43:BP55)</f>
        <v>1270.0999999999999</v>
      </c>
      <c r="BQ42" s="29">
        <f>SUM(BQ43:BQ55)</f>
        <v>1834.5</v>
      </c>
      <c r="BR42" s="29">
        <f>SUM(BR43:BR55)</f>
        <v>152.38999999999999</v>
      </c>
      <c r="BS42" s="29">
        <f>BR42/BQ42*100</f>
        <v>8.3068956118833448</v>
      </c>
      <c r="BT42" s="29">
        <f>SUM(BT43:BT55)</f>
        <v>6.8</v>
      </c>
      <c r="BU42" s="29">
        <f>SUM(BU43:BU55)</f>
        <v>5.6</v>
      </c>
      <c r="BV42" s="29">
        <f>SUM(BV43:BV55)</f>
        <v>5.6</v>
      </c>
      <c r="BW42" s="29">
        <f>BV42/BU42*100</f>
        <v>100</v>
      </c>
      <c r="BX42" s="29"/>
      <c r="BY42" s="29"/>
      <c r="BZ42" s="29"/>
      <c r="CA42" s="29"/>
      <c r="CB42" s="29">
        <f>SUM(CB43:CB55)</f>
        <v>31.7</v>
      </c>
      <c r="CC42" s="29">
        <f>SUM(CC43:CC55)</f>
        <v>31.7</v>
      </c>
      <c r="CD42" s="29">
        <f>SUM(CD43:CD55)</f>
        <v>13.048200000000001</v>
      </c>
      <c r="CE42" s="29">
        <f>CD42/CC42*100</f>
        <v>41.161514195583607</v>
      </c>
    </row>
    <row r="43" spans="1:83" ht="31.5" x14ac:dyDescent="0.25">
      <c r="A43" s="135" t="s">
        <v>160</v>
      </c>
      <c r="B43" s="30">
        <f t="shared" si="67"/>
        <v>345593.69999999995</v>
      </c>
      <c r="C43" s="30">
        <f t="shared" si="68"/>
        <v>391347</v>
      </c>
      <c r="D43" s="30">
        <f t="shared" si="69"/>
        <v>391347</v>
      </c>
      <c r="E43" s="30"/>
      <c r="F43" s="30">
        <f t="shared" si="39"/>
        <v>282212.57798</v>
      </c>
      <c r="G43" s="27">
        <f>F43/C43*100</f>
        <v>72.113131819076173</v>
      </c>
      <c r="H43" s="27">
        <v>911.2</v>
      </c>
      <c r="I43" s="27">
        <v>524.5</v>
      </c>
      <c r="J43" s="27">
        <v>206.98513</v>
      </c>
      <c r="K43" s="27">
        <f>J43/I43*100</f>
        <v>39.463323164918968</v>
      </c>
      <c r="L43" s="27">
        <v>242.6</v>
      </c>
      <c r="M43" s="27">
        <v>241.1</v>
      </c>
      <c r="N43" s="27">
        <v>153.78517000000002</v>
      </c>
      <c r="O43" s="27">
        <f>N43/M43*100</f>
        <v>63.784807133969323</v>
      </c>
      <c r="P43" s="27">
        <v>4244.8999999999996</v>
      </c>
      <c r="Q43" s="27">
        <v>2469.6999999999998</v>
      </c>
      <c r="R43" s="27">
        <v>2398.95883</v>
      </c>
      <c r="S43" s="27">
        <f>R43/Q43*100</f>
        <v>97.135637121917654</v>
      </c>
      <c r="T43" s="27">
        <v>54605.1</v>
      </c>
      <c r="U43" s="27">
        <v>63396.1</v>
      </c>
      <c r="V43" s="27">
        <v>52332.49469</v>
      </c>
      <c r="W43" s="27">
        <f>V43/U43*100</f>
        <v>82.548444920113383</v>
      </c>
      <c r="X43" s="27">
        <v>5142.5</v>
      </c>
      <c r="Y43" s="27">
        <v>5142.5</v>
      </c>
      <c r="Z43" s="27">
        <v>2597.4054500000002</v>
      </c>
      <c r="AA43" s="27">
        <f>Z43/Y43*100</f>
        <v>50.508613514827431</v>
      </c>
      <c r="AB43" s="27">
        <v>246.3</v>
      </c>
      <c r="AC43" s="27">
        <v>244.1</v>
      </c>
      <c r="AD43" s="27">
        <v>170.15577999999999</v>
      </c>
      <c r="AE43" s="27">
        <f>AD43/AC43*100</f>
        <v>69.707406800491597</v>
      </c>
      <c r="AF43" s="27">
        <v>256191.3</v>
      </c>
      <c r="AG43" s="27">
        <v>279672.09999999998</v>
      </c>
      <c r="AH43" s="27">
        <v>196609.82043000002</v>
      </c>
      <c r="AI43" s="27">
        <f>AH43/AG43*100</f>
        <v>70.300119472053183</v>
      </c>
      <c r="AJ43" s="27">
        <v>933.5</v>
      </c>
      <c r="AK43" s="27">
        <v>933.5</v>
      </c>
      <c r="AL43" s="27">
        <v>621.51843000000008</v>
      </c>
      <c r="AM43" s="26">
        <f>AL43/AK43*100</f>
        <v>66.5793711837172</v>
      </c>
      <c r="AN43" s="26"/>
      <c r="AO43" s="26"/>
      <c r="AP43" s="27"/>
      <c r="AQ43" s="27"/>
      <c r="AR43" s="27">
        <v>466.7</v>
      </c>
      <c r="AS43" s="27">
        <v>466.7</v>
      </c>
      <c r="AT43" s="27">
        <v>283.79498999999998</v>
      </c>
      <c r="AU43" s="27">
        <f>AT43/AS43*100</f>
        <v>60.80886865223912</v>
      </c>
      <c r="AV43" s="27">
        <v>466.7</v>
      </c>
      <c r="AW43" s="27">
        <v>466.7</v>
      </c>
      <c r="AX43" s="27">
        <v>152.10088000000002</v>
      </c>
      <c r="AY43" s="27">
        <f>AX43/AW43*100</f>
        <v>32.590717805871009</v>
      </c>
      <c r="AZ43" s="27">
        <v>1616.8</v>
      </c>
      <c r="BA43" s="27">
        <v>1616.8</v>
      </c>
      <c r="BB43" s="27">
        <v>1212.3</v>
      </c>
      <c r="BC43" s="27">
        <f>BB43/BA43*100</f>
        <v>74.981444829292428</v>
      </c>
      <c r="BD43" s="27"/>
      <c r="BE43" s="27"/>
      <c r="BF43" s="27"/>
      <c r="BG43" s="27"/>
      <c r="BH43" s="27"/>
      <c r="BI43" s="27"/>
      <c r="BJ43" s="27"/>
      <c r="BK43" s="26"/>
      <c r="BL43" s="27">
        <v>19217.5</v>
      </c>
      <c r="BM43" s="27">
        <v>34301.4</v>
      </c>
      <c r="BN43" s="27">
        <v>25302.22</v>
      </c>
      <c r="BO43" s="27">
        <f>BN43/BM43*100</f>
        <v>73.76439445620295</v>
      </c>
      <c r="BP43" s="27">
        <v>1270.0999999999999</v>
      </c>
      <c r="BQ43" s="27">
        <v>1834.5</v>
      </c>
      <c r="BR43" s="27">
        <v>152.38999999999999</v>
      </c>
      <c r="BS43" s="27">
        <f>BR43/BQ43*100</f>
        <v>8.3068956118833448</v>
      </c>
      <c r="BT43" s="27">
        <v>6.8</v>
      </c>
      <c r="BU43" s="27">
        <v>5.6</v>
      </c>
      <c r="BV43" s="27">
        <v>5.6</v>
      </c>
      <c r="BW43" s="27">
        <f>BV43/BU43*100</f>
        <v>100</v>
      </c>
      <c r="BX43" s="27"/>
      <c r="BY43" s="27"/>
      <c r="BZ43" s="27"/>
      <c r="CA43" s="27"/>
      <c r="CB43" s="27">
        <v>31.7</v>
      </c>
      <c r="CC43" s="27">
        <v>31.7</v>
      </c>
      <c r="CD43" s="27">
        <v>13.048200000000001</v>
      </c>
      <c r="CE43" s="27">
        <f>CD43/CC43*100</f>
        <v>41.161514195583607</v>
      </c>
    </row>
    <row r="44" spans="1:83" x14ac:dyDescent="0.25">
      <c r="A44" s="135" t="s">
        <v>325</v>
      </c>
      <c r="B44" s="30">
        <f t="shared" si="67"/>
        <v>347</v>
      </c>
      <c r="C44" s="30">
        <f t="shared" si="68"/>
        <v>347.5</v>
      </c>
      <c r="D44" s="30">
        <f t="shared" si="69"/>
        <v>347.5</v>
      </c>
      <c r="E44" s="30"/>
      <c r="F44" s="30">
        <f t="shared" si="39"/>
        <v>247.24146999999999</v>
      </c>
      <c r="G44" s="26">
        <f>F44/C44*100</f>
        <v>71.148624460431648</v>
      </c>
      <c r="H44" s="26"/>
      <c r="I44" s="26"/>
      <c r="J44" s="26"/>
      <c r="K44" s="26"/>
      <c r="L44" s="26"/>
      <c r="M44" s="26"/>
      <c r="N44" s="26"/>
      <c r="O44" s="26"/>
      <c r="P44" s="26"/>
      <c r="Q44" s="26"/>
      <c r="R44" s="26"/>
      <c r="S44" s="26"/>
      <c r="T44" s="26"/>
      <c r="U44" s="26"/>
      <c r="V44" s="26"/>
      <c r="W44" s="27"/>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v>347</v>
      </c>
      <c r="BI44" s="26">
        <v>347.5</v>
      </c>
      <c r="BJ44" s="26">
        <v>247.24146999999999</v>
      </c>
      <c r="BK44" s="26">
        <f>BJ44/BI44*100</f>
        <v>71.148624460431648</v>
      </c>
      <c r="BL44" s="26"/>
      <c r="BM44" s="26"/>
      <c r="BN44" s="26"/>
      <c r="BO44" s="26"/>
      <c r="BP44" s="26"/>
      <c r="BQ44" s="26"/>
      <c r="BR44" s="26"/>
      <c r="BS44" s="27"/>
      <c r="BT44" s="26"/>
      <c r="BU44" s="26"/>
      <c r="BV44" s="26"/>
      <c r="BW44" s="27"/>
      <c r="BX44" s="26"/>
      <c r="BY44" s="26"/>
      <c r="BZ44" s="26"/>
      <c r="CA44" s="27"/>
      <c r="CB44" s="26"/>
      <c r="CC44" s="26"/>
      <c r="CD44" s="26"/>
      <c r="CE44" s="26"/>
    </row>
    <row r="45" spans="1:83" x14ac:dyDescent="0.25">
      <c r="A45" s="135" t="s">
        <v>326</v>
      </c>
      <c r="B45" s="30">
        <f t="shared" si="67"/>
        <v>138.80000000000001</v>
      </c>
      <c r="C45" s="30">
        <f t="shared" si="68"/>
        <v>139</v>
      </c>
      <c r="D45" s="30">
        <f t="shared" si="69"/>
        <v>139</v>
      </c>
      <c r="E45" s="30"/>
      <c r="F45" s="30">
        <f t="shared" si="39"/>
        <v>87.235029999999995</v>
      </c>
      <c r="G45" s="26">
        <f>F45/C45*100</f>
        <v>62.759014388489206</v>
      </c>
      <c r="H45" s="26"/>
      <c r="I45" s="26"/>
      <c r="J45" s="26"/>
      <c r="K45" s="26"/>
      <c r="L45" s="26"/>
      <c r="M45" s="26"/>
      <c r="N45" s="26"/>
      <c r="O45" s="26"/>
      <c r="P45" s="26"/>
      <c r="Q45" s="26"/>
      <c r="R45" s="26"/>
      <c r="S45" s="26"/>
      <c r="T45" s="26"/>
      <c r="U45" s="26"/>
      <c r="V45" s="26"/>
      <c r="W45" s="27"/>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v>138.80000000000001</v>
      </c>
      <c r="BI45" s="26">
        <v>139</v>
      </c>
      <c r="BJ45" s="26">
        <v>87.235029999999995</v>
      </c>
      <c r="BK45" s="26">
        <f>BJ45/BI45*100</f>
        <v>62.759014388489206</v>
      </c>
      <c r="BL45" s="26"/>
      <c r="BM45" s="26"/>
      <c r="BN45" s="26"/>
      <c r="BO45" s="26"/>
      <c r="BP45" s="26"/>
      <c r="BQ45" s="26"/>
      <c r="BR45" s="26"/>
      <c r="BS45" s="27"/>
      <c r="BT45" s="26"/>
      <c r="BU45" s="26"/>
      <c r="BV45" s="26"/>
      <c r="BW45" s="27"/>
      <c r="BX45" s="26"/>
      <c r="BY45" s="26"/>
      <c r="BZ45" s="26"/>
      <c r="CA45" s="27"/>
      <c r="CB45" s="26"/>
      <c r="CC45" s="26"/>
      <c r="CD45" s="26"/>
      <c r="CE45" s="26"/>
    </row>
    <row r="46" spans="1:83" x14ac:dyDescent="0.25">
      <c r="A46" s="135" t="s">
        <v>489</v>
      </c>
      <c r="B46" s="30">
        <f t="shared" si="67"/>
        <v>0</v>
      </c>
      <c r="C46" s="30">
        <f t="shared" si="68"/>
        <v>0</v>
      </c>
      <c r="D46" s="30">
        <f t="shared" si="69"/>
        <v>0</v>
      </c>
      <c r="E46" s="30"/>
      <c r="F46" s="30">
        <f t="shared" si="39"/>
        <v>0</v>
      </c>
      <c r="G46" s="26"/>
      <c r="H46" s="26"/>
      <c r="I46" s="26"/>
      <c r="J46" s="26"/>
      <c r="K46" s="26"/>
      <c r="L46" s="26"/>
      <c r="M46" s="26"/>
      <c r="N46" s="26"/>
      <c r="O46" s="26"/>
      <c r="P46" s="26"/>
      <c r="Q46" s="26"/>
      <c r="R46" s="26"/>
      <c r="S46" s="26"/>
      <c r="T46" s="26"/>
      <c r="U46" s="26"/>
      <c r="V46" s="26"/>
      <c r="W46" s="27"/>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7"/>
      <c r="BT46" s="26"/>
      <c r="BU46" s="26"/>
      <c r="BV46" s="26"/>
      <c r="BW46" s="27"/>
      <c r="BX46" s="26"/>
      <c r="BY46" s="26"/>
      <c r="BZ46" s="26"/>
      <c r="CA46" s="27"/>
      <c r="CB46" s="26"/>
      <c r="CC46" s="26"/>
      <c r="CD46" s="26"/>
      <c r="CE46" s="26"/>
    </row>
    <row r="47" spans="1:83" x14ac:dyDescent="0.25">
      <c r="A47" s="135" t="s">
        <v>251</v>
      </c>
      <c r="B47" s="30">
        <f t="shared" si="67"/>
        <v>347</v>
      </c>
      <c r="C47" s="30">
        <f t="shared" si="68"/>
        <v>347.5</v>
      </c>
      <c r="D47" s="30">
        <f t="shared" si="69"/>
        <v>347.5</v>
      </c>
      <c r="E47" s="30"/>
      <c r="F47" s="30">
        <f t="shared" si="39"/>
        <v>231.62360000000001</v>
      </c>
      <c r="G47" s="26">
        <f>F47/C47*100</f>
        <v>66.654273381294971</v>
      </c>
      <c r="H47" s="26"/>
      <c r="I47" s="26"/>
      <c r="J47" s="26"/>
      <c r="K47" s="26"/>
      <c r="L47" s="26"/>
      <c r="M47" s="26"/>
      <c r="N47" s="26"/>
      <c r="O47" s="26"/>
      <c r="P47" s="26"/>
      <c r="Q47" s="26"/>
      <c r="R47" s="26"/>
      <c r="S47" s="26"/>
      <c r="T47" s="26"/>
      <c r="U47" s="26"/>
      <c r="V47" s="26"/>
      <c r="W47" s="27"/>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v>347</v>
      </c>
      <c r="BI47" s="26">
        <v>347.5</v>
      </c>
      <c r="BJ47" s="26">
        <v>231.62360000000001</v>
      </c>
      <c r="BK47" s="26">
        <f>BJ47/BI47*100</f>
        <v>66.654273381294971</v>
      </c>
      <c r="BL47" s="26"/>
      <c r="BM47" s="26"/>
      <c r="BN47" s="26"/>
      <c r="BO47" s="26"/>
      <c r="BP47" s="26"/>
      <c r="BQ47" s="26"/>
      <c r="BR47" s="26"/>
      <c r="BS47" s="27"/>
      <c r="BT47" s="26"/>
      <c r="BU47" s="26"/>
      <c r="BV47" s="26"/>
      <c r="BW47" s="27"/>
      <c r="BX47" s="26"/>
      <c r="BY47" s="26"/>
      <c r="BZ47" s="26"/>
      <c r="CA47" s="27"/>
      <c r="CB47" s="26"/>
      <c r="CC47" s="26"/>
      <c r="CD47" s="26"/>
      <c r="CE47" s="26"/>
    </row>
    <row r="48" spans="1:83" x14ac:dyDescent="0.25">
      <c r="A48" s="135" t="s">
        <v>327</v>
      </c>
      <c r="B48" s="30">
        <f t="shared" si="67"/>
        <v>347</v>
      </c>
      <c r="C48" s="30">
        <f t="shared" si="68"/>
        <v>347.5</v>
      </c>
      <c r="D48" s="30">
        <f t="shared" si="69"/>
        <v>347.5</v>
      </c>
      <c r="E48" s="30"/>
      <c r="F48" s="30">
        <f t="shared" si="39"/>
        <v>212.60060999999999</v>
      </c>
      <c r="G48" s="26">
        <f>F48/C48*100</f>
        <v>61.180031654676256</v>
      </c>
      <c r="H48" s="26"/>
      <c r="I48" s="26"/>
      <c r="J48" s="26"/>
      <c r="K48" s="26"/>
      <c r="L48" s="26"/>
      <c r="M48" s="26"/>
      <c r="N48" s="26"/>
      <c r="O48" s="26"/>
      <c r="P48" s="26"/>
      <c r="Q48" s="26"/>
      <c r="R48" s="26"/>
      <c r="S48" s="26"/>
      <c r="T48" s="26"/>
      <c r="U48" s="26"/>
      <c r="V48" s="26"/>
      <c r="W48" s="27"/>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v>347</v>
      </c>
      <c r="BI48" s="26">
        <v>347.5</v>
      </c>
      <c r="BJ48" s="26">
        <v>212.60060999999999</v>
      </c>
      <c r="BK48" s="26">
        <f>BJ48/BI48*100</f>
        <v>61.180031654676256</v>
      </c>
      <c r="BL48" s="26"/>
      <c r="BM48" s="26"/>
      <c r="BN48" s="26"/>
      <c r="BO48" s="26"/>
      <c r="BP48" s="26"/>
      <c r="BQ48" s="26"/>
      <c r="BR48" s="26"/>
      <c r="BS48" s="27"/>
      <c r="BT48" s="26"/>
      <c r="BU48" s="26"/>
      <c r="BV48" s="26"/>
      <c r="BW48" s="27"/>
      <c r="BX48" s="26"/>
      <c r="BY48" s="26"/>
      <c r="BZ48" s="26"/>
      <c r="CA48" s="27"/>
      <c r="CB48" s="26"/>
      <c r="CC48" s="26"/>
      <c r="CD48" s="26"/>
      <c r="CE48" s="26"/>
    </row>
    <row r="49" spans="1:83" x14ac:dyDescent="0.25">
      <c r="A49" s="135" t="s">
        <v>166</v>
      </c>
      <c r="B49" s="30">
        <f t="shared" si="67"/>
        <v>347</v>
      </c>
      <c r="C49" s="30">
        <f t="shared" si="68"/>
        <v>347.5</v>
      </c>
      <c r="D49" s="30">
        <f t="shared" si="69"/>
        <v>347.5</v>
      </c>
      <c r="E49" s="30"/>
      <c r="F49" s="30">
        <f t="shared" si="39"/>
        <v>247.87504999999999</v>
      </c>
      <c r="G49" s="26">
        <f>F49/C49*100</f>
        <v>71.33094964028777</v>
      </c>
      <c r="H49" s="26"/>
      <c r="I49" s="26"/>
      <c r="J49" s="26"/>
      <c r="K49" s="26"/>
      <c r="L49" s="26"/>
      <c r="M49" s="26"/>
      <c r="N49" s="26"/>
      <c r="O49" s="26"/>
      <c r="P49" s="26"/>
      <c r="Q49" s="26"/>
      <c r="R49" s="26"/>
      <c r="S49" s="26"/>
      <c r="T49" s="26"/>
      <c r="U49" s="26"/>
      <c r="V49" s="26"/>
      <c r="W49" s="27"/>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v>347</v>
      </c>
      <c r="BI49" s="26">
        <v>347.5</v>
      </c>
      <c r="BJ49" s="26">
        <v>247.87504999999999</v>
      </c>
      <c r="BK49" s="26">
        <f>BJ49/BI49*100</f>
        <v>71.33094964028777</v>
      </c>
      <c r="BL49" s="26"/>
      <c r="BM49" s="26"/>
      <c r="BN49" s="26"/>
      <c r="BO49" s="26"/>
      <c r="BP49" s="26"/>
      <c r="BQ49" s="26"/>
      <c r="BR49" s="26"/>
      <c r="BS49" s="27"/>
      <c r="BT49" s="26"/>
      <c r="BU49" s="26"/>
      <c r="BV49" s="26"/>
      <c r="BW49" s="27"/>
      <c r="BX49" s="26"/>
      <c r="BY49" s="26"/>
      <c r="BZ49" s="26"/>
      <c r="CA49" s="27"/>
      <c r="CB49" s="26"/>
      <c r="CC49" s="26"/>
      <c r="CD49" s="26"/>
      <c r="CE49" s="26"/>
    </row>
    <row r="50" spans="1:83" x14ac:dyDescent="0.25">
      <c r="A50" s="135" t="s">
        <v>328</v>
      </c>
      <c r="B50" s="30">
        <f t="shared" si="67"/>
        <v>138.80000000000001</v>
      </c>
      <c r="C50" s="30">
        <f t="shared" si="68"/>
        <v>139</v>
      </c>
      <c r="D50" s="30">
        <f t="shared" si="69"/>
        <v>139</v>
      </c>
      <c r="E50" s="30"/>
      <c r="F50" s="30">
        <f t="shared" si="39"/>
        <v>100.96114</v>
      </c>
      <c r="G50" s="26">
        <f>F50/C50*100</f>
        <v>72.633913669064754</v>
      </c>
      <c r="H50" s="26"/>
      <c r="I50" s="26"/>
      <c r="J50" s="26"/>
      <c r="K50" s="26"/>
      <c r="L50" s="26"/>
      <c r="M50" s="26"/>
      <c r="N50" s="26"/>
      <c r="O50" s="26"/>
      <c r="P50" s="26"/>
      <c r="Q50" s="26"/>
      <c r="R50" s="26"/>
      <c r="S50" s="26"/>
      <c r="T50" s="26"/>
      <c r="U50" s="26"/>
      <c r="V50" s="26"/>
      <c r="W50" s="27"/>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v>138.80000000000001</v>
      </c>
      <c r="BI50" s="26">
        <v>139</v>
      </c>
      <c r="BJ50" s="26">
        <v>100.96114</v>
      </c>
      <c r="BK50" s="26">
        <f>BJ50/BI50*100</f>
        <v>72.633913669064754</v>
      </c>
      <c r="BL50" s="26"/>
      <c r="BM50" s="26"/>
      <c r="BN50" s="26"/>
      <c r="BO50" s="26"/>
      <c r="BP50" s="26"/>
      <c r="BQ50" s="26"/>
      <c r="BR50" s="26"/>
      <c r="BS50" s="27"/>
      <c r="BT50" s="26"/>
      <c r="BU50" s="26"/>
      <c r="BV50" s="26"/>
      <c r="BW50" s="27"/>
      <c r="BX50" s="26"/>
      <c r="BY50" s="26"/>
      <c r="BZ50" s="26"/>
      <c r="CA50" s="27"/>
      <c r="CB50" s="26"/>
      <c r="CC50" s="26"/>
      <c r="CD50" s="26"/>
      <c r="CE50" s="26"/>
    </row>
    <row r="51" spans="1:83" x14ac:dyDescent="0.25">
      <c r="A51" s="135" t="s">
        <v>329</v>
      </c>
      <c r="B51" s="30">
        <f t="shared" si="67"/>
        <v>138.80000000000001</v>
      </c>
      <c r="C51" s="30">
        <f t="shared" si="68"/>
        <v>139</v>
      </c>
      <c r="D51" s="30">
        <f t="shared" si="69"/>
        <v>139</v>
      </c>
      <c r="E51" s="30"/>
      <c r="F51" s="30">
        <f t="shared" si="39"/>
        <v>80.36417999999999</v>
      </c>
      <c r="G51" s="26">
        <f>F51/C51*100</f>
        <v>57.815956834532365</v>
      </c>
      <c r="H51" s="26"/>
      <c r="I51" s="26"/>
      <c r="J51" s="26"/>
      <c r="K51" s="26"/>
      <c r="L51" s="26"/>
      <c r="M51" s="26"/>
      <c r="N51" s="26"/>
      <c r="O51" s="26"/>
      <c r="P51" s="26"/>
      <c r="Q51" s="26"/>
      <c r="R51" s="26"/>
      <c r="S51" s="26"/>
      <c r="T51" s="26"/>
      <c r="U51" s="26"/>
      <c r="V51" s="26"/>
      <c r="W51" s="27"/>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v>138.80000000000001</v>
      </c>
      <c r="BI51" s="26">
        <v>139</v>
      </c>
      <c r="BJ51" s="26">
        <v>80.36417999999999</v>
      </c>
      <c r="BK51" s="26">
        <f>BJ51/BI51*100</f>
        <v>57.815956834532365</v>
      </c>
      <c r="BL51" s="26"/>
      <c r="BM51" s="26"/>
      <c r="BN51" s="26"/>
      <c r="BO51" s="26"/>
      <c r="BP51" s="26"/>
      <c r="BQ51" s="26"/>
      <c r="BR51" s="26"/>
      <c r="BS51" s="27"/>
      <c r="BT51" s="26"/>
      <c r="BU51" s="26"/>
      <c r="BV51" s="26"/>
      <c r="BW51" s="27"/>
      <c r="BX51" s="26"/>
      <c r="BY51" s="26"/>
      <c r="BZ51" s="26"/>
      <c r="CA51" s="27"/>
      <c r="CB51" s="26"/>
      <c r="CC51" s="26"/>
      <c r="CD51" s="26"/>
      <c r="CE51" s="26"/>
    </row>
    <row r="52" spans="1:83" x14ac:dyDescent="0.25">
      <c r="A52" s="135" t="s">
        <v>508</v>
      </c>
      <c r="B52" s="30">
        <f t="shared" si="67"/>
        <v>0</v>
      </c>
      <c r="C52" s="30">
        <f t="shared" si="68"/>
        <v>0</v>
      </c>
      <c r="D52" s="30">
        <f t="shared" si="69"/>
        <v>0</v>
      </c>
      <c r="E52" s="30"/>
      <c r="F52" s="30">
        <f t="shared" si="39"/>
        <v>0</v>
      </c>
      <c r="G52" s="26"/>
      <c r="H52" s="26"/>
      <c r="I52" s="26"/>
      <c r="J52" s="26"/>
      <c r="K52" s="26"/>
      <c r="L52" s="26"/>
      <c r="M52" s="26"/>
      <c r="N52" s="26"/>
      <c r="O52" s="26"/>
      <c r="P52" s="26"/>
      <c r="Q52" s="26"/>
      <c r="R52" s="26"/>
      <c r="S52" s="26"/>
      <c r="T52" s="26"/>
      <c r="U52" s="26"/>
      <c r="V52" s="26"/>
      <c r="W52" s="27"/>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7"/>
      <c r="BT52" s="26"/>
      <c r="BU52" s="26"/>
      <c r="BV52" s="26"/>
      <c r="BW52" s="27"/>
      <c r="BX52" s="26"/>
      <c r="BY52" s="26"/>
      <c r="BZ52" s="26"/>
      <c r="CA52" s="27"/>
      <c r="CB52" s="26"/>
      <c r="CC52" s="26"/>
      <c r="CD52" s="26"/>
      <c r="CE52" s="26"/>
    </row>
    <row r="53" spans="1:83" x14ac:dyDescent="0.25">
      <c r="A53" s="135" t="s">
        <v>507</v>
      </c>
      <c r="B53" s="30">
        <f t="shared" si="67"/>
        <v>0</v>
      </c>
      <c r="C53" s="30">
        <f t="shared" si="68"/>
        <v>0</v>
      </c>
      <c r="D53" s="30">
        <f t="shared" si="69"/>
        <v>0</v>
      </c>
      <c r="E53" s="30"/>
      <c r="F53" s="30">
        <f t="shared" si="39"/>
        <v>0</v>
      </c>
      <c r="G53" s="26"/>
      <c r="H53" s="26"/>
      <c r="I53" s="26"/>
      <c r="J53" s="26"/>
      <c r="K53" s="26"/>
      <c r="L53" s="26"/>
      <c r="M53" s="26"/>
      <c r="N53" s="26"/>
      <c r="O53" s="26"/>
      <c r="P53" s="26"/>
      <c r="Q53" s="26"/>
      <c r="R53" s="26"/>
      <c r="S53" s="26"/>
      <c r="T53" s="26"/>
      <c r="U53" s="26"/>
      <c r="V53" s="26"/>
      <c r="W53" s="27"/>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7"/>
      <c r="BT53" s="26"/>
      <c r="BU53" s="26"/>
      <c r="BV53" s="26"/>
      <c r="BW53" s="27"/>
      <c r="BX53" s="26"/>
      <c r="BY53" s="26"/>
      <c r="BZ53" s="26"/>
      <c r="CA53" s="27"/>
      <c r="CB53" s="26"/>
      <c r="CC53" s="26"/>
      <c r="CD53" s="26"/>
      <c r="CE53" s="26"/>
    </row>
    <row r="54" spans="1:83" x14ac:dyDescent="0.25">
      <c r="A54" s="135" t="s">
        <v>509</v>
      </c>
      <c r="B54" s="30">
        <f t="shared" si="67"/>
        <v>138.80000000000001</v>
      </c>
      <c r="C54" s="30">
        <f t="shared" si="68"/>
        <v>139</v>
      </c>
      <c r="D54" s="30">
        <f t="shared" si="69"/>
        <v>139</v>
      </c>
      <c r="E54" s="30"/>
      <c r="F54" s="30">
        <f t="shared" si="39"/>
        <v>90.551240000000007</v>
      </c>
      <c r="G54" s="26">
        <f t="shared" ref="G54:G85" si="90">F54/C54*100</f>
        <v>65.144776978417269</v>
      </c>
      <c r="H54" s="26"/>
      <c r="I54" s="26"/>
      <c r="J54" s="26"/>
      <c r="K54" s="26"/>
      <c r="L54" s="26"/>
      <c r="M54" s="26"/>
      <c r="N54" s="26"/>
      <c r="O54" s="26"/>
      <c r="P54" s="26"/>
      <c r="Q54" s="26"/>
      <c r="R54" s="26"/>
      <c r="S54" s="26"/>
      <c r="T54" s="26"/>
      <c r="U54" s="26"/>
      <c r="V54" s="26"/>
      <c r="W54" s="27"/>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v>138.80000000000001</v>
      </c>
      <c r="BI54" s="26">
        <v>139</v>
      </c>
      <c r="BJ54" s="26">
        <v>90.551240000000007</v>
      </c>
      <c r="BK54" s="26">
        <f>BJ54/BI54*100</f>
        <v>65.144776978417269</v>
      </c>
      <c r="BL54" s="26"/>
      <c r="BM54" s="26"/>
      <c r="BN54" s="26"/>
      <c r="BO54" s="26"/>
      <c r="BP54" s="26"/>
      <c r="BQ54" s="26"/>
      <c r="BR54" s="26"/>
      <c r="BS54" s="27"/>
      <c r="BT54" s="26"/>
      <c r="BU54" s="26"/>
      <c r="BV54" s="26"/>
      <c r="BW54" s="27"/>
      <c r="BX54" s="26"/>
      <c r="BY54" s="26"/>
      <c r="BZ54" s="26"/>
      <c r="CA54" s="27"/>
      <c r="CB54" s="26"/>
      <c r="CC54" s="26"/>
      <c r="CD54" s="26"/>
      <c r="CE54" s="26"/>
    </row>
    <row r="55" spans="1:83" x14ac:dyDescent="0.25">
      <c r="A55" s="135" t="s">
        <v>330</v>
      </c>
      <c r="B55" s="30">
        <f t="shared" si="67"/>
        <v>138.80000000000001</v>
      </c>
      <c r="C55" s="30">
        <f t="shared" si="68"/>
        <v>139</v>
      </c>
      <c r="D55" s="30">
        <f t="shared" si="69"/>
        <v>139</v>
      </c>
      <c r="E55" s="30"/>
      <c r="F55" s="30">
        <f t="shared" si="39"/>
        <v>88.204610000000002</v>
      </c>
      <c r="G55" s="26">
        <f t="shared" si="90"/>
        <v>63.45655395683454</v>
      </c>
      <c r="H55" s="26"/>
      <c r="I55" s="26"/>
      <c r="J55" s="26"/>
      <c r="K55" s="26"/>
      <c r="L55" s="26"/>
      <c r="M55" s="26"/>
      <c r="N55" s="26"/>
      <c r="O55" s="26"/>
      <c r="P55" s="26"/>
      <c r="Q55" s="26"/>
      <c r="R55" s="26"/>
      <c r="S55" s="26"/>
      <c r="T55" s="26"/>
      <c r="U55" s="26"/>
      <c r="V55" s="26"/>
      <c r="W55" s="27"/>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v>138.80000000000001</v>
      </c>
      <c r="BI55" s="26">
        <v>139</v>
      </c>
      <c r="BJ55" s="26">
        <v>88.204610000000002</v>
      </c>
      <c r="BK55" s="26">
        <f>BJ55/BI55*100</f>
        <v>63.45655395683454</v>
      </c>
      <c r="BL55" s="26"/>
      <c r="BM55" s="26"/>
      <c r="BN55" s="26"/>
      <c r="BO55" s="26"/>
      <c r="BP55" s="26"/>
      <c r="BQ55" s="26"/>
      <c r="BR55" s="26"/>
      <c r="BS55" s="27"/>
      <c r="BT55" s="26"/>
      <c r="BU55" s="26"/>
      <c r="BV55" s="26"/>
      <c r="BW55" s="27"/>
      <c r="BX55" s="26"/>
      <c r="BY55" s="26"/>
      <c r="BZ55" s="26"/>
      <c r="CA55" s="27"/>
      <c r="CB55" s="26"/>
      <c r="CC55" s="26"/>
      <c r="CD55" s="26"/>
      <c r="CE55" s="26"/>
    </row>
    <row r="56" spans="1:83" s="154" customFormat="1" ht="31.5" x14ac:dyDescent="0.25">
      <c r="A56" s="137" t="s">
        <v>333</v>
      </c>
      <c r="B56" s="75">
        <f t="shared" si="67"/>
        <v>2072267.6999999997</v>
      </c>
      <c r="C56" s="75">
        <f t="shared" si="68"/>
        <v>2253996.9999999995</v>
      </c>
      <c r="D56" s="75">
        <f t="shared" si="69"/>
        <v>2253996.9999999995</v>
      </c>
      <c r="E56" s="75"/>
      <c r="F56" s="75">
        <f t="shared" si="39"/>
        <v>1563077.3358599998</v>
      </c>
      <c r="G56" s="29">
        <f t="shared" si="90"/>
        <v>69.346912877878722</v>
      </c>
      <c r="H56" s="29">
        <f>SUM(H57:H59)</f>
        <v>6783.4</v>
      </c>
      <c r="I56" s="29">
        <f>SUM(I57:I59)</f>
        <v>4828.7</v>
      </c>
      <c r="J56" s="29">
        <f>SUM(J57:J59)</f>
        <v>2762.36384</v>
      </c>
      <c r="K56" s="29">
        <f>J56/I56*100</f>
        <v>57.207195311367457</v>
      </c>
      <c r="L56" s="29">
        <f>SUM(L57:L59)</f>
        <v>2090</v>
      </c>
      <c r="M56" s="29">
        <f>SUM(M57:M59)</f>
        <v>2075.3000000000002</v>
      </c>
      <c r="N56" s="29">
        <f>SUM(N57:N59)</f>
        <v>1147.10833</v>
      </c>
      <c r="O56" s="29">
        <f>N56/M56*100</f>
        <v>55.274337686117669</v>
      </c>
      <c r="P56" s="29">
        <f>SUM(P57:P59)</f>
        <v>59676.800000000003</v>
      </c>
      <c r="Q56" s="29">
        <f>SUM(Q57:Q59)</f>
        <v>45525.5</v>
      </c>
      <c r="R56" s="29">
        <f>SUM(R57:R59)</f>
        <v>31038.457180000001</v>
      </c>
      <c r="S56" s="29">
        <f>R56/Q56*100</f>
        <v>68.178179657554566</v>
      </c>
      <c r="T56" s="29">
        <f>SUM(T57:T59)</f>
        <v>599288.1</v>
      </c>
      <c r="U56" s="29">
        <f>SUM(U57:U59)</f>
        <v>683990.7</v>
      </c>
      <c r="V56" s="29">
        <f>SUM(V57:V59)</f>
        <v>496977.23958999995</v>
      </c>
      <c r="W56" s="29">
        <f>V56/U56*100</f>
        <v>72.658479068501961</v>
      </c>
      <c r="X56" s="29">
        <f>SUM(X57:X59)</f>
        <v>24699.3</v>
      </c>
      <c r="Y56" s="29">
        <f>SUM(Y57:Y59)</f>
        <v>24699.3</v>
      </c>
      <c r="Z56" s="29">
        <f>SUM(Z57:Z59)</f>
        <v>7563.4050499999994</v>
      </c>
      <c r="AA56" s="29">
        <f>Z56/Y56*100</f>
        <v>30.62194090520784</v>
      </c>
      <c r="AB56" s="29">
        <f>SUM(AB57:AB59)</f>
        <v>2211.6</v>
      </c>
      <c r="AC56" s="29">
        <f>SUM(AC57:AC59)</f>
        <v>2191.4</v>
      </c>
      <c r="AD56" s="29">
        <f>SUM(AD57:AD59)</f>
        <v>821.42194999999992</v>
      </c>
      <c r="AE56" s="29">
        <f>AD56/AC56*100</f>
        <v>37.483889294514917</v>
      </c>
      <c r="AF56" s="29">
        <f>SUM(AF57:AF59)</f>
        <v>1273129.3999999999</v>
      </c>
      <c r="AG56" s="29">
        <f>SUM(AG57:AG59)</f>
        <v>1360977.1</v>
      </c>
      <c r="AH56" s="29">
        <f>SUM(AH57:AH59)</f>
        <v>925822.01361999998</v>
      </c>
      <c r="AI56" s="29">
        <f>AH56/AG56*100</f>
        <v>68.026274183452458</v>
      </c>
      <c r="AJ56" s="29">
        <f>SUM(AJ57:AJ59)</f>
        <v>10019.299999999999</v>
      </c>
      <c r="AK56" s="29">
        <f>SUM(AK57:AK59)</f>
        <v>10019.299999999999</v>
      </c>
      <c r="AL56" s="29">
        <f>SUM(AL57:AL59)</f>
        <v>6618.3645700000006</v>
      </c>
      <c r="AM56" s="28">
        <f>AL56/AK56*100</f>
        <v>66.056157316379398</v>
      </c>
      <c r="AN56" s="29">
        <f>SUM(AN57:AN59)</f>
        <v>171.4</v>
      </c>
      <c r="AO56" s="29">
        <f>SUM(AO57:AO59)</f>
        <v>180.1</v>
      </c>
      <c r="AP56" s="29">
        <f>SUM(AP57:AP59)</f>
        <v>21.221979999999999</v>
      </c>
      <c r="AQ56" s="29">
        <f>AP56/AO56*100</f>
        <v>11.783442531926706</v>
      </c>
      <c r="AR56" s="29">
        <f t="shared" ref="AR56" si="91">SUM(AR57:AR59)</f>
        <v>3339.8</v>
      </c>
      <c r="AS56" s="29">
        <f t="shared" ref="AS56:BB56" si="92">SUM(AS57:AS59)</f>
        <v>3339.8</v>
      </c>
      <c r="AT56" s="29">
        <f t="shared" si="92"/>
        <v>2446.85734</v>
      </c>
      <c r="AU56" s="29">
        <f t="shared" si="92"/>
        <v>73.26358883765495</v>
      </c>
      <c r="AV56" s="29">
        <f t="shared" ref="AV56" si="93">SUM(AV57:AV59)</f>
        <v>1669.9</v>
      </c>
      <c r="AW56" s="29">
        <f t="shared" si="92"/>
        <v>1669.9</v>
      </c>
      <c r="AX56" s="29">
        <f t="shared" si="92"/>
        <v>1231.8346399999998</v>
      </c>
      <c r="AY56" s="29">
        <f t="shared" si="92"/>
        <v>73.766970477274072</v>
      </c>
      <c r="AZ56" s="29">
        <f t="shared" ref="AZ56" si="94">SUM(AZ57:AZ59)</f>
        <v>12295.7</v>
      </c>
      <c r="BA56" s="29">
        <f t="shared" si="92"/>
        <v>12295.7</v>
      </c>
      <c r="BB56" s="29">
        <f t="shared" si="92"/>
        <v>9221.4</v>
      </c>
      <c r="BC56" s="29">
        <f>BB56/BA56*100</f>
        <v>74.996950153305619</v>
      </c>
      <c r="BD56" s="29">
        <v>4453</v>
      </c>
      <c r="BE56" s="29">
        <f>SUM(BE57:BE59)</f>
        <v>4453</v>
      </c>
      <c r="BF56" s="29">
        <f>SUM(BF57:BF59)</f>
        <v>3288.0109600000001</v>
      </c>
      <c r="BG56" s="29">
        <f>BF56/BE56*100</f>
        <v>73.838108241634856</v>
      </c>
      <c r="BH56" s="29">
        <f>SUM(BH57:BH59)</f>
        <v>1041.3</v>
      </c>
      <c r="BI56" s="29">
        <f>SUM(BI57:BI59)</f>
        <v>1042.4000000000001</v>
      </c>
      <c r="BJ56" s="29">
        <f>SUM(BJ57:BJ59)</f>
        <v>667.80404999999996</v>
      </c>
      <c r="BK56" s="28">
        <f>BJ56/BI56*100</f>
        <v>64.064087682271676</v>
      </c>
      <c r="BL56" s="29">
        <f>SUM(BL57:BL59)</f>
        <v>70542.399999999994</v>
      </c>
      <c r="BM56" s="29">
        <f>SUM(BM57:BM59)</f>
        <v>80513.100000000006</v>
      </c>
      <c r="BN56" s="29">
        <f>SUM(BN57:BN59)</f>
        <v>59915.478000000003</v>
      </c>
      <c r="BO56" s="29">
        <f>BN56/BM56*100</f>
        <v>74.41705511277047</v>
      </c>
      <c r="BP56" s="29">
        <f>SUM(BP57:BP59)</f>
        <v>190.5</v>
      </c>
      <c r="BQ56" s="29">
        <f>SUM(BQ57:BQ59)</f>
        <v>15539.8</v>
      </c>
      <c r="BR56" s="29">
        <f>SUM(BR57:BR59)</f>
        <v>13120.477849999999</v>
      </c>
      <c r="BS56" s="29">
        <f>BR56/BQ56*100</f>
        <v>84.431446028906421</v>
      </c>
      <c r="BT56" s="29">
        <f>SUM(BT57:BT59)</f>
        <v>24.8</v>
      </c>
      <c r="BU56" s="29">
        <f>SUM(BU57:BU59)</f>
        <v>14.9</v>
      </c>
      <c r="BV56" s="29">
        <f>SUM(BV57:BV59)</f>
        <v>14.875</v>
      </c>
      <c r="BW56" s="29">
        <f>BV56/BU56*100</f>
        <v>99.832214765100673</v>
      </c>
      <c r="BX56" s="29">
        <f>BX57+BX58+BX59</f>
        <v>556.6</v>
      </c>
      <c r="BY56" s="29">
        <f>BY57+BY58+BY59</f>
        <v>556.6</v>
      </c>
      <c r="BZ56" s="29">
        <f>BZ57+BZ58+BZ59</f>
        <v>379.62810999999999</v>
      </c>
      <c r="CA56" s="29">
        <f>BZ56/BY56*100</f>
        <v>68.204834710743796</v>
      </c>
      <c r="CB56" s="29">
        <f>SUM(CB57:CB59)</f>
        <v>84.4</v>
      </c>
      <c r="CC56" s="29">
        <f>SUM(CC57:CC59)</f>
        <v>84.4</v>
      </c>
      <c r="CD56" s="29">
        <f>SUM(CD57:CD59)</f>
        <v>19.373799999999999</v>
      </c>
      <c r="CE56" s="29">
        <f>CD56/CC56*100</f>
        <v>22.954739336492889</v>
      </c>
    </row>
    <row r="57" spans="1:83" x14ac:dyDescent="0.25">
      <c r="A57" s="135" t="s">
        <v>164</v>
      </c>
      <c r="B57" s="30">
        <f t="shared" si="67"/>
        <v>2071226.3999999997</v>
      </c>
      <c r="C57" s="30">
        <f t="shared" si="68"/>
        <v>2252954.5999999996</v>
      </c>
      <c r="D57" s="30">
        <f t="shared" si="69"/>
        <v>2252954.5999999996</v>
      </c>
      <c r="E57" s="30"/>
      <c r="F57" s="30">
        <f t="shared" si="39"/>
        <v>1562409.5318099998</v>
      </c>
      <c r="G57" s="27">
        <f t="shared" si="90"/>
        <v>69.349357142394268</v>
      </c>
      <c r="H57" s="27">
        <v>6783.4</v>
      </c>
      <c r="I57" s="27">
        <v>4828.7</v>
      </c>
      <c r="J57" s="27">
        <v>2762.36384</v>
      </c>
      <c r="K57" s="27">
        <f>J57/I57*100</f>
        <v>57.207195311367457</v>
      </c>
      <c r="L57" s="27">
        <v>2090</v>
      </c>
      <c r="M57" s="27">
        <v>2075.3000000000002</v>
      </c>
      <c r="N57" s="27">
        <v>1147.10833</v>
      </c>
      <c r="O57" s="27">
        <f>N57/M57*100</f>
        <v>55.274337686117669</v>
      </c>
      <c r="P57" s="27">
        <v>59676.800000000003</v>
      </c>
      <c r="Q57" s="27">
        <v>45525.5</v>
      </c>
      <c r="R57" s="27">
        <v>31038.457180000001</v>
      </c>
      <c r="S57" s="27">
        <f>R57/Q57*100</f>
        <v>68.178179657554566</v>
      </c>
      <c r="T57" s="27">
        <v>599288.1</v>
      </c>
      <c r="U57" s="27">
        <v>683990.7</v>
      </c>
      <c r="V57" s="27">
        <v>496977.23958999995</v>
      </c>
      <c r="W57" s="27">
        <f>V57/U57*100</f>
        <v>72.658479068501961</v>
      </c>
      <c r="X57" s="27">
        <v>24699.3</v>
      </c>
      <c r="Y57" s="27">
        <v>24699.3</v>
      </c>
      <c r="Z57" s="27">
        <v>7563.4050499999994</v>
      </c>
      <c r="AA57" s="27">
        <f>Z57/Y57*100</f>
        <v>30.62194090520784</v>
      </c>
      <c r="AB57" s="27">
        <v>2211.6</v>
      </c>
      <c r="AC57" s="27">
        <v>2191.4</v>
      </c>
      <c r="AD57" s="27">
        <v>821.42194999999992</v>
      </c>
      <c r="AE57" s="27">
        <f>AD57/AC57*100</f>
        <v>37.483889294514917</v>
      </c>
      <c r="AF57" s="27">
        <v>1273129.3999999999</v>
      </c>
      <c r="AG57" s="27">
        <v>1360977.1</v>
      </c>
      <c r="AH57" s="27">
        <v>925822.01361999998</v>
      </c>
      <c r="AI57" s="27">
        <f>AH57/AG57*100</f>
        <v>68.026274183452458</v>
      </c>
      <c r="AJ57" s="27">
        <v>10019.299999999999</v>
      </c>
      <c r="AK57" s="27">
        <v>10019.299999999999</v>
      </c>
      <c r="AL57" s="27">
        <v>6618.3645700000006</v>
      </c>
      <c r="AM57" s="26">
        <f>AL57/AK57*100</f>
        <v>66.056157316379398</v>
      </c>
      <c r="AN57" s="26">
        <v>171.4</v>
      </c>
      <c r="AO57" s="26">
        <v>180.1</v>
      </c>
      <c r="AP57" s="27">
        <v>21.221979999999999</v>
      </c>
      <c r="AQ57" s="27">
        <f>AP57/AO57*100</f>
        <v>11.783442531926706</v>
      </c>
      <c r="AR57" s="27">
        <v>3339.8</v>
      </c>
      <c r="AS57" s="27">
        <v>3339.8</v>
      </c>
      <c r="AT57" s="27">
        <v>2446.85734</v>
      </c>
      <c r="AU57" s="27">
        <f>AT57/AS57*100</f>
        <v>73.26358883765495</v>
      </c>
      <c r="AV57" s="27">
        <v>1669.9</v>
      </c>
      <c r="AW57" s="27">
        <v>1669.9</v>
      </c>
      <c r="AX57" s="27">
        <v>1231.8346399999998</v>
      </c>
      <c r="AY57" s="27">
        <f>AX57/AW57*100</f>
        <v>73.766970477274072</v>
      </c>
      <c r="AZ57" s="27">
        <v>12295.7</v>
      </c>
      <c r="BA57" s="27">
        <v>12295.7</v>
      </c>
      <c r="BB57" s="27">
        <v>9221.4</v>
      </c>
      <c r="BC57" s="27">
        <f>BB57/BA57*100</f>
        <v>74.996950153305619</v>
      </c>
      <c r="BD57" s="27">
        <v>4453</v>
      </c>
      <c r="BE57" s="27">
        <v>4453</v>
      </c>
      <c r="BF57" s="27">
        <v>3288.0109600000001</v>
      </c>
      <c r="BG57" s="27">
        <f>BF57/BE57*100</f>
        <v>73.838108241634856</v>
      </c>
      <c r="BH57" s="27"/>
      <c r="BI57" s="27"/>
      <c r="BJ57" s="27"/>
      <c r="BK57" s="26"/>
      <c r="BL57" s="27">
        <v>70542.399999999994</v>
      </c>
      <c r="BM57" s="27">
        <v>80513.100000000006</v>
      </c>
      <c r="BN57" s="27">
        <v>59915.478000000003</v>
      </c>
      <c r="BO57" s="27">
        <f>BN57/BM57*100</f>
        <v>74.41705511277047</v>
      </c>
      <c r="BP57" s="27">
        <v>190.5</v>
      </c>
      <c r="BQ57" s="27">
        <v>15539.8</v>
      </c>
      <c r="BR57" s="27">
        <v>13120.477849999999</v>
      </c>
      <c r="BS57" s="27">
        <f>BR57/BQ57*100</f>
        <v>84.431446028906421</v>
      </c>
      <c r="BT57" s="27">
        <v>24.8</v>
      </c>
      <c r="BU57" s="27">
        <v>14.9</v>
      </c>
      <c r="BV57" s="27">
        <v>14.875</v>
      </c>
      <c r="BW57" s="27">
        <f>BV57/BU57*100</f>
        <v>99.832214765100673</v>
      </c>
      <c r="BX57" s="27">
        <v>556.6</v>
      </c>
      <c r="BY57" s="27">
        <v>556.6</v>
      </c>
      <c r="BZ57" s="27">
        <v>379.62810999999999</v>
      </c>
      <c r="CA57" s="27">
        <f>BZ57/BY57*100</f>
        <v>68.204834710743796</v>
      </c>
      <c r="CB57" s="27">
        <v>84.4</v>
      </c>
      <c r="CC57" s="27">
        <v>84.4</v>
      </c>
      <c r="CD57" s="27">
        <v>19.373799999999999</v>
      </c>
      <c r="CE57" s="27">
        <f>CD57/CC57*100</f>
        <v>22.954739336492889</v>
      </c>
    </row>
    <row r="58" spans="1:83" x14ac:dyDescent="0.25">
      <c r="A58" s="135" t="s">
        <v>510</v>
      </c>
      <c r="B58" s="30">
        <f t="shared" si="67"/>
        <v>694.3</v>
      </c>
      <c r="C58" s="30">
        <f t="shared" si="68"/>
        <v>694.9</v>
      </c>
      <c r="D58" s="30">
        <f t="shared" si="69"/>
        <v>694.9</v>
      </c>
      <c r="E58" s="30"/>
      <c r="F58" s="30">
        <f t="shared" si="39"/>
        <v>445.61912000000001</v>
      </c>
      <c r="G58" s="26">
        <f t="shared" si="90"/>
        <v>64.12708591164197</v>
      </c>
      <c r="H58" s="26"/>
      <c r="I58" s="26"/>
      <c r="J58" s="26"/>
      <c r="K58" s="26"/>
      <c r="L58" s="26"/>
      <c r="M58" s="26"/>
      <c r="N58" s="26"/>
      <c r="O58" s="27"/>
      <c r="P58" s="26"/>
      <c r="Q58" s="26"/>
      <c r="R58" s="26"/>
      <c r="S58" s="27"/>
      <c r="T58" s="26"/>
      <c r="U58" s="26"/>
      <c r="V58" s="26"/>
      <c r="W58" s="26"/>
      <c r="X58" s="26"/>
      <c r="Y58" s="26"/>
      <c r="Z58" s="26"/>
      <c r="AA58" s="26"/>
      <c r="AB58" s="26"/>
      <c r="AC58" s="26"/>
      <c r="AD58" s="26"/>
      <c r="AE58" s="27"/>
      <c r="AF58" s="26"/>
      <c r="AG58" s="26"/>
      <c r="AH58" s="26"/>
      <c r="AI58" s="27"/>
      <c r="AJ58" s="26"/>
      <c r="AK58" s="26"/>
      <c r="AL58" s="26"/>
      <c r="AM58" s="26"/>
      <c r="AN58" s="26"/>
      <c r="AO58" s="26"/>
      <c r="AP58" s="26"/>
      <c r="AQ58" s="26"/>
      <c r="AR58" s="26"/>
      <c r="AS58" s="26"/>
      <c r="AT58" s="26"/>
      <c r="AU58" s="26"/>
      <c r="AV58" s="26"/>
      <c r="AW58" s="26"/>
      <c r="AX58" s="26"/>
      <c r="AY58" s="26"/>
      <c r="AZ58" s="26"/>
      <c r="BA58" s="26"/>
      <c r="BB58" s="26"/>
      <c r="BC58" s="27"/>
      <c r="BD58" s="26"/>
      <c r="BE58" s="26"/>
      <c r="BF58" s="26"/>
      <c r="BG58" s="26"/>
      <c r="BH58" s="26">
        <v>694.3</v>
      </c>
      <c r="BI58" s="26">
        <v>694.9</v>
      </c>
      <c r="BJ58" s="26">
        <v>445.61912000000001</v>
      </c>
      <c r="BK58" s="26">
        <f>BJ58/BI58*100</f>
        <v>64.12708591164197</v>
      </c>
      <c r="BL58" s="26"/>
      <c r="BM58" s="26"/>
      <c r="BN58" s="26"/>
      <c r="BO58" s="27"/>
      <c r="BP58" s="26"/>
      <c r="BQ58" s="26"/>
      <c r="BR58" s="26"/>
      <c r="BS58" s="27"/>
      <c r="BT58" s="26"/>
      <c r="BU58" s="26"/>
      <c r="BV58" s="26"/>
      <c r="BW58" s="27"/>
      <c r="BX58" s="26"/>
      <c r="BY58" s="26"/>
      <c r="BZ58" s="26"/>
      <c r="CA58" s="27"/>
      <c r="CB58" s="26"/>
      <c r="CC58" s="26"/>
      <c r="CD58" s="26"/>
      <c r="CE58" s="26"/>
    </row>
    <row r="59" spans="1:83" x14ac:dyDescent="0.25">
      <c r="A59" s="135" t="s">
        <v>163</v>
      </c>
      <c r="B59" s="30">
        <f t="shared" si="67"/>
        <v>347</v>
      </c>
      <c r="C59" s="30">
        <f t="shared" si="68"/>
        <v>347.5</v>
      </c>
      <c r="D59" s="30">
        <f t="shared" si="69"/>
        <v>347.5</v>
      </c>
      <c r="E59" s="30"/>
      <c r="F59" s="30">
        <f t="shared" si="39"/>
        <v>222.18492999999998</v>
      </c>
      <c r="G59" s="26">
        <f t="shared" si="90"/>
        <v>63.938109352517984</v>
      </c>
      <c r="H59" s="26"/>
      <c r="I59" s="26"/>
      <c r="J59" s="26"/>
      <c r="K59" s="26"/>
      <c r="L59" s="26"/>
      <c r="M59" s="26"/>
      <c r="N59" s="26"/>
      <c r="O59" s="27"/>
      <c r="P59" s="26"/>
      <c r="Q59" s="26"/>
      <c r="R59" s="26"/>
      <c r="S59" s="27"/>
      <c r="T59" s="26"/>
      <c r="U59" s="26"/>
      <c r="V59" s="26"/>
      <c r="W59" s="26"/>
      <c r="X59" s="26"/>
      <c r="Y59" s="26"/>
      <c r="Z59" s="26"/>
      <c r="AA59" s="26"/>
      <c r="AB59" s="26"/>
      <c r="AC59" s="26"/>
      <c r="AD59" s="26"/>
      <c r="AE59" s="27"/>
      <c r="AF59" s="26"/>
      <c r="AG59" s="26"/>
      <c r="AH59" s="26"/>
      <c r="AI59" s="27"/>
      <c r="AJ59" s="26"/>
      <c r="AK59" s="26"/>
      <c r="AL59" s="26"/>
      <c r="AM59" s="26"/>
      <c r="AN59" s="26"/>
      <c r="AO59" s="26"/>
      <c r="AP59" s="26"/>
      <c r="AQ59" s="26"/>
      <c r="AR59" s="26"/>
      <c r="AS59" s="26"/>
      <c r="AT59" s="26"/>
      <c r="AU59" s="26"/>
      <c r="AV59" s="26"/>
      <c r="AW59" s="26"/>
      <c r="AX59" s="26"/>
      <c r="AY59" s="26"/>
      <c r="AZ59" s="26"/>
      <c r="BA59" s="26"/>
      <c r="BB59" s="26"/>
      <c r="BC59" s="27"/>
      <c r="BD59" s="26"/>
      <c r="BE59" s="26"/>
      <c r="BF59" s="26"/>
      <c r="BG59" s="26"/>
      <c r="BH59" s="26">
        <v>347</v>
      </c>
      <c r="BI59" s="26">
        <v>347.5</v>
      </c>
      <c r="BJ59" s="26">
        <v>222.18492999999998</v>
      </c>
      <c r="BK59" s="26">
        <f>BJ59/BI59*100</f>
        <v>63.938109352517984</v>
      </c>
      <c r="BL59" s="26"/>
      <c r="BM59" s="26"/>
      <c r="BN59" s="26"/>
      <c r="BO59" s="27"/>
      <c r="BP59" s="26"/>
      <c r="BQ59" s="26"/>
      <c r="BR59" s="26"/>
      <c r="BS59" s="27"/>
      <c r="BT59" s="26"/>
      <c r="BU59" s="26"/>
      <c r="BV59" s="26"/>
      <c r="BW59" s="27"/>
      <c r="BX59" s="26"/>
      <c r="BY59" s="26"/>
      <c r="BZ59" s="26"/>
      <c r="CA59" s="27"/>
      <c r="CB59" s="26"/>
      <c r="CC59" s="26"/>
      <c r="CD59" s="26"/>
      <c r="CE59" s="26"/>
    </row>
    <row r="60" spans="1:83" s="154" customFormat="1" ht="31.5" x14ac:dyDescent="0.25">
      <c r="A60" s="137" t="s">
        <v>174</v>
      </c>
      <c r="B60" s="75">
        <f t="shared" si="67"/>
        <v>1033863.8</v>
      </c>
      <c r="C60" s="75">
        <f t="shared" si="68"/>
        <v>1181949.8000000003</v>
      </c>
      <c r="D60" s="75">
        <f t="shared" si="69"/>
        <v>1181949.8000000003</v>
      </c>
      <c r="E60" s="75"/>
      <c r="F60" s="75">
        <f t="shared" si="39"/>
        <v>841074.63659000001</v>
      </c>
      <c r="G60" s="29">
        <f t="shared" si="90"/>
        <v>71.159928838771307</v>
      </c>
      <c r="H60" s="29">
        <f>SUM(H61:H76)</f>
        <v>3612.7</v>
      </c>
      <c r="I60" s="29">
        <f>SUM(I61:I76)</f>
        <v>2952.6</v>
      </c>
      <c r="J60" s="29">
        <f>SUM(J61:J76)</f>
        <v>1113.7972</v>
      </c>
      <c r="K60" s="29">
        <f>J60/I60*100</f>
        <v>37.722590259432366</v>
      </c>
      <c r="L60" s="29">
        <f>SUM(L61:L76)</f>
        <v>756.9</v>
      </c>
      <c r="M60" s="29">
        <f>SUM(M61:M76)</f>
        <v>750.7</v>
      </c>
      <c r="N60" s="29">
        <f>SUM(N61:N76)</f>
        <v>475.02260999999999</v>
      </c>
      <c r="O60" s="29">
        <f>N60/M60*100</f>
        <v>63.277289196749699</v>
      </c>
      <c r="P60" s="29">
        <f>SUM(P61:P76)</f>
        <v>10726.7</v>
      </c>
      <c r="Q60" s="29">
        <f>SUM(Q61:Q76)</f>
        <v>8550.6</v>
      </c>
      <c r="R60" s="29">
        <f>SUM(R61:R76)</f>
        <v>5590.94715</v>
      </c>
      <c r="S60" s="29">
        <f>R60/Q60*100</f>
        <v>65.386606203073455</v>
      </c>
      <c r="T60" s="29">
        <f>SUM(T61:T76)</f>
        <v>201632.3</v>
      </c>
      <c r="U60" s="29">
        <f>SUM(U61:U76)</f>
        <v>233253.7</v>
      </c>
      <c r="V60" s="29">
        <f>SUM(V61:V76)</f>
        <v>195853.42603999999</v>
      </c>
      <c r="W60" s="29">
        <f>V60/U60*100</f>
        <v>83.965838929886203</v>
      </c>
      <c r="X60" s="29">
        <f>SUM(X61:X76)</f>
        <v>21438</v>
      </c>
      <c r="Y60" s="29">
        <f>SUM(Y61:Y76)</f>
        <v>21438</v>
      </c>
      <c r="Z60" s="29">
        <f>SUM(Z61:Z76)</f>
        <v>6075.3209999999999</v>
      </c>
      <c r="AA60" s="29">
        <f>Z60/Y60*100</f>
        <v>28.339028827315982</v>
      </c>
      <c r="AB60" s="29">
        <f>SUM(AB61:AB76)</f>
        <v>964.2</v>
      </c>
      <c r="AC60" s="29">
        <f>SUM(AC61:AC76)</f>
        <v>955.4</v>
      </c>
      <c r="AD60" s="29">
        <f>SUM(AD61:AD76)</f>
        <v>497.93185</v>
      </c>
      <c r="AE60" s="29">
        <f>AD60/AC60*100</f>
        <v>52.117631358593265</v>
      </c>
      <c r="AF60" s="29">
        <f>SUM(AF61:AF76)</f>
        <v>728819</v>
      </c>
      <c r="AG60" s="29">
        <f>SUM(AG61:AG76)</f>
        <v>798322.2</v>
      </c>
      <c r="AH60" s="29">
        <f>SUM(AH61:AH76)</f>
        <v>556347.11646000005</v>
      </c>
      <c r="AI60" s="29">
        <f>AH60/AG60*100</f>
        <v>69.689545957759918</v>
      </c>
      <c r="AJ60" s="29">
        <f>SUM(AJ61:AJ76)</f>
        <v>4204.1000000000004</v>
      </c>
      <c r="AK60" s="29">
        <f>SUM(AK61:AK76)</f>
        <v>4204.1000000000004</v>
      </c>
      <c r="AL60" s="29">
        <f>SUM(AL61:AL76)</f>
        <v>2584.9294399999999</v>
      </c>
      <c r="AM60" s="28">
        <f>AL60/AK60*100</f>
        <v>61.485917080944787</v>
      </c>
      <c r="AN60" s="29">
        <f>SUM(AN61:AN76)</f>
        <v>132.4</v>
      </c>
      <c r="AO60" s="29">
        <f>SUM(AO61:AO76)</f>
        <v>232.5</v>
      </c>
      <c r="AP60" s="29">
        <f>SUM(AP61:AP76)</f>
        <v>0</v>
      </c>
      <c r="AQ60" s="29">
        <f>AP60/AO60*100</f>
        <v>0</v>
      </c>
      <c r="AR60" s="29">
        <f t="shared" ref="AR60" si="95">SUM(AR61:AR76)</f>
        <v>1576.5</v>
      </c>
      <c r="AS60" s="29">
        <f t="shared" ref="AS60:BB60" si="96">SUM(AS61:AS76)</f>
        <v>1576.5</v>
      </c>
      <c r="AT60" s="29">
        <f t="shared" si="96"/>
        <v>846.72941000000003</v>
      </c>
      <c r="AU60" s="29">
        <f t="shared" si="96"/>
        <v>53.709445607358077</v>
      </c>
      <c r="AV60" s="29">
        <f t="shared" ref="AV60" si="97">SUM(AV61:AV76)</f>
        <v>1051</v>
      </c>
      <c r="AW60" s="29">
        <f t="shared" si="96"/>
        <v>1051</v>
      </c>
      <c r="AX60" s="29">
        <f t="shared" si="96"/>
        <v>593.88672999999994</v>
      </c>
      <c r="AY60" s="29">
        <f t="shared" si="96"/>
        <v>56.506824928639389</v>
      </c>
      <c r="AZ60" s="29">
        <f t="shared" ref="AZ60" si="98">SUM(AZ61:AZ76)</f>
        <v>6168.1</v>
      </c>
      <c r="BA60" s="29">
        <f t="shared" si="96"/>
        <v>6168.1</v>
      </c>
      <c r="BB60" s="29">
        <f t="shared" si="96"/>
        <v>4626</v>
      </c>
      <c r="BC60" s="29">
        <f>BB60/BA60*100</f>
        <v>74.998784066406188</v>
      </c>
      <c r="BD60" s="29">
        <v>4204.1000000000004</v>
      </c>
      <c r="BE60" s="29">
        <f>SUM(BE61:BE76)</f>
        <v>4204.1000000000004</v>
      </c>
      <c r="BF60" s="29">
        <f>SUM(BF61:BF76)</f>
        <v>2301.6934100000003</v>
      </c>
      <c r="BG60" s="29">
        <f>BF60/BE60*100</f>
        <v>54.748778811160534</v>
      </c>
      <c r="BH60" s="29">
        <f>SUM(BH61:BH76)</f>
        <v>3123.0000000000005</v>
      </c>
      <c r="BI60" s="29">
        <f>SUM(BI61:BI76)</f>
        <v>3127.5</v>
      </c>
      <c r="BJ60" s="29">
        <f>SUM(BJ61:BJ76)</f>
        <v>1925.4675400000001</v>
      </c>
      <c r="BK60" s="28">
        <f>BJ60/BI60*100</f>
        <v>61.565708713029579</v>
      </c>
      <c r="BL60" s="29">
        <f>SUM(BL61:BL76)</f>
        <v>44919</v>
      </c>
      <c r="BM60" s="29">
        <f>SUM(BM61:BM76)</f>
        <v>80327.7</v>
      </c>
      <c r="BN60" s="29">
        <f>SUM(BN61:BN76)</f>
        <v>48706.480240000004</v>
      </c>
      <c r="BO60" s="29">
        <f>BN60/BM60*100</f>
        <v>60.634725306463409</v>
      </c>
      <c r="BP60" s="29">
        <f>SUM(BP61:BP76)</f>
        <v>396.9</v>
      </c>
      <c r="BQ60" s="29">
        <f>SUM(BQ61:BQ76)</f>
        <v>14700.7</v>
      </c>
      <c r="BR60" s="29">
        <f>SUM(BR61:BR76)</f>
        <v>13481.743930000001</v>
      </c>
      <c r="BS60" s="29">
        <f>BR60/BQ60*100</f>
        <v>91.708176685463954</v>
      </c>
      <c r="BT60" s="29">
        <f>SUM(BT61:BT76)</f>
        <v>11.6</v>
      </c>
      <c r="BU60" s="29">
        <f>SUM(BU61:BU76)</f>
        <v>7.1</v>
      </c>
      <c r="BV60" s="29">
        <f>SUM(BV61:BV76)</f>
        <v>7.1</v>
      </c>
      <c r="BW60" s="29">
        <f>BV60/BU60*100</f>
        <v>100</v>
      </c>
      <c r="BX60" s="29"/>
      <c r="BY60" s="29"/>
      <c r="BZ60" s="29"/>
      <c r="CA60" s="29"/>
      <c r="CB60" s="29">
        <f>SUM(CB61:CB76)</f>
        <v>127.3</v>
      </c>
      <c r="CC60" s="29">
        <f>SUM(CC61:CC76)</f>
        <v>127.3</v>
      </c>
      <c r="CD60" s="29">
        <f>SUM(CD61:CD76)</f>
        <v>47.043579999999999</v>
      </c>
      <c r="CE60" s="29">
        <f>CD60/CC60*100</f>
        <v>36.95489395129615</v>
      </c>
    </row>
    <row r="61" spans="1:83" ht="16.5" customHeight="1" x14ac:dyDescent="0.25">
      <c r="A61" s="135" t="s">
        <v>173</v>
      </c>
      <c r="B61" s="30">
        <f t="shared" si="67"/>
        <v>1030740.8</v>
      </c>
      <c r="C61" s="30">
        <f t="shared" si="68"/>
        <v>1178822.3000000003</v>
      </c>
      <c r="D61" s="30">
        <f t="shared" si="69"/>
        <v>1178822.3000000003</v>
      </c>
      <c r="E61" s="30"/>
      <c r="F61" s="30">
        <f t="shared" si="39"/>
        <v>839149.16905000014</v>
      </c>
      <c r="G61" s="27">
        <f t="shared" si="90"/>
        <v>71.185382991991247</v>
      </c>
      <c r="H61" s="27">
        <v>3612.7</v>
      </c>
      <c r="I61" s="27">
        <v>2952.6</v>
      </c>
      <c r="J61" s="27">
        <v>1113.7972</v>
      </c>
      <c r="K61" s="27">
        <f>J61/I61*100</f>
        <v>37.722590259432366</v>
      </c>
      <c r="L61" s="27">
        <v>756.9</v>
      </c>
      <c r="M61" s="27">
        <v>750.7</v>
      </c>
      <c r="N61" s="27">
        <v>475.02260999999999</v>
      </c>
      <c r="O61" s="27">
        <f>N61/M61*100</f>
        <v>63.277289196749699</v>
      </c>
      <c r="P61" s="27">
        <v>10726.7</v>
      </c>
      <c r="Q61" s="27">
        <v>8550.6</v>
      </c>
      <c r="R61" s="27">
        <v>5590.94715</v>
      </c>
      <c r="S61" s="27">
        <f>R61/Q61*100</f>
        <v>65.386606203073455</v>
      </c>
      <c r="T61" s="27">
        <v>201632.3</v>
      </c>
      <c r="U61" s="27">
        <v>233253.7</v>
      </c>
      <c r="V61" s="27">
        <v>195853.42603999999</v>
      </c>
      <c r="W61" s="27">
        <f>V61/U61*100</f>
        <v>83.965838929886203</v>
      </c>
      <c r="X61" s="27">
        <v>21438</v>
      </c>
      <c r="Y61" s="27">
        <v>21438</v>
      </c>
      <c r="Z61" s="19">
        <v>6075.3209999999999</v>
      </c>
      <c r="AA61" s="27">
        <f>Z61/Y61*100</f>
        <v>28.339028827315982</v>
      </c>
      <c r="AB61" s="27">
        <v>964.2</v>
      </c>
      <c r="AC61" s="27">
        <v>955.4</v>
      </c>
      <c r="AD61" s="27">
        <v>497.93185</v>
      </c>
      <c r="AE61" s="27">
        <f>AD61/AC61*100</f>
        <v>52.117631358593265</v>
      </c>
      <c r="AF61" s="27">
        <v>728819</v>
      </c>
      <c r="AG61" s="27">
        <v>798322.2</v>
      </c>
      <c r="AH61" s="27">
        <v>556347.11646000005</v>
      </c>
      <c r="AI61" s="27">
        <f>AH61/AG61*100</f>
        <v>69.689545957759918</v>
      </c>
      <c r="AJ61" s="27">
        <v>4204.1000000000004</v>
      </c>
      <c r="AK61" s="27">
        <v>4204.1000000000004</v>
      </c>
      <c r="AL61" s="27">
        <v>2584.9294399999999</v>
      </c>
      <c r="AM61" s="26">
        <f>AL61/AK61*100</f>
        <v>61.485917080944787</v>
      </c>
      <c r="AN61" s="26">
        <v>132.4</v>
      </c>
      <c r="AO61" s="26">
        <v>232.5</v>
      </c>
      <c r="AP61" s="27">
        <v>0</v>
      </c>
      <c r="AQ61" s="27">
        <f>AP61/AO61*100</f>
        <v>0</v>
      </c>
      <c r="AR61" s="27">
        <v>1576.5</v>
      </c>
      <c r="AS61" s="27">
        <v>1576.5</v>
      </c>
      <c r="AT61" s="27">
        <v>846.72941000000003</v>
      </c>
      <c r="AU61" s="27">
        <f>AT61/AS61*100</f>
        <v>53.709445607358077</v>
      </c>
      <c r="AV61" s="27">
        <v>1051</v>
      </c>
      <c r="AW61" s="27">
        <v>1051</v>
      </c>
      <c r="AX61" s="27">
        <v>593.88672999999994</v>
      </c>
      <c r="AY61" s="27">
        <f>AX61/AW61*100</f>
        <v>56.506824928639389</v>
      </c>
      <c r="AZ61" s="27">
        <v>6168.1</v>
      </c>
      <c r="BA61" s="27">
        <v>6168.1</v>
      </c>
      <c r="BB61" s="27">
        <v>4626</v>
      </c>
      <c r="BC61" s="27">
        <f>BB61/BA61*100</f>
        <v>74.998784066406188</v>
      </c>
      <c r="BD61" s="27">
        <v>4204.1000000000004</v>
      </c>
      <c r="BE61" s="27">
        <v>4204.1000000000004</v>
      </c>
      <c r="BF61" s="27">
        <v>2301.6934100000003</v>
      </c>
      <c r="BG61" s="27">
        <f>BF61/BE61*100</f>
        <v>54.748778811160534</v>
      </c>
      <c r="BH61" s="27"/>
      <c r="BI61" s="27"/>
      <c r="BJ61" s="27"/>
      <c r="BK61" s="26"/>
      <c r="BL61" s="27">
        <v>44919</v>
      </c>
      <c r="BM61" s="27">
        <v>80327.7</v>
      </c>
      <c r="BN61" s="27">
        <v>48706.480240000004</v>
      </c>
      <c r="BO61" s="27">
        <f>BN61/BM61*100</f>
        <v>60.634725306463409</v>
      </c>
      <c r="BP61" s="27">
        <v>396.9</v>
      </c>
      <c r="BQ61" s="27">
        <v>14700.7</v>
      </c>
      <c r="BR61" s="27">
        <v>13481.743930000001</v>
      </c>
      <c r="BS61" s="27">
        <f>BR61/BQ61*100</f>
        <v>91.708176685463954</v>
      </c>
      <c r="BT61" s="27">
        <v>11.6</v>
      </c>
      <c r="BU61" s="27">
        <v>7.1</v>
      </c>
      <c r="BV61" s="27">
        <v>7.1</v>
      </c>
      <c r="BW61" s="27">
        <f>BV61/BU61*100</f>
        <v>100</v>
      </c>
      <c r="BX61" s="27"/>
      <c r="BY61" s="27"/>
      <c r="BZ61" s="27"/>
      <c r="CA61" s="27"/>
      <c r="CB61" s="27">
        <v>127.3</v>
      </c>
      <c r="CC61" s="27">
        <v>127.3</v>
      </c>
      <c r="CD61" s="27">
        <v>47.043579999999999</v>
      </c>
      <c r="CE61" s="27">
        <f>CD61/CC61*100</f>
        <v>36.95489395129615</v>
      </c>
    </row>
    <row r="62" spans="1:83" x14ac:dyDescent="0.25">
      <c r="A62" s="135" t="s">
        <v>334</v>
      </c>
      <c r="B62" s="30">
        <f t="shared" si="67"/>
        <v>138.80000000000001</v>
      </c>
      <c r="C62" s="30">
        <f t="shared" si="68"/>
        <v>139</v>
      </c>
      <c r="D62" s="30">
        <f t="shared" si="69"/>
        <v>139</v>
      </c>
      <c r="E62" s="30"/>
      <c r="F62" s="30">
        <f t="shared" si="39"/>
        <v>83.556550000000001</v>
      </c>
      <c r="G62" s="26">
        <f t="shared" si="90"/>
        <v>60.11262589928058</v>
      </c>
      <c r="H62" s="26"/>
      <c r="I62" s="26"/>
      <c r="J62" s="26"/>
      <c r="K62" s="26"/>
      <c r="L62" s="26"/>
      <c r="M62" s="26"/>
      <c r="N62" s="26"/>
      <c r="O62" s="26"/>
      <c r="P62" s="26"/>
      <c r="Q62" s="26"/>
      <c r="R62" s="26"/>
      <c r="S62" s="26"/>
      <c r="T62" s="26"/>
      <c r="U62" s="26"/>
      <c r="V62" s="26"/>
      <c r="W62" s="27"/>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v>138.80000000000001</v>
      </c>
      <c r="BI62" s="26">
        <v>139</v>
      </c>
      <c r="BJ62" s="26">
        <v>83.556550000000001</v>
      </c>
      <c r="BK62" s="26">
        <f t="shared" ref="BK62:BK77" si="99">BJ62/BI62*100</f>
        <v>60.11262589928058</v>
      </c>
      <c r="BL62" s="26"/>
      <c r="BM62" s="26"/>
      <c r="BN62" s="26"/>
      <c r="BO62" s="26"/>
      <c r="BP62" s="26"/>
      <c r="BQ62" s="26"/>
      <c r="BR62" s="26"/>
      <c r="BS62" s="27"/>
      <c r="BT62" s="26"/>
      <c r="BU62" s="26"/>
      <c r="BV62" s="26"/>
      <c r="BW62" s="27"/>
      <c r="BX62" s="26"/>
      <c r="BY62" s="26"/>
      <c r="BZ62" s="26"/>
      <c r="CA62" s="27"/>
      <c r="CB62" s="26"/>
      <c r="CC62" s="26"/>
      <c r="CD62" s="26"/>
      <c r="CE62" s="26"/>
    </row>
    <row r="63" spans="1:83" x14ac:dyDescent="0.25">
      <c r="A63" s="135" t="s">
        <v>335</v>
      </c>
      <c r="B63" s="30">
        <f t="shared" si="67"/>
        <v>347</v>
      </c>
      <c r="C63" s="30">
        <f t="shared" si="68"/>
        <v>347.5</v>
      </c>
      <c r="D63" s="30">
        <f t="shared" si="69"/>
        <v>347.5</v>
      </c>
      <c r="E63" s="30"/>
      <c r="F63" s="30">
        <f t="shared" si="39"/>
        <v>233.57264000000001</v>
      </c>
      <c r="G63" s="26">
        <f t="shared" si="90"/>
        <v>67.215148201438851</v>
      </c>
      <c r="H63" s="26"/>
      <c r="I63" s="26"/>
      <c r="J63" s="26"/>
      <c r="K63" s="26"/>
      <c r="L63" s="26"/>
      <c r="M63" s="26"/>
      <c r="N63" s="26"/>
      <c r="O63" s="26"/>
      <c r="P63" s="26"/>
      <c r="Q63" s="26"/>
      <c r="R63" s="26"/>
      <c r="S63" s="26"/>
      <c r="T63" s="26"/>
      <c r="U63" s="26"/>
      <c r="V63" s="26"/>
      <c r="W63" s="27"/>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v>347</v>
      </c>
      <c r="BI63" s="26">
        <v>347.5</v>
      </c>
      <c r="BJ63" s="26">
        <v>233.57264000000001</v>
      </c>
      <c r="BK63" s="26">
        <f t="shared" si="99"/>
        <v>67.215148201438851</v>
      </c>
      <c r="BL63" s="26"/>
      <c r="BM63" s="26"/>
      <c r="BN63" s="26"/>
      <c r="BO63" s="26"/>
      <c r="BP63" s="26"/>
      <c r="BQ63" s="26"/>
      <c r="BR63" s="26"/>
      <c r="BS63" s="27"/>
      <c r="BT63" s="26"/>
      <c r="BU63" s="26"/>
      <c r="BV63" s="26"/>
      <c r="BW63" s="27"/>
      <c r="BX63" s="26"/>
      <c r="BY63" s="26"/>
      <c r="BZ63" s="26"/>
      <c r="CA63" s="27"/>
      <c r="CB63" s="26"/>
      <c r="CC63" s="26"/>
      <c r="CD63" s="26"/>
      <c r="CE63" s="26"/>
    </row>
    <row r="64" spans="1:83" x14ac:dyDescent="0.25">
      <c r="A64" s="135" t="s">
        <v>511</v>
      </c>
      <c r="B64" s="30">
        <f t="shared" si="67"/>
        <v>138.80000000000001</v>
      </c>
      <c r="C64" s="30">
        <f t="shared" si="68"/>
        <v>139</v>
      </c>
      <c r="D64" s="30">
        <f t="shared" si="69"/>
        <v>139</v>
      </c>
      <c r="E64" s="30"/>
      <c r="F64" s="30">
        <f t="shared" si="39"/>
        <v>86.898649999999989</v>
      </c>
      <c r="G64" s="26">
        <f t="shared" si="90"/>
        <v>62.517014388489201</v>
      </c>
      <c r="H64" s="26"/>
      <c r="I64" s="26"/>
      <c r="J64" s="26"/>
      <c r="K64" s="26"/>
      <c r="L64" s="26"/>
      <c r="M64" s="26"/>
      <c r="N64" s="26"/>
      <c r="O64" s="26"/>
      <c r="P64" s="26"/>
      <c r="Q64" s="26"/>
      <c r="R64" s="26"/>
      <c r="S64" s="26"/>
      <c r="T64" s="26"/>
      <c r="U64" s="26"/>
      <c r="V64" s="26"/>
      <c r="W64" s="27"/>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v>138.80000000000001</v>
      </c>
      <c r="BI64" s="26">
        <v>139</v>
      </c>
      <c r="BJ64" s="26">
        <v>86.898649999999989</v>
      </c>
      <c r="BK64" s="26">
        <f t="shared" si="99"/>
        <v>62.517014388489201</v>
      </c>
      <c r="BL64" s="26"/>
      <c r="BM64" s="26"/>
      <c r="BN64" s="26"/>
      <c r="BO64" s="26"/>
      <c r="BP64" s="26"/>
      <c r="BQ64" s="26"/>
      <c r="BR64" s="26"/>
      <c r="BS64" s="27"/>
      <c r="BT64" s="26"/>
      <c r="BU64" s="26"/>
      <c r="BV64" s="26"/>
      <c r="BW64" s="27"/>
      <c r="BX64" s="26"/>
      <c r="BY64" s="26"/>
      <c r="BZ64" s="26"/>
      <c r="CA64" s="27"/>
      <c r="CB64" s="26"/>
      <c r="CC64" s="26"/>
      <c r="CD64" s="26"/>
      <c r="CE64" s="26"/>
    </row>
    <row r="65" spans="1:83" x14ac:dyDescent="0.25">
      <c r="A65" s="135" t="s">
        <v>512</v>
      </c>
      <c r="B65" s="30">
        <f t="shared" si="67"/>
        <v>138.80000000000001</v>
      </c>
      <c r="C65" s="30">
        <f t="shared" si="68"/>
        <v>139</v>
      </c>
      <c r="D65" s="30">
        <f t="shared" si="69"/>
        <v>139</v>
      </c>
      <c r="E65" s="30"/>
      <c r="F65" s="30">
        <f t="shared" si="39"/>
        <v>69.488839999999996</v>
      </c>
      <c r="G65" s="26">
        <f t="shared" si="90"/>
        <v>49.991971223021579</v>
      </c>
      <c r="H65" s="26"/>
      <c r="I65" s="26"/>
      <c r="J65" s="26"/>
      <c r="K65" s="26"/>
      <c r="L65" s="26"/>
      <c r="M65" s="26"/>
      <c r="N65" s="26"/>
      <c r="O65" s="26"/>
      <c r="P65" s="26"/>
      <c r="Q65" s="26"/>
      <c r="R65" s="26"/>
      <c r="S65" s="26"/>
      <c r="T65" s="26"/>
      <c r="U65" s="26"/>
      <c r="V65" s="26"/>
      <c r="W65" s="27"/>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v>138.80000000000001</v>
      </c>
      <c r="BI65" s="26">
        <v>139</v>
      </c>
      <c r="BJ65" s="26">
        <v>69.488839999999996</v>
      </c>
      <c r="BK65" s="26">
        <f t="shared" si="99"/>
        <v>49.991971223021579</v>
      </c>
      <c r="BL65" s="26"/>
      <c r="BM65" s="26"/>
      <c r="BN65" s="26"/>
      <c r="BO65" s="26"/>
      <c r="BP65" s="26"/>
      <c r="BQ65" s="26"/>
      <c r="BR65" s="26"/>
      <c r="BS65" s="27"/>
      <c r="BT65" s="26"/>
      <c r="BU65" s="26"/>
      <c r="BV65" s="26"/>
      <c r="BW65" s="27"/>
      <c r="BX65" s="26"/>
      <c r="BY65" s="26"/>
      <c r="BZ65" s="26"/>
      <c r="CA65" s="27"/>
      <c r="CB65" s="26"/>
      <c r="CC65" s="26"/>
      <c r="CD65" s="26"/>
      <c r="CE65" s="26"/>
    </row>
    <row r="66" spans="1:83" x14ac:dyDescent="0.25">
      <c r="A66" s="135" t="s">
        <v>337</v>
      </c>
      <c r="B66" s="30">
        <f t="shared" si="67"/>
        <v>138.80000000000001</v>
      </c>
      <c r="C66" s="30">
        <f t="shared" si="68"/>
        <v>139</v>
      </c>
      <c r="D66" s="30">
        <f t="shared" si="69"/>
        <v>139</v>
      </c>
      <c r="E66" s="30"/>
      <c r="F66" s="30">
        <f t="shared" si="39"/>
        <v>88.938589999999991</v>
      </c>
      <c r="G66" s="26">
        <f t="shared" si="90"/>
        <v>63.984597122302155</v>
      </c>
      <c r="H66" s="26"/>
      <c r="I66" s="26"/>
      <c r="J66" s="26"/>
      <c r="K66" s="26"/>
      <c r="L66" s="26"/>
      <c r="M66" s="26"/>
      <c r="N66" s="26"/>
      <c r="O66" s="26"/>
      <c r="P66" s="26"/>
      <c r="Q66" s="26"/>
      <c r="R66" s="26"/>
      <c r="S66" s="26"/>
      <c r="T66" s="26"/>
      <c r="U66" s="26"/>
      <c r="V66" s="26"/>
      <c r="W66" s="27"/>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v>138.80000000000001</v>
      </c>
      <c r="BI66" s="26">
        <v>139</v>
      </c>
      <c r="BJ66" s="26">
        <v>88.938589999999991</v>
      </c>
      <c r="BK66" s="26">
        <f t="shared" si="99"/>
        <v>63.984597122302155</v>
      </c>
      <c r="BL66" s="26"/>
      <c r="BM66" s="26"/>
      <c r="BN66" s="26"/>
      <c r="BO66" s="26"/>
      <c r="BP66" s="26"/>
      <c r="BQ66" s="26"/>
      <c r="BR66" s="26"/>
      <c r="BS66" s="27"/>
      <c r="BT66" s="26"/>
      <c r="BU66" s="26"/>
      <c r="BV66" s="26"/>
      <c r="BW66" s="27"/>
      <c r="BX66" s="26"/>
      <c r="BY66" s="26"/>
      <c r="BZ66" s="26"/>
      <c r="CA66" s="27"/>
      <c r="CB66" s="26"/>
      <c r="CC66" s="26"/>
      <c r="CD66" s="26"/>
      <c r="CE66" s="26"/>
    </row>
    <row r="67" spans="1:83" x14ac:dyDescent="0.25">
      <c r="A67" s="135" t="s">
        <v>172</v>
      </c>
      <c r="B67" s="30">
        <f t="shared" si="67"/>
        <v>138.80000000000001</v>
      </c>
      <c r="C67" s="30">
        <f t="shared" si="68"/>
        <v>139</v>
      </c>
      <c r="D67" s="30">
        <f t="shared" si="69"/>
        <v>139</v>
      </c>
      <c r="E67" s="30"/>
      <c r="F67" s="30">
        <f t="shared" si="39"/>
        <v>94.367809999999992</v>
      </c>
      <c r="G67" s="26">
        <f t="shared" si="90"/>
        <v>67.890510791366893</v>
      </c>
      <c r="H67" s="26"/>
      <c r="I67" s="26"/>
      <c r="J67" s="26"/>
      <c r="K67" s="26"/>
      <c r="L67" s="26"/>
      <c r="M67" s="26"/>
      <c r="N67" s="26"/>
      <c r="O67" s="26"/>
      <c r="P67" s="26"/>
      <c r="Q67" s="26"/>
      <c r="R67" s="26"/>
      <c r="S67" s="26"/>
      <c r="T67" s="26"/>
      <c r="U67" s="26"/>
      <c r="V67" s="26"/>
      <c r="W67" s="27"/>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v>138.80000000000001</v>
      </c>
      <c r="BI67" s="26">
        <v>139</v>
      </c>
      <c r="BJ67" s="26">
        <v>94.367809999999992</v>
      </c>
      <c r="BK67" s="26">
        <f t="shared" si="99"/>
        <v>67.890510791366893</v>
      </c>
      <c r="BL67" s="26"/>
      <c r="BM67" s="26"/>
      <c r="BN67" s="26"/>
      <c r="BO67" s="26"/>
      <c r="BP67" s="26"/>
      <c r="BQ67" s="26"/>
      <c r="BR67" s="26"/>
      <c r="BS67" s="27"/>
      <c r="BT67" s="26"/>
      <c r="BU67" s="26"/>
      <c r="BV67" s="26"/>
      <c r="BW67" s="27"/>
      <c r="BX67" s="26"/>
      <c r="BY67" s="26"/>
      <c r="BZ67" s="26"/>
      <c r="CA67" s="27"/>
      <c r="CB67" s="26"/>
      <c r="CC67" s="26"/>
      <c r="CD67" s="26"/>
      <c r="CE67" s="26"/>
    </row>
    <row r="68" spans="1:83" x14ac:dyDescent="0.25">
      <c r="A68" s="135" t="s">
        <v>269</v>
      </c>
      <c r="B68" s="30">
        <f t="shared" si="67"/>
        <v>138.80000000000001</v>
      </c>
      <c r="C68" s="30">
        <f t="shared" si="68"/>
        <v>139</v>
      </c>
      <c r="D68" s="30">
        <f t="shared" si="69"/>
        <v>139</v>
      </c>
      <c r="E68" s="30"/>
      <c r="F68" s="30">
        <f t="shared" si="39"/>
        <v>91.049940000000007</v>
      </c>
      <c r="G68" s="26">
        <f t="shared" si="90"/>
        <v>65.503553956834537</v>
      </c>
      <c r="H68" s="26"/>
      <c r="I68" s="26"/>
      <c r="J68" s="26"/>
      <c r="K68" s="26"/>
      <c r="L68" s="26"/>
      <c r="M68" s="26"/>
      <c r="N68" s="26"/>
      <c r="O68" s="26"/>
      <c r="P68" s="26"/>
      <c r="Q68" s="26"/>
      <c r="R68" s="26"/>
      <c r="S68" s="26"/>
      <c r="T68" s="26"/>
      <c r="U68" s="26"/>
      <c r="V68" s="26"/>
      <c r="W68" s="27"/>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v>138.80000000000001</v>
      </c>
      <c r="BI68" s="26">
        <v>139</v>
      </c>
      <c r="BJ68" s="26">
        <v>91.049940000000007</v>
      </c>
      <c r="BK68" s="26">
        <f t="shared" si="99"/>
        <v>65.503553956834537</v>
      </c>
      <c r="BL68" s="26"/>
      <c r="BM68" s="26"/>
      <c r="BN68" s="26"/>
      <c r="BO68" s="26"/>
      <c r="BP68" s="26"/>
      <c r="BQ68" s="26"/>
      <c r="BR68" s="26"/>
      <c r="BS68" s="27"/>
      <c r="BT68" s="26"/>
      <c r="BU68" s="26"/>
      <c r="BV68" s="26"/>
      <c r="BW68" s="27"/>
      <c r="BX68" s="26"/>
      <c r="BY68" s="26"/>
      <c r="BZ68" s="26"/>
      <c r="CA68" s="27"/>
      <c r="CB68" s="26"/>
      <c r="CC68" s="26"/>
      <c r="CD68" s="26"/>
      <c r="CE68" s="26"/>
    </row>
    <row r="69" spans="1:83" x14ac:dyDescent="0.25">
      <c r="A69" s="135" t="s">
        <v>169</v>
      </c>
      <c r="B69" s="30">
        <f t="shared" si="67"/>
        <v>347</v>
      </c>
      <c r="C69" s="30">
        <f t="shared" si="68"/>
        <v>347.5</v>
      </c>
      <c r="D69" s="30">
        <f t="shared" si="69"/>
        <v>347.5</v>
      </c>
      <c r="E69" s="30"/>
      <c r="F69" s="30">
        <f t="shared" si="39"/>
        <v>214.29367000000002</v>
      </c>
      <c r="G69" s="26">
        <f t="shared" si="90"/>
        <v>61.667243165467632</v>
      </c>
      <c r="H69" s="26"/>
      <c r="I69" s="26"/>
      <c r="J69" s="26"/>
      <c r="K69" s="26"/>
      <c r="L69" s="26"/>
      <c r="M69" s="26"/>
      <c r="N69" s="26"/>
      <c r="O69" s="26"/>
      <c r="P69" s="26"/>
      <c r="Q69" s="26"/>
      <c r="R69" s="26"/>
      <c r="S69" s="26"/>
      <c r="T69" s="26"/>
      <c r="U69" s="26"/>
      <c r="V69" s="26"/>
      <c r="W69" s="27"/>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v>347</v>
      </c>
      <c r="BI69" s="26">
        <v>347.5</v>
      </c>
      <c r="BJ69" s="26">
        <v>214.29367000000002</v>
      </c>
      <c r="BK69" s="26">
        <f t="shared" si="99"/>
        <v>61.667243165467632</v>
      </c>
      <c r="BL69" s="26"/>
      <c r="BM69" s="26"/>
      <c r="BN69" s="26"/>
      <c r="BO69" s="26"/>
      <c r="BP69" s="26"/>
      <c r="BQ69" s="26"/>
      <c r="BR69" s="26"/>
      <c r="BS69" s="27"/>
      <c r="BT69" s="26"/>
      <c r="BU69" s="26"/>
      <c r="BV69" s="26"/>
      <c r="BW69" s="27"/>
      <c r="BX69" s="26"/>
      <c r="BY69" s="26"/>
      <c r="BZ69" s="26"/>
      <c r="CA69" s="27"/>
      <c r="CB69" s="26"/>
      <c r="CC69" s="26"/>
      <c r="CD69" s="26"/>
      <c r="CE69" s="26"/>
    </row>
    <row r="70" spans="1:83" x14ac:dyDescent="0.25">
      <c r="A70" s="135" t="s">
        <v>168</v>
      </c>
      <c r="B70" s="30">
        <f t="shared" si="67"/>
        <v>347</v>
      </c>
      <c r="C70" s="30">
        <f t="shared" si="68"/>
        <v>347.5</v>
      </c>
      <c r="D70" s="30">
        <f t="shared" si="69"/>
        <v>347.5</v>
      </c>
      <c r="E70" s="30"/>
      <c r="F70" s="30">
        <f t="shared" si="39"/>
        <v>210.06173000000001</v>
      </c>
      <c r="G70" s="26">
        <f t="shared" si="90"/>
        <v>60.449418705035974</v>
      </c>
      <c r="H70" s="26"/>
      <c r="I70" s="26"/>
      <c r="J70" s="26"/>
      <c r="K70" s="26"/>
      <c r="L70" s="26"/>
      <c r="M70" s="26"/>
      <c r="N70" s="26"/>
      <c r="O70" s="26"/>
      <c r="P70" s="26"/>
      <c r="Q70" s="26"/>
      <c r="R70" s="26"/>
      <c r="S70" s="26"/>
      <c r="T70" s="26"/>
      <c r="U70" s="26"/>
      <c r="V70" s="26"/>
      <c r="W70" s="27"/>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v>347</v>
      </c>
      <c r="BI70" s="26">
        <v>347.5</v>
      </c>
      <c r="BJ70" s="26">
        <v>210.06173000000001</v>
      </c>
      <c r="BK70" s="26">
        <f t="shared" si="99"/>
        <v>60.449418705035974</v>
      </c>
      <c r="BL70" s="26"/>
      <c r="BM70" s="26"/>
      <c r="BN70" s="26"/>
      <c r="BO70" s="26"/>
      <c r="BP70" s="26"/>
      <c r="BQ70" s="26"/>
      <c r="BR70" s="26"/>
      <c r="BS70" s="27"/>
      <c r="BT70" s="26"/>
      <c r="BU70" s="26"/>
      <c r="BV70" s="26"/>
      <c r="BW70" s="27"/>
      <c r="BX70" s="26"/>
      <c r="BY70" s="26"/>
      <c r="BZ70" s="26"/>
      <c r="CA70" s="27"/>
      <c r="CB70" s="26"/>
      <c r="CC70" s="26"/>
      <c r="CD70" s="26"/>
      <c r="CE70" s="26"/>
    </row>
    <row r="71" spans="1:83" x14ac:dyDescent="0.25">
      <c r="A71" s="135" t="s">
        <v>170</v>
      </c>
      <c r="B71" s="30">
        <f t="shared" si="67"/>
        <v>138.80000000000001</v>
      </c>
      <c r="C71" s="30">
        <f t="shared" si="68"/>
        <v>139</v>
      </c>
      <c r="D71" s="30">
        <f t="shared" si="69"/>
        <v>139</v>
      </c>
      <c r="E71" s="30"/>
      <c r="F71" s="30">
        <f t="shared" si="39"/>
        <v>88.285769999999999</v>
      </c>
      <c r="G71" s="26">
        <f t="shared" si="90"/>
        <v>63.514942446043165</v>
      </c>
      <c r="H71" s="26"/>
      <c r="I71" s="26"/>
      <c r="J71" s="26"/>
      <c r="K71" s="26"/>
      <c r="L71" s="26"/>
      <c r="M71" s="26"/>
      <c r="N71" s="26"/>
      <c r="O71" s="26"/>
      <c r="P71" s="26"/>
      <c r="Q71" s="26"/>
      <c r="R71" s="26"/>
      <c r="S71" s="26"/>
      <c r="T71" s="26"/>
      <c r="U71" s="26"/>
      <c r="V71" s="26"/>
      <c r="W71" s="27"/>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v>138.80000000000001</v>
      </c>
      <c r="BI71" s="26">
        <v>139</v>
      </c>
      <c r="BJ71" s="26">
        <v>88.285769999999999</v>
      </c>
      <c r="BK71" s="26">
        <f t="shared" si="99"/>
        <v>63.514942446043165</v>
      </c>
      <c r="BL71" s="26"/>
      <c r="BM71" s="26"/>
      <c r="BN71" s="26"/>
      <c r="BO71" s="26"/>
      <c r="BP71" s="26"/>
      <c r="BQ71" s="26"/>
      <c r="BR71" s="26"/>
      <c r="BS71" s="27"/>
      <c r="BT71" s="26"/>
      <c r="BU71" s="26"/>
      <c r="BV71" s="26"/>
      <c r="BW71" s="27"/>
      <c r="BX71" s="26"/>
      <c r="BY71" s="26"/>
      <c r="BZ71" s="26"/>
      <c r="CA71" s="27"/>
      <c r="CB71" s="26"/>
      <c r="CC71" s="26"/>
      <c r="CD71" s="26"/>
      <c r="CE71" s="26"/>
    </row>
    <row r="72" spans="1:83" x14ac:dyDescent="0.25">
      <c r="A72" s="135" t="s">
        <v>338</v>
      </c>
      <c r="B72" s="30">
        <f t="shared" si="67"/>
        <v>138.80000000000001</v>
      </c>
      <c r="C72" s="30">
        <f t="shared" si="68"/>
        <v>139</v>
      </c>
      <c r="D72" s="30">
        <f t="shared" si="69"/>
        <v>139</v>
      </c>
      <c r="E72" s="30"/>
      <c r="F72" s="30">
        <f t="shared" si="39"/>
        <v>76.136589999999998</v>
      </c>
      <c r="G72" s="26">
        <f t="shared" si="90"/>
        <v>54.774525179856113</v>
      </c>
      <c r="H72" s="26"/>
      <c r="I72" s="26"/>
      <c r="J72" s="26"/>
      <c r="K72" s="26"/>
      <c r="L72" s="26"/>
      <c r="M72" s="26"/>
      <c r="N72" s="26"/>
      <c r="O72" s="26"/>
      <c r="P72" s="26"/>
      <c r="Q72" s="26"/>
      <c r="R72" s="26"/>
      <c r="S72" s="26"/>
      <c r="T72" s="26"/>
      <c r="U72" s="26"/>
      <c r="V72" s="26"/>
      <c r="W72" s="27"/>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v>138.80000000000001</v>
      </c>
      <c r="BI72" s="26">
        <v>139</v>
      </c>
      <c r="BJ72" s="26">
        <v>76.136589999999998</v>
      </c>
      <c r="BK72" s="26">
        <f t="shared" si="99"/>
        <v>54.774525179856113</v>
      </c>
      <c r="BL72" s="26"/>
      <c r="BM72" s="26"/>
      <c r="BN72" s="26"/>
      <c r="BO72" s="26"/>
      <c r="BP72" s="26"/>
      <c r="BQ72" s="26"/>
      <c r="BR72" s="26"/>
      <c r="BS72" s="27"/>
      <c r="BT72" s="26"/>
      <c r="BU72" s="26"/>
      <c r="BV72" s="26"/>
      <c r="BW72" s="27"/>
      <c r="BX72" s="26"/>
      <c r="BY72" s="26"/>
      <c r="BZ72" s="26"/>
      <c r="CA72" s="27"/>
      <c r="CB72" s="26"/>
      <c r="CC72" s="26"/>
      <c r="CD72" s="26"/>
      <c r="CE72" s="26"/>
    </row>
    <row r="73" spans="1:83" x14ac:dyDescent="0.25">
      <c r="A73" s="135" t="s">
        <v>341</v>
      </c>
      <c r="B73" s="30">
        <f t="shared" si="67"/>
        <v>138.80000000000001</v>
      </c>
      <c r="C73" s="30">
        <f t="shared" si="68"/>
        <v>139</v>
      </c>
      <c r="D73" s="30">
        <f t="shared" si="69"/>
        <v>139</v>
      </c>
      <c r="E73" s="30"/>
      <c r="F73" s="30">
        <f t="shared" si="39"/>
        <v>71.600940000000008</v>
      </c>
      <c r="G73" s="26">
        <f t="shared" si="90"/>
        <v>51.511467625899286</v>
      </c>
      <c r="H73" s="26"/>
      <c r="I73" s="26"/>
      <c r="J73" s="26"/>
      <c r="K73" s="26"/>
      <c r="L73" s="26"/>
      <c r="M73" s="26"/>
      <c r="N73" s="26"/>
      <c r="O73" s="26"/>
      <c r="P73" s="26"/>
      <c r="Q73" s="26"/>
      <c r="R73" s="26"/>
      <c r="S73" s="26"/>
      <c r="T73" s="26"/>
      <c r="U73" s="26"/>
      <c r="V73" s="26"/>
      <c r="W73" s="27"/>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v>138.80000000000001</v>
      </c>
      <c r="BI73" s="26">
        <v>139</v>
      </c>
      <c r="BJ73" s="26">
        <v>71.600940000000008</v>
      </c>
      <c r="BK73" s="26">
        <f t="shared" si="99"/>
        <v>51.511467625899286</v>
      </c>
      <c r="BL73" s="26"/>
      <c r="BM73" s="26"/>
      <c r="BN73" s="26"/>
      <c r="BO73" s="26"/>
      <c r="BP73" s="26"/>
      <c r="BQ73" s="26"/>
      <c r="BR73" s="26"/>
      <c r="BS73" s="27"/>
      <c r="BT73" s="26"/>
      <c r="BU73" s="26"/>
      <c r="BV73" s="26"/>
      <c r="BW73" s="27"/>
      <c r="BX73" s="26"/>
      <c r="BY73" s="26"/>
      <c r="BZ73" s="26"/>
      <c r="CA73" s="27"/>
      <c r="CB73" s="26"/>
      <c r="CC73" s="26"/>
      <c r="CD73" s="26"/>
      <c r="CE73" s="26"/>
    </row>
    <row r="74" spans="1:83" ht="20.25" customHeight="1" x14ac:dyDescent="0.25">
      <c r="A74" s="135" t="s">
        <v>171</v>
      </c>
      <c r="B74" s="30">
        <f t="shared" si="67"/>
        <v>138.80000000000001</v>
      </c>
      <c r="C74" s="30">
        <f t="shared" si="68"/>
        <v>139</v>
      </c>
      <c r="D74" s="30">
        <f t="shared" si="69"/>
        <v>139</v>
      </c>
      <c r="E74" s="30"/>
      <c r="F74" s="30">
        <f t="shared" si="39"/>
        <v>85.072729999999993</v>
      </c>
      <c r="G74" s="26">
        <f t="shared" si="90"/>
        <v>61.203402877697833</v>
      </c>
      <c r="H74" s="26"/>
      <c r="I74" s="26"/>
      <c r="J74" s="26"/>
      <c r="K74" s="26"/>
      <c r="L74" s="26"/>
      <c r="M74" s="26"/>
      <c r="N74" s="26"/>
      <c r="O74" s="26"/>
      <c r="P74" s="26"/>
      <c r="Q74" s="26"/>
      <c r="R74" s="26"/>
      <c r="S74" s="26"/>
      <c r="T74" s="26"/>
      <c r="U74" s="26"/>
      <c r="V74" s="26"/>
      <c r="W74" s="27"/>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v>138.80000000000001</v>
      </c>
      <c r="BI74" s="26">
        <v>139</v>
      </c>
      <c r="BJ74" s="26">
        <v>85.072729999999993</v>
      </c>
      <c r="BK74" s="26">
        <f t="shared" si="99"/>
        <v>61.203402877697833</v>
      </c>
      <c r="BL74" s="26"/>
      <c r="BM74" s="26"/>
      <c r="BN74" s="26"/>
      <c r="BO74" s="26"/>
      <c r="BP74" s="26"/>
      <c r="BQ74" s="26"/>
      <c r="BR74" s="26"/>
      <c r="BS74" s="27"/>
      <c r="BT74" s="26"/>
      <c r="BU74" s="26"/>
      <c r="BV74" s="26"/>
      <c r="BW74" s="27"/>
      <c r="BX74" s="26"/>
      <c r="BY74" s="26"/>
      <c r="BZ74" s="26"/>
      <c r="CA74" s="27"/>
      <c r="CB74" s="26"/>
      <c r="CC74" s="26"/>
      <c r="CD74" s="26"/>
      <c r="CE74" s="26"/>
    </row>
    <row r="75" spans="1:83" x14ac:dyDescent="0.25">
      <c r="A75" s="135" t="s">
        <v>340</v>
      </c>
      <c r="B75" s="30">
        <f t="shared" si="67"/>
        <v>347</v>
      </c>
      <c r="C75" s="30">
        <f t="shared" si="68"/>
        <v>347.5</v>
      </c>
      <c r="D75" s="30">
        <f t="shared" si="69"/>
        <v>347.5</v>
      </c>
      <c r="E75" s="30"/>
      <c r="F75" s="30">
        <f t="shared" si="39"/>
        <v>219.01182</v>
      </c>
      <c r="G75" s="26">
        <f t="shared" si="90"/>
        <v>63.024984172661867</v>
      </c>
      <c r="H75" s="26"/>
      <c r="I75" s="26"/>
      <c r="J75" s="26"/>
      <c r="K75" s="26"/>
      <c r="L75" s="26"/>
      <c r="M75" s="26"/>
      <c r="N75" s="26"/>
      <c r="O75" s="26"/>
      <c r="P75" s="26"/>
      <c r="Q75" s="26"/>
      <c r="R75" s="26"/>
      <c r="S75" s="26"/>
      <c r="T75" s="26"/>
      <c r="U75" s="26"/>
      <c r="V75" s="26"/>
      <c r="W75" s="27"/>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v>347</v>
      </c>
      <c r="BI75" s="26">
        <v>347.5</v>
      </c>
      <c r="BJ75" s="26">
        <v>219.01182</v>
      </c>
      <c r="BK75" s="26">
        <f t="shared" si="99"/>
        <v>63.024984172661867</v>
      </c>
      <c r="BL75" s="26"/>
      <c r="BM75" s="26"/>
      <c r="BN75" s="26"/>
      <c r="BO75" s="26"/>
      <c r="BP75" s="26"/>
      <c r="BQ75" s="26"/>
      <c r="BR75" s="26"/>
      <c r="BS75" s="27"/>
      <c r="BT75" s="26"/>
      <c r="BU75" s="26"/>
      <c r="BV75" s="26"/>
      <c r="BW75" s="27"/>
      <c r="BX75" s="26"/>
      <c r="BY75" s="26"/>
      <c r="BZ75" s="26"/>
      <c r="CA75" s="27"/>
      <c r="CB75" s="26"/>
      <c r="CC75" s="26"/>
      <c r="CD75" s="26"/>
      <c r="CE75" s="26"/>
    </row>
    <row r="76" spans="1:83" x14ac:dyDescent="0.25">
      <c r="A76" s="135" t="s">
        <v>339</v>
      </c>
      <c r="B76" s="30">
        <f t="shared" si="67"/>
        <v>347</v>
      </c>
      <c r="C76" s="30">
        <f t="shared" si="68"/>
        <v>347.5</v>
      </c>
      <c r="D76" s="30">
        <f t="shared" si="69"/>
        <v>347.5</v>
      </c>
      <c r="E76" s="30"/>
      <c r="F76" s="30">
        <f t="shared" si="39"/>
        <v>213.13127</v>
      </c>
      <c r="G76" s="26">
        <f t="shared" si="90"/>
        <v>61.332739568345332</v>
      </c>
      <c r="H76" s="26"/>
      <c r="I76" s="26"/>
      <c r="J76" s="26"/>
      <c r="K76" s="26"/>
      <c r="L76" s="26"/>
      <c r="M76" s="26"/>
      <c r="N76" s="26"/>
      <c r="O76" s="26"/>
      <c r="P76" s="26"/>
      <c r="Q76" s="26"/>
      <c r="R76" s="26"/>
      <c r="S76" s="26"/>
      <c r="T76" s="26"/>
      <c r="U76" s="26"/>
      <c r="V76" s="26"/>
      <c r="W76" s="27"/>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v>347</v>
      </c>
      <c r="BI76" s="26">
        <v>347.5</v>
      </c>
      <c r="BJ76" s="26">
        <v>213.13127</v>
      </c>
      <c r="BK76" s="26">
        <f t="shared" si="99"/>
        <v>61.332739568345332</v>
      </c>
      <c r="BL76" s="26"/>
      <c r="BM76" s="26"/>
      <c r="BN76" s="26"/>
      <c r="BO76" s="26"/>
      <c r="BP76" s="26"/>
      <c r="BQ76" s="26"/>
      <c r="BR76" s="26"/>
      <c r="BS76" s="27"/>
      <c r="BT76" s="26"/>
      <c r="BU76" s="26"/>
      <c r="BV76" s="26"/>
      <c r="BW76" s="27"/>
      <c r="BX76" s="26"/>
      <c r="BY76" s="26"/>
      <c r="BZ76" s="26"/>
      <c r="CA76" s="27"/>
      <c r="CB76" s="26"/>
      <c r="CC76" s="26"/>
      <c r="CD76" s="26"/>
      <c r="CE76" s="26"/>
    </row>
    <row r="77" spans="1:83" s="154" customFormat="1" ht="31.5" x14ac:dyDescent="0.25">
      <c r="A77" s="137" t="s">
        <v>178</v>
      </c>
      <c r="B77" s="75">
        <f t="shared" si="67"/>
        <v>153740.90000000005</v>
      </c>
      <c r="C77" s="75">
        <f t="shared" si="68"/>
        <v>173178.90000000002</v>
      </c>
      <c r="D77" s="75">
        <f t="shared" si="69"/>
        <v>173178.90000000002</v>
      </c>
      <c r="E77" s="75"/>
      <c r="F77" s="75">
        <f t="shared" ref="F77:F140" si="100">J77+N77+R77+V77+Z77+AD77+AH77+AL77+AP77+AT77+AX77+BB77+BF77+BJ77+BN77+BR77+BV77+BZ77+CD77</f>
        <v>135425.63820000002</v>
      </c>
      <c r="G77" s="29">
        <f t="shared" si="90"/>
        <v>78.199848942336502</v>
      </c>
      <c r="H77" s="28">
        <f>SUM(H78:H82)</f>
        <v>279.5</v>
      </c>
      <c r="I77" s="28">
        <f>SUM(I78:I82)</f>
        <v>109.9</v>
      </c>
      <c r="J77" s="28">
        <f>SUM(J78:J82)</f>
        <v>46.5229</v>
      </c>
      <c r="K77" s="29">
        <f>J77/I77*100</f>
        <v>42.332029117379435</v>
      </c>
      <c r="L77" s="28">
        <f>SUM(L78:L82)</f>
        <v>79.900000000000006</v>
      </c>
      <c r="M77" s="28">
        <f>SUM(M78:M82)</f>
        <v>79.3</v>
      </c>
      <c r="N77" s="28">
        <f>SUM(N78:N82)</f>
        <v>53.277769999999997</v>
      </c>
      <c r="O77" s="29">
        <f>N77/M77*100</f>
        <v>67.185081967213108</v>
      </c>
      <c r="P77" s="28">
        <f>SUM(P78:P82)</f>
        <v>1649.7</v>
      </c>
      <c r="Q77" s="28">
        <f>SUM(Q78:Q82)</f>
        <v>951</v>
      </c>
      <c r="R77" s="28">
        <f>SUM(R78:R82)</f>
        <v>767.39200000000005</v>
      </c>
      <c r="S77" s="29">
        <f>R77/Q77*100</f>
        <v>80.693165089379605</v>
      </c>
      <c r="T77" s="28">
        <f>SUM(T78:T82)</f>
        <v>16600.3</v>
      </c>
      <c r="U77" s="28">
        <f>SUM(U78:U82)</f>
        <v>19597.099999999999</v>
      </c>
      <c r="V77" s="28">
        <f>SUM(V78:V82)</f>
        <v>14819.1</v>
      </c>
      <c r="W77" s="29">
        <f>V77/U77*100</f>
        <v>75.618841563292534</v>
      </c>
      <c r="X77" s="28">
        <f>SUM(X78:X82)</f>
        <v>1566.6</v>
      </c>
      <c r="Y77" s="28">
        <f>SUM(Y78:Y82)</f>
        <v>1566.6</v>
      </c>
      <c r="Z77" s="28">
        <f>SUM(Z78:Z82)</f>
        <v>523.5</v>
      </c>
      <c r="AA77" s="29">
        <f>Z77/Y77*100</f>
        <v>33.416315587897358</v>
      </c>
      <c r="AB77" s="28">
        <f>SUM(AB78:AB82)</f>
        <v>61.5</v>
      </c>
      <c r="AC77" s="28">
        <f>SUM(AC78:AC82)</f>
        <v>60.9</v>
      </c>
      <c r="AD77" s="28">
        <f>SUM(AD78:AD82)</f>
        <v>37.799999999999997</v>
      </c>
      <c r="AE77" s="29">
        <f>AD77/AC77*100</f>
        <v>62.068965517241381</v>
      </c>
      <c r="AF77" s="28">
        <f>SUM(AF78:AF82)</f>
        <v>122381.9</v>
      </c>
      <c r="AG77" s="28">
        <f>SUM(AG78:AG82)</f>
        <v>133300.4</v>
      </c>
      <c r="AH77" s="28">
        <f>SUM(AH78:AH82)</f>
        <v>107887.175</v>
      </c>
      <c r="AI77" s="29">
        <f>AH77/AG77*100</f>
        <v>80.935372286954887</v>
      </c>
      <c r="AJ77" s="28">
        <f>SUM(AJ78:AJ82)</f>
        <v>466.7</v>
      </c>
      <c r="AK77" s="28">
        <f>SUM(AK78:AK82)</f>
        <v>466.7</v>
      </c>
      <c r="AL77" s="28">
        <f>SUM(AL78:AL82)</f>
        <v>262.98829999999998</v>
      </c>
      <c r="AM77" s="28">
        <f>AL77/AK77*100</f>
        <v>56.350610670666377</v>
      </c>
      <c r="AN77" s="28">
        <f t="shared" ref="AN77" si="101">SUM(AN78:AN82)</f>
        <v>0</v>
      </c>
      <c r="AO77" s="28">
        <f t="shared" ref="AO77:BB77" si="102">SUM(AO78:AO82)</f>
        <v>0</v>
      </c>
      <c r="AP77" s="28">
        <f t="shared" si="102"/>
        <v>0</v>
      </c>
      <c r="AQ77" s="28">
        <f t="shared" si="102"/>
        <v>0</v>
      </c>
      <c r="AR77" s="28">
        <f t="shared" ref="AR77" si="103">SUM(AR78:AR82)</f>
        <v>466.7</v>
      </c>
      <c r="AS77" s="28">
        <f t="shared" si="102"/>
        <v>466.7</v>
      </c>
      <c r="AT77" s="28">
        <f t="shared" si="102"/>
        <v>253.51714999999999</v>
      </c>
      <c r="AU77" s="28">
        <f t="shared" si="102"/>
        <v>54.32122348403685</v>
      </c>
      <c r="AV77" s="28">
        <f t="shared" ref="AV77" si="104">SUM(AV78:AV82)</f>
        <v>466.7</v>
      </c>
      <c r="AW77" s="28">
        <f t="shared" si="102"/>
        <v>466.7</v>
      </c>
      <c r="AX77" s="28">
        <f t="shared" si="102"/>
        <v>265.66924999999998</v>
      </c>
      <c r="AY77" s="28">
        <f t="shared" si="102"/>
        <v>56.925058924362538</v>
      </c>
      <c r="AZ77" s="28">
        <f t="shared" ref="AZ77" si="105">SUM(AZ78:AZ82)</f>
        <v>625.70000000000005</v>
      </c>
      <c r="BA77" s="28">
        <f t="shared" si="102"/>
        <v>625.70000000000005</v>
      </c>
      <c r="BB77" s="28">
        <f t="shared" si="102"/>
        <v>468.9</v>
      </c>
      <c r="BC77" s="29">
        <f>BB77/BA77*100</f>
        <v>74.940067124820203</v>
      </c>
      <c r="BD77" s="28">
        <v>0</v>
      </c>
      <c r="BE77" s="28">
        <f t="shared" ref="BE77:BJ77" si="106">SUM(BE78:BE82)</f>
        <v>0</v>
      </c>
      <c r="BF77" s="28">
        <f t="shared" si="106"/>
        <v>0</v>
      </c>
      <c r="BG77" s="28">
        <f t="shared" si="106"/>
        <v>0</v>
      </c>
      <c r="BH77" s="28">
        <f t="shared" si="106"/>
        <v>971.6</v>
      </c>
      <c r="BI77" s="28">
        <f t="shared" si="106"/>
        <v>973</v>
      </c>
      <c r="BJ77" s="28">
        <f t="shared" si="106"/>
        <v>639.69583</v>
      </c>
      <c r="BK77" s="28">
        <f t="shared" si="99"/>
        <v>65.744689619732782</v>
      </c>
      <c r="BL77" s="28">
        <f>SUM(BL78:BL82)</f>
        <v>7968.2</v>
      </c>
      <c r="BM77" s="28">
        <f>SUM(BM78:BM82)</f>
        <v>14231.8</v>
      </c>
      <c r="BN77" s="28">
        <f>SUM(BN78:BN82)</f>
        <v>9399</v>
      </c>
      <c r="BO77" s="29">
        <f>BN77/BM77*100</f>
        <v>66.042243426692337</v>
      </c>
      <c r="BP77" s="28">
        <f>SUM(BP78:BP82)</f>
        <v>142.9</v>
      </c>
      <c r="BQ77" s="28">
        <f>SUM(BQ78:BQ82)</f>
        <v>271.3</v>
      </c>
      <c r="BR77" s="28">
        <f>SUM(BR78:BR82)</f>
        <v>0</v>
      </c>
      <c r="BS77" s="29">
        <f>BR77/BQ77*100</f>
        <v>0</v>
      </c>
      <c r="BT77" s="28">
        <f>SUM(BT78:BT82)</f>
        <v>2.2999999999999998</v>
      </c>
      <c r="BU77" s="28">
        <f>SUM(BU78:BU82)</f>
        <v>1.1000000000000001</v>
      </c>
      <c r="BV77" s="28">
        <f>SUM(BV78:BV82)</f>
        <v>1.1000000000000001</v>
      </c>
      <c r="BW77" s="29">
        <f>BV77/BU77*100</f>
        <v>100</v>
      </c>
      <c r="BX77" s="28"/>
      <c r="BY77" s="28"/>
      <c r="BZ77" s="28"/>
      <c r="CA77" s="29"/>
      <c r="CB77" s="28">
        <f>SUM(CB78:CB82)</f>
        <v>10.7</v>
      </c>
      <c r="CC77" s="28">
        <f>SUM(CC78:CC82)</f>
        <v>10.7</v>
      </c>
      <c r="CD77" s="28">
        <f>SUM(CD78:CD82)</f>
        <v>0</v>
      </c>
      <c r="CE77" s="29">
        <f>CD77/CC77*100</f>
        <v>0</v>
      </c>
    </row>
    <row r="78" spans="1:83" x14ac:dyDescent="0.25">
      <c r="A78" s="135" t="s">
        <v>177</v>
      </c>
      <c r="B78" s="30">
        <f t="shared" si="67"/>
        <v>152769.30000000005</v>
      </c>
      <c r="C78" s="30">
        <f t="shared" si="68"/>
        <v>172205.90000000002</v>
      </c>
      <c r="D78" s="30">
        <f t="shared" si="69"/>
        <v>172205.90000000002</v>
      </c>
      <c r="E78" s="30"/>
      <c r="F78" s="30">
        <f t="shared" si="100"/>
        <v>134785.94237</v>
      </c>
      <c r="G78" s="27">
        <f t="shared" si="90"/>
        <v>78.270223244383601</v>
      </c>
      <c r="H78" s="27">
        <v>279.5</v>
      </c>
      <c r="I78" s="27">
        <v>109.9</v>
      </c>
      <c r="J78" s="27">
        <v>46.5229</v>
      </c>
      <c r="K78" s="27">
        <f>J78/I78*100</f>
        <v>42.332029117379435</v>
      </c>
      <c r="L78" s="27">
        <v>79.900000000000006</v>
      </c>
      <c r="M78" s="27">
        <v>79.3</v>
      </c>
      <c r="N78" s="27">
        <v>53.277769999999997</v>
      </c>
      <c r="O78" s="27">
        <f>N78/M78*100</f>
        <v>67.185081967213108</v>
      </c>
      <c r="P78" s="27">
        <v>1649.7</v>
      </c>
      <c r="Q78" s="27">
        <v>951</v>
      </c>
      <c r="R78" s="27">
        <v>767.39200000000005</v>
      </c>
      <c r="S78" s="27">
        <f>R78/Q78*100</f>
        <v>80.693165089379605</v>
      </c>
      <c r="T78" s="27">
        <v>16600.3</v>
      </c>
      <c r="U78" s="27">
        <v>19597.099999999999</v>
      </c>
      <c r="V78" s="27">
        <v>14819.1</v>
      </c>
      <c r="W78" s="27">
        <f>V78/U78*100</f>
        <v>75.618841563292534</v>
      </c>
      <c r="X78" s="27">
        <v>1566.6</v>
      </c>
      <c r="Y78" s="27">
        <v>1566.6</v>
      </c>
      <c r="Z78" s="27">
        <v>523.5</v>
      </c>
      <c r="AA78" s="27">
        <f>Z78/Y78*100</f>
        <v>33.416315587897358</v>
      </c>
      <c r="AB78" s="27">
        <v>61.5</v>
      </c>
      <c r="AC78" s="27">
        <v>60.9</v>
      </c>
      <c r="AD78" s="27">
        <v>37.799999999999997</v>
      </c>
      <c r="AE78" s="27">
        <f>AD78/AC78*100</f>
        <v>62.068965517241381</v>
      </c>
      <c r="AF78" s="27">
        <v>122381.9</v>
      </c>
      <c r="AG78" s="27">
        <v>133300.4</v>
      </c>
      <c r="AH78" s="27">
        <v>107887.175</v>
      </c>
      <c r="AI78" s="27">
        <f>AH78/AG78*100</f>
        <v>80.935372286954887</v>
      </c>
      <c r="AJ78" s="27">
        <v>466.7</v>
      </c>
      <c r="AK78" s="27">
        <v>466.7</v>
      </c>
      <c r="AL78" s="27">
        <v>262.98829999999998</v>
      </c>
      <c r="AM78" s="26">
        <f>AL78/AK78*100</f>
        <v>56.350610670666377</v>
      </c>
      <c r="AN78" s="26"/>
      <c r="AO78" s="26"/>
      <c r="AP78" s="27"/>
      <c r="AQ78" s="27"/>
      <c r="AR78" s="27">
        <v>466.7</v>
      </c>
      <c r="AS78" s="27">
        <v>466.7</v>
      </c>
      <c r="AT78" s="27">
        <v>253.51714999999999</v>
      </c>
      <c r="AU78" s="27">
        <f>AT78/AS78*100</f>
        <v>54.32122348403685</v>
      </c>
      <c r="AV78" s="27">
        <v>466.7</v>
      </c>
      <c r="AW78" s="27">
        <v>466.7</v>
      </c>
      <c r="AX78" s="27">
        <v>265.66924999999998</v>
      </c>
      <c r="AY78" s="27">
        <f>AX78/AW78*100</f>
        <v>56.925058924362538</v>
      </c>
      <c r="AZ78" s="27">
        <v>625.70000000000005</v>
      </c>
      <c r="BA78" s="27">
        <v>625.70000000000005</v>
      </c>
      <c r="BB78" s="27">
        <v>468.9</v>
      </c>
      <c r="BC78" s="27">
        <f>BB78/BA78*100</f>
        <v>74.940067124820203</v>
      </c>
      <c r="BD78" s="27"/>
      <c r="BE78" s="27"/>
      <c r="BF78" s="27"/>
      <c r="BG78" s="27"/>
      <c r="BH78" s="27"/>
      <c r="BI78" s="27"/>
      <c r="BJ78" s="27"/>
      <c r="BK78" s="26"/>
      <c r="BL78" s="27">
        <v>7968.2</v>
      </c>
      <c r="BM78" s="27">
        <v>14231.8</v>
      </c>
      <c r="BN78" s="27">
        <v>9399</v>
      </c>
      <c r="BO78" s="27">
        <f>BN78/BM78*100</f>
        <v>66.042243426692337</v>
      </c>
      <c r="BP78" s="27">
        <v>142.9</v>
      </c>
      <c r="BQ78" s="27">
        <v>271.3</v>
      </c>
      <c r="BR78" s="27">
        <v>0</v>
      </c>
      <c r="BS78" s="27">
        <f>BR78/BQ78*100</f>
        <v>0</v>
      </c>
      <c r="BT78" s="27">
        <v>2.2999999999999998</v>
      </c>
      <c r="BU78" s="27">
        <v>1.1000000000000001</v>
      </c>
      <c r="BV78" s="27">
        <v>1.1000000000000001</v>
      </c>
      <c r="BW78" s="27">
        <f>BV78/BU78*100</f>
        <v>100</v>
      </c>
      <c r="BX78" s="27"/>
      <c r="BY78" s="27"/>
      <c r="BZ78" s="27"/>
      <c r="CA78" s="27"/>
      <c r="CB78" s="27">
        <v>10.7</v>
      </c>
      <c r="CC78" s="27">
        <v>10.7</v>
      </c>
      <c r="CD78" s="27">
        <v>0</v>
      </c>
      <c r="CE78" s="27">
        <f>CD78/CC78*100</f>
        <v>0</v>
      </c>
    </row>
    <row r="79" spans="1:83" x14ac:dyDescent="0.25">
      <c r="A79" s="135" t="s">
        <v>175</v>
      </c>
      <c r="B79" s="30">
        <f t="shared" si="67"/>
        <v>347</v>
      </c>
      <c r="C79" s="30">
        <f t="shared" si="68"/>
        <v>347.5</v>
      </c>
      <c r="D79" s="30">
        <f t="shared" si="69"/>
        <v>347.5</v>
      </c>
      <c r="E79" s="30"/>
      <c r="F79" s="30">
        <f t="shared" si="100"/>
        <v>226.83392999999998</v>
      </c>
      <c r="G79" s="26">
        <f t="shared" si="90"/>
        <v>65.275951079136689</v>
      </c>
      <c r="H79" s="26"/>
      <c r="I79" s="26"/>
      <c r="J79" s="26"/>
      <c r="K79" s="26"/>
      <c r="L79" s="26"/>
      <c r="M79" s="26"/>
      <c r="N79" s="26"/>
      <c r="O79" s="27"/>
      <c r="P79" s="26"/>
      <c r="Q79" s="26"/>
      <c r="R79" s="26"/>
      <c r="S79" s="27"/>
      <c r="T79" s="26"/>
      <c r="U79" s="26"/>
      <c r="V79" s="26"/>
      <c r="W79" s="26"/>
      <c r="X79" s="26"/>
      <c r="Y79" s="26"/>
      <c r="Z79" s="26"/>
      <c r="AA79" s="26"/>
      <c r="AB79" s="26"/>
      <c r="AC79" s="26"/>
      <c r="AD79" s="26"/>
      <c r="AE79" s="27"/>
      <c r="AF79" s="26"/>
      <c r="AG79" s="26"/>
      <c r="AH79" s="26"/>
      <c r="AI79" s="27"/>
      <c r="AJ79" s="26"/>
      <c r="AK79" s="26"/>
      <c r="AL79" s="26"/>
      <c r="AM79" s="26"/>
      <c r="AN79" s="26"/>
      <c r="AO79" s="26"/>
      <c r="AP79" s="26"/>
      <c r="AQ79" s="26"/>
      <c r="AR79" s="26"/>
      <c r="AS79" s="26"/>
      <c r="AT79" s="26"/>
      <c r="AU79" s="26"/>
      <c r="AV79" s="26"/>
      <c r="AW79" s="26"/>
      <c r="AX79" s="26"/>
      <c r="AY79" s="26"/>
      <c r="AZ79" s="26"/>
      <c r="BA79" s="26"/>
      <c r="BB79" s="26"/>
      <c r="BC79" s="27"/>
      <c r="BD79" s="26"/>
      <c r="BE79" s="26"/>
      <c r="BF79" s="26"/>
      <c r="BG79" s="26"/>
      <c r="BH79" s="26">
        <v>347</v>
      </c>
      <c r="BI79" s="26">
        <v>347.5</v>
      </c>
      <c r="BJ79" s="26">
        <v>226.83392999999998</v>
      </c>
      <c r="BK79" s="26">
        <f>BJ79/BI79*100</f>
        <v>65.275951079136689</v>
      </c>
      <c r="BL79" s="26"/>
      <c r="BM79" s="26"/>
      <c r="BN79" s="26"/>
      <c r="BO79" s="27"/>
      <c r="BP79" s="26"/>
      <c r="BQ79" s="26"/>
      <c r="BR79" s="26"/>
      <c r="BS79" s="27"/>
      <c r="BT79" s="26"/>
      <c r="BU79" s="26"/>
      <c r="BV79" s="26"/>
      <c r="BW79" s="27"/>
      <c r="BX79" s="26"/>
      <c r="BY79" s="26"/>
      <c r="BZ79" s="26"/>
      <c r="CA79" s="27"/>
      <c r="CB79" s="26"/>
      <c r="CC79" s="26"/>
      <c r="CD79" s="26"/>
      <c r="CE79" s="26"/>
    </row>
    <row r="80" spans="1:83" x14ac:dyDescent="0.25">
      <c r="A80" s="135" t="s">
        <v>344</v>
      </c>
      <c r="B80" s="30">
        <f t="shared" ref="B80:B143" si="107">H80+L80+P80+T80+X80+AB80+AF80+AJ80+AN80+AR80+AV80+AZ80+BD80+BH80+BL80+BP80+BT80+BX80+CB80</f>
        <v>138.80000000000001</v>
      </c>
      <c r="C80" s="30">
        <f t="shared" ref="C80:C143" si="108">I80+M80+Q80+U80+Y80+AC80+AG80+AK80+AO80+AS80+AW80+BA80+BE80+BI80+BM80+BQ80+BU80+BY80+CC80</f>
        <v>139</v>
      </c>
      <c r="D80" s="30">
        <f t="shared" ref="D80:D143" si="109">I80+M80+Q80+U80+Y80+AC80+AG80+AK80+AO80+AS80+AW80+BA80+BE80+BI80+BM80+BQ80+BU80+BY80+CC80</f>
        <v>139</v>
      </c>
      <c r="E80" s="30"/>
      <c r="F80" s="30">
        <f t="shared" si="100"/>
        <v>89.149869999999993</v>
      </c>
      <c r="G80" s="26">
        <f t="shared" si="90"/>
        <v>64.136597122302149</v>
      </c>
      <c r="H80" s="26"/>
      <c r="I80" s="26"/>
      <c r="J80" s="26"/>
      <c r="K80" s="26"/>
      <c r="L80" s="26"/>
      <c r="M80" s="26"/>
      <c r="N80" s="26"/>
      <c r="O80" s="27"/>
      <c r="P80" s="26"/>
      <c r="Q80" s="26"/>
      <c r="R80" s="26"/>
      <c r="S80" s="27"/>
      <c r="T80" s="26"/>
      <c r="U80" s="26"/>
      <c r="V80" s="26"/>
      <c r="W80" s="26"/>
      <c r="X80" s="26"/>
      <c r="Y80" s="26"/>
      <c r="Z80" s="26"/>
      <c r="AA80" s="26"/>
      <c r="AB80" s="26"/>
      <c r="AC80" s="26"/>
      <c r="AD80" s="26"/>
      <c r="AE80" s="27"/>
      <c r="AF80" s="26"/>
      <c r="AG80" s="26"/>
      <c r="AH80" s="26"/>
      <c r="AI80" s="27"/>
      <c r="AJ80" s="26"/>
      <c r="AK80" s="26"/>
      <c r="AL80" s="26"/>
      <c r="AM80" s="26"/>
      <c r="AN80" s="26"/>
      <c r="AO80" s="26"/>
      <c r="AP80" s="26"/>
      <c r="AQ80" s="26"/>
      <c r="AR80" s="26"/>
      <c r="AS80" s="26"/>
      <c r="AT80" s="26"/>
      <c r="AU80" s="26"/>
      <c r="AV80" s="26"/>
      <c r="AW80" s="26"/>
      <c r="AX80" s="26"/>
      <c r="AY80" s="26"/>
      <c r="AZ80" s="26"/>
      <c r="BA80" s="26"/>
      <c r="BB80" s="26"/>
      <c r="BC80" s="27"/>
      <c r="BD80" s="26"/>
      <c r="BE80" s="26"/>
      <c r="BF80" s="26"/>
      <c r="BG80" s="26"/>
      <c r="BH80" s="26">
        <v>138.80000000000001</v>
      </c>
      <c r="BI80" s="26">
        <v>139</v>
      </c>
      <c r="BJ80" s="26">
        <v>89.149869999999993</v>
      </c>
      <c r="BK80" s="26">
        <f>BJ80/BI80*100</f>
        <v>64.136597122302149</v>
      </c>
      <c r="BL80" s="26"/>
      <c r="BM80" s="26"/>
      <c r="BN80" s="26"/>
      <c r="BO80" s="27"/>
      <c r="BP80" s="26"/>
      <c r="BQ80" s="26"/>
      <c r="BR80" s="26"/>
      <c r="BS80" s="27"/>
      <c r="BT80" s="26"/>
      <c r="BU80" s="26"/>
      <c r="BV80" s="26"/>
      <c r="BW80" s="27"/>
      <c r="BX80" s="26"/>
      <c r="BY80" s="26"/>
      <c r="BZ80" s="26"/>
      <c r="CA80" s="27"/>
      <c r="CB80" s="26"/>
      <c r="CC80" s="26"/>
      <c r="CD80" s="26"/>
      <c r="CE80" s="26"/>
    </row>
    <row r="81" spans="1:83" x14ac:dyDescent="0.25">
      <c r="A81" s="135" t="s">
        <v>343</v>
      </c>
      <c r="B81" s="30">
        <f t="shared" si="107"/>
        <v>138.80000000000001</v>
      </c>
      <c r="C81" s="30">
        <f t="shared" si="108"/>
        <v>139</v>
      </c>
      <c r="D81" s="30">
        <f t="shared" si="109"/>
        <v>139</v>
      </c>
      <c r="E81" s="30"/>
      <c r="F81" s="30">
        <f t="shared" si="100"/>
        <v>86.559610000000006</v>
      </c>
      <c r="G81" s="26">
        <f t="shared" si="90"/>
        <v>62.27310071942447</v>
      </c>
      <c r="H81" s="26"/>
      <c r="I81" s="26"/>
      <c r="J81" s="26"/>
      <c r="K81" s="26"/>
      <c r="L81" s="26"/>
      <c r="M81" s="26"/>
      <c r="N81" s="26"/>
      <c r="O81" s="27"/>
      <c r="P81" s="26"/>
      <c r="Q81" s="26"/>
      <c r="R81" s="26"/>
      <c r="S81" s="27"/>
      <c r="T81" s="26"/>
      <c r="U81" s="26"/>
      <c r="V81" s="26"/>
      <c r="W81" s="26"/>
      <c r="X81" s="26"/>
      <c r="Y81" s="26"/>
      <c r="Z81" s="26"/>
      <c r="AA81" s="26"/>
      <c r="AB81" s="26"/>
      <c r="AC81" s="26"/>
      <c r="AD81" s="26"/>
      <c r="AE81" s="27"/>
      <c r="AF81" s="26"/>
      <c r="AG81" s="26"/>
      <c r="AH81" s="26"/>
      <c r="AI81" s="27"/>
      <c r="AJ81" s="26"/>
      <c r="AK81" s="26"/>
      <c r="AL81" s="26"/>
      <c r="AM81" s="26"/>
      <c r="AN81" s="26"/>
      <c r="AO81" s="26"/>
      <c r="AP81" s="26"/>
      <c r="AQ81" s="26"/>
      <c r="AR81" s="26"/>
      <c r="AS81" s="26"/>
      <c r="AT81" s="26"/>
      <c r="AU81" s="26"/>
      <c r="AV81" s="26"/>
      <c r="AW81" s="26"/>
      <c r="AX81" s="26"/>
      <c r="AY81" s="26"/>
      <c r="AZ81" s="26"/>
      <c r="BA81" s="26"/>
      <c r="BB81" s="26"/>
      <c r="BC81" s="27"/>
      <c r="BD81" s="26"/>
      <c r="BE81" s="26"/>
      <c r="BF81" s="26"/>
      <c r="BG81" s="26"/>
      <c r="BH81" s="26">
        <v>138.80000000000001</v>
      </c>
      <c r="BI81" s="26">
        <v>139</v>
      </c>
      <c r="BJ81" s="26">
        <v>86.559610000000006</v>
      </c>
      <c r="BK81" s="26">
        <f>BJ81/BI81*100</f>
        <v>62.27310071942447</v>
      </c>
      <c r="BL81" s="26"/>
      <c r="BM81" s="26"/>
      <c r="BN81" s="26"/>
      <c r="BO81" s="27"/>
      <c r="BP81" s="26"/>
      <c r="BQ81" s="26"/>
      <c r="BR81" s="26"/>
      <c r="BS81" s="27"/>
      <c r="BT81" s="26"/>
      <c r="BU81" s="26"/>
      <c r="BV81" s="26"/>
      <c r="BW81" s="27"/>
      <c r="BX81" s="26"/>
      <c r="BY81" s="26"/>
      <c r="BZ81" s="26"/>
      <c r="CA81" s="27"/>
      <c r="CB81" s="26"/>
      <c r="CC81" s="26"/>
      <c r="CD81" s="26"/>
      <c r="CE81" s="26"/>
    </row>
    <row r="82" spans="1:83" x14ac:dyDescent="0.25">
      <c r="A82" s="135" t="s">
        <v>176</v>
      </c>
      <c r="B82" s="30">
        <f t="shared" si="107"/>
        <v>347</v>
      </c>
      <c r="C82" s="30">
        <f t="shared" si="108"/>
        <v>347.5</v>
      </c>
      <c r="D82" s="30">
        <f t="shared" si="109"/>
        <v>347.5</v>
      </c>
      <c r="E82" s="30"/>
      <c r="F82" s="30">
        <f t="shared" si="100"/>
        <v>237.15242000000001</v>
      </c>
      <c r="G82" s="26">
        <f t="shared" si="90"/>
        <v>68.245300719424463</v>
      </c>
      <c r="H82" s="26"/>
      <c r="I82" s="26"/>
      <c r="J82" s="26"/>
      <c r="K82" s="26"/>
      <c r="L82" s="26"/>
      <c r="M82" s="26"/>
      <c r="N82" s="26"/>
      <c r="O82" s="27"/>
      <c r="P82" s="26"/>
      <c r="Q82" s="26"/>
      <c r="R82" s="26"/>
      <c r="S82" s="27"/>
      <c r="T82" s="26"/>
      <c r="U82" s="26"/>
      <c r="V82" s="26"/>
      <c r="W82" s="26"/>
      <c r="X82" s="26"/>
      <c r="Y82" s="26"/>
      <c r="Z82" s="26"/>
      <c r="AA82" s="26"/>
      <c r="AB82" s="26"/>
      <c r="AC82" s="26"/>
      <c r="AD82" s="26"/>
      <c r="AE82" s="27"/>
      <c r="AF82" s="26"/>
      <c r="AG82" s="26"/>
      <c r="AH82" s="26"/>
      <c r="AI82" s="27"/>
      <c r="AJ82" s="26"/>
      <c r="AK82" s="26"/>
      <c r="AL82" s="26"/>
      <c r="AM82" s="26"/>
      <c r="AN82" s="26"/>
      <c r="AO82" s="26"/>
      <c r="AP82" s="26"/>
      <c r="AQ82" s="26"/>
      <c r="AR82" s="26"/>
      <c r="AS82" s="26"/>
      <c r="AT82" s="26"/>
      <c r="AU82" s="26"/>
      <c r="AV82" s="26"/>
      <c r="AW82" s="26"/>
      <c r="AX82" s="26"/>
      <c r="AY82" s="26"/>
      <c r="AZ82" s="26"/>
      <c r="BA82" s="26"/>
      <c r="BB82" s="26"/>
      <c r="BC82" s="27"/>
      <c r="BD82" s="26"/>
      <c r="BE82" s="26"/>
      <c r="BF82" s="26"/>
      <c r="BG82" s="26"/>
      <c r="BH82" s="26">
        <v>347</v>
      </c>
      <c r="BI82" s="26">
        <v>347.5</v>
      </c>
      <c r="BJ82" s="26">
        <v>237.15242000000001</v>
      </c>
      <c r="BK82" s="26">
        <f>BJ82/BI82*100</f>
        <v>68.245300719424463</v>
      </c>
      <c r="BL82" s="26"/>
      <c r="BM82" s="26"/>
      <c r="BN82" s="26"/>
      <c r="BO82" s="27"/>
      <c r="BP82" s="26"/>
      <c r="BQ82" s="26"/>
      <c r="BR82" s="26"/>
      <c r="BS82" s="27"/>
      <c r="BT82" s="26"/>
      <c r="BU82" s="26"/>
      <c r="BV82" s="26"/>
      <c r="BW82" s="27"/>
      <c r="BX82" s="26"/>
      <c r="BY82" s="26"/>
      <c r="BZ82" s="26"/>
      <c r="CA82" s="27"/>
      <c r="CB82" s="26"/>
      <c r="CC82" s="26"/>
      <c r="CD82" s="26"/>
      <c r="CE82" s="26"/>
    </row>
    <row r="83" spans="1:83" s="154" customFormat="1" ht="31.5" x14ac:dyDescent="0.25">
      <c r="A83" s="137" t="s">
        <v>356</v>
      </c>
      <c r="B83" s="75">
        <f t="shared" si="107"/>
        <v>826575.30000000016</v>
      </c>
      <c r="C83" s="75">
        <f t="shared" si="108"/>
        <v>923653.4</v>
      </c>
      <c r="D83" s="75">
        <f t="shared" si="109"/>
        <v>923653.4</v>
      </c>
      <c r="E83" s="75"/>
      <c r="F83" s="75">
        <f t="shared" si="100"/>
        <v>696054.57794999995</v>
      </c>
      <c r="G83" s="29">
        <f t="shared" si="90"/>
        <v>75.358849753598051</v>
      </c>
      <c r="H83" s="29">
        <f>SUM(H84:H98)</f>
        <v>3882.6</v>
      </c>
      <c r="I83" s="29">
        <f>SUM(I84:I98)</f>
        <v>2674.5</v>
      </c>
      <c r="J83" s="29">
        <f>SUM(J84:J98)</f>
        <v>2373.7554500000001</v>
      </c>
      <c r="K83" s="29">
        <f>J83/I83*100</f>
        <v>88.755111235745005</v>
      </c>
      <c r="L83" s="29">
        <f>SUM(L84:L98)</f>
        <v>872</v>
      </c>
      <c r="M83" s="29">
        <f>SUM(M84:M98)</f>
        <v>866.4</v>
      </c>
      <c r="N83" s="29">
        <f>SUM(N84:N98)</f>
        <v>504.66305</v>
      </c>
      <c r="O83" s="29">
        <f>N83/M83*100</f>
        <v>58.248274469067404</v>
      </c>
      <c r="P83" s="29">
        <f>SUM(P84:P98)</f>
        <v>18756.599999999999</v>
      </c>
      <c r="Q83" s="29">
        <f>SUM(Q84:Q98)</f>
        <v>12856</v>
      </c>
      <c r="R83" s="29">
        <f>SUM(R84:R98)</f>
        <v>9613.0499999999993</v>
      </c>
      <c r="S83" s="29">
        <f>R83/Q83*100</f>
        <v>74.774813316739269</v>
      </c>
      <c r="T83" s="29">
        <f>SUM(T84:T98)</f>
        <v>204396.6</v>
      </c>
      <c r="U83" s="29">
        <f>SUM(U84:U98)</f>
        <v>233218.9</v>
      </c>
      <c r="V83" s="29">
        <f>SUM(V84:V98)</f>
        <v>185730.3573</v>
      </c>
      <c r="W83" s="29">
        <f>V83/U83*100</f>
        <v>79.637781200408725</v>
      </c>
      <c r="X83" s="29">
        <f>SUM(X84:X98)</f>
        <v>13621.6</v>
      </c>
      <c r="Y83" s="29">
        <f>SUM(Y84:Y98)</f>
        <v>13621.6</v>
      </c>
      <c r="Z83" s="29">
        <f>SUM(Z84:Z98)</f>
        <v>6395.1333299999997</v>
      </c>
      <c r="AA83" s="29">
        <f>Z83/Y83*100</f>
        <v>46.948473967815815</v>
      </c>
      <c r="AB83" s="29">
        <f>SUM(AB84:AB98)</f>
        <v>772.4</v>
      </c>
      <c r="AC83" s="29">
        <f>SUM(AC84:AC98)</f>
        <v>765.4</v>
      </c>
      <c r="AD83" s="29">
        <f>SUM(AD84:AD98)</f>
        <v>442.04012999999998</v>
      </c>
      <c r="AE83" s="29">
        <f>AD83/AC83*100</f>
        <v>57.752825973347264</v>
      </c>
      <c r="AF83" s="29">
        <f>SUM(AF84:AF98)</f>
        <v>531955.80000000005</v>
      </c>
      <c r="AG83" s="29">
        <f>SUM(AG84:AG98)</f>
        <v>581225.19999999995</v>
      </c>
      <c r="AH83" s="29">
        <f>SUM(AH84:AH98)</f>
        <v>438327.88441</v>
      </c>
      <c r="AI83" s="29">
        <f>AH83/AG83*100</f>
        <v>75.414466614661592</v>
      </c>
      <c r="AJ83" s="29">
        <f>SUM(AJ84:AJ98)</f>
        <v>3678.6</v>
      </c>
      <c r="AK83" s="29">
        <f>SUM(AK84:AK98)</f>
        <v>3678.6</v>
      </c>
      <c r="AL83" s="29">
        <f>SUM(AL84:AL98)</f>
        <v>2676.9056499999997</v>
      </c>
      <c r="AM83" s="28">
        <f>AL83/AK83*100</f>
        <v>72.769685478171041</v>
      </c>
      <c r="AN83" s="29">
        <f>SUM(AN84:AN98)</f>
        <v>0</v>
      </c>
      <c r="AO83" s="29">
        <f>SUM(AO84:AO98)</f>
        <v>0</v>
      </c>
      <c r="AP83" s="29">
        <f>SUM(AP84:AP98)</f>
        <v>0</v>
      </c>
      <c r="AQ83" s="29"/>
      <c r="AR83" s="29">
        <f t="shared" ref="AR83" si="110">SUM(AR84:AR98)</f>
        <v>1576.5</v>
      </c>
      <c r="AS83" s="29">
        <f t="shared" ref="AS83:BB83" si="111">SUM(AS84:AS98)</f>
        <v>1576.5</v>
      </c>
      <c r="AT83" s="29">
        <f t="shared" si="111"/>
        <v>1150.8884399999999</v>
      </c>
      <c r="AU83" s="29">
        <f t="shared" si="111"/>
        <v>73.00275547098002</v>
      </c>
      <c r="AV83" s="29">
        <f t="shared" ref="AV83" si="112">SUM(AV84:AV98)</f>
        <v>1051</v>
      </c>
      <c r="AW83" s="29">
        <f t="shared" si="111"/>
        <v>1051</v>
      </c>
      <c r="AX83" s="29">
        <f t="shared" si="111"/>
        <v>701.48751000000004</v>
      </c>
      <c r="AY83" s="29">
        <f t="shared" si="111"/>
        <v>66.744767840152235</v>
      </c>
      <c r="AZ83" s="29">
        <f t="shared" ref="AZ83" si="113">SUM(AZ84:AZ98)</f>
        <v>5043</v>
      </c>
      <c r="BA83" s="29">
        <f t="shared" si="111"/>
        <v>4948.8999999999996</v>
      </c>
      <c r="BB83" s="29">
        <f t="shared" si="111"/>
        <v>3711.6</v>
      </c>
      <c r="BC83" s="29">
        <f>BB83/BA83*100</f>
        <v>74.998484511709677</v>
      </c>
      <c r="BD83" s="29">
        <v>4204.1000000000004</v>
      </c>
      <c r="BE83" s="29">
        <f>SUM(BE84:BE98)</f>
        <v>4204.1000000000004</v>
      </c>
      <c r="BF83" s="29">
        <f>SUM(BF84:BF98)</f>
        <v>2606.4691400000002</v>
      </c>
      <c r="BG83" s="29">
        <f>BF83/BE83*100</f>
        <v>61.99826692990176</v>
      </c>
      <c r="BH83" s="29">
        <f>SUM(BH84:BH98)</f>
        <v>2776</v>
      </c>
      <c r="BI83" s="29">
        <f>SUM(BI84:BI98)</f>
        <v>2780</v>
      </c>
      <c r="BJ83" s="29">
        <f>SUM(BJ84:BJ98)</f>
        <v>1585.6425400000001</v>
      </c>
      <c r="BK83" s="28">
        <f>BJ83/BI83*100</f>
        <v>57.037501438848928</v>
      </c>
      <c r="BL83" s="29">
        <f>SUM(BL84:BL98)</f>
        <v>33044.800000000003</v>
      </c>
      <c r="BM83" s="29">
        <f>SUM(BM84:BM98)</f>
        <v>58866.3</v>
      </c>
      <c r="BN83" s="29">
        <f>SUM(BN84:BN98)</f>
        <v>40201</v>
      </c>
      <c r="BO83" s="29">
        <f>BN83/BM83*100</f>
        <v>68.292044854186514</v>
      </c>
      <c r="BP83" s="29">
        <f>SUM(BP84:BP98)</f>
        <v>793.8</v>
      </c>
      <c r="BQ83" s="29">
        <f>SUM(BQ84:BQ98)</f>
        <v>1174</v>
      </c>
      <c r="BR83" s="29">
        <f>SUM(BR84:BR98)</f>
        <v>0</v>
      </c>
      <c r="BS83" s="29">
        <f>BR83/BQ83*100</f>
        <v>0</v>
      </c>
      <c r="BT83" s="29">
        <f>SUM(BT84:BT98)</f>
        <v>11.9</v>
      </c>
      <c r="BU83" s="29">
        <f>SUM(BU84:BU98)</f>
        <v>8</v>
      </c>
      <c r="BV83" s="29">
        <f>SUM(BV84:BV98)</f>
        <v>8</v>
      </c>
      <c r="BW83" s="29">
        <f>BV83/BU83*100</f>
        <v>100</v>
      </c>
      <c r="BX83" s="29"/>
      <c r="BY83" s="29"/>
      <c r="BZ83" s="29"/>
      <c r="CA83" s="29"/>
      <c r="CB83" s="29">
        <f>SUM(CB84:CB98)</f>
        <v>138</v>
      </c>
      <c r="CC83" s="29">
        <f>SUM(CC84:CC98)</f>
        <v>138</v>
      </c>
      <c r="CD83" s="29">
        <f>SUM(CD84:CD98)</f>
        <v>25.701000000000001</v>
      </c>
      <c r="CE83" s="29">
        <f>CD83/CC83*100</f>
        <v>18.623913043478261</v>
      </c>
    </row>
    <row r="84" spans="1:83" x14ac:dyDescent="0.25">
      <c r="A84" s="135" t="s">
        <v>181</v>
      </c>
      <c r="B84" s="30">
        <f t="shared" si="107"/>
        <v>823799.30000000016</v>
      </c>
      <c r="C84" s="30">
        <f t="shared" si="108"/>
        <v>920873.4</v>
      </c>
      <c r="D84" s="30">
        <f t="shared" si="109"/>
        <v>920873.4</v>
      </c>
      <c r="E84" s="30"/>
      <c r="F84" s="30">
        <f t="shared" si="100"/>
        <v>694468.93540999992</v>
      </c>
      <c r="G84" s="27">
        <f t="shared" si="90"/>
        <v>75.414159580459156</v>
      </c>
      <c r="H84" s="27">
        <v>3882.6</v>
      </c>
      <c r="I84" s="27">
        <v>2674.5</v>
      </c>
      <c r="J84" s="27">
        <v>2373.7554500000001</v>
      </c>
      <c r="K84" s="27">
        <f>J84/I84*100</f>
        <v>88.755111235745005</v>
      </c>
      <c r="L84" s="27">
        <v>872</v>
      </c>
      <c r="M84" s="27">
        <v>866.4</v>
      </c>
      <c r="N84" s="27">
        <v>504.66305</v>
      </c>
      <c r="O84" s="27">
        <f>N84/M84*100</f>
        <v>58.248274469067404</v>
      </c>
      <c r="P84" s="27">
        <v>18756.599999999999</v>
      </c>
      <c r="Q84" s="27">
        <v>12856</v>
      </c>
      <c r="R84" s="27">
        <v>9613.0499999999993</v>
      </c>
      <c r="S84" s="27">
        <f>R84/Q84*100</f>
        <v>74.774813316739269</v>
      </c>
      <c r="T84" s="27">
        <v>204396.6</v>
      </c>
      <c r="U84" s="27">
        <v>233218.9</v>
      </c>
      <c r="V84" s="27">
        <v>185730.3573</v>
      </c>
      <c r="W84" s="27">
        <f>V84/U84*100</f>
        <v>79.637781200408725</v>
      </c>
      <c r="X84" s="27">
        <v>13621.6</v>
      </c>
      <c r="Y84" s="27">
        <v>13621.6</v>
      </c>
      <c r="Z84" s="19">
        <v>6395.1333299999997</v>
      </c>
      <c r="AA84" s="27">
        <f>Z84/Y84*100</f>
        <v>46.948473967815815</v>
      </c>
      <c r="AB84" s="27">
        <v>772.4</v>
      </c>
      <c r="AC84" s="27">
        <v>765.4</v>
      </c>
      <c r="AD84" s="27">
        <v>442.04012999999998</v>
      </c>
      <c r="AE84" s="27">
        <f>AD84/AC84*100</f>
        <v>57.752825973347264</v>
      </c>
      <c r="AF84" s="27">
        <v>531955.80000000005</v>
      </c>
      <c r="AG84" s="27">
        <v>581225.19999999995</v>
      </c>
      <c r="AH84" s="27">
        <v>438327.88441</v>
      </c>
      <c r="AI84" s="27">
        <f>AH84/AG84*100</f>
        <v>75.414466614661592</v>
      </c>
      <c r="AJ84" s="27">
        <v>3678.6</v>
      </c>
      <c r="AK84" s="27">
        <v>3678.6</v>
      </c>
      <c r="AL84" s="27">
        <v>2676.9056499999997</v>
      </c>
      <c r="AM84" s="26">
        <f>AL84/AK84*100</f>
        <v>72.769685478171041</v>
      </c>
      <c r="AN84" s="26"/>
      <c r="AO84" s="26"/>
      <c r="AP84" s="27"/>
      <c r="AQ84" s="27"/>
      <c r="AR84" s="27">
        <v>1576.5</v>
      </c>
      <c r="AS84" s="27">
        <v>1576.5</v>
      </c>
      <c r="AT84" s="27">
        <v>1150.8884399999999</v>
      </c>
      <c r="AU84" s="27">
        <f>AT84/AS84*100</f>
        <v>73.00275547098002</v>
      </c>
      <c r="AV84" s="27">
        <v>1051</v>
      </c>
      <c r="AW84" s="27">
        <v>1051</v>
      </c>
      <c r="AX84" s="27">
        <v>701.48751000000004</v>
      </c>
      <c r="AY84" s="27">
        <f>AX84/AW84*100</f>
        <v>66.744767840152235</v>
      </c>
      <c r="AZ84" s="27">
        <v>5043</v>
      </c>
      <c r="BA84" s="27">
        <v>4948.8999999999996</v>
      </c>
      <c r="BB84" s="27">
        <v>3711.6</v>
      </c>
      <c r="BC84" s="27">
        <f>BB84/BA84*100</f>
        <v>74.998484511709677</v>
      </c>
      <c r="BD84" s="27">
        <v>4204.1000000000004</v>
      </c>
      <c r="BE84" s="27">
        <v>4204.1000000000004</v>
      </c>
      <c r="BF84" s="27">
        <v>2606.4691400000002</v>
      </c>
      <c r="BG84" s="27">
        <f>BF84/BE84*100</f>
        <v>61.99826692990176</v>
      </c>
      <c r="BH84" s="27"/>
      <c r="BI84" s="27"/>
      <c r="BJ84" s="27"/>
      <c r="BK84" s="26"/>
      <c r="BL84" s="27">
        <v>33044.800000000003</v>
      </c>
      <c r="BM84" s="27">
        <v>58866.3</v>
      </c>
      <c r="BN84" s="27">
        <v>40201</v>
      </c>
      <c r="BO84" s="27">
        <f>BN84/BM84*100</f>
        <v>68.292044854186514</v>
      </c>
      <c r="BP84" s="27">
        <v>793.8</v>
      </c>
      <c r="BQ84" s="27">
        <v>1174</v>
      </c>
      <c r="BR84" s="27">
        <v>0</v>
      </c>
      <c r="BS84" s="27">
        <f>BR84/BQ84*100</f>
        <v>0</v>
      </c>
      <c r="BT84" s="27">
        <v>11.9</v>
      </c>
      <c r="BU84" s="27">
        <v>8</v>
      </c>
      <c r="BV84" s="27">
        <v>8</v>
      </c>
      <c r="BW84" s="27">
        <f>BV84/BU84*100</f>
        <v>100</v>
      </c>
      <c r="BX84" s="27"/>
      <c r="BY84" s="27"/>
      <c r="BZ84" s="27"/>
      <c r="CA84" s="27"/>
      <c r="CB84" s="27">
        <v>138</v>
      </c>
      <c r="CC84" s="27">
        <v>138</v>
      </c>
      <c r="CD84" s="27">
        <v>25.701000000000001</v>
      </c>
      <c r="CE84" s="27">
        <f>CD84/CC84*100</f>
        <v>18.623913043478261</v>
      </c>
    </row>
    <row r="85" spans="1:83" x14ac:dyDescent="0.25">
      <c r="A85" s="135" t="s">
        <v>155</v>
      </c>
      <c r="B85" s="30">
        <f t="shared" si="107"/>
        <v>138.80000000000001</v>
      </c>
      <c r="C85" s="30">
        <f t="shared" si="108"/>
        <v>139</v>
      </c>
      <c r="D85" s="30">
        <f t="shared" si="109"/>
        <v>139</v>
      </c>
      <c r="E85" s="30"/>
      <c r="F85" s="30">
        <f t="shared" si="100"/>
        <v>89.537940000000006</v>
      </c>
      <c r="G85" s="26">
        <f t="shared" si="90"/>
        <v>64.415784172661873</v>
      </c>
      <c r="H85" s="26"/>
      <c r="I85" s="26"/>
      <c r="J85" s="26"/>
      <c r="K85" s="26"/>
      <c r="L85" s="26"/>
      <c r="M85" s="26"/>
      <c r="N85" s="26"/>
      <c r="O85" s="26"/>
      <c r="P85" s="26"/>
      <c r="Q85" s="26"/>
      <c r="R85" s="26"/>
      <c r="S85" s="26"/>
      <c r="T85" s="26"/>
      <c r="U85" s="26"/>
      <c r="V85" s="26"/>
      <c r="W85" s="27"/>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v>138.80000000000001</v>
      </c>
      <c r="BI85" s="26">
        <v>139</v>
      </c>
      <c r="BJ85" s="26">
        <v>89.537940000000006</v>
      </c>
      <c r="BK85" s="26">
        <f t="shared" ref="BK85:BK99" si="114">BJ85/BI85*100</f>
        <v>64.415784172661873</v>
      </c>
      <c r="BL85" s="26"/>
      <c r="BM85" s="26"/>
      <c r="BN85" s="26"/>
      <c r="BO85" s="26"/>
      <c r="BP85" s="26"/>
      <c r="BQ85" s="26"/>
      <c r="BR85" s="26"/>
      <c r="BS85" s="27"/>
      <c r="BT85" s="26"/>
      <c r="BU85" s="26"/>
      <c r="BV85" s="26"/>
      <c r="BW85" s="27"/>
      <c r="BX85" s="26"/>
      <c r="BY85" s="26"/>
      <c r="BZ85" s="26"/>
      <c r="CA85" s="27"/>
      <c r="CB85" s="26"/>
      <c r="CC85" s="26"/>
      <c r="CD85" s="26"/>
      <c r="CE85" s="26"/>
    </row>
    <row r="86" spans="1:83" x14ac:dyDescent="0.25">
      <c r="A86" s="135" t="s">
        <v>345</v>
      </c>
      <c r="B86" s="30">
        <f t="shared" si="107"/>
        <v>138.80000000000001</v>
      </c>
      <c r="C86" s="30">
        <f t="shared" si="108"/>
        <v>139</v>
      </c>
      <c r="D86" s="30">
        <f t="shared" si="109"/>
        <v>139</v>
      </c>
      <c r="E86" s="30"/>
      <c r="F86" s="30">
        <f t="shared" si="100"/>
        <v>84.594630000000009</v>
      </c>
      <c r="G86" s="26">
        <f t="shared" ref="G86:G117" si="115">F86/C86*100</f>
        <v>60.859446043165477</v>
      </c>
      <c r="H86" s="26"/>
      <c r="I86" s="26"/>
      <c r="J86" s="26"/>
      <c r="K86" s="26"/>
      <c r="L86" s="26"/>
      <c r="M86" s="26"/>
      <c r="N86" s="26"/>
      <c r="O86" s="26"/>
      <c r="P86" s="26"/>
      <c r="Q86" s="26"/>
      <c r="R86" s="26"/>
      <c r="S86" s="26"/>
      <c r="T86" s="26"/>
      <c r="U86" s="26"/>
      <c r="V86" s="26"/>
      <c r="W86" s="27"/>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v>138.80000000000001</v>
      </c>
      <c r="BI86" s="26">
        <v>139</v>
      </c>
      <c r="BJ86" s="26">
        <v>84.594630000000009</v>
      </c>
      <c r="BK86" s="26">
        <f t="shared" si="114"/>
        <v>60.859446043165477</v>
      </c>
      <c r="BL86" s="26"/>
      <c r="BM86" s="26"/>
      <c r="BN86" s="26"/>
      <c r="BO86" s="26"/>
      <c r="BP86" s="26"/>
      <c r="BQ86" s="26"/>
      <c r="BR86" s="26"/>
      <c r="BS86" s="27"/>
      <c r="BT86" s="26"/>
      <c r="BU86" s="26"/>
      <c r="BV86" s="26"/>
      <c r="BW86" s="27"/>
      <c r="BX86" s="26"/>
      <c r="BY86" s="26"/>
      <c r="BZ86" s="26"/>
      <c r="CA86" s="27"/>
      <c r="CB86" s="26"/>
      <c r="CC86" s="26"/>
      <c r="CD86" s="26"/>
      <c r="CE86" s="26"/>
    </row>
    <row r="87" spans="1:83" x14ac:dyDescent="0.25">
      <c r="A87" s="135" t="s">
        <v>346</v>
      </c>
      <c r="B87" s="30">
        <f t="shared" si="107"/>
        <v>138.80000000000001</v>
      </c>
      <c r="C87" s="30">
        <f t="shared" si="108"/>
        <v>139</v>
      </c>
      <c r="D87" s="30">
        <f t="shared" si="109"/>
        <v>139</v>
      </c>
      <c r="E87" s="30"/>
      <c r="F87" s="30">
        <f t="shared" si="100"/>
        <v>0</v>
      </c>
      <c r="G87" s="26">
        <f t="shared" si="115"/>
        <v>0</v>
      </c>
      <c r="H87" s="26"/>
      <c r="I87" s="26"/>
      <c r="J87" s="26"/>
      <c r="K87" s="26"/>
      <c r="L87" s="26"/>
      <c r="M87" s="26"/>
      <c r="N87" s="26"/>
      <c r="O87" s="26"/>
      <c r="P87" s="26"/>
      <c r="Q87" s="26"/>
      <c r="R87" s="26"/>
      <c r="S87" s="26"/>
      <c r="T87" s="26"/>
      <c r="U87" s="26"/>
      <c r="V87" s="26"/>
      <c r="W87" s="27"/>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v>138.80000000000001</v>
      </c>
      <c r="BI87" s="26">
        <v>139</v>
      </c>
      <c r="BJ87" s="26">
        <v>0</v>
      </c>
      <c r="BK87" s="26">
        <f t="shared" si="114"/>
        <v>0</v>
      </c>
      <c r="BL87" s="26"/>
      <c r="BM87" s="26"/>
      <c r="BN87" s="26"/>
      <c r="BO87" s="26"/>
      <c r="BP87" s="26"/>
      <c r="BQ87" s="26"/>
      <c r="BR87" s="26"/>
      <c r="BS87" s="27"/>
      <c r="BT87" s="26"/>
      <c r="BU87" s="26"/>
      <c r="BV87" s="26"/>
      <c r="BW87" s="27"/>
      <c r="BX87" s="26"/>
      <c r="BY87" s="26"/>
      <c r="BZ87" s="26"/>
      <c r="CA87" s="27"/>
      <c r="CB87" s="26"/>
      <c r="CC87" s="26"/>
      <c r="CD87" s="26"/>
      <c r="CE87" s="26"/>
    </row>
    <row r="88" spans="1:83" x14ac:dyDescent="0.25">
      <c r="A88" s="135" t="s">
        <v>347</v>
      </c>
      <c r="B88" s="30">
        <f t="shared" si="107"/>
        <v>138.80000000000001</v>
      </c>
      <c r="C88" s="30">
        <f t="shared" si="108"/>
        <v>139</v>
      </c>
      <c r="D88" s="30">
        <f t="shared" si="109"/>
        <v>139</v>
      </c>
      <c r="E88" s="30"/>
      <c r="F88" s="30">
        <f t="shared" si="100"/>
        <v>83.649339999999995</v>
      </c>
      <c r="G88" s="26">
        <f t="shared" si="115"/>
        <v>60.179381294964031</v>
      </c>
      <c r="H88" s="26"/>
      <c r="I88" s="26"/>
      <c r="J88" s="26"/>
      <c r="K88" s="26"/>
      <c r="L88" s="26"/>
      <c r="M88" s="26"/>
      <c r="N88" s="26"/>
      <c r="O88" s="26"/>
      <c r="P88" s="26"/>
      <c r="Q88" s="26"/>
      <c r="R88" s="26"/>
      <c r="S88" s="26"/>
      <c r="T88" s="26"/>
      <c r="U88" s="26"/>
      <c r="V88" s="26"/>
      <c r="W88" s="27"/>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v>138.80000000000001</v>
      </c>
      <c r="BI88" s="26">
        <v>139</v>
      </c>
      <c r="BJ88" s="26">
        <v>83.649339999999995</v>
      </c>
      <c r="BK88" s="26">
        <f t="shared" si="114"/>
        <v>60.179381294964031</v>
      </c>
      <c r="BL88" s="26"/>
      <c r="BM88" s="26"/>
      <c r="BN88" s="26"/>
      <c r="BO88" s="26"/>
      <c r="BP88" s="26"/>
      <c r="BQ88" s="26"/>
      <c r="BR88" s="26"/>
      <c r="BS88" s="27"/>
      <c r="BT88" s="26"/>
      <c r="BU88" s="26"/>
      <c r="BV88" s="26"/>
      <c r="BW88" s="27"/>
      <c r="BX88" s="26"/>
      <c r="BY88" s="26"/>
      <c r="BZ88" s="26"/>
      <c r="CA88" s="27"/>
      <c r="CB88" s="26"/>
      <c r="CC88" s="26"/>
      <c r="CD88" s="26"/>
      <c r="CE88" s="26"/>
    </row>
    <row r="89" spans="1:83" x14ac:dyDescent="0.25">
      <c r="A89" s="135" t="s">
        <v>348</v>
      </c>
      <c r="B89" s="30">
        <f t="shared" si="107"/>
        <v>138.80000000000001</v>
      </c>
      <c r="C89" s="30">
        <f t="shared" si="108"/>
        <v>139</v>
      </c>
      <c r="D89" s="30">
        <f t="shared" si="109"/>
        <v>139</v>
      </c>
      <c r="E89" s="30"/>
      <c r="F89" s="30">
        <f t="shared" si="100"/>
        <v>79.706479999999999</v>
      </c>
      <c r="G89" s="26">
        <f t="shared" si="115"/>
        <v>57.342791366906475</v>
      </c>
      <c r="H89" s="26"/>
      <c r="I89" s="26"/>
      <c r="J89" s="26"/>
      <c r="K89" s="26"/>
      <c r="L89" s="26"/>
      <c r="M89" s="26"/>
      <c r="N89" s="26"/>
      <c r="O89" s="26"/>
      <c r="P89" s="26"/>
      <c r="Q89" s="26"/>
      <c r="R89" s="26"/>
      <c r="S89" s="26"/>
      <c r="T89" s="26"/>
      <c r="U89" s="26"/>
      <c r="V89" s="26"/>
      <c r="W89" s="27"/>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v>138.80000000000001</v>
      </c>
      <c r="BI89" s="26">
        <v>139</v>
      </c>
      <c r="BJ89" s="26">
        <v>79.706479999999999</v>
      </c>
      <c r="BK89" s="26">
        <f t="shared" si="114"/>
        <v>57.342791366906475</v>
      </c>
      <c r="BL89" s="26"/>
      <c r="BM89" s="26"/>
      <c r="BN89" s="26"/>
      <c r="BO89" s="26"/>
      <c r="BP89" s="26"/>
      <c r="BQ89" s="26"/>
      <c r="BR89" s="26"/>
      <c r="BS89" s="27"/>
      <c r="BT89" s="26"/>
      <c r="BU89" s="26"/>
      <c r="BV89" s="26"/>
      <c r="BW89" s="27"/>
      <c r="BX89" s="26"/>
      <c r="BY89" s="26"/>
      <c r="BZ89" s="26"/>
      <c r="CA89" s="27"/>
      <c r="CB89" s="26"/>
      <c r="CC89" s="26"/>
      <c r="CD89" s="26"/>
      <c r="CE89" s="26"/>
    </row>
    <row r="90" spans="1:83" x14ac:dyDescent="0.25">
      <c r="A90" s="135" t="s">
        <v>258</v>
      </c>
      <c r="B90" s="30">
        <f t="shared" si="107"/>
        <v>138.80000000000001</v>
      </c>
      <c r="C90" s="30">
        <f t="shared" si="108"/>
        <v>139</v>
      </c>
      <c r="D90" s="30">
        <f t="shared" si="109"/>
        <v>139</v>
      </c>
      <c r="E90" s="30"/>
      <c r="F90" s="30">
        <f t="shared" si="100"/>
        <v>83.798330000000007</v>
      </c>
      <c r="G90" s="26">
        <f t="shared" si="115"/>
        <v>60.286568345323744</v>
      </c>
      <c r="H90" s="26"/>
      <c r="I90" s="26"/>
      <c r="J90" s="26"/>
      <c r="K90" s="26"/>
      <c r="L90" s="26"/>
      <c r="M90" s="26"/>
      <c r="N90" s="26"/>
      <c r="O90" s="26"/>
      <c r="P90" s="26"/>
      <c r="Q90" s="26"/>
      <c r="R90" s="26"/>
      <c r="S90" s="26"/>
      <c r="T90" s="26"/>
      <c r="U90" s="26"/>
      <c r="V90" s="26"/>
      <c r="W90" s="27"/>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v>138.80000000000001</v>
      </c>
      <c r="BI90" s="26">
        <v>139</v>
      </c>
      <c r="BJ90" s="26">
        <v>83.798330000000007</v>
      </c>
      <c r="BK90" s="26">
        <f t="shared" si="114"/>
        <v>60.286568345323744</v>
      </c>
      <c r="BL90" s="26"/>
      <c r="BM90" s="26"/>
      <c r="BN90" s="26"/>
      <c r="BO90" s="26"/>
      <c r="BP90" s="26"/>
      <c r="BQ90" s="26"/>
      <c r="BR90" s="26"/>
      <c r="BS90" s="27"/>
      <c r="BT90" s="26"/>
      <c r="BU90" s="26"/>
      <c r="BV90" s="26"/>
      <c r="BW90" s="27"/>
      <c r="BX90" s="26"/>
      <c r="BY90" s="26"/>
      <c r="BZ90" s="26"/>
      <c r="CA90" s="27"/>
      <c r="CB90" s="26"/>
      <c r="CC90" s="26"/>
      <c r="CD90" s="26"/>
      <c r="CE90" s="26"/>
    </row>
    <row r="91" spans="1:83" x14ac:dyDescent="0.25">
      <c r="A91" s="135" t="s">
        <v>349</v>
      </c>
      <c r="B91" s="30">
        <f t="shared" si="107"/>
        <v>138.80000000000001</v>
      </c>
      <c r="C91" s="30">
        <f t="shared" si="108"/>
        <v>139</v>
      </c>
      <c r="D91" s="30">
        <f t="shared" si="109"/>
        <v>139</v>
      </c>
      <c r="E91" s="30"/>
      <c r="F91" s="30">
        <f t="shared" si="100"/>
        <v>67.955490000000012</v>
      </c>
      <c r="G91" s="26">
        <f t="shared" si="115"/>
        <v>48.888841726618715</v>
      </c>
      <c r="H91" s="26"/>
      <c r="I91" s="26"/>
      <c r="J91" s="26"/>
      <c r="K91" s="26"/>
      <c r="L91" s="26"/>
      <c r="M91" s="26"/>
      <c r="N91" s="26"/>
      <c r="O91" s="26"/>
      <c r="P91" s="26"/>
      <c r="Q91" s="26"/>
      <c r="R91" s="26"/>
      <c r="S91" s="26"/>
      <c r="T91" s="26"/>
      <c r="U91" s="26"/>
      <c r="V91" s="26"/>
      <c r="W91" s="27"/>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v>138.80000000000001</v>
      </c>
      <c r="BI91" s="26">
        <v>139</v>
      </c>
      <c r="BJ91" s="26">
        <v>67.955490000000012</v>
      </c>
      <c r="BK91" s="26">
        <f t="shared" si="114"/>
        <v>48.888841726618715</v>
      </c>
      <c r="BL91" s="26"/>
      <c r="BM91" s="26"/>
      <c r="BN91" s="26"/>
      <c r="BO91" s="26"/>
      <c r="BP91" s="26"/>
      <c r="BQ91" s="26"/>
      <c r="BR91" s="26"/>
      <c r="BS91" s="27"/>
      <c r="BT91" s="26"/>
      <c r="BU91" s="26"/>
      <c r="BV91" s="26"/>
      <c r="BW91" s="27"/>
      <c r="BX91" s="26"/>
      <c r="BY91" s="26"/>
      <c r="BZ91" s="26"/>
      <c r="CA91" s="27"/>
      <c r="CB91" s="26"/>
      <c r="CC91" s="26"/>
      <c r="CD91" s="26"/>
      <c r="CE91" s="26"/>
    </row>
    <row r="92" spans="1:83" x14ac:dyDescent="0.25">
      <c r="A92" s="135" t="s">
        <v>350</v>
      </c>
      <c r="B92" s="30">
        <f t="shared" si="107"/>
        <v>138.80000000000001</v>
      </c>
      <c r="C92" s="30">
        <f t="shared" si="108"/>
        <v>139</v>
      </c>
      <c r="D92" s="30">
        <f t="shared" si="109"/>
        <v>139</v>
      </c>
      <c r="E92" s="30"/>
      <c r="F92" s="30">
        <f t="shared" si="100"/>
        <v>89.609639999999999</v>
      </c>
      <c r="G92" s="26">
        <f t="shared" si="115"/>
        <v>64.467366906474822</v>
      </c>
      <c r="H92" s="26"/>
      <c r="I92" s="26"/>
      <c r="J92" s="26"/>
      <c r="K92" s="26"/>
      <c r="L92" s="26"/>
      <c r="M92" s="26"/>
      <c r="N92" s="26"/>
      <c r="O92" s="26"/>
      <c r="P92" s="26"/>
      <c r="Q92" s="26"/>
      <c r="R92" s="26"/>
      <c r="S92" s="26"/>
      <c r="T92" s="26"/>
      <c r="U92" s="26"/>
      <c r="V92" s="26"/>
      <c r="W92" s="27"/>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v>138.80000000000001</v>
      </c>
      <c r="BI92" s="26">
        <v>139</v>
      </c>
      <c r="BJ92" s="26">
        <v>89.609639999999999</v>
      </c>
      <c r="BK92" s="26">
        <f t="shared" si="114"/>
        <v>64.467366906474822</v>
      </c>
      <c r="BL92" s="26"/>
      <c r="BM92" s="26"/>
      <c r="BN92" s="26"/>
      <c r="BO92" s="26"/>
      <c r="BP92" s="26"/>
      <c r="BQ92" s="26"/>
      <c r="BR92" s="26"/>
      <c r="BS92" s="27"/>
      <c r="BT92" s="26"/>
      <c r="BU92" s="26"/>
      <c r="BV92" s="26"/>
      <c r="BW92" s="27"/>
      <c r="BX92" s="26"/>
      <c r="BY92" s="26"/>
      <c r="BZ92" s="26"/>
      <c r="CA92" s="27"/>
      <c r="CB92" s="26"/>
      <c r="CC92" s="26"/>
      <c r="CD92" s="26"/>
      <c r="CE92" s="26"/>
    </row>
    <row r="93" spans="1:83" x14ac:dyDescent="0.25">
      <c r="A93" s="135" t="s">
        <v>355</v>
      </c>
      <c r="B93" s="30">
        <f t="shared" si="107"/>
        <v>138.80000000000001</v>
      </c>
      <c r="C93" s="30">
        <f t="shared" si="108"/>
        <v>139</v>
      </c>
      <c r="D93" s="30">
        <f t="shared" si="109"/>
        <v>139</v>
      </c>
      <c r="E93" s="30"/>
      <c r="F93" s="30">
        <f t="shared" si="100"/>
        <v>89.99</v>
      </c>
      <c r="G93" s="26">
        <f t="shared" si="115"/>
        <v>64.741007194244602</v>
      </c>
      <c r="H93" s="26"/>
      <c r="I93" s="26"/>
      <c r="J93" s="26"/>
      <c r="K93" s="26"/>
      <c r="L93" s="26"/>
      <c r="M93" s="26"/>
      <c r="N93" s="26"/>
      <c r="O93" s="26"/>
      <c r="P93" s="26"/>
      <c r="Q93" s="26"/>
      <c r="R93" s="26"/>
      <c r="S93" s="26"/>
      <c r="T93" s="26"/>
      <c r="U93" s="26"/>
      <c r="V93" s="26"/>
      <c r="W93" s="27"/>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v>138.80000000000001</v>
      </c>
      <c r="BI93" s="26">
        <v>139</v>
      </c>
      <c r="BJ93" s="26">
        <v>89.99</v>
      </c>
      <c r="BK93" s="26">
        <f t="shared" si="114"/>
        <v>64.741007194244602</v>
      </c>
      <c r="BL93" s="26"/>
      <c r="BM93" s="26"/>
      <c r="BN93" s="26"/>
      <c r="BO93" s="26"/>
      <c r="BP93" s="26"/>
      <c r="BQ93" s="26"/>
      <c r="BR93" s="26"/>
      <c r="BS93" s="27"/>
      <c r="BT93" s="26"/>
      <c r="BU93" s="26"/>
      <c r="BV93" s="26"/>
      <c r="BW93" s="27"/>
      <c r="BX93" s="26"/>
      <c r="BY93" s="26"/>
      <c r="BZ93" s="26"/>
      <c r="CA93" s="27"/>
      <c r="CB93" s="26"/>
      <c r="CC93" s="26"/>
      <c r="CD93" s="26"/>
      <c r="CE93" s="26"/>
    </row>
    <row r="94" spans="1:83" x14ac:dyDescent="0.25">
      <c r="A94" s="135" t="s">
        <v>179</v>
      </c>
      <c r="B94" s="30">
        <f t="shared" si="107"/>
        <v>347</v>
      </c>
      <c r="C94" s="30">
        <f t="shared" si="108"/>
        <v>347.5</v>
      </c>
      <c r="D94" s="30">
        <f t="shared" si="109"/>
        <v>347.5</v>
      </c>
      <c r="E94" s="30"/>
      <c r="F94" s="30">
        <f t="shared" si="100"/>
        <v>205.08332999999999</v>
      </c>
      <c r="G94" s="26">
        <f t="shared" si="115"/>
        <v>59.016785611510791</v>
      </c>
      <c r="H94" s="26"/>
      <c r="I94" s="26"/>
      <c r="J94" s="26"/>
      <c r="K94" s="26"/>
      <c r="L94" s="26"/>
      <c r="M94" s="26"/>
      <c r="N94" s="26"/>
      <c r="O94" s="26"/>
      <c r="P94" s="26"/>
      <c r="Q94" s="26"/>
      <c r="R94" s="26"/>
      <c r="S94" s="26"/>
      <c r="T94" s="26"/>
      <c r="U94" s="26"/>
      <c r="V94" s="26"/>
      <c r="W94" s="27"/>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v>347</v>
      </c>
      <c r="BI94" s="26">
        <v>347.5</v>
      </c>
      <c r="BJ94" s="26">
        <v>205.08332999999999</v>
      </c>
      <c r="BK94" s="26">
        <f t="shared" si="114"/>
        <v>59.016785611510791</v>
      </c>
      <c r="BL94" s="26"/>
      <c r="BM94" s="26"/>
      <c r="BN94" s="26"/>
      <c r="BO94" s="26"/>
      <c r="BP94" s="26"/>
      <c r="BQ94" s="26"/>
      <c r="BR94" s="26"/>
      <c r="BS94" s="27"/>
      <c r="BT94" s="26"/>
      <c r="BU94" s="26"/>
      <c r="BV94" s="26"/>
      <c r="BW94" s="27"/>
      <c r="BX94" s="26"/>
      <c r="BY94" s="26"/>
      <c r="BZ94" s="26"/>
      <c r="CA94" s="27"/>
      <c r="CB94" s="26"/>
      <c r="CC94" s="26"/>
      <c r="CD94" s="26"/>
      <c r="CE94" s="26"/>
    </row>
    <row r="95" spans="1:83" x14ac:dyDescent="0.25">
      <c r="A95" s="135" t="s">
        <v>351</v>
      </c>
      <c r="B95" s="30">
        <f t="shared" si="107"/>
        <v>138.80000000000001</v>
      </c>
      <c r="C95" s="30">
        <f t="shared" si="108"/>
        <v>139</v>
      </c>
      <c r="D95" s="30">
        <f t="shared" si="109"/>
        <v>139</v>
      </c>
      <c r="E95" s="30"/>
      <c r="F95" s="30">
        <f t="shared" si="100"/>
        <v>94.03013</v>
      </c>
      <c r="G95" s="26">
        <f t="shared" si="115"/>
        <v>67.647575539568351</v>
      </c>
      <c r="H95" s="26"/>
      <c r="I95" s="26"/>
      <c r="J95" s="26"/>
      <c r="K95" s="26"/>
      <c r="L95" s="26"/>
      <c r="M95" s="26"/>
      <c r="N95" s="26"/>
      <c r="O95" s="26"/>
      <c r="P95" s="26"/>
      <c r="Q95" s="26"/>
      <c r="R95" s="26"/>
      <c r="S95" s="26"/>
      <c r="T95" s="26"/>
      <c r="U95" s="26"/>
      <c r="V95" s="26"/>
      <c r="W95" s="27"/>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v>138.80000000000001</v>
      </c>
      <c r="BI95" s="26">
        <v>139</v>
      </c>
      <c r="BJ95" s="26">
        <v>94.03013</v>
      </c>
      <c r="BK95" s="26">
        <f t="shared" si="114"/>
        <v>67.647575539568351</v>
      </c>
      <c r="BL95" s="26"/>
      <c r="BM95" s="26"/>
      <c r="BN95" s="26"/>
      <c r="BO95" s="26"/>
      <c r="BP95" s="26"/>
      <c r="BQ95" s="26"/>
      <c r="BR95" s="26"/>
      <c r="BS95" s="27"/>
      <c r="BT95" s="26"/>
      <c r="BU95" s="26"/>
      <c r="BV95" s="26"/>
      <c r="BW95" s="27"/>
      <c r="BX95" s="26"/>
      <c r="BY95" s="26"/>
      <c r="BZ95" s="26"/>
      <c r="CA95" s="27"/>
      <c r="CB95" s="26"/>
      <c r="CC95" s="26"/>
      <c r="CD95" s="26"/>
      <c r="CE95" s="26"/>
    </row>
    <row r="96" spans="1:83" x14ac:dyDescent="0.25">
      <c r="A96" s="135" t="s">
        <v>352</v>
      </c>
      <c r="B96" s="30">
        <f t="shared" si="107"/>
        <v>347</v>
      </c>
      <c r="C96" s="30">
        <f t="shared" si="108"/>
        <v>347.5</v>
      </c>
      <c r="D96" s="30">
        <f t="shared" si="109"/>
        <v>347.5</v>
      </c>
      <c r="E96" s="30"/>
      <c r="F96" s="30">
        <f t="shared" si="100"/>
        <v>182.20751000000001</v>
      </c>
      <c r="G96" s="26">
        <f t="shared" si="115"/>
        <v>52.433815827338137</v>
      </c>
      <c r="H96" s="26"/>
      <c r="I96" s="26"/>
      <c r="J96" s="26"/>
      <c r="K96" s="26"/>
      <c r="L96" s="26"/>
      <c r="M96" s="26"/>
      <c r="N96" s="26"/>
      <c r="O96" s="26"/>
      <c r="P96" s="26"/>
      <c r="Q96" s="26"/>
      <c r="R96" s="26"/>
      <c r="S96" s="27"/>
      <c r="T96" s="26"/>
      <c r="U96" s="26"/>
      <c r="V96" s="26"/>
      <c r="W96" s="27"/>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v>347</v>
      </c>
      <c r="BI96" s="26">
        <v>347.5</v>
      </c>
      <c r="BJ96" s="26">
        <v>182.20751000000001</v>
      </c>
      <c r="BK96" s="26">
        <f t="shared" si="114"/>
        <v>52.433815827338137</v>
      </c>
      <c r="BL96" s="26"/>
      <c r="BM96" s="26"/>
      <c r="BN96" s="26"/>
      <c r="BO96" s="26"/>
      <c r="BP96" s="26"/>
      <c r="BQ96" s="26"/>
      <c r="BR96" s="26"/>
      <c r="BS96" s="27"/>
      <c r="BT96" s="26"/>
      <c r="BU96" s="26"/>
      <c r="BV96" s="26"/>
      <c r="BW96" s="27"/>
      <c r="BX96" s="26"/>
      <c r="BY96" s="26"/>
      <c r="BZ96" s="26"/>
      <c r="CA96" s="27"/>
      <c r="CB96" s="26"/>
      <c r="CC96" s="26"/>
      <c r="CD96" s="26"/>
      <c r="CE96" s="26"/>
    </row>
    <row r="97" spans="1:83" x14ac:dyDescent="0.25">
      <c r="A97" s="135" t="s">
        <v>353</v>
      </c>
      <c r="B97" s="30">
        <f t="shared" si="107"/>
        <v>347</v>
      </c>
      <c r="C97" s="30">
        <f t="shared" si="108"/>
        <v>347.5</v>
      </c>
      <c r="D97" s="30">
        <f t="shared" si="109"/>
        <v>347.5</v>
      </c>
      <c r="E97" s="30"/>
      <c r="F97" s="30">
        <f t="shared" si="100"/>
        <v>224.14135000000002</v>
      </c>
      <c r="G97" s="26">
        <f t="shared" si="115"/>
        <v>64.50110791366906</v>
      </c>
      <c r="H97" s="26"/>
      <c r="I97" s="26"/>
      <c r="J97" s="26"/>
      <c r="K97" s="26"/>
      <c r="L97" s="26"/>
      <c r="M97" s="26"/>
      <c r="N97" s="26"/>
      <c r="O97" s="26"/>
      <c r="P97" s="26"/>
      <c r="Q97" s="26"/>
      <c r="R97" s="26"/>
      <c r="S97" s="27"/>
      <c r="T97" s="26"/>
      <c r="U97" s="26"/>
      <c r="V97" s="26"/>
      <c r="W97" s="27"/>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v>347</v>
      </c>
      <c r="BI97" s="26">
        <v>347.5</v>
      </c>
      <c r="BJ97" s="26">
        <v>224.14135000000002</v>
      </c>
      <c r="BK97" s="26">
        <f t="shared" si="114"/>
        <v>64.50110791366906</v>
      </c>
      <c r="BL97" s="26"/>
      <c r="BM97" s="26"/>
      <c r="BN97" s="26"/>
      <c r="BO97" s="26"/>
      <c r="BP97" s="26"/>
      <c r="BQ97" s="26"/>
      <c r="BR97" s="26"/>
      <c r="BS97" s="27"/>
      <c r="BT97" s="26"/>
      <c r="BU97" s="26"/>
      <c r="BV97" s="26"/>
      <c r="BW97" s="27"/>
      <c r="BX97" s="26"/>
      <c r="BY97" s="26"/>
      <c r="BZ97" s="26"/>
      <c r="CA97" s="27"/>
      <c r="CB97" s="26"/>
      <c r="CC97" s="26"/>
      <c r="CD97" s="26"/>
      <c r="CE97" s="26"/>
    </row>
    <row r="98" spans="1:83" x14ac:dyDescent="0.25">
      <c r="A98" s="135" t="s">
        <v>354</v>
      </c>
      <c r="B98" s="30">
        <f t="shared" si="107"/>
        <v>347</v>
      </c>
      <c r="C98" s="30">
        <f t="shared" si="108"/>
        <v>347.5</v>
      </c>
      <c r="D98" s="30">
        <f t="shared" si="109"/>
        <v>347.5</v>
      </c>
      <c r="E98" s="30"/>
      <c r="F98" s="30">
        <f t="shared" si="100"/>
        <v>211.33837</v>
      </c>
      <c r="G98" s="26">
        <f t="shared" si="115"/>
        <v>60.816797122302155</v>
      </c>
      <c r="H98" s="26"/>
      <c r="I98" s="26"/>
      <c r="J98" s="26"/>
      <c r="K98" s="26"/>
      <c r="L98" s="26"/>
      <c r="M98" s="26"/>
      <c r="N98" s="26"/>
      <c r="O98" s="26"/>
      <c r="P98" s="26"/>
      <c r="Q98" s="26"/>
      <c r="R98" s="26"/>
      <c r="S98" s="27"/>
      <c r="T98" s="26"/>
      <c r="U98" s="26"/>
      <c r="V98" s="26"/>
      <c r="W98" s="27"/>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v>347</v>
      </c>
      <c r="BI98" s="26">
        <v>347.5</v>
      </c>
      <c r="BJ98" s="26">
        <v>211.33837</v>
      </c>
      <c r="BK98" s="26">
        <f t="shared" si="114"/>
        <v>60.816797122302155</v>
      </c>
      <c r="BL98" s="26"/>
      <c r="BM98" s="26"/>
      <c r="BN98" s="26"/>
      <c r="BO98" s="26"/>
      <c r="BP98" s="26"/>
      <c r="BQ98" s="26"/>
      <c r="BR98" s="26"/>
      <c r="BS98" s="27"/>
      <c r="BT98" s="26"/>
      <c r="BU98" s="26"/>
      <c r="BV98" s="26"/>
      <c r="BW98" s="27"/>
      <c r="BX98" s="26"/>
      <c r="BY98" s="26"/>
      <c r="BZ98" s="26"/>
      <c r="CA98" s="27"/>
      <c r="CB98" s="26"/>
      <c r="CC98" s="26"/>
      <c r="CD98" s="26"/>
      <c r="CE98" s="26"/>
    </row>
    <row r="99" spans="1:83" s="154" customFormat="1" ht="31.5" x14ac:dyDescent="0.25">
      <c r="A99" s="137" t="s">
        <v>185</v>
      </c>
      <c r="B99" s="75">
        <f t="shared" si="107"/>
        <v>156691.50000000006</v>
      </c>
      <c r="C99" s="75">
        <f t="shared" si="108"/>
        <v>182973.90000000008</v>
      </c>
      <c r="D99" s="75">
        <f t="shared" si="109"/>
        <v>182973.90000000008</v>
      </c>
      <c r="E99" s="75"/>
      <c r="F99" s="75">
        <f t="shared" si="100"/>
        <v>144302.47793000002</v>
      </c>
      <c r="G99" s="29">
        <f t="shared" si="115"/>
        <v>78.865061044225413</v>
      </c>
      <c r="H99" s="29">
        <f>SUM(H100:H103)</f>
        <v>297.39999999999998</v>
      </c>
      <c r="I99" s="29">
        <f>SUM(I100:I103)</f>
        <v>164.5</v>
      </c>
      <c r="J99" s="29">
        <f>SUM(J100:J103)</f>
        <v>35.52328</v>
      </c>
      <c r="K99" s="29">
        <f>J99/I99*100</f>
        <v>21.594699088145898</v>
      </c>
      <c r="L99" s="29">
        <f>SUM(L100:L103)</f>
        <v>43</v>
      </c>
      <c r="M99" s="29">
        <f>SUM(M100:M103)</f>
        <v>42.5</v>
      </c>
      <c r="N99" s="29">
        <f>SUM(N100:N103)</f>
        <v>27.131</v>
      </c>
      <c r="O99" s="29">
        <f>N99/M99*100</f>
        <v>63.837647058823535</v>
      </c>
      <c r="P99" s="29">
        <f>SUM(P100:P103)</f>
        <v>1286.8</v>
      </c>
      <c r="Q99" s="29">
        <f>SUM(Q100:Q103)</f>
        <v>665</v>
      </c>
      <c r="R99" s="29">
        <f>SUM(R100:R103)</f>
        <v>508.35084999999998</v>
      </c>
      <c r="S99" s="29">
        <f>R99/Q99*100</f>
        <v>76.443736842105253</v>
      </c>
      <c r="T99" s="29">
        <f>SUM(T100:T103)</f>
        <v>20590.8</v>
      </c>
      <c r="U99" s="29">
        <f>SUM(U100:U103)</f>
        <v>23083</v>
      </c>
      <c r="V99" s="29">
        <f>SUM(V100:V103)</f>
        <v>18323.946</v>
      </c>
      <c r="W99" s="29">
        <f>V99/U99*100</f>
        <v>79.38286184638045</v>
      </c>
      <c r="X99" s="29">
        <f>SUM(X100:X103)</f>
        <v>1621.5</v>
      </c>
      <c r="Y99" s="29">
        <f>SUM(Y100:Y103)</f>
        <v>1621.5</v>
      </c>
      <c r="Z99" s="29">
        <f>SUM(Z100:Z103)</f>
        <v>945.875</v>
      </c>
      <c r="AA99" s="29">
        <f>Z99/Y99*100</f>
        <v>58.333333333333336</v>
      </c>
      <c r="AB99" s="29">
        <f>SUM(AB100:AB103)</f>
        <v>61.2</v>
      </c>
      <c r="AC99" s="29">
        <f>SUM(AC100:AC103)</f>
        <v>60.6</v>
      </c>
      <c r="AD99" s="29">
        <f>SUM(AD100:AD103)</f>
        <v>39.299999999999997</v>
      </c>
      <c r="AE99" s="29">
        <f>AD99/AC99*100</f>
        <v>64.85148514851484</v>
      </c>
      <c r="AF99" s="29">
        <f>SUM(AF100:AF103)</f>
        <v>121021.4</v>
      </c>
      <c r="AG99" s="29">
        <f>SUM(AG100:AG103)</f>
        <v>138586.29999999999</v>
      </c>
      <c r="AH99" s="29">
        <f>SUM(AH100:AH103)</f>
        <v>114222.14854000001</v>
      </c>
      <c r="AI99" s="29">
        <f>AH99/AG99*100</f>
        <v>82.419509388734696</v>
      </c>
      <c r="AJ99" s="29">
        <f>SUM(AJ100:AJ103)</f>
        <v>466.7</v>
      </c>
      <c r="AK99" s="29">
        <f>SUM(AK100:AK103)</f>
        <v>466.7</v>
      </c>
      <c r="AL99" s="29">
        <f>SUM(AL100:AL103)</f>
        <v>361.94799999999998</v>
      </c>
      <c r="AM99" s="28">
        <f>AL99/AK99*100</f>
        <v>77.554746089565029</v>
      </c>
      <c r="AN99" s="29">
        <f t="shared" ref="AN99" si="116">SUM(AN100:AN103)</f>
        <v>0</v>
      </c>
      <c r="AO99" s="29">
        <f t="shared" ref="AO99:BB99" si="117">SUM(AO100:AO103)</f>
        <v>0</v>
      </c>
      <c r="AP99" s="29">
        <f t="shared" si="117"/>
        <v>0</v>
      </c>
      <c r="AQ99" s="29">
        <f t="shared" si="117"/>
        <v>0</v>
      </c>
      <c r="AR99" s="29">
        <f t="shared" ref="AR99" si="118">SUM(AR100:AR103)</f>
        <v>466.7</v>
      </c>
      <c r="AS99" s="29">
        <f t="shared" si="117"/>
        <v>466.7</v>
      </c>
      <c r="AT99" s="29">
        <f t="shared" si="117"/>
        <v>342.00502</v>
      </c>
      <c r="AU99" s="29">
        <f t="shared" si="117"/>
        <v>73.281555603171199</v>
      </c>
      <c r="AV99" s="29">
        <f t="shared" ref="AV99" si="119">SUM(AV100:AV103)</f>
        <v>466.7</v>
      </c>
      <c r="AW99" s="29">
        <f t="shared" si="117"/>
        <v>466.7</v>
      </c>
      <c r="AX99" s="29">
        <f t="shared" si="117"/>
        <v>104.09480000000001</v>
      </c>
      <c r="AY99" s="29">
        <f t="shared" si="117"/>
        <v>22.304435397471611</v>
      </c>
      <c r="AZ99" s="29">
        <f t="shared" ref="AZ99" si="120">SUM(AZ100:AZ103)</f>
        <v>682.6</v>
      </c>
      <c r="BA99" s="29">
        <f t="shared" si="117"/>
        <v>682.6</v>
      </c>
      <c r="BB99" s="29">
        <f t="shared" si="117"/>
        <v>512.1</v>
      </c>
      <c r="BC99" s="29">
        <f>BB99/BA99*100</f>
        <v>75.021974802226779</v>
      </c>
      <c r="BD99" s="29">
        <v>0</v>
      </c>
      <c r="BE99" s="29">
        <f t="shared" ref="BE99:BJ99" si="121">SUM(BE100:BE103)</f>
        <v>0</v>
      </c>
      <c r="BF99" s="29">
        <f t="shared" si="121"/>
        <v>0</v>
      </c>
      <c r="BG99" s="29">
        <f t="shared" si="121"/>
        <v>0</v>
      </c>
      <c r="BH99" s="29">
        <f t="shared" si="121"/>
        <v>832.8</v>
      </c>
      <c r="BI99" s="29">
        <f t="shared" si="121"/>
        <v>834</v>
      </c>
      <c r="BJ99" s="29">
        <f t="shared" si="121"/>
        <v>401.02710999999999</v>
      </c>
      <c r="BK99" s="28">
        <f t="shared" si="114"/>
        <v>48.084785371702637</v>
      </c>
      <c r="BL99" s="29">
        <f>SUM(BL100:BL103)</f>
        <v>8280.7000000000007</v>
      </c>
      <c r="BM99" s="29">
        <f>SUM(BM100:BM103)</f>
        <v>14991.7</v>
      </c>
      <c r="BN99" s="29">
        <f>SUM(BN100:BN103)</f>
        <v>8452.4879999999994</v>
      </c>
      <c r="BO99" s="29">
        <f>BN99/BM99*100</f>
        <v>56.381117551711945</v>
      </c>
      <c r="BP99" s="29">
        <f>SUM(BP100:BP103)</f>
        <v>508</v>
      </c>
      <c r="BQ99" s="29">
        <f>SUM(BQ100:BQ103)</f>
        <v>777.7</v>
      </c>
      <c r="BR99" s="29">
        <f>SUM(BR100:BR103)</f>
        <v>0</v>
      </c>
      <c r="BS99" s="29">
        <f>BR99/BQ99*100</f>
        <v>0</v>
      </c>
      <c r="BT99" s="29">
        <f>SUM(BT100:BT103)</f>
        <v>1.5</v>
      </c>
      <c r="BU99" s="29">
        <f>SUM(BU100:BU103)</f>
        <v>0.7</v>
      </c>
      <c r="BV99" s="29">
        <f>SUM(BV100:BV103)</f>
        <v>0</v>
      </c>
      <c r="BW99" s="29">
        <f>BV99/BU99*100</f>
        <v>0</v>
      </c>
      <c r="BX99" s="29"/>
      <c r="BY99" s="29"/>
      <c r="BZ99" s="29"/>
      <c r="CA99" s="29"/>
      <c r="CB99" s="29">
        <f>SUM(CB100:CB103)</f>
        <v>63.7</v>
      </c>
      <c r="CC99" s="29">
        <f>SUM(CC100:CC103)</f>
        <v>63.7</v>
      </c>
      <c r="CD99" s="29">
        <f>SUM(CD100:CD103)</f>
        <v>26.540330000000001</v>
      </c>
      <c r="CE99" s="29">
        <f t="shared" ref="CE99:CE100" si="122">CD99/CC99*100</f>
        <v>41.664568288854007</v>
      </c>
    </row>
    <row r="100" spans="1:83" ht="21" customHeight="1" x14ac:dyDescent="0.25">
      <c r="A100" s="135" t="s">
        <v>184</v>
      </c>
      <c r="B100" s="30">
        <f t="shared" si="107"/>
        <v>155858.70000000007</v>
      </c>
      <c r="C100" s="30">
        <f t="shared" si="108"/>
        <v>182139.90000000008</v>
      </c>
      <c r="D100" s="30">
        <f t="shared" si="109"/>
        <v>182139.90000000008</v>
      </c>
      <c r="E100" s="30"/>
      <c r="F100" s="30">
        <f t="shared" si="100"/>
        <v>143901.45082000003</v>
      </c>
      <c r="G100" s="27">
        <f t="shared" si="115"/>
        <v>79.006000782914654</v>
      </c>
      <c r="H100" s="27">
        <v>297.39999999999998</v>
      </c>
      <c r="I100" s="27">
        <v>164.5</v>
      </c>
      <c r="J100" s="27">
        <v>35.52328</v>
      </c>
      <c r="K100" s="27">
        <f>J100/I100*100</f>
        <v>21.594699088145898</v>
      </c>
      <c r="L100" s="27">
        <v>43</v>
      </c>
      <c r="M100" s="27">
        <v>42.5</v>
      </c>
      <c r="N100" s="27">
        <v>27.131</v>
      </c>
      <c r="O100" s="27">
        <f>N100/M100*100</f>
        <v>63.837647058823535</v>
      </c>
      <c r="P100" s="27">
        <v>1286.8</v>
      </c>
      <c r="Q100" s="27">
        <v>665</v>
      </c>
      <c r="R100" s="27">
        <v>508.35084999999998</v>
      </c>
      <c r="S100" s="27">
        <f>R100/Q100*100</f>
        <v>76.443736842105253</v>
      </c>
      <c r="T100" s="27">
        <v>20590.8</v>
      </c>
      <c r="U100" s="27">
        <v>23083</v>
      </c>
      <c r="V100" s="27">
        <v>18323.946</v>
      </c>
      <c r="W100" s="27">
        <f>V100/U100*100</f>
        <v>79.38286184638045</v>
      </c>
      <c r="X100" s="27">
        <v>1621.5</v>
      </c>
      <c r="Y100" s="27">
        <v>1621.5</v>
      </c>
      <c r="Z100" s="27">
        <v>945.875</v>
      </c>
      <c r="AA100" s="27">
        <f>Z100/Y100*100</f>
        <v>58.333333333333336</v>
      </c>
      <c r="AB100" s="27">
        <v>61.2</v>
      </c>
      <c r="AC100" s="27">
        <v>60.6</v>
      </c>
      <c r="AD100" s="27">
        <v>39.299999999999997</v>
      </c>
      <c r="AE100" s="27">
        <f>AD100/AC100*100</f>
        <v>64.85148514851484</v>
      </c>
      <c r="AF100" s="27">
        <v>121021.4</v>
      </c>
      <c r="AG100" s="27">
        <v>138586.29999999999</v>
      </c>
      <c r="AH100" s="27">
        <v>114222.14854000001</v>
      </c>
      <c r="AI100" s="27">
        <f>AH100/AG100*100</f>
        <v>82.419509388734696</v>
      </c>
      <c r="AJ100" s="27">
        <v>466.7</v>
      </c>
      <c r="AK100" s="27">
        <v>466.7</v>
      </c>
      <c r="AL100" s="27">
        <v>361.94799999999998</v>
      </c>
      <c r="AM100" s="26">
        <f>AL100/AK100*100</f>
        <v>77.554746089565029</v>
      </c>
      <c r="AN100" s="26"/>
      <c r="AO100" s="26"/>
      <c r="AP100" s="27"/>
      <c r="AQ100" s="27"/>
      <c r="AR100" s="27">
        <v>466.7</v>
      </c>
      <c r="AS100" s="27">
        <v>466.7</v>
      </c>
      <c r="AT100" s="27">
        <v>342.00502</v>
      </c>
      <c r="AU100" s="27">
        <f>AT100/AS100*100</f>
        <v>73.281555603171199</v>
      </c>
      <c r="AV100" s="27">
        <v>466.7</v>
      </c>
      <c r="AW100" s="27">
        <v>466.7</v>
      </c>
      <c r="AX100" s="27">
        <v>104.09480000000001</v>
      </c>
      <c r="AY100" s="27">
        <f>AX100/AW100*100</f>
        <v>22.304435397471611</v>
      </c>
      <c r="AZ100" s="27">
        <v>682.6</v>
      </c>
      <c r="BA100" s="27">
        <v>682.6</v>
      </c>
      <c r="BB100" s="27">
        <v>512.1</v>
      </c>
      <c r="BC100" s="27">
        <f>BB100/BA100*100</f>
        <v>75.021974802226779</v>
      </c>
      <c r="BD100" s="27"/>
      <c r="BE100" s="27"/>
      <c r="BF100" s="27"/>
      <c r="BG100" s="27"/>
      <c r="BH100" s="27"/>
      <c r="BI100" s="27"/>
      <c r="BJ100" s="27"/>
      <c r="BK100" s="26"/>
      <c r="BL100" s="27">
        <v>8280.7000000000007</v>
      </c>
      <c r="BM100" s="27">
        <v>14991.7</v>
      </c>
      <c r="BN100" s="27">
        <v>8452.4879999999994</v>
      </c>
      <c r="BO100" s="27">
        <f>BN100/BM100*100</f>
        <v>56.381117551711945</v>
      </c>
      <c r="BP100" s="27">
        <v>508</v>
      </c>
      <c r="BQ100" s="27">
        <v>777.7</v>
      </c>
      <c r="BR100" s="27">
        <v>0</v>
      </c>
      <c r="BS100" s="27">
        <f>BR100/BQ100*100</f>
        <v>0</v>
      </c>
      <c r="BT100" s="27">
        <v>1.5</v>
      </c>
      <c r="BU100" s="27">
        <v>0.7</v>
      </c>
      <c r="BV100" s="27">
        <v>0</v>
      </c>
      <c r="BW100" s="27">
        <f>BV100/BU100*100</f>
        <v>0</v>
      </c>
      <c r="BX100" s="27"/>
      <c r="BY100" s="27"/>
      <c r="BZ100" s="27"/>
      <c r="CA100" s="27"/>
      <c r="CB100" s="27">
        <v>63.7</v>
      </c>
      <c r="CC100" s="27">
        <v>63.7</v>
      </c>
      <c r="CD100" s="27">
        <v>26.540330000000001</v>
      </c>
      <c r="CE100" s="27">
        <f t="shared" si="122"/>
        <v>41.664568288854007</v>
      </c>
    </row>
    <row r="101" spans="1:83" x14ac:dyDescent="0.25">
      <c r="A101" s="135" t="s">
        <v>183</v>
      </c>
      <c r="B101" s="30">
        <f t="shared" si="107"/>
        <v>347</v>
      </c>
      <c r="C101" s="30">
        <f t="shared" si="108"/>
        <v>347.5</v>
      </c>
      <c r="D101" s="30">
        <f t="shared" si="109"/>
        <v>347.5</v>
      </c>
      <c r="E101" s="30"/>
      <c r="F101" s="30">
        <f t="shared" si="100"/>
        <v>69.468949999999992</v>
      </c>
      <c r="G101" s="26">
        <f t="shared" si="115"/>
        <v>19.991064748201438</v>
      </c>
      <c r="H101" s="26"/>
      <c r="I101" s="26"/>
      <c r="J101" s="26"/>
      <c r="K101" s="26"/>
      <c r="L101" s="26"/>
      <c r="M101" s="26"/>
      <c r="N101" s="26"/>
      <c r="O101" s="27"/>
      <c r="P101" s="26"/>
      <c r="Q101" s="26"/>
      <c r="R101" s="26"/>
      <c r="S101" s="27"/>
      <c r="T101" s="26"/>
      <c r="U101" s="26"/>
      <c r="V101" s="26"/>
      <c r="W101" s="26"/>
      <c r="X101" s="26"/>
      <c r="Y101" s="26"/>
      <c r="Z101" s="26"/>
      <c r="AA101" s="26"/>
      <c r="AB101" s="26"/>
      <c r="AC101" s="26"/>
      <c r="AD101" s="26"/>
      <c r="AE101" s="26"/>
      <c r="AF101" s="26"/>
      <c r="AG101" s="26"/>
      <c r="AH101" s="26"/>
      <c r="AI101" s="27"/>
      <c r="AJ101" s="26"/>
      <c r="AK101" s="26"/>
      <c r="AL101" s="26"/>
      <c r="AM101" s="26"/>
      <c r="AN101" s="26"/>
      <c r="AO101" s="26"/>
      <c r="AP101" s="26"/>
      <c r="AQ101" s="26"/>
      <c r="AR101" s="26"/>
      <c r="AS101" s="26"/>
      <c r="AT101" s="26"/>
      <c r="AU101" s="26"/>
      <c r="AV101" s="26"/>
      <c r="AW101" s="26"/>
      <c r="AX101" s="26"/>
      <c r="AY101" s="26"/>
      <c r="AZ101" s="26"/>
      <c r="BA101" s="26"/>
      <c r="BB101" s="26"/>
      <c r="BC101" s="27"/>
      <c r="BD101" s="26"/>
      <c r="BE101" s="26"/>
      <c r="BF101" s="26"/>
      <c r="BG101" s="26"/>
      <c r="BH101" s="26">
        <v>347</v>
      </c>
      <c r="BI101" s="26">
        <v>347.5</v>
      </c>
      <c r="BJ101" s="26">
        <v>69.468949999999992</v>
      </c>
      <c r="BK101" s="26">
        <f>BJ101/BI101*100</f>
        <v>19.991064748201438</v>
      </c>
      <c r="BL101" s="26"/>
      <c r="BM101" s="26"/>
      <c r="BN101" s="26"/>
      <c r="BO101" s="27"/>
      <c r="BP101" s="26"/>
      <c r="BQ101" s="26"/>
      <c r="BR101" s="26"/>
      <c r="BS101" s="27"/>
      <c r="BT101" s="26"/>
      <c r="BU101" s="26"/>
      <c r="BV101" s="26"/>
      <c r="BW101" s="27"/>
      <c r="BX101" s="26"/>
      <c r="BY101" s="26"/>
      <c r="BZ101" s="26"/>
      <c r="CA101" s="27"/>
      <c r="CB101" s="26"/>
      <c r="CC101" s="26"/>
      <c r="CD101" s="26"/>
      <c r="CE101" s="27"/>
    </row>
    <row r="102" spans="1:83" x14ac:dyDescent="0.25">
      <c r="A102" s="135" t="s">
        <v>357</v>
      </c>
      <c r="B102" s="30">
        <f t="shared" si="107"/>
        <v>347</v>
      </c>
      <c r="C102" s="30">
        <f t="shared" si="108"/>
        <v>347.5</v>
      </c>
      <c r="D102" s="30">
        <f t="shared" si="109"/>
        <v>347.5</v>
      </c>
      <c r="E102" s="30"/>
      <c r="F102" s="30">
        <f t="shared" si="100"/>
        <v>231.34584000000001</v>
      </c>
      <c r="G102" s="26">
        <f t="shared" si="115"/>
        <v>66.574342446043161</v>
      </c>
      <c r="H102" s="26"/>
      <c r="I102" s="26"/>
      <c r="J102" s="26"/>
      <c r="K102" s="26"/>
      <c r="L102" s="26"/>
      <c r="M102" s="26"/>
      <c r="N102" s="26"/>
      <c r="O102" s="27"/>
      <c r="P102" s="26"/>
      <c r="Q102" s="26"/>
      <c r="R102" s="26"/>
      <c r="S102" s="27"/>
      <c r="T102" s="26"/>
      <c r="U102" s="26"/>
      <c r="V102" s="26"/>
      <c r="W102" s="26"/>
      <c r="X102" s="26"/>
      <c r="Y102" s="26"/>
      <c r="Z102" s="26"/>
      <c r="AA102" s="26"/>
      <c r="AB102" s="26"/>
      <c r="AC102" s="26"/>
      <c r="AD102" s="26"/>
      <c r="AE102" s="26"/>
      <c r="AF102" s="26"/>
      <c r="AG102" s="26"/>
      <c r="AH102" s="26"/>
      <c r="AI102" s="27"/>
      <c r="AJ102" s="26"/>
      <c r="AK102" s="26"/>
      <c r="AL102" s="26"/>
      <c r="AM102" s="26"/>
      <c r="AN102" s="26"/>
      <c r="AO102" s="26"/>
      <c r="AP102" s="26"/>
      <c r="AQ102" s="26"/>
      <c r="AR102" s="26"/>
      <c r="AS102" s="26"/>
      <c r="AT102" s="26"/>
      <c r="AU102" s="26"/>
      <c r="AV102" s="26"/>
      <c r="AW102" s="26"/>
      <c r="AX102" s="26"/>
      <c r="AY102" s="26"/>
      <c r="AZ102" s="26"/>
      <c r="BA102" s="26"/>
      <c r="BB102" s="26"/>
      <c r="BC102" s="27"/>
      <c r="BD102" s="26"/>
      <c r="BE102" s="26"/>
      <c r="BF102" s="26"/>
      <c r="BG102" s="26"/>
      <c r="BH102" s="26">
        <v>347</v>
      </c>
      <c r="BI102" s="26">
        <v>347.5</v>
      </c>
      <c r="BJ102" s="26">
        <v>231.34584000000001</v>
      </c>
      <c r="BK102" s="26">
        <f>BJ102/BI102*100</f>
        <v>66.574342446043161</v>
      </c>
      <c r="BL102" s="26"/>
      <c r="BM102" s="26"/>
      <c r="BN102" s="26"/>
      <c r="BO102" s="27"/>
      <c r="BP102" s="26"/>
      <c r="BQ102" s="26"/>
      <c r="BR102" s="26"/>
      <c r="BS102" s="27"/>
      <c r="BT102" s="26"/>
      <c r="BU102" s="26"/>
      <c r="BV102" s="26"/>
      <c r="BW102" s="27"/>
      <c r="BX102" s="26"/>
      <c r="BY102" s="26"/>
      <c r="BZ102" s="26"/>
      <c r="CA102" s="27"/>
      <c r="CB102" s="26"/>
      <c r="CC102" s="26"/>
      <c r="CD102" s="26"/>
      <c r="CE102" s="27"/>
    </row>
    <row r="103" spans="1:83" x14ac:dyDescent="0.25">
      <c r="A103" s="135" t="s">
        <v>358</v>
      </c>
      <c r="B103" s="30">
        <f t="shared" si="107"/>
        <v>138.80000000000001</v>
      </c>
      <c r="C103" s="30">
        <f t="shared" si="108"/>
        <v>139</v>
      </c>
      <c r="D103" s="30">
        <f t="shared" si="109"/>
        <v>139</v>
      </c>
      <c r="E103" s="30"/>
      <c r="F103" s="30">
        <f t="shared" si="100"/>
        <v>100.21232000000001</v>
      </c>
      <c r="G103" s="26">
        <f t="shared" si="115"/>
        <v>72.095194244604315</v>
      </c>
      <c r="H103" s="26"/>
      <c r="I103" s="26"/>
      <c r="J103" s="26"/>
      <c r="K103" s="26"/>
      <c r="L103" s="26"/>
      <c r="M103" s="26"/>
      <c r="N103" s="26"/>
      <c r="O103" s="27"/>
      <c r="P103" s="26"/>
      <c r="Q103" s="26"/>
      <c r="R103" s="26"/>
      <c r="S103" s="27"/>
      <c r="T103" s="26"/>
      <c r="U103" s="26"/>
      <c r="V103" s="26"/>
      <c r="W103" s="26"/>
      <c r="X103" s="26"/>
      <c r="Y103" s="26"/>
      <c r="Z103" s="26"/>
      <c r="AA103" s="26"/>
      <c r="AB103" s="26"/>
      <c r="AC103" s="26"/>
      <c r="AD103" s="26"/>
      <c r="AE103" s="26"/>
      <c r="AF103" s="26"/>
      <c r="AG103" s="26"/>
      <c r="AH103" s="26"/>
      <c r="AI103" s="27"/>
      <c r="AJ103" s="26"/>
      <c r="AK103" s="26"/>
      <c r="AL103" s="26"/>
      <c r="AM103" s="26"/>
      <c r="AN103" s="26"/>
      <c r="AO103" s="26"/>
      <c r="AP103" s="26"/>
      <c r="AQ103" s="26"/>
      <c r="AR103" s="26"/>
      <c r="AS103" s="26"/>
      <c r="AT103" s="26"/>
      <c r="AU103" s="26"/>
      <c r="AV103" s="26"/>
      <c r="AW103" s="26"/>
      <c r="AX103" s="26"/>
      <c r="AY103" s="26"/>
      <c r="AZ103" s="26"/>
      <c r="BA103" s="26"/>
      <c r="BB103" s="26"/>
      <c r="BC103" s="27"/>
      <c r="BD103" s="26"/>
      <c r="BE103" s="26"/>
      <c r="BF103" s="26"/>
      <c r="BG103" s="26"/>
      <c r="BH103" s="26">
        <v>138.80000000000001</v>
      </c>
      <c r="BI103" s="26">
        <v>139</v>
      </c>
      <c r="BJ103" s="26">
        <v>100.21232000000001</v>
      </c>
      <c r="BK103" s="26">
        <f>BJ103/BI103*100</f>
        <v>72.095194244604315</v>
      </c>
      <c r="BL103" s="26"/>
      <c r="BM103" s="26"/>
      <c r="BN103" s="26"/>
      <c r="BO103" s="27"/>
      <c r="BP103" s="26"/>
      <c r="BQ103" s="26"/>
      <c r="BR103" s="26"/>
      <c r="BS103" s="27"/>
      <c r="BT103" s="26"/>
      <c r="BU103" s="26"/>
      <c r="BV103" s="26"/>
      <c r="BW103" s="27"/>
      <c r="BX103" s="26"/>
      <c r="BY103" s="26"/>
      <c r="BZ103" s="26"/>
      <c r="CA103" s="27"/>
      <c r="CB103" s="26"/>
      <c r="CC103" s="26"/>
      <c r="CD103" s="26"/>
      <c r="CE103" s="27"/>
    </row>
    <row r="104" spans="1:83" s="154" customFormat="1" ht="31.5" x14ac:dyDescent="0.25">
      <c r="A104" s="137" t="s">
        <v>188</v>
      </c>
      <c r="B104" s="75">
        <f t="shared" si="107"/>
        <v>239417.80000000005</v>
      </c>
      <c r="C104" s="75">
        <f t="shared" si="108"/>
        <v>275317.80000000005</v>
      </c>
      <c r="D104" s="75">
        <f t="shared" si="109"/>
        <v>275317.80000000005</v>
      </c>
      <c r="E104" s="75"/>
      <c r="F104" s="75">
        <f t="shared" si="100"/>
        <v>183708.89279000001</v>
      </c>
      <c r="G104" s="29">
        <f t="shared" si="115"/>
        <v>66.726122608127767</v>
      </c>
      <c r="H104" s="29">
        <f>SUM(H105:H115)</f>
        <v>717.6</v>
      </c>
      <c r="I104" s="29">
        <f>SUM(I105:I115)</f>
        <v>371</v>
      </c>
      <c r="J104" s="29">
        <f>SUM(J105:J115)</f>
        <v>138.489</v>
      </c>
      <c r="K104" s="29">
        <f>J104/I104*100</f>
        <v>37.328571428571429</v>
      </c>
      <c r="L104" s="29">
        <f>SUM(L105:L115)</f>
        <v>115.7</v>
      </c>
      <c r="M104" s="29">
        <f>SUM(M105:M115)</f>
        <v>114.8</v>
      </c>
      <c r="N104" s="29">
        <f>SUM(N105:N115)</f>
        <v>86.1</v>
      </c>
      <c r="O104" s="29">
        <f>N104/M104*100</f>
        <v>75</v>
      </c>
      <c r="P104" s="29">
        <f>SUM(P105:P115)</f>
        <v>3177.1</v>
      </c>
      <c r="Q104" s="29">
        <f>SUM(Q105:Q115)</f>
        <v>1493.9</v>
      </c>
      <c r="R104" s="29">
        <f>SUM(R105:R115)</f>
        <v>1314.758</v>
      </c>
      <c r="S104" s="29">
        <f>R104/Q104*100</f>
        <v>88.008434299484577</v>
      </c>
      <c r="T104" s="29">
        <f>SUM(T105:T115)</f>
        <v>34610.800000000003</v>
      </c>
      <c r="U104" s="29">
        <f>SUM(U105:U115)</f>
        <v>40669.300000000003</v>
      </c>
      <c r="V104" s="29">
        <f>SUM(V105:V115)</f>
        <v>32717.189200000001</v>
      </c>
      <c r="W104" s="29">
        <f>V104/U104*100</f>
        <v>80.446895323991313</v>
      </c>
      <c r="X104" s="29">
        <f>SUM(X105:X115)</f>
        <v>3511.4</v>
      </c>
      <c r="Y104" s="29">
        <f>SUM(Y105:Y115)</f>
        <v>3511.4</v>
      </c>
      <c r="Z104" s="29">
        <f>SUM(Z105:Z115)</f>
        <v>1757.6166699999999</v>
      </c>
      <c r="AA104" s="29">
        <f>Z104/Y104*100</f>
        <v>50.054584211425635</v>
      </c>
      <c r="AB104" s="29">
        <f>SUM(AB105:AB115)</f>
        <v>123.1</v>
      </c>
      <c r="AC104" s="29">
        <f>SUM(AC105:AC115)</f>
        <v>122</v>
      </c>
      <c r="AD104" s="29">
        <f>SUM(AD105:AD115)</f>
        <v>92.324330000000003</v>
      </c>
      <c r="AE104" s="29">
        <f>AD104/AC104*100</f>
        <v>75.675680327868861</v>
      </c>
      <c r="AF104" s="29">
        <f>SUM(AF105:AF115)</f>
        <v>181152.5</v>
      </c>
      <c r="AG104" s="29">
        <f>SUM(AG105:AG115)</f>
        <v>202412.9</v>
      </c>
      <c r="AH104" s="29">
        <f>SUM(AH105:AH115)</f>
        <v>133019.95519000001</v>
      </c>
      <c r="AI104" s="29">
        <f>AH104/AG104*100</f>
        <v>65.717133241013798</v>
      </c>
      <c r="AJ104" s="29">
        <f>SUM(AJ105:AJ115)</f>
        <v>466.7</v>
      </c>
      <c r="AK104" s="29">
        <f>SUM(AK105:AK115)</f>
        <v>466.7</v>
      </c>
      <c r="AL104" s="29">
        <f>SUM(AL105:AL115)</f>
        <v>329.05670000000003</v>
      </c>
      <c r="AM104" s="28">
        <f>AL104/AK104*100</f>
        <v>70.507113777587321</v>
      </c>
      <c r="AN104" s="29">
        <f t="shared" ref="AN104" si="123">SUM(AN105:AN115)</f>
        <v>0</v>
      </c>
      <c r="AO104" s="29">
        <f t="shared" ref="AO104:BB104" si="124">SUM(AO105:AO115)</f>
        <v>0</v>
      </c>
      <c r="AP104" s="29">
        <f t="shared" si="124"/>
        <v>0</v>
      </c>
      <c r="AQ104" s="29">
        <f t="shared" si="124"/>
        <v>0</v>
      </c>
      <c r="AR104" s="29">
        <f t="shared" ref="AR104" si="125">SUM(AR105:AR115)</f>
        <v>466.7</v>
      </c>
      <c r="AS104" s="29">
        <f t="shared" si="124"/>
        <v>466.7</v>
      </c>
      <c r="AT104" s="29">
        <f t="shared" si="124"/>
        <v>343.37809000000004</v>
      </c>
      <c r="AU104" s="29">
        <f t="shared" si="124"/>
        <v>73.575763874009013</v>
      </c>
      <c r="AV104" s="29">
        <f t="shared" ref="AV104" si="126">SUM(AV105:AV115)</f>
        <v>466.7</v>
      </c>
      <c r="AW104" s="29">
        <f t="shared" si="124"/>
        <v>466.7</v>
      </c>
      <c r="AX104" s="29">
        <f t="shared" si="124"/>
        <v>238.31554</v>
      </c>
      <c r="AY104" s="29">
        <f t="shared" si="124"/>
        <v>51.063968287979435</v>
      </c>
      <c r="AZ104" s="29">
        <f t="shared" ref="AZ104" si="127">SUM(AZ105:AZ115)</f>
        <v>1010.5</v>
      </c>
      <c r="BA104" s="29">
        <f t="shared" si="124"/>
        <v>1010.5</v>
      </c>
      <c r="BB104" s="29">
        <f t="shared" si="124"/>
        <v>757.8</v>
      </c>
      <c r="BC104" s="29">
        <f>BB104/BA104*100</f>
        <v>74.992577931716966</v>
      </c>
      <c r="BD104" s="29">
        <v>0</v>
      </c>
      <c r="BE104" s="29">
        <f t="shared" ref="BE104:BJ104" si="128">SUM(BE105:BE115)</f>
        <v>0</v>
      </c>
      <c r="BF104" s="29">
        <f t="shared" si="128"/>
        <v>0</v>
      </c>
      <c r="BG104" s="29">
        <f t="shared" si="128"/>
        <v>0</v>
      </c>
      <c r="BH104" s="29">
        <f t="shared" si="128"/>
        <v>2151.6999999999998</v>
      </c>
      <c r="BI104" s="29">
        <f t="shared" si="128"/>
        <v>2154.4</v>
      </c>
      <c r="BJ104" s="29">
        <f t="shared" si="128"/>
        <v>1334.6180200000003</v>
      </c>
      <c r="BK104" s="28">
        <f>BJ104/BI104*100</f>
        <v>61.948478462681031</v>
      </c>
      <c r="BL104" s="29">
        <f>SUM(BL105:BL115)</f>
        <v>10936.8</v>
      </c>
      <c r="BM104" s="29">
        <f>SUM(BM105:BM115)</f>
        <v>21290.9</v>
      </c>
      <c r="BN104" s="29">
        <f>SUM(BN105:BN115)</f>
        <v>11566.626380000002</v>
      </c>
      <c r="BO104" s="29">
        <f>BN104/BM104*100</f>
        <v>54.326620199240047</v>
      </c>
      <c r="BP104" s="29">
        <f>SUM(BP105:BP115)</f>
        <v>476.3</v>
      </c>
      <c r="BQ104" s="29">
        <f>SUM(BQ105:BQ115)</f>
        <v>733.7</v>
      </c>
      <c r="BR104" s="29">
        <f>SUM(BR105:BR115)</f>
        <v>0</v>
      </c>
      <c r="BS104" s="29">
        <f>BR104/BQ104*100</f>
        <v>0</v>
      </c>
      <c r="BT104" s="29">
        <f>SUM(BT105:BT115)</f>
        <v>2.2000000000000002</v>
      </c>
      <c r="BU104" s="29">
        <f>SUM(BU105:BU115)</f>
        <v>0.9</v>
      </c>
      <c r="BV104" s="29">
        <f>SUM(BV105:BV115)</f>
        <v>0</v>
      </c>
      <c r="BW104" s="29">
        <f>BV104/BU104*100</f>
        <v>0</v>
      </c>
      <c r="BX104" s="29"/>
      <c r="BY104" s="29"/>
      <c r="BZ104" s="29"/>
      <c r="CA104" s="29"/>
      <c r="CB104" s="29">
        <f>SUM(CB105:CB115)</f>
        <v>32</v>
      </c>
      <c r="CC104" s="29">
        <f>SUM(CC105:CC115)</f>
        <v>32</v>
      </c>
      <c r="CD104" s="29">
        <f>SUM(CD105:CD115)</f>
        <v>12.66567</v>
      </c>
      <c r="CE104" s="29">
        <f>CD104/CC104*100</f>
        <v>39.58021875</v>
      </c>
    </row>
    <row r="105" spans="1:83" ht="21.75" customHeight="1" x14ac:dyDescent="0.25">
      <c r="A105" s="135" t="s">
        <v>187</v>
      </c>
      <c r="B105" s="30">
        <f t="shared" si="107"/>
        <v>237266.10000000003</v>
      </c>
      <c r="C105" s="30">
        <f t="shared" si="108"/>
        <v>273163.40000000008</v>
      </c>
      <c r="D105" s="30">
        <f t="shared" si="109"/>
        <v>273163.40000000008</v>
      </c>
      <c r="E105" s="30"/>
      <c r="F105" s="30">
        <f t="shared" si="100"/>
        <v>182374.27477000002</v>
      </c>
      <c r="G105" s="27">
        <f t="shared" si="115"/>
        <v>66.763803192521394</v>
      </c>
      <c r="H105" s="27">
        <v>717.6</v>
      </c>
      <c r="I105" s="27">
        <v>371</v>
      </c>
      <c r="J105" s="27">
        <v>138.489</v>
      </c>
      <c r="K105" s="27">
        <f>J105/I105*100</f>
        <v>37.328571428571429</v>
      </c>
      <c r="L105" s="27">
        <v>115.7</v>
      </c>
      <c r="M105" s="27">
        <v>114.8</v>
      </c>
      <c r="N105" s="27">
        <v>86.1</v>
      </c>
      <c r="O105" s="27">
        <f>N105/M105*100</f>
        <v>75</v>
      </c>
      <c r="P105" s="27">
        <v>3177.1</v>
      </c>
      <c r="Q105" s="27">
        <v>1493.9</v>
      </c>
      <c r="R105" s="27">
        <v>1314.758</v>
      </c>
      <c r="S105" s="27">
        <f>R105/Q105*100</f>
        <v>88.008434299484577</v>
      </c>
      <c r="T105" s="27">
        <v>34610.800000000003</v>
      </c>
      <c r="U105" s="27">
        <v>40669.300000000003</v>
      </c>
      <c r="V105" s="27">
        <v>32717.189200000001</v>
      </c>
      <c r="W105" s="27">
        <f>V105/U105*100</f>
        <v>80.446895323991313</v>
      </c>
      <c r="X105" s="27">
        <v>3511.4</v>
      </c>
      <c r="Y105" s="27">
        <v>3511.4</v>
      </c>
      <c r="Z105" s="27">
        <v>1757.6166699999999</v>
      </c>
      <c r="AA105" s="27">
        <f>Z105/Y105*100</f>
        <v>50.054584211425635</v>
      </c>
      <c r="AB105" s="27">
        <v>123.1</v>
      </c>
      <c r="AC105" s="27">
        <v>122</v>
      </c>
      <c r="AD105" s="27">
        <v>92.324330000000003</v>
      </c>
      <c r="AE105" s="27">
        <f>AD105/AC105*100</f>
        <v>75.675680327868861</v>
      </c>
      <c r="AF105" s="27">
        <v>181152.5</v>
      </c>
      <c r="AG105" s="27">
        <v>202412.9</v>
      </c>
      <c r="AH105" s="27">
        <v>133019.95519000001</v>
      </c>
      <c r="AI105" s="27">
        <f>AH105/AG105*100</f>
        <v>65.717133241013798</v>
      </c>
      <c r="AJ105" s="27">
        <v>466.7</v>
      </c>
      <c r="AK105" s="27">
        <v>466.7</v>
      </c>
      <c r="AL105" s="27">
        <v>329.05670000000003</v>
      </c>
      <c r="AM105" s="26">
        <f>AL105/AK105*100</f>
        <v>70.507113777587321</v>
      </c>
      <c r="AN105" s="26"/>
      <c r="AO105" s="26"/>
      <c r="AP105" s="27"/>
      <c r="AQ105" s="27"/>
      <c r="AR105" s="27">
        <v>466.7</v>
      </c>
      <c r="AS105" s="27">
        <v>466.7</v>
      </c>
      <c r="AT105" s="27">
        <v>343.37809000000004</v>
      </c>
      <c r="AU105" s="27">
        <f>AT105/AS105*100</f>
        <v>73.575763874009013</v>
      </c>
      <c r="AV105" s="27">
        <v>466.7</v>
      </c>
      <c r="AW105" s="27">
        <v>466.7</v>
      </c>
      <c r="AX105" s="27">
        <v>238.31554</v>
      </c>
      <c r="AY105" s="27">
        <f>AX105/AW105*100</f>
        <v>51.063968287979435</v>
      </c>
      <c r="AZ105" s="27">
        <v>1010.5</v>
      </c>
      <c r="BA105" s="27">
        <v>1010.5</v>
      </c>
      <c r="BB105" s="27">
        <v>757.8</v>
      </c>
      <c r="BC105" s="27">
        <f>BB105/BA105*100</f>
        <v>74.992577931716966</v>
      </c>
      <c r="BD105" s="27"/>
      <c r="BE105" s="27"/>
      <c r="BF105" s="27"/>
      <c r="BG105" s="27"/>
      <c r="BH105" s="27"/>
      <c r="BI105" s="27"/>
      <c r="BJ105" s="27"/>
      <c r="BK105" s="26"/>
      <c r="BL105" s="27">
        <v>10936.8</v>
      </c>
      <c r="BM105" s="27">
        <v>21290.9</v>
      </c>
      <c r="BN105" s="27">
        <v>11566.626380000002</v>
      </c>
      <c r="BO105" s="27">
        <f>BN105/BM105*100</f>
        <v>54.326620199240047</v>
      </c>
      <c r="BP105" s="27">
        <v>476.3</v>
      </c>
      <c r="BQ105" s="27">
        <v>733.7</v>
      </c>
      <c r="BR105" s="27">
        <v>0</v>
      </c>
      <c r="BS105" s="27">
        <f>BR105/BQ105*100</f>
        <v>0</v>
      </c>
      <c r="BT105" s="27">
        <v>2.2000000000000002</v>
      </c>
      <c r="BU105" s="27">
        <v>0.9</v>
      </c>
      <c r="BV105" s="27">
        <v>0</v>
      </c>
      <c r="BW105" s="27">
        <f>BV105/BU105*100</f>
        <v>0</v>
      </c>
      <c r="BX105" s="27"/>
      <c r="BY105" s="27"/>
      <c r="BZ105" s="27"/>
      <c r="CA105" s="27"/>
      <c r="CB105" s="27">
        <v>32</v>
      </c>
      <c r="CC105" s="27">
        <v>32</v>
      </c>
      <c r="CD105" s="27">
        <v>12.66567</v>
      </c>
      <c r="CE105" s="27">
        <f>CD105/CC105*100</f>
        <v>39.58021875</v>
      </c>
    </row>
    <row r="106" spans="1:83" x14ac:dyDescent="0.25">
      <c r="A106" s="135" t="s">
        <v>359</v>
      </c>
      <c r="B106" s="30">
        <f t="shared" si="107"/>
        <v>138.80000000000001</v>
      </c>
      <c r="C106" s="30">
        <f t="shared" si="108"/>
        <v>139</v>
      </c>
      <c r="D106" s="30">
        <f t="shared" si="109"/>
        <v>139</v>
      </c>
      <c r="E106" s="30"/>
      <c r="F106" s="30">
        <f t="shared" si="100"/>
        <v>87.988979999999998</v>
      </c>
      <c r="G106" s="26">
        <f t="shared" si="115"/>
        <v>63.301424460431654</v>
      </c>
      <c r="H106" s="26"/>
      <c r="I106" s="26"/>
      <c r="J106" s="26"/>
      <c r="K106" s="26"/>
      <c r="L106" s="26"/>
      <c r="M106" s="26"/>
      <c r="N106" s="26"/>
      <c r="O106" s="26"/>
      <c r="P106" s="26"/>
      <c r="Q106" s="26"/>
      <c r="R106" s="26"/>
      <c r="S106" s="26"/>
      <c r="T106" s="26"/>
      <c r="U106" s="26"/>
      <c r="V106" s="26"/>
      <c r="W106" s="27"/>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v>138.80000000000001</v>
      </c>
      <c r="BI106" s="26">
        <v>139</v>
      </c>
      <c r="BJ106" s="26">
        <v>87.988979999999998</v>
      </c>
      <c r="BK106" s="26">
        <f t="shared" ref="BK106:BK116" si="129">BJ106/BI106*100</f>
        <v>63.301424460431654</v>
      </c>
      <c r="BL106" s="26"/>
      <c r="BM106" s="26"/>
      <c r="BN106" s="26"/>
      <c r="BO106" s="26"/>
      <c r="BP106" s="26"/>
      <c r="BQ106" s="26"/>
      <c r="BR106" s="26"/>
      <c r="BS106" s="27"/>
      <c r="BT106" s="26"/>
      <c r="BU106" s="26"/>
      <c r="BV106" s="26"/>
      <c r="BW106" s="27"/>
      <c r="BX106" s="26"/>
      <c r="BY106" s="26"/>
      <c r="BZ106" s="26"/>
      <c r="CA106" s="27"/>
      <c r="CB106" s="26"/>
      <c r="CC106" s="26"/>
      <c r="CD106" s="26"/>
      <c r="CE106" s="27"/>
    </row>
    <row r="107" spans="1:83" x14ac:dyDescent="0.25">
      <c r="A107" s="135" t="s">
        <v>360</v>
      </c>
      <c r="B107" s="30">
        <f t="shared" si="107"/>
        <v>138.80000000000001</v>
      </c>
      <c r="C107" s="30">
        <f t="shared" si="108"/>
        <v>139</v>
      </c>
      <c r="D107" s="30">
        <f t="shared" si="109"/>
        <v>139</v>
      </c>
      <c r="E107" s="30"/>
      <c r="F107" s="30">
        <f t="shared" si="100"/>
        <v>87.432339999999996</v>
      </c>
      <c r="G107" s="26">
        <f t="shared" si="115"/>
        <v>62.900964028776976</v>
      </c>
      <c r="H107" s="26"/>
      <c r="I107" s="26"/>
      <c r="J107" s="26"/>
      <c r="K107" s="26"/>
      <c r="L107" s="26"/>
      <c r="M107" s="26"/>
      <c r="N107" s="26"/>
      <c r="O107" s="26"/>
      <c r="P107" s="26"/>
      <c r="Q107" s="26"/>
      <c r="R107" s="26"/>
      <c r="S107" s="26"/>
      <c r="T107" s="26"/>
      <c r="U107" s="26"/>
      <c r="V107" s="26"/>
      <c r="W107" s="27"/>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v>138.80000000000001</v>
      </c>
      <c r="BI107" s="26">
        <v>139</v>
      </c>
      <c r="BJ107" s="26">
        <v>87.432339999999996</v>
      </c>
      <c r="BK107" s="26">
        <f t="shared" si="129"/>
        <v>62.900964028776976</v>
      </c>
      <c r="BL107" s="26"/>
      <c r="BM107" s="26"/>
      <c r="BN107" s="26"/>
      <c r="BO107" s="26"/>
      <c r="BP107" s="26"/>
      <c r="BQ107" s="26"/>
      <c r="BR107" s="26"/>
      <c r="BS107" s="27"/>
      <c r="BT107" s="26"/>
      <c r="BU107" s="26"/>
      <c r="BV107" s="26"/>
      <c r="BW107" s="27"/>
      <c r="BX107" s="26"/>
      <c r="BY107" s="26"/>
      <c r="BZ107" s="26"/>
      <c r="CA107" s="27"/>
      <c r="CB107" s="26"/>
      <c r="CC107" s="26"/>
      <c r="CD107" s="26"/>
      <c r="CE107" s="27"/>
    </row>
    <row r="108" spans="1:83" x14ac:dyDescent="0.25">
      <c r="A108" s="135" t="s">
        <v>361</v>
      </c>
      <c r="B108" s="30">
        <f t="shared" si="107"/>
        <v>138.80000000000001</v>
      </c>
      <c r="C108" s="30">
        <f t="shared" si="108"/>
        <v>139</v>
      </c>
      <c r="D108" s="30">
        <f t="shared" si="109"/>
        <v>139</v>
      </c>
      <c r="E108" s="30"/>
      <c r="F108" s="30">
        <f t="shared" si="100"/>
        <v>82.564490000000006</v>
      </c>
      <c r="G108" s="26">
        <f t="shared" si="115"/>
        <v>59.398913669064754</v>
      </c>
      <c r="H108" s="26"/>
      <c r="I108" s="26"/>
      <c r="J108" s="26"/>
      <c r="K108" s="26"/>
      <c r="L108" s="26"/>
      <c r="M108" s="26"/>
      <c r="N108" s="26"/>
      <c r="O108" s="26"/>
      <c r="P108" s="26"/>
      <c r="Q108" s="26"/>
      <c r="R108" s="26"/>
      <c r="S108" s="26"/>
      <c r="T108" s="26"/>
      <c r="U108" s="26"/>
      <c r="V108" s="26"/>
      <c r="W108" s="27"/>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v>138.80000000000001</v>
      </c>
      <c r="BI108" s="26">
        <v>139</v>
      </c>
      <c r="BJ108" s="26">
        <v>82.564490000000006</v>
      </c>
      <c r="BK108" s="26">
        <f t="shared" si="129"/>
        <v>59.398913669064754</v>
      </c>
      <c r="BL108" s="26"/>
      <c r="BM108" s="26"/>
      <c r="BN108" s="26"/>
      <c r="BO108" s="26"/>
      <c r="BP108" s="26"/>
      <c r="BQ108" s="26"/>
      <c r="BR108" s="26"/>
      <c r="BS108" s="27"/>
      <c r="BT108" s="26"/>
      <c r="BU108" s="26"/>
      <c r="BV108" s="26"/>
      <c r="BW108" s="27"/>
      <c r="BX108" s="26"/>
      <c r="BY108" s="26"/>
      <c r="BZ108" s="26"/>
      <c r="CA108" s="27"/>
      <c r="CB108" s="26"/>
      <c r="CC108" s="26"/>
      <c r="CD108" s="26"/>
      <c r="CE108" s="27"/>
    </row>
    <row r="109" spans="1:83" x14ac:dyDescent="0.25">
      <c r="A109" s="135" t="s">
        <v>189</v>
      </c>
      <c r="B109" s="30">
        <f t="shared" si="107"/>
        <v>694.3</v>
      </c>
      <c r="C109" s="30">
        <f t="shared" si="108"/>
        <v>694.9</v>
      </c>
      <c r="D109" s="30">
        <f t="shared" si="109"/>
        <v>694.9</v>
      </c>
      <c r="E109" s="30"/>
      <c r="F109" s="30">
        <f t="shared" si="100"/>
        <v>441.24981000000002</v>
      </c>
      <c r="G109" s="26">
        <f t="shared" si="115"/>
        <v>63.498317743560229</v>
      </c>
      <c r="H109" s="26"/>
      <c r="I109" s="26"/>
      <c r="J109" s="26"/>
      <c r="K109" s="26"/>
      <c r="L109" s="26"/>
      <c r="M109" s="26"/>
      <c r="N109" s="26"/>
      <c r="O109" s="26"/>
      <c r="P109" s="26"/>
      <c r="Q109" s="26"/>
      <c r="R109" s="26"/>
      <c r="S109" s="26"/>
      <c r="T109" s="26"/>
      <c r="U109" s="26"/>
      <c r="V109" s="26"/>
      <c r="W109" s="27"/>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v>694.3</v>
      </c>
      <c r="BI109" s="26">
        <v>694.9</v>
      </c>
      <c r="BJ109" s="26">
        <v>441.24981000000002</v>
      </c>
      <c r="BK109" s="26">
        <f t="shared" si="129"/>
        <v>63.498317743560229</v>
      </c>
      <c r="BL109" s="26"/>
      <c r="BM109" s="26"/>
      <c r="BN109" s="26"/>
      <c r="BO109" s="26"/>
      <c r="BP109" s="26"/>
      <c r="BQ109" s="26"/>
      <c r="BR109" s="26"/>
      <c r="BS109" s="27"/>
      <c r="BT109" s="26"/>
      <c r="BU109" s="26"/>
      <c r="BV109" s="26"/>
      <c r="BW109" s="27"/>
      <c r="BX109" s="26"/>
      <c r="BY109" s="26"/>
      <c r="BZ109" s="26"/>
      <c r="CA109" s="27"/>
      <c r="CB109" s="26"/>
      <c r="CC109" s="26"/>
      <c r="CD109" s="26"/>
      <c r="CE109" s="27"/>
    </row>
    <row r="110" spans="1:83" x14ac:dyDescent="0.25">
      <c r="A110" s="135" t="s">
        <v>362</v>
      </c>
      <c r="B110" s="30">
        <f t="shared" si="107"/>
        <v>138.80000000000001</v>
      </c>
      <c r="C110" s="30">
        <f t="shared" si="108"/>
        <v>139</v>
      </c>
      <c r="D110" s="30">
        <f t="shared" si="109"/>
        <v>139</v>
      </c>
      <c r="E110" s="30"/>
      <c r="F110" s="30">
        <f t="shared" si="100"/>
        <v>87.124210000000005</v>
      </c>
      <c r="G110" s="26">
        <f t="shared" si="115"/>
        <v>62.679287769784175</v>
      </c>
      <c r="H110" s="26"/>
      <c r="I110" s="26"/>
      <c r="J110" s="26"/>
      <c r="K110" s="26"/>
      <c r="L110" s="26"/>
      <c r="M110" s="26"/>
      <c r="N110" s="26"/>
      <c r="O110" s="26"/>
      <c r="P110" s="26"/>
      <c r="Q110" s="26"/>
      <c r="R110" s="26"/>
      <c r="S110" s="26"/>
      <c r="T110" s="26"/>
      <c r="U110" s="26"/>
      <c r="V110" s="26"/>
      <c r="W110" s="27"/>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v>138.80000000000001</v>
      </c>
      <c r="BI110" s="26">
        <v>139</v>
      </c>
      <c r="BJ110" s="26">
        <v>87.124210000000005</v>
      </c>
      <c r="BK110" s="26">
        <f t="shared" si="129"/>
        <v>62.679287769784175</v>
      </c>
      <c r="BL110" s="26"/>
      <c r="BM110" s="26"/>
      <c r="BN110" s="26"/>
      <c r="BO110" s="26"/>
      <c r="BP110" s="26"/>
      <c r="BQ110" s="26"/>
      <c r="BR110" s="26"/>
      <c r="BS110" s="27"/>
      <c r="BT110" s="26"/>
      <c r="BU110" s="26"/>
      <c r="BV110" s="26"/>
      <c r="BW110" s="27"/>
      <c r="BX110" s="26"/>
      <c r="BY110" s="26"/>
      <c r="BZ110" s="26"/>
      <c r="CA110" s="27"/>
      <c r="CB110" s="26"/>
      <c r="CC110" s="26"/>
      <c r="CD110" s="26"/>
      <c r="CE110" s="27"/>
    </row>
    <row r="111" spans="1:83" x14ac:dyDescent="0.25">
      <c r="A111" s="135" t="s">
        <v>363</v>
      </c>
      <c r="B111" s="30">
        <f t="shared" si="107"/>
        <v>347</v>
      </c>
      <c r="C111" s="30">
        <f t="shared" si="108"/>
        <v>347.5</v>
      </c>
      <c r="D111" s="30">
        <f t="shared" si="109"/>
        <v>347.5</v>
      </c>
      <c r="E111" s="30"/>
      <c r="F111" s="30">
        <f t="shared" si="100"/>
        <v>220.12467000000001</v>
      </c>
      <c r="G111" s="26">
        <f t="shared" si="115"/>
        <v>63.345228776978423</v>
      </c>
      <c r="H111" s="26"/>
      <c r="I111" s="26"/>
      <c r="J111" s="26"/>
      <c r="K111" s="26"/>
      <c r="L111" s="26"/>
      <c r="M111" s="26"/>
      <c r="N111" s="26"/>
      <c r="O111" s="26"/>
      <c r="P111" s="26"/>
      <c r="Q111" s="26"/>
      <c r="R111" s="26"/>
      <c r="S111" s="26"/>
      <c r="T111" s="26"/>
      <c r="U111" s="26"/>
      <c r="V111" s="26"/>
      <c r="W111" s="27"/>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v>347</v>
      </c>
      <c r="BI111" s="26">
        <v>347.5</v>
      </c>
      <c r="BJ111" s="26">
        <v>220.12467000000001</v>
      </c>
      <c r="BK111" s="26">
        <f t="shared" si="129"/>
        <v>63.345228776978423</v>
      </c>
      <c r="BL111" s="26"/>
      <c r="BM111" s="26"/>
      <c r="BN111" s="26"/>
      <c r="BO111" s="26"/>
      <c r="BP111" s="26"/>
      <c r="BQ111" s="26"/>
      <c r="BR111" s="26"/>
      <c r="BS111" s="27"/>
      <c r="BT111" s="26"/>
      <c r="BU111" s="26"/>
      <c r="BV111" s="26"/>
      <c r="BW111" s="27"/>
      <c r="BX111" s="26"/>
      <c r="BY111" s="26"/>
      <c r="BZ111" s="26"/>
      <c r="CA111" s="27"/>
      <c r="CB111" s="26"/>
      <c r="CC111" s="26"/>
      <c r="CD111" s="26"/>
      <c r="CE111" s="27"/>
    </row>
    <row r="112" spans="1:83" x14ac:dyDescent="0.25">
      <c r="A112" s="135" t="s">
        <v>172</v>
      </c>
      <c r="B112" s="30">
        <f t="shared" si="107"/>
        <v>138.80000000000001</v>
      </c>
      <c r="C112" s="30">
        <f t="shared" si="108"/>
        <v>139</v>
      </c>
      <c r="D112" s="30">
        <f t="shared" si="109"/>
        <v>139</v>
      </c>
      <c r="E112" s="30"/>
      <c r="F112" s="30">
        <f t="shared" si="100"/>
        <v>87.580619999999996</v>
      </c>
      <c r="G112" s="26">
        <f t="shared" si="115"/>
        <v>63.007640287769782</v>
      </c>
      <c r="H112" s="26"/>
      <c r="I112" s="26"/>
      <c r="J112" s="26"/>
      <c r="K112" s="26"/>
      <c r="L112" s="26"/>
      <c r="M112" s="26"/>
      <c r="N112" s="26"/>
      <c r="O112" s="26"/>
      <c r="P112" s="26"/>
      <c r="Q112" s="26"/>
      <c r="R112" s="26"/>
      <c r="S112" s="26"/>
      <c r="T112" s="26"/>
      <c r="U112" s="26"/>
      <c r="V112" s="26"/>
      <c r="W112" s="27"/>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v>138.80000000000001</v>
      </c>
      <c r="BI112" s="26">
        <v>139</v>
      </c>
      <c r="BJ112" s="26">
        <v>87.580619999999996</v>
      </c>
      <c r="BK112" s="26">
        <f t="shared" si="129"/>
        <v>63.007640287769782</v>
      </c>
      <c r="BL112" s="26"/>
      <c r="BM112" s="26"/>
      <c r="BN112" s="26"/>
      <c r="BO112" s="26"/>
      <c r="BP112" s="26"/>
      <c r="BQ112" s="26"/>
      <c r="BR112" s="26"/>
      <c r="BS112" s="27"/>
      <c r="BT112" s="26"/>
      <c r="BU112" s="26"/>
      <c r="BV112" s="26"/>
      <c r="BW112" s="27"/>
      <c r="BX112" s="26"/>
      <c r="BY112" s="26"/>
      <c r="BZ112" s="26"/>
      <c r="CA112" s="27"/>
      <c r="CB112" s="26"/>
      <c r="CC112" s="26"/>
      <c r="CD112" s="26"/>
      <c r="CE112" s="27"/>
    </row>
    <row r="113" spans="1:83" x14ac:dyDescent="0.25">
      <c r="A113" s="135" t="s">
        <v>186</v>
      </c>
      <c r="B113" s="30">
        <f t="shared" si="107"/>
        <v>138.80000000000001</v>
      </c>
      <c r="C113" s="30">
        <f t="shared" si="108"/>
        <v>139</v>
      </c>
      <c r="D113" s="30">
        <f t="shared" si="109"/>
        <v>139</v>
      </c>
      <c r="E113" s="30"/>
      <c r="F113" s="30">
        <f t="shared" si="100"/>
        <v>76.797780000000003</v>
      </c>
      <c r="G113" s="26">
        <f t="shared" si="115"/>
        <v>55.250201438848926</v>
      </c>
      <c r="H113" s="26"/>
      <c r="I113" s="26"/>
      <c r="J113" s="26"/>
      <c r="K113" s="26"/>
      <c r="L113" s="26"/>
      <c r="M113" s="26"/>
      <c r="N113" s="26"/>
      <c r="O113" s="26"/>
      <c r="P113" s="26"/>
      <c r="Q113" s="26"/>
      <c r="R113" s="26"/>
      <c r="S113" s="26"/>
      <c r="T113" s="26"/>
      <c r="U113" s="26"/>
      <c r="V113" s="26"/>
      <c r="W113" s="27"/>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v>138.80000000000001</v>
      </c>
      <c r="BI113" s="26">
        <v>139</v>
      </c>
      <c r="BJ113" s="26">
        <v>76.797780000000003</v>
      </c>
      <c r="BK113" s="26">
        <f t="shared" si="129"/>
        <v>55.250201438848926</v>
      </c>
      <c r="BL113" s="26"/>
      <c r="BM113" s="26"/>
      <c r="BN113" s="26"/>
      <c r="BO113" s="26"/>
      <c r="BP113" s="26"/>
      <c r="BQ113" s="26"/>
      <c r="BR113" s="26"/>
      <c r="BS113" s="27"/>
      <c r="BT113" s="26"/>
      <c r="BU113" s="26"/>
      <c r="BV113" s="26"/>
      <c r="BW113" s="27"/>
      <c r="BX113" s="26"/>
      <c r="BY113" s="26"/>
      <c r="BZ113" s="26"/>
      <c r="CA113" s="27"/>
      <c r="CB113" s="26"/>
      <c r="CC113" s="26"/>
      <c r="CD113" s="26"/>
      <c r="CE113" s="27"/>
    </row>
    <row r="114" spans="1:83" x14ac:dyDescent="0.25">
      <c r="A114" s="135" t="s">
        <v>364</v>
      </c>
      <c r="B114" s="30">
        <f t="shared" si="107"/>
        <v>138.80000000000001</v>
      </c>
      <c r="C114" s="30">
        <f t="shared" si="108"/>
        <v>139</v>
      </c>
      <c r="D114" s="30">
        <f t="shared" si="109"/>
        <v>139</v>
      </c>
      <c r="E114" s="30"/>
      <c r="F114" s="30">
        <f t="shared" si="100"/>
        <v>79.168840000000003</v>
      </c>
      <c r="G114" s="26">
        <f t="shared" si="115"/>
        <v>56.956000000000003</v>
      </c>
      <c r="H114" s="26"/>
      <c r="I114" s="26"/>
      <c r="J114" s="26"/>
      <c r="K114" s="26"/>
      <c r="L114" s="26"/>
      <c r="M114" s="26"/>
      <c r="N114" s="26"/>
      <c r="O114" s="26"/>
      <c r="P114" s="26"/>
      <c r="Q114" s="26"/>
      <c r="R114" s="26"/>
      <c r="S114" s="26"/>
      <c r="T114" s="26"/>
      <c r="U114" s="26"/>
      <c r="V114" s="26"/>
      <c r="W114" s="27"/>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v>138.80000000000001</v>
      </c>
      <c r="BI114" s="26">
        <v>139</v>
      </c>
      <c r="BJ114" s="26">
        <v>79.168840000000003</v>
      </c>
      <c r="BK114" s="26">
        <f t="shared" si="129"/>
        <v>56.956000000000003</v>
      </c>
      <c r="BL114" s="26"/>
      <c r="BM114" s="26"/>
      <c r="BN114" s="26"/>
      <c r="BO114" s="26"/>
      <c r="BP114" s="26"/>
      <c r="BQ114" s="26"/>
      <c r="BR114" s="26"/>
      <c r="BS114" s="27"/>
      <c r="BT114" s="26"/>
      <c r="BU114" s="26"/>
      <c r="BV114" s="26"/>
      <c r="BW114" s="27"/>
      <c r="BX114" s="26"/>
      <c r="BY114" s="26"/>
      <c r="BZ114" s="26"/>
      <c r="CA114" s="27"/>
      <c r="CB114" s="26"/>
      <c r="CC114" s="26"/>
      <c r="CD114" s="26"/>
      <c r="CE114" s="27"/>
    </row>
    <row r="115" spans="1:83" x14ac:dyDescent="0.25">
      <c r="A115" s="135" t="s">
        <v>294</v>
      </c>
      <c r="B115" s="30">
        <f t="shared" si="107"/>
        <v>138.80000000000001</v>
      </c>
      <c r="C115" s="30">
        <f t="shared" si="108"/>
        <v>139</v>
      </c>
      <c r="D115" s="30">
        <f t="shared" si="109"/>
        <v>139</v>
      </c>
      <c r="E115" s="30"/>
      <c r="F115" s="30">
        <f t="shared" si="100"/>
        <v>84.586280000000002</v>
      </c>
      <c r="G115" s="26">
        <f t="shared" si="115"/>
        <v>60.85343884892086</v>
      </c>
      <c r="H115" s="26"/>
      <c r="I115" s="26"/>
      <c r="J115" s="26"/>
      <c r="K115" s="26"/>
      <c r="L115" s="26"/>
      <c r="M115" s="26"/>
      <c r="N115" s="26"/>
      <c r="O115" s="26"/>
      <c r="P115" s="26"/>
      <c r="Q115" s="26"/>
      <c r="R115" s="26"/>
      <c r="S115" s="26"/>
      <c r="T115" s="26"/>
      <c r="U115" s="26"/>
      <c r="V115" s="26"/>
      <c r="W115" s="27"/>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v>138.80000000000001</v>
      </c>
      <c r="BI115" s="26">
        <v>139</v>
      </c>
      <c r="BJ115" s="26">
        <v>84.586280000000002</v>
      </c>
      <c r="BK115" s="26">
        <f t="shared" si="129"/>
        <v>60.85343884892086</v>
      </c>
      <c r="BL115" s="26"/>
      <c r="BM115" s="26"/>
      <c r="BN115" s="26"/>
      <c r="BO115" s="26"/>
      <c r="BP115" s="26"/>
      <c r="BQ115" s="26"/>
      <c r="BR115" s="26"/>
      <c r="BS115" s="27"/>
      <c r="BT115" s="26"/>
      <c r="BU115" s="26"/>
      <c r="BV115" s="26"/>
      <c r="BW115" s="27"/>
      <c r="BX115" s="26"/>
      <c r="BY115" s="26"/>
      <c r="BZ115" s="26"/>
      <c r="CA115" s="27"/>
      <c r="CB115" s="26"/>
      <c r="CC115" s="26"/>
      <c r="CD115" s="26"/>
      <c r="CE115" s="27"/>
    </row>
    <row r="116" spans="1:83" s="154" customFormat="1" ht="31.5" x14ac:dyDescent="0.25">
      <c r="A116" s="137" t="s">
        <v>194</v>
      </c>
      <c r="B116" s="75">
        <f t="shared" si="107"/>
        <v>170837.80000000005</v>
      </c>
      <c r="C116" s="75">
        <f t="shared" si="108"/>
        <v>176254.20000000004</v>
      </c>
      <c r="D116" s="75">
        <f t="shared" si="109"/>
        <v>176254.20000000004</v>
      </c>
      <c r="E116" s="75"/>
      <c r="F116" s="75">
        <f t="shared" si="100"/>
        <v>120900.67761000001</v>
      </c>
      <c r="G116" s="29">
        <f t="shared" si="115"/>
        <v>68.59449454821501</v>
      </c>
      <c r="H116" s="29">
        <f>SUM(H117:H124)</f>
        <v>325.8</v>
      </c>
      <c r="I116" s="29">
        <f>SUM(I117:I124)</f>
        <v>183.9</v>
      </c>
      <c r="J116" s="29">
        <f>SUM(J117:J124)</f>
        <v>117.21599999999999</v>
      </c>
      <c r="K116" s="29">
        <f>J116/I116*100</f>
        <v>63.738988580750402</v>
      </c>
      <c r="L116" s="29">
        <f>SUM(L117:L124)</f>
        <v>90.5</v>
      </c>
      <c r="M116" s="29">
        <f>SUM(M117:M124)</f>
        <v>89.9</v>
      </c>
      <c r="N116" s="29">
        <f>SUM(N117:N124)</f>
        <v>63.703000000000003</v>
      </c>
      <c r="O116" s="29">
        <f>N116/M116*100</f>
        <v>70.859844271412669</v>
      </c>
      <c r="P116" s="29">
        <f>SUM(P117:P124)</f>
        <v>1019.2</v>
      </c>
      <c r="Q116" s="29">
        <f>SUM(Q117:Q124)</f>
        <v>562.70000000000005</v>
      </c>
      <c r="R116" s="29">
        <f>SUM(R117:R124)</f>
        <v>472.93299999999999</v>
      </c>
      <c r="S116" s="29">
        <f>R116/Q116*100</f>
        <v>84.047094366447467</v>
      </c>
      <c r="T116" s="29">
        <f>SUM(T117:T124)</f>
        <v>22769.599999999999</v>
      </c>
      <c r="U116" s="29">
        <f>SUM(U117:U124)</f>
        <v>25793</v>
      </c>
      <c r="V116" s="29">
        <f>SUM(V117:V124)</f>
        <v>18799.7</v>
      </c>
      <c r="W116" s="29">
        <f>V116/U116*100</f>
        <v>72.886829760012404</v>
      </c>
      <c r="X116" s="29">
        <f>SUM(X117:X124)</f>
        <v>1884.6</v>
      </c>
      <c r="Y116" s="29">
        <f>SUM(Y117:Y124)</f>
        <v>1884.6</v>
      </c>
      <c r="Z116" s="29">
        <f>SUM(Z117:Z124)</f>
        <v>1007.3579999999999</v>
      </c>
      <c r="AA116" s="29">
        <f>Z116/Y116*100</f>
        <v>53.452085323145496</v>
      </c>
      <c r="AB116" s="29">
        <f>SUM(AB117:AB124)</f>
        <v>61.2</v>
      </c>
      <c r="AC116" s="29">
        <f>SUM(AC117:AC124)</f>
        <v>60.6</v>
      </c>
      <c r="AD116" s="29">
        <f>SUM(AD117:AD124)</f>
        <v>44.9</v>
      </c>
      <c r="AE116" s="29">
        <f>AD116/AC116*100</f>
        <v>74.092409240924084</v>
      </c>
      <c r="AF116" s="29">
        <f>SUM(AF117:AF124)</f>
        <v>133306.6</v>
      </c>
      <c r="AG116" s="29">
        <f>SUM(AG117:AG124)</f>
        <v>129376.6</v>
      </c>
      <c r="AH116" s="29">
        <f>SUM(AH117:AH124)</f>
        <v>89139.3</v>
      </c>
      <c r="AI116" s="29">
        <f>AH116/AG116*100</f>
        <v>68.899089943621945</v>
      </c>
      <c r="AJ116" s="29">
        <f>SUM(AJ117:AJ124)</f>
        <v>466.7</v>
      </c>
      <c r="AK116" s="29">
        <f>SUM(AK117:AK124)</f>
        <v>466.7</v>
      </c>
      <c r="AL116" s="29">
        <f>SUM(AL117:AL124)</f>
        <v>316.68016999999998</v>
      </c>
      <c r="AM116" s="28">
        <f>AL116/AK116*100</f>
        <v>67.855189629312179</v>
      </c>
      <c r="AN116" s="29">
        <f t="shared" ref="AN116" si="130">SUM(AN117:AN124)</f>
        <v>0</v>
      </c>
      <c r="AO116" s="29">
        <f t="shared" ref="AO116:BB116" si="131">SUM(AO117:AO124)</f>
        <v>0</v>
      </c>
      <c r="AP116" s="29">
        <f t="shared" si="131"/>
        <v>0</v>
      </c>
      <c r="AQ116" s="29">
        <f t="shared" si="131"/>
        <v>0</v>
      </c>
      <c r="AR116" s="29">
        <f t="shared" ref="AR116" si="132">SUM(AR117:AR124)</f>
        <v>466.7</v>
      </c>
      <c r="AS116" s="29">
        <f t="shared" si="131"/>
        <v>466.7</v>
      </c>
      <c r="AT116" s="29">
        <f t="shared" si="131"/>
        <v>285.06034999999997</v>
      </c>
      <c r="AU116" s="29">
        <f t="shared" si="131"/>
        <v>61.079997857295901</v>
      </c>
      <c r="AV116" s="29">
        <f t="shared" ref="AV116" si="133">SUM(AV117:AV124)</f>
        <v>466.7</v>
      </c>
      <c r="AW116" s="29">
        <f t="shared" si="131"/>
        <v>466.7</v>
      </c>
      <c r="AX116" s="29">
        <f t="shared" si="131"/>
        <v>337.99776000000003</v>
      </c>
      <c r="AY116" s="29">
        <f t="shared" si="131"/>
        <v>72.422918362974073</v>
      </c>
      <c r="AZ116" s="29">
        <f t="shared" ref="AZ116" si="134">SUM(AZ117:AZ124)</f>
        <v>640.20000000000005</v>
      </c>
      <c r="BA116" s="29">
        <f t="shared" si="131"/>
        <v>640.20000000000005</v>
      </c>
      <c r="BB116" s="29">
        <f t="shared" si="131"/>
        <v>480.6</v>
      </c>
      <c r="BC116" s="29">
        <f>BB116/BA116*100</f>
        <v>75.070290534208056</v>
      </c>
      <c r="BD116" s="29">
        <v>0</v>
      </c>
      <c r="BE116" s="29">
        <f t="shared" ref="BE116:BJ116" si="135">SUM(BE117:BE124)</f>
        <v>0</v>
      </c>
      <c r="BF116" s="29">
        <f t="shared" si="135"/>
        <v>0</v>
      </c>
      <c r="BG116" s="29">
        <f t="shared" si="135"/>
        <v>0</v>
      </c>
      <c r="BH116" s="29">
        <f t="shared" si="135"/>
        <v>1179.8</v>
      </c>
      <c r="BI116" s="29">
        <f t="shared" si="135"/>
        <v>1181.5</v>
      </c>
      <c r="BJ116" s="29">
        <f t="shared" si="135"/>
        <v>767.14133000000004</v>
      </c>
      <c r="BK116" s="28">
        <f t="shared" si="129"/>
        <v>64.929439695302577</v>
      </c>
      <c r="BL116" s="29">
        <f>SUM(BL117:BL124)</f>
        <v>7968.2</v>
      </c>
      <c r="BM116" s="29">
        <f>SUM(BM117:BM124)</f>
        <v>14743.1</v>
      </c>
      <c r="BN116" s="29">
        <f>SUM(BN117:BN124)</f>
        <v>9068.0879999999997</v>
      </c>
      <c r="BO116" s="29">
        <f>BN116/BM116*100</f>
        <v>61.507335634975</v>
      </c>
      <c r="BP116" s="29">
        <f>SUM(BP117:BP124)</f>
        <v>190.5</v>
      </c>
      <c r="BQ116" s="29">
        <f>SUM(BQ117:BQ124)</f>
        <v>337.4</v>
      </c>
      <c r="BR116" s="29">
        <f>SUM(BR117:BR124)</f>
        <v>0</v>
      </c>
      <c r="BS116" s="29">
        <f>BR116/BQ116*100</f>
        <v>0</v>
      </c>
      <c r="BT116" s="29">
        <f>SUM(BT117:BT124)</f>
        <v>1.5</v>
      </c>
      <c r="BU116" s="29">
        <f>SUM(BU117:BU124)</f>
        <v>0.6</v>
      </c>
      <c r="BV116" s="29">
        <f>SUM(BV117:BV124)</f>
        <v>0</v>
      </c>
      <c r="BW116" s="29">
        <f>BV116/BU116*100</f>
        <v>0</v>
      </c>
      <c r="BX116" s="29"/>
      <c r="BY116" s="29"/>
      <c r="BZ116" s="29"/>
      <c r="CA116" s="29"/>
      <c r="CB116" s="29">
        <f>SUM(CB117:CB124)</f>
        <v>0</v>
      </c>
      <c r="CC116" s="29">
        <f>SUM(CC117:CC124)</f>
        <v>0</v>
      </c>
      <c r="CD116" s="29">
        <f>SUM(CD117:CD124)</f>
        <v>0</v>
      </c>
      <c r="CE116" s="29"/>
    </row>
    <row r="117" spans="1:83" ht="16.5" customHeight="1" x14ac:dyDescent="0.25">
      <c r="A117" s="135" t="s">
        <v>193</v>
      </c>
      <c r="B117" s="30">
        <f t="shared" si="107"/>
        <v>169658.00000000006</v>
      </c>
      <c r="C117" s="30">
        <f t="shared" si="108"/>
        <v>175072.70000000004</v>
      </c>
      <c r="D117" s="30">
        <f t="shared" si="109"/>
        <v>175072.70000000004</v>
      </c>
      <c r="E117" s="30"/>
      <c r="F117" s="30">
        <f t="shared" si="100"/>
        <v>120133.53628000001</v>
      </c>
      <c r="G117" s="27">
        <f t="shared" si="115"/>
        <v>68.619228629020967</v>
      </c>
      <c r="H117" s="27">
        <v>325.8</v>
      </c>
      <c r="I117" s="27">
        <v>183.9</v>
      </c>
      <c r="J117" s="27">
        <v>117.21599999999999</v>
      </c>
      <c r="K117" s="27">
        <f>J117/I117*100</f>
        <v>63.738988580750402</v>
      </c>
      <c r="L117" s="27">
        <v>90.5</v>
      </c>
      <c r="M117" s="27">
        <v>89.9</v>
      </c>
      <c r="N117" s="27">
        <v>63.703000000000003</v>
      </c>
      <c r="O117" s="27">
        <f>N117/M117*100</f>
        <v>70.859844271412669</v>
      </c>
      <c r="P117" s="27">
        <v>1019.2</v>
      </c>
      <c r="Q117" s="27">
        <v>562.70000000000005</v>
      </c>
      <c r="R117" s="27">
        <v>472.93299999999999</v>
      </c>
      <c r="S117" s="27">
        <f>R117/Q117*100</f>
        <v>84.047094366447467</v>
      </c>
      <c r="T117" s="27">
        <v>22769.599999999999</v>
      </c>
      <c r="U117" s="27">
        <v>25793</v>
      </c>
      <c r="V117" s="27">
        <v>18799.7</v>
      </c>
      <c r="W117" s="27">
        <f>V117/U117*100</f>
        <v>72.886829760012404</v>
      </c>
      <c r="X117" s="27">
        <v>1884.6</v>
      </c>
      <c r="Y117" s="27">
        <v>1884.6</v>
      </c>
      <c r="Z117" s="27">
        <v>1007.3579999999999</v>
      </c>
      <c r="AA117" s="27">
        <f>Z117/Y117*100</f>
        <v>53.452085323145496</v>
      </c>
      <c r="AB117" s="27">
        <v>61.2</v>
      </c>
      <c r="AC117" s="27">
        <v>60.6</v>
      </c>
      <c r="AD117" s="27">
        <v>44.9</v>
      </c>
      <c r="AE117" s="27">
        <f>AD117/AC117*100</f>
        <v>74.092409240924084</v>
      </c>
      <c r="AF117" s="27">
        <v>133306.6</v>
      </c>
      <c r="AG117" s="27">
        <v>129376.6</v>
      </c>
      <c r="AH117" s="27">
        <v>89139.3</v>
      </c>
      <c r="AI117" s="27">
        <f>AH117/AG117*100</f>
        <v>68.899089943621945</v>
      </c>
      <c r="AJ117" s="27">
        <v>466.7</v>
      </c>
      <c r="AK117" s="27">
        <v>466.7</v>
      </c>
      <c r="AL117" s="27">
        <v>316.68016999999998</v>
      </c>
      <c r="AM117" s="26">
        <f>AL117/AK117*100</f>
        <v>67.855189629312179</v>
      </c>
      <c r="AN117" s="26"/>
      <c r="AO117" s="26"/>
      <c r="AP117" s="27"/>
      <c r="AQ117" s="27"/>
      <c r="AR117" s="27">
        <v>466.7</v>
      </c>
      <c r="AS117" s="27">
        <v>466.7</v>
      </c>
      <c r="AT117" s="27">
        <v>285.06034999999997</v>
      </c>
      <c r="AU117" s="27">
        <f>AT117/AS117*100</f>
        <v>61.079997857295901</v>
      </c>
      <c r="AV117" s="27">
        <v>466.7</v>
      </c>
      <c r="AW117" s="27">
        <v>466.7</v>
      </c>
      <c r="AX117" s="27">
        <v>337.99776000000003</v>
      </c>
      <c r="AY117" s="27">
        <f>AX117/AW117*100</f>
        <v>72.422918362974073</v>
      </c>
      <c r="AZ117" s="27">
        <v>640.20000000000005</v>
      </c>
      <c r="BA117" s="27">
        <v>640.20000000000005</v>
      </c>
      <c r="BB117" s="27">
        <v>480.6</v>
      </c>
      <c r="BC117" s="27">
        <f>BB117/BA117*100</f>
        <v>75.070290534208056</v>
      </c>
      <c r="BD117" s="27"/>
      <c r="BE117" s="27"/>
      <c r="BF117" s="27"/>
      <c r="BG117" s="27"/>
      <c r="BH117" s="27"/>
      <c r="BI117" s="27"/>
      <c r="BJ117" s="27"/>
      <c r="BK117" s="26"/>
      <c r="BL117" s="27">
        <v>7968.2</v>
      </c>
      <c r="BM117" s="27">
        <v>14743.1</v>
      </c>
      <c r="BN117" s="27">
        <v>9068.0879999999997</v>
      </c>
      <c r="BO117" s="27">
        <f>BN117/BM117*100</f>
        <v>61.507335634975</v>
      </c>
      <c r="BP117" s="27">
        <v>190.5</v>
      </c>
      <c r="BQ117" s="27">
        <v>337.4</v>
      </c>
      <c r="BR117" s="27">
        <v>0</v>
      </c>
      <c r="BS117" s="27">
        <f>BR117/BQ117*100</f>
        <v>0</v>
      </c>
      <c r="BT117" s="27">
        <v>1.5</v>
      </c>
      <c r="BU117" s="27">
        <v>0.6</v>
      </c>
      <c r="BV117" s="27">
        <v>0</v>
      </c>
      <c r="BW117" s="27">
        <f>BV117/BU117*100</f>
        <v>0</v>
      </c>
      <c r="BX117" s="27"/>
      <c r="BY117" s="27"/>
      <c r="BZ117" s="27"/>
      <c r="CA117" s="27"/>
      <c r="CB117" s="27"/>
      <c r="CC117" s="27"/>
      <c r="CD117" s="27">
        <v>0</v>
      </c>
      <c r="CE117" s="27"/>
    </row>
    <row r="118" spans="1:83" x14ac:dyDescent="0.25">
      <c r="A118" s="135" t="s">
        <v>190</v>
      </c>
      <c r="B118" s="30">
        <f t="shared" si="107"/>
        <v>138.80000000000001</v>
      </c>
      <c r="C118" s="30">
        <f t="shared" si="108"/>
        <v>139</v>
      </c>
      <c r="D118" s="30">
        <f t="shared" si="109"/>
        <v>139</v>
      </c>
      <c r="E118" s="30"/>
      <c r="F118" s="30">
        <f t="shared" si="100"/>
        <v>96.280830000000009</v>
      </c>
      <c r="G118" s="26">
        <f t="shared" ref="G118:G136" si="136">F118/C118*100</f>
        <v>69.266784172661872</v>
      </c>
      <c r="H118" s="26"/>
      <c r="I118" s="26"/>
      <c r="J118" s="26"/>
      <c r="K118" s="26"/>
      <c r="L118" s="26"/>
      <c r="M118" s="26"/>
      <c r="N118" s="26"/>
      <c r="O118" s="27"/>
      <c r="P118" s="26"/>
      <c r="Q118" s="26"/>
      <c r="R118" s="26"/>
      <c r="S118" s="27"/>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7"/>
      <c r="BD118" s="26"/>
      <c r="BE118" s="26"/>
      <c r="BF118" s="26"/>
      <c r="BG118" s="26"/>
      <c r="BH118" s="26">
        <v>138.80000000000001</v>
      </c>
      <c r="BI118" s="26">
        <v>139</v>
      </c>
      <c r="BJ118" s="26">
        <v>96.280830000000009</v>
      </c>
      <c r="BK118" s="26">
        <f t="shared" ref="BK118:BK125" si="137">BJ118/BI118*100</f>
        <v>69.266784172661872</v>
      </c>
      <c r="BL118" s="26"/>
      <c r="BM118" s="26"/>
      <c r="BN118" s="26"/>
      <c r="BO118" s="26"/>
      <c r="BP118" s="26"/>
      <c r="BQ118" s="26"/>
      <c r="BR118" s="26"/>
      <c r="BS118" s="27"/>
      <c r="BT118" s="26"/>
      <c r="BU118" s="26"/>
      <c r="BV118" s="26"/>
      <c r="BW118" s="27"/>
      <c r="BX118" s="26"/>
      <c r="BY118" s="26"/>
      <c r="BZ118" s="26"/>
      <c r="CA118" s="27"/>
      <c r="CB118" s="26"/>
      <c r="CC118" s="26"/>
      <c r="CD118" s="26"/>
      <c r="CE118" s="26"/>
    </row>
    <row r="119" spans="1:83" x14ac:dyDescent="0.25">
      <c r="A119" s="135" t="s">
        <v>365</v>
      </c>
      <c r="B119" s="30">
        <f t="shared" si="107"/>
        <v>138.80000000000001</v>
      </c>
      <c r="C119" s="30">
        <f t="shared" si="108"/>
        <v>139</v>
      </c>
      <c r="D119" s="30">
        <f t="shared" si="109"/>
        <v>139</v>
      </c>
      <c r="E119" s="30"/>
      <c r="F119" s="30">
        <f t="shared" si="100"/>
        <v>84.934219999999996</v>
      </c>
      <c r="G119" s="26">
        <f t="shared" si="136"/>
        <v>61.103755395683443</v>
      </c>
      <c r="H119" s="26"/>
      <c r="I119" s="26"/>
      <c r="J119" s="26"/>
      <c r="K119" s="26"/>
      <c r="L119" s="26"/>
      <c r="M119" s="26"/>
      <c r="N119" s="26"/>
      <c r="O119" s="27"/>
      <c r="P119" s="26"/>
      <c r="Q119" s="26"/>
      <c r="R119" s="26"/>
      <c r="S119" s="27"/>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7"/>
      <c r="BD119" s="26"/>
      <c r="BE119" s="26"/>
      <c r="BF119" s="26"/>
      <c r="BG119" s="26"/>
      <c r="BH119" s="26">
        <v>138.80000000000001</v>
      </c>
      <c r="BI119" s="26">
        <v>139</v>
      </c>
      <c r="BJ119" s="26">
        <v>84.934219999999996</v>
      </c>
      <c r="BK119" s="26">
        <f t="shared" si="137"/>
        <v>61.103755395683443</v>
      </c>
      <c r="BL119" s="26"/>
      <c r="BM119" s="26"/>
      <c r="BN119" s="26"/>
      <c r="BO119" s="26"/>
      <c r="BP119" s="26"/>
      <c r="BQ119" s="26"/>
      <c r="BR119" s="26"/>
      <c r="BS119" s="27"/>
      <c r="BT119" s="26"/>
      <c r="BU119" s="26"/>
      <c r="BV119" s="26"/>
      <c r="BW119" s="27"/>
      <c r="BX119" s="26"/>
      <c r="BY119" s="26"/>
      <c r="BZ119" s="26"/>
      <c r="CA119" s="27"/>
      <c r="CB119" s="26"/>
      <c r="CC119" s="26"/>
      <c r="CD119" s="26"/>
      <c r="CE119" s="26"/>
    </row>
    <row r="120" spans="1:83" x14ac:dyDescent="0.25">
      <c r="A120" s="135" t="s">
        <v>191</v>
      </c>
      <c r="B120" s="30">
        <f t="shared" si="107"/>
        <v>138.80000000000001</v>
      </c>
      <c r="C120" s="30">
        <f t="shared" si="108"/>
        <v>139</v>
      </c>
      <c r="D120" s="30">
        <f t="shared" si="109"/>
        <v>139</v>
      </c>
      <c r="E120" s="30"/>
      <c r="F120" s="30">
        <f t="shared" si="100"/>
        <v>72.414190000000005</v>
      </c>
      <c r="G120" s="26">
        <f t="shared" si="136"/>
        <v>52.096539568345321</v>
      </c>
      <c r="H120" s="26"/>
      <c r="I120" s="26"/>
      <c r="J120" s="26"/>
      <c r="K120" s="26"/>
      <c r="L120" s="26"/>
      <c r="M120" s="26"/>
      <c r="N120" s="26"/>
      <c r="O120" s="27"/>
      <c r="P120" s="26"/>
      <c r="Q120" s="26"/>
      <c r="R120" s="26"/>
      <c r="S120" s="27"/>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7"/>
      <c r="BD120" s="26"/>
      <c r="BE120" s="26"/>
      <c r="BF120" s="26"/>
      <c r="BG120" s="26"/>
      <c r="BH120" s="26">
        <v>138.80000000000001</v>
      </c>
      <c r="BI120" s="26">
        <v>139</v>
      </c>
      <c r="BJ120" s="26">
        <v>72.414190000000005</v>
      </c>
      <c r="BK120" s="26">
        <f t="shared" si="137"/>
        <v>52.096539568345321</v>
      </c>
      <c r="BL120" s="26"/>
      <c r="BM120" s="26"/>
      <c r="BN120" s="26"/>
      <c r="BO120" s="26"/>
      <c r="BP120" s="26"/>
      <c r="BQ120" s="26"/>
      <c r="BR120" s="26"/>
      <c r="BS120" s="27"/>
      <c r="BT120" s="26"/>
      <c r="BU120" s="26"/>
      <c r="BV120" s="26"/>
      <c r="BW120" s="27"/>
      <c r="BX120" s="26"/>
      <c r="BY120" s="26"/>
      <c r="BZ120" s="26"/>
      <c r="CA120" s="27"/>
      <c r="CB120" s="26"/>
      <c r="CC120" s="26"/>
      <c r="CD120" s="26"/>
      <c r="CE120" s="26"/>
    </row>
    <row r="121" spans="1:83" x14ac:dyDescent="0.25">
      <c r="A121" s="135" t="s">
        <v>438</v>
      </c>
      <c r="B121" s="30">
        <f t="shared" si="107"/>
        <v>138.80000000000001</v>
      </c>
      <c r="C121" s="30">
        <f t="shared" si="108"/>
        <v>139</v>
      </c>
      <c r="D121" s="30">
        <f t="shared" si="109"/>
        <v>139</v>
      </c>
      <c r="E121" s="30"/>
      <c r="F121" s="30">
        <f t="shared" si="100"/>
        <v>90.700639999999993</v>
      </c>
      <c r="G121" s="26">
        <f t="shared" si="136"/>
        <v>65.25225899280575</v>
      </c>
      <c r="H121" s="26"/>
      <c r="I121" s="26"/>
      <c r="J121" s="26"/>
      <c r="K121" s="26"/>
      <c r="L121" s="26"/>
      <c r="M121" s="26"/>
      <c r="N121" s="26"/>
      <c r="O121" s="27"/>
      <c r="P121" s="26"/>
      <c r="Q121" s="26"/>
      <c r="R121" s="26"/>
      <c r="S121" s="27"/>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7"/>
      <c r="BD121" s="26"/>
      <c r="BE121" s="26"/>
      <c r="BF121" s="26"/>
      <c r="BG121" s="26"/>
      <c r="BH121" s="26">
        <v>138.80000000000001</v>
      </c>
      <c r="BI121" s="26">
        <v>139</v>
      </c>
      <c r="BJ121" s="26">
        <v>90.700639999999993</v>
      </c>
      <c r="BK121" s="26">
        <f t="shared" si="137"/>
        <v>65.25225899280575</v>
      </c>
      <c r="BL121" s="26"/>
      <c r="BM121" s="26"/>
      <c r="BN121" s="26"/>
      <c r="BO121" s="26"/>
      <c r="BP121" s="26"/>
      <c r="BQ121" s="26"/>
      <c r="BR121" s="26"/>
      <c r="BS121" s="27"/>
      <c r="BT121" s="26"/>
      <c r="BU121" s="26"/>
      <c r="BV121" s="26"/>
      <c r="BW121" s="27"/>
      <c r="BX121" s="26"/>
      <c r="BY121" s="26"/>
      <c r="BZ121" s="26"/>
      <c r="CA121" s="27"/>
      <c r="CB121" s="26"/>
      <c r="CC121" s="26"/>
      <c r="CD121" s="26"/>
      <c r="CE121" s="26"/>
    </row>
    <row r="122" spans="1:83" x14ac:dyDescent="0.25">
      <c r="A122" s="135" t="s">
        <v>192</v>
      </c>
      <c r="B122" s="30">
        <f t="shared" si="107"/>
        <v>347</v>
      </c>
      <c r="C122" s="30">
        <f t="shared" si="108"/>
        <v>347.5</v>
      </c>
      <c r="D122" s="30">
        <f t="shared" si="109"/>
        <v>347.5</v>
      </c>
      <c r="E122" s="30"/>
      <c r="F122" s="30">
        <f t="shared" si="100"/>
        <v>233.66254000000001</v>
      </c>
      <c r="G122" s="26">
        <f t="shared" si="136"/>
        <v>67.24101870503597</v>
      </c>
      <c r="H122" s="26"/>
      <c r="I122" s="26"/>
      <c r="J122" s="26"/>
      <c r="K122" s="26"/>
      <c r="L122" s="26"/>
      <c r="M122" s="26"/>
      <c r="N122" s="26"/>
      <c r="O122" s="27"/>
      <c r="P122" s="26"/>
      <c r="Q122" s="26"/>
      <c r="R122" s="26"/>
      <c r="S122" s="27"/>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7"/>
      <c r="BD122" s="26"/>
      <c r="BE122" s="26"/>
      <c r="BF122" s="26"/>
      <c r="BG122" s="26"/>
      <c r="BH122" s="26">
        <v>347</v>
      </c>
      <c r="BI122" s="26">
        <v>347.5</v>
      </c>
      <c r="BJ122" s="26">
        <v>233.66254000000001</v>
      </c>
      <c r="BK122" s="26">
        <f t="shared" si="137"/>
        <v>67.24101870503597</v>
      </c>
      <c r="BL122" s="26"/>
      <c r="BM122" s="26"/>
      <c r="BN122" s="26"/>
      <c r="BO122" s="26"/>
      <c r="BP122" s="26"/>
      <c r="BQ122" s="26"/>
      <c r="BR122" s="26"/>
      <c r="BS122" s="27"/>
      <c r="BT122" s="26"/>
      <c r="BU122" s="26"/>
      <c r="BV122" s="26"/>
      <c r="BW122" s="27"/>
      <c r="BX122" s="26"/>
      <c r="BY122" s="26"/>
      <c r="BZ122" s="26"/>
      <c r="CA122" s="27"/>
      <c r="CB122" s="26"/>
      <c r="CC122" s="26"/>
      <c r="CD122" s="26"/>
      <c r="CE122" s="26"/>
    </row>
    <row r="123" spans="1:83" x14ac:dyDescent="0.25">
      <c r="A123" s="135" t="s">
        <v>251</v>
      </c>
      <c r="B123" s="30">
        <f t="shared" si="107"/>
        <v>138.80000000000001</v>
      </c>
      <c r="C123" s="30">
        <f t="shared" si="108"/>
        <v>139</v>
      </c>
      <c r="D123" s="30">
        <f t="shared" si="109"/>
        <v>139</v>
      </c>
      <c r="E123" s="30"/>
      <c r="F123" s="30">
        <f t="shared" si="100"/>
        <v>95.85978999999999</v>
      </c>
      <c r="G123" s="26">
        <f t="shared" si="136"/>
        <v>68.963877697841724</v>
      </c>
      <c r="H123" s="26"/>
      <c r="I123" s="26"/>
      <c r="J123" s="26"/>
      <c r="K123" s="26"/>
      <c r="L123" s="26"/>
      <c r="M123" s="26"/>
      <c r="N123" s="26"/>
      <c r="O123" s="27"/>
      <c r="P123" s="26"/>
      <c r="Q123" s="26"/>
      <c r="R123" s="26"/>
      <c r="S123" s="27"/>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7"/>
      <c r="BD123" s="26"/>
      <c r="BE123" s="26"/>
      <c r="BF123" s="26"/>
      <c r="BG123" s="26"/>
      <c r="BH123" s="26">
        <v>138.80000000000001</v>
      </c>
      <c r="BI123" s="26">
        <v>139</v>
      </c>
      <c r="BJ123" s="26">
        <v>95.85978999999999</v>
      </c>
      <c r="BK123" s="26">
        <f t="shared" si="137"/>
        <v>68.963877697841724</v>
      </c>
      <c r="BL123" s="26"/>
      <c r="BM123" s="26"/>
      <c r="BN123" s="26"/>
      <c r="BO123" s="26"/>
      <c r="BP123" s="26"/>
      <c r="BQ123" s="26"/>
      <c r="BR123" s="26"/>
      <c r="BS123" s="27"/>
      <c r="BT123" s="26"/>
      <c r="BU123" s="26"/>
      <c r="BV123" s="26"/>
      <c r="BW123" s="27"/>
      <c r="BX123" s="26"/>
      <c r="BY123" s="26"/>
      <c r="BZ123" s="26"/>
      <c r="CA123" s="27"/>
      <c r="CB123" s="26"/>
      <c r="CC123" s="26"/>
      <c r="CD123" s="26"/>
      <c r="CE123" s="26"/>
    </row>
    <row r="124" spans="1:83" x14ac:dyDescent="0.25">
      <c r="A124" s="135" t="s">
        <v>368</v>
      </c>
      <c r="B124" s="30">
        <f t="shared" si="107"/>
        <v>138.80000000000001</v>
      </c>
      <c r="C124" s="30">
        <f t="shared" si="108"/>
        <v>139</v>
      </c>
      <c r="D124" s="30">
        <f t="shared" si="109"/>
        <v>139</v>
      </c>
      <c r="E124" s="30"/>
      <c r="F124" s="30">
        <f t="shared" si="100"/>
        <v>93.289119999999997</v>
      </c>
      <c r="G124" s="26">
        <f t="shared" si="136"/>
        <v>67.114474820143883</v>
      </c>
      <c r="H124" s="26"/>
      <c r="I124" s="26"/>
      <c r="J124" s="26"/>
      <c r="K124" s="26"/>
      <c r="L124" s="26"/>
      <c r="M124" s="26"/>
      <c r="N124" s="26"/>
      <c r="O124" s="27"/>
      <c r="P124" s="26"/>
      <c r="Q124" s="26"/>
      <c r="R124" s="26"/>
      <c r="S124" s="27"/>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7"/>
      <c r="BD124" s="26"/>
      <c r="BE124" s="26"/>
      <c r="BF124" s="26"/>
      <c r="BG124" s="26"/>
      <c r="BH124" s="26">
        <v>138.80000000000001</v>
      </c>
      <c r="BI124" s="26">
        <v>139</v>
      </c>
      <c r="BJ124" s="26">
        <v>93.289119999999997</v>
      </c>
      <c r="BK124" s="26">
        <f t="shared" si="137"/>
        <v>67.114474820143883</v>
      </c>
      <c r="BL124" s="26"/>
      <c r="BM124" s="26"/>
      <c r="BN124" s="26"/>
      <c r="BO124" s="26"/>
      <c r="BP124" s="26"/>
      <c r="BQ124" s="26"/>
      <c r="BR124" s="26"/>
      <c r="BS124" s="27"/>
      <c r="BT124" s="26"/>
      <c r="BU124" s="26"/>
      <c r="BV124" s="26"/>
      <c r="BW124" s="27"/>
      <c r="BX124" s="26"/>
      <c r="BY124" s="26"/>
      <c r="BZ124" s="26"/>
      <c r="CA124" s="27"/>
      <c r="CB124" s="26"/>
      <c r="CC124" s="26"/>
      <c r="CD124" s="26"/>
      <c r="CE124" s="26"/>
    </row>
    <row r="125" spans="1:83" s="154" customFormat="1" ht="31.5" x14ac:dyDescent="0.25">
      <c r="A125" s="137" t="s">
        <v>197</v>
      </c>
      <c r="B125" s="75">
        <f t="shared" si="107"/>
        <v>252156.20000000004</v>
      </c>
      <c r="C125" s="75">
        <f t="shared" si="108"/>
        <v>281238.00000000006</v>
      </c>
      <c r="D125" s="75">
        <f t="shared" si="109"/>
        <v>281238.00000000006</v>
      </c>
      <c r="E125" s="75"/>
      <c r="F125" s="75">
        <f t="shared" si="100"/>
        <v>190821.25666999997</v>
      </c>
      <c r="G125" s="29">
        <f t="shared" si="136"/>
        <v>67.850452879767289</v>
      </c>
      <c r="H125" s="29">
        <f>SUM(H126:H138)</f>
        <v>476.1</v>
      </c>
      <c r="I125" s="29">
        <f>SUM(I126:I138)</f>
        <v>367.6</v>
      </c>
      <c r="J125" s="29">
        <f>SUM(J126:J138)</f>
        <v>140.77601000000001</v>
      </c>
      <c r="K125" s="29">
        <f>J125/I125*100</f>
        <v>38.295976605005443</v>
      </c>
      <c r="L125" s="29">
        <f>SUM(L126:L138)</f>
        <v>129.1</v>
      </c>
      <c r="M125" s="29">
        <f>SUM(M126:M138)</f>
        <v>128.1</v>
      </c>
      <c r="N125" s="29">
        <f>SUM(N126:N138)</f>
        <v>67.209119999999999</v>
      </c>
      <c r="O125" s="29">
        <f>N125/M125*100</f>
        <v>52.466135831381735</v>
      </c>
      <c r="P125" s="29">
        <f>SUM(P126:P138)</f>
        <v>2426</v>
      </c>
      <c r="Q125" s="29">
        <f>SUM(Q126:Q138)</f>
        <v>1083.3</v>
      </c>
      <c r="R125" s="29">
        <f>SUM(R126:R138)</f>
        <v>611.65260000000001</v>
      </c>
      <c r="S125" s="29">
        <f>R125/Q125*100</f>
        <v>56.461977291608974</v>
      </c>
      <c r="T125" s="29">
        <f>SUM(T126:T138)</f>
        <v>26039.7</v>
      </c>
      <c r="U125" s="29">
        <f>SUM(U126:U138)</f>
        <v>28941.7</v>
      </c>
      <c r="V125" s="29">
        <f>SUM(V126:V138)</f>
        <v>20289.619559999999</v>
      </c>
      <c r="W125" s="29">
        <f>V125/U125*100</f>
        <v>70.105140886679067</v>
      </c>
      <c r="X125" s="29">
        <f>SUM(X126:X138)</f>
        <v>2703.2</v>
      </c>
      <c r="Y125" s="29">
        <f>SUM(Y126:Y138)</f>
        <v>2703.2</v>
      </c>
      <c r="Z125" s="29">
        <f>SUM(Z126:Z138)</f>
        <v>959.06932999999992</v>
      </c>
      <c r="AA125" s="29">
        <f>Z125/Y125*100</f>
        <v>35.47903706717964</v>
      </c>
      <c r="AB125" s="29">
        <f>SUM(AB126:AB138)</f>
        <v>122.3</v>
      </c>
      <c r="AC125" s="29">
        <f>SUM(AC126:AC138)</f>
        <v>121.2</v>
      </c>
      <c r="AD125" s="29">
        <f>SUM(AD126:AD138)</f>
        <v>45.773000000000003</v>
      </c>
      <c r="AE125" s="29">
        <f>AD125/AC125*100</f>
        <v>37.766501650165019</v>
      </c>
      <c r="AF125" s="29">
        <f>SUM(AF126:AF138)</f>
        <v>201763.4</v>
      </c>
      <c r="AG125" s="29">
        <f>SUM(AG126:AG138)</f>
        <v>218251.8</v>
      </c>
      <c r="AH125" s="29">
        <f>SUM(AH126:AH138)</f>
        <v>149179.01246999999</v>
      </c>
      <c r="AI125" s="29">
        <f>AH125/AG125*100</f>
        <v>68.351790212039489</v>
      </c>
      <c r="AJ125" s="29">
        <f>SUM(AJ126:AJ138)</f>
        <v>466.7</v>
      </c>
      <c r="AK125" s="29">
        <f>SUM(AK126:AK138)</f>
        <v>466.7</v>
      </c>
      <c r="AL125" s="29">
        <f>SUM(AL126:AL138)</f>
        <v>282.73437000000001</v>
      </c>
      <c r="AM125" s="28">
        <f>AL125/AK125*100</f>
        <v>60.581609170773518</v>
      </c>
      <c r="AN125" s="29">
        <f t="shared" ref="AN125" si="138">SUM(AN126:AN138)</f>
        <v>0</v>
      </c>
      <c r="AO125" s="29">
        <f t="shared" ref="AO125:BB125" si="139">SUM(AO126:AO138)</f>
        <v>0</v>
      </c>
      <c r="AP125" s="29">
        <f t="shared" si="139"/>
        <v>0</v>
      </c>
      <c r="AQ125" s="29">
        <f t="shared" si="139"/>
        <v>0</v>
      </c>
      <c r="AR125" s="29">
        <f t="shared" ref="AR125" si="140">SUM(AR126:AR138)</f>
        <v>466.7</v>
      </c>
      <c r="AS125" s="29">
        <f t="shared" si="139"/>
        <v>466.7</v>
      </c>
      <c r="AT125" s="29">
        <f t="shared" si="139"/>
        <v>303.77143999999998</v>
      </c>
      <c r="AU125" s="29">
        <f t="shared" si="139"/>
        <v>65.089230769230767</v>
      </c>
      <c r="AV125" s="29">
        <f t="shared" ref="AV125" si="141">SUM(AV126:AV138)</f>
        <v>466.7</v>
      </c>
      <c r="AW125" s="29">
        <f t="shared" si="139"/>
        <v>466.7</v>
      </c>
      <c r="AX125" s="29">
        <f t="shared" si="139"/>
        <v>253.06721999999999</v>
      </c>
      <c r="AY125" s="29">
        <f t="shared" si="139"/>
        <v>54.224816798800092</v>
      </c>
      <c r="AZ125" s="29">
        <f t="shared" ref="AZ125" si="142">SUM(AZ126:AZ138)</f>
        <v>1046.5999999999999</v>
      </c>
      <c r="BA125" s="29">
        <f t="shared" si="139"/>
        <v>1046.5999999999999</v>
      </c>
      <c r="BB125" s="29">
        <f t="shared" si="139"/>
        <v>784.8</v>
      </c>
      <c r="BC125" s="29">
        <f>BB125/BA125*100</f>
        <v>74.985667876934841</v>
      </c>
      <c r="BD125" s="29">
        <v>0</v>
      </c>
      <c r="BE125" s="29">
        <f t="shared" ref="BE125:BJ125" si="143">SUM(BE126:BE138)</f>
        <v>0</v>
      </c>
      <c r="BF125" s="29">
        <f t="shared" si="143"/>
        <v>0</v>
      </c>
      <c r="BG125" s="29">
        <f t="shared" si="143"/>
        <v>0</v>
      </c>
      <c r="BH125" s="29">
        <f t="shared" si="143"/>
        <v>1943.1999999999998</v>
      </c>
      <c r="BI125" s="29">
        <f t="shared" si="143"/>
        <v>1946</v>
      </c>
      <c r="BJ125" s="29">
        <f t="shared" si="143"/>
        <v>1208.3513500000001</v>
      </c>
      <c r="BK125" s="28">
        <f t="shared" si="137"/>
        <v>62.094108427543681</v>
      </c>
      <c r="BL125" s="29">
        <f>SUM(BL126:BL138)</f>
        <v>13905.4</v>
      </c>
      <c r="BM125" s="29">
        <f>SUM(BM126:BM138)</f>
        <v>24898.799999999999</v>
      </c>
      <c r="BN125" s="29">
        <f>SUM(BN126:BN138)</f>
        <v>16586.570199999998</v>
      </c>
      <c r="BO125" s="29">
        <f>BN125/BM125*100</f>
        <v>66.615942133757443</v>
      </c>
      <c r="BP125" s="29">
        <f>SUM(BP126:BP138)</f>
        <v>198.5</v>
      </c>
      <c r="BQ125" s="29">
        <f>SUM(BQ126:BQ138)</f>
        <v>348.4</v>
      </c>
      <c r="BR125" s="29">
        <f>SUM(BR126:BR138)</f>
        <v>108.85</v>
      </c>
      <c r="BS125" s="29">
        <f>BR125/BQ125*100</f>
        <v>31.242824339839263</v>
      </c>
      <c r="BT125" s="29">
        <f>SUM(BT126:BT138)</f>
        <v>2.6</v>
      </c>
      <c r="BU125" s="29">
        <f>SUM(BU126:BU138)</f>
        <v>1.2</v>
      </c>
      <c r="BV125" s="29">
        <f>SUM(BV126:BV138)</f>
        <v>0</v>
      </c>
      <c r="BW125" s="29">
        <f>BV125/BU125*100</f>
        <v>0</v>
      </c>
      <c r="BX125" s="29"/>
      <c r="BY125" s="29"/>
      <c r="BZ125" s="29"/>
      <c r="CA125" s="29"/>
      <c r="CB125" s="29">
        <f>SUM(CB126:CB138)</f>
        <v>0</v>
      </c>
      <c r="CC125" s="29">
        <f>SUM(CC126:CC138)</f>
        <v>0</v>
      </c>
      <c r="CD125" s="29">
        <f>SUM(CD126:CD138)</f>
        <v>0</v>
      </c>
      <c r="CE125" s="29"/>
    </row>
    <row r="126" spans="1:83" ht="31.5" x14ac:dyDescent="0.25">
      <c r="A126" s="135" t="s">
        <v>196</v>
      </c>
      <c r="B126" s="30">
        <f t="shared" si="107"/>
        <v>250213.00000000003</v>
      </c>
      <c r="C126" s="30">
        <f t="shared" si="108"/>
        <v>279292.00000000006</v>
      </c>
      <c r="D126" s="30">
        <f t="shared" si="109"/>
        <v>279292.00000000006</v>
      </c>
      <c r="E126" s="30"/>
      <c r="F126" s="30">
        <f t="shared" si="100"/>
        <v>189612.90531999996</v>
      </c>
      <c r="G126" s="27">
        <f t="shared" si="136"/>
        <v>67.890560889678156</v>
      </c>
      <c r="H126" s="27">
        <v>476.1</v>
      </c>
      <c r="I126" s="27">
        <v>367.6</v>
      </c>
      <c r="J126" s="27">
        <v>140.77601000000001</v>
      </c>
      <c r="K126" s="27">
        <f>J126/I126*100</f>
        <v>38.295976605005443</v>
      </c>
      <c r="L126" s="27">
        <v>129.1</v>
      </c>
      <c r="M126" s="27">
        <v>128.1</v>
      </c>
      <c r="N126" s="27">
        <v>67.209119999999999</v>
      </c>
      <c r="O126" s="27">
        <f>N126/M126*100</f>
        <v>52.466135831381735</v>
      </c>
      <c r="P126" s="27">
        <v>2426</v>
      </c>
      <c r="Q126" s="27">
        <v>1083.3</v>
      </c>
      <c r="R126" s="27">
        <v>611.65260000000001</v>
      </c>
      <c r="S126" s="27">
        <f>R126/Q126*100</f>
        <v>56.461977291608974</v>
      </c>
      <c r="T126" s="27">
        <v>26039.7</v>
      </c>
      <c r="U126" s="27">
        <v>28941.7</v>
      </c>
      <c r="V126" s="27">
        <v>20289.619559999999</v>
      </c>
      <c r="W126" s="27">
        <f>V126/U126*100</f>
        <v>70.105140886679067</v>
      </c>
      <c r="X126" s="27">
        <v>2703.2</v>
      </c>
      <c r="Y126" s="27">
        <v>2703.2</v>
      </c>
      <c r="Z126" s="27">
        <v>959.06932999999992</v>
      </c>
      <c r="AA126" s="27">
        <f>Z126/Y126*100</f>
        <v>35.47903706717964</v>
      </c>
      <c r="AB126" s="27">
        <v>122.3</v>
      </c>
      <c r="AC126" s="27">
        <v>121.2</v>
      </c>
      <c r="AD126" s="27">
        <v>45.773000000000003</v>
      </c>
      <c r="AE126" s="27">
        <f>AD126/AC126*100</f>
        <v>37.766501650165019</v>
      </c>
      <c r="AF126" s="27">
        <v>201763.4</v>
      </c>
      <c r="AG126" s="27">
        <v>218251.8</v>
      </c>
      <c r="AH126" s="27">
        <v>149179.01246999999</v>
      </c>
      <c r="AI126" s="27">
        <f>AH126/AG126*100</f>
        <v>68.351790212039489</v>
      </c>
      <c r="AJ126" s="27">
        <v>466.7</v>
      </c>
      <c r="AK126" s="27">
        <v>466.7</v>
      </c>
      <c r="AL126" s="27">
        <v>282.73437000000001</v>
      </c>
      <c r="AM126" s="26">
        <f>AL126/AK126*100</f>
        <v>60.581609170773518</v>
      </c>
      <c r="AN126" s="26"/>
      <c r="AO126" s="26"/>
      <c r="AP126" s="27"/>
      <c r="AQ126" s="27"/>
      <c r="AR126" s="27">
        <v>466.7</v>
      </c>
      <c r="AS126" s="27">
        <v>466.7</v>
      </c>
      <c r="AT126" s="27">
        <v>303.77143999999998</v>
      </c>
      <c r="AU126" s="27">
        <f>AT126/AS126*100</f>
        <v>65.089230769230767</v>
      </c>
      <c r="AV126" s="27">
        <v>466.7</v>
      </c>
      <c r="AW126" s="27">
        <v>466.7</v>
      </c>
      <c r="AX126" s="27">
        <v>253.06721999999999</v>
      </c>
      <c r="AY126" s="27">
        <f>AX126/AW126*100</f>
        <v>54.224816798800092</v>
      </c>
      <c r="AZ126" s="27">
        <v>1046.5999999999999</v>
      </c>
      <c r="BA126" s="27">
        <v>1046.5999999999999</v>
      </c>
      <c r="BB126" s="27">
        <v>784.8</v>
      </c>
      <c r="BC126" s="27">
        <f>BB126/BA126*100</f>
        <v>74.985667876934841</v>
      </c>
      <c r="BD126" s="27"/>
      <c r="BE126" s="27"/>
      <c r="BF126" s="27"/>
      <c r="BG126" s="27"/>
      <c r="BH126" s="27"/>
      <c r="BI126" s="27"/>
      <c r="BJ126" s="27"/>
      <c r="BK126" s="26"/>
      <c r="BL126" s="27">
        <v>13905.4</v>
      </c>
      <c r="BM126" s="27">
        <v>24898.799999999999</v>
      </c>
      <c r="BN126" s="27">
        <v>16586.570199999998</v>
      </c>
      <c r="BO126" s="27">
        <f>BN126/BM126*100</f>
        <v>66.615942133757443</v>
      </c>
      <c r="BP126" s="27">
        <v>198.5</v>
      </c>
      <c r="BQ126" s="27">
        <v>348.4</v>
      </c>
      <c r="BR126" s="27">
        <v>108.85</v>
      </c>
      <c r="BS126" s="27">
        <f>BR126/BQ126*100</f>
        <v>31.242824339839263</v>
      </c>
      <c r="BT126" s="27">
        <v>2.6</v>
      </c>
      <c r="BU126" s="27">
        <v>1.2</v>
      </c>
      <c r="BV126" s="27">
        <v>0</v>
      </c>
      <c r="BW126" s="27">
        <f>BV126/BU126*100</f>
        <v>0</v>
      </c>
      <c r="BX126" s="27"/>
      <c r="BY126" s="27"/>
      <c r="BZ126" s="27"/>
      <c r="CA126" s="27"/>
      <c r="CB126" s="27"/>
      <c r="CC126" s="27"/>
      <c r="CD126" s="27"/>
      <c r="CE126" s="27"/>
    </row>
    <row r="127" spans="1:83" x14ac:dyDescent="0.25">
      <c r="A127" s="135" t="s">
        <v>369</v>
      </c>
      <c r="B127" s="30">
        <f t="shared" si="107"/>
        <v>138.80000000000001</v>
      </c>
      <c r="C127" s="30">
        <f t="shared" si="108"/>
        <v>139</v>
      </c>
      <c r="D127" s="30">
        <f t="shared" si="109"/>
        <v>139</v>
      </c>
      <c r="E127" s="30"/>
      <c r="F127" s="30">
        <f t="shared" si="100"/>
        <v>87.36215</v>
      </c>
      <c r="G127" s="26">
        <f t="shared" si="136"/>
        <v>62.850467625899277</v>
      </c>
      <c r="H127" s="26"/>
      <c r="I127" s="26"/>
      <c r="J127" s="26"/>
      <c r="K127" s="26"/>
      <c r="L127" s="26"/>
      <c r="M127" s="26"/>
      <c r="N127" s="26"/>
      <c r="O127" s="26"/>
      <c r="P127" s="26"/>
      <c r="Q127" s="26"/>
      <c r="R127" s="26"/>
      <c r="S127" s="26"/>
      <c r="T127" s="26"/>
      <c r="U127" s="26"/>
      <c r="V127" s="26"/>
      <c r="W127" s="27"/>
      <c r="X127" s="26"/>
      <c r="Y127" s="26"/>
      <c r="Z127" s="26"/>
      <c r="AA127" s="26"/>
      <c r="AB127" s="26"/>
      <c r="AC127" s="26"/>
      <c r="AD127" s="26"/>
      <c r="AE127" s="27"/>
      <c r="AF127" s="26"/>
      <c r="AG127" s="26"/>
      <c r="AH127" s="26"/>
      <c r="AI127" s="27"/>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v>138.80000000000001</v>
      </c>
      <c r="BI127" s="26">
        <v>139</v>
      </c>
      <c r="BJ127" s="26">
        <v>87.36215</v>
      </c>
      <c r="BK127" s="26">
        <f t="shared" ref="BK127:BK136" si="144">BJ127/BI127*100</f>
        <v>62.850467625899277</v>
      </c>
      <c r="BL127" s="26"/>
      <c r="BM127" s="26"/>
      <c r="BN127" s="26"/>
      <c r="BO127" s="27"/>
      <c r="BP127" s="26"/>
      <c r="BQ127" s="26"/>
      <c r="BR127" s="26"/>
      <c r="BS127" s="27"/>
      <c r="BT127" s="26"/>
      <c r="BU127" s="26"/>
      <c r="BV127" s="26"/>
      <c r="BW127" s="27"/>
      <c r="BX127" s="26"/>
      <c r="BY127" s="26"/>
      <c r="BZ127" s="26"/>
      <c r="CA127" s="27"/>
      <c r="CB127" s="26"/>
      <c r="CC127" s="26"/>
      <c r="CD127" s="26"/>
      <c r="CE127" s="26"/>
    </row>
    <row r="128" spans="1:83" x14ac:dyDescent="0.25">
      <c r="A128" s="135" t="s">
        <v>370</v>
      </c>
      <c r="B128" s="30">
        <f t="shared" si="107"/>
        <v>138.80000000000001</v>
      </c>
      <c r="C128" s="30">
        <f t="shared" si="108"/>
        <v>139</v>
      </c>
      <c r="D128" s="30">
        <f t="shared" si="109"/>
        <v>139</v>
      </c>
      <c r="E128" s="30"/>
      <c r="F128" s="30">
        <f t="shared" si="100"/>
        <v>87.363529999999997</v>
      </c>
      <c r="G128" s="26">
        <f t="shared" si="136"/>
        <v>62.851460431654672</v>
      </c>
      <c r="H128" s="26"/>
      <c r="I128" s="26"/>
      <c r="J128" s="26"/>
      <c r="K128" s="26"/>
      <c r="L128" s="26"/>
      <c r="M128" s="26"/>
      <c r="N128" s="26"/>
      <c r="O128" s="26"/>
      <c r="P128" s="26"/>
      <c r="Q128" s="26"/>
      <c r="R128" s="26"/>
      <c r="S128" s="26"/>
      <c r="T128" s="26"/>
      <c r="U128" s="26"/>
      <c r="V128" s="26"/>
      <c r="W128" s="27"/>
      <c r="X128" s="26"/>
      <c r="Y128" s="26"/>
      <c r="Z128" s="26"/>
      <c r="AA128" s="26"/>
      <c r="AB128" s="26"/>
      <c r="AC128" s="26"/>
      <c r="AD128" s="26"/>
      <c r="AE128" s="27"/>
      <c r="AF128" s="26"/>
      <c r="AG128" s="26"/>
      <c r="AH128" s="26"/>
      <c r="AI128" s="27"/>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v>138.80000000000001</v>
      </c>
      <c r="BI128" s="26">
        <v>139</v>
      </c>
      <c r="BJ128" s="26">
        <v>87.363529999999997</v>
      </c>
      <c r="BK128" s="26">
        <f t="shared" si="144"/>
        <v>62.851460431654672</v>
      </c>
      <c r="BL128" s="26"/>
      <c r="BM128" s="26"/>
      <c r="BN128" s="26"/>
      <c r="BO128" s="27"/>
      <c r="BP128" s="26"/>
      <c r="BQ128" s="26"/>
      <c r="BR128" s="26"/>
      <c r="BS128" s="27"/>
      <c r="BT128" s="26"/>
      <c r="BU128" s="26"/>
      <c r="BV128" s="26"/>
      <c r="BW128" s="27"/>
      <c r="BX128" s="26"/>
      <c r="BY128" s="26"/>
      <c r="BZ128" s="26"/>
      <c r="CA128" s="27"/>
      <c r="CB128" s="26"/>
      <c r="CC128" s="26"/>
      <c r="CD128" s="26"/>
      <c r="CE128" s="26"/>
    </row>
    <row r="129" spans="1:83" x14ac:dyDescent="0.25">
      <c r="A129" s="135" t="s">
        <v>371</v>
      </c>
      <c r="B129" s="30">
        <f t="shared" si="107"/>
        <v>347</v>
      </c>
      <c r="C129" s="30">
        <f t="shared" si="108"/>
        <v>347.5</v>
      </c>
      <c r="D129" s="30">
        <f t="shared" si="109"/>
        <v>347.5</v>
      </c>
      <c r="E129" s="30"/>
      <c r="F129" s="30">
        <f t="shared" si="100"/>
        <v>214.81619000000001</v>
      </c>
      <c r="G129" s="26">
        <f t="shared" si="136"/>
        <v>61.817608633093521</v>
      </c>
      <c r="H129" s="26"/>
      <c r="I129" s="26"/>
      <c r="J129" s="26"/>
      <c r="K129" s="26"/>
      <c r="L129" s="26"/>
      <c r="M129" s="26"/>
      <c r="N129" s="26"/>
      <c r="O129" s="26"/>
      <c r="P129" s="26"/>
      <c r="Q129" s="26"/>
      <c r="R129" s="26"/>
      <c r="S129" s="26"/>
      <c r="T129" s="26"/>
      <c r="U129" s="26"/>
      <c r="V129" s="26"/>
      <c r="W129" s="27"/>
      <c r="X129" s="26"/>
      <c r="Y129" s="26"/>
      <c r="Z129" s="26"/>
      <c r="AA129" s="26"/>
      <c r="AB129" s="26"/>
      <c r="AC129" s="26"/>
      <c r="AD129" s="26"/>
      <c r="AE129" s="27"/>
      <c r="AF129" s="26"/>
      <c r="AG129" s="26"/>
      <c r="AH129" s="26"/>
      <c r="AI129" s="27"/>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v>347</v>
      </c>
      <c r="BI129" s="26">
        <v>347.5</v>
      </c>
      <c r="BJ129" s="26">
        <v>214.81619000000001</v>
      </c>
      <c r="BK129" s="26">
        <f t="shared" si="144"/>
        <v>61.817608633093521</v>
      </c>
      <c r="BL129" s="26"/>
      <c r="BM129" s="26"/>
      <c r="BN129" s="26"/>
      <c r="BO129" s="27"/>
      <c r="BP129" s="26"/>
      <c r="BQ129" s="26"/>
      <c r="BR129" s="26"/>
      <c r="BS129" s="27"/>
      <c r="BT129" s="26"/>
      <c r="BU129" s="26"/>
      <c r="BV129" s="26"/>
      <c r="BW129" s="27"/>
      <c r="BX129" s="26"/>
      <c r="BY129" s="26"/>
      <c r="BZ129" s="26"/>
      <c r="CA129" s="27"/>
      <c r="CB129" s="26"/>
      <c r="CC129" s="26"/>
      <c r="CD129" s="26"/>
      <c r="CE129" s="26"/>
    </row>
    <row r="130" spans="1:83" x14ac:dyDescent="0.25">
      <c r="A130" s="135" t="s">
        <v>372</v>
      </c>
      <c r="B130" s="30">
        <f t="shared" si="107"/>
        <v>138.80000000000001</v>
      </c>
      <c r="C130" s="30">
        <f t="shared" si="108"/>
        <v>139</v>
      </c>
      <c r="D130" s="30">
        <f t="shared" si="109"/>
        <v>139</v>
      </c>
      <c r="E130" s="30"/>
      <c r="F130" s="30">
        <f t="shared" si="100"/>
        <v>85.52546000000001</v>
      </c>
      <c r="G130" s="26">
        <f t="shared" si="136"/>
        <v>61.529107913669066</v>
      </c>
      <c r="H130" s="26"/>
      <c r="I130" s="26"/>
      <c r="J130" s="26"/>
      <c r="K130" s="26"/>
      <c r="L130" s="26"/>
      <c r="M130" s="26"/>
      <c r="N130" s="26"/>
      <c r="O130" s="26"/>
      <c r="P130" s="26"/>
      <c r="Q130" s="26"/>
      <c r="R130" s="26"/>
      <c r="S130" s="26"/>
      <c r="T130" s="26"/>
      <c r="U130" s="26"/>
      <c r="V130" s="26"/>
      <c r="W130" s="27"/>
      <c r="X130" s="26"/>
      <c r="Y130" s="26"/>
      <c r="Z130" s="26"/>
      <c r="AA130" s="26"/>
      <c r="AB130" s="26"/>
      <c r="AC130" s="26"/>
      <c r="AD130" s="26"/>
      <c r="AE130" s="27"/>
      <c r="AF130" s="26"/>
      <c r="AG130" s="26"/>
      <c r="AH130" s="26"/>
      <c r="AI130" s="27"/>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v>138.80000000000001</v>
      </c>
      <c r="BI130" s="26">
        <v>139</v>
      </c>
      <c r="BJ130" s="26">
        <v>85.52546000000001</v>
      </c>
      <c r="BK130" s="26">
        <f t="shared" si="144"/>
        <v>61.529107913669066</v>
      </c>
      <c r="BL130" s="26"/>
      <c r="BM130" s="26"/>
      <c r="BN130" s="26"/>
      <c r="BO130" s="27"/>
      <c r="BP130" s="26"/>
      <c r="BQ130" s="26"/>
      <c r="BR130" s="26"/>
      <c r="BS130" s="27"/>
      <c r="BT130" s="26"/>
      <c r="BU130" s="26"/>
      <c r="BV130" s="26"/>
      <c r="BW130" s="27"/>
      <c r="BX130" s="26"/>
      <c r="BY130" s="26"/>
      <c r="BZ130" s="26"/>
      <c r="CA130" s="27"/>
      <c r="CB130" s="26"/>
      <c r="CC130" s="26"/>
      <c r="CD130" s="26"/>
      <c r="CE130" s="26"/>
    </row>
    <row r="131" spans="1:83" x14ac:dyDescent="0.25">
      <c r="A131" s="135" t="s">
        <v>195</v>
      </c>
      <c r="B131" s="30">
        <f t="shared" si="107"/>
        <v>347</v>
      </c>
      <c r="C131" s="30">
        <f t="shared" si="108"/>
        <v>347.5</v>
      </c>
      <c r="D131" s="30">
        <f t="shared" si="109"/>
        <v>347.5</v>
      </c>
      <c r="E131" s="30"/>
      <c r="F131" s="30">
        <f t="shared" si="100"/>
        <v>227.07704999999999</v>
      </c>
      <c r="G131" s="26">
        <f t="shared" si="136"/>
        <v>65.345913669064743</v>
      </c>
      <c r="H131" s="26"/>
      <c r="I131" s="26"/>
      <c r="J131" s="26"/>
      <c r="K131" s="26"/>
      <c r="L131" s="26"/>
      <c r="M131" s="26"/>
      <c r="N131" s="26"/>
      <c r="O131" s="26"/>
      <c r="P131" s="26"/>
      <c r="Q131" s="26"/>
      <c r="R131" s="26"/>
      <c r="S131" s="26"/>
      <c r="T131" s="26"/>
      <c r="U131" s="26"/>
      <c r="V131" s="26"/>
      <c r="W131" s="27"/>
      <c r="X131" s="26"/>
      <c r="Y131" s="26"/>
      <c r="Z131" s="26"/>
      <c r="AA131" s="26"/>
      <c r="AB131" s="26"/>
      <c r="AC131" s="26"/>
      <c r="AD131" s="26"/>
      <c r="AE131" s="27"/>
      <c r="AF131" s="26"/>
      <c r="AG131" s="26"/>
      <c r="AH131" s="26"/>
      <c r="AI131" s="27"/>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v>347</v>
      </c>
      <c r="BI131" s="26">
        <v>347.5</v>
      </c>
      <c r="BJ131" s="26">
        <v>227.07704999999999</v>
      </c>
      <c r="BK131" s="26">
        <f t="shared" si="144"/>
        <v>65.345913669064743</v>
      </c>
      <c r="BL131" s="26"/>
      <c r="BM131" s="26"/>
      <c r="BN131" s="26"/>
      <c r="BO131" s="27"/>
      <c r="BP131" s="26"/>
      <c r="BQ131" s="26"/>
      <c r="BR131" s="26"/>
      <c r="BS131" s="27"/>
      <c r="BT131" s="26"/>
      <c r="BU131" s="26"/>
      <c r="BV131" s="26"/>
      <c r="BW131" s="27"/>
      <c r="BX131" s="26"/>
      <c r="BY131" s="26"/>
      <c r="BZ131" s="26"/>
      <c r="CA131" s="27"/>
      <c r="CB131" s="26"/>
      <c r="CC131" s="26"/>
      <c r="CD131" s="26"/>
      <c r="CE131" s="26"/>
    </row>
    <row r="132" spans="1:83" x14ac:dyDescent="0.25">
      <c r="A132" s="135" t="s">
        <v>373</v>
      </c>
      <c r="B132" s="30">
        <f t="shared" si="107"/>
        <v>138.80000000000001</v>
      </c>
      <c r="C132" s="30">
        <f t="shared" si="108"/>
        <v>139</v>
      </c>
      <c r="D132" s="30">
        <f t="shared" si="109"/>
        <v>139</v>
      </c>
      <c r="E132" s="30"/>
      <c r="F132" s="30">
        <f t="shared" si="100"/>
        <v>65.405900000000003</v>
      </c>
      <c r="G132" s="26">
        <f t="shared" si="136"/>
        <v>47.054604316546765</v>
      </c>
      <c r="H132" s="26"/>
      <c r="I132" s="26"/>
      <c r="J132" s="26"/>
      <c r="K132" s="26"/>
      <c r="L132" s="26"/>
      <c r="M132" s="26"/>
      <c r="N132" s="26"/>
      <c r="O132" s="26"/>
      <c r="P132" s="26"/>
      <c r="Q132" s="26"/>
      <c r="R132" s="26"/>
      <c r="S132" s="26"/>
      <c r="T132" s="26"/>
      <c r="U132" s="26"/>
      <c r="V132" s="26"/>
      <c r="W132" s="27"/>
      <c r="X132" s="26"/>
      <c r="Y132" s="26"/>
      <c r="Z132" s="26"/>
      <c r="AA132" s="26"/>
      <c r="AB132" s="26"/>
      <c r="AC132" s="26"/>
      <c r="AD132" s="26"/>
      <c r="AE132" s="27"/>
      <c r="AF132" s="26"/>
      <c r="AG132" s="26"/>
      <c r="AH132" s="26"/>
      <c r="AI132" s="27"/>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v>138.80000000000001</v>
      </c>
      <c r="BI132" s="26">
        <v>139</v>
      </c>
      <c r="BJ132" s="26">
        <v>65.405900000000003</v>
      </c>
      <c r="BK132" s="26">
        <f t="shared" si="144"/>
        <v>47.054604316546765</v>
      </c>
      <c r="BL132" s="26"/>
      <c r="BM132" s="26"/>
      <c r="BN132" s="26"/>
      <c r="BO132" s="27"/>
      <c r="BP132" s="26"/>
      <c r="BQ132" s="26"/>
      <c r="BR132" s="26"/>
      <c r="BS132" s="27"/>
      <c r="BT132" s="26"/>
      <c r="BU132" s="26"/>
      <c r="BV132" s="26"/>
      <c r="BW132" s="27"/>
      <c r="BX132" s="26"/>
      <c r="BY132" s="26"/>
      <c r="BZ132" s="26"/>
      <c r="CA132" s="27"/>
      <c r="CB132" s="26"/>
      <c r="CC132" s="26"/>
      <c r="CD132" s="26"/>
      <c r="CE132" s="26"/>
    </row>
    <row r="133" spans="1:83" x14ac:dyDescent="0.25">
      <c r="A133" s="135" t="s">
        <v>515</v>
      </c>
      <c r="B133" s="30">
        <f t="shared" si="107"/>
        <v>138.80000000000001</v>
      </c>
      <c r="C133" s="30">
        <f t="shared" si="108"/>
        <v>139</v>
      </c>
      <c r="D133" s="30">
        <f t="shared" si="109"/>
        <v>139</v>
      </c>
      <c r="E133" s="30"/>
      <c r="F133" s="30">
        <f t="shared" si="100"/>
        <v>86.956639999999993</v>
      </c>
      <c r="G133" s="26">
        <f t="shared" si="136"/>
        <v>62.55873381294964</v>
      </c>
      <c r="H133" s="26"/>
      <c r="I133" s="26"/>
      <c r="J133" s="26"/>
      <c r="K133" s="26"/>
      <c r="L133" s="26"/>
      <c r="M133" s="26"/>
      <c r="N133" s="26"/>
      <c r="O133" s="26"/>
      <c r="P133" s="26"/>
      <c r="Q133" s="26"/>
      <c r="R133" s="26"/>
      <c r="S133" s="26"/>
      <c r="T133" s="26"/>
      <c r="U133" s="26"/>
      <c r="V133" s="26"/>
      <c r="W133" s="27"/>
      <c r="X133" s="26"/>
      <c r="Y133" s="26"/>
      <c r="Z133" s="26"/>
      <c r="AA133" s="26"/>
      <c r="AB133" s="26"/>
      <c r="AC133" s="26"/>
      <c r="AD133" s="26"/>
      <c r="AE133" s="27"/>
      <c r="AF133" s="26"/>
      <c r="AG133" s="26"/>
      <c r="AH133" s="26"/>
      <c r="AI133" s="27"/>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v>138.80000000000001</v>
      </c>
      <c r="BI133" s="26">
        <v>139</v>
      </c>
      <c r="BJ133" s="26">
        <v>86.956639999999993</v>
      </c>
      <c r="BK133" s="26">
        <f t="shared" si="144"/>
        <v>62.55873381294964</v>
      </c>
      <c r="BL133" s="26"/>
      <c r="BM133" s="26"/>
      <c r="BN133" s="26"/>
      <c r="BO133" s="27"/>
      <c r="BP133" s="26"/>
      <c r="BQ133" s="26"/>
      <c r="BR133" s="26"/>
      <c r="BS133" s="27"/>
      <c r="BT133" s="26"/>
      <c r="BU133" s="26"/>
      <c r="BV133" s="26"/>
      <c r="BW133" s="27"/>
      <c r="BX133" s="26"/>
      <c r="BY133" s="26"/>
      <c r="BZ133" s="26"/>
      <c r="CA133" s="27"/>
      <c r="CB133" s="26"/>
      <c r="CC133" s="26"/>
      <c r="CD133" s="26"/>
      <c r="CE133" s="26"/>
    </row>
    <row r="134" spans="1:83" x14ac:dyDescent="0.25">
      <c r="A134" s="135" t="s">
        <v>374</v>
      </c>
      <c r="B134" s="30">
        <f t="shared" si="107"/>
        <v>138.80000000000001</v>
      </c>
      <c r="C134" s="30">
        <f t="shared" si="108"/>
        <v>139</v>
      </c>
      <c r="D134" s="30">
        <f t="shared" si="109"/>
        <v>139</v>
      </c>
      <c r="E134" s="30"/>
      <c r="F134" s="30">
        <f t="shared" si="100"/>
        <v>92.03958999999999</v>
      </c>
      <c r="G134" s="26">
        <f t="shared" si="136"/>
        <v>66.215532374100718</v>
      </c>
      <c r="H134" s="26"/>
      <c r="I134" s="26"/>
      <c r="J134" s="26"/>
      <c r="K134" s="26"/>
      <c r="L134" s="26"/>
      <c r="M134" s="26"/>
      <c r="N134" s="26"/>
      <c r="O134" s="26"/>
      <c r="P134" s="26"/>
      <c r="Q134" s="26"/>
      <c r="R134" s="26"/>
      <c r="S134" s="26"/>
      <c r="T134" s="26"/>
      <c r="U134" s="26"/>
      <c r="V134" s="26"/>
      <c r="W134" s="27"/>
      <c r="X134" s="26"/>
      <c r="Y134" s="26"/>
      <c r="Z134" s="26"/>
      <c r="AA134" s="26"/>
      <c r="AB134" s="26"/>
      <c r="AC134" s="26"/>
      <c r="AD134" s="26"/>
      <c r="AE134" s="27"/>
      <c r="AF134" s="26"/>
      <c r="AG134" s="26"/>
      <c r="AH134" s="26"/>
      <c r="AI134" s="27"/>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v>138.80000000000001</v>
      </c>
      <c r="BI134" s="26">
        <v>139</v>
      </c>
      <c r="BJ134" s="26">
        <v>92.03958999999999</v>
      </c>
      <c r="BK134" s="26">
        <f t="shared" si="144"/>
        <v>66.215532374100718</v>
      </c>
      <c r="BL134" s="26"/>
      <c r="BM134" s="26"/>
      <c r="BN134" s="26"/>
      <c r="BO134" s="27"/>
      <c r="BP134" s="26"/>
      <c r="BQ134" s="26"/>
      <c r="BR134" s="26"/>
      <c r="BS134" s="27"/>
      <c r="BT134" s="26"/>
      <c r="BU134" s="26"/>
      <c r="BV134" s="26"/>
      <c r="BW134" s="27"/>
      <c r="BX134" s="26"/>
      <c r="BY134" s="26"/>
      <c r="BZ134" s="26"/>
      <c r="CA134" s="27"/>
      <c r="CB134" s="26"/>
      <c r="CC134" s="26"/>
      <c r="CD134" s="26"/>
      <c r="CE134" s="26"/>
    </row>
    <row r="135" spans="1:83" x14ac:dyDescent="0.25">
      <c r="A135" s="135" t="s">
        <v>375</v>
      </c>
      <c r="B135" s="30">
        <f t="shared" si="107"/>
        <v>138.80000000000001</v>
      </c>
      <c r="C135" s="30">
        <f t="shared" si="108"/>
        <v>139</v>
      </c>
      <c r="D135" s="30">
        <f t="shared" si="109"/>
        <v>139</v>
      </c>
      <c r="E135" s="30"/>
      <c r="F135" s="30">
        <f t="shared" si="100"/>
        <v>83.834999999999994</v>
      </c>
      <c r="G135" s="26">
        <f t="shared" si="136"/>
        <v>60.312949640287762</v>
      </c>
      <c r="H135" s="26"/>
      <c r="I135" s="26"/>
      <c r="J135" s="26"/>
      <c r="K135" s="26"/>
      <c r="L135" s="26"/>
      <c r="M135" s="26"/>
      <c r="N135" s="26"/>
      <c r="O135" s="26"/>
      <c r="P135" s="26"/>
      <c r="Q135" s="26"/>
      <c r="R135" s="26"/>
      <c r="S135" s="26"/>
      <c r="T135" s="26"/>
      <c r="U135" s="26"/>
      <c r="V135" s="26"/>
      <c r="W135" s="27"/>
      <c r="X135" s="26"/>
      <c r="Y135" s="26"/>
      <c r="Z135" s="26"/>
      <c r="AA135" s="26"/>
      <c r="AB135" s="26"/>
      <c r="AC135" s="26"/>
      <c r="AD135" s="26"/>
      <c r="AE135" s="27"/>
      <c r="AF135" s="26"/>
      <c r="AG135" s="26"/>
      <c r="AH135" s="26"/>
      <c r="AI135" s="27"/>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v>138.80000000000001</v>
      </c>
      <c r="BI135" s="26">
        <v>139</v>
      </c>
      <c r="BJ135" s="26">
        <v>83.834999999999994</v>
      </c>
      <c r="BK135" s="26">
        <f t="shared" si="144"/>
        <v>60.312949640287762</v>
      </c>
      <c r="BL135" s="26"/>
      <c r="BM135" s="26"/>
      <c r="BN135" s="26"/>
      <c r="BO135" s="27"/>
      <c r="BP135" s="26"/>
      <c r="BQ135" s="26"/>
      <c r="BR135" s="26"/>
      <c r="BS135" s="27"/>
      <c r="BT135" s="26"/>
      <c r="BU135" s="26"/>
      <c r="BV135" s="26"/>
      <c r="BW135" s="27"/>
      <c r="BX135" s="26"/>
      <c r="BY135" s="26"/>
      <c r="BZ135" s="26"/>
      <c r="CA135" s="27"/>
      <c r="CB135" s="26"/>
      <c r="CC135" s="26"/>
      <c r="CD135" s="26"/>
      <c r="CE135" s="26"/>
    </row>
    <row r="136" spans="1:83" x14ac:dyDescent="0.25">
      <c r="A136" s="135" t="s">
        <v>376</v>
      </c>
      <c r="B136" s="30">
        <f t="shared" si="107"/>
        <v>138.80000000000001</v>
      </c>
      <c r="C136" s="30">
        <f t="shared" si="108"/>
        <v>139</v>
      </c>
      <c r="D136" s="30">
        <f t="shared" si="109"/>
        <v>139</v>
      </c>
      <c r="E136" s="30"/>
      <c r="F136" s="30">
        <f t="shared" si="100"/>
        <v>89.833799999999997</v>
      </c>
      <c r="G136" s="26">
        <f t="shared" si="136"/>
        <v>64.628633093525181</v>
      </c>
      <c r="H136" s="26"/>
      <c r="I136" s="26"/>
      <c r="J136" s="26"/>
      <c r="K136" s="26"/>
      <c r="L136" s="26"/>
      <c r="M136" s="26"/>
      <c r="N136" s="26"/>
      <c r="O136" s="26"/>
      <c r="P136" s="26"/>
      <c r="Q136" s="26"/>
      <c r="R136" s="26"/>
      <c r="S136" s="26"/>
      <c r="T136" s="26"/>
      <c r="U136" s="26"/>
      <c r="V136" s="26"/>
      <c r="W136" s="27"/>
      <c r="X136" s="26"/>
      <c r="Y136" s="26"/>
      <c r="Z136" s="26"/>
      <c r="AA136" s="26"/>
      <c r="AB136" s="26"/>
      <c r="AC136" s="26"/>
      <c r="AD136" s="26"/>
      <c r="AE136" s="27"/>
      <c r="AF136" s="26"/>
      <c r="AG136" s="26"/>
      <c r="AH136" s="26"/>
      <c r="AI136" s="27"/>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v>138.80000000000001</v>
      </c>
      <c r="BI136" s="26">
        <v>139</v>
      </c>
      <c r="BJ136" s="26">
        <v>89.833799999999997</v>
      </c>
      <c r="BK136" s="26">
        <f t="shared" si="144"/>
        <v>64.628633093525181</v>
      </c>
      <c r="BL136" s="26"/>
      <c r="BM136" s="26"/>
      <c r="BN136" s="26"/>
      <c r="BO136" s="27"/>
      <c r="BP136" s="26"/>
      <c r="BQ136" s="26"/>
      <c r="BR136" s="26"/>
      <c r="BS136" s="27"/>
      <c r="BT136" s="26"/>
      <c r="BU136" s="26"/>
      <c r="BV136" s="26"/>
      <c r="BW136" s="27"/>
      <c r="BX136" s="26"/>
      <c r="BY136" s="26"/>
      <c r="BZ136" s="26"/>
      <c r="CA136" s="27"/>
      <c r="CB136" s="26"/>
      <c r="CC136" s="26"/>
      <c r="CD136" s="26"/>
      <c r="CE136" s="26"/>
    </row>
    <row r="137" spans="1:83" x14ac:dyDescent="0.25">
      <c r="A137" s="135" t="s">
        <v>514</v>
      </c>
      <c r="B137" s="30">
        <f t="shared" si="107"/>
        <v>0</v>
      </c>
      <c r="C137" s="30">
        <f t="shared" si="108"/>
        <v>0</v>
      </c>
      <c r="D137" s="30">
        <f t="shared" si="109"/>
        <v>0</v>
      </c>
      <c r="E137" s="30"/>
      <c r="F137" s="30">
        <f t="shared" si="100"/>
        <v>0</v>
      </c>
      <c r="G137" s="26"/>
      <c r="H137" s="26"/>
      <c r="I137" s="26"/>
      <c r="J137" s="26"/>
      <c r="K137" s="26"/>
      <c r="L137" s="26"/>
      <c r="M137" s="26"/>
      <c r="N137" s="26"/>
      <c r="O137" s="26"/>
      <c r="P137" s="26"/>
      <c r="Q137" s="26"/>
      <c r="R137" s="26"/>
      <c r="S137" s="26"/>
      <c r="T137" s="26"/>
      <c r="U137" s="26"/>
      <c r="V137" s="26"/>
      <c r="W137" s="27"/>
      <c r="X137" s="26"/>
      <c r="Y137" s="26"/>
      <c r="Z137" s="26"/>
      <c r="AA137" s="26"/>
      <c r="AB137" s="26"/>
      <c r="AC137" s="26"/>
      <c r="AD137" s="26"/>
      <c r="AE137" s="27"/>
      <c r="AF137" s="26"/>
      <c r="AG137" s="26"/>
      <c r="AH137" s="26"/>
      <c r="AI137" s="27"/>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7"/>
      <c r="BP137" s="26"/>
      <c r="BQ137" s="26"/>
      <c r="BR137" s="26"/>
      <c r="BS137" s="27"/>
      <c r="BT137" s="26"/>
      <c r="BU137" s="26"/>
      <c r="BV137" s="26"/>
      <c r="BW137" s="27"/>
      <c r="BX137" s="26"/>
      <c r="BY137" s="26"/>
      <c r="BZ137" s="26"/>
      <c r="CA137" s="27"/>
      <c r="CB137" s="26"/>
      <c r="CC137" s="26"/>
      <c r="CD137" s="26"/>
      <c r="CE137" s="26"/>
    </row>
    <row r="138" spans="1:83" x14ac:dyDescent="0.25">
      <c r="A138" s="135" t="s">
        <v>377</v>
      </c>
      <c r="B138" s="30">
        <f t="shared" si="107"/>
        <v>138.80000000000001</v>
      </c>
      <c r="C138" s="30">
        <f t="shared" si="108"/>
        <v>139</v>
      </c>
      <c r="D138" s="30">
        <f t="shared" si="109"/>
        <v>139</v>
      </c>
      <c r="E138" s="30"/>
      <c r="F138" s="30">
        <f t="shared" si="100"/>
        <v>88.136039999999994</v>
      </c>
      <c r="G138" s="26">
        <f>F138/C138*100</f>
        <v>63.407223021582723</v>
      </c>
      <c r="H138" s="26"/>
      <c r="I138" s="26"/>
      <c r="J138" s="26"/>
      <c r="K138" s="26"/>
      <c r="L138" s="26"/>
      <c r="M138" s="26"/>
      <c r="N138" s="26"/>
      <c r="O138" s="26"/>
      <c r="P138" s="26"/>
      <c r="Q138" s="26"/>
      <c r="R138" s="26"/>
      <c r="S138" s="26"/>
      <c r="T138" s="26"/>
      <c r="U138" s="26"/>
      <c r="V138" s="26"/>
      <c r="W138" s="27"/>
      <c r="X138" s="26"/>
      <c r="Y138" s="26"/>
      <c r="Z138" s="26"/>
      <c r="AA138" s="26"/>
      <c r="AB138" s="26"/>
      <c r="AC138" s="26"/>
      <c r="AD138" s="26"/>
      <c r="AE138" s="27"/>
      <c r="AF138" s="26"/>
      <c r="AG138" s="26"/>
      <c r="AH138" s="26"/>
      <c r="AI138" s="27"/>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v>138.80000000000001</v>
      </c>
      <c r="BI138" s="26">
        <v>139</v>
      </c>
      <c r="BJ138" s="26">
        <v>88.136039999999994</v>
      </c>
      <c r="BK138" s="26">
        <f>BJ138/BI138*100</f>
        <v>63.407223021582723</v>
      </c>
      <c r="BL138" s="26"/>
      <c r="BM138" s="26"/>
      <c r="BN138" s="26"/>
      <c r="BO138" s="27"/>
      <c r="BP138" s="26"/>
      <c r="BQ138" s="26"/>
      <c r="BR138" s="26"/>
      <c r="BS138" s="27"/>
      <c r="BT138" s="26"/>
      <c r="BU138" s="26"/>
      <c r="BV138" s="26"/>
      <c r="BW138" s="27"/>
      <c r="BX138" s="26"/>
      <c r="BY138" s="26"/>
      <c r="BZ138" s="26"/>
      <c r="CA138" s="27"/>
      <c r="CB138" s="26"/>
      <c r="CC138" s="26"/>
      <c r="CD138" s="26"/>
      <c r="CE138" s="26"/>
    </row>
    <row r="139" spans="1:83" s="154" customFormat="1" ht="31.5" x14ac:dyDescent="0.25">
      <c r="A139" s="136" t="s">
        <v>200</v>
      </c>
      <c r="B139" s="75">
        <f t="shared" si="107"/>
        <v>481016.20000000007</v>
      </c>
      <c r="C139" s="75">
        <f t="shared" si="108"/>
        <v>541525.5</v>
      </c>
      <c r="D139" s="75">
        <f t="shared" si="109"/>
        <v>541525.5</v>
      </c>
      <c r="E139" s="75"/>
      <c r="F139" s="75">
        <f t="shared" si="100"/>
        <v>407192.36771000002</v>
      </c>
      <c r="G139" s="29">
        <f>F139/C139*100</f>
        <v>75.1935721789648</v>
      </c>
      <c r="H139" s="29">
        <f>SUM(H140:H150)</f>
        <v>747.6</v>
      </c>
      <c r="I139" s="29">
        <f>SUM(I140:I150)</f>
        <v>666.6</v>
      </c>
      <c r="J139" s="29">
        <f>SUM(J140:J150)</f>
        <v>545.58537000000001</v>
      </c>
      <c r="K139" s="29">
        <f>J139/I139*100</f>
        <v>81.845990099009896</v>
      </c>
      <c r="L139" s="29">
        <f>SUM(L140:L150)</f>
        <v>285.60000000000002</v>
      </c>
      <c r="M139" s="29">
        <f>SUM(M140:M150)</f>
        <v>283.60000000000002</v>
      </c>
      <c r="N139" s="29">
        <f>SUM(N140:N150)</f>
        <v>213.36419000000001</v>
      </c>
      <c r="O139" s="29">
        <f>N139/M139*100</f>
        <v>75.234199576868818</v>
      </c>
      <c r="P139" s="29">
        <f>SUM(P140:P150)</f>
        <v>7157.4</v>
      </c>
      <c r="Q139" s="29">
        <f>SUM(Q140:Q150)</f>
        <v>6479.7</v>
      </c>
      <c r="R139" s="29">
        <f>SUM(R140:R150)</f>
        <v>3832.09015</v>
      </c>
      <c r="S139" s="29">
        <f>R139/Q139*100</f>
        <v>59.139931632637314</v>
      </c>
      <c r="T139" s="29">
        <f>SUM(T140:T150)</f>
        <v>71559.8</v>
      </c>
      <c r="U139" s="29">
        <f>SUM(U140:U150)</f>
        <v>80583.8</v>
      </c>
      <c r="V139" s="29">
        <f>SUM(V140:V150)</f>
        <v>63419.252390000001</v>
      </c>
      <c r="W139" s="29">
        <f>V139/U139*100</f>
        <v>78.699754032448212</v>
      </c>
      <c r="X139" s="29">
        <f>SUM(X140:X150)</f>
        <v>5253.2</v>
      </c>
      <c r="Y139" s="29">
        <f>SUM(Y140:Y150)</f>
        <v>5253.2</v>
      </c>
      <c r="Z139" s="29">
        <f>SUM(Z140:Z150)</f>
        <v>3291.5951700000001</v>
      </c>
      <c r="AA139" s="29">
        <f>Z139/Y139*100</f>
        <v>62.658858790832262</v>
      </c>
      <c r="AB139" s="29">
        <f>SUM(AB140:AB150)</f>
        <v>368.7</v>
      </c>
      <c r="AC139" s="29">
        <f>SUM(AC140:AC150)</f>
        <v>365.4</v>
      </c>
      <c r="AD139" s="29">
        <f>SUM(AD140:AD150)</f>
        <v>153.82828000000001</v>
      </c>
      <c r="AE139" s="29">
        <f>AD139/AC139*100</f>
        <v>42.098598795840182</v>
      </c>
      <c r="AF139" s="29">
        <f>SUM(AF140:AF150)</f>
        <v>359905.8</v>
      </c>
      <c r="AG139" s="29">
        <f>SUM(AG140:AG150)</f>
        <v>392143.9</v>
      </c>
      <c r="AH139" s="29">
        <f>SUM(AH140:AH150)</f>
        <v>304876.82395999995</v>
      </c>
      <c r="AI139" s="29">
        <f>AH139/AG139*100</f>
        <v>77.74616000911908</v>
      </c>
      <c r="AJ139" s="29">
        <f>SUM(AJ140:AJ150)</f>
        <v>1400.2</v>
      </c>
      <c r="AK139" s="29">
        <f>SUM(AK140:AK150)</f>
        <v>1400.2</v>
      </c>
      <c r="AL139" s="29">
        <f>SUM(AL140:AL150)</f>
        <v>778.72793999999999</v>
      </c>
      <c r="AM139" s="28">
        <f>AL139/AK139*100</f>
        <v>55.615479217254673</v>
      </c>
      <c r="AN139" s="29">
        <f>SUM(AN140:AN150)</f>
        <v>76.400000000000006</v>
      </c>
      <c r="AO139" s="29">
        <f>SUM(AO140:AO150)</f>
        <v>17.5</v>
      </c>
      <c r="AP139" s="29">
        <f>SUM(AP140:AP150)</f>
        <v>0</v>
      </c>
      <c r="AQ139" s="29">
        <f>AP139/AO139*100</f>
        <v>0</v>
      </c>
      <c r="AR139" s="29">
        <f t="shared" ref="AR139" si="145">SUM(AR140:AR150)</f>
        <v>933.5</v>
      </c>
      <c r="AS139" s="29">
        <f t="shared" ref="AS139:BB139" si="146">SUM(AS140:AS150)</f>
        <v>933.5</v>
      </c>
      <c r="AT139" s="29">
        <f t="shared" si="146"/>
        <v>598.31448</v>
      </c>
      <c r="AU139" s="29">
        <f t="shared" si="146"/>
        <v>64.093677557579014</v>
      </c>
      <c r="AV139" s="29">
        <f t="shared" ref="AV139" si="147">SUM(AV140:AV150)</f>
        <v>466.7</v>
      </c>
      <c r="AW139" s="29">
        <f t="shared" si="146"/>
        <v>466.7</v>
      </c>
      <c r="AX139" s="29">
        <f t="shared" si="146"/>
        <v>331.68612999999999</v>
      </c>
      <c r="AY139" s="29">
        <f t="shared" si="146"/>
        <v>71.070522819798583</v>
      </c>
      <c r="AZ139" s="29">
        <f t="shared" ref="AZ139" si="148">SUM(AZ140:AZ150)</f>
        <v>2020.8</v>
      </c>
      <c r="BA139" s="29">
        <f t="shared" si="146"/>
        <v>2020.8</v>
      </c>
      <c r="BB139" s="29">
        <f t="shared" si="146"/>
        <v>1515.6</v>
      </c>
      <c r="BC139" s="29">
        <f>BB139/BA139*100</f>
        <v>75</v>
      </c>
      <c r="BD139" s="29">
        <v>1867</v>
      </c>
      <c r="BE139" s="29">
        <f>SUM(BE140:BE150)</f>
        <v>1867</v>
      </c>
      <c r="BF139" s="29">
        <f>SUM(BF140:BF150)</f>
        <v>1201.6302900000001</v>
      </c>
      <c r="BG139" s="29">
        <f>BF139/BE139*100</f>
        <v>64.361558114622397</v>
      </c>
      <c r="BH139" s="29">
        <f>SUM(BH140:BH150)</f>
        <v>1943.2</v>
      </c>
      <c r="BI139" s="29">
        <f>SUM(BI140:BI150)</f>
        <v>1946</v>
      </c>
      <c r="BJ139" s="29">
        <f>SUM(BJ140:BJ150)</f>
        <v>1192.9990300000002</v>
      </c>
      <c r="BK139" s="28">
        <f>BJ139/BI139*100</f>
        <v>61.305191675231249</v>
      </c>
      <c r="BL139" s="29">
        <f>SUM(BL140:BL150)</f>
        <v>26326.400000000001</v>
      </c>
      <c r="BM139" s="29">
        <f>SUM(BM140:BM150)</f>
        <v>46076</v>
      </c>
      <c r="BN139" s="29">
        <f>SUM(BN140:BN150)</f>
        <v>24920.98963</v>
      </c>
      <c r="BO139" s="29">
        <f>BN139/BM139*100</f>
        <v>54.08670377202882</v>
      </c>
      <c r="BP139" s="29">
        <f>SUM(BP140:BP150)</f>
        <v>635</v>
      </c>
      <c r="BQ139" s="29">
        <f>SUM(BQ140:BQ150)</f>
        <v>953.9</v>
      </c>
      <c r="BR139" s="29">
        <f>SUM(BR140:BR150)</f>
        <v>304.77999999999997</v>
      </c>
      <c r="BS139" s="29">
        <f>BR139/BQ139*100</f>
        <v>31.950938253485688</v>
      </c>
      <c r="BT139" s="29">
        <f>SUM(BT140:BT150)</f>
        <v>4.9000000000000004</v>
      </c>
      <c r="BU139" s="29">
        <f>SUM(BU140:BU150)</f>
        <v>3.7</v>
      </c>
      <c r="BV139" s="29">
        <f>SUM(BV140:BV150)</f>
        <v>3.7</v>
      </c>
      <c r="BW139" s="29">
        <f>BV139/BU139*100</f>
        <v>100</v>
      </c>
      <c r="BX139" s="29"/>
      <c r="BY139" s="29"/>
      <c r="BZ139" s="29"/>
      <c r="CA139" s="29"/>
      <c r="CB139" s="29">
        <f>SUM(CB140:CB150)</f>
        <v>64</v>
      </c>
      <c r="CC139" s="29">
        <f>SUM(CC140:CC150)</f>
        <v>64</v>
      </c>
      <c r="CD139" s="29">
        <f>SUM(CD140:CD150)</f>
        <v>11.400700000000001</v>
      </c>
      <c r="CE139" s="29">
        <f>CD139/CC139*100</f>
        <v>17.813593750000003</v>
      </c>
    </row>
    <row r="140" spans="1:83" x14ac:dyDescent="0.25">
      <c r="A140" s="135" t="s">
        <v>199</v>
      </c>
      <c r="B140" s="30">
        <f t="shared" si="107"/>
        <v>479073.00000000006</v>
      </c>
      <c r="C140" s="30">
        <f t="shared" si="108"/>
        <v>539579.5</v>
      </c>
      <c r="D140" s="30">
        <f t="shared" si="109"/>
        <v>539579.5</v>
      </c>
      <c r="E140" s="30"/>
      <c r="F140" s="30">
        <f t="shared" si="100"/>
        <v>405999.36868000001</v>
      </c>
      <c r="G140" s="27">
        <f>F140/C140*100</f>
        <v>75.243660791412566</v>
      </c>
      <c r="H140" s="27">
        <v>747.6</v>
      </c>
      <c r="I140" s="27">
        <v>666.6</v>
      </c>
      <c r="J140" s="27">
        <v>545.58537000000001</v>
      </c>
      <c r="K140" s="27">
        <f>J140/I140*100</f>
        <v>81.845990099009896</v>
      </c>
      <c r="L140" s="27">
        <v>285.60000000000002</v>
      </c>
      <c r="M140" s="27">
        <v>283.60000000000002</v>
      </c>
      <c r="N140" s="27">
        <v>213.36419000000001</v>
      </c>
      <c r="O140" s="27">
        <f>N140/M140*100</f>
        <v>75.234199576868818</v>
      </c>
      <c r="P140" s="27">
        <v>7157.4</v>
      </c>
      <c r="Q140" s="27">
        <v>6479.7</v>
      </c>
      <c r="R140" s="27">
        <v>3832.09015</v>
      </c>
      <c r="S140" s="27">
        <f>R140/Q140*100</f>
        <v>59.139931632637314</v>
      </c>
      <c r="T140" s="27">
        <v>71559.8</v>
      </c>
      <c r="U140" s="27">
        <v>80583.8</v>
      </c>
      <c r="V140" s="27">
        <v>63419.252390000001</v>
      </c>
      <c r="W140" s="27">
        <f>V140/U140*100</f>
        <v>78.699754032448212</v>
      </c>
      <c r="X140" s="27">
        <v>5253.2</v>
      </c>
      <c r="Y140" s="27">
        <v>5253.2</v>
      </c>
      <c r="Z140" s="19">
        <v>3291.5951700000001</v>
      </c>
      <c r="AA140" s="27">
        <f>Z140/Y140*100</f>
        <v>62.658858790832262</v>
      </c>
      <c r="AB140" s="27">
        <v>368.7</v>
      </c>
      <c r="AC140" s="27">
        <v>365.4</v>
      </c>
      <c r="AD140" s="27">
        <v>153.82828000000001</v>
      </c>
      <c r="AE140" s="27">
        <f>AD140/AC140*100</f>
        <v>42.098598795840182</v>
      </c>
      <c r="AF140" s="27">
        <v>359905.8</v>
      </c>
      <c r="AG140" s="27">
        <v>392143.9</v>
      </c>
      <c r="AH140" s="27">
        <v>304876.82395999995</v>
      </c>
      <c r="AI140" s="27">
        <f>AH140/AG140*100</f>
        <v>77.74616000911908</v>
      </c>
      <c r="AJ140" s="27">
        <v>1400.2</v>
      </c>
      <c r="AK140" s="27">
        <v>1400.2</v>
      </c>
      <c r="AL140" s="27">
        <v>778.72793999999999</v>
      </c>
      <c r="AM140" s="26">
        <f>AL140/AK140*100</f>
        <v>55.615479217254673</v>
      </c>
      <c r="AN140" s="26">
        <v>76.400000000000006</v>
      </c>
      <c r="AO140" s="26">
        <v>17.5</v>
      </c>
      <c r="AP140" s="27">
        <v>0</v>
      </c>
      <c r="AQ140" s="27">
        <f>AP140/AO140*100</f>
        <v>0</v>
      </c>
      <c r="AR140" s="27">
        <v>933.5</v>
      </c>
      <c r="AS140" s="27">
        <v>933.5</v>
      </c>
      <c r="AT140" s="27">
        <v>598.31448</v>
      </c>
      <c r="AU140" s="27">
        <f>AT140/AS140*100</f>
        <v>64.093677557579014</v>
      </c>
      <c r="AV140" s="27">
        <v>466.7</v>
      </c>
      <c r="AW140" s="27">
        <v>466.7</v>
      </c>
      <c r="AX140" s="27">
        <v>331.68612999999999</v>
      </c>
      <c r="AY140" s="27">
        <f>AX140/AW140*100</f>
        <v>71.070522819798583</v>
      </c>
      <c r="AZ140" s="27">
        <v>2020.8</v>
      </c>
      <c r="BA140" s="27">
        <v>2020.8</v>
      </c>
      <c r="BB140" s="27">
        <v>1515.6</v>
      </c>
      <c r="BC140" s="27">
        <f>BB140/BA140*100</f>
        <v>75</v>
      </c>
      <c r="BD140" s="27">
        <v>1867</v>
      </c>
      <c r="BE140" s="27">
        <v>1867</v>
      </c>
      <c r="BF140" s="27">
        <v>1201.6302900000001</v>
      </c>
      <c r="BG140" s="27">
        <f>BF140/BE140*100</f>
        <v>64.361558114622397</v>
      </c>
      <c r="BH140" s="27"/>
      <c r="BI140" s="27"/>
      <c r="BJ140" s="27"/>
      <c r="BK140" s="26"/>
      <c r="BL140" s="27">
        <v>26326.400000000001</v>
      </c>
      <c r="BM140" s="27">
        <v>46076</v>
      </c>
      <c r="BN140" s="27">
        <v>24920.98963</v>
      </c>
      <c r="BO140" s="27">
        <f>BN140/BM140*100</f>
        <v>54.08670377202882</v>
      </c>
      <c r="BP140" s="27">
        <v>635</v>
      </c>
      <c r="BQ140" s="27">
        <v>953.9</v>
      </c>
      <c r="BR140" s="27">
        <v>304.77999999999997</v>
      </c>
      <c r="BS140" s="27">
        <f>BR140/BQ140*100</f>
        <v>31.950938253485688</v>
      </c>
      <c r="BT140" s="27">
        <v>4.9000000000000004</v>
      </c>
      <c r="BU140" s="27">
        <v>3.7</v>
      </c>
      <c r="BV140" s="27">
        <v>3.7</v>
      </c>
      <c r="BW140" s="27">
        <f>BV140/BU140*100</f>
        <v>100</v>
      </c>
      <c r="BX140" s="27"/>
      <c r="BY140" s="27"/>
      <c r="BZ140" s="27"/>
      <c r="CA140" s="27"/>
      <c r="CB140" s="27">
        <v>64</v>
      </c>
      <c r="CC140" s="27">
        <v>64</v>
      </c>
      <c r="CD140" s="27">
        <v>11.400700000000001</v>
      </c>
      <c r="CE140" s="27">
        <f>CD140/CC140*100</f>
        <v>17.813593750000003</v>
      </c>
    </row>
    <row r="141" spans="1:83" x14ac:dyDescent="0.25">
      <c r="A141" s="135" t="s">
        <v>379</v>
      </c>
      <c r="B141" s="30">
        <f t="shared" si="107"/>
        <v>138.80000000000001</v>
      </c>
      <c r="C141" s="30">
        <f t="shared" si="108"/>
        <v>139</v>
      </c>
      <c r="D141" s="30">
        <f t="shared" si="109"/>
        <v>139</v>
      </c>
      <c r="E141" s="30"/>
      <c r="F141" s="30">
        <f t="shared" ref="F141:F204" si="149">J141+N141+R141+V141+Z141+AD141+AH141+AL141+AP141+AT141+AX141+BB141+BF141+BJ141+BN141+BR141+BV141+BZ141+CD141</f>
        <v>78.665859999999995</v>
      </c>
      <c r="G141" s="26">
        <f>F141/C141*100</f>
        <v>56.594143884892077</v>
      </c>
      <c r="H141" s="26"/>
      <c r="I141" s="26"/>
      <c r="J141" s="26"/>
      <c r="K141" s="26"/>
      <c r="L141" s="26"/>
      <c r="M141" s="26"/>
      <c r="N141" s="26"/>
      <c r="O141" s="27"/>
      <c r="P141" s="26"/>
      <c r="Q141" s="26"/>
      <c r="R141" s="26"/>
      <c r="S141" s="27"/>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7"/>
      <c r="BD141" s="26"/>
      <c r="BE141" s="26"/>
      <c r="BF141" s="26"/>
      <c r="BG141" s="26"/>
      <c r="BH141" s="26">
        <v>138.80000000000001</v>
      </c>
      <c r="BI141" s="26">
        <v>139</v>
      </c>
      <c r="BJ141" s="26">
        <v>78.665859999999995</v>
      </c>
      <c r="BK141" s="26">
        <f>BJ141/BI141*100</f>
        <v>56.594143884892077</v>
      </c>
      <c r="BL141" s="26"/>
      <c r="BM141" s="26"/>
      <c r="BN141" s="26"/>
      <c r="BO141" s="26"/>
      <c r="BP141" s="26"/>
      <c r="BQ141" s="26"/>
      <c r="BR141" s="26"/>
      <c r="BS141" s="27"/>
      <c r="BT141" s="26"/>
      <c r="BU141" s="26"/>
      <c r="BV141" s="26"/>
      <c r="BW141" s="27"/>
      <c r="BX141" s="26"/>
      <c r="BY141" s="26"/>
      <c r="BZ141" s="26"/>
      <c r="CA141" s="27"/>
      <c r="CB141" s="26"/>
      <c r="CC141" s="26"/>
      <c r="CD141" s="26"/>
      <c r="CE141" s="26"/>
    </row>
    <row r="142" spans="1:83" x14ac:dyDescent="0.25">
      <c r="A142" s="135" t="s">
        <v>380</v>
      </c>
      <c r="B142" s="30">
        <f t="shared" si="107"/>
        <v>347</v>
      </c>
      <c r="C142" s="30">
        <f t="shared" si="108"/>
        <v>347.5</v>
      </c>
      <c r="D142" s="30">
        <f t="shared" si="109"/>
        <v>347.5</v>
      </c>
      <c r="E142" s="30"/>
      <c r="F142" s="30">
        <f t="shared" si="149"/>
        <v>207.16629</v>
      </c>
      <c r="G142" s="26">
        <f>F142/C142*100</f>
        <v>59.61619856115108</v>
      </c>
      <c r="H142" s="26"/>
      <c r="I142" s="26"/>
      <c r="J142" s="26"/>
      <c r="K142" s="26"/>
      <c r="L142" s="26"/>
      <c r="M142" s="26"/>
      <c r="N142" s="26"/>
      <c r="O142" s="27"/>
      <c r="P142" s="26"/>
      <c r="Q142" s="26"/>
      <c r="R142" s="26"/>
      <c r="S142" s="27"/>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7"/>
      <c r="BD142" s="26"/>
      <c r="BE142" s="26"/>
      <c r="BF142" s="26"/>
      <c r="BG142" s="26"/>
      <c r="BH142" s="26">
        <v>347</v>
      </c>
      <c r="BI142" s="26">
        <v>347.5</v>
      </c>
      <c r="BJ142" s="26">
        <v>207.16629</v>
      </c>
      <c r="BK142" s="26">
        <f>BJ142/BI142*100</f>
        <v>59.61619856115108</v>
      </c>
      <c r="BL142" s="26"/>
      <c r="BM142" s="26"/>
      <c r="BN142" s="26"/>
      <c r="BO142" s="26"/>
      <c r="BP142" s="26"/>
      <c r="BQ142" s="26"/>
      <c r="BR142" s="26"/>
      <c r="BS142" s="27"/>
      <c r="BT142" s="26"/>
      <c r="BU142" s="26"/>
      <c r="BV142" s="26"/>
      <c r="BW142" s="27"/>
      <c r="BX142" s="26"/>
      <c r="BY142" s="26"/>
      <c r="BZ142" s="26"/>
      <c r="CA142" s="27"/>
      <c r="CB142" s="26"/>
      <c r="CC142" s="26"/>
      <c r="CD142" s="26"/>
      <c r="CE142" s="26"/>
    </row>
    <row r="143" spans="1:83" x14ac:dyDescent="0.25">
      <c r="A143" s="135" t="s">
        <v>516</v>
      </c>
      <c r="B143" s="30">
        <f t="shared" si="107"/>
        <v>0</v>
      </c>
      <c r="C143" s="30">
        <f t="shared" si="108"/>
        <v>0</v>
      </c>
      <c r="D143" s="30">
        <f t="shared" si="109"/>
        <v>0</v>
      </c>
      <c r="E143" s="30"/>
      <c r="F143" s="30">
        <f t="shared" si="149"/>
        <v>0</v>
      </c>
      <c r="G143" s="26"/>
      <c r="H143" s="26"/>
      <c r="I143" s="26"/>
      <c r="J143" s="26"/>
      <c r="K143" s="26"/>
      <c r="L143" s="26"/>
      <c r="M143" s="26"/>
      <c r="N143" s="26"/>
      <c r="O143" s="27"/>
      <c r="P143" s="26"/>
      <c r="Q143" s="26"/>
      <c r="R143" s="26"/>
      <c r="S143" s="27"/>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7"/>
      <c r="BD143" s="26"/>
      <c r="BE143" s="26"/>
      <c r="BF143" s="26"/>
      <c r="BG143" s="26"/>
      <c r="BH143" s="26"/>
      <c r="BI143" s="26"/>
      <c r="BJ143" s="26"/>
      <c r="BK143" s="26"/>
      <c r="BL143" s="26"/>
      <c r="BM143" s="26"/>
      <c r="BN143" s="26"/>
      <c r="BO143" s="26"/>
      <c r="BP143" s="26"/>
      <c r="BQ143" s="26"/>
      <c r="BR143" s="26"/>
      <c r="BS143" s="27"/>
      <c r="BT143" s="26"/>
      <c r="BU143" s="26"/>
      <c r="BV143" s="26"/>
      <c r="BW143" s="27"/>
      <c r="BX143" s="26"/>
      <c r="BY143" s="26"/>
      <c r="BZ143" s="26"/>
      <c r="CA143" s="27"/>
      <c r="CB143" s="26"/>
      <c r="CC143" s="26"/>
      <c r="CD143" s="26"/>
      <c r="CE143" s="26"/>
    </row>
    <row r="144" spans="1:83" x14ac:dyDescent="0.25">
      <c r="A144" s="135" t="s">
        <v>381</v>
      </c>
      <c r="B144" s="30">
        <f t="shared" ref="B144:B207" si="150">H144+L144+P144+T144+X144+AB144+AF144+AJ144+AN144+AR144+AV144+AZ144+BD144+BH144+BL144+BP144+BT144+BX144+CB144</f>
        <v>138.80000000000001</v>
      </c>
      <c r="C144" s="30">
        <f t="shared" ref="C144:C207" si="151">I144+M144+Q144+U144+Y144+AC144+AG144+AK144+AO144+AS144+AW144+BA144+BE144+BI144+BM144+BQ144+BU144+BY144+CC144</f>
        <v>139</v>
      </c>
      <c r="D144" s="30">
        <f t="shared" ref="D144:D207" si="152">I144+M144+Q144+U144+Y144+AC144+AG144+AK144+AO144+AS144+AW144+BA144+BE144+BI144+BM144+BQ144+BU144+BY144+CC144</f>
        <v>139</v>
      </c>
      <c r="E144" s="30"/>
      <c r="F144" s="30">
        <f t="shared" si="149"/>
        <v>90.930240000000012</v>
      </c>
      <c r="G144" s="26">
        <f t="shared" ref="G144:G149" si="153">F144/C144*100</f>
        <v>65.417438848920867</v>
      </c>
      <c r="H144" s="26"/>
      <c r="I144" s="26"/>
      <c r="J144" s="26"/>
      <c r="K144" s="26"/>
      <c r="L144" s="26"/>
      <c r="M144" s="26"/>
      <c r="N144" s="26"/>
      <c r="O144" s="27"/>
      <c r="P144" s="26"/>
      <c r="Q144" s="26"/>
      <c r="R144" s="26"/>
      <c r="S144" s="27"/>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7"/>
      <c r="BD144" s="26"/>
      <c r="BE144" s="26"/>
      <c r="BF144" s="26"/>
      <c r="BG144" s="26"/>
      <c r="BH144" s="26">
        <v>138.80000000000001</v>
      </c>
      <c r="BI144" s="26">
        <v>139</v>
      </c>
      <c r="BJ144" s="26">
        <v>90.930240000000012</v>
      </c>
      <c r="BK144" s="26">
        <f t="shared" ref="BK144:BK149" si="154">BJ144/BI144*100</f>
        <v>65.417438848920867</v>
      </c>
      <c r="BL144" s="26"/>
      <c r="BM144" s="26"/>
      <c r="BN144" s="26"/>
      <c r="BO144" s="26"/>
      <c r="BP144" s="26"/>
      <c r="BQ144" s="26"/>
      <c r="BR144" s="26"/>
      <c r="BS144" s="27"/>
      <c r="BT144" s="26"/>
      <c r="BU144" s="26"/>
      <c r="BV144" s="26"/>
      <c r="BW144" s="27"/>
      <c r="BX144" s="26"/>
      <c r="BY144" s="26"/>
      <c r="BZ144" s="26"/>
      <c r="CA144" s="27"/>
      <c r="CB144" s="26"/>
      <c r="CC144" s="26"/>
      <c r="CD144" s="26"/>
      <c r="CE144" s="26"/>
    </row>
    <row r="145" spans="1:83" x14ac:dyDescent="0.25">
      <c r="A145" s="135" t="s">
        <v>382</v>
      </c>
      <c r="B145" s="30">
        <f t="shared" si="150"/>
        <v>138.80000000000001</v>
      </c>
      <c r="C145" s="30">
        <f t="shared" si="151"/>
        <v>139</v>
      </c>
      <c r="D145" s="30">
        <f t="shared" si="152"/>
        <v>139</v>
      </c>
      <c r="E145" s="30"/>
      <c r="F145" s="30">
        <f t="shared" si="149"/>
        <v>68.514830000000003</v>
      </c>
      <c r="G145" s="26">
        <f t="shared" si="153"/>
        <v>49.291244604316546</v>
      </c>
      <c r="H145" s="26"/>
      <c r="I145" s="26"/>
      <c r="J145" s="26"/>
      <c r="K145" s="26"/>
      <c r="L145" s="26"/>
      <c r="M145" s="26"/>
      <c r="N145" s="26"/>
      <c r="O145" s="27"/>
      <c r="P145" s="26"/>
      <c r="Q145" s="26"/>
      <c r="R145" s="26"/>
      <c r="S145" s="27"/>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7"/>
      <c r="BD145" s="26"/>
      <c r="BE145" s="26"/>
      <c r="BF145" s="26"/>
      <c r="BG145" s="26"/>
      <c r="BH145" s="26">
        <v>138.80000000000001</v>
      </c>
      <c r="BI145" s="26">
        <v>139</v>
      </c>
      <c r="BJ145" s="26">
        <v>68.514830000000003</v>
      </c>
      <c r="BK145" s="26">
        <f t="shared" si="154"/>
        <v>49.291244604316546</v>
      </c>
      <c r="BL145" s="26"/>
      <c r="BM145" s="26"/>
      <c r="BN145" s="26"/>
      <c r="BO145" s="26"/>
      <c r="BP145" s="26"/>
      <c r="BQ145" s="26"/>
      <c r="BR145" s="26"/>
      <c r="BS145" s="27"/>
      <c r="BT145" s="26"/>
      <c r="BU145" s="26"/>
      <c r="BV145" s="26"/>
      <c r="BW145" s="27"/>
      <c r="BX145" s="26"/>
      <c r="BY145" s="26"/>
      <c r="BZ145" s="26"/>
      <c r="CA145" s="27"/>
      <c r="CB145" s="26"/>
      <c r="CC145" s="26"/>
      <c r="CD145" s="26"/>
      <c r="CE145" s="26"/>
    </row>
    <row r="146" spans="1:83" x14ac:dyDescent="0.25">
      <c r="A146" s="135" t="s">
        <v>383</v>
      </c>
      <c r="B146" s="30">
        <f t="shared" si="150"/>
        <v>138.80000000000001</v>
      </c>
      <c r="C146" s="30">
        <f t="shared" si="151"/>
        <v>139</v>
      </c>
      <c r="D146" s="30">
        <f t="shared" si="152"/>
        <v>139</v>
      </c>
      <c r="E146" s="30"/>
      <c r="F146" s="30">
        <f t="shared" si="149"/>
        <v>84.193160000000006</v>
      </c>
      <c r="G146" s="26">
        <f t="shared" si="153"/>
        <v>60.570618705035969</v>
      </c>
      <c r="H146" s="26"/>
      <c r="I146" s="26"/>
      <c r="J146" s="26"/>
      <c r="K146" s="26"/>
      <c r="L146" s="26"/>
      <c r="M146" s="26"/>
      <c r="N146" s="26"/>
      <c r="O146" s="27"/>
      <c r="P146" s="26"/>
      <c r="Q146" s="26"/>
      <c r="R146" s="26"/>
      <c r="S146" s="27"/>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7"/>
      <c r="BD146" s="26"/>
      <c r="BE146" s="26"/>
      <c r="BF146" s="26"/>
      <c r="BG146" s="26"/>
      <c r="BH146" s="26">
        <v>138.80000000000001</v>
      </c>
      <c r="BI146" s="26">
        <v>139</v>
      </c>
      <c r="BJ146" s="26">
        <v>84.193160000000006</v>
      </c>
      <c r="BK146" s="26">
        <f t="shared" si="154"/>
        <v>60.570618705035969</v>
      </c>
      <c r="BL146" s="26"/>
      <c r="BM146" s="26"/>
      <c r="BN146" s="26"/>
      <c r="BO146" s="26"/>
      <c r="BP146" s="26"/>
      <c r="BQ146" s="26"/>
      <c r="BR146" s="26"/>
      <c r="BS146" s="27"/>
      <c r="BT146" s="26"/>
      <c r="BU146" s="26"/>
      <c r="BV146" s="26"/>
      <c r="BW146" s="27"/>
      <c r="BX146" s="26"/>
      <c r="BY146" s="26"/>
      <c r="BZ146" s="26"/>
      <c r="CA146" s="27"/>
      <c r="CB146" s="26"/>
      <c r="CC146" s="26"/>
      <c r="CD146" s="26"/>
      <c r="CE146" s="26"/>
    </row>
    <row r="147" spans="1:83" x14ac:dyDescent="0.25">
      <c r="A147" s="135" t="s">
        <v>384</v>
      </c>
      <c r="B147" s="30">
        <f t="shared" si="150"/>
        <v>347</v>
      </c>
      <c r="C147" s="30">
        <f t="shared" si="151"/>
        <v>347.5</v>
      </c>
      <c r="D147" s="30">
        <f t="shared" si="152"/>
        <v>347.5</v>
      </c>
      <c r="E147" s="30"/>
      <c r="F147" s="30">
        <f t="shared" si="149"/>
        <v>221.19686999999999</v>
      </c>
      <c r="G147" s="26">
        <f t="shared" si="153"/>
        <v>63.653775539568343</v>
      </c>
      <c r="H147" s="26"/>
      <c r="I147" s="26"/>
      <c r="J147" s="26"/>
      <c r="K147" s="26"/>
      <c r="L147" s="26"/>
      <c r="M147" s="26"/>
      <c r="N147" s="26"/>
      <c r="O147" s="27"/>
      <c r="P147" s="26"/>
      <c r="Q147" s="26"/>
      <c r="R147" s="26"/>
      <c r="S147" s="27"/>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7"/>
      <c r="BD147" s="26"/>
      <c r="BE147" s="26"/>
      <c r="BF147" s="26"/>
      <c r="BG147" s="26"/>
      <c r="BH147" s="26">
        <v>347</v>
      </c>
      <c r="BI147" s="26">
        <v>347.5</v>
      </c>
      <c r="BJ147" s="26">
        <v>221.19686999999999</v>
      </c>
      <c r="BK147" s="26">
        <f t="shared" si="154"/>
        <v>63.653775539568343</v>
      </c>
      <c r="BL147" s="26"/>
      <c r="BM147" s="26"/>
      <c r="BN147" s="26"/>
      <c r="BO147" s="26"/>
      <c r="BP147" s="26"/>
      <c r="BQ147" s="26"/>
      <c r="BR147" s="26"/>
      <c r="BS147" s="27"/>
      <c r="BT147" s="26"/>
      <c r="BU147" s="26"/>
      <c r="BV147" s="26"/>
      <c r="BW147" s="27"/>
      <c r="BX147" s="26"/>
      <c r="BY147" s="26"/>
      <c r="BZ147" s="26"/>
      <c r="CA147" s="27"/>
      <c r="CB147" s="26"/>
      <c r="CC147" s="26"/>
      <c r="CD147" s="26"/>
      <c r="CE147" s="26"/>
    </row>
    <row r="148" spans="1:83" x14ac:dyDescent="0.25">
      <c r="A148" s="135" t="s">
        <v>385</v>
      </c>
      <c r="B148" s="30">
        <f t="shared" si="150"/>
        <v>347</v>
      </c>
      <c r="C148" s="30">
        <f t="shared" si="151"/>
        <v>347.5</v>
      </c>
      <c r="D148" s="30">
        <f t="shared" si="152"/>
        <v>347.5</v>
      </c>
      <c r="E148" s="30"/>
      <c r="F148" s="30">
        <f t="shared" si="149"/>
        <v>227.30357000000001</v>
      </c>
      <c r="G148" s="26">
        <f t="shared" si="153"/>
        <v>65.411099280575542</v>
      </c>
      <c r="H148" s="26"/>
      <c r="I148" s="26"/>
      <c r="J148" s="26"/>
      <c r="K148" s="26"/>
      <c r="L148" s="26"/>
      <c r="M148" s="26"/>
      <c r="N148" s="26"/>
      <c r="O148" s="27"/>
      <c r="P148" s="26"/>
      <c r="Q148" s="26"/>
      <c r="R148" s="26"/>
      <c r="S148" s="27"/>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7"/>
      <c r="BD148" s="26"/>
      <c r="BE148" s="26"/>
      <c r="BF148" s="26"/>
      <c r="BG148" s="26"/>
      <c r="BH148" s="26">
        <v>347</v>
      </c>
      <c r="BI148" s="26">
        <v>347.5</v>
      </c>
      <c r="BJ148" s="26">
        <v>227.30357000000001</v>
      </c>
      <c r="BK148" s="26">
        <f t="shared" si="154"/>
        <v>65.411099280575542</v>
      </c>
      <c r="BL148" s="26"/>
      <c r="BM148" s="26"/>
      <c r="BN148" s="26"/>
      <c r="BO148" s="26"/>
      <c r="BP148" s="26"/>
      <c r="BQ148" s="26"/>
      <c r="BR148" s="26"/>
      <c r="BS148" s="27"/>
      <c r="BT148" s="26"/>
      <c r="BU148" s="26"/>
      <c r="BV148" s="26"/>
      <c r="BW148" s="27"/>
      <c r="BX148" s="26"/>
      <c r="BY148" s="26"/>
      <c r="BZ148" s="26"/>
      <c r="CA148" s="27"/>
      <c r="CB148" s="26"/>
      <c r="CC148" s="26"/>
      <c r="CD148" s="26"/>
      <c r="CE148" s="26"/>
    </row>
    <row r="149" spans="1:83" x14ac:dyDescent="0.25">
      <c r="A149" s="135" t="s">
        <v>386</v>
      </c>
      <c r="B149" s="30">
        <f t="shared" si="150"/>
        <v>347</v>
      </c>
      <c r="C149" s="30">
        <f t="shared" si="151"/>
        <v>347.5</v>
      </c>
      <c r="D149" s="30">
        <f t="shared" si="152"/>
        <v>347.5</v>
      </c>
      <c r="E149" s="30"/>
      <c r="F149" s="30">
        <f t="shared" si="149"/>
        <v>215.02821</v>
      </c>
      <c r="G149" s="26">
        <f t="shared" si="153"/>
        <v>61.878621582733814</v>
      </c>
      <c r="H149" s="26"/>
      <c r="I149" s="26"/>
      <c r="J149" s="26"/>
      <c r="K149" s="26"/>
      <c r="L149" s="26"/>
      <c r="M149" s="26"/>
      <c r="N149" s="26"/>
      <c r="O149" s="27"/>
      <c r="P149" s="26"/>
      <c r="Q149" s="26"/>
      <c r="R149" s="26"/>
      <c r="S149" s="27"/>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7"/>
      <c r="BD149" s="26"/>
      <c r="BE149" s="26"/>
      <c r="BF149" s="26"/>
      <c r="BG149" s="26"/>
      <c r="BH149" s="26">
        <v>347</v>
      </c>
      <c r="BI149" s="26">
        <v>347.5</v>
      </c>
      <c r="BJ149" s="26">
        <v>215.02821</v>
      </c>
      <c r="BK149" s="26">
        <f t="shared" si="154"/>
        <v>61.878621582733814</v>
      </c>
      <c r="BL149" s="26"/>
      <c r="BM149" s="26"/>
      <c r="BN149" s="26"/>
      <c r="BO149" s="26"/>
      <c r="BP149" s="26"/>
      <c r="BQ149" s="26"/>
      <c r="BR149" s="26"/>
      <c r="BS149" s="27"/>
      <c r="BT149" s="26"/>
      <c r="BU149" s="26"/>
      <c r="BV149" s="26"/>
      <c r="BW149" s="27"/>
      <c r="BX149" s="26"/>
      <c r="BY149" s="26"/>
      <c r="BZ149" s="26"/>
      <c r="CA149" s="27"/>
      <c r="CB149" s="26"/>
      <c r="CC149" s="26"/>
      <c r="CD149" s="26"/>
      <c r="CE149" s="26"/>
    </row>
    <row r="150" spans="1:83" x14ac:dyDescent="0.25">
      <c r="A150" s="135" t="s">
        <v>517</v>
      </c>
      <c r="B150" s="30">
        <f t="shared" si="150"/>
        <v>0</v>
      </c>
      <c r="C150" s="30">
        <f t="shared" si="151"/>
        <v>0</v>
      </c>
      <c r="D150" s="30">
        <f t="shared" si="152"/>
        <v>0</v>
      </c>
      <c r="E150" s="30"/>
      <c r="F150" s="30">
        <f t="shared" si="149"/>
        <v>0</v>
      </c>
      <c r="G150" s="26"/>
      <c r="H150" s="26"/>
      <c r="I150" s="26"/>
      <c r="J150" s="26"/>
      <c r="K150" s="26"/>
      <c r="L150" s="26"/>
      <c r="M150" s="26"/>
      <c r="N150" s="26"/>
      <c r="O150" s="27"/>
      <c r="P150" s="26"/>
      <c r="Q150" s="26"/>
      <c r="R150" s="26"/>
      <c r="S150" s="27"/>
      <c r="T150" s="26"/>
      <c r="U150" s="26"/>
      <c r="V150" s="26"/>
      <c r="W150" s="26"/>
      <c r="X150" s="26"/>
      <c r="Y150" s="26"/>
      <c r="Z150" s="26"/>
      <c r="AA150" s="27"/>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7"/>
      <c r="BD150" s="26"/>
      <c r="BE150" s="26"/>
      <c r="BF150" s="26"/>
      <c r="BG150" s="26"/>
      <c r="BH150" s="26"/>
      <c r="BI150" s="26"/>
      <c r="BJ150" s="26"/>
      <c r="BK150" s="26"/>
      <c r="BL150" s="26"/>
      <c r="BM150" s="26"/>
      <c r="BN150" s="26"/>
      <c r="BO150" s="26"/>
      <c r="BP150" s="26"/>
      <c r="BQ150" s="26"/>
      <c r="BR150" s="26"/>
      <c r="BS150" s="27"/>
      <c r="BT150" s="26"/>
      <c r="BU150" s="26"/>
      <c r="BV150" s="26"/>
      <c r="BW150" s="27"/>
      <c r="BX150" s="26"/>
      <c r="BY150" s="26"/>
      <c r="BZ150" s="26"/>
      <c r="CA150" s="27"/>
      <c r="CB150" s="26"/>
      <c r="CC150" s="26"/>
      <c r="CD150" s="26"/>
      <c r="CE150" s="26"/>
    </row>
    <row r="151" spans="1:83" s="154" customFormat="1" ht="31.5" x14ac:dyDescent="0.25">
      <c r="A151" s="137" t="s">
        <v>204</v>
      </c>
      <c r="B151" s="75">
        <f t="shared" si="150"/>
        <v>261712.60000000003</v>
      </c>
      <c r="C151" s="75">
        <f t="shared" si="151"/>
        <v>289154.10000000009</v>
      </c>
      <c r="D151" s="75">
        <f t="shared" si="152"/>
        <v>289154.10000000009</v>
      </c>
      <c r="E151" s="75"/>
      <c r="F151" s="75">
        <f t="shared" si="149"/>
        <v>199888.35206999999</v>
      </c>
      <c r="G151" s="29">
        <f t="shared" ref="G151:G182" si="155">F151/C151*100</f>
        <v>69.128659102533888</v>
      </c>
      <c r="H151" s="29">
        <f>SUM(H152:H161)</f>
        <v>731.1</v>
      </c>
      <c r="I151" s="29">
        <f>SUM(I152:I161)</f>
        <v>398.7</v>
      </c>
      <c r="J151" s="29">
        <f>SUM(J152:J161)</f>
        <v>103.26235000000001</v>
      </c>
      <c r="K151" s="29">
        <f>J151/I151*100</f>
        <v>25.899761725608229</v>
      </c>
      <c r="L151" s="29">
        <f>SUM(L152:L161)</f>
        <v>157.19999999999999</v>
      </c>
      <c r="M151" s="29">
        <f>SUM(M152:M161)</f>
        <v>155.80000000000001</v>
      </c>
      <c r="N151" s="29">
        <f>SUM(N152:N161)</f>
        <v>110.77488000000001</v>
      </c>
      <c r="O151" s="29">
        <f>N151/M151*100</f>
        <v>71.100693196405658</v>
      </c>
      <c r="P151" s="29">
        <f>SUM(P152:P161)</f>
        <v>3272.1</v>
      </c>
      <c r="Q151" s="29">
        <f>SUM(Q152:Q161)</f>
        <v>1775.5</v>
      </c>
      <c r="R151" s="29">
        <f>SUM(R152:R161)</f>
        <v>1276.4241999999999</v>
      </c>
      <c r="S151" s="29">
        <f>R151/Q151*100</f>
        <v>71.890971557307793</v>
      </c>
      <c r="T151" s="29">
        <f>SUM(T152:T161)</f>
        <v>40894.5</v>
      </c>
      <c r="U151" s="29">
        <f>SUM(U152:U161)</f>
        <v>44885.8</v>
      </c>
      <c r="V151" s="29">
        <f>SUM(V152:V161)</f>
        <v>31501.830489999997</v>
      </c>
      <c r="W151" s="29">
        <f>V151/U151*100</f>
        <v>70.182174518444569</v>
      </c>
      <c r="X151" s="29">
        <f>SUM(X152:X161)</f>
        <v>3969.3</v>
      </c>
      <c r="Y151" s="29">
        <f>SUM(Y152:Y161)</f>
        <v>3969.3</v>
      </c>
      <c r="Z151" s="29">
        <f>SUM(Z152:Z161)</f>
        <v>1107.5796799999998</v>
      </c>
      <c r="AA151" s="29">
        <f>Z151/Y151*100</f>
        <v>27.903652533192247</v>
      </c>
      <c r="AB151" s="29">
        <f>SUM(AB152:AB161)</f>
        <v>122.6</v>
      </c>
      <c r="AC151" s="29">
        <f>SUM(AC152:AC161)</f>
        <v>121.5</v>
      </c>
      <c r="AD151" s="29">
        <f>SUM(AD152:AD161)</f>
        <v>73.671770000000009</v>
      </c>
      <c r="AE151" s="29">
        <f>AD151/AC151*100</f>
        <v>60.635201646090543</v>
      </c>
      <c r="AF151" s="29">
        <f>SUM(AF152:AF161)</f>
        <v>196999.4</v>
      </c>
      <c r="AG151" s="29">
        <f>SUM(AG152:AG161)</f>
        <v>213242.9</v>
      </c>
      <c r="AH151" s="29">
        <f>SUM(AH152:AH161)</f>
        <v>151433.20556999999</v>
      </c>
      <c r="AI151" s="29">
        <f>AH151/AG151*100</f>
        <v>71.014418566808075</v>
      </c>
      <c r="AJ151" s="29">
        <f>SUM(AJ152:AJ161)</f>
        <v>466.7</v>
      </c>
      <c r="AK151" s="29">
        <f>SUM(AK152:AK161)</f>
        <v>466.7</v>
      </c>
      <c r="AL151" s="29">
        <f>SUM(AL152:AL161)</f>
        <v>325.05834999999996</v>
      </c>
      <c r="AM151" s="28">
        <f>AL151/AK151*100</f>
        <v>69.650385686736655</v>
      </c>
      <c r="AN151" s="29">
        <f>SUM(AN152:AN161)</f>
        <v>0</v>
      </c>
      <c r="AO151" s="29">
        <f>SUM(AO152:AO161)</f>
        <v>0</v>
      </c>
      <c r="AP151" s="29">
        <f>SUM(AP152:AP161)</f>
        <v>0</v>
      </c>
      <c r="AQ151" s="29"/>
      <c r="AR151" s="29">
        <f t="shared" ref="AR151" si="156">SUM(AR152:AR161)</f>
        <v>466.7</v>
      </c>
      <c r="AS151" s="29">
        <f t="shared" ref="AS151:BB151" si="157">SUM(AS152:AS161)</f>
        <v>466.7</v>
      </c>
      <c r="AT151" s="29">
        <f t="shared" si="157"/>
        <v>258.01346999999998</v>
      </c>
      <c r="AU151" s="29">
        <f t="shared" si="157"/>
        <v>55.284651810584961</v>
      </c>
      <c r="AV151" s="29">
        <f t="shared" ref="AV151" si="158">SUM(AV152:AV161)</f>
        <v>466.7</v>
      </c>
      <c r="AW151" s="29">
        <f t="shared" si="157"/>
        <v>466.7</v>
      </c>
      <c r="AX151" s="29">
        <f t="shared" si="157"/>
        <v>306.92111</v>
      </c>
      <c r="AY151" s="29">
        <f t="shared" si="157"/>
        <v>65.764111849153622</v>
      </c>
      <c r="AZ151" s="29">
        <f t="shared" ref="AZ151" si="159">SUM(AZ152:AZ161)</f>
        <v>774.3</v>
      </c>
      <c r="BA151" s="29">
        <f t="shared" si="157"/>
        <v>774.3</v>
      </c>
      <c r="BB151" s="29">
        <f t="shared" si="157"/>
        <v>580.5</v>
      </c>
      <c r="BC151" s="29">
        <f>BB151/BA151*100</f>
        <v>74.970941495544366</v>
      </c>
      <c r="BD151" s="29">
        <v>0</v>
      </c>
      <c r="BE151" s="29">
        <f t="shared" ref="BE151:BJ151" si="160">SUM(BE152:BE161)</f>
        <v>0</v>
      </c>
      <c r="BF151" s="29">
        <f t="shared" si="160"/>
        <v>0</v>
      </c>
      <c r="BG151" s="29">
        <f t="shared" si="160"/>
        <v>0</v>
      </c>
      <c r="BH151" s="29">
        <f t="shared" si="160"/>
        <v>2012.8999999999999</v>
      </c>
      <c r="BI151" s="29">
        <f t="shared" si="160"/>
        <v>2015.4</v>
      </c>
      <c r="BJ151" s="29">
        <f t="shared" si="160"/>
        <v>1321.2767699999999</v>
      </c>
      <c r="BK151" s="28">
        <f>BJ151/BI151*100</f>
        <v>65.559033938672215</v>
      </c>
      <c r="BL151" s="29">
        <f>SUM(BL152:BL161)</f>
        <v>11327.4</v>
      </c>
      <c r="BM151" s="29">
        <f>SUM(BM152:BM161)</f>
        <v>20275.5</v>
      </c>
      <c r="BN151" s="29">
        <f>SUM(BN152:BN161)</f>
        <v>11489.833430000001</v>
      </c>
      <c r="BO151" s="29">
        <f>BN151/BM151*100</f>
        <v>56.668557766762838</v>
      </c>
      <c r="BP151" s="29">
        <f>SUM(BP152:BP161)</f>
        <v>39.700000000000003</v>
      </c>
      <c r="BQ151" s="29">
        <f>SUM(BQ152:BQ161)</f>
        <v>128.19999999999999</v>
      </c>
      <c r="BR151" s="29">
        <f>SUM(BR152:BR161)</f>
        <v>0</v>
      </c>
      <c r="BS151" s="29">
        <f>BR151/BQ151*100</f>
        <v>0</v>
      </c>
      <c r="BT151" s="29">
        <f>SUM(BT152:BT161)</f>
        <v>1.6</v>
      </c>
      <c r="BU151" s="29">
        <f>SUM(BU152:BU161)</f>
        <v>0.7</v>
      </c>
      <c r="BV151" s="29">
        <f>SUM(BV152:BV161)</f>
        <v>0</v>
      </c>
      <c r="BW151" s="29">
        <f>BV151/BU151*100</f>
        <v>0</v>
      </c>
      <c r="BX151" s="29"/>
      <c r="BY151" s="29"/>
      <c r="BZ151" s="29"/>
      <c r="CA151" s="29"/>
      <c r="CB151" s="29">
        <f>SUM(CB152:CB161)</f>
        <v>10.4</v>
      </c>
      <c r="CC151" s="29">
        <f>SUM(CC152:CC161)</f>
        <v>10.4</v>
      </c>
      <c r="CD151" s="29">
        <f>SUM(CD152:CD161)</f>
        <v>0</v>
      </c>
      <c r="CE151" s="29">
        <f>CD151/CC151*100</f>
        <v>0</v>
      </c>
    </row>
    <row r="152" spans="1:83" ht="21.75" customHeight="1" x14ac:dyDescent="0.25">
      <c r="A152" s="135" t="s">
        <v>203</v>
      </c>
      <c r="B152" s="30">
        <f t="shared" si="150"/>
        <v>259699.70000000004</v>
      </c>
      <c r="C152" s="30">
        <f t="shared" si="151"/>
        <v>287138.70000000007</v>
      </c>
      <c r="D152" s="30">
        <f t="shared" si="152"/>
        <v>287138.70000000007</v>
      </c>
      <c r="E152" s="30"/>
      <c r="F152" s="30">
        <f t="shared" si="149"/>
        <v>198567.0753</v>
      </c>
      <c r="G152" s="27">
        <f t="shared" si="155"/>
        <v>69.153713971679878</v>
      </c>
      <c r="H152" s="27">
        <v>731.1</v>
      </c>
      <c r="I152" s="27">
        <v>398.7</v>
      </c>
      <c r="J152" s="27">
        <v>103.26235000000001</v>
      </c>
      <c r="K152" s="27">
        <f>J152/I152*100</f>
        <v>25.899761725608229</v>
      </c>
      <c r="L152" s="27">
        <v>157.19999999999999</v>
      </c>
      <c r="M152" s="27">
        <v>155.80000000000001</v>
      </c>
      <c r="N152" s="27">
        <v>110.77488000000001</v>
      </c>
      <c r="O152" s="27">
        <f>N152/M152*100</f>
        <v>71.100693196405658</v>
      </c>
      <c r="P152" s="27">
        <v>3272.1</v>
      </c>
      <c r="Q152" s="27">
        <v>1775.5</v>
      </c>
      <c r="R152" s="27">
        <v>1276.4241999999999</v>
      </c>
      <c r="S152" s="27">
        <f>R152/Q152*100</f>
        <v>71.890971557307793</v>
      </c>
      <c r="T152" s="27">
        <v>40894.5</v>
      </c>
      <c r="U152" s="27">
        <v>44885.8</v>
      </c>
      <c r="V152" s="27">
        <v>31501.830489999997</v>
      </c>
      <c r="W152" s="27">
        <f>V152/U152*100</f>
        <v>70.182174518444569</v>
      </c>
      <c r="X152" s="27">
        <v>3969.3</v>
      </c>
      <c r="Y152" s="27">
        <v>3969.3</v>
      </c>
      <c r="Z152" s="27">
        <v>1107.5796799999998</v>
      </c>
      <c r="AA152" s="27">
        <f>Z152/Y152*100</f>
        <v>27.903652533192247</v>
      </c>
      <c r="AB152" s="27">
        <v>122.6</v>
      </c>
      <c r="AC152" s="27">
        <v>121.5</v>
      </c>
      <c r="AD152" s="27">
        <v>73.671770000000009</v>
      </c>
      <c r="AE152" s="27">
        <f>AD152/AC152*100</f>
        <v>60.635201646090543</v>
      </c>
      <c r="AF152" s="27">
        <v>196999.4</v>
      </c>
      <c r="AG152" s="27">
        <v>213242.9</v>
      </c>
      <c r="AH152" s="27">
        <v>151433.20556999999</v>
      </c>
      <c r="AI152" s="27">
        <f>AH152/AG152*100</f>
        <v>71.014418566808075</v>
      </c>
      <c r="AJ152" s="27">
        <v>466.7</v>
      </c>
      <c r="AK152" s="27">
        <v>466.7</v>
      </c>
      <c r="AL152" s="27">
        <v>325.05834999999996</v>
      </c>
      <c r="AM152" s="26">
        <f>AL152/AK152*100</f>
        <v>69.650385686736655</v>
      </c>
      <c r="AN152" s="26"/>
      <c r="AO152" s="26"/>
      <c r="AP152" s="27"/>
      <c r="AQ152" s="27"/>
      <c r="AR152" s="27">
        <v>466.7</v>
      </c>
      <c r="AS152" s="27">
        <v>466.7</v>
      </c>
      <c r="AT152" s="27">
        <v>258.01346999999998</v>
      </c>
      <c r="AU152" s="27">
        <f>AT152/AS152*100</f>
        <v>55.284651810584961</v>
      </c>
      <c r="AV152" s="27">
        <v>466.7</v>
      </c>
      <c r="AW152" s="27">
        <v>466.7</v>
      </c>
      <c r="AX152" s="27">
        <v>306.92111</v>
      </c>
      <c r="AY152" s="27">
        <f>AX152/AW152*100</f>
        <v>65.764111849153622</v>
      </c>
      <c r="AZ152" s="27">
        <v>774.3</v>
      </c>
      <c r="BA152" s="27">
        <v>774.3</v>
      </c>
      <c r="BB152" s="27">
        <v>580.5</v>
      </c>
      <c r="BC152" s="27">
        <f>BB152/BA152*100</f>
        <v>74.970941495544366</v>
      </c>
      <c r="BD152" s="27"/>
      <c r="BE152" s="27"/>
      <c r="BF152" s="27"/>
      <c r="BG152" s="27"/>
      <c r="BH152" s="27"/>
      <c r="BI152" s="27"/>
      <c r="BJ152" s="27"/>
      <c r="BK152" s="26"/>
      <c r="BL152" s="27">
        <v>11327.4</v>
      </c>
      <c r="BM152" s="27">
        <v>20275.5</v>
      </c>
      <c r="BN152" s="27">
        <v>11489.833430000001</v>
      </c>
      <c r="BO152" s="27">
        <f>BN152/BM152*100</f>
        <v>56.668557766762838</v>
      </c>
      <c r="BP152" s="27">
        <v>39.700000000000003</v>
      </c>
      <c r="BQ152" s="27">
        <v>128.19999999999999</v>
      </c>
      <c r="BR152" s="27">
        <v>0</v>
      </c>
      <c r="BS152" s="27">
        <f>BR152/BQ152*100</f>
        <v>0</v>
      </c>
      <c r="BT152" s="27">
        <v>1.6</v>
      </c>
      <c r="BU152" s="27">
        <v>0.7</v>
      </c>
      <c r="BV152" s="27">
        <v>0</v>
      </c>
      <c r="BW152" s="27">
        <f>BV152/BU152*100</f>
        <v>0</v>
      </c>
      <c r="BX152" s="27"/>
      <c r="BY152" s="27"/>
      <c r="BZ152" s="27"/>
      <c r="CA152" s="27"/>
      <c r="CB152" s="27">
        <v>10.4</v>
      </c>
      <c r="CC152" s="27">
        <v>10.4</v>
      </c>
      <c r="CD152" s="27">
        <v>0</v>
      </c>
      <c r="CE152" s="27">
        <f>CD152/CC152*100</f>
        <v>0</v>
      </c>
    </row>
    <row r="153" spans="1:83" x14ac:dyDescent="0.25">
      <c r="A153" s="135" t="s">
        <v>387</v>
      </c>
      <c r="B153" s="30">
        <f t="shared" si="150"/>
        <v>138.80000000000001</v>
      </c>
      <c r="C153" s="30">
        <f t="shared" si="151"/>
        <v>139</v>
      </c>
      <c r="D153" s="30">
        <f t="shared" si="152"/>
        <v>139</v>
      </c>
      <c r="E153" s="30"/>
      <c r="F153" s="30">
        <f t="shared" si="149"/>
        <v>89.638999999999996</v>
      </c>
      <c r="G153" s="26">
        <f t="shared" si="155"/>
        <v>64.488489208633098</v>
      </c>
      <c r="H153" s="26"/>
      <c r="I153" s="26"/>
      <c r="J153" s="26"/>
      <c r="K153" s="26"/>
      <c r="L153" s="26"/>
      <c r="M153" s="26"/>
      <c r="N153" s="26"/>
      <c r="O153" s="26"/>
      <c r="P153" s="26"/>
      <c r="Q153" s="26"/>
      <c r="R153" s="26"/>
      <c r="S153" s="26"/>
      <c r="T153" s="26"/>
      <c r="U153" s="26"/>
      <c r="V153" s="26"/>
      <c r="W153" s="27"/>
      <c r="X153" s="26"/>
      <c r="Y153" s="26"/>
      <c r="Z153" s="26"/>
      <c r="AA153" s="26"/>
      <c r="AB153" s="26"/>
      <c r="AC153" s="26"/>
      <c r="AD153" s="26"/>
      <c r="AE153" s="27"/>
      <c r="AF153" s="26"/>
      <c r="AG153" s="26"/>
      <c r="AH153" s="26"/>
      <c r="AI153" s="27"/>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v>138.80000000000001</v>
      </c>
      <c r="BI153" s="26">
        <v>139</v>
      </c>
      <c r="BJ153" s="26">
        <v>89.638999999999996</v>
      </c>
      <c r="BK153" s="26">
        <f t="shared" ref="BK153:BK162" si="161">BJ153/BI153*100</f>
        <v>64.488489208633098</v>
      </c>
      <c r="BL153" s="26"/>
      <c r="BM153" s="26"/>
      <c r="BN153" s="26"/>
      <c r="BO153" s="27"/>
      <c r="BP153" s="26"/>
      <c r="BQ153" s="26"/>
      <c r="BR153" s="26"/>
      <c r="BS153" s="27"/>
      <c r="BT153" s="26"/>
      <c r="BU153" s="26"/>
      <c r="BV153" s="26"/>
      <c r="BW153" s="27"/>
      <c r="BX153" s="26"/>
      <c r="BY153" s="26"/>
      <c r="BZ153" s="26"/>
      <c r="CA153" s="27"/>
      <c r="CB153" s="26"/>
      <c r="CC153" s="26"/>
      <c r="CD153" s="26"/>
      <c r="CE153" s="26"/>
    </row>
    <row r="154" spans="1:83" x14ac:dyDescent="0.25">
      <c r="A154" s="135" t="s">
        <v>388</v>
      </c>
      <c r="B154" s="30">
        <f t="shared" si="150"/>
        <v>347</v>
      </c>
      <c r="C154" s="30">
        <f t="shared" si="151"/>
        <v>347.5</v>
      </c>
      <c r="D154" s="30">
        <f t="shared" si="152"/>
        <v>347.5</v>
      </c>
      <c r="E154" s="30"/>
      <c r="F154" s="30">
        <f t="shared" si="149"/>
        <v>221.67027999999999</v>
      </c>
      <c r="G154" s="26">
        <f t="shared" si="155"/>
        <v>63.790008633093521</v>
      </c>
      <c r="H154" s="26"/>
      <c r="I154" s="26"/>
      <c r="J154" s="26"/>
      <c r="K154" s="26"/>
      <c r="L154" s="26"/>
      <c r="M154" s="26"/>
      <c r="N154" s="26"/>
      <c r="O154" s="26"/>
      <c r="P154" s="26"/>
      <c r="Q154" s="26"/>
      <c r="R154" s="26"/>
      <c r="S154" s="26"/>
      <c r="T154" s="26"/>
      <c r="U154" s="26"/>
      <c r="V154" s="26"/>
      <c r="W154" s="27"/>
      <c r="X154" s="26"/>
      <c r="Y154" s="26"/>
      <c r="Z154" s="26"/>
      <c r="AA154" s="26"/>
      <c r="AB154" s="26"/>
      <c r="AC154" s="26"/>
      <c r="AD154" s="26"/>
      <c r="AE154" s="27"/>
      <c r="AF154" s="26"/>
      <c r="AG154" s="26"/>
      <c r="AH154" s="26"/>
      <c r="AI154" s="27"/>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v>347</v>
      </c>
      <c r="BI154" s="26">
        <v>347.5</v>
      </c>
      <c r="BJ154" s="26">
        <v>221.67027999999999</v>
      </c>
      <c r="BK154" s="26">
        <f t="shared" si="161"/>
        <v>63.790008633093521</v>
      </c>
      <c r="BL154" s="26"/>
      <c r="BM154" s="26"/>
      <c r="BN154" s="26"/>
      <c r="BO154" s="27"/>
      <c r="BP154" s="26"/>
      <c r="BQ154" s="26"/>
      <c r="BR154" s="26"/>
      <c r="BS154" s="27"/>
      <c r="BT154" s="26"/>
      <c r="BU154" s="26"/>
      <c r="BV154" s="26"/>
      <c r="BW154" s="27"/>
      <c r="BX154" s="26"/>
      <c r="BY154" s="26"/>
      <c r="BZ154" s="26"/>
      <c r="CA154" s="27"/>
      <c r="CB154" s="26"/>
      <c r="CC154" s="26"/>
      <c r="CD154" s="26"/>
      <c r="CE154" s="26"/>
    </row>
    <row r="155" spans="1:83" x14ac:dyDescent="0.25">
      <c r="A155" s="135" t="s">
        <v>389</v>
      </c>
      <c r="B155" s="30">
        <f t="shared" si="150"/>
        <v>138.80000000000001</v>
      </c>
      <c r="C155" s="30">
        <f t="shared" si="151"/>
        <v>139</v>
      </c>
      <c r="D155" s="30">
        <f t="shared" si="152"/>
        <v>139</v>
      </c>
      <c r="E155" s="30"/>
      <c r="F155" s="30">
        <f t="shared" si="149"/>
        <v>89.755210000000005</v>
      </c>
      <c r="G155" s="26">
        <f t="shared" si="155"/>
        <v>64.572093525179866</v>
      </c>
      <c r="H155" s="26"/>
      <c r="I155" s="26"/>
      <c r="J155" s="26"/>
      <c r="K155" s="26"/>
      <c r="L155" s="26"/>
      <c r="M155" s="26"/>
      <c r="N155" s="26"/>
      <c r="O155" s="26"/>
      <c r="P155" s="26"/>
      <c r="Q155" s="26"/>
      <c r="R155" s="26"/>
      <c r="S155" s="26"/>
      <c r="T155" s="26"/>
      <c r="U155" s="26"/>
      <c r="V155" s="26"/>
      <c r="W155" s="27"/>
      <c r="X155" s="26"/>
      <c r="Y155" s="26"/>
      <c r="Z155" s="26"/>
      <c r="AA155" s="26"/>
      <c r="AB155" s="26"/>
      <c r="AC155" s="26"/>
      <c r="AD155" s="26"/>
      <c r="AE155" s="27"/>
      <c r="AF155" s="26"/>
      <c r="AG155" s="26"/>
      <c r="AH155" s="26"/>
      <c r="AI155" s="27"/>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v>138.80000000000001</v>
      </c>
      <c r="BI155" s="26">
        <v>139</v>
      </c>
      <c r="BJ155" s="26">
        <v>89.755210000000005</v>
      </c>
      <c r="BK155" s="26">
        <f t="shared" si="161"/>
        <v>64.572093525179866</v>
      </c>
      <c r="BL155" s="26"/>
      <c r="BM155" s="26"/>
      <c r="BN155" s="26"/>
      <c r="BO155" s="27"/>
      <c r="BP155" s="26"/>
      <c r="BQ155" s="26"/>
      <c r="BR155" s="26"/>
      <c r="BS155" s="27"/>
      <c r="BT155" s="26"/>
      <c r="BU155" s="26"/>
      <c r="BV155" s="26"/>
      <c r="BW155" s="27"/>
      <c r="BX155" s="26"/>
      <c r="BY155" s="26"/>
      <c r="BZ155" s="26"/>
      <c r="CA155" s="27"/>
      <c r="CB155" s="26"/>
      <c r="CC155" s="26"/>
      <c r="CD155" s="26"/>
      <c r="CE155" s="26"/>
    </row>
    <row r="156" spans="1:83" x14ac:dyDescent="0.25">
      <c r="A156" s="135" t="s">
        <v>201</v>
      </c>
      <c r="B156" s="30">
        <f t="shared" si="150"/>
        <v>694.3</v>
      </c>
      <c r="C156" s="30">
        <f t="shared" si="151"/>
        <v>694.9</v>
      </c>
      <c r="D156" s="30">
        <f t="shared" si="152"/>
        <v>694.9</v>
      </c>
      <c r="E156" s="30"/>
      <c r="F156" s="30">
        <f t="shared" si="149"/>
        <v>466.03688</v>
      </c>
      <c r="G156" s="26">
        <f t="shared" si="155"/>
        <v>67.065315872787451</v>
      </c>
      <c r="H156" s="26"/>
      <c r="I156" s="26"/>
      <c r="J156" s="26"/>
      <c r="K156" s="26"/>
      <c r="L156" s="26"/>
      <c r="M156" s="26"/>
      <c r="N156" s="26"/>
      <c r="O156" s="26"/>
      <c r="P156" s="26"/>
      <c r="Q156" s="26"/>
      <c r="R156" s="26"/>
      <c r="S156" s="26"/>
      <c r="T156" s="26"/>
      <c r="U156" s="26"/>
      <c r="V156" s="26"/>
      <c r="W156" s="27"/>
      <c r="X156" s="26"/>
      <c r="Y156" s="26"/>
      <c r="Z156" s="26"/>
      <c r="AA156" s="26"/>
      <c r="AB156" s="26"/>
      <c r="AC156" s="26"/>
      <c r="AD156" s="26"/>
      <c r="AE156" s="27"/>
      <c r="AF156" s="26"/>
      <c r="AG156" s="26"/>
      <c r="AH156" s="26"/>
      <c r="AI156" s="27"/>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v>694.3</v>
      </c>
      <c r="BI156" s="26">
        <v>694.9</v>
      </c>
      <c r="BJ156" s="26">
        <v>466.03688</v>
      </c>
      <c r="BK156" s="26">
        <f t="shared" si="161"/>
        <v>67.065315872787451</v>
      </c>
      <c r="BL156" s="26"/>
      <c r="BM156" s="26"/>
      <c r="BN156" s="26"/>
      <c r="BO156" s="27"/>
      <c r="BP156" s="26"/>
      <c r="BQ156" s="26"/>
      <c r="BR156" s="26"/>
      <c r="BS156" s="27"/>
      <c r="BT156" s="26"/>
      <c r="BU156" s="26"/>
      <c r="BV156" s="26"/>
      <c r="BW156" s="27"/>
      <c r="BX156" s="26"/>
      <c r="BY156" s="26"/>
      <c r="BZ156" s="26"/>
      <c r="CA156" s="27"/>
      <c r="CB156" s="26"/>
      <c r="CC156" s="26"/>
      <c r="CD156" s="26"/>
      <c r="CE156" s="26"/>
    </row>
    <row r="157" spans="1:83" x14ac:dyDescent="0.25">
      <c r="A157" s="135" t="s">
        <v>390</v>
      </c>
      <c r="B157" s="30">
        <f t="shared" si="150"/>
        <v>138.80000000000001</v>
      </c>
      <c r="C157" s="30">
        <f t="shared" si="151"/>
        <v>139</v>
      </c>
      <c r="D157" s="30">
        <f t="shared" si="152"/>
        <v>139</v>
      </c>
      <c r="E157" s="30"/>
      <c r="F157" s="30">
        <f t="shared" si="149"/>
        <v>100.18728</v>
      </c>
      <c r="G157" s="26">
        <f t="shared" si="155"/>
        <v>72.077179856115109</v>
      </c>
      <c r="H157" s="26"/>
      <c r="I157" s="26"/>
      <c r="J157" s="26"/>
      <c r="K157" s="26"/>
      <c r="L157" s="26"/>
      <c r="M157" s="26"/>
      <c r="N157" s="26"/>
      <c r="O157" s="26"/>
      <c r="P157" s="26"/>
      <c r="Q157" s="26"/>
      <c r="R157" s="26"/>
      <c r="S157" s="26"/>
      <c r="T157" s="26"/>
      <c r="U157" s="26"/>
      <c r="V157" s="26"/>
      <c r="W157" s="27"/>
      <c r="X157" s="26"/>
      <c r="Y157" s="26"/>
      <c r="Z157" s="26"/>
      <c r="AA157" s="26"/>
      <c r="AB157" s="26"/>
      <c r="AC157" s="26"/>
      <c r="AD157" s="26"/>
      <c r="AE157" s="27"/>
      <c r="AF157" s="26"/>
      <c r="AG157" s="26"/>
      <c r="AH157" s="26"/>
      <c r="AI157" s="27"/>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v>138.80000000000001</v>
      </c>
      <c r="BI157" s="26">
        <v>139</v>
      </c>
      <c r="BJ157" s="26">
        <v>100.18728</v>
      </c>
      <c r="BK157" s="26">
        <f t="shared" si="161"/>
        <v>72.077179856115109</v>
      </c>
      <c r="BL157" s="26"/>
      <c r="BM157" s="26"/>
      <c r="BN157" s="26"/>
      <c r="BO157" s="27"/>
      <c r="BP157" s="26"/>
      <c r="BQ157" s="26"/>
      <c r="BR157" s="26"/>
      <c r="BS157" s="27"/>
      <c r="BT157" s="26"/>
      <c r="BU157" s="26"/>
      <c r="BV157" s="26"/>
      <c r="BW157" s="27"/>
      <c r="BX157" s="26"/>
      <c r="BY157" s="26"/>
      <c r="BZ157" s="26"/>
      <c r="CA157" s="27"/>
      <c r="CB157" s="26"/>
      <c r="CC157" s="26"/>
      <c r="CD157" s="26"/>
      <c r="CE157" s="26"/>
    </row>
    <row r="158" spans="1:83" x14ac:dyDescent="0.25">
      <c r="A158" s="135" t="s">
        <v>391</v>
      </c>
      <c r="B158" s="30">
        <f t="shared" si="150"/>
        <v>138.80000000000001</v>
      </c>
      <c r="C158" s="30">
        <f t="shared" si="151"/>
        <v>139</v>
      </c>
      <c r="D158" s="30">
        <f t="shared" si="152"/>
        <v>139</v>
      </c>
      <c r="E158" s="30"/>
      <c r="F158" s="30">
        <f t="shared" si="149"/>
        <v>83.549440000000004</v>
      </c>
      <c r="G158" s="26">
        <f t="shared" si="155"/>
        <v>60.107510791366913</v>
      </c>
      <c r="H158" s="26"/>
      <c r="I158" s="26"/>
      <c r="J158" s="26"/>
      <c r="K158" s="26"/>
      <c r="L158" s="26"/>
      <c r="M158" s="26"/>
      <c r="N158" s="26"/>
      <c r="O158" s="26"/>
      <c r="P158" s="26"/>
      <c r="Q158" s="26"/>
      <c r="R158" s="26"/>
      <c r="S158" s="26"/>
      <c r="T158" s="26"/>
      <c r="U158" s="26"/>
      <c r="V158" s="26"/>
      <c r="W158" s="27"/>
      <c r="X158" s="26"/>
      <c r="Y158" s="26"/>
      <c r="Z158" s="26"/>
      <c r="AA158" s="26"/>
      <c r="AB158" s="26"/>
      <c r="AC158" s="26"/>
      <c r="AD158" s="26"/>
      <c r="AE158" s="27"/>
      <c r="AF158" s="26"/>
      <c r="AG158" s="26"/>
      <c r="AH158" s="26"/>
      <c r="AI158" s="27"/>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v>138.80000000000001</v>
      </c>
      <c r="BI158" s="26">
        <v>139</v>
      </c>
      <c r="BJ158" s="26">
        <v>83.549440000000004</v>
      </c>
      <c r="BK158" s="26">
        <f t="shared" si="161"/>
        <v>60.107510791366913</v>
      </c>
      <c r="BL158" s="26"/>
      <c r="BM158" s="26"/>
      <c r="BN158" s="26"/>
      <c r="BO158" s="27"/>
      <c r="BP158" s="26"/>
      <c r="BQ158" s="26"/>
      <c r="BR158" s="26"/>
      <c r="BS158" s="27"/>
      <c r="BT158" s="26"/>
      <c r="BU158" s="26"/>
      <c r="BV158" s="26"/>
      <c r="BW158" s="27"/>
      <c r="BX158" s="26"/>
      <c r="BY158" s="26"/>
      <c r="BZ158" s="26"/>
      <c r="CA158" s="27"/>
      <c r="CB158" s="26"/>
      <c r="CC158" s="26"/>
      <c r="CD158" s="26"/>
      <c r="CE158" s="26"/>
    </row>
    <row r="159" spans="1:83" x14ac:dyDescent="0.25">
      <c r="A159" s="135" t="s">
        <v>393</v>
      </c>
      <c r="B159" s="30">
        <f t="shared" si="150"/>
        <v>138.80000000000001</v>
      </c>
      <c r="C159" s="30">
        <f t="shared" si="151"/>
        <v>139</v>
      </c>
      <c r="D159" s="30">
        <f t="shared" si="152"/>
        <v>139</v>
      </c>
      <c r="E159" s="30"/>
      <c r="F159" s="30">
        <f t="shared" si="149"/>
        <v>93.690309999999997</v>
      </c>
      <c r="G159" s="26">
        <f t="shared" si="155"/>
        <v>67.403100719424458</v>
      </c>
      <c r="H159" s="26"/>
      <c r="I159" s="26"/>
      <c r="J159" s="26"/>
      <c r="K159" s="26"/>
      <c r="L159" s="26"/>
      <c r="M159" s="26"/>
      <c r="N159" s="26"/>
      <c r="O159" s="26"/>
      <c r="P159" s="26"/>
      <c r="Q159" s="26"/>
      <c r="R159" s="26"/>
      <c r="S159" s="26"/>
      <c r="T159" s="26"/>
      <c r="U159" s="26"/>
      <c r="V159" s="26"/>
      <c r="W159" s="27"/>
      <c r="X159" s="26"/>
      <c r="Y159" s="26"/>
      <c r="Z159" s="26"/>
      <c r="AA159" s="26"/>
      <c r="AB159" s="26"/>
      <c r="AC159" s="26"/>
      <c r="AD159" s="26"/>
      <c r="AE159" s="27"/>
      <c r="AF159" s="26"/>
      <c r="AG159" s="26"/>
      <c r="AH159" s="26"/>
      <c r="AI159" s="27"/>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v>138.80000000000001</v>
      </c>
      <c r="BI159" s="26">
        <v>139</v>
      </c>
      <c r="BJ159" s="26">
        <v>93.690309999999997</v>
      </c>
      <c r="BK159" s="26">
        <f t="shared" si="161"/>
        <v>67.403100719424458</v>
      </c>
      <c r="BL159" s="26"/>
      <c r="BM159" s="26"/>
      <c r="BN159" s="26"/>
      <c r="BO159" s="27"/>
      <c r="BP159" s="26"/>
      <c r="BQ159" s="26"/>
      <c r="BR159" s="26"/>
      <c r="BS159" s="27"/>
      <c r="BT159" s="26"/>
      <c r="BU159" s="26"/>
      <c r="BV159" s="26"/>
      <c r="BW159" s="27"/>
      <c r="BX159" s="26"/>
      <c r="BY159" s="26"/>
      <c r="BZ159" s="26"/>
      <c r="CA159" s="27"/>
      <c r="CB159" s="26"/>
      <c r="CC159" s="26"/>
      <c r="CD159" s="26"/>
      <c r="CE159" s="26"/>
    </row>
    <row r="160" spans="1:83" x14ac:dyDescent="0.25">
      <c r="A160" s="135" t="s">
        <v>392</v>
      </c>
      <c r="B160" s="30">
        <f t="shared" si="150"/>
        <v>138.80000000000001</v>
      </c>
      <c r="C160" s="30">
        <f t="shared" si="151"/>
        <v>139</v>
      </c>
      <c r="D160" s="30">
        <f t="shared" si="152"/>
        <v>139</v>
      </c>
      <c r="E160" s="30"/>
      <c r="F160" s="30">
        <f t="shared" si="149"/>
        <v>83.889750000000006</v>
      </c>
      <c r="G160" s="26">
        <f t="shared" si="155"/>
        <v>60.35233812949641</v>
      </c>
      <c r="H160" s="26"/>
      <c r="I160" s="26"/>
      <c r="J160" s="26"/>
      <c r="K160" s="26"/>
      <c r="L160" s="26"/>
      <c r="M160" s="26"/>
      <c r="N160" s="26"/>
      <c r="O160" s="26"/>
      <c r="P160" s="26"/>
      <c r="Q160" s="26"/>
      <c r="R160" s="26"/>
      <c r="S160" s="26"/>
      <c r="T160" s="26"/>
      <c r="U160" s="26"/>
      <c r="V160" s="26"/>
      <c r="W160" s="27"/>
      <c r="X160" s="26"/>
      <c r="Y160" s="26"/>
      <c r="Z160" s="26"/>
      <c r="AA160" s="26"/>
      <c r="AB160" s="26"/>
      <c r="AC160" s="26"/>
      <c r="AD160" s="26"/>
      <c r="AE160" s="27"/>
      <c r="AF160" s="26"/>
      <c r="AG160" s="26"/>
      <c r="AH160" s="26"/>
      <c r="AI160" s="27"/>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v>138.80000000000001</v>
      </c>
      <c r="BI160" s="26">
        <v>139</v>
      </c>
      <c r="BJ160" s="26">
        <v>83.889750000000006</v>
      </c>
      <c r="BK160" s="26">
        <f t="shared" si="161"/>
        <v>60.35233812949641</v>
      </c>
      <c r="BL160" s="26"/>
      <c r="BM160" s="26"/>
      <c r="BN160" s="26"/>
      <c r="BO160" s="27"/>
      <c r="BP160" s="26"/>
      <c r="BQ160" s="26"/>
      <c r="BR160" s="26"/>
      <c r="BS160" s="27"/>
      <c r="BT160" s="26"/>
      <c r="BU160" s="26"/>
      <c r="BV160" s="26"/>
      <c r="BW160" s="27"/>
      <c r="BX160" s="26"/>
      <c r="BY160" s="26"/>
      <c r="BZ160" s="26"/>
      <c r="CA160" s="27"/>
      <c r="CB160" s="26"/>
      <c r="CC160" s="26"/>
      <c r="CD160" s="26"/>
      <c r="CE160" s="26"/>
    </row>
    <row r="161" spans="1:83" x14ac:dyDescent="0.25">
      <c r="A161" s="135" t="s">
        <v>202</v>
      </c>
      <c r="B161" s="30">
        <f t="shared" si="150"/>
        <v>138.80000000000001</v>
      </c>
      <c r="C161" s="30">
        <f t="shared" si="151"/>
        <v>139</v>
      </c>
      <c r="D161" s="30">
        <f t="shared" si="152"/>
        <v>139</v>
      </c>
      <c r="E161" s="30"/>
      <c r="F161" s="30">
        <f t="shared" si="149"/>
        <v>92.858620000000002</v>
      </c>
      <c r="G161" s="26">
        <f t="shared" si="155"/>
        <v>66.80476258992806</v>
      </c>
      <c r="H161" s="26"/>
      <c r="I161" s="26"/>
      <c r="J161" s="26"/>
      <c r="K161" s="26"/>
      <c r="L161" s="26"/>
      <c r="M161" s="26"/>
      <c r="N161" s="26"/>
      <c r="O161" s="26"/>
      <c r="P161" s="26"/>
      <c r="Q161" s="26"/>
      <c r="R161" s="26"/>
      <c r="S161" s="26"/>
      <c r="T161" s="26"/>
      <c r="U161" s="26"/>
      <c r="V161" s="26"/>
      <c r="W161" s="27"/>
      <c r="X161" s="26"/>
      <c r="Y161" s="26"/>
      <c r="Z161" s="26"/>
      <c r="AA161" s="26"/>
      <c r="AB161" s="26"/>
      <c r="AC161" s="26"/>
      <c r="AD161" s="26"/>
      <c r="AE161" s="27"/>
      <c r="AF161" s="26"/>
      <c r="AG161" s="26"/>
      <c r="AH161" s="26"/>
      <c r="AI161" s="27"/>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v>138.80000000000001</v>
      </c>
      <c r="BI161" s="26">
        <v>139</v>
      </c>
      <c r="BJ161" s="26">
        <v>92.858620000000002</v>
      </c>
      <c r="BK161" s="26">
        <f t="shared" si="161"/>
        <v>66.80476258992806</v>
      </c>
      <c r="BL161" s="26"/>
      <c r="BM161" s="26"/>
      <c r="BN161" s="26"/>
      <c r="BO161" s="27"/>
      <c r="BP161" s="26"/>
      <c r="BQ161" s="26"/>
      <c r="BR161" s="26"/>
      <c r="BS161" s="27"/>
      <c r="BT161" s="26"/>
      <c r="BU161" s="26"/>
      <c r="BV161" s="26"/>
      <c r="BW161" s="27"/>
      <c r="BX161" s="26"/>
      <c r="BY161" s="26"/>
      <c r="BZ161" s="26"/>
      <c r="CA161" s="27"/>
      <c r="CB161" s="26"/>
      <c r="CC161" s="26"/>
      <c r="CD161" s="26"/>
      <c r="CE161" s="26"/>
    </row>
    <row r="162" spans="1:83" s="154" customFormat="1" ht="31.5" x14ac:dyDescent="0.25">
      <c r="A162" s="137" t="s">
        <v>208</v>
      </c>
      <c r="B162" s="75">
        <f t="shared" si="150"/>
        <v>372471.6</v>
      </c>
      <c r="C162" s="75">
        <f t="shared" si="151"/>
        <v>423598.60000000003</v>
      </c>
      <c r="D162" s="75">
        <f t="shared" si="152"/>
        <v>423598.60000000003</v>
      </c>
      <c r="E162" s="75"/>
      <c r="F162" s="75">
        <f t="shared" si="149"/>
        <v>307173.28809000005</v>
      </c>
      <c r="G162" s="29">
        <f t="shared" si="155"/>
        <v>72.515180194174405</v>
      </c>
      <c r="H162" s="29">
        <f>SUM(H163:H173)</f>
        <v>682.6</v>
      </c>
      <c r="I162" s="29">
        <f>SUM(I163:I173)</f>
        <v>392.3</v>
      </c>
      <c r="J162" s="29">
        <f>SUM(J163:J173)</f>
        <v>317.05200000000002</v>
      </c>
      <c r="K162" s="29">
        <f>J162/I162*100</f>
        <v>80.818761152179448</v>
      </c>
      <c r="L162" s="29">
        <f>SUM(L163:L173)</f>
        <v>221.8</v>
      </c>
      <c r="M162" s="29">
        <f>SUM(M163:M173)</f>
        <v>220.2</v>
      </c>
      <c r="N162" s="29">
        <f>SUM(N163:N173)</f>
        <v>165.17500000000001</v>
      </c>
      <c r="O162" s="29">
        <f>N162/M162*100</f>
        <v>75.011353315168037</v>
      </c>
      <c r="P162" s="29">
        <f>SUM(P163:P173)</f>
        <v>3499.2</v>
      </c>
      <c r="Q162" s="29">
        <f>SUM(Q163:Q173)</f>
        <v>2175.1999999999998</v>
      </c>
      <c r="R162" s="29">
        <f>SUM(R163:R173)</f>
        <v>1176.3394599999999</v>
      </c>
      <c r="S162" s="29">
        <f>R162/Q162*100</f>
        <v>54.079600036778231</v>
      </c>
      <c r="T162" s="29">
        <f>SUM(T163:T173)</f>
        <v>33520.800000000003</v>
      </c>
      <c r="U162" s="29">
        <f>SUM(U163:U173)</f>
        <v>37984.1</v>
      </c>
      <c r="V162" s="29">
        <f>SUM(V163:V173)</f>
        <v>29844.780989999999</v>
      </c>
      <c r="W162" s="29">
        <f>V162/U162*100</f>
        <v>78.571773426249408</v>
      </c>
      <c r="X162" s="29">
        <f>SUM(X163:X173)</f>
        <v>5035.3999999999996</v>
      </c>
      <c r="Y162" s="29">
        <f>SUM(Y163:Y173)</f>
        <v>5035.3999999999996</v>
      </c>
      <c r="Z162" s="29">
        <f>SUM(Z163:Z173)</f>
        <v>1645.08602</v>
      </c>
      <c r="AA162" s="29">
        <f>Z162/Y162*100</f>
        <v>32.670413869801806</v>
      </c>
      <c r="AB162" s="29">
        <f>SUM(AB163:AB173)</f>
        <v>249.5</v>
      </c>
      <c r="AC162" s="29">
        <f>SUM(AC163:AC173)</f>
        <v>247.3</v>
      </c>
      <c r="AD162" s="29">
        <f>SUM(AD163:AD173)</f>
        <v>185.59167000000002</v>
      </c>
      <c r="AE162" s="29">
        <f>AD162/AC162*100</f>
        <v>75.047177517185617</v>
      </c>
      <c r="AF162" s="29">
        <f>SUM(AF163:AF173)</f>
        <v>302645.09999999998</v>
      </c>
      <c r="AG162" s="29">
        <f>SUM(AG163:AG173)</f>
        <v>332655.59999999998</v>
      </c>
      <c r="AH162" s="29">
        <f>SUM(AH163:AH173)</f>
        <v>245251.77434999999</v>
      </c>
      <c r="AI162" s="29">
        <f>AH162/AG162*100</f>
        <v>73.725430851006266</v>
      </c>
      <c r="AJ162" s="29">
        <f>SUM(AJ163:AJ173)</f>
        <v>933.5</v>
      </c>
      <c r="AK162" s="29">
        <f>SUM(AK163:AK173)</f>
        <v>933.5</v>
      </c>
      <c r="AL162" s="29">
        <f>SUM(AL163:AL173)</f>
        <v>594.27773999999999</v>
      </c>
      <c r="AM162" s="28">
        <f>AL162/AK162*100</f>
        <v>63.661246920192823</v>
      </c>
      <c r="AN162" s="29">
        <f t="shared" ref="AN162" si="162">SUM(AN163:AN173)</f>
        <v>0</v>
      </c>
      <c r="AO162" s="29">
        <f t="shared" ref="AO162:BB162" si="163">SUM(AO163:AO173)</f>
        <v>0</v>
      </c>
      <c r="AP162" s="29">
        <f t="shared" si="163"/>
        <v>0</v>
      </c>
      <c r="AQ162" s="29">
        <f t="shared" si="163"/>
        <v>0</v>
      </c>
      <c r="AR162" s="29">
        <f t="shared" ref="AR162" si="164">SUM(AR163:AR173)</f>
        <v>466.7</v>
      </c>
      <c r="AS162" s="29">
        <f t="shared" si="163"/>
        <v>466.7</v>
      </c>
      <c r="AT162" s="29">
        <f t="shared" si="163"/>
        <v>350.02499999999998</v>
      </c>
      <c r="AU162" s="29">
        <f t="shared" si="163"/>
        <v>75</v>
      </c>
      <c r="AV162" s="29">
        <f t="shared" ref="AV162" si="165">SUM(AV163:AV173)</f>
        <v>466.7</v>
      </c>
      <c r="AW162" s="29">
        <f t="shared" si="163"/>
        <v>466.7</v>
      </c>
      <c r="AX162" s="29">
        <f t="shared" si="163"/>
        <v>313.27166</v>
      </c>
      <c r="AY162" s="29">
        <f t="shared" si="163"/>
        <v>67.12484679665738</v>
      </c>
      <c r="AZ162" s="29">
        <f t="shared" ref="AZ162" si="166">SUM(AZ163:AZ173)</f>
        <v>1715.8</v>
      </c>
      <c r="BA162" s="29">
        <f t="shared" si="163"/>
        <v>1715.8</v>
      </c>
      <c r="BB162" s="29">
        <f t="shared" si="163"/>
        <v>1287</v>
      </c>
      <c r="BC162" s="29">
        <f>BB162/BA162*100</f>
        <v>75.008742277654733</v>
      </c>
      <c r="BD162" s="29">
        <v>0</v>
      </c>
      <c r="BE162" s="29">
        <f t="shared" ref="BE162:BJ162" si="167">SUM(BE163:BE173)</f>
        <v>0</v>
      </c>
      <c r="BF162" s="29">
        <f t="shared" si="167"/>
        <v>0</v>
      </c>
      <c r="BG162" s="29">
        <f t="shared" si="167"/>
        <v>0</v>
      </c>
      <c r="BH162" s="29">
        <f t="shared" si="167"/>
        <v>2012.5999999999997</v>
      </c>
      <c r="BI162" s="29">
        <f t="shared" si="167"/>
        <v>2015.5</v>
      </c>
      <c r="BJ162" s="29">
        <f t="shared" si="167"/>
        <v>1422.6324999999999</v>
      </c>
      <c r="BK162" s="28">
        <f t="shared" si="161"/>
        <v>70.584594393450743</v>
      </c>
      <c r="BL162" s="29">
        <f>SUM(BL163:BL173)</f>
        <v>20467.400000000001</v>
      </c>
      <c r="BM162" s="29">
        <f>SUM(BM163:BM173)</f>
        <v>38491.4</v>
      </c>
      <c r="BN162" s="29">
        <f>SUM(BN163:BN173)</f>
        <v>24566.5</v>
      </c>
      <c r="BO162" s="29">
        <f>BN162/BM162*100</f>
        <v>63.823347552959873</v>
      </c>
      <c r="BP162" s="29">
        <f>SUM(BP163:BP173)</f>
        <v>444.5</v>
      </c>
      <c r="BQ162" s="29">
        <f>SUM(BQ163:BQ173)</f>
        <v>689.7</v>
      </c>
      <c r="BR162" s="29">
        <f>SUM(BR163:BR173)</f>
        <v>0</v>
      </c>
      <c r="BS162" s="29">
        <f>BR162/BQ162*100</f>
        <v>0</v>
      </c>
      <c r="BT162" s="29">
        <f>SUM(BT163:BT173)</f>
        <v>4.3</v>
      </c>
      <c r="BU162" s="29">
        <f>SUM(BU163:BU173)</f>
        <v>3.5</v>
      </c>
      <c r="BV162" s="29">
        <f>SUM(BV163:BV173)</f>
        <v>3.5</v>
      </c>
      <c r="BW162" s="29">
        <f>BV162/BU162*100</f>
        <v>100</v>
      </c>
      <c r="BX162" s="29"/>
      <c r="BY162" s="29"/>
      <c r="BZ162" s="29"/>
      <c r="CA162" s="29"/>
      <c r="CB162" s="29">
        <f>SUM(CB163:CB173)</f>
        <v>105.7</v>
      </c>
      <c r="CC162" s="29">
        <f>SUM(CC163:CC173)</f>
        <v>105.7</v>
      </c>
      <c r="CD162" s="29">
        <f>SUM(CD163:CD173)</f>
        <v>50.281699999999994</v>
      </c>
      <c r="CE162" s="29">
        <f>CD162/CC162*100</f>
        <v>47.570198675496684</v>
      </c>
    </row>
    <row r="163" spans="1:83" ht="17.25" customHeight="1" x14ac:dyDescent="0.25">
      <c r="A163" s="135" t="s">
        <v>206</v>
      </c>
      <c r="B163" s="30">
        <f t="shared" si="150"/>
        <v>370459</v>
      </c>
      <c r="C163" s="30">
        <f t="shared" si="151"/>
        <v>421583.10000000003</v>
      </c>
      <c r="D163" s="30">
        <f t="shared" si="152"/>
        <v>421583.10000000003</v>
      </c>
      <c r="E163" s="30"/>
      <c r="F163" s="30">
        <f t="shared" si="149"/>
        <v>305750.65559000004</v>
      </c>
      <c r="G163" s="27">
        <f t="shared" si="155"/>
        <v>72.524409918234383</v>
      </c>
      <c r="H163" s="27">
        <v>682.6</v>
      </c>
      <c r="I163" s="27">
        <v>392.3</v>
      </c>
      <c r="J163" s="27">
        <v>317.05200000000002</v>
      </c>
      <c r="K163" s="27">
        <f>J163/I163*100</f>
        <v>80.818761152179448</v>
      </c>
      <c r="L163" s="27">
        <v>221.8</v>
      </c>
      <c r="M163" s="27">
        <v>220.2</v>
      </c>
      <c r="N163" s="27">
        <v>165.17500000000001</v>
      </c>
      <c r="O163" s="27">
        <f>N163/M163*100</f>
        <v>75.011353315168037</v>
      </c>
      <c r="P163" s="27">
        <v>3499.2</v>
      </c>
      <c r="Q163" s="27">
        <v>2175.1999999999998</v>
      </c>
      <c r="R163" s="27">
        <v>1176.3394599999999</v>
      </c>
      <c r="S163" s="27">
        <f>R163/Q163*100</f>
        <v>54.079600036778231</v>
      </c>
      <c r="T163" s="27">
        <v>33520.800000000003</v>
      </c>
      <c r="U163" s="27">
        <v>37984.1</v>
      </c>
      <c r="V163" s="27">
        <v>29844.780989999999</v>
      </c>
      <c r="W163" s="27">
        <f>V163/U163*100</f>
        <v>78.571773426249408</v>
      </c>
      <c r="X163" s="27">
        <v>5035.3999999999996</v>
      </c>
      <c r="Y163" s="27">
        <v>5035.3999999999996</v>
      </c>
      <c r="Z163" s="27">
        <v>1645.08602</v>
      </c>
      <c r="AA163" s="27">
        <f>Z163/Y163*100</f>
        <v>32.670413869801806</v>
      </c>
      <c r="AB163" s="27">
        <v>249.5</v>
      </c>
      <c r="AC163" s="27">
        <v>247.3</v>
      </c>
      <c r="AD163" s="27">
        <v>185.59167000000002</v>
      </c>
      <c r="AE163" s="27">
        <f>AD163/AC163*100</f>
        <v>75.047177517185617</v>
      </c>
      <c r="AF163" s="27">
        <v>302645.09999999998</v>
      </c>
      <c r="AG163" s="27">
        <v>332655.59999999998</v>
      </c>
      <c r="AH163" s="27">
        <v>245251.77434999999</v>
      </c>
      <c r="AI163" s="27">
        <f>AH163/AG163*100</f>
        <v>73.725430851006266</v>
      </c>
      <c r="AJ163" s="27">
        <v>933.5</v>
      </c>
      <c r="AK163" s="27">
        <v>933.5</v>
      </c>
      <c r="AL163" s="27">
        <v>594.27773999999999</v>
      </c>
      <c r="AM163" s="26">
        <f>AL163/AK163*100</f>
        <v>63.661246920192823</v>
      </c>
      <c r="AN163" s="26"/>
      <c r="AO163" s="26"/>
      <c r="AP163" s="27"/>
      <c r="AQ163" s="27"/>
      <c r="AR163" s="27">
        <v>466.7</v>
      </c>
      <c r="AS163" s="27">
        <v>466.7</v>
      </c>
      <c r="AT163" s="27">
        <v>350.02499999999998</v>
      </c>
      <c r="AU163" s="27">
        <f>AT163/AS163*100</f>
        <v>75</v>
      </c>
      <c r="AV163" s="27">
        <v>466.7</v>
      </c>
      <c r="AW163" s="27">
        <v>466.7</v>
      </c>
      <c r="AX163" s="27">
        <v>313.27166</v>
      </c>
      <c r="AY163" s="27">
        <f>AX163/AW163*100</f>
        <v>67.12484679665738</v>
      </c>
      <c r="AZ163" s="27">
        <v>1715.8</v>
      </c>
      <c r="BA163" s="27">
        <v>1715.8</v>
      </c>
      <c r="BB163" s="27">
        <v>1287</v>
      </c>
      <c r="BC163" s="27">
        <f>BB163/BA163*100</f>
        <v>75.008742277654733</v>
      </c>
      <c r="BD163" s="27"/>
      <c r="BE163" s="27"/>
      <c r="BF163" s="27"/>
      <c r="BG163" s="27"/>
      <c r="BH163" s="27"/>
      <c r="BI163" s="27"/>
      <c r="BJ163" s="27"/>
      <c r="BK163" s="26"/>
      <c r="BL163" s="27">
        <v>20467.400000000001</v>
      </c>
      <c r="BM163" s="27">
        <v>38491.4</v>
      </c>
      <c r="BN163" s="27">
        <v>24566.5</v>
      </c>
      <c r="BO163" s="27">
        <f>BN163/BM163*100</f>
        <v>63.823347552959873</v>
      </c>
      <c r="BP163" s="27">
        <v>444.5</v>
      </c>
      <c r="BQ163" s="27">
        <v>689.7</v>
      </c>
      <c r="BR163" s="27">
        <v>0</v>
      </c>
      <c r="BS163" s="27">
        <f>BR163/BQ163*100</f>
        <v>0</v>
      </c>
      <c r="BT163" s="27">
        <v>4.3</v>
      </c>
      <c r="BU163" s="27">
        <v>3.5</v>
      </c>
      <c r="BV163" s="27">
        <v>3.5</v>
      </c>
      <c r="BW163" s="27">
        <f>BV163/BU163*100</f>
        <v>100</v>
      </c>
      <c r="BX163" s="27"/>
      <c r="BY163" s="27"/>
      <c r="BZ163" s="27"/>
      <c r="CA163" s="27"/>
      <c r="CB163" s="27">
        <v>105.7</v>
      </c>
      <c r="CC163" s="27">
        <v>105.7</v>
      </c>
      <c r="CD163" s="27">
        <v>50.281699999999994</v>
      </c>
      <c r="CE163" s="27">
        <f>CD163/CC163*100</f>
        <v>47.570198675496684</v>
      </c>
    </row>
    <row r="164" spans="1:83" ht="17.25" customHeight="1" x14ac:dyDescent="0.25">
      <c r="A164" s="135" t="s">
        <v>205</v>
      </c>
      <c r="B164" s="30">
        <f t="shared" si="150"/>
        <v>347</v>
      </c>
      <c r="C164" s="30">
        <f t="shared" si="151"/>
        <v>347.5</v>
      </c>
      <c r="D164" s="30">
        <f t="shared" si="152"/>
        <v>347.5</v>
      </c>
      <c r="E164" s="30"/>
      <c r="F164" s="30">
        <f t="shared" si="149"/>
        <v>223.23863</v>
      </c>
      <c r="G164" s="26">
        <f t="shared" si="155"/>
        <v>64.241332374100722</v>
      </c>
      <c r="H164" s="26"/>
      <c r="I164" s="26"/>
      <c r="J164" s="26"/>
      <c r="K164" s="26"/>
      <c r="L164" s="26"/>
      <c r="M164" s="26"/>
      <c r="N164" s="26"/>
      <c r="O164" s="27"/>
      <c r="P164" s="26"/>
      <c r="Q164" s="26"/>
      <c r="R164" s="26"/>
      <c r="S164" s="27"/>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7"/>
      <c r="BD164" s="26"/>
      <c r="BE164" s="26"/>
      <c r="BF164" s="26"/>
      <c r="BG164" s="26"/>
      <c r="BH164" s="26">
        <v>347</v>
      </c>
      <c r="BI164" s="26">
        <v>347.5</v>
      </c>
      <c r="BJ164" s="26">
        <v>223.23863</v>
      </c>
      <c r="BK164" s="26">
        <f t="shared" ref="BK164:BK174" si="168">BJ164/BI164*100</f>
        <v>64.241332374100722</v>
      </c>
      <c r="BL164" s="26"/>
      <c r="BM164" s="26"/>
      <c r="BN164" s="26"/>
      <c r="BO164" s="26"/>
      <c r="BP164" s="26"/>
      <c r="BQ164" s="26"/>
      <c r="BR164" s="26"/>
      <c r="BS164" s="27"/>
      <c r="BT164" s="26"/>
      <c r="BU164" s="26"/>
      <c r="BV164" s="26"/>
      <c r="BW164" s="27"/>
      <c r="BX164" s="26"/>
      <c r="BY164" s="26"/>
      <c r="BZ164" s="26"/>
      <c r="CA164" s="27"/>
      <c r="CB164" s="26"/>
      <c r="CC164" s="26"/>
      <c r="CD164" s="26"/>
      <c r="CE164" s="27"/>
    </row>
    <row r="165" spans="1:83" ht="17.25" customHeight="1" x14ac:dyDescent="0.25">
      <c r="A165" s="135" t="s">
        <v>395</v>
      </c>
      <c r="B165" s="30">
        <f t="shared" si="150"/>
        <v>347</v>
      </c>
      <c r="C165" s="30">
        <f t="shared" si="151"/>
        <v>347.5</v>
      </c>
      <c r="D165" s="30">
        <f t="shared" si="152"/>
        <v>347.5</v>
      </c>
      <c r="E165" s="30"/>
      <c r="F165" s="30">
        <f t="shared" si="149"/>
        <v>260.25</v>
      </c>
      <c r="G165" s="26">
        <f t="shared" si="155"/>
        <v>74.892086330935243</v>
      </c>
      <c r="H165" s="26"/>
      <c r="I165" s="26"/>
      <c r="J165" s="26"/>
      <c r="K165" s="26"/>
      <c r="L165" s="26"/>
      <c r="M165" s="26"/>
      <c r="N165" s="26"/>
      <c r="O165" s="27"/>
      <c r="P165" s="26"/>
      <c r="Q165" s="26"/>
      <c r="R165" s="26"/>
      <c r="S165" s="27"/>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7"/>
      <c r="BD165" s="26"/>
      <c r="BE165" s="26"/>
      <c r="BF165" s="26"/>
      <c r="BG165" s="26"/>
      <c r="BH165" s="26">
        <v>347</v>
      </c>
      <c r="BI165" s="26">
        <v>347.5</v>
      </c>
      <c r="BJ165" s="26">
        <v>260.25</v>
      </c>
      <c r="BK165" s="26">
        <f t="shared" si="168"/>
        <v>74.892086330935243</v>
      </c>
      <c r="BL165" s="26"/>
      <c r="BM165" s="26"/>
      <c r="BN165" s="26"/>
      <c r="BO165" s="26"/>
      <c r="BP165" s="26"/>
      <c r="BQ165" s="26"/>
      <c r="BR165" s="26"/>
      <c r="BS165" s="27"/>
      <c r="BT165" s="26"/>
      <c r="BU165" s="26"/>
      <c r="BV165" s="26"/>
      <c r="BW165" s="27"/>
      <c r="BX165" s="26"/>
      <c r="BY165" s="26"/>
      <c r="BZ165" s="26"/>
      <c r="CA165" s="27"/>
      <c r="CB165" s="26"/>
      <c r="CC165" s="26"/>
      <c r="CD165" s="26"/>
      <c r="CE165" s="27"/>
    </row>
    <row r="166" spans="1:83" ht="17.25" customHeight="1" x14ac:dyDescent="0.25">
      <c r="A166" s="135" t="s">
        <v>396</v>
      </c>
      <c r="B166" s="30">
        <f t="shared" si="150"/>
        <v>138.80000000000001</v>
      </c>
      <c r="C166" s="30">
        <f t="shared" si="151"/>
        <v>139</v>
      </c>
      <c r="D166" s="30">
        <f t="shared" si="152"/>
        <v>139</v>
      </c>
      <c r="E166" s="30"/>
      <c r="F166" s="30">
        <f t="shared" si="149"/>
        <v>103.49016</v>
      </c>
      <c r="G166" s="26">
        <f t="shared" si="155"/>
        <v>74.453352517985621</v>
      </c>
      <c r="H166" s="26"/>
      <c r="I166" s="26"/>
      <c r="J166" s="26"/>
      <c r="K166" s="26"/>
      <c r="L166" s="26"/>
      <c r="M166" s="26"/>
      <c r="N166" s="26"/>
      <c r="O166" s="27"/>
      <c r="P166" s="26"/>
      <c r="Q166" s="26"/>
      <c r="R166" s="26"/>
      <c r="S166" s="27"/>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7"/>
      <c r="BD166" s="26"/>
      <c r="BE166" s="26"/>
      <c r="BF166" s="26"/>
      <c r="BG166" s="26"/>
      <c r="BH166" s="26">
        <v>138.80000000000001</v>
      </c>
      <c r="BI166" s="26">
        <v>139</v>
      </c>
      <c r="BJ166" s="26">
        <v>103.49016</v>
      </c>
      <c r="BK166" s="26">
        <f t="shared" si="168"/>
        <v>74.453352517985621</v>
      </c>
      <c r="BL166" s="26"/>
      <c r="BM166" s="26"/>
      <c r="BN166" s="26"/>
      <c r="BO166" s="26"/>
      <c r="BP166" s="26"/>
      <c r="BQ166" s="26"/>
      <c r="BR166" s="26"/>
      <c r="BS166" s="27"/>
      <c r="BT166" s="26"/>
      <c r="BU166" s="26"/>
      <c r="BV166" s="26"/>
      <c r="BW166" s="27"/>
      <c r="BX166" s="26"/>
      <c r="BY166" s="26"/>
      <c r="BZ166" s="26"/>
      <c r="CA166" s="27"/>
      <c r="CB166" s="26"/>
      <c r="CC166" s="26"/>
      <c r="CD166" s="26"/>
      <c r="CE166" s="27"/>
    </row>
    <row r="167" spans="1:83" ht="17.25" customHeight="1" x14ac:dyDescent="0.25">
      <c r="A167" s="135" t="s">
        <v>397</v>
      </c>
      <c r="B167" s="30">
        <f t="shared" si="150"/>
        <v>138.80000000000001</v>
      </c>
      <c r="C167" s="30">
        <f t="shared" si="151"/>
        <v>139</v>
      </c>
      <c r="D167" s="30">
        <f t="shared" si="152"/>
        <v>139</v>
      </c>
      <c r="E167" s="30"/>
      <c r="F167" s="30">
        <f t="shared" si="149"/>
        <v>91.668350000000004</v>
      </c>
      <c r="G167" s="26">
        <f t="shared" si="155"/>
        <v>65.948453237410078</v>
      </c>
      <c r="H167" s="26"/>
      <c r="I167" s="26"/>
      <c r="J167" s="26"/>
      <c r="K167" s="26"/>
      <c r="L167" s="26"/>
      <c r="M167" s="26"/>
      <c r="N167" s="26"/>
      <c r="O167" s="27"/>
      <c r="P167" s="26"/>
      <c r="Q167" s="26"/>
      <c r="R167" s="26"/>
      <c r="S167" s="27"/>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7"/>
      <c r="BD167" s="26"/>
      <c r="BE167" s="26"/>
      <c r="BF167" s="26"/>
      <c r="BG167" s="26"/>
      <c r="BH167" s="26">
        <v>138.80000000000001</v>
      </c>
      <c r="BI167" s="26">
        <v>139</v>
      </c>
      <c r="BJ167" s="26">
        <v>91.668350000000004</v>
      </c>
      <c r="BK167" s="26">
        <f t="shared" si="168"/>
        <v>65.948453237410078</v>
      </c>
      <c r="BL167" s="26"/>
      <c r="BM167" s="26"/>
      <c r="BN167" s="26"/>
      <c r="BO167" s="26"/>
      <c r="BP167" s="26"/>
      <c r="BQ167" s="26"/>
      <c r="BR167" s="26"/>
      <c r="BS167" s="27"/>
      <c r="BT167" s="26"/>
      <c r="BU167" s="26"/>
      <c r="BV167" s="26"/>
      <c r="BW167" s="27"/>
      <c r="BX167" s="26"/>
      <c r="BY167" s="26"/>
      <c r="BZ167" s="26"/>
      <c r="CA167" s="27"/>
      <c r="CB167" s="26"/>
      <c r="CC167" s="26"/>
      <c r="CD167" s="26"/>
      <c r="CE167" s="27"/>
    </row>
    <row r="168" spans="1:83" ht="17.25" customHeight="1" x14ac:dyDescent="0.25">
      <c r="A168" s="135" t="s">
        <v>398</v>
      </c>
      <c r="B168" s="30">
        <f t="shared" si="150"/>
        <v>138.80000000000001</v>
      </c>
      <c r="C168" s="30">
        <f t="shared" si="151"/>
        <v>139</v>
      </c>
      <c r="D168" s="30">
        <f t="shared" si="152"/>
        <v>139</v>
      </c>
      <c r="E168" s="30"/>
      <c r="F168" s="30">
        <f t="shared" si="149"/>
        <v>100.84008</v>
      </c>
      <c r="G168" s="26">
        <f t="shared" si="155"/>
        <v>72.546820143884901</v>
      </c>
      <c r="H168" s="26"/>
      <c r="I168" s="26"/>
      <c r="J168" s="26"/>
      <c r="K168" s="26"/>
      <c r="L168" s="26"/>
      <c r="M168" s="26"/>
      <c r="N168" s="26"/>
      <c r="O168" s="27"/>
      <c r="P168" s="26"/>
      <c r="Q168" s="26"/>
      <c r="R168" s="26"/>
      <c r="S168" s="27"/>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7"/>
      <c r="BD168" s="26"/>
      <c r="BE168" s="26"/>
      <c r="BF168" s="26"/>
      <c r="BG168" s="26"/>
      <c r="BH168" s="26">
        <v>138.80000000000001</v>
      </c>
      <c r="BI168" s="26">
        <v>139</v>
      </c>
      <c r="BJ168" s="26">
        <v>100.84008</v>
      </c>
      <c r="BK168" s="26">
        <f t="shared" si="168"/>
        <v>72.546820143884901</v>
      </c>
      <c r="BL168" s="26"/>
      <c r="BM168" s="26"/>
      <c r="BN168" s="26"/>
      <c r="BO168" s="26"/>
      <c r="BP168" s="26"/>
      <c r="BQ168" s="26"/>
      <c r="BR168" s="26"/>
      <c r="BS168" s="27"/>
      <c r="BT168" s="26"/>
      <c r="BU168" s="26"/>
      <c r="BV168" s="26"/>
      <c r="BW168" s="27"/>
      <c r="BX168" s="26"/>
      <c r="BY168" s="26"/>
      <c r="BZ168" s="26"/>
      <c r="CA168" s="27"/>
      <c r="CB168" s="26"/>
      <c r="CC168" s="26"/>
      <c r="CD168" s="26"/>
      <c r="CE168" s="27"/>
    </row>
    <row r="169" spans="1:83" ht="17.25" customHeight="1" x14ac:dyDescent="0.25">
      <c r="A169" s="135" t="s">
        <v>399</v>
      </c>
      <c r="B169" s="30">
        <f t="shared" si="150"/>
        <v>138.80000000000001</v>
      </c>
      <c r="C169" s="30">
        <f t="shared" si="151"/>
        <v>139</v>
      </c>
      <c r="D169" s="30">
        <f t="shared" si="152"/>
        <v>139</v>
      </c>
      <c r="E169" s="30"/>
      <c r="F169" s="30">
        <f t="shared" si="149"/>
        <v>88.668270000000007</v>
      </c>
      <c r="G169" s="26">
        <f t="shared" si="155"/>
        <v>63.790122302158281</v>
      </c>
      <c r="H169" s="26"/>
      <c r="I169" s="26"/>
      <c r="J169" s="26"/>
      <c r="K169" s="26"/>
      <c r="L169" s="26"/>
      <c r="M169" s="26"/>
      <c r="N169" s="26"/>
      <c r="O169" s="27"/>
      <c r="P169" s="26"/>
      <c r="Q169" s="26"/>
      <c r="R169" s="26"/>
      <c r="S169" s="27"/>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7"/>
      <c r="BD169" s="26"/>
      <c r="BE169" s="26"/>
      <c r="BF169" s="26"/>
      <c r="BG169" s="26"/>
      <c r="BH169" s="26">
        <v>138.80000000000001</v>
      </c>
      <c r="BI169" s="26">
        <v>139</v>
      </c>
      <c r="BJ169" s="26">
        <v>88.668270000000007</v>
      </c>
      <c r="BK169" s="26">
        <f t="shared" si="168"/>
        <v>63.790122302158281</v>
      </c>
      <c r="BL169" s="26"/>
      <c r="BM169" s="26"/>
      <c r="BN169" s="26"/>
      <c r="BO169" s="26"/>
      <c r="BP169" s="26"/>
      <c r="BQ169" s="26"/>
      <c r="BR169" s="26"/>
      <c r="BS169" s="27"/>
      <c r="BT169" s="26"/>
      <c r="BU169" s="26"/>
      <c r="BV169" s="26"/>
      <c r="BW169" s="27"/>
      <c r="BX169" s="26"/>
      <c r="BY169" s="26"/>
      <c r="BZ169" s="26"/>
      <c r="CA169" s="27"/>
      <c r="CB169" s="26"/>
      <c r="CC169" s="26"/>
      <c r="CD169" s="26"/>
      <c r="CE169" s="27"/>
    </row>
    <row r="170" spans="1:83" ht="17.25" customHeight="1" x14ac:dyDescent="0.25">
      <c r="A170" s="135" t="s">
        <v>400</v>
      </c>
      <c r="B170" s="30">
        <f t="shared" si="150"/>
        <v>138.80000000000001</v>
      </c>
      <c r="C170" s="30">
        <f t="shared" si="151"/>
        <v>139</v>
      </c>
      <c r="D170" s="30">
        <f t="shared" si="152"/>
        <v>139</v>
      </c>
      <c r="E170" s="30"/>
      <c r="F170" s="30">
        <f t="shared" si="149"/>
        <v>104.1</v>
      </c>
      <c r="G170" s="26">
        <f t="shared" si="155"/>
        <v>74.892086330935243</v>
      </c>
      <c r="H170" s="26"/>
      <c r="I170" s="26"/>
      <c r="J170" s="26"/>
      <c r="K170" s="26"/>
      <c r="L170" s="26"/>
      <c r="M170" s="26"/>
      <c r="N170" s="26"/>
      <c r="O170" s="27"/>
      <c r="P170" s="26"/>
      <c r="Q170" s="26"/>
      <c r="R170" s="26"/>
      <c r="S170" s="27"/>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7"/>
      <c r="BD170" s="26"/>
      <c r="BE170" s="26"/>
      <c r="BF170" s="26"/>
      <c r="BG170" s="26"/>
      <c r="BH170" s="26">
        <v>138.80000000000001</v>
      </c>
      <c r="BI170" s="26">
        <v>139</v>
      </c>
      <c r="BJ170" s="26">
        <v>104.1</v>
      </c>
      <c r="BK170" s="26">
        <f t="shared" si="168"/>
        <v>74.892086330935243</v>
      </c>
      <c r="BL170" s="26"/>
      <c r="BM170" s="26"/>
      <c r="BN170" s="26"/>
      <c r="BO170" s="26"/>
      <c r="BP170" s="26"/>
      <c r="BQ170" s="26"/>
      <c r="BR170" s="26"/>
      <c r="BS170" s="27"/>
      <c r="BT170" s="26"/>
      <c r="BU170" s="26"/>
      <c r="BV170" s="26"/>
      <c r="BW170" s="27"/>
      <c r="BX170" s="26"/>
      <c r="BY170" s="26"/>
      <c r="BZ170" s="26"/>
      <c r="CA170" s="27"/>
      <c r="CB170" s="26"/>
      <c r="CC170" s="26"/>
      <c r="CD170" s="26"/>
      <c r="CE170" s="27"/>
    </row>
    <row r="171" spans="1:83" ht="17.25" customHeight="1" x14ac:dyDescent="0.25">
      <c r="A171" s="135" t="s">
        <v>401</v>
      </c>
      <c r="B171" s="30">
        <f t="shared" si="150"/>
        <v>347</v>
      </c>
      <c r="C171" s="30">
        <f t="shared" si="151"/>
        <v>347.5</v>
      </c>
      <c r="D171" s="30">
        <f t="shared" si="152"/>
        <v>347.5</v>
      </c>
      <c r="E171" s="30"/>
      <c r="F171" s="30">
        <f t="shared" si="149"/>
        <v>254.30968999999999</v>
      </c>
      <c r="G171" s="26">
        <f t="shared" si="155"/>
        <v>73.18264460431655</v>
      </c>
      <c r="H171" s="26"/>
      <c r="I171" s="26"/>
      <c r="J171" s="26"/>
      <c r="K171" s="26"/>
      <c r="L171" s="26"/>
      <c r="M171" s="26"/>
      <c r="N171" s="26"/>
      <c r="O171" s="27"/>
      <c r="P171" s="26"/>
      <c r="Q171" s="26"/>
      <c r="R171" s="26"/>
      <c r="S171" s="27"/>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7"/>
      <c r="BD171" s="26"/>
      <c r="BE171" s="26"/>
      <c r="BF171" s="26"/>
      <c r="BG171" s="26"/>
      <c r="BH171" s="26">
        <v>347</v>
      </c>
      <c r="BI171" s="26">
        <v>347.5</v>
      </c>
      <c r="BJ171" s="26">
        <v>254.30968999999999</v>
      </c>
      <c r="BK171" s="26">
        <f t="shared" si="168"/>
        <v>73.18264460431655</v>
      </c>
      <c r="BL171" s="26"/>
      <c r="BM171" s="26"/>
      <c r="BN171" s="26"/>
      <c r="BO171" s="26"/>
      <c r="BP171" s="26"/>
      <c r="BQ171" s="26"/>
      <c r="BR171" s="26"/>
      <c r="BS171" s="27"/>
      <c r="BT171" s="26"/>
      <c r="BU171" s="26"/>
      <c r="BV171" s="26"/>
      <c r="BW171" s="27"/>
      <c r="BX171" s="26"/>
      <c r="BY171" s="26"/>
      <c r="BZ171" s="26"/>
      <c r="CA171" s="27"/>
      <c r="CB171" s="26"/>
      <c r="CC171" s="26"/>
      <c r="CD171" s="26"/>
      <c r="CE171" s="27"/>
    </row>
    <row r="172" spans="1:83" ht="17.25" customHeight="1" x14ac:dyDescent="0.25">
      <c r="A172" s="135" t="s">
        <v>518</v>
      </c>
      <c r="B172" s="30">
        <f t="shared" si="150"/>
        <v>138.80000000000001</v>
      </c>
      <c r="C172" s="30">
        <f t="shared" si="151"/>
        <v>139</v>
      </c>
      <c r="D172" s="30">
        <f t="shared" si="152"/>
        <v>139</v>
      </c>
      <c r="E172" s="30"/>
      <c r="F172" s="30">
        <f t="shared" si="149"/>
        <v>104.1</v>
      </c>
      <c r="G172" s="26">
        <f t="shared" si="155"/>
        <v>74.892086330935243</v>
      </c>
      <c r="H172" s="26"/>
      <c r="I172" s="26"/>
      <c r="J172" s="26"/>
      <c r="K172" s="26"/>
      <c r="L172" s="26"/>
      <c r="M172" s="26"/>
      <c r="N172" s="26"/>
      <c r="O172" s="27"/>
      <c r="P172" s="26"/>
      <c r="Q172" s="26"/>
      <c r="R172" s="26"/>
      <c r="S172" s="27"/>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7"/>
      <c r="BD172" s="26"/>
      <c r="BE172" s="26"/>
      <c r="BF172" s="26"/>
      <c r="BG172" s="26"/>
      <c r="BH172" s="26">
        <v>138.80000000000001</v>
      </c>
      <c r="BI172" s="26">
        <v>139</v>
      </c>
      <c r="BJ172" s="26">
        <v>104.1</v>
      </c>
      <c r="BK172" s="26">
        <f t="shared" si="168"/>
        <v>74.892086330935243</v>
      </c>
      <c r="BL172" s="26"/>
      <c r="BM172" s="26"/>
      <c r="BN172" s="26"/>
      <c r="BO172" s="26"/>
      <c r="BP172" s="26"/>
      <c r="BQ172" s="26"/>
      <c r="BR172" s="26"/>
      <c r="BS172" s="27"/>
      <c r="BT172" s="26"/>
      <c r="BU172" s="26"/>
      <c r="BV172" s="26"/>
      <c r="BW172" s="27"/>
      <c r="BX172" s="26"/>
      <c r="BY172" s="26"/>
      <c r="BZ172" s="26"/>
      <c r="CA172" s="27"/>
      <c r="CB172" s="26"/>
      <c r="CC172" s="26"/>
      <c r="CD172" s="26"/>
      <c r="CE172" s="27"/>
    </row>
    <row r="173" spans="1:83" ht="17.25" customHeight="1" x14ac:dyDescent="0.25">
      <c r="A173" s="135" t="s">
        <v>402</v>
      </c>
      <c r="B173" s="30">
        <f t="shared" si="150"/>
        <v>138.80000000000001</v>
      </c>
      <c r="C173" s="30">
        <f t="shared" si="151"/>
        <v>139</v>
      </c>
      <c r="D173" s="30">
        <f t="shared" si="152"/>
        <v>139</v>
      </c>
      <c r="E173" s="30"/>
      <c r="F173" s="30">
        <f t="shared" si="149"/>
        <v>91.967320000000001</v>
      </c>
      <c r="G173" s="26">
        <f t="shared" si="155"/>
        <v>66.163539568345314</v>
      </c>
      <c r="H173" s="26"/>
      <c r="I173" s="26"/>
      <c r="J173" s="26"/>
      <c r="K173" s="26"/>
      <c r="L173" s="26"/>
      <c r="M173" s="26"/>
      <c r="N173" s="26"/>
      <c r="O173" s="27"/>
      <c r="P173" s="26"/>
      <c r="Q173" s="26"/>
      <c r="R173" s="26"/>
      <c r="S173" s="27"/>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7"/>
      <c r="BD173" s="26"/>
      <c r="BE173" s="26"/>
      <c r="BF173" s="26"/>
      <c r="BG173" s="26"/>
      <c r="BH173" s="26">
        <v>138.80000000000001</v>
      </c>
      <c r="BI173" s="26">
        <v>139</v>
      </c>
      <c r="BJ173" s="26">
        <v>91.967320000000001</v>
      </c>
      <c r="BK173" s="26">
        <f t="shared" si="168"/>
        <v>66.163539568345314</v>
      </c>
      <c r="BL173" s="26"/>
      <c r="BM173" s="26"/>
      <c r="BN173" s="26"/>
      <c r="BO173" s="26"/>
      <c r="BP173" s="26"/>
      <c r="BQ173" s="26"/>
      <c r="BR173" s="26"/>
      <c r="BS173" s="27"/>
      <c r="BT173" s="26"/>
      <c r="BU173" s="26"/>
      <c r="BV173" s="26"/>
      <c r="BW173" s="27"/>
      <c r="BX173" s="26"/>
      <c r="BY173" s="26"/>
      <c r="BZ173" s="26"/>
      <c r="CA173" s="27"/>
      <c r="CB173" s="26"/>
      <c r="CC173" s="26"/>
      <c r="CD173" s="26"/>
      <c r="CE173" s="27"/>
    </row>
    <row r="174" spans="1:83" s="154" customFormat="1" ht="33.75" customHeight="1" x14ac:dyDescent="0.25">
      <c r="A174" s="137" t="s">
        <v>212</v>
      </c>
      <c r="B174" s="75">
        <f t="shared" si="150"/>
        <v>429586.89999999997</v>
      </c>
      <c r="C174" s="75">
        <f t="shared" si="151"/>
        <v>489312.30000000005</v>
      </c>
      <c r="D174" s="75">
        <f t="shared" si="152"/>
        <v>489312.30000000005</v>
      </c>
      <c r="E174" s="75"/>
      <c r="F174" s="75">
        <f t="shared" si="149"/>
        <v>368351.62499999994</v>
      </c>
      <c r="G174" s="29">
        <f t="shared" si="155"/>
        <v>75.279453428822436</v>
      </c>
      <c r="H174" s="29">
        <f>SUM(H175:H185)</f>
        <v>1295.9000000000001</v>
      </c>
      <c r="I174" s="29">
        <f>SUM(I175:I185)</f>
        <v>782.7</v>
      </c>
      <c r="J174" s="29">
        <f>SUM(J175:J185)</f>
        <v>707.95399999999995</v>
      </c>
      <c r="K174" s="29">
        <f>J174/I174*100</f>
        <v>90.450236361313387</v>
      </c>
      <c r="L174" s="29">
        <f>SUM(L175:L185)</f>
        <v>262</v>
      </c>
      <c r="M174" s="29">
        <f>SUM(M175:M185)</f>
        <v>259.89999999999998</v>
      </c>
      <c r="N174" s="29">
        <f>SUM(N175:N185)</f>
        <v>178.48476000000002</v>
      </c>
      <c r="O174" s="29">
        <f>N174/M174*100</f>
        <v>68.674397845325146</v>
      </c>
      <c r="P174" s="29">
        <f>SUM(P175:P185)</f>
        <v>5629.8</v>
      </c>
      <c r="Q174" s="29">
        <f>SUM(Q175:Q185)</f>
        <v>3366.9</v>
      </c>
      <c r="R174" s="29">
        <f>SUM(R175:R185)</f>
        <v>2819.0449600000002</v>
      </c>
      <c r="S174" s="29">
        <f>R174/Q174*100</f>
        <v>83.728205767917075</v>
      </c>
      <c r="T174" s="29">
        <f>SUM(T175:T185)</f>
        <v>59525.8</v>
      </c>
      <c r="U174" s="29">
        <f>SUM(U175:U185)</f>
        <v>68319.199999999997</v>
      </c>
      <c r="V174" s="29">
        <f>SUM(V175:V185)</f>
        <v>55489.773729999994</v>
      </c>
      <c r="W174" s="29">
        <f>V174/U174*100</f>
        <v>81.221345873487977</v>
      </c>
      <c r="X174" s="29">
        <f>SUM(X175:X185)</f>
        <v>6072.4</v>
      </c>
      <c r="Y174" s="29">
        <f>SUM(Y175:Y185)</f>
        <v>6072.4</v>
      </c>
      <c r="Z174" s="29">
        <f>SUM(Z175:Z185)</f>
        <v>3057.79333</v>
      </c>
      <c r="AA174" s="29">
        <f>Z174/Y174*100</f>
        <v>50.355597951386599</v>
      </c>
      <c r="AB174" s="29">
        <f>SUM(AB175:AB185)</f>
        <v>308.60000000000002</v>
      </c>
      <c r="AC174" s="29">
        <f>SUM(AC175:AC185)</f>
        <v>305.8</v>
      </c>
      <c r="AD174" s="29">
        <f>SUM(AD175:AD185)</f>
        <v>193.80366000000001</v>
      </c>
      <c r="AE174" s="29">
        <f>AD174/AC174*100</f>
        <v>63.375951602354483</v>
      </c>
      <c r="AF174" s="29">
        <f>SUM(AF175:AF185)</f>
        <v>324997.7</v>
      </c>
      <c r="AG174" s="29">
        <f>SUM(AG175:AG185)</f>
        <v>359978.9</v>
      </c>
      <c r="AH174" s="29">
        <f>SUM(AH175:AH185)</f>
        <v>275859.84920999996</v>
      </c>
      <c r="AI174" s="29">
        <f>AH174/AG174*100</f>
        <v>76.63222739166099</v>
      </c>
      <c r="AJ174" s="29">
        <f>SUM(AJ175:AJ185)</f>
        <v>1400.2</v>
      </c>
      <c r="AK174" s="29">
        <f>SUM(AK175:AK185)</f>
        <v>1400.2</v>
      </c>
      <c r="AL174" s="29">
        <f>SUM(AL175:AL185)</f>
        <v>968.16904</v>
      </c>
      <c r="AM174" s="28">
        <f>AL174/AK174*100</f>
        <v>69.1450535637766</v>
      </c>
      <c r="AN174" s="29">
        <f>SUM(AN175:AN185)</f>
        <v>0</v>
      </c>
      <c r="AO174" s="29">
        <f>SUM(AO175:AO185)</f>
        <v>0</v>
      </c>
      <c r="AP174" s="29">
        <f>SUM(AP175:AP185)</f>
        <v>0</v>
      </c>
      <c r="AQ174" s="29"/>
      <c r="AR174" s="29">
        <f t="shared" ref="AR174" si="169">SUM(AR175:AR185)</f>
        <v>933.5</v>
      </c>
      <c r="AS174" s="29">
        <f t="shared" ref="AS174:BB174" si="170">SUM(AS175:AS185)</f>
        <v>933.5</v>
      </c>
      <c r="AT174" s="29">
        <f t="shared" si="170"/>
        <v>666.37261999999998</v>
      </c>
      <c r="AU174" s="29">
        <f t="shared" si="170"/>
        <v>71.38431922870916</v>
      </c>
      <c r="AV174" s="29">
        <f t="shared" ref="AV174" si="171">SUM(AV175:AV185)</f>
        <v>466.7</v>
      </c>
      <c r="AW174" s="29">
        <f t="shared" si="170"/>
        <v>466.7</v>
      </c>
      <c r="AX174" s="29">
        <f t="shared" si="170"/>
        <v>119.80232000000001</v>
      </c>
      <c r="AY174" s="29">
        <f t="shared" si="170"/>
        <v>25.670092136275986</v>
      </c>
      <c r="AZ174" s="29">
        <f t="shared" ref="AZ174" si="172">SUM(AZ175:AZ185)</f>
        <v>2629.5</v>
      </c>
      <c r="BA174" s="29">
        <f t="shared" si="170"/>
        <v>2629.5</v>
      </c>
      <c r="BB174" s="29">
        <f t="shared" si="170"/>
        <v>1971.9</v>
      </c>
      <c r="BC174" s="29">
        <f>BB174/BA174*100</f>
        <v>74.991443240159725</v>
      </c>
      <c r="BD174" s="29">
        <v>0</v>
      </c>
      <c r="BE174" s="29">
        <f t="shared" ref="BE174:BJ174" si="173">SUM(BE175:BE185)</f>
        <v>0</v>
      </c>
      <c r="BF174" s="29">
        <f t="shared" si="173"/>
        <v>0</v>
      </c>
      <c r="BG174" s="29">
        <f t="shared" si="173"/>
        <v>0</v>
      </c>
      <c r="BH174" s="29">
        <f t="shared" si="173"/>
        <v>2429</v>
      </c>
      <c r="BI174" s="29">
        <f t="shared" si="173"/>
        <v>2432.5</v>
      </c>
      <c r="BJ174" s="29">
        <f t="shared" si="173"/>
        <v>1452.7504200000001</v>
      </c>
      <c r="BK174" s="28">
        <f t="shared" si="168"/>
        <v>59.722524974306268</v>
      </c>
      <c r="BL174" s="29">
        <f>SUM(BL175:BL185)</f>
        <v>23201.599999999999</v>
      </c>
      <c r="BM174" s="29">
        <f>SUM(BM175:BM185)</f>
        <v>41736.800000000003</v>
      </c>
      <c r="BN174" s="29">
        <f>SUM(BN175:BN185)</f>
        <v>24807.29695</v>
      </c>
      <c r="BO174" s="29">
        <f>BN174/BM174*100</f>
        <v>59.437467534645684</v>
      </c>
      <c r="BP174" s="29">
        <f>SUM(BP175:BP185)</f>
        <v>317.5</v>
      </c>
      <c r="BQ174" s="29">
        <f>SUM(BQ175:BQ185)</f>
        <v>513.5</v>
      </c>
      <c r="BR174" s="29">
        <f>SUM(BR175:BR185)</f>
        <v>0</v>
      </c>
      <c r="BS174" s="29">
        <f>BR174/BQ174*100</f>
        <v>0</v>
      </c>
      <c r="BT174" s="29">
        <f>SUM(BT175:BT185)</f>
        <v>10.1</v>
      </c>
      <c r="BU174" s="29">
        <f>SUM(BU175:BU185)</f>
        <v>7.2</v>
      </c>
      <c r="BV174" s="29">
        <f>SUM(BV175:BV185)</f>
        <v>0</v>
      </c>
      <c r="BW174" s="29">
        <f>BV174/BU174*100</f>
        <v>0</v>
      </c>
      <c r="BX174" s="29"/>
      <c r="BY174" s="29"/>
      <c r="BZ174" s="29"/>
      <c r="CA174" s="29"/>
      <c r="CB174" s="29">
        <f>SUM(CB175:CB185)</f>
        <v>106.6</v>
      </c>
      <c r="CC174" s="29">
        <f>SUM(CC175:CC185)</f>
        <v>106.6</v>
      </c>
      <c r="CD174" s="29">
        <f>SUM(CD175:CD185)</f>
        <v>58.63</v>
      </c>
      <c r="CE174" s="29">
        <f>CD174/CC174*100</f>
        <v>55.000000000000007</v>
      </c>
    </row>
    <row r="175" spans="1:83" ht="31.5" x14ac:dyDescent="0.25">
      <c r="A175" s="135" t="s">
        <v>211</v>
      </c>
      <c r="B175" s="30">
        <f t="shared" si="150"/>
        <v>427157.89999999997</v>
      </c>
      <c r="C175" s="30">
        <f t="shared" si="151"/>
        <v>486879.80000000005</v>
      </c>
      <c r="D175" s="30">
        <f t="shared" si="152"/>
        <v>486879.80000000005</v>
      </c>
      <c r="E175" s="30"/>
      <c r="F175" s="30">
        <f t="shared" si="149"/>
        <v>366898.87457999995</v>
      </c>
      <c r="G175" s="27">
        <f t="shared" si="155"/>
        <v>75.357177393681127</v>
      </c>
      <c r="H175" s="27">
        <v>1295.9000000000001</v>
      </c>
      <c r="I175" s="27">
        <v>782.7</v>
      </c>
      <c r="J175" s="27">
        <v>707.95399999999995</v>
      </c>
      <c r="K175" s="27">
        <f>J175/I175*100</f>
        <v>90.450236361313387</v>
      </c>
      <c r="L175" s="27">
        <v>262</v>
      </c>
      <c r="M175" s="27">
        <v>259.89999999999998</v>
      </c>
      <c r="N175" s="27">
        <v>178.48476000000002</v>
      </c>
      <c r="O175" s="27">
        <f>N175/M175*100</f>
        <v>68.674397845325146</v>
      </c>
      <c r="P175" s="27">
        <v>5629.8</v>
      </c>
      <c r="Q175" s="27">
        <v>3366.9</v>
      </c>
      <c r="R175" s="27">
        <v>2819.0449600000002</v>
      </c>
      <c r="S175" s="27">
        <f>R175/Q175*100</f>
        <v>83.728205767917075</v>
      </c>
      <c r="T175" s="27">
        <v>59525.8</v>
      </c>
      <c r="U175" s="27">
        <v>68319.199999999997</v>
      </c>
      <c r="V175" s="27">
        <v>55489.773729999994</v>
      </c>
      <c r="W175" s="27">
        <f>V175/U175*100</f>
        <v>81.221345873487977</v>
      </c>
      <c r="X175" s="27">
        <v>6072.4</v>
      </c>
      <c r="Y175" s="27">
        <v>6072.4</v>
      </c>
      <c r="Z175" s="27">
        <v>3057.79333</v>
      </c>
      <c r="AA175" s="27">
        <f>Z175/Y175*100</f>
        <v>50.355597951386599</v>
      </c>
      <c r="AB175" s="27">
        <v>308.60000000000002</v>
      </c>
      <c r="AC175" s="27">
        <v>305.8</v>
      </c>
      <c r="AD175" s="27">
        <v>193.80366000000001</v>
      </c>
      <c r="AE175" s="27">
        <f>AD175/AC175*100</f>
        <v>63.375951602354483</v>
      </c>
      <c r="AF175" s="27">
        <v>324997.7</v>
      </c>
      <c r="AG175" s="27">
        <v>359978.9</v>
      </c>
      <c r="AH175" s="27">
        <v>275859.84920999996</v>
      </c>
      <c r="AI175" s="27">
        <f>AH175/AG175*100</f>
        <v>76.63222739166099</v>
      </c>
      <c r="AJ175" s="27">
        <v>1400.2</v>
      </c>
      <c r="AK175" s="27">
        <v>1400.2</v>
      </c>
      <c r="AL175" s="27">
        <v>968.16904</v>
      </c>
      <c r="AM175" s="26">
        <f>AL175/AK175*100</f>
        <v>69.1450535637766</v>
      </c>
      <c r="AN175" s="26"/>
      <c r="AO175" s="26"/>
      <c r="AP175" s="27">
        <v>0</v>
      </c>
      <c r="AQ175" s="27"/>
      <c r="AR175" s="27">
        <v>933.5</v>
      </c>
      <c r="AS175" s="27">
        <v>933.5</v>
      </c>
      <c r="AT175" s="27">
        <v>666.37261999999998</v>
      </c>
      <c r="AU175" s="27">
        <f>AT175/AS175*100</f>
        <v>71.38431922870916</v>
      </c>
      <c r="AV175" s="27">
        <v>466.7</v>
      </c>
      <c r="AW175" s="27">
        <v>466.7</v>
      </c>
      <c r="AX175" s="27">
        <v>119.80232000000001</v>
      </c>
      <c r="AY175" s="27">
        <f>AX175/AW175*100</f>
        <v>25.670092136275986</v>
      </c>
      <c r="AZ175" s="27">
        <v>2629.5</v>
      </c>
      <c r="BA175" s="27">
        <v>2629.5</v>
      </c>
      <c r="BB175" s="27">
        <v>1971.9</v>
      </c>
      <c r="BC175" s="27">
        <f>BB175/BA175*100</f>
        <v>74.991443240159725</v>
      </c>
      <c r="BD175" s="27"/>
      <c r="BE175" s="27"/>
      <c r="BF175" s="27"/>
      <c r="BG175" s="27"/>
      <c r="BH175" s="27"/>
      <c r="BI175" s="27"/>
      <c r="BJ175" s="27"/>
      <c r="BK175" s="26"/>
      <c r="BL175" s="27">
        <v>23201.599999999999</v>
      </c>
      <c r="BM175" s="27">
        <v>41736.800000000003</v>
      </c>
      <c r="BN175" s="27">
        <v>24807.29695</v>
      </c>
      <c r="BO175" s="27">
        <f>BN175/BM175*100</f>
        <v>59.437467534645684</v>
      </c>
      <c r="BP175" s="27">
        <v>317.5</v>
      </c>
      <c r="BQ175" s="27">
        <v>513.5</v>
      </c>
      <c r="BR175" s="27">
        <v>0</v>
      </c>
      <c r="BS175" s="27">
        <f>BR175/BQ175*100</f>
        <v>0</v>
      </c>
      <c r="BT175" s="27">
        <v>10.1</v>
      </c>
      <c r="BU175" s="27">
        <v>7.2</v>
      </c>
      <c r="BV175" s="27">
        <v>0</v>
      </c>
      <c r="BW175" s="27">
        <f>BV175/BU175*100</f>
        <v>0</v>
      </c>
      <c r="BX175" s="27"/>
      <c r="BY175" s="27"/>
      <c r="BZ175" s="27"/>
      <c r="CA175" s="27"/>
      <c r="CB175" s="27">
        <v>106.6</v>
      </c>
      <c r="CC175" s="27">
        <v>106.6</v>
      </c>
      <c r="CD175" s="27">
        <v>58.63</v>
      </c>
      <c r="CE175" s="27">
        <f>CD175/CC175*100</f>
        <v>55.000000000000007</v>
      </c>
    </row>
    <row r="176" spans="1:83" x14ac:dyDescent="0.25">
      <c r="A176" s="135" t="s">
        <v>404</v>
      </c>
      <c r="B176" s="30">
        <f t="shared" si="150"/>
        <v>138.80000000000001</v>
      </c>
      <c r="C176" s="30">
        <f t="shared" si="151"/>
        <v>139</v>
      </c>
      <c r="D176" s="30">
        <f t="shared" si="152"/>
        <v>139</v>
      </c>
      <c r="E176" s="30"/>
      <c r="F176" s="30">
        <f t="shared" si="149"/>
        <v>82.399649999999994</v>
      </c>
      <c r="G176" s="26">
        <f t="shared" si="155"/>
        <v>59.280323741007187</v>
      </c>
      <c r="H176" s="26"/>
      <c r="I176" s="26"/>
      <c r="J176" s="26"/>
      <c r="K176" s="26"/>
      <c r="L176" s="26"/>
      <c r="M176" s="26"/>
      <c r="N176" s="26"/>
      <c r="O176" s="26"/>
      <c r="P176" s="26"/>
      <c r="Q176" s="26"/>
      <c r="R176" s="26"/>
      <c r="S176" s="26"/>
      <c r="T176" s="26"/>
      <c r="U176" s="26"/>
      <c r="V176" s="26"/>
      <c r="W176" s="27"/>
      <c r="X176" s="26"/>
      <c r="Y176" s="26"/>
      <c r="Z176" s="26"/>
      <c r="AA176" s="26"/>
      <c r="AB176" s="26"/>
      <c r="AC176" s="26"/>
      <c r="AD176" s="26"/>
      <c r="AE176" s="27"/>
      <c r="AF176" s="26"/>
      <c r="AG176" s="26"/>
      <c r="AH176" s="26"/>
      <c r="AI176" s="27"/>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v>138.80000000000001</v>
      </c>
      <c r="BI176" s="26">
        <v>139</v>
      </c>
      <c r="BJ176" s="26">
        <v>82.399649999999994</v>
      </c>
      <c r="BK176" s="26">
        <f t="shared" ref="BK176:BK186" si="174">BJ176/BI176*100</f>
        <v>59.280323741007187</v>
      </c>
      <c r="BL176" s="26"/>
      <c r="BM176" s="26"/>
      <c r="BN176" s="26"/>
      <c r="BO176" s="27"/>
      <c r="BP176" s="26"/>
      <c r="BQ176" s="26"/>
      <c r="BR176" s="26"/>
      <c r="BS176" s="27"/>
      <c r="BT176" s="26"/>
      <c r="BU176" s="26"/>
      <c r="BV176" s="26"/>
      <c r="BW176" s="27"/>
      <c r="BX176" s="26"/>
      <c r="BY176" s="26"/>
      <c r="BZ176" s="26"/>
      <c r="CA176" s="27"/>
      <c r="CB176" s="26"/>
      <c r="CC176" s="26"/>
      <c r="CD176" s="26"/>
      <c r="CE176" s="26"/>
    </row>
    <row r="177" spans="1:83" x14ac:dyDescent="0.25">
      <c r="A177" s="135" t="s">
        <v>519</v>
      </c>
      <c r="B177" s="30">
        <f t="shared" si="150"/>
        <v>138.80000000000001</v>
      </c>
      <c r="C177" s="30">
        <f t="shared" si="151"/>
        <v>139</v>
      </c>
      <c r="D177" s="30">
        <f t="shared" si="152"/>
        <v>139</v>
      </c>
      <c r="E177" s="30"/>
      <c r="F177" s="30">
        <f t="shared" si="149"/>
        <v>75.303550000000001</v>
      </c>
      <c r="G177" s="26">
        <f t="shared" si="155"/>
        <v>54.175215827338128</v>
      </c>
      <c r="H177" s="26"/>
      <c r="I177" s="26"/>
      <c r="J177" s="26"/>
      <c r="K177" s="26"/>
      <c r="L177" s="26"/>
      <c r="M177" s="26"/>
      <c r="N177" s="26"/>
      <c r="O177" s="26"/>
      <c r="P177" s="26"/>
      <c r="Q177" s="26"/>
      <c r="R177" s="26"/>
      <c r="S177" s="26"/>
      <c r="T177" s="26"/>
      <c r="U177" s="26"/>
      <c r="V177" s="26"/>
      <c r="W177" s="27"/>
      <c r="X177" s="26"/>
      <c r="Y177" s="26"/>
      <c r="Z177" s="26"/>
      <c r="AA177" s="26"/>
      <c r="AB177" s="26"/>
      <c r="AC177" s="26"/>
      <c r="AD177" s="26"/>
      <c r="AE177" s="27"/>
      <c r="AF177" s="26"/>
      <c r="AG177" s="26"/>
      <c r="AH177" s="26"/>
      <c r="AI177" s="27"/>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v>138.80000000000001</v>
      </c>
      <c r="BI177" s="26">
        <v>139</v>
      </c>
      <c r="BJ177" s="26">
        <v>75.303550000000001</v>
      </c>
      <c r="BK177" s="26">
        <f t="shared" si="174"/>
        <v>54.175215827338128</v>
      </c>
      <c r="BL177" s="26"/>
      <c r="BM177" s="26"/>
      <c r="BN177" s="26"/>
      <c r="BO177" s="27"/>
      <c r="BP177" s="26"/>
      <c r="BQ177" s="26"/>
      <c r="BR177" s="26"/>
      <c r="BS177" s="27"/>
      <c r="BT177" s="26"/>
      <c r="BU177" s="26"/>
      <c r="BV177" s="26"/>
      <c r="BW177" s="27"/>
      <c r="BX177" s="26"/>
      <c r="BY177" s="26"/>
      <c r="BZ177" s="26"/>
      <c r="CA177" s="27"/>
      <c r="CB177" s="26"/>
      <c r="CC177" s="26"/>
      <c r="CD177" s="26"/>
      <c r="CE177" s="26"/>
    </row>
    <row r="178" spans="1:83" x14ac:dyDescent="0.25">
      <c r="A178" s="135" t="s">
        <v>405</v>
      </c>
      <c r="B178" s="30">
        <f t="shared" si="150"/>
        <v>347</v>
      </c>
      <c r="C178" s="30">
        <f t="shared" si="151"/>
        <v>347.5</v>
      </c>
      <c r="D178" s="30">
        <f t="shared" si="152"/>
        <v>347.5</v>
      </c>
      <c r="E178" s="30"/>
      <c r="F178" s="30">
        <f t="shared" si="149"/>
        <v>233.06816000000001</v>
      </c>
      <c r="G178" s="26">
        <f t="shared" si="155"/>
        <v>67.069974100719435</v>
      </c>
      <c r="H178" s="26"/>
      <c r="I178" s="26"/>
      <c r="J178" s="26"/>
      <c r="K178" s="26"/>
      <c r="L178" s="26"/>
      <c r="M178" s="26"/>
      <c r="N178" s="26"/>
      <c r="O178" s="26"/>
      <c r="P178" s="26"/>
      <c r="Q178" s="26"/>
      <c r="R178" s="26"/>
      <c r="S178" s="26"/>
      <c r="T178" s="26"/>
      <c r="U178" s="26"/>
      <c r="V178" s="26"/>
      <c r="W178" s="27"/>
      <c r="X178" s="26"/>
      <c r="Y178" s="26"/>
      <c r="Z178" s="26"/>
      <c r="AA178" s="26"/>
      <c r="AB178" s="26"/>
      <c r="AC178" s="26"/>
      <c r="AD178" s="26"/>
      <c r="AE178" s="27"/>
      <c r="AF178" s="26"/>
      <c r="AG178" s="26"/>
      <c r="AH178" s="26"/>
      <c r="AI178" s="27"/>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v>347</v>
      </c>
      <c r="BI178" s="26">
        <v>347.5</v>
      </c>
      <c r="BJ178" s="26">
        <v>233.06816000000001</v>
      </c>
      <c r="BK178" s="26">
        <f t="shared" si="174"/>
        <v>67.069974100719435</v>
      </c>
      <c r="BL178" s="26"/>
      <c r="BM178" s="26"/>
      <c r="BN178" s="26"/>
      <c r="BO178" s="27"/>
      <c r="BP178" s="26"/>
      <c r="BQ178" s="26"/>
      <c r="BR178" s="26"/>
      <c r="BS178" s="27"/>
      <c r="BT178" s="26"/>
      <c r="BU178" s="26"/>
      <c r="BV178" s="26"/>
      <c r="BW178" s="27"/>
      <c r="BX178" s="26"/>
      <c r="BY178" s="26"/>
      <c r="BZ178" s="26"/>
      <c r="CA178" s="27"/>
      <c r="CB178" s="26"/>
      <c r="CC178" s="26"/>
      <c r="CD178" s="26"/>
      <c r="CE178" s="26"/>
    </row>
    <row r="179" spans="1:83" x14ac:dyDescent="0.25">
      <c r="A179" s="135" t="s">
        <v>210</v>
      </c>
      <c r="B179" s="30">
        <f t="shared" si="150"/>
        <v>347</v>
      </c>
      <c r="C179" s="30">
        <f t="shared" si="151"/>
        <v>347.5</v>
      </c>
      <c r="D179" s="30">
        <f t="shared" si="152"/>
        <v>347.5</v>
      </c>
      <c r="E179" s="30"/>
      <c r="F179" s="30">
        <f t="shared" si="149"/>
        <v>209.86914999999999</v>
      </c>
      <c r="G179" s="26">
        <f t="shared" si="155"/>
        <v>60.393999999999991</v>
      </c>
      <c r="H179" s="26"/>
      <c r="I179" s="26"/>
      <c r="J179" s="26"/>
      <c r="K179" s="26"/>
      <c r="L179" s="26"/>
      <c r="M179" s="26"/>
      <c r="N179" s="26"/>
      <c r="O179" s="26"/>
      <c r="P179" s="26"/>
      <c r="Q179" s="26"/>
      <c r="R179" s="26"/>
      <c r="S179" s="26"/>
      <c r="T179" s="26"/>
      <c r="U179" s="26"/>
      <c r="V179" s="26"/>
      <c r="W179" s="27"/>
      <c r="X179" s="26"/>
      <c r="Y179" s="26"/>
      <c r="Z179" s="26"/>
      <c r="AA179" s="26"/>
      <c r="AB179" s="26"/>
      <c r="AC179" s="26"/>
      <c r="AD179" s="26"/>
      <c r="AE179" s="27"/>
      <c r="AF179" s="26"/>
      <c r="AG179" s="26"/>
      <c r="AH179" s="26"/>
      <c r="AI179" s="27"/>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v>347</v>
      </c>
      <c r="BI179" s="26">
        <v>347.5</v>
      </c>
      <c r="BJ179" s="26">
        <v>209.86914999999999</v>
      </c>
      <c r="BK179" s="26">
        <f t="shared" si="174"/>
        <v>60.393999999999991</v>
      </c>
      <c r="BL179" s="26"/>
      <c r="BM179" s="26"/>
      <c r="BN179" s="26"/>
      <c r="BO179" s="27"/>
      <c r="BP179" s="26"/>
      <c r="BQ179" s="26"/>
      <c r="BR179" s="26"/>
      <c r="BS179" s="27"/>
      <c r="BT179" s="26"/>
      <c r="BU179" s="26"/>
      <c r="BV179" s="26"/>
      <c r="BW179" s="27"/>
      <c r="BX179" s="26"/>
      <c r="BY179" s="26"/>
      <c r="BZ179" s="26"/>
      <c r="CA179" s="27"/>
      <c r="CB179" s="26"/>
      <c r="CC179" s="26"/>
      <c r="CD179" s="26"/>
      <c r="CE179" s="26"/>
    </row>
    <row r="180" spans="1:83" x14ac:dyDescent="0.25">
      <c r="A180" s="135" t="s">
        <v>406</v>
      </c>
      <c r="B180" s="30">
        <f t="shared" si="150"/>
        <v>347</v>
      </c>
      <c r="C180" s="30">
        <f t="shared" si="151"/>
        <v>347.5</v>
      </c>
      <c r="D180" s="30">
        <f t="shared" si="152"/>
        <v>347.5</v>
      </c>
      <c r="E180" s="30"/>
      <c r="F180" s="30">
        <f t="shared" si="149"/>
        <v>191.74095</v>
      </c>
      <c r="G180" s="26">
        <f t="shared" si="155"/>
        <v>55.177251798561159</v>
      </c>
      <c r="H180" s="26"/>
      <c r="I180" s="26"/>
      <c r="J180" s="26"/>
      <c r="K180" s="26"/>
      <c r="L180" s="26"/>
      <c r="M180" s="26"/>
      <c r="N180" s="26"/>
      <c r="O180" s="26"/>
      <c r="P180" s="26"/>
      <c r="Q180" s="26"/>
      <c r="R180" s="26"/>
      <c r="S180" s="26"/>
      <c r="T180" s="26"/>
      <c r="U180" s="26"/>
      <c r="V180" s="26"/>
      <c r="W180" s="27"/>
      <c r="X180" s="26"/>
      <c r="Y180" s="26"/>
      <c r="Z180" s="26"/>
      <c r="AA180" s="26"/>
      <c r="AB180" s="26"/>
      <c r="AC180" s="26"/>
      <c r="AD180" s="26"/>
      <c r="AE180" s="27"/>
      <c r="AF180" s="26"/>
      <c r="AG180" s="26"/>
      <c r="AH180" s="26"/>
      <c r="AI180" s="27"/>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v>347</v>
      </c>
      <c r="BI180" s="26">
        <v>347.5</v>
      </c>
      <c r="BJ180" s="26">
        <v>191.74095</v>
      </c>
      <c r="BK180" s="26">
        <f t="shared" si="174"/>
        <v>55.177251798561159</v>
      </c>
      <c r="BL180" s="26"/>
      <c r="BM180" s="26"/>
      <c r="BN180" s="26"/>
      <c r="BO180" s="27"/>
      <c r="BP180" s="26"/>
      <c r="BQ180" s="26"/>
      <c r="BR180" s="26"/>
      <c r="BS180" s="27"/>
      <c r="BT180" s="26"/>
      <c r="BU180" s="26"/>
      <c r="BV180" s="26"/>
      <c r="BW180" s="27"/>
      <c r="BX180" s="26"/>
      <c r="BY180" s="26"/>
      <c r="BZ180" s="26"/>
      <c r="CA180" s="27"/>
      <c r="CB180" s="26"/>
      <c r="CC180" s="26"/>
      <c r="CD180" s="26"/>
      <c r="CE180" s="26"/>
    </row>
    <row r="181" spans="1:83" x14ac:dyDescent="0.25">
      <c r="A181" s="135" t="s">
        <v>407</v>
      </c>
      <c r="B181" s="30">
        <f t="shared" si="150"/>
        <v>347</v>
      </c>
      <c r="C181" s="30">
        <f t="shared" si="151"/>
        <v>347.5</v>
      </c>
      <c r="D181" s="30">
        <f t="shared" si="152"/>
        <v>347.5</v>
      </c>
      <c r="E181" s="30"/>
      <c r="F181" s="30">
        <f t="shared" si="149"/>
        <v>217.31407000000002</v>
      </c>
      <c r="G181" s="26">
        <f t="shared" si="155"/>
        <v>62.536423021582742</v>
      </c>
      <c r="H181" s="26"/>
      <c r="I181" s="26"/>
      <c r="J181" s="26"/>
      <c r="K181" s="26"/>
      <c r="L181" s="26"/>
      <c r="M181" s="26"/>
      <c r="N181" s="26"/>
      <c r="O181" s="26"/>
      <c r="P181" s="26"/>
      <c r="Q181" s="26"/>
      <c r="R181" s="26"/>
      <c r="S181" s="26"/>
      <c r="T181" s="26"/>
      <c r="U181" s="26"/>
      <c r="V181" s="26"/>
      <c r="W181" s="27"/>
      <c r="X181" s="26"/>
      <c r="Y181" s="26"/>
      <c r="Z181" s="26"/>
      <c r="AA181" s="26"/>
      <c r="AB181" s="26"/>
      <c r="AC181" s="26"/>
      <c r="AD181" s="26"/>
      <c r="AE181" s="27"/>
      <c r="AF181" s="26"/>
      <c r="AG181" s="26"/>
      <c r="AH181" s="26"/>
      <c r="AI181" s="27"/>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v>347</v>
      </c>
      <c r="BI181" s="26">
        <v>347.5</v>
      </c>
      <c r="BJ181" s="26">
        <v>217.31407000000002</v>
      </c>
      <c r="BK181" s="26">
        <f t="shared" si="174"/>
        <v>62.536423021582742</v>
      </c>
      <c r="BL181" s="26"/>
      <c r="BM181" s="26"/>
      <c r="BN181" s="26"/>
      <c r="BO181" s="27"/>
      <c r="BP181" s="26"/>
      <c r="BQ181" s="26"/>
      <c r="BR181" s="26"/>
      <c r="BS181" s="27"/>
      <c r="BT181" s="26"/>
      <c r="BU181" s="26"/>
      <c r="BV181" s="26"/>
      <c r="BW181" s="27"/>
      <c r="BX181" s="26"/>
      <c r="BY181" s="26"/>
      <c r="BZ181" s="26"/>
      <c r="CA181" s="27"/>
      <c r="CB181" s="26"/>
      <c r="CC181" s="26"/>
      <c r="CD181" s="26"/>
      <c r="CE181" s="26"/>
    </row>
    <row r="182" spans="1:83" x14ac:dyDescent="0.25">
      <c r="A182" s="135" t="s">
        <v>520</v>
      </c>
      <c r="B182" s="30">
        <f t="shared" si="150"/>
        <v>138.80000000000001</v>
      </c>
      <c r="C182" s="30">
        <f t="shared" si="151"/>
        <v>139</v>
      </c>
      <c r="D182" s="30">
        <f t="shared" si="152"/>
        <v>139</v>
      </c>
      <c r="E182" s="30"/>
      <c r="F182" s="30">
        <f t="shared" si="149"/>
        <v>82.869880000000009</v>
      </c>
      <c r="G182" s="26">
        <f t="shared" si="155"/>
        <v>59.618618705035978</v>
      </c>
      <c r="H182" s="26"/>
      <c r="I182" s="26"/>
      <c r="J182" s="26"/>
      <c r="K182" s="26"/>
      <c r="L182" s="26"/>
      <c r="M182" s="26"/>
      <c r="N182" s="26"/>
      <c r="O182" s="26"/>
      <c r="P182" s="26"/>
      <c r="Q182" s="26"/>
      <c r="R182" s="26"/>
      <c r="S182" s="26"/>
      <c r="T182" s="26"/>
      <c r="U182" s="26"/>
      <c r="V182" s="26"/>
      <c r="W182" s="27"/>
      <c r="X182" s="26"/>
      <c r="Y182" s="26"/>
      <c r="Z182" s="26"/>
      <c r="AA182" s="26"/>
      <c r="AB182" s="26"/>
      <c r="AC182" s="26"/>
      <c r="AD182" s="26"/>
      <c r="AE182" s="27"/>
      <c r="AF182" s="26"/>
      <c r="AG182" s="26"/>
      <c r="AH182" s="26"/>
      <c r="AI182" s="27"/>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v>138.80000000000001</v>
      </c>
      <c r="BI182" s="26">
        <v>139</v>
      </c>
      <c r="BJ182" s="26">
        <v>82.869880000000009</v>
      </c>
      <c r="BK182" s="26">
        <f t="shared" si="174"/>
        <v>59.618618705035978</v>
      </c>
      <c r="BL182" s="26"/>
      <c r="BM182" s="26"/>
      <c r="BN182" s="26"/>
      <c r="BO182" s="27"/>
      <c r="BP182" s="26"/>
      <c r="BQ182" s="26"/>
      <c r="BR182" s="26"/>
      <c r="BS182" s="27"/>
      <c r="BT182" s="26"/>
      <c r="BU182" s="26"/>
      <c r="BV182" s="26"/>
      <c r="BW182" s="27"/>
      <c r="BX182" s="26"/>
      <c r="BY182" s="26"/>
      <c r="BZ182" s="26"/>
      <c r="CA182" s="27"/>
      <c r="CB182" s="26"/>
      <c r="CC182" s="26"/>
      <c r="CD182" s="26"/>
      <c r="CE182" s="26"/>
    </row>
    <row r="183" spans="1:83" x14ac:dyDescent="0.25">
      <c r="A183" s="135" t="s">
        <v>409</v>
      </c>
      <c r="B183" s="30">
        <f t="shared" si="150"/>
        <v>138.80000000000001</v>
      </c>
      <c r="C183" s="30">
        <f t="shared" si="151"/>
        <v>139</v>
      </c>
      <c r="D183" s="30">
        <f t="shared" si="152"/>
        <v>139</v>
      </c>
      <c r="E183" s="30"/>
      <c r="F183" s="30">
        <f t="shared" si="149"/>
        <v>94.741500000000002</v>
      </c>
      <c r="G183" s="26">
        <f t="shared" ref="G183:G214" si="175">F183/C183*100</f>
        <v>68.15935251798561</v>
      </c>
      <c r="H183" s="26"/>
      <c r="I183" s="26"/>
      <c r="J183" s="26"/>
      <c r="K183" s="26"/>
      <c r="L183" s="26"/>
      <c r="M183" s="26"/>
      <c r="N183" s="26"/>
      <c r="O183" s="26"/>
      <c r="P183" s="26"/>
      <c r="Q183" s="26"/>
      <c r="R183" s="26"/>
      <c r="S183" s="26"/>
      <c r="T183" s="26"/>
      <c r="U183" s="26"/>
      <c r="V183" s="26"/>
      <c r="W183" s="27"/>
      <c r="X183" s="26"/>
      <c r="Y183" s="26"/>
      <c r="Z183" s="26"/>
      <c r="AA183" s="26"/>
      <c r="AB183" s="26"/>
      <c r="AC183" s="26"/>
      <c r="AD183" s="26"/>
      <c r="AE183" s="27"/>
      <c r="AF183" s="26"/>
      <c r="AG183" s="26"/>
      <c r="AH183" s="26"/>
      <c r="AI183" s="27"/>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v>138.80000000000001</v>
      </c>
      <c r="BI183" s="26">
        <v>139</v>
      </c>
      <c r="BJ183" s="26">
        <v>94.741500000000002</v>
      </c>
      <c r="BK183" s="26">
        <f t="shared" si="174"/>
        <v>68.15935251798561</v>
      </c>
      <c r="BL183" s="26"/>
      <c r="BM183" s="26"/>
      <c r="BN183" s="26"/>
      <c r="BO183" s="27"/>
      <c r="BP183" s="26"/>
      <c r="BQ183" s="26"/>
      <c r="BR183" s="26"/>
      <c r="BS183" s="27"/>
      <c r="BT183" s="26"/>
      <c r="BU183" s="26"/>
      <c r="BV183" s="26"/>
      <c r="BW183" s="27"/>
      <c r="BX183" s="26"/>
      <c r="BY183" s="26"/>
      <c r="BZ183" s="26"/>
      <c r="CA183" s="27"/>
      <c r="CB183" s="26"/>
      <c r="CC183" s="26"/>
      <c r="CD183" s="26"/>
      <c r="CE183" s="26"/>
    </row>
    <row r="184" spans="1:83" x14ac:dyDescent="0.25">
      <c r="A184" s="135" t="s">
        <v>408</v>
      </c>
      <c r="B184" s="30">
        <f t="shared" si="150"/>
        <v>138.80000000000001</v>
      </c>
      <c r="C184" s="30">
        <f t="shared" si="151"/>
        <v>139</v>
      </c>
      <c r="D184" s="30">
        <f t="shared" si="152"/>
        <v>139</v>
      </c>
      <c r="E184" s="30"/>
      <c r="F184" s="30">
        <f t="shared" si="149"/>
        <v>38.18703</v>
      </c>
      <c r="G184" s="26">
        <f t="shared" si="175"/>
        <v>27.472683453237412</v>
      </c>
      <c r="H184" s="26"/>
      <c r="I184" s="26"/>
      <c r="J184" s="26"/>
      <c r="K184" s="26"/>
      <c r="L184" s="26"/>
      <c r="M184" s="26"/>
      <c r="N184" s="26"/>
      <c r="O184" s="26"/>
      <c r="P184" s="26"/>
      <c r="Q184" s="26"/>
      <c r="R184" s="26"/>
      <c r="S184" s="26"/>
      <c r="T184" s="26"/>
      <c r="U184" s="26"/>
      <c r="V184" s="26"/>
      <c r="W184" s="27"/>
      <c r="X184" s="26"/>
      <c r="Y184" s="26"/>
      <c r="Z184" s="26"/>
      <c r="AA184" s="26"/>
      <c r="AB184" s="26"/>
      <c r="AC184" s="26"/>
      <c r="AD184" s="26"/>
      <c r="AE184" s="27"/>
      <c r="AF184" s="26"/>
      <c r="AG184" s="26"/>
      <c r="AH184" s="26"/>
      <c r="AI184" s="27"/>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v>138.80000000000001</v>
      </c>
      <c r="BI184" s="26">
        <v>139</v>
      </c>
      <c r="BJ184" s="26">
        <v>38.18703</v>
      </c>
      <c r="BK184" s="26">
        <f t="shared" si="174"/>
        <v>27.472683453237412</v>
      </c>
      <c r="BL184" s="26"/>
      <c r="BM184" s="26"/>
      <c r="BN184" s="26"/>
      <c r="BO184" s="27"/>
      <c r="BP184" s="26"/>
      <c r="BQ184" s="26"/>
      <c r="BR184" s="26"/>
      <c r="BS184" s="27"/>
      <c r="BT184" s="26"/>
      <c r="BU184" s="26"/>
      <c r="BV184" s="26"/>
      <c r="BW184" s="27"/>
      <c r="BX184" s="26"/>
      <c r="BY184" s="26"/>
      <c r="BZ184" s="26"/>
      <c r="CA184" s="27"/>
      <c r="CB184" s="26"/>
      <c r="CC184" s="26"/>
      <c r="CD184" s="26"/>
      <c r="CE184" s="26"/>
    </row>
    <row r="185" spans="1:83" x14ac:dyDescent="0.25">
      <c r="A185" s="135" t="s">
        <v>410</v>
      </c>
      <c r="B185" s="30">
        <f t="shared" si="150"/>
        <v>347</v>
      </c>
      <c r="C185" s="30">
        <f t="shared" si="151"/>
        <v>347.5</v>
      </c>
      <c r="D185" s="30">
        <f t="shared" si="152"/>
        <v>347.5</v>
      </c>
      <c r="E185" s="30"/>
      <c r="F185" s="30">
        <f t="shared" si="149"/>
        <v>227.25648000000001</v>
      </c>
      <c r="G185" s="26">
        <f t="shared" si="175"/>
        <v>65.397548201438852</v>
      </c>
      <c r="H185" s="26"/>
      <c r="I185" s="26"/>
      <c r="J185" s="26"/>
      <c r="K185" s="26"/>
      <c r="L185" s="26"/>
      <c r="M185" s="26"/>
      <c r="N185" s="26"/>
      <c r="O185" s="26"/>
      <c r="P185" s="26"/>
      <c r="Q185" s="26"/>
      <c r="R185" s="26"/>
      <c r="S185" s="26"/>
      <c r="T185" s="26"/>
      <c r="U185" s="26"/>
      <c r="V185" s="26"/>
      <c r="W185" s="27"/>
      <c r="X185" s="26"/>
      <c r="Y185" s="26"/>
      <c r="Z185" s="26"/>
      <c r="AA185" s="26"/>
      <c r="AB185" s="26"/>
      <c r="AC185" s="26"/>
      <c r="AD185" s="26"/>
      <c r="AE185" s="27"/>
      <c r="AF185" s="26"/>
      <c r="AG185" s="26"/>
      <c r="AH185" s="26"/>
      <c r="AI185" s="27"/>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v>347</v>
      </c>
      <c r="BI185" s="26">
        <v>347.5</v>
      </c>
      <c r="BJ185" s="26">
        <v>227.25648000000001</v>
      </c>
      <c r="BK185" s="26">
        <f t="shared" si="174"/>
        <v>65.397548201438852</v>
      </c>
      <c r="BL185" s="26"/>
      <c r="BM185" s="26"/>
      <c r="BN185" s="26"/>
      <c r="BO185" s="27"/>
      <c r="BP185" s="26"/>
      <c r="BQ185" s="26"/>
      <c r="BR185" s="26"/>
      <c r="BS185" s="27"/>
      <c r="BT185" s="26"/>
      <c r="BU185" s="26"/>
      <c r="BV185" s="26"/>
      <c r="BW185" s="27"/>
      <c r="BX185" s="26"/>
      <c r="BY185" s="26"/>
      <c r="BZ185" s="26"/>
      <c r="CA185" s="27"/>
      <c r="CB185" s="26"/>
      <c r="CC185" s="26"/>
      <c r="CD185" s="26"/>
      <c r="CE185" s="26"/>
    </row>
    <row r="186" spans="1:83" s="154" customFormat="1" ht="31.5" x14ac:dyDescent="0.25">
      <c r="A186" s="137" t="s">
        <v>243</v>
      </c>
      <c r="B186" s="75">
        <f t="shared" si="150"/>
        <v>368066.50000000006</v>
      </c>
      <c r="C186" s="75">
        <f t="shared" si="151"/>
        <v>413400.30000000005</v>
      </c>
      <c r="D186" s="75">
        <f t="shared" si="152"/>
        <v>413400.30000000005</v>
      </c>
      <c r="E186" s="75"/>
      <c r="F186" s="75">
        <f t="shared" si="149"/>
        <v>309185.28806999995</v>
      </c>
      <c r="G186" s="29">
        <f t="shared" si="175"/>
        <v>74.790774963153126</v>
      </c>
      <c r="H186" s="28">
        <f>SUM(H187:H198)</f>
        <v>1868.5</v>
      </c>
      <c r="I186" s="28">
        <f>SUM(I187:I198)</f>
        <v>1074.9000000000001</v>
      </c>
      <c r="J186" s="28">
        <f>SUM(J187:J198)</f>
        <v>344.83004999999997</v>
      </c>
      <c r="K186" s="29">
        <f>J186/I186*100</f>
        <v>32.080198157968177</v>
      </c>
      <c r="L186" s="28">
        <f>SUM(L187:L198)</f>
        <v>305.5</v>
      </c>
      <c r="M186" s="28">
        <f>SUM(M187:M198)</f>
        <v>303.10000000000002</v>
      </c>
      <c r="N186" s="28">
        <f>SUM(N187:N198)</f>
        <v>203.51718</v>
      </c>
      <c r="O186" s="29">
        <f>N186/M186*100</f>
        <v>67.14522599802045</v>
      </c>
      <c r="P186" s="28">
        <f>SUM(P187:P198)</f>
        <v>5399.3</v>
      </c>
      <c r="Q186" s="28">
        <f>SUM(Q187:Q198)</f>
        <v>2429.3000000000002</v>
      </c>
      <c r="R186" s="28">
        <f>SUM(R187:R198)</f>
        <v>2084.64786</v>
      </c>
      <c r="S186" s="29">
        <f>R186/Q186*100</f>
        <v>85.812697484872174</v>
      </c>
      <c r="T186" s="28">
        <f>SUM(T187:T198)</f>
        <v>71999.5</v>
      </c>
      <c r="U186" s="28">
        <f>SUM(U187:U198)</f>
        <v>80418.399999999994</v>
      </c>
      <c r="V186" s="28">
        <f>SUM(V187:V198)</f>
        <v>60322.828630000004</v>
      </c>
      <c r="W186" s="29">
        <f>V186/U186*100</f>
        <v>75.011227069924303</v>
      </c>
      <c r="X186" s="28">
        <f>SUM(X187:X198)</f>
        <v>8126.5</v>
      </c>
      <c r="Y186" s="28">
        <f>SUM(Y187:Y198)</f>
        <v>8126.5</v>
      </c>
      <c r="Z186" s="28">
        <f>SUM(Z187:Z198)</f>
        <v>1912.4688799999999</v>
      </c>
      <c r="AA186" s="29">
        <f>Z186/Y186*100</f>
        <v>23.533733833753768</v>
      </c>
      <c r="AB186" s="28">
        <f>SUM(AB187:AB198)</f>
        <v>306.10000000000002</v>
      </c>
      <c r="AC186" s="28">
        <f>SUM(AC187:AC198)</f>
        <v>303.3</v>
      </c>
      <c r="AD186" s="28">
        <f>SUM(AD187:AD198)</f>
        <v>170.19272000000001</v>
      </c>
      <c r="AE186" s="29">
        <f>AD186/AC186*100</f>
        <v>56.113656445763269</v>
      </c>
      <c r="AF186" s="28">
        <f>SUM(AF187:AF198)</f>
        <v>255717.3</v>
      </c>
      <c r="AG186" s="28">
        <f>SUM(AG187:AG198)</f>
        <v>283507</v>
      </c>
      <c r="AH186" s="28">
        <f>SUM(AH187:AH198)</f>
        <v>218435.67738000001</v>
      </c>
      <c r="AI186" s="29">
        <f>AH186/AG186*100</f>
        <v>77.04771923797297</v>
      </c>
      <c r="AJ186" s="28">
        <f>SUM(AJ187:AJ198)</f>
        <v>1400.2</v>
      </c>
      <c r="AK186" s="28">
        <f>SUM(AK187:AK198)</f>
        <v>1400.2</v>
      </c>
      <c r="AL186" s="28">
        <f>SUM(AL187:AL198)</f>
        <v>703.96815000000004</v>
      </c>
      <c r="AM186" s="28">
        <f>AL186/AK186*100</f>
        <v>50.276256963290955</v>
      </c>
      <c r="AN186" s="28">
        <f>SUM(AN187:AN198)</f>
        <v>82.7</v>
      </c>
      <c r="AO186" s="28">
        <f>SUM(AO187:AO198)</f>
        <v>82.7</v>
      </c>
      <c r="AP186" s="28">
        <f>SUM(AP187:AP198)</f>
        <v>66.16</v>
      </c>
      <c r="AQ186" s="29">
        <f>AP186/AO186*100</f>
        <v>80</v>
      </c>
      <c r="AR186" s="28">
        <f t="shared" ref="AR186" si="176">SUM(AR187:AR198)</f>
        <v>933.5</v>
      </c>
      <c r="AS186" s="28">
        <f t="shared" ref="AS186:BB186" si="177">SUM(AS187:AS198)</f>
        <v>933.5</v>
      </c>
      <c r="AT186" s="28">
        <f t="shared" si="177"/>
        <v>493.34037000000001</v>
      </c>
      <c r="AU186" s="28">
        <f t="shared" si="177"/>
        <v>52.848459560792719</v>
      </c>
      <c r="AV186" s="28">
        <f t="shared" ref="AV186" si="178">SUM(AV187:AV198)</f>
        <v>466.7</v>
      </c>
      <c r="AW186" s="28">
        <f t="shared" si="177"/>
        <v>466.7</v>
      </c>
      <c r="AX186" s="28">
        <f t="shared" si="177"/>
        <v>350.02499999999998</v>
      </c>
      <c r="AY186" s="28">
        <f t="shared" si="177"/>
        <v>75</v>
      </c>
      <c r="AZ186" s="28">
        <f t="shared" ref="AZ186" si="179">SUM(AZ187:AZ198)</f>
        <v>1920.2</v>
      </c>
      <c r="BA186" s="28">
        <f t="shared" si="177"/>
        <v>1789.3</v>
      </c>
      <c r="BB186" s="28">
        <f t="shared" si="177"/>
        <v>1341.9</v>
      </c>
      <c r="BC186" s="29">
        <f>BB186/BA186*100</f>
        <v>74.995808416699276</v>
      </c>
      <c r="BD186" s="28">
        <v>0</v>
      </c>
      <c r="BE186" s="28">
        <f t="shared" ref="BE186:BJ186" si="180">SUM(BE187:BE198)</f>
        <v>0</v>
      </c>
      <c r="BF186" s="28">
        <f t="shared" si="180"/>
        <v>0</v>
      </c>
      <c r="BG186" s="28">
        <f t="shared" si="180"/>
        <v>0</v>
      </c>
      <c r="BH186" s="28">
        <f t="shared" si="180"/>
        <v>1734.9999999999998</v>
      </c>
      <c r="BI186" s="28">
        <f t="shared" si="180"/>
        <v>1737.5</v>
      </c>
      <c r="BJ186" s="28">
        <f t="shared" si="180"/>
        <v>1068.90625</v>
      </c>
      <c r="BK186" s="28">
        <f t="shared" si="174"/>
        <v>61.519784172661872</v>
      </c>
      <c r="BL186" s="28">
        <f>SUM(BL187:BL198)</f>
        <v>17030.2</v>
      </c>
      <c r="BM186" s="28">
        <f>SUM(BM187:BM198)</f>
        <v>29685.3</v>
      </c>
      <c r="BN186" s="28">
        <f>SUM(BN187:BN198)</f>
        <v>21678.653999999999</v>
      </c>
      <c r="BO186" s="29">
        <f>BN186/BM186*100</f>
        <v>73.028246303726092</v>
      </c>
      <c r="BP186" s="28">
        <f>SUM(BP187:BP198)</f>
        <v>762</v>
      </c>
      <c r="BQ186" s="28">
        <f>SUM(BQ187:BQ198)</f>
        <v>1130</v>
      </c>
      <c r="BR186" s="28">
        <f>SUM(BR187:BR198)</f>
        <v>0</v>
      </c>
      <c r="BS186" s="29">
        <f>BR186/BQ186*100</f>
        <v>0</v>
      </c>
      <c r="BT186" s="28">
        <f>SUM(BT187:BT198)</f>
        <v>2.6</v>
      </c>
      <c r="BU186" s="28">
        <f>SUM(BU187:BU198)</f>
        <v>1.9</v>
      </c>
      <c r="BV186" s="28">
        <f>SUM(BV187:BV198)</f>
        <v>0</v>
      </c>
      <c r="BW186" s="29">
        <f>BV186/BU186*100</f>
        <v>0</v>
      </c>
      <c r="BX186" s="28"/>
      <c r="BY186" s="28"/>
      <c r="BZ186" s="28"/>
      <c r="CA186" s="29"/>
      <c r="CB186" s="28">
        <f>SUM(CB187:CB198)</f>
        <v>10.7</v>
      </c>
      <c r="CC186" s="28">
        <f>SUM(CC187:CC198)</f>
        <v>10.7</v>
      </c>
      <c r="CD186" s="28">
        <f>SUM(CD187:CD198)</f>
        <v>8.1715999999999998</v>
      </c>
      <c r="CE186" s="29">
        <f>CD186/CC186*100</f>
        <v>76.370093457943938</v>
      </c>
    </row>
    <row r="187" spans="1:83" ht="24" customHeight="1" x14ac:dyDescent="0.25">
      <c r="A187" s="135" t="s">
        <v>218</v>
      </c>
      <c r="B187" s="30">
        <f t="shared" si="150"/>
        <v>366331.50000000006</v>
      </c>
      <c r="C187" s="30">
        <f t="shared" si="151"/>
        <v>411662.80000000005</v>
      </c>
      <c r="D187" s="30">
        <f t="shared" si="152"/>
        <v>411662.80000000005</v>
      </c>
      <c r="E187" s="30"/>
      <c r="F187" s="30">
        <f t="shared" si="149"/>
        <v>308116.38181999995</v>
      </c>
      <c r="G187" s="27">
        <f t="shared" si="175"/>
        <v>74.84678766699345</v>
      </c>
      <c r="H187" s="27">
        <v>1868.5</v>
      </c>
      <c r="I187" s="27">
        <v>1074.9000000000001</v>
      </c>
      <c r="J187" s="27">
        <v>344.83004999999997</v>
      </c>
      <c r="K187" s="27">
        <f>J187/I187*100</f>
        <v>32.080198157968177</v>
      </c>
      <c r="L187" s="27">
        <v>305.5</v>
      </c>
      <c r="M187" s="27">
        <v>303.10000000000002</v>
      </c>
      <c r="N187" s="27">
        <v>203.51718</v>
      </c>
      <c r="O187" s="27">
        <f>N187/M187*100</f>
        <v>67.14522599802045</v>
      </c>
      <c r="P187" s="27">
        <v>5399.3</v>
      </c>
      <c r="Q187" s="27">
        <v>2429.3000000000002</v>
      </c>
      <c r="R187" s="27">
        <v>2084.64786</v>
      </c>
      <c r="S187" s="27">
        <f>R187/Q187*100</f>
        <v>85.812697484872174</v>
      </c>
      <c r="T187" s="27">
        <v>71999.5</v>
      </c>
      <c r="U187" s="27">
        <v>80418.399999999994</v>
      </c>
      <c r="V187" s="27">
        <v>60322.828630000004</v>
      </c>
      <c r="W187" s="27">
        <f>V187/U187*100</f>
        <v>75.011227069924303</v>
      </c>
      <c r="X187" s="27">
        <v>8126.5</v>
      </c>
      <c r="Y187" s="27">
        <v>8126.5</v>
      </c>
      <c r="Z187" s="27">
        <v>1912.4688799999999</v>
      </c>
      <c r="AA187" s="27">
        <f>Z187/Y187*100</f>
        <v>23.533733833753768</v>
      </c>
      <c r="AB187" s="27">
        <v>306.10000000000002</v>
      </c>
      <c r="AC187" s="27">
        <v>303.3</v>
      </c>
      <c r="AD187" s="27">
        <v>170.19272000000001</v>
      </c>
      <c r="AE187" s="27">
        <f>AD187/AC187*100</f>
        <v>56.113656445763269</v>
      </c>
      <c r="AF187" s="27">
        <v>255717.3</v>
      </c>
      <c r="AG187" s="27">
        <v>283507</v>
      </c>
      <c r="AH187" s="27">
        <v>218435.67738000001</v>
      </c>
      <c r="AI187" s="27">
        <f>AH187/AG187*100</f>
        <v>77.04771923797297</v>
      </c>
      <c r="AJ187" s="27">
        <v>1400.2</v>
      </c>
      <c r="AK187" s="27">
        <v>1400.2</v>
      </c>
      <c r="AL187" s="27">
        <v>703.96815000000004</v>
      </c>
      <c r="AM187" s="26">
        <f>AL187/AK187*100</f>
        <v>50.276256963290955</v>
      </c>
      <c r="AN187" s="26">
        <v>82.7</v>
      </c>
      <c r="AO187" s="26">
        <v>82.7</v>
      </c>
      <c r="AP187" s="27">
        <v>66.16</v>
      </c>
      <c r="AQ187" s="27">
        <f>AP187/AO187*100</f>
        <v>80</v>
      </c>
      <c r="AR187" s="27">
        <v>933.5</v>
      </c>
      <c r="AS187" s="27">
        <v>933.5</v>
      </c>
      <c r="AT187" s="27">
        <v>493.34037000000001</v>
      </c>
      <c r="AU187" s="27">
        <f>AT187/AS187*100</f>
        <v>52.848459560792719</v>
      </c>
      <c r="AV187" s="27">
        <v>466.7</v>
      </c>
      <c r="AW187" s="27">
        <v>466.7</v>
      </c>
      <c r="AX187" s="27">
        <v>350.02499999999998</v>
      </c>
      <c r="AY187" s="27">
        <f>AX187/AW187*100</f>
        <v>75</v>
      </c>
      <c r="AZ187" s="27">
        <v>1920.2</v>
      </c>
      <c r="BA187" s="27">
        <v>1789.3</v>
      </c>
      <c r="BB187" s="27">
        <v>1341.9</v>
      </c>
      <c r="BC187" s="27">
        <f>BB187/BA187*100</f>
        <v>74.995808416699276</v>
      </c>
      <c r="BD187" s="27"/>
      <c r="BE187" s="27"/>
      <c r="BF187" s="27"/>
      <c r="BG187" s="27"/>
      <c r="BH187" s="27"/>
      <c r="BI187" s="27"/>
      <c r="BJ187" s="27"/>
      <c r="BK187" s="26"/>
      <c r="BL187" s="27">
        <v>17030.2</v>
      </c>
      <c r="BM187" s="27">
        <v>29685.3</v>
      </c>
      <c r="BN187" s="27">
        <v>21678.653999999999</v>
      </c>
      <c r="BO187" s="27">
        <f>BN187/BM187*100</f>
        <v>73.028246303726092</v>
      </c>
      <c r="BP187" s="27">
        <v>762</v>
      </c>
      <c r="BQ187" s="27">
        <v>1130</v>
      </c>
      <c r="BR187" s="27">
        <v>0</v>
      </c>
      <c r="BS187" s="27">
        <f>BR187/BQ187*100</f>
        <v>0</v>
      </c>
      <c r="BT187" s="27">
        <v>2.6</v>
      </c>
      <c r="BU187" s="27">
        <v>1.9</v>
      </c>
      <c r="BV187" s="27">
        <v>0</v>
      </c>
      <c r="BW187" s="27">
        <f>BV187/BU187*100</f>
        <v>0</v>
      </c>
      <c r="BX187" s="27"/>
      <c r="BY187" s="27"/>
      <c r="BZ187" s="27"/>
      <c r="CA187" s="27"/>
      <c r="CB187" s="27">
        <v>10.7</v>
      </c>
      <c r="CC187" s="27">
        <v>10.7</v>
      </c>
      <c r="CD187" s="27">
        <v>8.1715999999999998</v>
      </c>
      <c r="CE187" s="27">
        <f>CD187/CC187*100</f>
        <v>76.370093457943938</v>
      </c>
    </row>
    <row r="188" spans="1:83" ht="15.75" customHeight="1" x14ac:dyDescent="0.25">
      <c r="A188" s="135" t="s">
        <v>412</v>
      </c>
      <c r="B188" s="30">
        <f t="shared" si="150"/>
        <v>138.80000000000001</v>
      </c>
      <c r="C188" s="30">
        <f t="shared" si="151"/>
        <v>139</v>
      </c>
      <c r="D188" s="30">
        <f t="shared" si="152"/>
        <v>139</v>
      </c>
      <c r="E188" s="30"/>
      <c r="F188" s="30">
        <f t="shared" si="149"/>
        <v>83.834980000000002</v>
      </c>
      <c r="G188" s="26">
        <f t="shared" si="175"/>
        <v>60.312935251798564</v>
      </c>
      <c r="H188" s="26"/>
      <c r="I188" s="26"/>
      <c r="J188" s="26"/>
      <c r="K188" s="26"/>
      <c r="L188" s="26"/>
      <c r="M188" s="26"/>
      <c r="N188" s="26"/>
      <c r="O188" s="27"/>
      <c r="P188" s="26"/>
      <c r="Q188" s="26"/>
      <c r="R188" s="26"/>
      <c r="S188" s="27"/>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7"/>
      <c r="BD188" s="26"/>
      <c r="BE188" s="26"/>
      <c r="BF188" s="26"/>
      <c r="BG188" s="26"/>
      <c r="BH188" s="26">
        <v>138.80000000000001</v>
      </c>
      <c r="BI188" s="26">
        <v>139</v>
      </c>
      <c r="BJ188" s="26">
        <v>83.834980000000002</v>
      </c>
      <c r="BK188" s="26">
        <f t="shared" ref="BK188:BK199" si="181">BJ188/BI188*100</f>
        <v>60.312935251798564</v>
      </c>
      <c r="BL188" s="26"/>
      <c r="BM188" s="26"/>
      <c r="BN188" s="26"/>
      <c r="BO188" s="26"/>
      <c r="BP188" s="26"/>
      <c r="BQ188" s="26"/>
      <c r="BR188" s="26"/>
      <c r="BS188" s="27"/>
      <c r="BT188" s="26"/>
      <c r="BU188" s="26"/>
      <c r="BV188" s="26"/>
      <c r="BW188" s="27"/>
      <c r="BX188" s="26"/>
      <c r="BY188" s="26"/>
      <c r="BZ188" s="26"/>
      <c r="CA188" s="27"/>
      <c r="CB188" s="26"/>
      <c r="CC188" s="26"/>
      <c r="CD188" s="26"/>
      <c r="CE188" s="26"/>
    </row>
    <row r="189" spans="1:83" ht="15.75" customHeight="1" x14ac:dyDescent="0.25">
      <c r="A189" s="135" t="s">
        <v>413</v>
      </c>
      <c r="B189" s="30">
        <f t="shared" si="150"/>
        <v>138.80000000000001</v>
      </c>
      <c r="C189" s="30">
        <f t="shared" si="151"/>
        <v>139</v>
      </c>
      <c r="D189" s="30">
        <f t="shared" si="152"/>
        <v>139</v>
      </c>
      <c r="E189" s="30"/>
      <c r="F189" s="30">
        <f t="shared" si="149"/>
        <v>83.834990000000005</v>
      </c>
      <c r="G189" s="26">
        <f t="shared" si="175"/>
        <v>60.312942446043174</v>
      </c>
      <c r="H189" s="26"/>
      <c r="I189" s="26"/>
      <c r="J189" s="26"/>
      <c r="K189" s="26"/>
      <c r="L189" s="26"/>
      <c r="M189" s="26"/>
      <c r="N189" s="26"/>
      <c r="O189" s="27"/>
      <c r="P189" s="26"/>
      <c r="Q189" s="26"/>
      <c r="R189" s="26"/>
      <c r="S189" s="27"/>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7"/>
      <c r="BD189" s="26"/>
      <c r="BE189" s="26"/>
      <c r="BF189" s="26"/>
      <c r="BG189" s="26"/>
      <c r="BH189" s="26">
        <v>138.80000000000001</v>
      </c>
      <c r="BI189" s="26">
        <v>139</v>
      </c>
      <c r="BJ189" s="26">
        <v>83.834990000000005</v>
      </c>
      <c r="BK189" s="26">
        <f t="shared" si="181"/>
        <v>60.312942446043174</v>
      </c>
      <c r="BL189" s="26"/>
      <c r="BM189" s="26"/>
      <c r="BN189" s="26"/>
      <c r="BO189" s="26"/>
      <c r="BP189" s="26"/>
      <c r="BQ189" s="26"/>
      <c r="BR189" s="26"/>
      <c r="BS189" s="27"/>
      <c r="BT189" s="26"/>
      <c r="BU189" s="26"/>
      <c r="BV189" s="26"/>
      <c r="BW189" s="27"/>
      <c r="BX189" s="26"/>
      <c r="BY189" s="26"/>
      <c r="BZ189" s="26"/>
      <c r="CA189" s="27"/>
      <c r="CB189" s="26"/>
      <c r="CC189" s="26"/>
      <c r="CD189" s="26"/>
      <c r="CE189" s="26"/>
    </row>
    <row r="190" spans="1:83" ht="15.75" customHeight="1" x14ac:dyDescent="0.25">
      <c r="A190" s="135" t="s">
        <v>414</v>
      </c>
      <c r="B190" s="30">
        <f t="shared" si="150"/>
        <v>138.80000000000001</v>
      </c>
      <c r="C190" s="30">
        <f t="shared" si="151"/>
        <v>139</v>
      </c>
      <c r="D190" s="30">
        <f t="shared" si="152"/>
        <v>139</v>
      </c>
      <c r="E190" s="30"/>
      <c r="F190" s="30">
        <f t="shared" si="149"/>
        <v>78.740809999999996</v>
      </c>
      <c r="G190" s="26">
        <f t="shared" si="175"/>
        <v>56.648064748201435</v>
      </c>
      <c r="H190" s="26"/>
      <c r="I190" s="26"/>
      <c r="J190" s="26"/>
      <c r="K190" s="26"/>
      <c r="L190" s="26"/>
      <c r="M190" s="26"/>
      <c r="N190" s="26"/>
      <c r="O190" s="27"/>
      <c r="P190" s="26"/>
      <c r="Q190" s="26"/>
      <c r="R190" s="26"/>
      <c r="S190" s="27"/>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7"/>
      <c r="BD190" s="26"/>
      <c r="BE190" s="26"/>
      <c r="BF190" s="26"/>
      <c r="BG190" s="26"/>
      <c r="BH190" s="26">
        <v>138.80000000000001</v>
      </c>
      <c r="BI190" s="26">
        <v>139</v>
      </c>
      <c r="BJ190" s="26">
        <v>78.740809999999996</v>
      </c>
      <c r="BK190" s="26">
        <f t="shared" si="181"/>
        <v>56.648064748201435</v>
      </c>
      <c r="BL190" s="26"/>
      <c r="BM190" s="26"/>
      <c r="BN190" s="26"/>
      <c r="BO190" s="26"/>
      <c r="BP190" s="26"/>
      <c r="BQ190" s="26"/>
      <c r="BR190" s="26"/>
      <c r="BS190" s="27"/>
      <c r="BT190" s="26"/>
      <c r="BU190" s="26"/>
      <c r="BV190" s="26"/>
      <c r="BW190" s="27"/>
      <c r="BX190" s="26"/>
      <c r="BY190" s="26"/>
      <c r="BZ190" s="26"/>
      <c r="CA190" s="27"/>
      <c r="CB190" s="26"/>
      <c r="CC190" s="26"/>
      <c r="CD190" s="26"/>
      <c r="CE190" s="26"/>
    </row>
    <row r="191" spans="1:83" ht="15.75" customHeight="1" x14ac:dyDescent="0.25">
      <c r="A191" s="135" t="s">
        <v>415</v>
      </c>
      <c r="B191" s="30">
        <f t="shared" si="150"/>
        <v>138.80000000000001</v>
      </c>
      <c r="C191" s="30">
        <f t="shared" si="151"/>
        <v>139</v>
      </c>
      <c r="D191" s="30">
        <f t="shared" si="152"/>
        <v>139</v>
      </c>
      <c r="E191" s="30"/>
      <c r="F191" s="30">
        <f t="shared" si="149"/>
        <v>93.562789999999993</v>
      </c>
      <c r="G191" s="26">
        <f t="shared" si="175"/>
        <v>67.311359712230214</v>
      </c>
      <c r="H191" s="26"/>
      <c r="I191" s="26"/>
      <c r="J191" s="26"/>
      <c r="K191" s="26"/>
      <c r="L191" s="26"/>
      <c r="M191" s="26"/>
      <c r="N191" s="26"/>
      <c r="O191" s="27"/>
      <c r="P191" s="26"/>
      <c r="Q191" s="26"/>
      <c r="R191" s="26"/>
      <c r="S191" s="27"/>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7"/>
      <c r="BD191" s="26"/>
      <c r="BE191" s="26"/>
      <c r="BF191" s="26"/>
      <c r="BG191" s="26"/>
      <c r="BH191" s="26">
        <v>138.80000000000001</v>
      </c>
      <c r="BI191" s="26">
        <v>139</v>
      </c>
      <c r="BJ191" s="26">
        <v>93.562789999999993</v>
      </c>
      <c r="BK191" s="26">
        <f t="shared" si="181"/>
        <v>67.311359712230214</v>
      </c>
      <c r="BL191" s="26"/>
      <c r="BM191" s="26"/>
      <c r="BN191" s="26"/>
      <c r="BO191" s="26"/>
      <c r="BP191" s="26"/>
      <c r="BQ191" s="26"/>
      <c r="BR191" s="26"/>
      <c r="BS191" s="27"/>
      <c r="BT191" s="26"/>
      <c r="BU191" s="26"/>
      <c r="BV191" s="26"/>
      <c r="BW191" s="27"/>
      <c r="BX191" s="26"/>
      <c r="BY191" s="26"/>
      <c r="BZ191" s="26"/>
      <c r="CA191" s="27"/>
      <c r="CB191" s="26"/>
      <c r="CC191" s="26"/>
      <c r="CD191" s="26"/>
      <c r="CE191" s="26"/>
    </row>
    <row r="192" spans="1:83" ht="15.75" customHeight="1" x14ac:dyDescent="0.25">
      <c r="A192" s="135" t="s">
        <v>416</v>
      </c>
      <c r="B192" s="30">
        <f t="shared" si="150"/>
        <v>138.80000000000001</v>
      </c>
      <c r="C192" s="30">
        <f t="shared" si="151"/>
        <v>139</v>
      </c>
      <c r="D192" s="30">
        <f t="shared" si="152"/>
        <v>139</v>
      </c>
      <c r="E192" s="30"/>
      <c r="F192" s="30">
        <f t="shared" si="149"/>
        <v>88.696820000000002</v>
      </c>
      <c r="G192" s="26">
        <f t="shared" si="175"/>
        <v>63.810661870503601</v>
      </c>
      <c r="H192" s="26"/>
      <c r="I192" s="26"/>
      <c r="J192" s="26"/>
      <c r="K192" s="26"/>
      <c r="L192" s="26"/>
      <c r="M192" s="26"/>
      <c r="N192" s="26"/>
      <c r="O192" s="27"/>
      <c r="P192" s="26"/>
      <c r="Q192" s="26"/>
      <c r="R192" s="26"/>
      <c r="S192" s="27"/>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7"/>
      <c r="BD192" s="26"/>
      <c r="BE192" s="26"/>
      <c r="BF192" s="26"/>
      <c r="BG192" s="26"/>
      <c r="BH192" s="26">
        <v>138.80000000000001</v>
      </c>
      <c r="BI192" s="26">
        <v>139</v>
      </c>
      <c r="BJ192" s="26">
        <v>88.696820000000002</v>
      </c>
      <c r="BK192" s="26">
        <f t="shared" si="181"/>
        <v>63.810661870503601</v>
      </c>
      <c r="BL192" s="26"/>
      <c r="BM192" s="26"/>
      <c r="BN192" s="26"/>
      <c r="BO192" s="26"/>
      <c r="BP192" s="26"/>
      <c r="BQ192" s="26"/>
      <c r="BR192" s="26"/>
      <c r="BS192" s="27"/>
      <c r="BT192" s="26"/>
      <c r="BU192" s="26"/>
      <c r="BV192" s="26"/>
      <c r="BW192" s="27"/>
      <c r="BX192" s="26"/>
      <c r="BY192" s="26"/>
      <c r="BZ192" s="26"/>
      <c r="CA192" s="27"/>
      <c r="CB192" s="26"/>
      <c r="CC192" s="26"/>
      <c r="CD192" s="26"/>
      <c r="CE192" s="26"/>
    </row>
    <row r="193" spans="1:83" ht="15.75" customHeight="1" x14ac:dyDescent="0.25">
      <c r="A193" s="135" t="s">
        <v>417</v>
      </c>
      <c r="B193" s="30">
        <f t="shared" si="150"/>
        <v>138.80000000000001</v>
      </c>
      <c r="C193" s="30">
        <f t="shared" si="151"/>
        <v>139</v>
      </c>
      <c r="D193" s="30">
        <f t="shared" si="152"/>
        <v>139</v>
      </c>
      <c r="E193" s="30"/>
      <c r="F193" s="30">
        <f t="shared" si="149"/>
        <v>88.003509999999991</v>
      </c>
      <c r="G193" s="26">
        <f t="shared" si="175"/>
        <v>63.311877697841723</v>
      </c>
      <c r="H193" s="26"/>
      <c r="I193" s="26"/>
      <c r="J193" s="26"/>
      <c r="K193" s="26"/>
      <c r="L193" s="26"/>
      <c r="M193" s="26"/>
      <c r="N193" s="26"/>
      <c r="O193" s="27"/>
      <c r="P193" s="26"/>
      <c r="Q193" s="26"/>
      <c r="R193" s="26"/>
      <c r="S193" s="27"/>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7"/>
      <c r="BD193" s="26"/>
      <c r="BE193" s="26"/>
      <c r="BF193" s="26"/>
      <c r="BG193" s="26"/>
      <c r="BH193" s="26">
        <v>138.80000000000001</v>
      </c>
      <c r="BI193" s="26">
        <v>139</v>
      </c>
      <c r="BJ193" s="26">
        <v>88.003509999999991</v>
      </c>
      <c r="BK193" s="26">
        <f t="shared" si="181"/>
        <v>63.311877697841723</v>
      </c>
      <c r="BL193" s="26"/>
      <c r="BM193" s="26"/>
      <c r="BN193" s="26"/>
      <c r="BO193" s="26"/>
      <c r="BP193" s="26"/>
      <c r="BQ193" s="26"/>
      <c r="BR193" s="26"/>
      <c r="BS193" s="27"/>
      <c r="BT193" s="26"/>
      <c r="BU193" s="26"/>
      <c r="BV193" s="26"/>
      <c r="BW193" s="27"/>
      <c r="BX193" s="26"/>
      <c r="BY193" s="26"/>
      <c r="BZ193" s="26"/>
      <c r="CA193" s="27"/>
      <c r="CB193" s="26"/>
      <c r="CC193" s="26"/>
      <c r="CD193" s="26"/>
      <c r="CE193" s="26"/>
    </row>
    <row r="194" spans="1:83" ht="15.75" customHeight="1" x14ac:dyDescent="0.25">
      <c r="A194" s="135" t="s">
        <v>418</v>
      </c>
      <c r="B194" s="30">
        <f t="shared" si="150"/>
        <v>138.80000000000001</v>
      </c>
      <c r="C194" s="30">
        <f t="shared" si="151"/>
        <v>139</v>
      </c>
      <c r="D194" s="30">
        <f t="shared" si="152"/>
        <v>139</v>
      </c>
      <c r="E194" s="30"/>
      <c r="F194" s="30">
        <f t="shared" si="149"/>
        <v>88.883459999999999</v>
      </c>
      <c r="G194" s="26">
        <f t="shared" si="175"/>
        <v>63.944935251798562</v>
      </c>
      <c r="H194" s="26"/>
      <c r="I194" s="26"/>
      <c r="J194" s="26"/>
      <c r="K194" s="26"/>
      <c r="L194" s="26"/>
      <c r="M194" s="26"/>
      <c r="N194" s="26"/>
      <c r="O194" s="27"/>
      <c r="P194" s="26"/>
      <c r="Q194" s="26"/>
      <c r="R194" s="26"/>
      <c r="S194" s="27"/>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7"/>
      <c r="BD194" s="26"/>
      <c r="BE194" s="26"/>
      <c r="BF194" s="26"/>
      <c r="BG194" s="26"/>
      <c r="BH194" s="26">
        <v>138.80000000000001</v>
      </c>
      <c r="BI194" s="26">
        <v>139</v>
      </c>
      <c r="BJ194" s="26">
        <v>88.883459999999999</v>
      </c>
      <c r="BK194" s="26">
        <f t="shared" si="181"/>
        <v>63.944935251798562</v>
      </c>
      <c r="BL194" s="26"/>
      <c r="BM194" s="26"/>
      <c r="BN194" s="26"/>
      <c r="BO194" s="26"/>
      <c r="BP194" s="26"/>
      <c r="BQ194" s="26"/>
      <c r="BR194" s="26"/>
      <c r="BS194" s="27"/>
      <c r="BT194" s="26"/>
      <c r="BU194" s="26"/>
      <c r="BV194" s="26"/>
      <c r="BW194" s="27"/>
      <c r="BX194" s="26"/>
      <c r="BY194" s="26"/>
      <c r="BZ194" s="26"/>
      <c r="CA194" s="27"/>
      <c r="CB194" s="26"/>
      <c r="CC194" s="26"/>
      <c r="CD194" s="26"/>
      <c r="CE194" s="26"/>
    </row>
    <row r="195" spans="1:83" ht="15.75" customHeight="1" x14ac:dyDescent="0.25">
      <c r="A195" s="135" t="s">
        <v>419</v>
      </c>
      <c r="B195" s="30">
        <f t="shared" si="150"/>
        <v>138.80000000000001</v>
      </c>
      <c r="C195" s="30">
        <f t="shared" si="151"/>
        <v>139</v>
      </c>
      <c r="D195" s="30">
        <f t="shared" si="152"/>
        <v>139</v>
      </c>
      <c r="E195" s="30"/>
      <c r="F195" s="30">
        <f t="shared" si="149"/>
        <v>84.087990000000005</v>
      </c>
      <c r="G195" s="26">
        <f t="shared" si="175"/>
        <v>60.494956834532374</v>
      </c>
      <c r="H195" s="26"/>
      <c r="I195" s="26"/>
      <c r="J195" s="26"/>
      <c r="K195" s="26"/>
      <c r="L195" s="26"/>
      <c r="M195" s="26"/>
      <c r="N195" s="26"/>
      <c r="O195" s="27"/>
      <c r="P195" s="26"/>
      <c r="Q195" s="26"/>
      <c r="R195" s="26"/>
      <c r="S195" s="27"/>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7"/>
      <c r="BD195" s="26"/>
      <c r="BE195" s="26"/>
      <c r="BF195" s="26"/>
      <c r="BG195" s="26"/>
      <c r="BH195" s="26">
        <v>138.80000000000001</v>
      </c>
      <c r="BI195" s="26">
        <v>139</v>
      </c>
      <c r="BJ195" s="26">
        <v>84.087990000000005</v>
      </c>
      <c r="BK195" s="26">
        <f t="shared" si="181"/>
        <v>60.494956834532374</v>
      </c>
      <c r="BL195" s="26"/>
      <c r="BM195" s="26"/>
      <c r="BN195" s="26"/>
      <c r="BO195" s="26"/>
      <c r="BP195" s="26"/>
      <c r="BQ195" s="26"/>
      <c r="BR195" s="26"/>
      <c r="BS195" s="27"/>
      <c r="BT195" s="26"/>
      <c r="BU195" s="26"/>
      <c r="BV195" s="26"/>
      <c r="BW195" s="27"/>
      <c r="BX195" s="26"/>
      <c r="BY195" s="26"/>
      <c r="BZ195" s="26"/>
      <c r="CA195" s="27"/>
      <c r="CB195" s="26"/>
      <c r="CC195" s="26"/>
      <c r="CD195" s="26"/>
      <c r="CE195" s="26"/>
    </row>
    <row r="196" spans="1:83" ht="15.75" customHeight="1" x14ac:dyDescent="0.25">
      <c r="A196" s="135" t="s">
        <v>269</v>
      </c>
      <c r="B196" s="30">
        <f t="shared" si="150"/>
        <v>347</v>
      </c>
      <c r="C196" s="30">
        <f t="shared" si="151"/>
        <v>347.5</v>
      </c>
      <c r="D196" s="30">
        <f t="shared" si="152"/>
        <v>347.5</v>
      </c>
      <c r="E196" s="30"/>
      <c r="F196" s="30">
        <f t="shared" si="149"/>
        <v>196.38686999999999</v>
      </c>
      <c r="G196" s="26">
        <f t="shared" si="175"/>
        <v>56.514207194244605</v>
      </c>
      <c r="H196" s="26"/>
      <c r="I196" s="26"/>
      <c r="J196" s="26"/>
      <c r="K196" s="26"/>
      <c r="L196" s="26"/>
      <c r="M196" s="26"/>
      <c r="N196" s="26"/>
      <c r="O196" s="27"/>
      <c r="P196" s="26"/>
      <c r="Q196" s="26"/>
      <c r="R196" s="26"/>
      <c r="S196" s="27"/>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7"/>
      <c r="BD196" s="26"/>
      <c r="BE196" s="26"/>
      <c r="BF196" s="26"/>
      <c r="BG196" s="26"/>
      <c r="BH196" s="26">
        <v>347</v>
      </c>
      <c r="BI196" s="26">
        <v>347.5</v>
      </c>
      <c r="BJ196" s="26">
        <v>196.38686999999999</v>
      </c>
      <c r="BK196" s="26">
        <f t="shared" si="181"/>
        <v>56.514207194244605</v>
      </c>
      <c r="BL196" s="26"/>
      <c r="BM196" s="26"/>
      <c r="BN196" s="26"/>
      <c r="BO196" s="26"/>
      <c r="BP196" s="26"/>
      <c r="BQ196" s="26"/>
      <c r="BR196" s="26"/>
      <c r="BS196" s="27"/>
      <c r="BT196" s="26"/>
      <c r="BU196" s="26"/>
      <c r="BV196" s="26"/>
      <c r="BW196" s="27"/>
      <c r="BX196" s="26"/>
      <c r="BY196" s="26"/>
      <c r="BZ196" s="26"/>
      <c r="CA196" s="27"/>
      <c r="CB196" s="26"/>
      <c r="CC196" s="26"/>
      <c r="CD196" s="26"/>
      <c r="CE196" s="26"/>
    </row>
    <row r="197" spans="1:83" ht="15.75" customHeight="1" x14ac:dyDescent="0.25">
      <c r="A197" s="135" t="s">
        <v>420</v>
      </c>
      <c r="B197" s="30">
        <f t="shared" si="150"/>
        <v>138.80000000000001</v>
      </c>
      <c r="C197" s="30">
        <f t="shared" si="151"/>
        <v>139</v>
      </c>
      <c r="D197" s="30">
        <f t="shared" si="152"/>
        <v>139</v>
      </c>
      <c r="E197" s="30"/>
      <c r="F197" s="30">
        <f t="shared" si="149"/>
        <v>95.077570000000009</v>
      </c>
      <c r="G197" s="26">
        <f t="shared" si="175"/>
        <v>68.401129496402874</v>
      </c>
      <c r="H197" s="26"/>
      <c r="I197" s="26"/>
      <c r="J197" s="26"/>
      <c r="K197" s="26"/>
      <c r="L197" s="26"/>
      <c r="M197" s="26"/>
      <c r="N197" s="26"/>
      <c r="O197" s="27"/>
      <c r="P197" s="26"/>
      <c r="Q197" s="26"/>
      <c r="R197" s="26"/>
      <c r="S197" s="27"/>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7"/>
      <c r="BD197" s="26"/>
      <c r="BE197" s="26"/>
      <c r="BF197" s="26"/>
      <c r="BG197" s="26"/>
      <c r="BH197" s="26">
        <v>138.80000000000001</v>
      </c>
      <c r="BI197" s="26">
        <v>139</v>
      </c>
      <c r="BJ197" s="26">
        <v>95.077570000000009</v>
      </c>
      <c r="BK197" s="26">
        <f t="shared" si="181"/>
        <v>68.401129496402874</v>
      </c>
      <c r="BL197" s="26"/>
      <c r="BM197" s="26"/>
      <c r="BN197" s="26"/>
      <c r="BO197" s="26"/>
      <c r="BP197" s="26"/>
      <c r="BQ197" s="26"/>
      <c r="BR197" s="26"/>
      <c r="BS197" s="27"/>
      <c r="BT197" s="26"/>
      <c r="BU197" s="26"/>
      <c r="BV197" s="26"/>
      <c r="BW197" s="27"/>
      <c r="BX197" s="26"/>
      <c r="BY197" s="26"/>
      <c r="BZ197" s="26"/>
      <c r="CA197" s="27"/>
      <c r="CB197" s="26"/>
      <c r="CC197" s="26"/>
      <c r="CD197" s="26"/>
      <c r="CE197" s="26"/>
    </row>
    <row r="198" spans="1:83" ht="15.75" customHeight="1" x14ac:dyDescent="0.25">
      <c r="A198" s="135" t="s">
        <v>421</v>
      </c>
      <c r="B198" s="30">
        <f t="shared" si="150"/>
        <v>138.80000000000001</v>
      </c>
      <c r="C198" s="30">
        <f t="shared" si="151"/>
        <v>139</v>
      </c>
      <c r="D198" s="30">
        <f t="shared" si="152"/>
        <v>139</v>
      </c>
      <c r="E198" s="30"/>
      <c r="F198" s="30">
        <f t="shared" si="149"/>
        <v>87.79646000000001</v>
      </c>
      <c r="G198" s="26">
        <f t="shared" si="175"/>
        <v>63.16292086330936</v>
      </c>
      <c r="H198" s="26"/>
      <c r="I198" s="26"/>
      <c r="J198" s="26"/>
      <c r="K198" s="27"/>
      <c r="L198" s="26"/>
      <c r="M198" s="26"/>
      <c r="N198" s="26"/>
      <c r="O198" s="27"/>
      <c r="P198" s="26"/>
      <c r="Q198" s="26"/>
      <c r="R198" s="26"/>
      <c r="S198" s="27"/>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7"/>
      <c r="BD198" s="26"/>
      <c r="BE198" s="26"/>
      <c r="BF198" s="26"/>
      <c r="BG198" s="26"/>
      <c r="BH198" s="26">
        <v>138.80000000000001</v>
      </c>
      <c r="BI198" s="26">
        <v>139</v>
      </c>
      <c r="BJ198" s="26">
        <v>87.79646000000001</v>
      </c>
      <c r="BK198" s="26">
        <f t="shared" si="181"/>
        <v>63.16292086330936</v>
      </c>
      <c r="BL198" s="26"/>
      <c r="BM198" s="26"/>
      <c r="BN198" s="26"/>
      <c r="BO198" s="26"/>
      <c r="BP198" s="26"/>
      <c r="BQ198" s="26"/>
      <c r="BR198" s="26"/>
      <c r="BS198" s="27"/>
      <c r="BT198" s="26"/>
      <c r="BU198" s="26"/>
      <c r="BV198" s="26"/>
      <c r="BW198" s="27"/>
      <c r="BX198" s="26"/>
      <c r="BY198" s="26"/>
      <c r="BZ198" s="26"/>
      <c r="CA198" s="27"/>
      <c r="CB198" s="26"/>
      <c r="CC198" s="26"/>
      <c r="CD198" s="26"/>
      <c r="CE198" s="27"/>
    </row>
    <row r="199" spans="1:83" s="154" customFormat="1" ht="30.75" customHeight="1" x14ac:dyDescent="0.25">
      <c r="A199" s="137" t="s">
        <v>245</v>
      </c>
      <c r="B199" s="75">
        <f t="shared" si="150"/>
        <v>132831.09999999998</v>
      </c>
      <c r="C199" s="75">
        <f t="shared" si="151"/>
        <v>149551.80000000002</v>
      </c>
      <c r="D199" s="75">
        <f t="shared" si="152"/>
        <v>149551.80000000002</v>
      </c>
      <c r="E199" s="75"/>
      <c r="F199" s="75">
        <f t="shared" si="149"/>
        <v>106481.11629999999</v>
      </c>
      <c r="G199" s="29">
        <f t="shared" si="175"/>
        <v>71.200156935590201</v>
      </c>
      <c r="H199" s="29">
        <f>SUM(H200:H202)</f>
        <v>230.3</v>
      </c>
      <c r="I199" s="29">
        <f>SUM(I200:I202)</f>
        <v>103.1</v>
      </c>
      <c r="J199" s="29">
        <f>SUM(J200:J202)</f>
        <v>88.379009999999994</v>
      </c>
      <c r="K199" s="29">
        <f>J199/I199*100</f>
        <v>85.721639185257033</v>
      </c>
      <c r="L199" s="29">
        <f>SUM(L200:L202)</f>
        <v>70.8</v>
      </c>
      <c r="M199" s="29">
        <f>SUM(M200:M202)</f>
        <v>70.3</v>
      </c>
      <c r="N199" s="29">
        <f>SUM(N200:N202)</f>
        <v>40.437690000000003</v>
      </c>
      <c r="O199" s="29">
        <f>N199/M199*100</f>
        <v>57.521607396870564</v>
      </c>
      <c r="P199" s="29">
        <f>SUM(P200:P202)</f>
        <v>897.7</v>
      </c>
      <c r="Q199" s="29">
        <f>SUM(Q200:Q202)</f>
        <v>570.79999999999995</v>
      </c>
      <c r="R199" s="29">
        <f>SUM(R200:R202)</f>
        <v>462.54798</v>
      </c>
      <c r="S199" s="29">
        <f>R199/Q199*100</f>
        <v>81.035035038542404</v>
      </c>
      <c r="T199" s="29">
        <f>SUM(T200:T202)</f>
        <v>14556.3</v>
      </c>
      <c r="U199" s="29">
        <f>SUM(U200:U202)</f>
        <v>16386.5</v>
      </c>
      <c r="V199" s="29">
        <f>SUM(V200:V202)</f>
        <v>13103.06357</v>
      </c>
      <c r="W199" s="29">
        <f>V199/U199*100</f>
        <v>79.962551917737173</v>
      </c>
      <c r="X199" s="29">
        <f>SUM(X200:X202)</f>
        <v>1395.4</v>
      </c>
      <c r="Y199" s="29">
        <f>SUM(Y200:Y202)</f>
        <v>1395.4</v>
      </c>
      <c r="Z199" s="29">
        <f>SUM(Z200:Z202)</f>
        <v>927.00400000000002</v>
      </c>
      <c r="AA199" s="29">
        <f>Z199/Y199*100</f>
        <v>66.432850795470827</v>
      </c>
      <c r="AB199" s="29">
        <f>SUM(AB200:AB202)</f>
        <v>61.2</v>
      </c>
      <c r="AC199" s="29">
        <f>SUM(AC200:AC202)</f>
        <v>60.6</v>
      </c>
      <c r="AD199" s="29">
        <f>SUM(AD200:AD202)</f>
        <v>38.33182</v>
      </c>
      <c r="AE199" s="29">
        <f>AD199/AC199*100</f>
        <v>63.253828382838286</v>
      </c>
      <c r="AF199" s="29">
        <f>SUM(AF200:AF202)</f>
        <v>106074.2</v>
      </c>
      <c r="AG199" s="29">
        <f>SUM(AG200:AG202)</f>
        <v>115803.8</v>
      </c>
      <c r="AH199" s="29">
        <f>SUM(AH200:AH202)</f>
        <v>83649.732499999998</v>
      </c>
      <c r="AI199" s="29">
        <f>AH199/AG199*100</f>
        <v>72.234013477968773</v>
      </c>
      <c r="AJ199" s="29">
        <f>SUM(AJ200:AJ202)</f>
        <v>466.7</v>
      </c>
      <c r="AK199" s="29">
        <f>SUM(AK200:AK202)</f>
        <v>466.7</v>
      </c>
      <c r="AL199" s="29">
        <f>SUM(AL200:AL202)</f>
        <v>334.64209999999997</v>
      </c>
      <c r="AM199" s="28">
        <f>AL199/AK199*100</f>
        <v>71.703899721448465</v>
      </c>
      <c r="AN199" s="29">
        <f t="shared" ref="AN199" si="182">SUM(AN200:AN202)</f>
        <v>0</v>
      </c>
      <c r="AO199" s="29">
        <f t="shared" ref="AO199:BB199" si="183">SUM(AO200:AO202)</f>
        <v>0</v>
      </c>
      <c r="AP199" s="29">
        <f t="shared" si="183"/>
        <v>0</v>
      </c>
      <c r="AQ199" s="29">
        <f t="shared" si="183"/>
        <v>0</v>
      </c>
      <c r="AR199" s="29">
        <f t="shared" ref="AR199" si="184">SUM(AR200:AR202)</f>
        <v>466.7</v>
      </c>
      <c r="AS199" s="29">
        <f t="shared" si="183"/>
        <v>466.7</v>
      </c>
      <c r="AT199" s="29">
        <f t="shared" si="183"/>
        <v>297.00792999999999</v>
      </c>
      <c r="AU199" s="29">
        <f t="shared" si="183"/>
        <v>63.640010713520454</v>
      </c>
      <c r="AV199" s="29">
        <f t="shared" ref="AV199" si="185">SUM(AV200:AV202)</f>
        <v>466.7</v>
      </c>
      <c r="AW199" s="29">
        <f t="shared" si="183"/>
        <v>466.7</v>
      </c>
      <c r="AX199" s="29">
        <f t="shared" si="183"/>
        <v>313.75127000000003</v>
      </c>
      <c r="AY199" s="29">
        <f t="shared" si="183"/>
        <v>67.227613027640885</v>
      </c>
      <c r="AZ199" s="29">
        <f t="shared" ref="AZ199" si="186">SUM(AZ200:AZ202)</f>
        <v>577.5</v>
      </c>
      <c r="BA199" s="29">
        <f t="shared" si="183"/>
        <v>577.5</v>
      </c>
      <c r="BB199" s="29">
        <f t="shared" si="183"/>
        <v>432.9</v>
      </c>
      <c r="BC199" s="29">
        <f>BB199/BA199*100</f>
        <v>74.961038961038966</v>
      </c>
      <c r="BD199" s="29">
        <v>0</v>
      </c>
      <c r="BE199" s="29">
        <f t="shared" ref="BE199:BJ199" si="187">SUM(BE200:BE202)</f>
        <v>0</v>
      </c>
      <c r="BF199" s="29">
        <f t="shared" si="187"/>
        <v>0</v>
      </c>
      <c r="BG199" s="29">
        <f t="shared" si="187"/>
        <v>0</v>
      </c>
      <c r="BH199" s="29">
        <f t="shared" si="187"/>
        <v>1041.3</v>
      </c>
      <c r="BI199" s="29">
        <f t="shared" si="187"/>
        <v>1042.4000000000001</v>
      </c>
      <c r="BJ199" s="29">
        <f t="shared" si="187"/>
        <v>643.12747000000002</v>
      </c>
      <c r="BK199" s="28">
        <f t="shared" si="181"/>
        <v>61.696802570990016</v>
      </c>
      <c r="BL199" s="29">
        <f>SUM(BL200:BL202)</f>
        <v>6405.8</v>
      </c>
      <c r="BM199" s="29">
        <f>SUM(BM200:BM202)</f>
        <v>11902.5</v>
      </c>
      <c r="BN199" s="29">
        <f>SUM(BN200:BN202)</f>
        <v>6150.1909599999999</v>
      </c>
      <c r="BO199" s="29">
        <f>BN199/BM199*100</f>
        <v>51.67142163411048</v>
      </c>
      <c r="BP199" s="29">
        <f>SUM(BP200:BP202)</f>
        <v>119.1</v>
      </c>
      <c r="BQ199" s="29">
        <f>SUM(BQ200:BQ202)</f>
        <v>238.3</v>
      </c>
      <c r="BR199" s="29">
        <f>SUM(BR200:BR202)</f>
        <v>0</v>
      </c>
      <c r="BS199" s="29">
        <f>BR199/BQ199*100</f>
        <v>0</v>
      </c>
      <c r="BT199" s="29">
        <f>SUM(BT200:BT202)</f>
        <v>1.4</v>
      </c>
      <c r="BU199" s="29">
        <f>SUM(BU200:BU202)</f>
        <v>0.5</v>
      </c>
      <c r="BV199" s="29">
        <f>SUM(BV200:BV202)</f>
        <v>0</v>
      </c>
      <c r="BW199" s="29">
        <f>BV199/BU199*100</f>
        <v>0</v>
      </c>
      <c r="BX199" s="29"/>
      <c r="BY199" s="29"/>
      <c r="BZ199" s="29"/>
      <c r="CA199" s="29"/>
      <c r="CB199" s="29">
        <f>SUM(CB200:CB202)</f>
        <v>0</v>
      </c>
      <c r="CC199" s="29">
        <f>SUM(CC200:CC202)</f>
        <v>0</v>
      </c>
      <c r="CD199" s="29">
        <f>SUM(CD200:CD202)</f>
        <v>0</v>
      </c>
      <c r="CE199" s="29"/>
    </row>
    <row r="200" spans="1:83" ht="31.5" x14ac:dyDescent="0.25">
      <c r="A200" s="135" t="s">
        <v>219</v>
      </c>
      <c r="B200" s="30">
        <f t="shared" si="150"/>
        <v>131789.79999999999</v>
      </c>
      <c r="C200" s="30">
        <f t="shared" si="151"/>
        <v>148509.40000000002</v>
      </c>
      <c r="D200" s="30">
        <f t="shared" si="152"/>
        <v>148509.40000000002</v>
      </c>
      <c r="E200" s="30"/>
      <c r="F200" s="30">
        <f t="shared" si="149"/>
        <v>105837.98882999999</v>
      </c>
      <c r="G200" s="27">
        <f t="shared" si="175"/>
        <v>71.266861781139752</v>
      </c>
      <c r="H200" s="27">
        <v>230.3</v>
      </c>
      <c r="I200" s="27">
        <v>103.1</v>
      </c>
      <c r="J200" s="27">
        <v>88.379009999999994</v>
      </c>
      <c r="K200" s="27">
        <f>J200/I200*100</f>
        <v>85.721639185257033</v>
      </c>
      <c r="L200" s="27">
        <v>70.8</v>
      </c>
      <c r="M200" s="27">
        <v>70.3</v>
      </c>
      <c r="N200" s="27">
        <v>40.437690000000003</v>
      </c>
      <c r="O200" s="27">
        <f>N200/M200*100</f>
        <v>57.521607396870564</v>
      </c>
      <c r="P200" s="27">
        <v>897.7</v>
      </c>
      <c r="Q200" s="27">
        <v>570.79999999999995</v>
      </c>
      <c r="R200" s="27">
        <v>462.54798</v>
      </c>
      <c r="S200" s="27">
        <f>R200/Q200*100</f>
        <v>81.035035038542404</v>
      </c>
      <c r="T200" s="27">
        <v>14556.3</v>
      </c>
      <c r="U200" s="27">
        <v>16386.5</v>
      </c>
      <c r="V200" s="27">
        <v>13103.06357</v>
      </c>
      <c r="W200" s="27">
        <f>V200/U200*100</f>
        <v>79.962551917737173</v>
      </c>
      <c r="X200" s="27">
        <v>1395.4</v>
      </c>
      <c r="Y200" s="27">
        <v>1395.4</v>
      </c>
      <c r="Z200" s="27">
        <v>927.00400000000002</v>
      </c>
      <c r="AA200" s="27">
        <f>Z200/Y200*100</f>
        <v>66.432850795470827</v>
      </c>
      <c r="AB200" s="27">
        <v>61.2</v>
      </c>
      <c r="AC200" s="27">
        <v>60.6</v>
      </c>
      <c r="AD200" s="27">
        <v>38.33182</v>
      </c>
      <c r="AE200" s="27">
        <f>AD200/AC200*100</f>
        <v>63.253828382838286</v>
      </c>
      <c r="AF200" s="27">
        <v>106074.2</v>
      </c>
      <c r="AG200" s="27">
        <v>115803.8</v>
      </c>
      <c r="AH200" s="27">
        <v>83649.732499999998</v>
      </c>
      <c r="AI200" s="27">
        <f>AH200/AG200*100</f>
        <v>72.234013477968773</v>
      </c>
      <c r="AJ200" s="27">
        <v>466.7</v>
      </c>
      <c r="AK200" s="27">
        <v>466.7</v>
      </c>
      <c r="AL200" s="27">
        <v>334.64209999999997</v>
      </c>
      <c r="AM200" s="26">
        <f>AL200/AK200*100</f>
        <v>71.703899721448465</v>
      </c>
      <c r="AN200" s="27"/>
      <c r="AO200" s="27"/>
      <c r="AP200" s="27"/>
      <c r="AQ200" s="27"/>
      <c r="AR200" s="27">
        <v>466.7</v>
      </c>
      <c r="AS200" s="27">
        <v>466.7</v>
      </c>
      <c r="AT200" s="27">
        <v>297.00792999999999</v>
      </c>
      <c r="AU200" s="27">
        <f>AT200/AS200*100</f>
        <v>63.640010713520454</v>
      </c>
      <c r="AV200" s="27">
        <v>466.7</v>
      </c>
      <c r="AW200" s="27">
        <v>466.7</v>
      </c>
      <c r="AX200" s="27">
        <v>313.75127000000003</v>
      </c>
      <c r="AY200" s="27">
        <f>AX200/AW200*100</f>
        <v>67.227613027640885</v>
      </c>
      <c r="AZ200" s="27">
        <v>577.5</v>
      </c>
      <c r="BA200" s="27">
        <v>577.5</v>
      </c>
      <c r="BB200" s="27">
        <v>432.9</v>
      </c>
      <c r="BC200" s="27">
        <f>BB200/BA200*100</f>
        <v>74.961038961038966</v>
      </c>
      <c r="BD200" s="27"/>
      <c r="BE200" s="27"/>
      <c r="BF200" s="27"/>
      <c r="BG200" s="27"/>
      <c r="BH200" s="27"/>
      <c r="BI200" s="27"/>
      <c r="BJ200" s="27"/>
      <c r="BK200" s="26"/>
      <c r="BL200" s="27">
        <v>6405.8</v>
      </c>
      <c r="BM200" s="27">
        <v>11902.5</v>
      </c>
      <c r="BN200" s="27">
        <v>6150.1909599999999</v>
      </c>
      <c r="BO200" s="27">
        <f>BN200/BM200*100</f>
        <v>51.67142163411048</v>
      </c>
      <c r="BP200" s="27">
        <v>119.1</v>
      </c>
      <c r="BQ200" s="27">
        <v>238.3</v>
      </c>
      <c r="BR200" s="27">
        <v>0</v>
      </c>
      <c r="BS200" s="27">
        <f>BR200/BQ200*100</f>
        <v>0</v>
      </c>
      <c r="BT200" s="27">
        <v>1.4</v>
      </c>
      <c r="BU200" s="27">
        <v>0.5</v>
      </c>
      <c r="BV200" s="27">
        <v>0</v>
      </c>
      <c r="BW200" s="27">
        <f>BV200/BU200*100</f>
        <v>0</v>
      </c>
      <c r="BX200" s="27"/>
      <c r="BY200" s="27"/>
      <c r="BZ200" s="27"/>
      <c r="CA200" s="27"/>
      <c r="CB200" s="27"/>
      <c r="CC200" s="27"/>
      <c r="CD200" s="27"/>
      <c r="CE200" s="27"/>
    </row>
    <row r="201" spans="1:83" x14ac:dyDescent="0.25">
      <c r="A201" s="135" t="s">
        <v>244</v>
      </c>
      <c r="B201" s="30">
        <f t="shared" si="150"/>
        <v>694.3</v>
      </c>
      <c r="C201" s="30">
        <f t="shared" si="151"/>
        <v>694.9</v>
      </c>
      <c r="D201" s="30">
        <f t="shared" si="152"/>
        <v>694.9</v>
      </c>
      <c r="E201" s="30"/>
      <c r="F201" s="30">
        <f t="shared" si="149"/>
        <v>433.53795000000002</v>
      </c>
      <c r="G201" s="26">
        <f t="shared" si="175"/>
        <v>62.388537919125064</v>
      </c>
      <c r="H201" s="26"/>
      <c r="I201" s="26"/>
      <c r="J201" s="26"/>
      <c r="K201" s="26"/>
      <c r="L201" s="26"/>
      <c r="M201" s="26"/>
      <c r="N201" s="26"/>
      <c r="O201" s="26"/>
      <c r="P201" s="26"/>
      <c r="Q201" s="26"/>
      <c r="R201" s="26"/>
      <c r="S201" s="26"/>
      <c r="T201" s="26"/>
      <c r="U201" s="26"/>
      <c r="V201" s="26"/>
      <c r="W201" s="27"/>
      <c r="X201" s="26"/>
      <c r="Y201" s="26"/>
      <c r="Z201" s="26"/>
      <c r="AA201" s="26"/>
      <c r="AB201" s="26"/>
      <c r="AC201" s="26"/>
      <c r="AD201" s="26"/>
      <c r="AE201" s="27"/>
      <c r="AF201" s="26"/>
      <c r="AG201" s="26"/>
      <c r="AH201" s="26"/>
      <c r="AI201" s="27"/>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v>694.3</v>
      </c>
      <c r="BI201" s="26">
        <v>694.9</v>
      </c>
      <c r="BJ201" s="26">
        <v>433.53795000000002</v>
      </c>
      <c r="BK201" s="26">
        <f>BJ201/BI201*100</f>
        <v>62.388537919125064</v>
      </c>
      <c r="BL201" s="26"/>
      <c r="BM201" s="26"/>
      <c r="BN201" s="26"/>
      <c r="BO201" s="27"/>
      <c r="BP201" s="26"/>
      <c r="BQ201" s="26"/>
      <c r="BR201" s="26"/>
      <c r="BS201" s="27"/>
      <c r="BT201" s="26"/>
      <c r="BU201" s="26"/>
      <c r="BV201" s="26"/>
      <c r="BW201" s="27"/>
      <c r="BX201" s="26"/>
      <c r="BY201" s="26"/>
      <c r="BZ201" s="26"/>
      <c r="CA201" s="27"/>
      <c r="CB201" s="26"/>
      <c r="CC201" s="26"/>
      <c r="CD201" s="26"/>
      <c r="CE201" s="26"/>
    </row>
    <row r="202" spans="1:83" x14ac:dyDescent="0.25">
      <c r="A202" s="135" t="s">
        <v>422</v>
      </c>
      <c r="B202" s="30">
        <f t="shared" si="150"/>
        <v>347</v>
      </c>
      <c r="C202" s="30">
        <f t="shared" si="151"/>
        <v>347.5</v>
      </c>
      <c r="D202" s="30">
        <f t="shared" si="152"/>
        <v>347.5</v>
      </c>
      <c r="E202" s="30"/>
      <c r="F202" s="30">
        <f t="shared" si="149"/>
        <v>209.58951999999999</v>
      </c>
      <c r="G202" s="26">
        <f t="shared" si="175"/>
        <v>60.313530935251791</v>
      </c>
      <c r="H202" s="26"/>
      <c r="I202" s="26"/>
      <c r="J202" s="26"/>
      <c r="K202" s="26"/>
      <c r="L202" s="26"/>
      <c r="M202" s="26"/>
      <c r="N202" s="26"/>
      <c r="O202" s="26"/>
      <c r="P202" s="26"/>
      <c r="Q202" s="26"/>
      <c r="R202" s="26"/>
      <c r="S202" s="26"/>
      <c r="T202" s="26"/>
      <c r="U202" s="26"/>
      <c r="V202" s="26"/>
      <c r="W202" s="27"/>
      <c r="X202" s="26"/>
      <c r="Y202" s="26"/>
      <c r="Z202" s="26"/>
      <c r="AA202" s="26"/>
      <c r="AB202" s="26"/>
      <c r="AC202" s="26"/>
      <c r="AD202" s="26"/>
      <c r="AE202" s="27"/>
      <c r="AF202" s="26"/>
      <c r="AG202" s="26"/>
      <c r="AH202" s="26"/>
      <c r="AI202" s="27"/>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v>347</v>
      </c>
      <c r="BI202" s="26">
        <v>347.5</v>
      </c>
      <c r="BJ202" s="26">
        <v>209.58951999999999</v>
      </c>
      <c r="BK202" s="26">
        <f>BJ202/BI202*100</f>
        <v>60.313530935251791</v>
      </c>
      <c r="BL202" s="26"/>
      <c r="BM202" s="26"/>
      <c r="BN202" s="26"/>
      <c r="BO202" s="27"/>
      <c r="BP202" s="26"/>
      <c r="BQ202" s="26"/>
      <c r="BR202" s="26"/>
      <c r="BS202" s="27"/>
      <c r="BT202" s="26"/>
      <c r="BU202" s="26"/>
      <c r="BV202" s="26"/>
      <c r="BW202" s="27"/>
      <c r="BX202" s="26"/>
      <c r="BY202" s="26"/>
      <c r="BZ202" s="26"/>
      <c r="CA202" s="27"/>
      <c r="CB202" s="26"/>
      <c r="CC202" s="26"/>
      <c r="CD202" s="26"/>
      <c r="CE202" s="26"/>
    </row>
    <row r="203" spans="1:83" s="154" customFormat="1" ht="31.5" x14ac:dyDescent="0.25">
      <c r="A203" s="137" t="s">
        <v>247</v>
      </c>
      <c r="B203" s="75">
        <f t="shared" si="150"/>
        <v>253606.30000000005</v>
      </c>
      <c r="C203" s="75">
        <f t="shared" si="151"/>
        <v>287681.70000000007</v>
      </c>
      <c r="D203" s="75">
        <f t="shared" si="152"/>
        <v>287681.70000000007</v>
      </c>
      <c r="E203" s="75"/>
      <c r="F203" s="75">
        <f t="shared" si="149"/>
        <v>196091.93606000004</v>
      </c>
      <c r="G203" s="29">
        <f t="shared" si="175"/>
        <v>68.16281190635344</v>
      </c>
      <c r="H203" s="29">
        <f>SUM(H204:H214)</f>
        <v>453.3</v>
      </c>
      <c r="I203" s="29">
        <f>SUM(I204:I214)</f>
        <v>139.1</v>
      </c>
      <c r="J203" s="29">
        <f>SUM(J204:J214)</f>
        <v>104.44499999999999</v>
      </c>
      <c r="K203" s="29">
        <f>J203/I203*100</f>
        <v>75.086268871315596</v>
      </c>
      <c r="L203" s="29">
        <f>SUM(L204:L214)</f>
        <v>107.3</v>
      </c>
      <c r="M203" s="29">
        <f>SUM(M204:M214)</f>
        <v>106.4</v>
      </c>
      <c r="N203" s="29">
        <f>SUM(N204:N214)</f>
        <v>80.18683</v>
      </c>
      <c r="O203" s="29">
        <f>N203/M203*100</f>
        <v>75.363562030075187</v>
      </c>
      <c r="P203" s="29">
        <f>SUM(P204:P214)</f>
        <v>1137.4000000000001</v>
      </c>
      <c r="Q203" s="29">
        <f>SUM(Q204:Q214)</f>
        <v>643.9</v>
      </c>
      <c r="R203" s="29">
        <f>SUM(R204:R214)</f>
        <v>551.66419999999994</v>
      </c>
      <c r="S203" s="29">
        <f>R203/Q203*100</f>
        <v>85.675446497903394</v>
      </c>
      <c r="T203" s="29">
        <f>SUM(T204:T214)</f>
        <v>23581.1</v>
      </c>
      <c r="U203" s="29">
        <f>SUM(U204:U214)</f>
        <v>26779.9</v>
      </c>
      <c r="V203" s="29">
        <f>SUM(V204:V214)</f>
        <v>19194.824629999999</v>
      </c>
      <c r="W203" s="29">
        <f>V203/U203*100</f>
        <v>71.676237140541971</v>
      </c>
      <c r="X203" s="29">
        <f>SUM(X204:X214)</f>
        <v>4140.3999999999996</v>
      </c>
      <c r="Y203" s="29">
        <f>SUM(Y204:Y214)</f>
        <v>4140.3999999999996</v>
      </c>
      <c r="Z203" s="29">
        <f>SUM(Z204:Z214)</f>
        <v>2276.6779999999999</v>
      </c>
      <c r="AA203" s="29">
        <f>Z203/Y203*100</f>
        <v>54.986909477345179</v>
      </c>
      <c r="AB203" s="29">
        <f>SUM(AB204:AB214)</f>
        <v>183.5</v>
      </c>
      <c r="AC203" s="29">
        <f>SUM(AC204:AC214)</f>
        <v>181.8</v>
      </c>
      <c r="AD203" s="29">
        <f>SUM(AD204:AD214)</f>
        <v>78.030029999999996</v>
      </c>
      <c r="AE203" s="29">
        <f>AD203/AC203*100</f>
        <v>42.920808580858086</v>
      </c>
      <c r="AF203" s="29">
        <f>SUM(AF204:AF214)</f>
        <v>204630.5</v>
      </c>
      <c r="AG203" s="29">
        <f>SUM(AG204:AG214)</f>
        <v>224211.6</v>
      </c>
      <c r="AH203" s="29">
        <f>SUM(AH204:AH214)</f>
        <v>151094.17752</v>
      </c>
      <c r="AI203" s="29">
        <f>AH203/AG203*100</f>
        <v>67.389099190229231</v>
      </c>
      <c r="AJ203" s="29">
        <f>SUM(AJ204:AJ214)</f>
        <v>466.7</v>
      </c>
      <c r="AK203" s="29">
        <f>SUM(AK204:AK214)</f>
        <v>466.7</v>
      </c>
      <c r="AL203" s="29">
        <f>SUM(AL204:AL214)</f>
        <v>343.44213000000002</v>
      </c>
      <c r="AM203" s="28">
        <f>AL203/AK203*100</f>
        <v>73.58948575101779</v>
      </c>
      <c r="AN203" s="29">
        <f t="shared" ref="AN203" si="188">SUM(AN204:AN214)</f>
        <v>0</v>
      </c>
      <c r="AO203" s="29">
        <f t="shared" ref="AO203:BB203" si="189">SUM(AO204:AO214)</f>
        <v>0</v>
      </c>
      <c r="AP203" s="29">
        <f t="shared" si="189"/>
        <v>0</v>
      </c>
      <c r="AQ203" s="29">
        <f t="shared" si="189"/>
        <v>0</v>
      </c>
      <c r="AR203" s="29">
        <f t="shared" ref="AR203" si="190">SUM(AR204:AR214)</f>
        <v>466.7</v>
      </c>
      <c r="AS203" s="29">
        <f t="shared" si="189"/>
        <v>466.7</v>
      </c>
      <c r="AT203" s="29">
        <f t="shared" si="189"/>
        <v>313.74104999999997</v>
      </c>
      <c r="AU203" s="29">
        <f t="shared" si="189"/>
        <v>67.225423184058272</v>
      </c>
      <c r="AV203" s="29">
        <f t="shared" ref="AV203" si="191">SUM(AV204:AV214)</f>
        <v>466.7</v>
      </c>
      <c r="AW203" s="29">
        <f t="shared" si="189"/>
        <v>466.7</v>
      </c>
      <c r="AX203" s="29">
        <f t="shared" si="189"/>
        <v>340.48908</v>
      </c>
      <c r="AY203" s="29">
        <f t="shared" si="189"/>
        <v>72.956734518962932</v>
      </c>
      <c r="AZ203" s="29">
        <f t="shared" ref="AZ203" si="192">SUM(AZ204:AZ214)</f>
        <v>1084.8</v>
      </c>
      <c r="BA203" s="29">
        <f t="shared" si="189"/>
        <v>1084.8</v>
      </c>
      <c r="BB203" s="29">
        <f t="shared" si="189"/>
        <v>813.6</v>
      </c>
      <c r="BC203" s="29">
        <f>BB203/BA203*100</f>
        <v>75</v>
      </c>
      <c r="BD203" s="29">
        <v>0</v>
      </c>
      <c r="BE203" s="29">
        <f t="shared" ref="BE203:BJ203" si="193">SUM(BE204:BE214)</f>
        <v>0</v>
      </c>
      <c r="BF203" s="29">
        <f t="shared" si="193"/>
        <v>0</v>
      </c>
      <c r="BG203" s="29">
        <f t="shared" si="193"/>
        <v>0</v>
      </c>
      <c r="BH203" s="29">
        <f t="shared" si="193"/>
        <v>1804.3999999999999</v>
      </c>
      <c r="BI203" s="29">
        <f t="shared" si="193"/>
        <v>1807</v>
      </c>
      <c r="BJ203" s="29">
        <f t="shared" si="193"/>
        <v>1126.5007000000001</v>
      </c>
      <c r="BK203" s="28">
        <f>BJ203/BI203*100</f>
        <v>62.34093525179857</v>
      </c>
      <c r="BL203" s="29">
        <f>SUM(BL204:BL214)</f>
        <v>14999</v>
      </c>
      <c r="BM203" s="29">
        <f>SUM(BM204:BM214)</f>
        <v>27014.9</v>
      </c>
      <c r="BN203" s="29">
        <f>SUM(BN204:BN214)</f>
        <v>19754.923999999999</v>
      </c>
      <c r="BO203" s="29">
        <f>BN203/BM203*100</f>
        <v>73.126030449862839</v>
      </c>
      <c r="BP203" s="29">
        <f>SUM(BP204:BP214)</f>
        <v>39.700000000000003</v>
      </c>
      <c r="BQ203" s="29">
        <f>SUM(BQ204:BQ214)</f>
        <v>128.19999999999999</v>
      </c>
      <c r="BR203" s="29">
        <f>SUM(BR204:BR214)</f>
        <v>0</v>
      </c>
      <c r="BS203" s="29">
        <f>BR203/BQ203*100</f>
        <v>0</v>
      </c>
      <c r="BT203" s="29">
        <f>SUM(BT204:BT214)</f>
        <v>2.1</v>
      </c>
      <c r="BU203" s="29">
        <f>SUM(BU204:BU214)</f>
        <v>0.9</v>
      </c>
      <c r="BV203" s="29">
        <f>SUM(BV204:BV214)</f>
        <v>0</v>
      </c>
      <c r="BW203" s="29">
        <f>BV203/BU203*100</f>
        <v>0</v>
      </c>
      <c r="BX203" s="29"/>
      <c r="BY203" s="29"/>
      <c r="BZ203" s="29"/>
      <c r="CA203" s="29"/>
      <c r="CB203" s="29">
        <f>SUM(CB204:CB214)</f>
        <v>42.7</v>
      </c>
      <c r="CC203" s="29">
        <f>SUM(CC204:CC214)</f>
        <v>42.7</v>
      </c>
      <c r="CD203" s="29">
        <f>SUM(CD204:CD214)</f>
        <v>19.232890000000001</v>
      </c>
      <c r="CE203" s="29">
        <f>CD203/CC203*100</f>
        <v>45.04189695550351</v>
      </c>
    </row>
    <row r="204" spans="1:83" ht="21" customHeight="1" x14ac:dyDescent="0.25">
      <c r="A204" s="135" t="s">
        <v>220</v>
      </c>
      <c r="B204" s="30">
        <f t="shared" si="150"/>
        <v>251801.90000000005</v>
      </c>
      <c r="C204" s="30">
        <f t="shared" si="151"/>
        <v>285874.70000000007</v>
      </c>
      <c r="D204" s="30">
        <f t="shared" si="152"/>
        <v>285874.70000000007</v>
      </c>
      <c r="E204" s="30"/>
      <c r="F204" s="30">
        <f t="shared" si="149"/>
        <v>194965.43536000003</v>
      </c>
      <c r="G204" s="27">
        <f t="shared" si="175"/>
        <v>68.199611704008774</v>
      </c>
      <c r="H204" s="27">
        <v>453.3</v>
      </c>
      <c r="I204" s="27">
        <v>139.1</v>
      </c>
      <c r="J204" s="27">
        <v>104.44499999999999</v>
      </c>
      <c r="K204" s="27">
        <f>J204/I204*100</f>
        <v>75.086268871315596</v>
      </c>
      <c r="L204" s="27">
        <v>107.3</v>
      </c>
      <c r="M204" s="27">
        <v>106.4</v>
      </c>
      <c r="N204" s="27">
        <v>80.18683</v>
      </c>
      <c r="O204" s="27">
        <f>N204/M204*100</f>
        <v>75.363562030075187</v>
      </c>
      <c r="P204" s="27">
        <v>1137.4000000000001</v>
      </c>
      <c r="Q204" s="27">
        <v>643.9</v>
      </c>
      <c r="R204" s="27">
        <v>551.66419999999994</v>
      </c>
      <c r="S204" s="27">
        <f>R204/Q204*100</f>
        <v>85.675446497903394</v>
      </c>
      <c r="T204" s="27">
        <v>23581.1</v>
      </c>
      <c r="U204" s="27">
        <v>26779.9</v>
      </c>
      <c r="V204" s="27">
        <v>19194.824629999999</v>
      </c>
      <c r="W204" s="27">
        <f>V204/U204*100</f>
        <v>71.676237140541971</v>
      </c>
      <c r="X204" s="27">
        <v>4140.3999999999996</v>
      </c>
      <c r="Y204" s="27">
        <v>4140.3999999999996</v>
      </c>
      <c r="Z204" s="27">
        <v>2276.6779999999999</v>
      </c>
      <c r="AA204" s="27">
        <f>Z204/Y204*100</f>
        <v>54.986909477345179</v>
      </c>
      <c r="AB204" s="27">
        <v>183.5</v>
      </c>
      <c r="AC204" s="27">
        <v>181.8</v>
      </c>
      <c r="AD204" s="27">
        <v>78.030029999999996</v>
      </c>
      <c r="AE204" s="27">
        <f>AD204/AC204*100</f>
        <v>42.920808580858086</v>
      </c>
      <c r="AF204" s="27">
        <v>204630.5</v>
      </c>
      <c r="AG204" s="27">
        <v>224211.6</v>
      </c>
      <c r="AH204" s="27">
        <v>151094.17752</v>
      </c>
      <c r="AI204" s="27">
        <f>AH204/AG204*100</f>
        <v>67.389099190229231</v>
      </c>
      <c r="AJ204" s="27">
        <v>466.7</v>
      </c>
      <c r="AK204" s="27">
        <v>466.7</v>
      </c>
      <c r="AL204" s="27">
        <v>343.44213000000002</v>
      </c>
      <c r="AM204" s="26">
        <f>AL204/AK204*100</f>
        <v>73.58948575101779</v>
      </c>
      <c r="AN204" s="27"/>
      <c r="AO204" s="27"/>
      <c r="AP204" s="27"/>
      <c r="AQ204" s="27"/>
      <c r="AR204" s="27">
        <v>466.7</v>
      </c>
      <c r="AS204" s="27">
        <v>466.7</v>
      </c>
      <c r="AT204" s="27">
        <v>313.74104999999997</v>
      </c>
      <c r="AU204" s="27">
        <f>AT204/AS204*100</f>
        <v>67.225423184058272</v>
      </c>
      <c r="AV204" s="27">
        <v>466.7</v>
      </c>
      <c r="AW204" s="27">
        <v>466.7</v>
      </c>
      <c r="AX204" s="27">
        <v>340.48908</v>
      </c>
      <c r="AY204" s="27">
        <f>AX204/AW204*100</f>
        <v>72.956734518962932</v>
      </c>
      <c r="AZ204" s="27">
        <v>1084.8</v>
      </c>
      <c r="BA204" s="27">
        <v>1084.8</v>
      </c>
      <c r="BB204" s="27">
        <v>813.6</v>
      </c>
      <c r="BC204" s="27">
        <f>BB204/BA204*100</f>
        <v>75</v>
      </c>
      <c r="BD204" s="27"/>
      <c r="BE204" s="27"/>
      <c r="BF204" s="27"/>
      <c r="BG204" s="27"/>
      <c r="BH204" s="27"/>
      <c r="BI204" s="27"/>
      <c r="BJ204" s="27"/>
      <c r="BK204" s="26"/>
      <c r="BL204" s="27">
        <v>14999</v>
      </c>
      <c r="BM204" s="27">
        <v>27014.9</v>
      </c>
      <c r="BN204" s="27">
        <v>19754.923999999999</v>
      </c>
      <c r="BO204" s="27">
        <f>BN204/BM204*100</f>
        <v>73.126030449862839</v>
      </c>
      <c r="BP204" s="27">
        <v>39.700000000000003</v>
      </c>
      <c r="BQ204" s="27">
        <v>128.19999999999999</v>
      </c>
      <c r="BR204" s="27">
        <v>0</v>
      </c>
      <c r="BS204" s="27">
        <f>BR204/BQ204*100</f>
        <v>0</v>
      </c>
      <c r="BT204" s="27">
        <v>2.1</v>
      </c>
      <c r="BU204" s="27">
        <v>0.9</v>
      </c>
      <c r="BV204" s="27">
        <v>0</v>
      </c>
      <c r="BW204" s="27">
        <f>BV204/BU204*100</f>
        <v>0</v>
      </c>
      <c r="BX204" s="27"/>
      <c r="BY204" s="27"/>
      <c r="BZ204" s="27"/>
      <c r="CA204" s="27"/>
      <c r="CB204" s="27">
        <v>42.7</v>
      </c>
      <c r="CC204" s="27">
        <v>42.7</v>
      </c>
      <c r="CD204" s="27">
        <v>19.232890000000001</v>
      </c>
      <c r="CE204" s="27">
        <f>CD204/CC204*100</f>
        <v>45.04189695550351</v>
      </c>
    </row>
    <row r="205" spans="1:83" x14ac:dyDescent="0.25">
      <c r="A205" s="135" t="s">
        <v>423</v>
      </c>
      <c r="B205" s="30">
        <f t="shared" si="150"/>
        <v>138.80000000000001</v>
      </c>
      <c r="C205" s="30">
        <f t="shared" si="151"/>
        <v>139</v>
      </c>
      <c r="D205" s="30">
        <f t="shared" si="152"/>
        <v>139</v>
      </c>
      <c r="E205" s="30"/>
      <c r="F205" s="30">
        <f t="shared" ref="F205:F268" si="194">J205+N205+R205+V205+Z205+AD205+AH205+AL205+AP205+AT205+AX205+BB205+BF205+BJ205+BN205+BR205+BV205+BZ205+CD205</f>
        <v>78.568860000000001</v>
      </c>
      <c r="G205" s="26">
        <f t="shared" si="175"/>
        <v>56.524359712230222</v>
      </c>
      <c r="H205" s="26"/>
      <c r="I205" s="26"/>
      <c r="J205" s="26"/>
      <c r="K205" s="26"/>
      <c r="L205" s="26"/>
      <c r="M205" s="26"/>
      <c r="N205" s="26"/>
      <c r="O205" s="27"/>
      <c r="P205" s="26"/>
      <c r="Q205" s="26"/>
      <c r="R205" s="26"/>
      <c r="S205" s="27"/>
      <c r="T205" s="26"/>
      <c r="U205" s="26"/>
      <c r="V205" s="26"/>
      <c r="W205" s="27"/>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7"/>
      <c r="BD205" s="26"/>
      <c r="BE205" s="26"/>
      <c r="BF205" s="26"/>
      <c r="BG205" s="26"/>
      <c r="BH205" s="26">
        <v>138.80000000000001</v>
      </c>
      <c r="BI205" s="26">
        <v>139</v>
      </c>
      <c r="BJ205" s="26">
        <v>78.568860000000001</v>
      </c>
      <c r="BK205" s="26">
        <f t="shared" ref="BK205:BK215" si="195">BJ205/BI205*100</f>
        <v>56.524359712230222</v>
      </c>
      <c r="BL205" s="26"/>
      <c r="BM205" s="26"/>
      <c r="BN205" s="26"/>
      <c r="BO205" s="26"/>
      <c r="BP205" s="26"/>
      <c r="BQ205" s="26"/>
      <c r="BR205" s="26"/>
      <c r="BS205" s="27"/>
      <c r="BT205" s="26"/>
      <c r="BU205" s="26"/>
      <c r="BV205" s="26"/>
      <c r="BW205" s="27"/>
      <c r="BX205" s="26"/>
      <c r="BY205" s="26"/>
      <c r="BZ205" s="26"/>
      <c r="CA205" s="27"/>
      <c r="CB205" s="26"/>
      <c r="CC205" s="26"/>
      <c r="CD205" s="26"/>
      <c r="CE205" s="26"/>
    </row>
    <row r="206" spans="1:83" x14ac:dyDescent="0.25">
      <c r="A206" s="135" t="s">
        <v>424</v>
      </c>
      <c r="B206" s="30">
        <f t="shared" si="150"/>
        <v>138.80000000000001</v>
      </c>
      <c r="C206" s="30">
        <f t="shared" si="151"/>
        <v>139</v>
      </c>
      <c r="D206" s="30">
        <f t="shared" si="152"/>
        <v>139</v>
      </c>
      <c r="E206" s="30"/>
      <c r="F206" s="30">
        <f t="shared" si="194"/>
        <v>90.956000000000003</v>
      </c>
      <c r="G206" s="26">
        <f t="shared" si="175"/>
        <v>65.435971223021582</v>
      </c>
      <c r="H206" s="26"/>
      <c r="I206" s="26"/>
      <c r="J206" s="26"/>
      <c r="K206" s="26"/>
      <c r="L206" s="26"/>
      <c r="M206" s="26"/>
      <c r="N206" s="26"/>
      <c r="O206" s="27"/>
      <c r="P206" s="26"/>
      <c r="Q206" s="26"/>
      <c r="R206" s="26"/>
      <c r="S206" s="27"/>
      <c r="T206" s="26"/>
      <c r="U206" s="26"/>
      <c r="V206" s="26"/>
      <c r="W206" s="27"/>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7"/>
      <c r="BD206" s="26"/>
      <c r="BE206" s="26"/>
      <c r="BF206" s="26"/>
      <c r="BG206" s="26"/>
      <c r="BH206" s="26">
        <v>138.80000000000001</v>
      </c>
      <c r="BI206" s="26">
        <v>139</v>
      </c>
      <c r="BJ206" s="26">
        <v>90.956000000000003</v>
      </c>
      <c r="BK206" s="26">
        <f t="shared" si="195"/>
        <v>65.435971223021582</v>
      </c>
      <c r="BL206" s="26"/>
      <c r="BM206" s="26"/>
      <c r="BN206" s="26"/>
      <c r="BO206" s="26"/>
      <c r="BP206" s="26"/>
      <c r="BQ206" s="26"/>
      <c r="BR206" s="26"/>
      <c r="BS206" s="27"/>
      <c r="BT206" s="26"/>
      <c r="BU206" s="26"/>
      <c r="BV206" s="26"/>
      <c r="BW206" s="27"/>
      <c r="BX206" s="26"/>
      <c r="BY206" s="26"/>
      <c r="BZ206" s="26"/>
      <c r="CA206" s="27"/>
      <c r="CB206" s="26"/>
      <c r="CC206" s="26"/>
      <c r="CD206" s="26"/>
      <c r="CE206" s="26"/>
    </row>
    <row r="207" spans="1:83" x14ac:dyDescent="0.25">
      <c r="A207" s="135" t="s">
        <v>425</v>
      </c>
      <c r="B207" s="30">
        <f t="shared" si="150"/>
        <v>138.80000000000001</v>
      </c>
      <c r="C207" s="30">
        <f t="shared" si="151"/>
        <v>139</v>
      </c>
      <c r="D207" s="30">
        <f t="shared" si="152"/>
        <v>139</v>
      </c>
      <c r="E207" s="30"/>
      <c r="F207" s="30">
        <f t="shared" si="194"/>
        <v>71.784779999999998</v>
      </c>
      <c r="G207" s="26">
        <f t="shared" si="175"/>
        <v>51.643726618705031</v>
      </c>
      <c r="H207" s="26"/>
      <c r="I207" s="26"/>
      <c r="J207" s="26"/>
      <c r="K207" s="26"/>
      <c r="L207" s="26"/>
      <c r="M207" s="26"/>
      <c r="N207" s="26"/>
      <c r="O207" s="27"/>
      <c r="P207" s="26"/>
      <c r="Q207" s="26"/>
      <c r="R207" s="26"/>
      <c r="S207" s="27"/>
      <c r="T207" s="26"/>
      <c r="U207" s="26"/>
      <c r="V207" s="26"/>
      <c r="W207" s="27"/>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7"/>
      <c r="BD207" s="26"/>
      <c r="BE207" s="26"/>
      <c r="BF207" s="26"/>
      <c r="BG207" s="26"/>
      <c r="BH207" s="26">
        <v>138.80000000000001</v>
      </c>
      <c r="BI207" s="26">
        <v>139</v>
      </c>
      <c r="BJ207" s="26">
        <v>71.784779999999998</v>
      </c>
      <c r="BK207" s="26">
        <f t="shared" si="195"/>
        <v>51.643726618705031</v>
      </c>
      <c r="BL207" s="26"/>
      <c r="BM207" s="26"/>
      <c r="BN207" s="26"/>
      <c r="BO207" s="26"/>
      <c r="BP207" s="26"/>
      <c r="BQ207" s="26"/>
      <c r="BR207" s="26"/>
      <c r="BS207" s="27"/>
      <c r="BT207" s="26"/>
      <c r="BU207" s="26"/>
      <c r="BV207" s="26"/>
      <c r="BW207" s="27"/>
      <c r="BX207" s="26"/>
      <c r="BY207" s="26"/>
      <c r="BZ207" s="26"/>
      <c r="CA207" s="27"/>
      <c r="CB207" s="26"/>
      <c r="CC207" s="26"/>
      <c r="CD207" s="26"/>
      <c r="CE207" s="26"/>
    </row>
    <row r="208" spans="1:83" x14ac:dyDescent="0.25">
      <c r="A208" s="135" t="s">
        <v>426</v>
      </c>
      <c r="B208" s="30">
        <f t="shared" ref="B208:B271" si="196">H208+L208+P208+T208+X208+AB208+AF208+AJ208+AN208+AR208+AV208+AZ208+BD208+BH208+BL208+BP208+BT208+BX208+CB208</f>
        <v>138.80000000000001</v>
      </c>
      <c r="C208" s="30">
        <f t="shared" ref="C208:C271" si="197">I208+M208+Q208+U208+Y208+AC208+AG208+AK208+AO208+AS208+AW208+BA208+BE208+BI208+BM208+BQ208+BU208+BY208+CC208</f>
        <v>139</v>
      </c>
      <c r="D208" s="30">
        <f t="shared" ref="D208:D271" si="198">I208+M208+Q208+U208+Y208+AC208+AG208+AK208+AO208+AS208+AW208+BA208+BE208+BI208+BM208+BQ208+BU208+BY208+CC208</f>
        <v>139</v>
      </c>
      <c r="E208" s="30"/>
      <c r="F208" s="30">
        <f t="shared" si="194"/>
        <v>78.647729999999996</v>
      </c>
      <c r="G208" s="26">
        <f t="shared" si="175"/>
        <v>56.581100719424462</v>
      </c>
      <c r="H208" s="26"/>
      <c r="I208" s="26"/>
      <c r="J208" s="26"/>
      <c r="K208" s="26"/>
      <c r="L208" s="26"/>
      <c r="M208" s="26"/>
      <c r="N208" s="26"/>
      <c r="O208" s="27"/>
      <c r="P208" s="26"/>
      <c r="Q208" s="26"/>
      <c r="R208" s="26"/>
      <c r="S208" s="27"/>
      <c r="T208" s="26"/>
      <c r="U208" s="26"/>
      <c r="V208" s="26"/>
      <c r="W208" s="27"/>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7"/>
      <c r="BD208" s="26"/>
      <c r="BE208" s="26"/>
      <c r="BF208" s="26"/>
      <c r="BG208" s="26"/>
      <c r="BH208" s="26">
        <v>138.80000000000001</v>
      </c>
      <c r="BI208" s="26">
        <v>139</v>
      </c>
      <c r="BJ208" s="26">
        <v>78.647729999999996</v>
      </c>
      <c r="BK208" s="26">
        <f t="shared" si="195"/>
        <v>56.581100719424462</v>
      </c>
      <c r="BL208" s="26"/>
      <c r="BM208" s="26"/>
      <c r="BN208" s="26"/>
      <c r="BO208" s="26"/>
      <c r="BP208" s="26"/>
      <c r="BQ208" s="26"/>
      <c r="BR208" s="26"/>
      <c r="BS208" s="27"/>
      <c r="BT208" s="26"/>
      <c r="BU208" s="26"/>
      <c r="BV208" s="26"/>
      <c r="BW208" s="27"/>
      <c r="BX208" s="26"/>
      <c r="BY208" s="26"/>
      <c r="BZ208" s="26"/>
      <c r="CA208" s="27"/>
      <c r="CB208" s="26"/>
      <c r="CC208" s="26"/>
      <c r="CD208" s="26"/>
      <c r="CE208" s="26"/>
    </row>
    <row r="209" spans="1:83" x14ac:dyDescent="0.25">
      <c r="A209" s="135" t="s">
        <v>427</v>
      </c>
      <c r="B209" s="30">
        <f t="shared" si="196"/>
        <v>138.80000000000001</v>
      </c>
      <c r="C209" s="30">
        <f t="shared" si="197"/>
        <v>139</v>
      </c>
      <c r="D209" s="30">
        <f t="shared" si="198"/>
        <v>139</v>
      </c>
      <c r="E209" s="30"/>
      <c r="F209" s="30">
        <f t="shared" si="194"/>
        <v>98.202020000000005</v>
      </c>
      <c r="G209" s="26">
        <f t="shared" si="175"/>
        <v>70.648935251798562</v>
      </c>
      <c r="H209" s="26"/>
      <c r="I209" s="26"/>
      <c r="J209" s="26"/>
      <c r="K209" s="26"/>
      <c r="L209" s="26"/>
      <c r="M209" s="26"/>
      <c r="N209" s="26"/>
      <c r="O209" s="27"/>
      <c r="P209" s="26"/>
      <c r="Q209" s="26"/>
      <c r="R209" s="26"/>
      <c r="S209" s="27"/>
      <c r="T209" s="26"/>
      <c r="U209" s="26"/>
      <c r="V209" s="26"/>
      <c r="W209" s="27"/>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7"/>
      <c r="BD209" s="26"/>
      <c r="BE209" s="26"/>
      <c r="BF209" s="26"/>
      <c r="BG209" s="26"/>
      <c r="BH209" s="26">
        <v>138.80000000000001</v>
      </c>
      <c r="BI209" s="26">
        <v>139</v>
      </c>
      <c r="BJ209" s="26">
        <v>98.202020000000005</v>
      </c>
      <c r="BK209" s="26">
        <f t="shared" si="195"/>
        <v>70.648935251798562</v>
      </c>
      <c r="BL209" s="26"/>
      <c r="BM209" s="26"/>
      <c r="BN209" s="26"/>
      <c r="BO209" s="26"/>
      <c r="BP209" s="26"/>
      <c r="BQ209" s="26"/>
      <c r="BR209" s="26"/>
      <c r="BS209" s="27"/>
      <c r="BT209" s="26"/>
      <c r="BU209" s="26"/>
      <c r="BV209" s="26"/>
      <c r="BW209" s="27"/>
      <c r="BX209" s="26"/>
      <c r="BY209" s="26"/>
      <c r="BZ209" s="26"/>
      <c r="CA209" s="27"/>
      <c r="CB209" s="26"/>
      <c r="CC209" s="26"/>
      <c r="CD209" s="26"/>
      <c r="CE209" s="26"/>
    </row>
    <row r="210" spans="1:83" x14ac:dyDescent="0.25">
      <c r="A210" s="135" t="s">
        <v>246</v>
      </c>
      <c r="B210" s="30">
        <f t="shared" si="196"/>
        <v>347</v>
      </c>
      <c r="C210" s="30">
        <f t="shared" si="197"/>
        <v>347.5</v>
      </c>
      <c r="D210" s="30">
        <f t="shared" si="198"/>
        <v>347.5</v>
      </c>
      <c r="E210" s="30"/>
      <c r="F210" s="30">
        <f t="shared" si="194"/>
        <v>225.33045999999999</v>
      </c>
      <c r="G210" s="26">
        <f t="shared" si="175"/>
        <v>64.84329784172661</v>
      </c>
      <c r="H210" s="26"/>
      <c r="I210" s="26"/>
      <c r="J210" s="26"/>
      <c r="K210" s="26"/>
      <c r="L210" s="26"/>
      <c r="M210" s="26"/>
      <c r="N210" s="26"/>
      <c r="O210" s="27"/>
      <c r="P210" s="26"/>
      <c r="Q210" s="26"/>
      <c r="R210" s="26"/>
      <c r="S210" s="27"/>
      <c r="T210" s="26"/>
      <c r="U210" s="26"/>
      <c r="V210" s="26"/>
      <c r="W210" s="27"/>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7"/>
      <c r="BD210" s="26"/>
      <c r="BE210" s="26"/>
      <c r="BF210" s="26"/>
      <c r="BG210" s="26"/>
      <c r="BH210" s="26">
        <v>347</v>
      </c>
      <c r="BI210" s="26">
        <v>347.5</v>
      </c>
      <c r="BJ210" s="26">
        <v>225.33045999999999</v>
      </c>
      <c r="BK210" s="26">
        <f t="shared" si="195"/>
        <v>64.84329784172661</v>
      </c>
      <c r="BL210" s="26"/>
      <c r="BM210" s="26"/>
      <c r="BN210" s="26"/>
      <c r="BO210" s="26"/>
      <c r="BP210" s="26"/>
      <c r="BQ210" s="26"/>
      <c r="BR210" s="26"/>
      <c r="BS210" s="27"/>
      <c r="BT210" s="26"/>
      <c r="BU210" s="26"/>
      <c r="BV210" s="26"/>
      <c r="BW210" s="27"/>
      <c r="BX210" s="26"/>
      <c r="BY210" s="26"/>
      <c r="BZ210" s="26"/>
      <c r="CA210" s="27"/>
      <c r="CB210" s="26"/>
      <c r="CC210" s="26"/>
      <c r="CD210" s="26"/>
      <c r="CE210" s="26"/>
    </row>
    <row r="211" spans="1:83" x14ac:dyDescent="0.25">
      <c r="A211" s="135" t="s">
        <v>428</v>
      </c>
      <c r="B211" s="30">
        <f t="shared" si="196"/>
        <v>138.80000000000001</v>
      </c>
      <c r="C211" s="30">
        <f t="shared" si="197"/>
        <v>139</v>
      </c>
      <c r="D211" s="30">
        <f t="shared" si="198"/>
        <v>139</v>
      </c>
      <c r="E211" s="30"/>
      <c r="F211" s="30">
        <f t="shared" si="194"/>
        <v>93.577520000000007</v>
      </c>
      <c r="G211" s="26">
        <f t="shared" si="175"/>
        <v>67.321956834532386</v>
      </c>
      <c r="H211" s="26"/>
      <c r="I211" s="26"/>
      <c r="J211" s="26"/>
      <c r="K211" s="26"/>
      <c r="L211" s="26"/>
      <c r="M211" s="26"/>
      <c r="N211" s="26"/>
      <c r="O211" s="27"/>
      <c r="P211" s="26"/>
      <c r="Q211" s="26"/>
      <c r="R211" s="26"/>
      <c r="S211" s="27"/>
      <c r="T211" s="26"/>
      <c r="U211" s="26"/>
      <c r="V211" s="26"/>
      <c r="W211" s="27"/>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7"/>
      <c r="BD211" s="26"/>
      <c r="BE211" s="26"/>
      <c r="BF211" s="26"/>
      <c r="BG211" s="26"/>
      <c r="BH211" s="26">
        <v>138.80000000000001</v>
      </c>
      <c r="BI211" s="26">
        <v>139</v>
      </c>
      <c r="BJ211" s="26">
        <v>93.577520000000007</v>
      </c>
      <c r="BK211" s="26">
        <f t="shared" si="195"/>
        <v>67.321956834532386</v>
      </c>
      <c r="BL211" s="26"/>
      <c r="BM211" s="26"/>
      <c r="BN211" s="26"/>
      <c r="BO211" s="26"/>
      <c r="BP211" s="26"/>
      <c r="BQ211" s="26"/>
      <c r="BR211" s="26"/>
      <c r="BS211" s="27"/>
      <c r="BT211" s="26"/>
      <c r="BU211" s="26"/>
      <c r="BV211" s="26"/>
      <c r="BW211" s="27"/>
      <c r="BX211" s="26"/>
      <c r="BY211" s="26"/>
      <c r="BZ211" s="26"/>
      <c r="CA211" s="27"/>
      <c r="CB211" s="26"/>
      <c r="CC211" s="26"/>
      <c r="CD211" s="26"/>
      <c r="CE211" s="26"/>
    </row>
    <row r="212" spans="1:83" x14ac:dyDescent="0.25">
      <c r="A212" s="135" t="s">
        <v>172</v>
      </c>
      <c r="B212" s="30">
        <f t="shared" si="196"/>
        <v>138.80000000000001</v>
      </c>
      <c r="C212" s="30">
        <f t="shared" si="197"/>
        <v>139</v>
      </c>
      <c r="D212" s="30">
        <f t="shared" si="198"/>
        <v>139</v>
      </c>
      <c r="E212" s="30"/>
      <c r="F212" s="30">
        <f t="shared" si="194"/>
        <v>70.351140000000001</v>
      </c>
      <c r="G212" s="26">
        <f t="shared" si="175"/>
        <v>50.612330935251805</v>
      </c>
      <c r="H212" s="26"/>
      <c r="I212" s="26"/>
      <c r="J212" s="26"/>
      <c r="K212" s="26"/>
      <c r="L212" s="26"/>
      <c r="M212" s="26"/>
      <c r="N212" s="26"/>
      <c r="O212" s="27"/>
      <c r="P212" s="26"/>
      <c r="Q212" s="26"/>
      <c r="R212" s="26"/>
      <c r="S212" s="27"/>
      <c r="T212" s="26"/>
      <c r="U212" s="26"/>
      <c r="V212" s="26"/>
      <c r="W212" s="27"/>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7"/>
      <c r="BD212" s="26"/>
      <c r="BE212" s="26"/>
      <c r="BF212" s="26"/>
      <c r="BG212" s="26"/>
      <c r="BH212" s="26">
        <v>138.80000000000001</v>
      </c>
      <c r="BI212" s="26">
        <v>139</v>
      </c>
      <c r="BJ212" s="26">
        <v>70.351140000000001</v>
      </c>
      <c r="BK212" s="26">
        <f t="shared" si="195"/>
        <v>50.612330935251805</v>
      </c>
      <c r="BL212" s="26"/>
      <c r="BM212" s="26"/>
      <c r="BN212" s="26"/>
      <c r="BO212" s="26"/>
      <c r="BP212" s="26"/>
      <c r="BQ212" s="26"/>
      <c r="BR212" s="26"/>
      <c r="BS212" s="27"/>
      <c r="BT212" s="26"/>
      <c r="BU212" s="26"/>
      <c r="BV212" s="26"/>
      <c r="BW212" s="27"/>
      <c r="BX212" s="26"/>
      <c r="BY212" s="26"/>
      <c r="BZ212" s="26"/>
      <c r="CA212" s="27"/>
      <c r="CB212" s="26"/>
      <c r="CC212" s="26"/>
      <c r="CD212" s="26"/>
      <c r="CE212" s="26"/>
    </row>
    <row r="213" spans="1:83" x14ac:dyDescent="0.25">
      <c r="A213" s="135" t="s">
        <v>429</v>
      </c>
      <c r="B213" s="30">
        <f t="shared" si="196"/>
        <v>138.80000000000001</v>
      </c>
      <c r="C213" s="30">
        <f t="shared" si="197"/>
        <v>139</v>
      </c>
      <c r="D213" s="30">
        <f t="shared" si="198"/>
        <v>139</v>
      </c>
      <c r="E213" s="30"/>
      <c r="F213" s="30">
        <f t="shared" si="194"/>
        <v>85.134149999999991</v>
      </c>
      <c r="G213" s="26">
        <f t="shared" si="175"/>
        <v>61.247589928057543</v>
      </c>
      <c r="H213" s="26"/>
      <c r="I213" s="26"/>
      <c r="J213" s="26"/>
      <c r="K213" s="27"/>
      <c r="L213" s="26"/>
      <c r="M213" s="26"/>
      <c r="N213" s="26"/>
      <c r="O213" s="27"/>
      <c r="P213" s="26"/>
      <c r="Q213" s="26"/>
      <c r="R213" s="26"/>
      <c r="S213" s="27"/>
      <c r="T213" s="26"/>
      <c r="U213" s="26"/>
      <c r="V213" s="26"/>
      <c r="W213" s="27"/>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7"/>
      <c r="BD213" s="26"/>
      <c r="BE213" s="26"/>
      <c r="BF213" s="26"/>
      <c r="BG213" s="26"/>
      <c r="BH213" s="26">
        <v>138.80000000000001</v>
      </c>
      <c r="BI213" s="26">
        <v>139</v>
      </c>
      <c r="BJ213" s="26">
        <v>85.134149999999991</v>
      </c>
      <c r="BK213" s="26">
        <f t="shared" si="195"/>
        <v>61.247589928057543</v>
      </c>
      <c r="BL213" s="26"/>
      <c r="BM213" s="26"/>
      <c r="BN213" s="26"/>
      <c r="BO213" s="26"/>
      <c r="BP213" s="26"/>
      <c r="BQ213" s="26"/>
      <c r="BR213" s="26"/>
      <c r="BS213" s="27"/>
      <c r="BT213" s="26"/>
      <c r="BU213" s="26"/>
      <c r="BV213" s="26"/>
      <c r="BW213" s="27"/>
      <c r="BX213" s="26"/>
      <c r="BY213" s="26"/>
      <c r="BZ213" s="26"/>
      <c r="CA213" s="27"/>
      <c r="CB213" s="26"/>
      <c r="CC213" s="26"/>
      <c r="CD213" s="26"/>
      <c r="CE213" s="27"/>
    </row>
    <row r="214" spans="1:83" x14ac:dyDescent="0.25">
      <c r="A214" s="135" t="s">
        <v>524</v>
      </c>
      <c r="B214" s="30">
        <f t="shared" si="196"/>
        <v>347</v>
      </c>
      <c r="C214" s="30">
        <f t="shared" si="197"/>
        <v>347.5</v>
      </c>
      <c r="D214" s="30">
        <f t="shared" si="198"/>
        <v>347.5</v>
      </c>
      <c r="E214" s="30"/>
      <c r="F214" s="30">
        <f t="shared" si="194"/>
        <v>233.94804000000002</v>
      </c>
      <c r="G214" s="26">
        <f t="shared" si="175"/>
        <v>67.32317697841728</v>
      </c>
      <c r="H214" s="26"/>
      <c r="I214" s="26"/>
      <c r="J214" s="26"/>
      <c r="K214" s="27"/>
      <c r="L214" s="26"/>
      <c r="M214" s="26"/>
      <c r="N214" s="26"/>
      <c r="O214" s="27"/>
      <c r="P214" s="26"/>
      <c r="Q214" s="26"/>
      <c r="R214" s="26"/>
      <c r="S214" s="27"/>
      <c r="T214" s="26"/>
      <c r="U214" s="26"/>
      <c r="V214" s="26"/>
      <c r="W214" s="27"/>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7"/>
      <c r="BD214" s="26"/>
      <c r="BE214" s="26"/>
      <c r="BF214" s="26"/>
      <c r="BG214" s="26"/>
      <c r="BH214" s="26">
        <v>347</v>
      </c>
      <c r="BI214" s="26">
        <v>347.5</v>
      </c>
      <c r="BJ214" s="26">
        <v>233.94804000000002</v>
      </c>
      <c r="BK214" s="26">
        <f t="shared" si="195"/>
        <v>67.32317697841728</v>
      </c>
      <c r="BL214" s="26"/>
      <c r="BM214" s="26"/>
      <c r="BN214" s="26"/>
      <c r="BO214" s="26"/>
      <c r="BP214" s="26"/>
      <c r="BQ214" s="26"/>
      <c r="BR214" s="26"/>
      <c r="BS214" s="27"/>
      <c r="BT214" s="26"/>
      <c r="BU214" s="26"/>
      <c r="BV214" s="26"/>
      <c r="BW214" s="27"/>
      <c r="BX214" s="26"/>
      <c r="BY214" s="26"/>
      <c r="BZ214" s="26"/>
      <c r="CA214" s="27"/>
      <c r="CB214" s="26"/>
      <c r="CC214" s="26"/>
      <c r="CD214" s="26"/>
      <c r="CE214" s="27"/>
    </row>
    <row r="215" spans="1:83" s="154" customFormat="1" ht="32.25" customHeight="1" x14ac:dyDescent="0.25">
      <c r="A215" s="137" t="s">
        <v>254</v>
      </c>
      <c r="B215" s="75">
        <f t="shared" si="196"/>
        <v>702896.70000000019</v>
      </c>
      <c r="C215" s="75">
        <f t="shared" si="197"/>
        <v>781803.79999999993</v>
      </c>
      <c r="D215" s="75">
        <f t="shared" si="198"/>
        <v>781803.79999999993</v>
      </c>
      <c r="E215" s="75"/>
      <c r="F215" s="75">
        <f t="shared" si="194"/>
        <v>613784.63613999996</v>
      </c>
      <c r="G215" s="29">
        <f t="shared" ref="G215:G225" si="199">F215/C215*100</f>
        <v>78.508781377117899</v>
      </c>
      <c r="H215" s="29">
        <f>SUM(H216:H222)</f>
        <v>2219</v>
      </c>
      <c r="I215" s="29">
        <f>SUM(I216:I222)</f>
        <v>892.8</v>
      </c>
      <c r="J215" s="29">
        <f>SUM(J216:J222)</f>
        <v>731.55399999999997</v>
      </c>
      <c r="K215" s="29">
        <f>J215/I215*100</f>
        <v>81.939292114695334</v>
      </c>
      <c r="L215" s="29">
        <f>SUM(L216:L222)</f>
        <v>480.9</v>
      </c>
      <c r="M215" s="29">
        <f>SUM(M216:M222)</f>
        <v>476.2</v>
      </c>
      <c r="N215" s="29">
        <f>SUM(N216:N222)</f>
        <v>299.51486999999997</v>
      </c>
      <c r="O215" s="29">
        <f>N215/M215*100</f>
        <v>62.896864762704737</v>
      </c>
      <c r="P215" s="29">
        <f>SUM(P216:P222)</f>
        <v>13413.5</v>
      </c>
      <c r="Q215" s="29">
        <f>SUM(Q216:Q222)</f>
        <v>8011.7</v>
      </c>
      <c r="R215" s="29">
        <f>SUM(R216:R222)</f>
        <v>6908.9836999999998</v>
      </c>
      <c r="S215" s="29">
        <f>R215/Q215*100</f>
        <v>86.236175842829866</v>
      </c>
      <c r="T215" s="29">
        <f>SUM(T216:T222)</f>
        <v>94652.6</v>
      </c>
      <c r="U215" s="29">
        <f>SUM(U216:U222)</f>
        <v>106547.5</v>
      </c>
      <c r="V215" s="29">
        <f>SUM(V216:V222)</f>
        <v>79734.27</v>
      </c>
      <c r="W215" s="29">
        <f>V215/U215*100</f>
        <v>74.834482273164554</v>
      </c>
      <c r="X215" s="29">
        <f>SUM(X216:X222)</f>
        <v>8295.2000000000007</v>
      </c>
      <c r="Y215" s="29">
        <f>SUM(Y216:Y222)</f>
        <v>8295.2000000000007</v>
      </c>
      <c r="Z215" s="29">
        <f>SUM(Z216:Z222)</f>
        <v>4756.7520000000004</v>
      </c>
      <c r="AA215" s="29">
        <f>Z215/Y215*100</f>
        <v>57.343427524351434</v>
      </c>
      <c r="AB215" s="29">
        <f>SUM(AB216:AB222)</f>
        <v>611.6</v>
      </c>
      <c r="AC215" s="29">
        <f>SUM(AC216:AC222)</f>
        <v>606</v>
      </c>
      <c r="AD215" s="29">
        <f>SUM(AD216:AD222)</f>
        <v>396.60046999999997</v>
      </c>
      <c r="AE215" s="29">
        <f>AD215/AC215*100</f>
        <v>65.445622112211225</v>
      </c>
      <c r="AF215" s="29">
        <f>SUM(AF216:AF222)</f>
        <v>541940.9</v>
      </c>
      <c r="AG215" s="29">
        <f>SUM(AG216:AG222)</f>
        <v>590153.69999999995</v>
      </c>
      <c r="AH215" s="29">
        <f>SUM(AH216:AH222)</f>
        <v>476024.49699999997</v>
      </c>
      <c r="AI215" s="29">
        <f>AH215/AG215*100</f>
        <v>80.661105234111048</v>
      </c>
      <c r="AJ215" s="29">
        <f>SUM(AJ216:AJ222)</f>
        <v>2472</v>
      </c>
      <c r="AK215" s="29">
        <f>SUM(AK216:AK222)</f>
        <v>2472</v>
      </c>
      <c r="AL215" s="29">
        <f>SUM(AL216:AL222)</f>
        <v>1977.09536</v>
      </c>
      <c r="AM215" s="28">
        <f>AL215/AK215*100</f>
        <v>79.979585760517807</v>
      </c>
      <c r="AN215" s="29">
        <f>SUM(AN216:AN222)</f>
        <v>39.299999999999997</v>
      </c>
      <c r="AO215" s="29">
        <f>SUM(AO216:AO222)</f>
        <v>39.299999999999997</v>
      </c>
      <c r="AP215" s="29">
        <f>SUM(AP216:AP222)</f>
        <v>29.475000000000001</v>
      </c>
      <c r="AQ215" s="29">
        <f>AP215/AO215*100</f>
        <v>75.000000000000014</v>
      </c>
      <c r="AR215" s="29">
        <f t="shared" ref="AR215" si="200">SUM(AR216:AR222)</f>
        <v>1483.2</v>
      </c>
      <c r="AS215" s="29">
        <f t="shared" ref="AS215:BB215" si="201">SUM(AS216:AS222)</f>
        <v>1483.2</v>
      </c>
      <c r="AT215" s="29">
        <f t="shared" si="201"/>
        <v>1107.65975</v>
      </c>
      <c r="AU215" s="29">
        <f t="shared" si="201"/>
        <v>74.680403856526439</v>
      </c>
      <c r="AV215" s="29">
        <f t="shared" ref="AV215" si="202">SUM(AV216:AV222)</f>
        <v>494.4</v>
      </c>
      <c r="AW215" s="29">
        <f t="shared" si="201"/>
        <v>494.4</v>
      </c>
      <c r="AX215" s="29">
        <f t="shared" si="201"/>
        <v>342.31822999999997</v>
      </c>
      <c r="AY215" s="29">
        <f t="shared" si="201"/>
        <v>69.239124190938512</v>
      </c>
      <c r="AZ215" s="29">
        <f t="shared" ref="AZ215" si="203">SUM(AZ216:AZ222)</f>
        <v>3583.3</v>
      </c>
      <c r="BA215" s="29">
        <f t="shared" si="201"/>
        <v>3583.3</v>
      </c>
      <c r="BB215" s="29">
        <f t="shared" si="201"/>
        <v>2687.4</v>
      </c>
      <c r="BC215" s="29">
        <f>BB215/BA215*100</f>
        <v>74.997906957274012</v>
      </c>
      <c r="BD215" s="29">
        <v>0</v>
      </c>
      <c r="BE215" s="29">
        <f t="shared" ref="BE215:BJ215" si="204">SUM(BE216:BE222)</f>
        <v>0</v>
      </c>
      <c r="BF215" s="29">
        <f t="shared" si="204"/>
        <v>0</v>
      </c>
      <c r="BG215" s="29">
        <f t="shared" si="204"/>
        <v>0</v>
      </c>
      <c r="BH215" s="29">
        <f t="shared" si="204"/>
        <v>2429.3000000000002</v>
      </c>
      <c r="BI215" s="29">
        <f t="shared" si="204"/>
        <v>2432.4</v>
      </c>
      <c r="BJ215" s="29">
        <f t="shared" si="204"/>
        <v>1438.12096</v>
      </c>
      <c r="BK215" s="28">
        <f t="shared" si="195"/>
        <v>59.123538891629664</v>
      </c>
      <c r="BL215" s="29">
        <f>SUM(BL216:BL222)</f>
        <v>30310.6</v>
      </c>
      <c r="BM215" s="29">
        <f>SUM(BM216:BM222)</f>
        <v>55620.7</v>
      </c>
      <c r="BN215" s="29">
        <f>SUM(BN216:BN222)</f>
        <v>37337.877999999997</v>
      </c>
      <c r="BO215" s="29">
        <f>BN215/BM215*100</f>
        <v>67.129464390056214</v>
      </c>
      <c r="BP215" s="29">
        <f>SUM(BP216:BP222)</f>
        <v>396.9</v>
      </c>
      <c r="BQ215" s="29">
        <f>SUM(BQ216:BQ222)</f>
        <v>623.6</v>
      </c>
      <c r="BR215" s="29">
        <f>SUM(BR216:BR222)</f>
        <v>0</v>
      </c>
      <c r="BS215" s="29">
        <f>BR215/BQ215*100</f>
        <v>0</v>
      </c>
      <c r="BT215" s="29">
        <f>SUM(BT216:BT222)</f>
        <v>6.4</v>
      </c>
      <c r="BU215" s="29">
        <f>SUM(BU216:BU222)</f>
        <v>4.2</v>
      </c>
      <c r="BV215" s="29">
        <f>SUM(BV216:BV222)</f>
        <v>4.2</v>
      </c>
      <c r="BW215" s="29">
        <f>BV215/BU215*100</f>
        <v>100</v>
      </c>
      <c r="BX215" s="29"/>
      <c r="BY215" s="29"/>
      <c r="BZ215" s="29"/>
      <c r="CA215" s="29"/>
      <c r="CB215" s="29">
        <f>SUM(CB216:CB222)</f>
        <v>67.599999999999994</v>
      </c>
      <c r="CC215" s="29">
        <f>SUM(CC216:CC222)</f>
        <v>67.599999999999994</v>
      </c>
      <c r="CD215" s="29">
        <f>SUM(CD216:CD222)</f>
        <v>8.3167999999999989</v>
      </c>
      <c r="CE215" s="29">
        <f>CD215/CC215*100</f>
        <v>12.302958579881656</v>
      </c>
    </row>
    <row r="216" spans="1:83" ht="18.75" customHeight="1" x14ac:dyDescent="0.25">
      <c r="A216" s="135" t="s">
        <v>221</v>
      </c>
      <c r="B216" s="30">
        <f t="shared" si="196"/>
        <v>700467.40000000014</v>
      </c>
      <c r="C216" s="30">
        <f t="shared" si="197"/>
        <v>779371.39999999991</v>
      </c>
      <c r="D216" s="30">
        <f t="shared" si="198"/>
        <v>779371.39999999991</v>
      </c>
      <c r="E216" s="30"/>
      <c r="F216" s="30">
        <f t="shared" si="194"/>
        <v>612346.51517999999</v>
      </c>
      <c r="G216" s="27">
        <f t="shared" si="199"/>
        <v>78.569282267735261</v>
      </c>
      <c r="H216" s="27">
        <v>2219</v>
      </c>
      <c r="I216" s="27">
        <v>892.8</v>
      </c>
      <c r="J216" s="27">
        <v>731.55399999999997</v>
      </c>
      <c r="K216" s="27">
        <f>J216/I216*100</f>
        <v>81.939292114695334</v>
      </c>
      <c r="L216" s="27">
        <v>480.9</v>
      </c>
      <c r="M216" s="27">
        <v>476.2</v>
      </c>
      <c r="N216" s="27">
        <v>299.51486999999997</v>
      </c>
      <c r="O216" s="27">
        <f>N216/M216*100</f>
        <v>62.896864762704737</v>
      </c>
      <c r="P216" s="27">
        <v>13413.5</v>
      </c>
      <c r="Q216" s="27">
        <v>8011.7</v>
      </c>
      <c r="R216" s="27">
        <v>6908.9836999999998</v>
      </c>
      <c r="S216" s="27">
        <f>R216/Q216*100</f>
        <v>86.236175842829866</v>
      </c>
      <c r="T216" s="27">
        <v>94652.6</v>
      </c>
      <c r="U216" s="27">
        <v>106547.5</v>
      </c>
      <c r="V216" s="27">
        <v>79734.27</v>
      </c>
      <c r="W216" s="27">
        <f>V216/U216*100</f>
        <v>74.834482273164554</v>
      </c>
      <c r="X216" s="27">
        <v>8295.2000000000007</v>
      </c>
      <c r="Y216" s="27">
        <v>8295.2000000000007</v>
      </c>
      <c r="Z216" s="27">
        <v>4756.7520000000004</v>
      </c>
      <c r="AA216" s="27">
        <f>Z216/Y216*100</f>
        <v>57.343427524351434</v>
      </c>
      <c r="AB216" s="27">
        <v>611.6</v>
      </c>
      <c r="AC216" s="27">
        <v>606</v>
      </c>
      <c r="AD216" s="27">
        <v>396.60046999999997</v>
      </c>
      <c r="AE216" s="27">
        <f>AD216/AC216*100</f>
        <v>65.445622112211225</v>
      </c>
      <c r="AF216" s="27">
        <v>541940.9</v>
      </c>
      <c r="AG216" s="27">
        <v>590153.69999999995</v>
      </c>
      <c r="AH216" s="27">
        <v>476024.49699999997</v>
      </c>
      <c r="AI216" s="27">
        <f>AH216/AG216*100</f>
        <v>80.661105234111048</v>
      </c>
      <c r="AJ216" s="27">
        <v>2472</v>
      </c>
      <c r="AK216" s="27">
        <v>2472</v>
      </c>
      <c r="AL216" s="27">
        <v>1977.09536</v>
      </c>
      <c r="AM216" s="26">
        <f>AL216/AK216*100</f>
        <v>79.979585760517807</v>
      </c>
      <c r="AN216" s="26">
        <v>39.299999999999997</v>
      </c>
      <c r="AO216" s="26">
        <v>39.299999999999997</v>
      </c>
      <c r="AP216" s="27">
        <v>29.475000000000001</v>
      </c>
      <c r="AQ216" s="27">
        <f>AP216/AO216*100</f>
        <v>75.000000000000014</v>
      </c>
      <c r="AR216" s="27">
        <v>1483.2</v>
      </c>
      <c r="AS216" s="27">
        <v>1483.2</v>
      </c>
      <c r="AT216" s="27">
        <v>1107.65975</v>
      </c>
      <c r="AU216" s="27">
        <f>AT216/AS216*100</f>
        <v>74.680403856526439</v>
      </c>
      <c r="AV216" s="27">
        <v>494.4</v>
      </c>
      <c r="AW216" s="27">
        <v>494.4</v>
      </c>
      <c r="AX216" s="27">
        <v>342.31822999999997</v>
      </c>
      <c r="AY216" s="27">
        <f>AX216/AW216*100</f>
        <v>69.239124190938512</v>
      </c>
      <c r="AZ216" s="27">
        <v>3583.3</v>
      </c>
      <c r="BA216" s="27">
        <v>3583.3</v>
      </c>
      <c r="BB216" s="27">
        <v>2687.4</v>
      </c>
      <c r="BC216" s="27">
        <f>BB216/BA216*100</f>
        <v>74.997906957274012</v>
      </c>
      <c r="BD216" s="27"/>
      <c r="BE216" s="27"/>
      <c r="BF216" s="27"/>
      <c r="BG216" s="27"/>
      <c r="BH216" s="27"/>
      <c r="BI216" s="27"/>
      <c r="BJ216" s="27"/>
      <c r="BK216" s="26"/>
      <c r="BL216" s="144">
        <v>30310.6</v>
      </c>
      <c r="BM216" s="144">
        <v>55620.7</v>
      </c>
      <c r="BN216" s="144">
        <v>37337.877999999997</v>
      </c>
      <c r="BO216" s="27">
        <f>BN216/BM216*100</f>
        <v>67.129464390056214</v>
      </c>
      <c r="BP216" s="27">
        <v>396.9</v>
      </c>
      <c r="BQ216" s="27">
        <v>623.6</v>
      </c>
      <c r="BR216" s="27">
        <v>0</v>
      </c>
      <c r="BS216" s="27">
        <f>BR216/BQ216*100</f>
        <v>0</v>
      </c>
      <c r="BT216" s="27">
        <v>6.4</v>
      </c>
      <c r="BU216" s="27">
        <v>4.2</v>
      </c>
      <c r="BV216" s="27">
        <v>4.2</v>
      </c>
      <c r="BW216" s="27">
        <f>BV216/BU216*100</f>
        <v>100</v>
      </c>
      <c r="BX216" s="27"/>
      <c r="BY216" s="27"/>
      <c r="BZ216" s="27"/>
      <c r="CA216" s="27"/>
      <c r="CB216" s="27">
        <v>67.599999999999994</v>
      </c>
      <c r="CC216" s="27">
        <v>67.599999999999994</v>
      </c>
      <c r="CD216" s="27">
        <v>8.3167999999999989</v>
      </c>
      <c r="CE216" s="27">
        <f>CD216/CC216*100</f>
        <v>12.302958579881656</v>
      </c>
    </row>
    <row r="217" spans="1:83" x14ac:dyDescent="0.25">
      <c r="A217" s="135" t="s">
        <v>249</v>
      </c>
      <c r="B217" s="30">
        <f t="shared" si="196"/>
        <v>347</v>
      </c>
      <c r="C217" s="30">
        <f t="shared" si="197"/>
        <v>347.5</v>
      </c>
      <c r="D217" s="30">
        <f t="shared" si="198"/>
        <v>347.5</v>
      </c>
      <c r="E217" s="30"/>
      <c r="F217" s="30">
        <f t="shared" si="194"/>
        <v>239.63082</v>
      </c>
      <c r="G217" s="26">
        <f t="shared" si="199"/>
        <v>68.958509352517979</v>
      </c>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7"/>
      <c r="AF217" s="26"/>
      <c r="AG217" s="26"/>
      <c r="AH217" s="26"/>
      <c r="AI217" s="27"/>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v>347</v>
      </c>
      <c r="BI217" s="26">
        <v>347.5</v>
      </c>
      <c r="BJ217" s="26">
        <v>239.63082</v>
      </c>
      <c r="BK217" s="26">
        <f t="shared" ref="BK217:BK223" si="205">BJ217/BI217*100</f>
        <v>68.958509352517979</v>
      </c>
      <c r="BL217" s="26"/>
      <c r="BM217" s="26"/>
      <c r="BN217" s="26"/>
      <c r="BO217" s="27"/>
      <c r="BP217" s="26"/>
      <c r="BQ217" s="26"/>
      <c r="BR217" s="26"/>
      <c r="BS217" s="27"/>
      <c r="BT217" s="26"/>
      <c r="BU217" s="26"/>
      <c r="BV217" s="26"/>
      <c r="BW217" s="27"/>
      <c r="BX217" s="26"/>
      <c r="BY217" s="26"/>
      <c r="BZ217" s="26"/>
      <c r="CA217" s="27"/>
      <c r="CB217" s="26"/>
      <c r="CC217" s="26"/>
      <c r="CD217" s="26"/>
      <c r="CE217" s="26"/>
    </row>
    <row r="218" spans="1:83" x14ac:dyDescent="0.25">
      <c r="A218" s="135" t="s">
        <v>250</v>
      </c>
      <c r="B218" s="30">
        <f t="shared" si="196"/>
        <v>347</v>
      </c>
      <c r="C218" s="30">
        <f t="shared" si="197"/>
        <v>347.5</v>
      </c>
      <c r="D218" s="30">
        <f t="shared" si="198"/>
        <v>347.5</v>
      </c>
      <c r="E218" s="30"/>
      <c r="F218" s="30">
        <f t="shared" si="194"/>
        <v>215.45776000000001</v>
      </c>
      <c r="G218" s="26">
        <f t="shared" si="199"/>
        <v>62.002233093525184</v>
      </c>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7"/>
      <c r="AF218" s="26"/>
      <c r="AG218" s="26"/>
      <c r="AH218" s="26"/>
      <c r="AI218" s="27"/>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v>347</v>
      </c>
      <c r="BI218" s="26">
        <v>347.5</v>
      </c>
      <c r="BJ218" s="26">
        <v>215.45776000000001</v>
      </c>
      <c r="BK218" s="26">
        <f t="shared" si="205"/>
        <v>62.002233093525184</v>
      </c>
      <c r="BL218" s="26"/>
      <c r="BM218" s="26"/>
      <c r="BN218" s="26"/>
      <c r="BO218" s="27"/>
      <c r="BP218" s="26"/>
      <c r="BQ218" s="26"/>
      <c r="BR218" s="26"/>
      <c r="BS218" s="27"/>
      <c r="BT218" s="26"/>
      <c r="BU218" s="26"/>
      <c r="BV218" s="26"/>
      <c r="BW218" s="27"/>
      <c r="BX218" s="26"/>
      <c r="BY218" s="26"/>
      <c r="BZ218" s="26"/>
      <c r="CA218" s="27"/>
      <c r="CB218" s="26"/>
      <c r="CC218" s="26"/>
      <c r="CD218" s="26"/>
      <c r="CE218" s="26"/>
    </row>
    <row r="219" spans="1:83" x14ac:dyDescent="0.25">
      <c r="A219" s="135" t="s">
        <v>251</v>
      </c>
      <c r="B219" s="30">
        <f t="shared" si="196"/>
        <v>347</v>
      </c>
      <c r="C219" s="30">
        <f t="shared" si="197"/>
        <v>347.5</v>
      </c>
      <c r="D219" s="30">
        <f t="shared" si="198"/>
        <v>347.5</v>
      </c>
      <c r="E219" s="30"/>
      <c r="F219" s="30">
        <f t="shared" si="194"/>
        <v>224.75200000000001</v>
      </c>
      <c r="G219" s="26">
        <f t="shared" si="199"/>
        <v>64.676834532374102</v>
      </c>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7"/>
      <c r="AF219" s="26"/>
      <c r="AG219" s="26"/>
      <c r="AH219" s="26"/>
      <c r="AI219" s="27"/>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v>347</v>
      </c>
      <c r="BI219" s="26">
        <v>347.5</v>
      </c>
      <c r="BJ219" s="26">
        <v>224.75200000000001</v>
      </c>
      <c r="BK219" s="26">
        <f t="shared" si="205"/>
        <v>64.676834532374102</v>
      </c>
      <c r="BL219" s="26"/>
      <c r="BM219" s="26"/>
      <c r="BN219" s="26"/>
      <c r="BO219" s="27"/>
      <c r="BP219" s="26"/>
      <c r="BQ219" s="26"/>
      <c r="BR219" s="26"/>
      <c r="BS219" s="27"/>
      <c r="BT219" s="26"/>
      <c r="BU219" s="26"/>
      <c r="BV219" s="26"/>
      <c r="BW219" s="27"/>
      <c r="BX219" s="26"/>
      <c r="BY219" s="26"/>
      <c r="BZ219" s="26"/>
      <c r="CA219" s="27"/>
      <c r="CB219" s="26"/>
      <c r="CC219" s="26"/>
      <c r="CD219" s="26"/>
      <c r="CE219" s="26"/>
    </row>
    <row r="220" spans="1:83" x14ac:dyDescent="0.25">
      <c r="A220" s="135" t="s">
        <v>432</v>
      </c>
      <c r="B220" s="30">
        <f t="shared" si="196"/>
        <v>347</v>
      </c>
      <c r="C220" s="30">
        <f t="shared" si="197"/>
        <v>347.5</v>
      </c>
      <c r="D220" s="30">
        <f t="shared" si="198"/>
        <v>347.5</v>
      </c>
      <c r="E220" s="30"/>
      <c r="F220" s="30">
        <f t="shared" si="194"/>
        <v>139.71347</v>
      </c>
      <c r="G220" s="26">
        <f t="shared" si="199"/>
        <v>40.20531510791367</v>
      </c>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7"/>
      <c r="AF220" s="26"/>
      <c r="AG220" s="26"/>
      <c r="AH220" s="26"/>
      <c r="AI220" s="27"/>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v>347</v>
      </c>
      <c r="BI220" s="26">
        <v>347.5</v>
      </c>
      <c r="BJ220" s="26">
        <v>139.71347</v>
      </c>
      <c r="BK220" s="26">
        <f t="shared" si="205"/>
        <v>40.20531510791367</v>
      </c>
      <c r="BL220" s="26"/>
      <c r="BM220" s="26"/>
      <c r="BN220" s="26"/>
      <c r="BO220" s="27"/>
      <c r="BP220" s="26"/>
      <c r="BQ220" s="26"/>
      <c r="BR220" s="26"/>
      <c r="BS220" s="27"/>
      <c r="BT220" s="26"/>
      <c r="BU220" s="26"/>
      <c r="BV220" s="26"/>
      <c r="BW220" s="27"/>
      <c r="BX220" s="26"/>
      <c r="BY220" s="26"/>
      <c r="BZ220" s="26"/>
      <c r="CA220" s="27"/>
      <c r="CB220" s="26"/>
      <c r="CC220" s="26"/>
      <c r="CD220" s="26"/>
      <c r="CE220" s="26"/>
    </row>
    <row r="221" spans="1:83" x14ac:dyDescent="0.25">
      <c r="A221" s="135" t="s">
        <v>252</v>
      </c>
      <c r="B221" s="30">
        <f t="shared" si="196"/>
        <v>694.3</v>
      </c>
      <c r="C221" s="30">
        <f t="shared" si="197"/>
        <v>694.9</v>
      </c>
      <c r="D221" s="30">
        <f t="shared" si="198"/>
        <v>694.9</v>
      </c>
      <c r="E221" s="30"/>
      <c r="F221" s="30">
        <f t="shared" si="194"/>
        <v>431.65309000000002</v>
      </c>
      <c r="G221" s="26">
        <f t="shared" si="199"/>
        <v>62.117296013814936</v>
      </c>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7"/>
      <c r="AF221" s="26"/>
      <c r="AG221" s="26"/>
      <c r="AH221" s="26"/>
      <c r="AI221" s="27"/>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v>694.3</v>
      </c>
      <c r="BI221" s="26">
        <v>694.9</v>
      </c>
      <c r="BJ221" s="26">
        <v>431.65309000000002</v>
      </c>
      <c r="BK221" s="26">
        <f t="shared" si="205"/>
        <v>62.117296013814936</v>
      </c>
      <c r="BL221" s="26"/>
      <c r="BM221" s="26"/>
      <c r="BN221" s="26"/>
      <c r="BO221" s="27"/>
      <c r="BP221" s="26"/>
      <c r="BQ221" s="26"/>
      <c r="BR221" s="26"/>
      <c r="BS221" s="27"/>
      <c r="BT221" s="26"/>
      <c r="BU221" s="26"/>
      <c r="BV221" s="26"/>
      <c r="BW221" s="27"/>
      <c r="BX221" s="26"/>
      <c r="BY221" s="26"/>
      <c r="BZ221" s="26"/>
      <c r="CA221" s="27"/>
      <c r="CB221" s="26"/>
      <c r="CC221" s="26"/>
      <c r="CD221" s="26"/>
      <c r="CE221" s="26"/>
    </row>
    <row r="222" spans="1:83" x14ac:dyDescent="0.25">
      <c r="A222" s="135" t="s">
        <v>253</v>
      </c>
      <c r="B222" s="30">
        <f t="shared" si="196"/>
        <v>347</v>
      </c>
      <c r="C222" s="30">
        <f t="shared" si="197"/>
        <v>347.5</v>
      </c>
      <c r="D222" s="30">
        <f t="shared" si="198"/>
        <v>347.5</v>
      </c>
      <c r="E222" s="30"/>
      <c r="F222" s="30">
        <f t="shared" si="194"/>
        <v>186.91382000000002</v>
      </c>
      <c r="G222" s="26">
        <f t="shared" si="199"/>
        <v>53.788149640287777</v>
      </c>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7"/>
      <c r="AF222" s="26"/>
      <c r="AG222" s="26"/>
      <c r="AH222" s="26"/>
      <c r="AI222" s="27"/>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v>347</v>
      </c>
      <c r="BI222" s="26">
        <v>347.5</v>
      </c>
      <c r="BJ222" s="26">
        <v>186.91382000000002</v>
      </c>
      <c r="BK222" s="26">
        <f t="shared" si="205"/>
        <v>53.788149640287777</v>
      </c>
      <c r="BL222" s="26"/>
      <c r="BM222" s="26"/>
      <c r="BN222" s="26"/>
      <c r="BO222" s="27"/>
      <c r="BP222" s="26"/>
      <c r="BQ222" s="26"/>
      <c r="BR222" s="26"/>
      <c r="BS222" s="27"/>
      <c r="BT222" s="26"/>
      <c r="BU222" s="26"/>
      <c r="BV222" s="26"/>
      <c r="BW222" s="27"/>
      <c r="BX222" s="26"/>
      <c r="BY222" s="26"/>
      <c r="BZ222" s="26"/>
      <c r="CA222" s="27"/>
      <c r="CB222" s="26"/>
      <c r="CC222" s="26"/>
      <c r="CD222" s="26"/>
      <c r="CE222" s="26"/>
    </row>
    <row r="223" spans="1:83" s="154" customFormat="1" ht="31.5" x14ac:dyDescent="0.25">
      <c r="A223" s="137" t="s">
        <v>256</v>
      </c>
      <c r="B223" s="75">
        <f t="shared" si="196"/>
        <v>214080.50000000003</v>
      </c>
      <c r="C223" s="75">
        <f t="shared" si="197"/>
        <v>239411.50000000006</v>
      </c>
      <c r="D223" s="75">
        <f t="shared" si="198"/>
        <v>239411.50000000006</v>
      </c>
      <c r="E223" s="75"/>
      <c r="F223" s="75">
        <f t="shared" si="194"/>
        <v>157331.96629000001</v>
      </c>
      <c r="G223" s="29">
        <f t="shared" si="199"/>
        <v>65.716127374833704</v>
      </c>
      <c r="H223" s="29">
        <f>SUM(H224:H229)</f>
        <v>483</v>
      </c>
      <c r="I223" s="29">
        <f>SUM(I224:I229)</f>
        <v>254.4</v>
      </c>
      <c r="J223" s="29">
        <f>SUM(J224:J229)</f>
        <v>210.67</v>
      </c>
      <c r="K223" s="29">
        <f>J223/I223*100</f>
        <v>82.810534591194966</v>
      </c>
      <c r="L223" s="29">
        <f>SUM(L224:L229)</f>
        <v>112.9</v>
      </c>
      <c r="M223" s="29">
        <f>SUM(M224:M229)</f>
        <v>112</v>
      </c>
      <c r="N223" s="29">
        <f>SUM(N224:N229)</f>
        <v>56.575449999999996</v>
      </c>
      <c r="O223" s="29">
        <f>N223/M223*100</f>
        <v>50.513794642857135</v>
      </c>
      <c r="P223" s="29">
        <f>SUM(P224:P229)</f>
        <v>2337.9</v>
      </c>
      <c r="Q223" s="29">
        <f>SUM(Q224:Q229)</f>
        <v>1417.8</v>
      </c>
      <c r="R223" s="29">
        <f>SUM(R224:R229)</f>
        <v>1061.4954499999999</v>
      </c>
      <c r="S223" s="29">
        <f>R223/Q223*100</f>
        <v>74.869195232049648</v>
      </c>
      <c r="T223" s="29">
        <f>SUM(T224:T229)</f>
        <v>26377.599999999999</v>
      </c>
      <c r="U223" s="29">
        <f>SUM(U224:U229)</f>
        <v>30341.1</v>
      </c>
      <c r="V223" s="29">
        <f>SUM(V224:V229)</f>
        <v>26729.116309999998</v>
      </c>
      <c r="W223" s="29">
        <f>V223/U223*100</f>
        <v>88.095409559969809</v>
      </c>
      <c r="X223" s="29">
        <f>SUM(X224:X229)</f>
        <v>2622.8</v>
      </c>
      <c r="Y223" s="29">
        <f>SUM(Y224:Y229)</f>
        <v>2622.8</v>
      </c>
      <c r="Z223" s="29">
        <f>SUM(Z224:Z229)</f>
        <v>1719.28467</v>
      </c>
      <c r="AA223" s="29">
        <f>Z223/Y223*100</f>
        <v>65.551497254842147</v>
      </c>
      <c r="AB223" s="29">
        <f>SUM(AB224:AB229)</f>
        <v>122.6</v>
      </c>
      <c r="AC223" s="29">
        <f>SUM(AC224:AC229)</f>
        <v>121.5</v>
      </c>
      <c r="AD223" s="29">
        <f>SUM(AD224:AD229)</f>
        <v>57.077480000000001</v>
      </c>
      <c r="AE223" s="29">
        <f>AD223/AC223*100</f>
        <v>46.977349794238684</v>
      </c>
      <c r="AF223" s="29">
        <f>SUM(AF224:AF229)</f>
        <v>167877.2</v>
      </c>
      <c r="AG223" s="29">
        <f>SUM(AG224:AG229)</f>
        <v>181922.7</v>
      </c>
      <c r="AH223" s="29">
        <f>SUM(AH224:AH229)</f>
        <v>114817.93798</v>
      </c>
      <c r="AI223" s="29">
        <f>AH223/AG223*100</f>
        <v>63.113585044637091</v>
      </c>
      <c r="AJ223" s="29">
        <f>SUM(AJ224:AJ229)</f>
        <v>466.7</v>
      </c>
      <c r="AK223" s="29">
        <f>SUM(AK224:AK229)</f>
        <v>466.7</v>
      </c>
      <c r="AL223" s="29">
        <f>SUM(AL224:AL229)</f>
        <v>215.65571</v>
      </c>
      <c r="AM223" s="28">
        <f>AL223/AK223*100</f>
        <v>46.208637240197135</v>
      </c>
      <c r="AN223" s="29">
        <f t="shared" ref="AN223" si="206">SUM(AN224:AN229)</f>
        <v>0</v>
      </c>
      <c r="AO223" s="29">
        <f t="shared" ref="AO223:BB223" si="207">SUM(AO224:AO229)</f>
        <v>0</v>
      </c>
      <c r="AP223" s="29">
        <f t="shared" si="207"/>
        <v>0</v>
      </c>
      <c r="AQ223" s="29">
        <f t="shared" si="207"/>
        <v>0</v>
      </c>
      <c r="AR223" s="29">
        <f t="shared" ref="AR223" si="208">SUM(AR224:AR229)</f>
        <v>466.7</v>
      </c>
      <c r="AS223" s="29">
        <f t="shared" si="207"/>
        <v>466.7</v>
      </c>
      <c r="AT223" s="29">
        <f t="shared" si="207"/>
        <v>100.52377</v>
      </c>
      <c r="AU223" s="29">
        <f t="shared" si="207"/>
        <v>21.539269337904436</v>
      </c>
      <c r="AV223" s="29">
        <f t="shared" ref="AV223" si="209">SUM(AV224:AV229)</f>
        <v>466.7</v>
      </c>
      <c r="AW223" s="29">
        <f t="shared" si="207"/>
        <v>466.7</v>
      </c>
      <c r="AX223" s="29">
        <f t="shared" si="207"/>
        <v>0</v>
      </c>
      <c r="AY223" s="29">
        <f t="shared" si="207"/>
        <v>0</v>
      </c>
      <c r="AZ223" s="29">
        <f t="shared" ref="AZ223" si="210">SUM(AZ224:AZ229)</f>
        <v>927.1</v>
      </c>
      <c r="BA223" s="29">
        <f t="shared" si="207"/>
        <v>927.1</v>
      </c>
      <c r="BB223" s="29">
        <f t="shared" si="207"/>
        <v>695.7</v>
      </c>
      <c r="BC223" s="29">
        <f>BB223/BA223*100</f>
        <v>75.040448711034415</v>
      </c>
      <c r="BD223" s="29">
        <v>0</v>
      </c>
      <c r="BE223" s="29">
        <f t="shared" ref="BE223:BJ223" si="211">SUM(BE224:BE229)</f>
        <v>0</v>
      </c>
      <c r="BF223" s="29">
        <f t="shared" si="211"/>
        <v>0</v>
      </c>
      <c r="BG223" s="29">
        <f t="shared" si="211"/>
        <v>0</v>
      </c>
      <c r="BH223" s="29">
        <f t="shared" si="211"/>
        <v>1388.3</v>
      </c>
      <c r="BI223" s="29">
        <f t="shared" si="211"/>
        <v>1389.9</v>
      </c>
      <c r="BJ223" s="29">
        <f t="shared" si="211"/>
        <v>864.99497999999994</v>
      </c>
      <c r="BK223" s="28">
        <f t="shared" si="205"/>
        <v>62.234331966328504</v>
      </c>
      <c r="BL223" s="29">
        <f>SUM(BL224:BL229)</f>
        <v>9686.9</v>
      </c>
      <c r="BM223" s="29">
        <f>SUM(BM224:BM229)</f>
        <v>17804</v>
      </c>
      <c r="BN223" s="29">
        <f>SUM(BN224:BN229)</f>
        <v>10796.82149</v>
      </c>
      <c r="BO223" s="29">
        <f>BN223/BM223*100</f>
        <v>60.642672938665463</v>
      </c>
      <c r="BP223" s="29">
        <f>SUM(BP224:BP229)</f>
        <v>730.3</v>
      </c>
      <c r="BQ223" s="29">
        <f>SUM(BQ224:BQ229)</f>
        <v>1085.9000000000001</v>
      </c>
      <c r="BR223" s="29">
        <f>SUM(BR224:BR229)</f>
        <v>0</v>
      </c>
      <c r="BS223" s="29">
        <f>BR223/BQ223*100</f>
        <v>0</v>
      </c>
      <c r="BT223" s="29">
        <f>SUM(BT224:BT229)</f>
        <v>3.1</v>
      </c>
      <c r="BU223" s="29">
        <f>SUM(BU224:BU229)</f>
        <v>1.5</v>
      </c>
      <c r="BV223" s="29">
        <f>SUM(BV224:BV229)</f>
        <v>1.5</v>
      </c>
      <c r="BW223" s="29">
        <f>BV223/BU223*100</f>
        <v>100</v>
      </c>
      <c r="BX223" s="29"/>
      <c r="BY223" s="29"/>
      <c r="BZ223" s="29"/>
      <c r="CA223" s="29"/>
      <c r="CB223" s="29">
        <f>SUM(CB224:CB229)</f>
        <v>10.7</v>
      </c>
      <c r="CC223" s="29">
        <f>SUM(CC224:CC229)</f>
        <v>10.7</v>
      </c>
      <c r="CD223" s="29">
        <f>SUM(CD224:CD229)</f>
        <v>4.6130000000000004</v>
      </c>
      <c r="CE223" s="29">
        <f>CD223/CC223*100</f>
        <v>43.112149532710283</v>
      </c>
    </row>
    <row r="224" spans="1:83" ht="31.5" x14ac:dyDescent="0.25">
      <c r="A224" s="135" t="s">
        <v>222</v>
      </c>
      <c r="B224" s="30">
        <f t="shared" si="196"/>
        <v>212692.20000000004</v>
      </c>
      <c r="C224" s="30">
        <f t="shared" si="197"/>
        <v>238021.60000000006</v>
      </c>
      <c r="D224" s="30">
        <f t="shared" si="198"/>
        <v>238021.60000000006</v>
      </c>
      <c r="E224" s="30"/>
      <c r="F224" s="30">
        <f t="shared" si="194"/>
        <v>156466.97131000002</v>
      </c>
      <c r="G224" s="27">
        <f t="shared" si="199"/>
        <v>65.736458922215462</v>
      </c>
      <c r="H224" s="27">
        <v>483</v>
      </c>
      <c r="I224" s="27">
        <v>254.4</v>
      </c>
      <c r="J224" s="27">
        <v>210.67</v>
      </c>
      <c r="K224" s="27">
        <f>J224/I224*100</f>
        <v>82.810534591194966</v>
      </c>
      <c r="L224" s="27">
        <v>112.9</v>
      </c>
      <c r="M224" s="27">
        <v>112</v>
      </c>
      <c r="N224" s="27">
        <v>56.575449999999996</v>
      </c>
      <c r="O224" s="27">
        <f>N224/M224*100</f>
        <v>50.513794642857135</v>
      </c>
      <c r="P224" s="27">
        <v>2337.9</v>
      </c>
      <c r="Q224" s="27">
        <v>1417.8</v>
      </c>
      <c r="R224" s="27">
        <v>1061.4954499999999</v>
      </c>
      <c r="S224" s="27">
        <f>R224/Q224*100</f>
        <v>74.869195232049648</v>
      </c>
      <c r="T224" s="27">
        <v>26377.599999999999</v>
      </c>
      <c r="U224" s="27">
        <v>30341.1</v>
      </c>
      <c r="V224" s="27">
        <v>26729.116309999998</v>
      </c>
      <c r="W224" s="27">
        <f>V224/U224*100</f>
        <v>88.095409559969809</v>
      </c>
      <c r="X224" s="27">
        <v>2622.8</v>
      </c>
      <c r="Y224" s="27">
        <v>2622.8</v>
      </c>
      <c r="Z224" s="27">
        <v>1719.28467</v>
      </c>
      <c r="AA224" s="27">
        <f>Z224/Y224*100</f>
        <v>65.551497254842147</v>
      </c>
      <c r="AB224" s="27">
        <v>122.6</v>
      </c>
      <c r="AC224" s="27">
        <v>121.5</v>
      </c>
      <c r="AD224" s="27">
        <v>57.077480000000001</v>
      </c>
      <c r="AE224" s="27">
        <f>AD224/AC224*100</f>
        <v>46.977349794238684</v>
      </c>
      <c r="AF224" s="27">
        <v>167877.2</v>
      </c>
      <c r="AG224" s="27">
        <v>181922.7</v>
      </c>
      <c r="AH224" s="27">
        <v>114817.93798</v>
      </c>
      <c r="AI224" s="27">
        <f>AH224/AG224*100</f>
        <v>63.113585044637091</v>
      </c>
      <c r="AJ224" s="27">
        <v>466.7</v>
      </c>
      <c r="AK224" s="27">
        <v>466.7</v>
      </c>
      <c r="AL224" s="27">
        <v>215.65571</v>
      </c>
      <c r="AM224" s="26">
        <f>AL224/AK224*100</f>
        <v>46.208637240197135</v>
      </c>
      <c r="AN224" s="27"/>
      <c r="AO224" s="27"/>
      <c r="AP224" s="27"/>
      <c r="AQ224" s="27"/>
      <c r="AR224" s="27">
        <v>466.7</v>
      </c>
      <c r="AS224" s="27">
        <v>466.7</v>
      </c>
      <c r="AT224" s="27">
        <v>100.52377</v>
      </c>
      <c r="AU224" s="27">
        <f>AT224/AS224*100</f>
        <v>21.539269337904436</v>
      </c>
      <c r="AV224" s="27">
        <v>466.7</v>
      </c>
      <c r="AW224" s="27">
        <v>466.7</v>
      </c>
      <c r="AX224" s="27">
        <v>0</v>
      </c>
      <c r="AY224" s="27">
        <f>AX224/AW224*100</f>
        <v>0</v>
      </c>
      <c r="AZ224" s="27">
        <v>927.1</v>
      </c>
      <c r="BA224" s="27">
        <v>927.1</v>
      </c>
      <c r="BB224" s="27">
        <v>695.7</v>
      </c>
      <c r="BC224" s="27">
        <f>BB224/BA224*100</f>
        <v>75.040448711034415</v>
      </c>
      <c r="BD224" s="27"/>
      <c r="BE224" s="27"/>
      <c r="BF224" s="27"/>
      <c r="BG224" s="27"/>
      <c r="BH224" s="27"/>
      <c r="BI224" s="27"/>
      <c r="BJ224" s="27"/>
      <c r="BK224" s="26"/>
      <c r="BL224" s="27">
        <v>9686.9</v>
      </c>
      <c r="BM224" s="27">
        <v>17804</v>
      </c>
      <c r="BN224" s="27">
        <v>10796.82149</v>
      </c>
      <c r="BO224" s="27">
        <f>BN224/BM224*100</f>
        <v>60.642672938665463</v>
      </c>
      <c r="BP224" s="27">
        <v>730.3</v>
      </c>
      <c r="BQ224" s="27">
        <v>1085.9000000000001</v>
      </c>
      <c r="BR224" s="27">
        <v>0</v>
      </c>
      <c r="BS224" s="27">
        <f>BR224/BQ224*100</f>
        <v>0</v>
      </c>
      <c r="BT224" s="27">
        <v>3.1</v>
      </c>
      <c r="BU224" s="27">
        <v>1.5</v>
      </c>
      <c r="BV224" s="27">
        <v>1.5</v>
      </c>
      <c r="BW224" s="27">
        <f>BV224/BU224*100</f>
        <v>100</v>
      </c>
      <c r="BX224" s="27"/>
      <c r="BY224" s="27"/>
      <c r="BZ224" s="27"/>
      <c r="CA224" s="27"/>
      <c r="CB224" s="27">
        <v>10.7</v>
      </c>
      <c r="CC224" s="27">
        <v>10.7</v>
      </c>
      <c r="CD224" s="27">
        <v>4.6130000000000004</v>
      </c>
      <c r="CE224" s="27">
        <f>CD224/CC224*100</f>
        <v>43.112149532710283</v>
      </c>
    </row>
    <row r="225" spans="1:83" x14ac:dyDescent="0.25">
      <c r="A225" s="135" t="s">
        <v>433</v>
      </c>
      <c r="B225" s="30">
        <f t="shared" si="196"/>
        <v>347</v>
      </c>
      <c r="C225" s="30">
        <f t="shared" si="197"/>
        <v>347.5</v>
      </c>
      <c r="D225" s="30">
        <f t="shared" si="198"/>
        <v>347.5</v>
      </c>
      <c r="E225" s="30"/>
      <c r="F225" s="30">
        <f t="shared" si="194"/>
        <v>206.98472000000001</v>
      </c>
      <c r="G225" s="26">
        <f t="shared" si="199"/>
        <v>59.563948201438855</v>
      </c>
      <c r="H225" s="26"/>
      <c r="I225" s="26"/>
      <c r="J225" s="26"/>
      <c r="K225" s="26"/>
      <c r="L225" s="26"/>
      <c r="M225" s="26"/>
      <c r="N225" s="26"/>
      <c r="O225" s="27"/>
      <c r="P225" s="26"/>
      <c r="Q225" s="26"/>
      <c r="R225" s="26"/>
      <c r="S225" s="27"/>
      <c r="T225" s="26"/>
      <c r="U225" s="26"/>
      <c r="V225" s="26"/>
      <c r="W225" s="27"/>
      <c r="X225" s="26"/>
      <c r="Y225" s="26"/>
      <c r="Z225" s="26"/>
      <c r="AA225" s="26"/>
      <c r="AB225" s="26"/>
      <c r="AC225" s="26"/>
      <c r="AD225" s="26"/>
      <c r="AE225" s="27"/>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7"/>
      <c r="BD225" s="26"/>
      <c r="BE225" s="26"/>
      <c r="BF225" s="26"/>
      <c r="BG225" s="26"/>
      <c r="BH225" s="26">
        <v>347</v>
      </c>
      <c r="BI225" s="26">
        <v>347.5</v>
      </c>
      <c r="BJ225" s="26">
        <v>206.98472000000001</v>
      </c>
      <c r="BK225" s="26">
        <f>BJ225/BI225*100</f>
        <v>59.563948201438855</v>
      </c>
      <c r="BL225" s="26"/>
      <c r="BM225" s="26"/>
      <c r="BN225" s="26"/>
      <c r="BO225" s="26"/>
      <c r="BP225" s="26"/>
      <c r="BQ225" s="26"/>
      <c r="BR225" s="26"/>
      <c r="BS225" s="27"/>
      <c r="BT225" s="26"/>
      <c r="BU225" s="26"/>
      <c r="BV225" s="26"/>
      <c r="BW225" s="27"/>
      <c r="BX225" s="26"/>
      <c r="BY225" s="26"/>
      <c r="BZ225" s="26"/>
      <c r="CA225" s="27"/>
      <c r="CB225" s="26"/>
      <c r="CC225" s="26"/>
      <c r="CD225" s="26"/>
      <c r="CE225" s="26"/>
    </row>
    <row r="226" spans="1:83" x14ac:dyDescent="0.25">
      <c r="A226" s="135" t="s">
        <v>357</v>
      </c>
      <c r="B226" s="30">
        <f t="shared" si="196"/>
        <v>0</v>
      </c>
      <c r="C226" s="30">
        <f t="shared" si="197"/>
        <v>0</v>
      </c>
      <c r="D226" s="30">
        <f t="shared" si="198"/>
        <v>0</v>
      </c>
      <c r="E226" s="30"/>
      <c r="F226" s="30">
        <f t="shared" si="194"/>
        <v>0</v>
      </c>
      <c r="G226" s="26"/>
      <c r="H226" s="26"/>
      <c r="I226" s="26"/>
      <c r="J226" s="26"/>
      <c r="K226" s="26"/>
      <c r="L226" s="26"/>
      <c r="M226" s="26"/>
      <c r="N226" s="26"/>
      <c r="O226" s="27"/>
      <c r="P226" s="26"/>
      <c r="Q226" s="26"/>
      <c r="R226" s="26"/>
      <c r="S226" s="27"/>
      <c r="T226" s="26"/>
      <c r="U226" s="26"/>
      <c r="V226" s="26"/>
      <c r="W226" s="27"/>
      <c r="X226" s="26"/>
      <c r="Y226" s="26"/>
      <c r="Z226" s="26"/>
      <c r="AA226" s="26"/>
      <c r="AB226" s="26"/>
      <c r="AC226" s="26"/>
      <c r="AD226" s="26"/>
      <c r="AE226" s="27"/>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7"/>
      <c r="BD226" s="26"/>
      <c r="BE226" s="26"/>
      <c r="BF226" s="26"/>
      <c r="BG226" s="26"/>
      <c r="BH226" s="26"/>
      <c r="BI226" s="26"/>
      <c r="BJ226" s="26"/>
      <c r="BK226" s="26"/>
      <c r="BL226" s="26"/>
      <c r="BM226" s="26"/>
      <c r="BN226" s="26"/>
      <c r="BO226" s="26"/>
      <c r="BP226" s="26"/>
      <c r="BQ226" s="26"/>
      <c r="BR226" s="26"/>
      <c r="BS226" s="27"/>
      <c r="BT226" s="26"/>
      <c r="BU226" s="26"/>
      <c r="BV226" s="26"/>
      <c r="BW226" s="27"/>
      <c r="BX226" s="26"/>
      <c r="BY226" s="26"/>
      <c r="BZ226" s="26"/>
      <c r="CA226" s="27"/>
      <c r="CB226" s="26"/>
      <c r="CC226" s="26"/>
      <c r="CD226" s="26"/>
      <c r="CE226" s="26"/>
    </row>
    <row r="227" spans="1:83" x14ac:dyDescent="0.25">
      <c r="A227" s="135" t="s">
        <v>434</v>
      </c>
      <c r="B227" s="30">
        <f t="shared" si="196"/>
        <v>0</v>
      </c>
      <c r="C227" s="30">
        <f t="shared" si="197"/>
        <v>0</v>
      </c>
      <c r="D227" s="30">
        <f t="shared" si="198"/>
        <v>0</v>
      </c>
      <c r="E227" s="30"/>
      <c r="F227" s="30">
        <f t="shared" si="194"/>
        <v>0</v>
      </c>
      <c r="G227" s="26"/>
      <c r="H227" s="26"/>
      <c r="I227" s="26"/>
      <c r="J227" s="26"/>
      <c r="K227" s="26"/>
      <c r="L227" s="26"/>
      <c r="M227" s="26"/>
      <c r="N227" s="26"/>
      <c r="O227" s="27"/>
      <c r="P227" s="26"/>
      <c r="Q227" s="26"/>
      <c r="R227" s="26"/>
      <c r="S227" s="27"/>
      <c r="T227" s="26"/>
      <c r="U227" s="26"/>
      <c r="V227" s="26"/>
      <c r="W227" s="27"/>
      <c r="X227" s="26"/>
      <c r="Y227" s="26"/>
      <c r="Z227" s="26"/>
      <c r="AA227" s="26"/>
      <c r="AB227" s="26"/>
      <c r="AC227" s="26"/>
      <c r="AD227" s="26"/>
      <c r="AE227" s="27"/>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7"/>
      <c r="BD227" s="26"/>
      <c r="BE227" s="26"/>
      <c r="BF227" s="26"/>
      <c r="BG227" s="26"/>
      <c r="BH227" s="26"/>
      <c r="BI227" s="26"/>
      <c r="BJ227" s="26"/>
      <c r="BK227" s="26"/>
      <c r="BL227" s="26"/>
      <c r="BM227" s="26"/>
      <c r="BN227" s="26"/>
      <c r="BO227" s="26"/>
      <c r="BP227" s="26"/>
      <c r="BQ227" s="26"/>
      <c r="BR227" s="26"/>
      <c r="BS227" s="27"/>
      <c r="BT227" s="26"/>
      <c r="BU227" s="26"/>
      <c r="BV227" s="26"/>
      <c r="BW227" s="27"/>
      <c r="BX227" s="26"/>
      <c r="BY227" s="26"/>
      <c r="BZ227" s="26"/>
      <c r="CA227" s="27"/>
      <c r="CB227" s="26"/>
      <c r="CC227" s="26"/>
      <c r="CD227" s="26"/>
      <c r="CE227" s="26"/>
    </row>
    <row r="228" spans="1:83" x14ac:dyDescent="0.25">
      <c r="A228" s="135" t="s">
        <v>255</v>
      </c>
      <c r="B228" s="30">
        <f t="shared" si="196"/>
        <v>694.3</v>
      </c>
      <c r="C228" s="30">
        <f t="shared" si="197"/>
        <v>694.9</v>
      </c>
      <c r="D228" s="30">
        <f t="shared" si="198"/>
        <v>694.9</v>
      </c>
      <c r="E228" s="30"/>
      <c r="F228" s="30">
        <f t="shared" si="194"/>
        <v>444.24254999999999</v>
      </c>
      <c r="G228" s="26">
        <f t="shared" ref="G228:G259" si="212">F228/C228*100</f>
        <v>63.928989782702551</v>
      </c>
      <c r="H228" s="26"/>
      <c r="I228" s="26"/>
      <c r="J228" s="26"/>
      <c r="K228" s="26"/>
      <c r="L228" s="26"/>
      <c r="M228" s="26"/>
      <c r="N228" s="26"/>
      <c r="O228" s="27"/>
      <c r="P228" s="26"/>
      <c r="Q228" s="26"/>
      <c r="R228" s="26"/>
      <c r="S228" s="27"/>
      <c r="T228" s="26"/>
      <c r="U228" s="26"/>
      <c r="V228" s="26"/>
      <c r="W228" s="27"/>
      <c r="X228" s="26"/>
      <c r="Y228" s="26"/>
      <c r="Z228" s="26"/>
      <c r="AA228" s="26"/>
      <c r="AB228" s="26"/>
      <c r="AC228" s="26"/>
      <c r="AD228" s="26"/>
      <c r="AE228" s="27"/>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7"/>
      <c r="BD228" s="26"/>
      <c r="BE228" s="26"/>
      <c r="BF228" s="26"/>
      <c r="BG228" s="26"/>
      <c r="BH228" s="26">
        <v>694.3</v>
      </c>
      <c r="BI228" s="26">
        <v>694.9</v>
      </c>
      <c r="BJ228" s="26">
        <v>444.24254999999999</v>
      </c>
      <c r="BK228" s="26">
        <f>BJ228/BI228*100</f>
        <v>63.928989782702551</v>
      </c>
      <c r="BL228" s="26"/>
      <c r="BM228" s="26"/>
      <c r="BN228" s="26"/>
      <c r="BO228" s="26"/>
      <c r="BP228" s="26"/>
      <c r="BQ228" s="26"/>
      <c r="BR228" s="26"/>
      <c r="BS228" s="27"/>
      <c r="BT228" s="26"/>
      <c r="BU228" s="26"/>
      <c r="BV228" s="26"/>
      <c r="BW228" s="27"/>
      <c r="BX228" s="26"/>
      <c r="BY228" s="26"/>
      <c r="BZ228" s="26"/>
      <c r="CA228" s="27"/>
      <c r="CB228" s="26"/>
      <c r="CC228" s="26"/>
      <c r="CD228" s="26"/>
      <c r="CE228" s="26"/>
    </row>
    <row r="229" spans="1:83" x14ac:dyDescent="0.25">
      <c r="A229" s="135" t="s">
        <v>272</v>
      </c>
      <c r="B229" s="30">
        <f t="shared" si="196"/>
        <v>347</v>
      </c>
      <c r="C229" s="30">
        <f t="shared" si="197"/>
        <v>347.5</v>
      </c>
      <c r="D229" s="30">
        <f t="shared" si="198"/>
        <v>347.5</v>
      </c>
      <c r="E229" s="30"/>
      <c r="F229" s="30">
        <f t="shared" si="194"/>
        <v>213.76770999999999</v>
      </c>
      <c r="G229" s="26">
        <f t="shared" si="212"/>
        <v>61.515887769784172</v>
      </c>
      <c r="H229" s="26"/>
      <c r="I229" s="26"/>
      <c r="J229" s="26"/>
      <c r="K229" s="26"/>
      <c r="L229" s="26"/>
      <c r="M229" s="26"/>
      <c r="N229" s="26"/>
      <c r="O229" s="27"/>
      <c r="P229" s="26"/>
      <c r="Q229" s="26"/>
      <c r="R229" s="26"/>
      <c r="S229" s="27"/>
      <c r="T229" s="26"/>
      <c r="U229" s="26"/>
      <c r="V229" s="26"/>
      <c r="W229" s="27"/>
      <c r="X229" s="26"/>
      <c r="Y229" s="26"/>
      <c r="Z229" s="26"/>
      <c r="AA229" s="26"/>
      <c r="AB229" s="26"/>
      <c r="AC229" s="26"/>
      <c r="AD229" s="26"/>
      <c r="AE229" s="27"/>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7"/>
      <c r="BD229" s="26"/>
      <c r="BE229" s="26"/>
      <c r="BF229" s="26"/>
      <c r="BG229" s="27"/>
      <c r="BH229" s="26">
        <v>347</v>
      </c>
      <c r="BI229" s="26">
        <v>347.5</v>
      </c>
      <c r="BJ229" s="26">
        <v>213.76770999999999</v>
      </c>
      <c r="BK229" s="26">
        <f>BJ229/BI229*100</f>
        <v>61.515887769784172</v>
      </c>
      <c r="BL229" s="26"/>
      <c r="BM229" s="26"/>
      <c r="BN229" s="26"/>
      <c r="BO229" s="26"/>
      <c r="BP229" s="26"/>
      <c r="BQ229" s="26"/>
      <c r="BR229" s="26"/>
      <c r="BS229" s="27"/>
      <c r="BT229" s="26"/>
      <c r="BU229" s="26"/>
      <c r="BV229" s="26"/>
      <c r="BW229" s="27"/>
      <c r="BX229" s="26"/>
      <c r="BY229" s="26"/>
      <c r="BZ229" s="26"/>
      <c r="CA229" s="27"/>
      <c r="CB229" s="26"/>
      <c r="CC229" s="26"/>
      <c r="CD229" s="26"/>
      <c r="CE229" s="26"/>
    </row>
    <row r="230" spans="1:83" s="154" customFormat="1" ht="31.5" x14ac:dyDescent="0.25">
      <c r="A230" s="137" t="s">
        <v>260</v>
      </c>
      <c r="B230" s="75">
        <f t="shared" si="196"/>
        <v>373871.50000000006</v>
      </c>
      <c r="C230" s="75">
        <f t="shared" si="197"/>
        <v>412122.8000000001</v>
      </c>
      <c r="D230" s="75">
        <f t="shared" si="198"/>
        <v>412122.8000000001</v>
      </c>
      <c r="E230" s="75"/>
      <c r="F230" s="75">
        <f t="shared" si="194"/>
        <v>283217.17894999997</v>
      </c>
      <c r="G230" s="29">
        <f t="shared" si="212"/>
        <v>68.72155070042227</v>
      </c>
      <c r="H230" s="29">
        <f>SUM(H231:H241)</f>
        <v>689.4</v>
      </c>
      <c r="I230" s="29">
        <f>SUM(I231:I241)</f>
        <v>77.3</v>
      </c>
      <c r="J230" s="29">
        <f>SUM(J231:J241)</f>
        <v>77.3</v>
      </c>
      <c r="K230" s="29">
        <f>J230/I230*100</f>
        <v>100</v>
      </c>
      <c r="L230" s="29">
        <f>SUM(L231:L241)</f>
        <v>248.6</v>
      </c>
      <c r="M230" s="29">
        <f>SUM(M231:M241)</f>
        <v>246.5</v>
      </c>
      <c r="N230" s="29">
        <f>SUM(N231:N241)</f>
        <v>126.63453</v>
      </c>
      <c r="O230" s="29">
        <f>N230/M230*100</f>
        <v>51.373034482758619</v>
      </c>
      <c r="P230" s="29">
        <f>SUM(P231:P241)</f>
        <v>3928.9</v>
      </c>
      <c r="Q230" s="29">
        <f>SUM(Q231:Q241)</f>
        <v>2147.8000000000002</v>
      </c>
      <c r="R230" s="29">
        <f>SUM(R231:R241)</f>
        <v>1966.1134399999999</v>
      </c>
      <c r="S230" s="29">
        <f>R230/Q230*100</f>
        <v>91.540806406555532</v>
      </c>
      <c r="T230" s="29">
        <f>SUM(T231:T241)</f>
        <v>68427.899999999994</v>
      </c>
      <c r="U230" s="29">
        <f>SUM(U231:U241)</f>
        <v>79894.600000000006</v>
      </c>
      <c r="V230" s="29">
        <f>SUM(V231:V241)</f>
        <v>64004.636299999998</v>
      </c>
      <c r="W230" s="29">
        <f>V230/U230*100</f>
        <v>80.111342068174821</v>
      </c>
      <c r="X230" s="29">
        <f>SUM(X231:X241)</f>
        <v>6435.7</v>
      </c>
      <c r="Y230" s="29">
        <f>SUM(Y231:Y241)</f>
        <v>6435.7</v>
      </c>
      <c r="Z230" s="29">
        <f>SUM(Z231:Z241)</f>
        <v>2548.5263599999998</v>
      </c>
      <c r="AA230" s="29">
        <f>Z230/Y230*100</f>
        <v>39.599831564553973</v>
      </c>
      <c r="AB230" s="29">
        <f>SUM(AB231:AB241)</f>
        <v>250.5</v>
      </c>
      <c r="AC230" s="29">
        <f>SUM(AC231:AC241)</f>
        <v>248.3</v>
      </c>
      <c r="AD230" s="29">
        <f>SUM(AD231:AD241)</f>
        <v>158.71487999999999</v>
      </c>
      <c r="AE230" s="29">
        <f>AD230/AC230*100</f>
        <v>63.920612162706405</v>
      </c>
      <c r="AF230" s="29">
        <f>SUM(AF231:AF241)</f>
        <v>271118.5</v>
      </c>
      <c r="AG230" s="29">
        <f>SUM(AG231:AG241)</f>
        <v>288164.2</v>
      </c>
      <c r="AH230" s="29">
        <f>SUM(AH231:AH241)</f>
        <v>193642.92228999999</v>
      </c>
      <c r="AI230" s="29">
        <f>AH230/AG230*100</f>
        <v>67.198813138481455</v>
      </c>
      <c r="AJ230" s="29">
        <f>SUM(AJ231:AJ241)</f>
        <v>933.5</v>
      </c>
      <c r="AK230" s="29">
        <f>SUM(AK231:AK241)</f>
        <v>933.5</v>
      </c>
      <c r="AL230" s="29">
        <f>SUM(AL231:AL241)</f>
        <v>746.8</v>
      </c>
      <c r="AM230" s="28">
        <f>AL230/AK230*100</f>
        <v>80</v>
      </c>
      <c r="AN230" s="29">
        <f>SUM(AN231:AN241)</f>
        <v>20.9</v>
      </c>
      <c r="AO230" s="29">
        <f>SUM(AO231:AO241)</f>
        <v>12.5</v>
      </c>
      <c r="AP230" s="29">
        <f>SUM(AP231:AP241)</f>
        <v>0</v>
      </c>
      <c r="AQ230" s="29">
        <f>AP230/AO230*100</f>
        <v>0</v>
      </c>
      <c r="AR230" s="29">
        <f t="shared" ref="AR230" si="213">SUM(AR231:AR241)</f>
        <v>466.7</v>
      </c>
      <c r="AS230" s="29">
        <f t="shared" ref="AS230:BB230" si="214">SUM(AS231:AS241)</f>
        <v>466.7</v>
      </c>
      <c r="AT230" s="29">
        <f t="shared" si="214"/>
        <v>350.02499999999998</v>
      </c>
      <c r="AU230" s="29">
        <f t="shared" si="214"/>
        <v>75</v>
      </c>
      <c r="AV230" s="29">
        <f t="shared" ref="AV230" si="215">SUM(AV231:AV241)</f>
        <v>466.7</v>
      </c>
      <c r="AW230" s="29">
        <f t="shared" si="214"/>
        <v>466.7</v>
      </c>
      <c r="AX230" s="29">
        <f t="shared" si="214"/>
        <v>278.08803999999998</v>
      </c>
      <c r="AY230" s="29">
        <f t="shared" si="214"/>
        <v>59.58603814013285</v>
      </c>
      <c r="AZ230" s="29">
        <f t="shared" ref="AZ230" si="216">SUM(AZ231:AZ241)</f>
        <v>1653.3</v>
      </c>
      <c r="BA230" s="29">
        <f t="shared" si="214"/>
        <v>1653.3</v>
      </c>
      <c r="BB230" s="29">
        <f t="shared" si="214"/>
        <v>1240.2</v>
      </c>
      <c r="BC230" s="29">
        <f>BB230/BA230*100</f>
        <v>75.013609145345669</v>
      </c>
      <c r="BD230" s="29">
        <v>1867</v>
      </c>
      <c r="BE230" s="29">
        <f>SUM(BE231:BE241)</f>
        <v>1867</v>
      </c>
      <c r="BF230" s="29">
        <f>SUM(BF231:BF241)</f>
        <v>1146.5085200000001</v>
      </c>
      <c r="BG230" s="29">
        <f>BF230/BE230*100</f>
        <v>61.40913336904125</v>
      </c>
      <c r="BH230" s="29">
        <f>SUM(BH231:BH241)</f>
        <v>1735</v>
      </c>
      <c r="BI230" s="29">
        <f>SUM(BI231:BI241)</f>
        <v>1737.5</v>
      </c>
      <c r="BJ230" s="29">
        <f>SUM(BJ231:BJ241)</f>
        <v>1064.0954900000002</v>
      </c>
      <c r="BK230" s="28">
        <f>BJ230/BI230*100</f>
        <v>61.242905899280586</v>
      </c>
      <c r="BL230" s="29">
        <f>SUM(BL231:BL241)</f>
        <v>14764.7</v>
      </c>
      <c r="BM230" s="29">
        <f>SUM(BM231:BM241)</f>
        <v>26588.9</v>
      </c>
      <c r="BN230" s="29">
        <f>SUM(BN231:BN241)</f>
        <v>15784.7</v>
      </c>
      <c r="BO230" s="29">
        <f>BN230/BM230*100</f>
        <v>59.365750369515105</v>
      </c>
      <c r="BP230" s="29">
        <f>SUM(BP231:BP241)</f>
        <v>635</v>
      </c>
      <c r="BQ230" s="29">
        <f>SUM(BQ231:BQ241)</f>
        <v>953.9</v>
      </c>
      <c r="BR230" s="29">
        <f>SUM(BR231:BR241)</f>
        <v>0</v>
      </c>
      <c r="BS230" s="29">
        <f>BR230/BQ230*100</f>
        <v>0</v>
      </c>
      <c r="BT230" s="29">
        <f>SUM(BT231:BT241)</f>
        <v>3.7</v>
      </c>
      <c r="BU230" s="29">
        <f>SUM(BU231:BU241)</f>
        <v>2.9</v>
      </c>
      <c r="BV230" s="29">
        <f>SUM(BV231:BV241)</f>
        <v>2.9</v>
      </c>
      <c r="BW230" s="29">
        <f>BV230/BU230*100</f>
        <v>100</v>
      </c>
      <c r="BX230" s="29"/>
      <c r="BY230" s="29"/>
      <c r="BZ230" s="29"/>
      <c r="CA230" s="29"/>
      <c r="CB230" s="29">
        <f>SUM(CB231:CB241)</f>
        <v>225.5</v>
      </c>
      <c r="CC230" s="29">
        <f>SUM(CC231:CC241)</f>
        <v>225.5</v>
      </c>
      <c r="CD230" s="29">
        <f>SUM(CD231:CD241)</f>
        <v>79.014099999999999</v>
      </c>
      <c r="CE230" s="29">
        <f>CD230/CC230*100</f>
        <v>35.039512195121951</v>
      </c>
    </row>
    <row r="231" spans="1:83" ht="21" customHeight="1" x14ac:dyDescent="0.25">
      <c r="A231" s="135" t="s">
        <v>240</v>
      </c>
      <c r="B231" s="30">
        <f t="shared" si="196"/>
        <v>372136.50000000006</v>
      </c>
      <c r="C231" s="30">
        <f t="shared" si="197"/>
        <v>410385.3000000001</v>
      </c>
      <c r="D231" s="30">
        <f t="shared" si="198"/>
        <v>410385.3000000001</v>
      </c>
      <c r="E231" s="30"/>
      <c r="F231" s="30">
        <f t="shared" si="194"/>
        <v>282153.08345999999</v>
      </c>
      <c r="G231" s="27">
        <f t="shared" si="212"/>
        <v>68.753213982079757</v>
      </c>
      <c r="H231" s="27">
        <v>689.4</v>
      </c>
      <c r="I231" s="27">
        <v>77.3</v>
      </c>
      <c r="J231" s="27">
        <v>77.3</v>
      </c>
      <c r="K231" s="27">
        <f>J231/I231*100</f>
        <v>100</v>
      </c>
      <c r="L231" s="27">
        <v>248.6</v>
      </c>
      <c r="M231" s="27">
        <v>246.5</v>
      </c>
      <c r="N231" s="27">
        <v>126.63453</v>
      </c>
      <c r="O231" s="27">
        <f>N231/M231*100</f>
        <v>51.373034482758619</v>
      </c>
      <c r="P231" s="27">
        <v>3928.9</v>
      </c>
      <c r="Q231" s="27">
        <v>2147.8000000000002</v>
      </c>
      <c r="R231" s="27">
        <v>1966.1134399999999</v>
      </c>
      <c r="S231" s="27">
        <f>R231/Q231*100</f>
        <v>91.540806406555532</v>
      </c>
      <c r="T231" s="27">
        <v>68427.899999999994</v>
      </c>
      <c r="U231" s="27">
        <v>79894.600000000006</v>
      </c>
      <c r="V231" s="27">
        <v>64004.636299999998</v>
      </c>
      <c r="W231" s="27">
        <f>V231/U231*100</f>
        <v>80.111342068174821</v>
      </c>
      <c r="X231" s="27">
        <v>6435.7</v>
      </c>
      <c r="Y231" s="27">
        <v>6435.7</v>
      </c>
      <c r="Z231" s="27">
        <v>2548.5263599999998</v>
      </c>
      <c r="AA231" s="27">
        <f>Z231/Y231*100</f>
        <v>39.599831564553973</v>
      </c>
      <c r="AB231" s="27">
        <v>250.5</v>
      </c>
      <c r="AC231" s="27">
        <v>248.3</v>
      </c>
      <c r="AD231" s="27">
        <v>158.71487999999999</v>
      </c>
      <c r="AE231" s="27">
        <f>AD231/AC231*100</f>
        <v>63.920612162706405</v>
      </c>
      <c r="AF231" s="27">
        <v>271118.5</v>
      </c>
      <c r="AG231" s="27">
        <v>288164.2</v>
      </c>
      <c r="AH231" s="27">
        <v>193642.92228999999</v>
      </c>
      <c r="AI231" s="27">
        <f>AH231/AG231*100</f>
        <v>67.198813138481455</v>
      </c>
      <c r="AJ231" s="27">
        <v>933.5</v>
      </c>
      <c r="AK231" s="27">
        <v>933.5</v>
      </c>
      <c r="AL231" s="27">
        <v>746.8</v>
      </c>
      <c r="AM231" s="26">
        <f>AL231/AK231*100</f>
        <v>80</v>
      </c>
      <c r="AN231" s="26">
        <v>20.9</v>
      </c>
      <c r="AO231" s="26">
        <v>12.5</v>
      </c>
      <c r="AP231" s="27">
        <v>0</v>
      </c>
      <c r="AQ231" s="27">
        <f>AP231/AO231*100</f>
        <v>0</v>
      </c>
      <c r="AR231" s="27">
        <v>466.7</v>
      </c>
      <c r="AS231" s="27">
        <v>466.7</v>
      </c>
      <c r="AT231" s="27">
        <v>350.02499999999998</v>
      </c>
      <c r="AU231" s="27">
        <f>AT231/AS231*100</f>
        <v>75</v>
      </c>
      <c r="AV231" s="27">
        <v>466.7</v>
      </c>
      <c r="AW231" s="27">
        <v>466.7</v>
      </c>
      <c r="AX231" s="27">
        <v>278.08803999999998</v>
      </c>
      <c r="AY231" s="27">
        <f>AX231/AW231*100</f>
        <v>59.58603814013285</v>
      </c>
      <c r="AZ231" s="27">
        <v>1653.3</v>
      </c>
      <c r="BA231" s="27">
        <v>1653.3</v>
      </c>
      <c r="BB231" s="27">
        <v>1240.2</v>
      </c>
      <c r="BC231" s="27">
        <f>BB231/BA231*100</f>
        <v>75.013609145345669</v>
      </c>
      <c r="BD231" s="27">
        <v>1867</v>
      </c>
      <c r="BE231" s="27">
        <v>1867</v>
      </c>
      <c r="BF231" s="27">
        <v>1146.5085200000001</v>
      </c>
      <c r="BG231" s="27">
        <f>BF231/BE231*100</f>
        <v>61.40913336904125</v>
      </c>
      <c r="BH231" s="27"/>
      <c r="BI231" s="27"/>
      <c r="BJ231" s="27"/>
      <c r="BK231" s="26"/>
      <c r="BL231" s="27">
        <v>14764.7</v>
      </c>
      <c r="BM231" s="27">
        <v>26588.9</v>
      </c>
      <c r="BN231" s="27">
        <v>15784.7</v>
      </c>
      <c r="BO231" s="27">
        <f>BN231/BM231*100</f>
        <v>59.365750369515105</v>
      </c>
      <c r="BP231" s="27">
        <v>635</v>
      </c>
      <c r="BQ231" s="27">
        <v>953.9</v>
      </c>
      <c r="BR231" s="27">
        <v>0</v>
      </c>
      <c r="BS231" s="27">
        <f>BR231/BQ231*100</f>
        <v>0</v>
      </c>
      <c r="BT231" s="27">
        <v>3.7</v>
      </c>
      <c r="BU231" s="27">
        <v>2.9</v>
      </c>
      <c r="BV231" s="27">
        <v>2.9</v>
      </c>
      <c r="BW231" s="27">
        <f>BV231/BU231*100</f>
        <v>100</v>
      </c>
      <c r="BX231" s="27"/>
      <c r="BY231" s="27"/>
      <c r="BZ231" s="27"/>
      <c r="CA231" s="27"/>
      <c r="CB231" s="27">
        <v>225.5</v>
      </c>
      <c r="CC231" s="27">
        <v>225.5</v>
      </c>
      <c r="CD231" s="27">
        <v>79.014099999999999</v>
      </c>
      <c r="CE231" s="27">
        <f>CD231/CC231*100</f>
        <v>35.039512195121951</v>
      </c>
    </row>
    <row r="232" spans="1:83" x14ac:dyDescent="0.25">
      <c r="A232" s="135" t="s">
        <v>435</v>
      </c>
      <c r="B232" s="30">
        <f t="shared" si="196"/>
        <v>347</v>
      </c>
      <c r="C232" s="30">
        <f t="shared" si="197"/>
        <v>347.5</v>
      </c>
      <c r="D232" s="30">
        <f t="shared" si="198"/>
        <v>347.5</v>
      </c>
      <c r="E232" s="30"/>
      <c r="F232" s="30">
        <f t="shared" si="194"/>
        <v>228.49314999999999</v>
      </c>
      <c r="G232" s="26">
        <f t="shared" si="212"/>
        <v>65.75342446043166</v>
      </c>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7"/>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v>347</v>
      </c>
      <c r="BI232" s="26">
        <v>347.5</v>
      </c>
      <c r="BJ232" s="26">
        <v>228.49314999999999</v>
      </c>
      <c r="BK232" s="26">
        <f t="shared" ref="BK232:BK242" si="217">BJ232/BI232*100</f>
        <v>65.75342446043166</v>
      </c>
      <c r="BL232" s="26"/>
      <c r="BM232" s="26"/>
      <c r="BN232" s="26"/>
      <c r="BO232" s="27"/>
      <c r="BP232" s="26"/>
      <c r="BQ232" s="26"/>
      <c r="BR232" s="26"/>
      <c r="BS232" s="27"/>
      <c r="BT232" s="26"/>
      <c r="BU232" s="26"/>
      <c r="BV232" s="26"/>
      <c r="BW232" s="27"/>
      <c r="BX232" s="26"/>
      <c r="BY232" s="26"/>
      <c r="BZ232" s="26"/>
      <c r="CA232" s="27"/>
      <c r="CB232" s="26"/>
      <c r="CC232" s="26"/>
      <c r="CD232" s="26"/>
      <c r="CE232" s="26"/>
    </row>
    <row r="233" spans="1:83" x14ac:dyDescent="0.25">
      <c r="A233" s="135" t="s">
        <v>436</v>
      </c>
      <c r="B233" s="30">
        <f t="shared" si="196"/>
        <v>0</v>
      </c>
      <c r="C233" s="30">
        <f t="shared" si="197"/>
        <v>0</v>
      </c>
      <c r="D233" s="30">
        <f t="shared" si="198"/>
        <v>0</v>
      </c>
      <c r="E233" s="30"/>
      <c r="F233" s="30">
        <f t="shared" si="194"/>
        <v>0</v>
      </c>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7"/>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7"/>
      <c r="BP233" s="26"/>
      <c r="BQ233" s="26"/>
      <c r="BR233" s="26"/>
      <c r="BS233" s="27"/>
      <c r="BT233" s="26"/>
      <c r="BU233" s="26"/>
      <c r="BV233" s="26"/>
      <c r="BW233" s="27"/>
      <c r="BX233" s="26"/>
      <c r="BY233" s="26"/>
      <c r="BZ233" s="26"/>
      <c r="CA233" s="27"/>
      <c r="CB233" s="26"/>
      <c r="CC233" s="26"/>
      <c r="CD233" s="26"/>
      <c r="CE233" s="26"/>
    </row>
    <row r="234" spans="1:83" x14ac:dyDescent="0.25">
      <c r="A234" s="135" t="s">
        <v>437</v>
      </c>
      <c r="B234" s="30">
        <f t="shared" si="196"/>
        <v>138.80000000000001</v>
      </c>
      <c r="C234" s="30">
        <f t="shared" si="197"/>
        <v>139</v>
      </c>
      <c r="D234" s="30">
        <f t="shared" si="198"/>
        <v>139</v>
      </c>
      <c r="E234" s="30"/>
      <c r="F234" s="30">
        <f t="shared" si="194"/>
        <v>81.904149999999987</v>
      </c>
      <c r="G234" s="26">
        <f t="shared" si="212"/>
        <v>58.9238489208633</v>
      </c>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7"/>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v>138.80000000000001</v>
      </c>
      <c r="BI234" s="26">
        <v>139</v>
      </c>
      <c r="BJ234" s="26">
        <v>81.904149999999987</v>
      </c>
      <c r="BK234" s="26">
        <f t="shared" si="217"/>
        <v>58.9238489208633</v>
      </c>
      <c r="BL234" s="26"/>
      <c r="BM234" s="26"/>
      <c r="BN234" s="26"/>
      <c r="BO234" s="27"/>
      <c r="BP234" s="26"/>
      <c r="BQ234" s="26"/>
      <c r="BR234" s="26"/>
      <c r="BS234" s="27"/>
      <c r="BT234" s="26"/>
      <c r="BU234" s="26"/>
      <c r="BV234" s="26"/>
      <c r="BW234" s="27"/>
      <c r="BX234" s="26"/>
      <c r="BY234" s="26"/>
      <c r="BZ234" s="26"/>
      <c r="CA234" s="27"/>
      <c r="CB234" s="26"/>
      <c r="CC234" s="26"/>
      <c r="CD234" s="26"/>
      <c r="CE234" s="26"/>
    </row>
    <row r="235" spans="1:83" x14ac:dyDescent="0.25">
      <c r="A235" s="135" t="s">
        <v>438</v>
      </c>
      <c r="B235" s="30">
        <f t="shared" si="196"/>
        <v>0</v>
      </c>
      <c r="C235" s="30">
        <f t="shared" si="197"/>
        <v>0</v>
      </c>
      <c r="D235" s="30">
        <f t="shared" si="198"/>
        <v>0</v>
      </c>
      <c r="E235" s="30"/>
      <c r="F235" s="30">
        <f t="shared" si="194"/>
        <v>0</v>
      </c>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7"/>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7"/>
      <c r="BP235" s="26"/>
      <c r="BQ235" s="26"/>
      <c r="BR235" s="26"/>
      <c r="BS235" s="27"/>
      <c r="BT235" s="26"/>
      <c r="BU235" s="26"/>
      <c r="BV235" s="26"/>
      <c r="BW235" s="27"/>
      <c r="BX235" s="26"/>
      <c r="BY235" s="26"/>
      <c r="BZ235" s="26"/>
      <c r="CA235" s="27"/>
      <c r="CB235" s="26"/>
      <c r="CC235" s="26"/>
      <c r="CD235" s="26"/>
      <c r="CE235" s="26"/>
    </row>
    <row r="236" spans="1:83" x14ac:dyDescent="0.25">
      <c r="A236" s="135" t="s">
        <v>439</v>
      </c>
      <c r="B236" s="30">
        <f t="shared" si="196"/>
        <v>138.80000000000001</v>
      </c>
      <c r="C236" s="30">
        <f t="shared" si="197"/>
        <v>139</v>
      </c>
      <c r="D236" s="30">
        <f t="shared" si="198"/>
        <v>139</v>
      </c>
      <c r="E236" s="30"/>
      <c r="F236" s="30">
        <f t="shared" si="194"/>
        <v>83.532579999999996</v>
      </c>
      <c r="G236" s="26">
        <f t="shared" si="212"/>
        <v>60.095381294964021</v>
      </c>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7"/>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v>138.80000000000001</v>
      </c>
      <c r="BI236" s="26">
        <v>139</v>
      </c>
      <c r="BJ236" s="26">
        <v>83.532579999999996</v>
      </c>
      <c r="BK236" s="26">
        <f t="shared" si="217"/>
        <v>60.095381294964021</v>
      </c>
      <c r="BL236" s="26"/>
      <c r="BM236" s="26"/>
      <c r="BN236" s="26"/>
      <c r="BO236" s="27"/>
      <c r="BP236" s="26"/>
      <c r="BQ236" s="26"/>
      <c r="BR236" s="26"/>
      <c r="BS236" s="27"/>
      <c r="BT236" s="26"/>
      <c r="BU236" s="26"/>
      <c r="BV236" s="26"/>
      <c r="BW236" s="27"/>
      <c r="BX236" s="26"/>
      <c r="BY236" s="26"/>
      <c r="BZ236" s="26"/>
      <c r="CA236" s="27"/>
      <c r="CB236" s="26"/>
      <c r="CC236" s="26"/>
      <c r="CD236" s="26"/>
      <c r="CE236" s="26"/>
    </row>
    <row r="237" spans="1:83" x14ac:dyDescent="0.25">
      <c r="A237" s="135" t="s">
        <v>258</v>
      </c>
      <c r="B237" s="30">
        <f t="shared" si="196"/>
        <v>347</v>
      </c>
      <c r="C237" s="30">
        <f t="shared" si="197"/>
        <v>347.5</v>
      </c>
      <c r="D237" s="30">
        <f t="shared" si="198"/>
        <v>347.5</v>
      </c>
      <c r="E237" s="30"/>
      <c r="F237" s="30">
        <f t="shared" si="194"/>
        <v>219.90798000000001</v>
      </c>
      <c r="G237" s="26">
        <f t="shared" si="212"/>
        <v>63.28287194244605</v>
      </c>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7"/>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v>347</v>
      </c>
      <c r="BI237" s="26">
        <v>347.5</v>
      </c>
      <c r="BJ237" s="26">
        <v>219.90798000000001</v>
      </c>
      <c r="BK237" s="26">
        <f t="shared" si="217"/>
        <v>63.28287194244605</v>
      </c>
      <c r="BL237" s="26"/>
      <c r="BM237" s="26"/>
      <c r="BN237" s="26"/>
      <c r="BO237" s="27"/>
      <c r="BP237" s="26"/>
      <c r="BQ237" s="26"/>
      <c r="BR237" s="26"/>
      <c r="BS237" s="27"/>
      <c r="BT237" s="26"/>
      <c r="BU237" s="26"/>
      <c r="BV237" s="26"/>
      <c r="BW237" s="27"/>
      <c r="BX237" s="26"/>
      <c r="BY237" s="26"/>
      <c r="BZ237" s="26"/>
      <c r="CA237" s="27"/>
      <c r="CB237" s="26"/>
      <c r="CC237" s="26"/>
      <c r="CD237" s="26"/>
      <c r="CE237" s="26"/>
    </row>
    <row r="238" spans="1:83" x14ac:dyDescent="0.25">
      <c r="A238" s="135" t="s">
        <v>440</v>
      </c>
      <c r="B238" s="30">
        <f t="shared" si="196"/>
        <v>138.80000000000001</v>
      </c>
      <c r="C238" s="30">
        <f t="shared" si="197"/>
        <v>139</v>
      </c>
      <c r="D238" s="30">
        <f t="shared" si="198"/>
        <v>139</v>
      </c>
      <c r="E238" s="30"/>
      <c r="F238" s="30">
        <f t="shared" si="194"/>
        <v>85.671130000000005</v>
      </c>
      <c r="G238" s="26">
        <f t="shared" si="212"/>
        <v>61.633906474820144</v>
      </c>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7"/>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v>138.80000000000001</v>
      </c>
      <c r="BI238" s="26">
        <v>139</v>
      </c>
      <c r="BJ238" s="26">
        <v>85.671130000000005</v>
      </c>
      <c r="BK238" s="26">
        <f t="shared" si="217"/>
        <v>61.633906474820144</v>
      </c>
      <c r="BL238" s="26"/>
      <c r="BM238" s="26"/>
      <c r="BN238" s="26"/>
      <c r="BO238" s="27"/>
      <c r="BP238" s="26"/>
      <c r="BQ238" s="26"/>
      <c r="BR238" s="26"/>
      <c r="BS238" s="27"/>
      <c r="BT238" s="26"/>
      <c r="BU238" s="26"/>
      <c r="BV238" s="26"/>
      <c r="BW238" s="27"/>
      <c r="BX238" s="26"/>
      <c r="BY238" s="26"/>
      <c r="BZ238" s="26"/>
      <c r="CA238" s="27"/>
      <c r="CB238" s="26"/>
      <c r="CC238" s="26"/>
      <c r="CD238" s="26"/>
      <c r="CE238" s="26"/>
    </row>
    <row r="239" spans="1:83" x14ac:dyDescent="0.25">
      <c r="A239" s="135" t="s">
        <v>259</v>
      </c>
      <c r="B239" s="30">
        <f t="shared" si="196"/>
        <v>138.80000000000001</v>
      </c>
      <c r="C239" s="30">
        <f t="shared" si="197"/>
        <v>139</v>
      </c>
      <c r="D239" s="30">
        <f t="shared" si="198"/>
        <v>139</v>
      </c>
      <c r="E239" s="30"/>
      <c r="F239" s="30">
        <f t="shared" si="194"/>
        <v>87.162539999999993</v>
      </c>
      <c r="G239" s="26">
        <f t="shared" si="212"/>
        <v>62.706863309352514</v>
      </c>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7"/>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v>138.80000000000001</v>
      </c>
      <c r="BI239" s="26">
        <v>139</v>
      </c>
      <c r="BJ239" s="26">
        <v>87.162539999999993</v>
      </c>
      <c r="BK239" s="26">
        <f t="shared" si="217"/>
        <v>62.706863309352514</v>
      </c>
      <c r="BL239" s="26"/>
      <c r="BM239" s="26"/>
      <c r="BN239" s="26"/>
      <c r="BO239" s="27"/>
      <c r="BP239" s="26"/>
      <c r="BQ239" s="26"/>
      <c r="BR239" s="26"/>
      <c r="BS239" s="27"/>
      <c r="BT239" s="26"/>
      <c r="BU239" s="26"/>
      <c r="BV239" s="26"/>
      <c r="BW239" s="27"/>
      <c r="BX239" s="26"/>
      <c r="BY239" s="26"/>
      <c r="BZ239" s="26"/>
      <c r="CA239" s="27"/>
      <c r="CB239" s="26"/>
      <c r="CC239" s="26"/>
      <c r="CD239" s="26"/>
      <c r="CE239" s="26"/>
    </row>
    <row r="240" spans="1:83" x14ac:dyDescent="0.25">
      <c r="A240" s="135" t="s">
        <v>443</v>
      </c>
      <c r="B240" s="30">
        <f t="shared" si="196"/>
        <v>138.80000000000001</v>
      </c>
      <c r="C240" s="30">
        <f t="shared" si="197"/>
        <v>139</v>
      </c>
      <c r="D240" s="30">
        <f t="shared" si="198"/>
        <v>139</v>
      </c>
      <c r="E240" s="30"/>
      <c r="F240" s="30">
        <f t="shared" si="194"/>
        <v>45.374010000000006</v>
      </c>
      <c r="G240" s="26">
        <f t="shared" si="212"/>
        <v>32.643172661870508</v>
      </c>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7"/>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v>138.80000000000001</v>
      </c>
      <c r="BI240" s="26">
        <v>139</v>
      </c>
      <c r="BJ240" s="26">
        <v>45.374010000000006</v>
      </c>
      <c r="BK240" s="26">
        <f t="shared" si="217"/>
        <v>32.643172661870508</v>
      </c>
      <c r="BL240" s="26"/>
      <c r="BM240" s="26"/>
      <c r="BN240" s="26"/>
      <c r="BO240" s="27"/>
      <c r="BP240" s="26"/>
      <c r="BQ240" s="26"/>
      <c r="BR240" s="26"/>
      <c r="BS240" s="27"/>
      <c r="BT240" s="26"/>
      <c r="BU240" s="26"/>
      <c r="BV240" s="26"/>
      <c r="BW240" s="27"/>
      <c r="BX240" s="26"/>
      <c r="BY240" s="26"/>
      <c r="BZ240" s="26"/>
      <c r="CA240" s="27"/>
      <c r="CB240" s="26"/>
      <c r="CC240" s="26"/>
      <c r="CD240" s="26"/>
      <c r="CE240" s="26"/>
    </row>
    <row r="241" spans="1:83" x14ac:dyDescent="0.25">
      <c r="A241" s="135" t="s">
        <v>442</v>
      </c>
      <c r="B241" s="30">
        <f t="shared" si="196"/>
        <v>347</v>
      </c>
      <c r="C241" s="30">
        <f t="shared" si="197"/>
        <v>347.5</v>
      </c>
      <c r="D241" s="30">
        <f t="shared" si="198"/>
        <v>347.5</v>
      </c>
      <c r="E241" s="30"/>
      <c r="F241" s="30">
        <f t="shared" si="194"/>
        <v>232.04995000000002</v>
      </c>
      <c r="G241" s="26">
        <f t="shared" si="212"/>
        <v>66.776964028776987</v>
      </c>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7"/>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v>347</v>
      </c>
      <c r="BI241" s="26">
        <v>347.5</v>
      </c>
      <c r="BJ241" s="26">
        <v>232.04995000000002</v>
      </c>
      <c r="BK241" s="26">
        <f t="shared" si="217"/>
        <v>66.776964028776987</v>
      </c>
      <c r="BL241" s="26"/>
      <c r="BM241" s="26"/>
      <c r="BN241" s="26"/>
      <c r="BO241" s="27"/>
      <c r="BP241" s="26"/>
      <c r="BQ241" s="26"/>
      <c r="BR241" s="26"/>
      <c r="BS241" s="27"/>
      <c r="BT241" s="26"/>
      <c r="BU241" s="26"/>
      <c r="BV241" s="26"/>
      <c r="BW241" s="27"/>
      <c r="BX241" s="26"/>
      <c r="BY241" s="26"/>
      <c r="BZ241" s="26"/>
      <c r="CA241" s="27"/>
      <c r="CB241" s="26"/>
      <c r="CC241" s="26"/>
      <c r="CD241" s="26"/>
      <c r="CE241" s="26"/>
    </row>
    <row r="242" spans="1:83" s="154" customFormat="1" ht="31.5" x14ac:dyDescent="0.25">
      <c r="A242" s="137" t="s">
        <v>241</v>
      </c>
      <c r="B242" s="75">
        <f t="shared" si="196"/>
        <v>295111.80000000005</v>
      </c>
      <c r="C242" s="75">
        <f t="shared" si="197"/>
        <v>319208.50000000012</v>
      </c>
      <c r="D242" s="75">
        <f t="shared" si="198"/>
        <v>319208.50000000012</v>
      </c>
      <c r="E242" s="75"/>
      <c r="F242" s="75">
        <f t="shared" si="194"/>
        <v>209936.96194000001</v>
      </c>
      <c r="G242" s="29">
        <f t="shared" si="212"/>
        <v>65.7679735783978</v>
      </c>
      <c r="H242" s="29">
        <f>SUM(H243:H254)</f>
        <v>599</v>
      </c>
      <c r="I242" s="29">
        <f>SUM(I243:I254)</f>
        <v>90.1</v>
      </c>
      <c r="J242" s="29">
        <f>SUM(J243:J254)</f>
        <v>20.425060000000002</v>
      </c>
      <c r="K242" s="29">
        <f>J242/I242*100</f>
        <v>22.669322974472809</v>
      </c>
      <c r="L242" s="29">
        <f>SUM(L243:L254)</f>
        <v>149.80000000000001</v>
      </c>
      <c r="M242" s="29">
        <f>SUM(M243:M254)</f>
        <v>148.4</v>
      </c>
      <c r="N242" s="29">
        <f>SUM(N243:N254)</f>
        <v>58.217570000000002</v>
      </c>
      <c r="O242" s="29">
        <f>N242/M242*100</f>
        <v>39.230168463611861</v>
      </c>
      <c r="P242" s="29">
        <f>SUM(P243:P254)</f>
        <v>3440.9</v>
      </c>
      <c r="Q242" s="29">
        <f>SUM(Q243:Q254)</f>
        <v>1721.8</v>
      </c>
      <c r="R242" s="29">
        <f>SUM(R243:R254)</f>
        <v>1471.08647</v>
      </c>
      <c r="S242" s="29">
        <f>R242/Q242*100</f>
        <v>85.438870368219312</v>
      </c>
      <c r="T242" s="29">
        <f>SUM(T243:T254)</f>
        <v>36398.400000000001</v>
      </c>
      <c r="U242" s="29">
        <f>SUM(U243:U254)</f>
        <v>41269.699999999997</v>
      </c>
      <c r="V242" s="29">
        <f>SUM(V243:V254)</f>
        <v>31942.664639999999</v>
      </c>
      <c r="W242" s="29">
        <f>V242/U242*100</f>
        <v>77.399798496233316</v>
      </c>
      <c r="X242" s="29">
        <f>SUM(X243:X254)</f>
        <v>3404.6</v>
      </c>
      <c r="Y242" s="29">
        <f>SUM(Y243:Y254)</f>
        <v>3404.6</v>
      </c>
      <c r="Z242" s="29">
        <f>SUM(Z243:Z254)</f>
        <v>1401.31954</v>
      </c>
      <c r="AA242" s="29">
        <f>Z242/Y242*100</f>
        <v>41.15959407859954</v>
      </c>
      <c r="AB242" s="29">
        <f>SUM(AB243:AB254)</f>
        <v>183.5</v>
      </c>
      <c r="AC242" s="29">
        <f>SUM(AC243:AC254)</f>
        <v>181.8</v>
      </c>
      <c r="AD242" s="29">
        <f>SUM(AD243:AD254)</f>
        <v>98.455020000000005</v>
      </c>
      <c r="AE242" s="29">
        <f>AD242/AC242*100</f>
        <v>54.155676567656762</v>
      </c>
      <c r="AF242" s="29">
        <f>SUM(AF243:AF254)</f>
        <v>232727.8</v>
      </c>
      <c r="AG242" s="29">
        <f>SUM(AG243:AG254)</f>
        <v>244019.7</v>
      </c>
      <c r="AH242" s="29">
        <f>SUM(AH243:AH254)</f>
        <v>157405.03946</v>
      </c>
      <c r="AI242" s="29">
        <f>AH242/AG242*100</f>
        <v>64.505054083748149</v>
      </c>
      <c r="AJ242" s="29">
        <f>SUM(AJ243:AJ254)</f>
        <v>933.5</v>
      </c>
      <c r="AK242" s="29">
        <f>SUM(AK243:AK254)</f>
        <v>933.5</v>
      </c>
      <c r="AL242" s="29">
        <f>SUM(AL243:AL254)</f>
        <v>578.35216000000003</v>
      </c>
      <c r="AM242" s="28">
        <f>AL242/AK242*100</f>
        <v>61.955239421531871</v>
      </c>
      <c r="AN242" s="29">
        <f>SUM(AN243:AN254)</f>
        <v>161.80000000000001</v>
      </c>
      <c r="AO242" s="29">
        <f>SUM(AO243:AO254)</f>
        <v>140.4</v>
      </c>
      <c r="AP242" s="29">
        <f>SUM(AP243:AP254)</f>
        <v>32.166179999999997</v>
      </c>
      <c r="AQ242" s="29">
        <f>AP242/AO242*100</f>
        <v>22.910384615384611</v>
      </c>
      <c r="AR242" s="29">
        <f t="shared" ref="AR242" si="218">SUM(AR243:AR254)</f>
        <v>466.7</v>
      </c>
      <c r="AS242" s="29">
        <f t="shared" ref="AS242:BB242" si="219">SUM(AS243:AS254)</f>
        <v>466.7</v>
      </c>
      <c r="AT242" s="29">
        <f t="shared" si="219"/>
        <v>322.20233000000002</v>
      </c>
      <c r="AU242" s="29">
        <f t="shared" si="219"/>
        <v>69.038425112491979</v>
      </c>
      <c r="AV242" s="29">
        <f t="shared" ref="AV242" si="220">SUM(AV243:AV254)</f>
        <v>466.7</v>
      </c>
      <c r="AW242" s="29">
        <f t="shared" si="219"/>
        <v>466.7</v>
      </c>
      <c r="AX242" s="29">
        <f t="shared" si="219"/>
        <v>327.61081000000001</v>
      </c>
      <c r="AY242" s="29">
        <f t="shared" si="219"/>
        <v>70.197302335547462</v>
      </c>
      <c r="AZ242" s="29">
        <f t="shared" ref="AZ242" si="221">SUM(AZ243:AZ254)</f>
        <v>928.5</v>
      </c>
      <c r="BA242" s="29">
        <f t="shared" si="219"/>
        <v>928.5</v>
      </c>
      <c r="BB242" s="29">
        <f t="shared" si="219"/>
        <v>696.6</v>
      </c>
      <c r="BC242" s="29">
        <f>BB242/BA242*100</f>
        <v>75.024232633279482</v>
      </c>
      <c r="BD242" s="29">
        <v>0</v>
      </c>
      <c r="BE242" s="29">
        <f t="shared" ref="BE242:BJ242" si="222">SUM(BE243:BE254)</f>
        <v>0</v>
      </c>
      <c r="BF242" s="29">
        <f t="shared" si="222"/>
        <v>0</v>
      </c>
      <c r="BG242" s="29">
        <f t="shared" si="222"/>
        <v>0</v>
      </c>
      <c r="BH242" s="29">
        <f t="shared" si="222"/>
        <v>2082.2999999999997</v>
      </c>
      <c r="BI242" s="29">
        <f t="shared" si="222"/>
        <v>2084.9</v>
      </c>
      <c r="BJ242" s="29">
        <f t="shared" si="222"/>
        <v>1198.4467099999999</v>
      </c>
      <c r="BK242" s="28">
        <f t="shared" si="217"/>
        <v>57.482215453978604</v>
      </c>
      <c r="BL242" s="29">
        <f>SUM(BL243:BL254)</f>
        <v>12967.9</v>
      </c>
      <c r="BM242" s="29">
        <f>SUM(BM243:BM254)</f>
        <v>23002.5</v>
      </c>
      <c r="BN242" s="29">
        <f>SUM(BN243:BN254)</f>
        <v>14384.37599</v>
      </c>
      <c r="BO242" s="29">
        <f>BN242/BM242*100</f>
        <v>62.533968003477881</v>
      </c>
      <c r="BP242" s="29">
        <f>SUM(BP243:BP254)</f>
        <v>198.5</v>
      </c>
      <c r="BQ242" s="29">
        <f>SUM(BQ243:BQ254)</f>
        <v>348.4</v>
      </c>
      <c r="BR242" s="29">
        <f>SUM(BR243:BR254)</f>
        <v>0</v>
      </c>
      <c r="BS242" s="29">
        <f>BR242/BQ242*100</f>
        <v>0</v>
      </c>
      <c r="BT242" s="29">
        <f>SUM(BT243:BT254)</f>
        <v>1.9</v>
      </c>
      <c r="BU242" s="29">
        <f>SUM(BU243:BU254)</f>
        <v>0.8</v>
      </c>
      <c r="BV242" s="29">
        <f>SUM(BV243:BV254)</f>
        <v>0</v>
      </c>
      <c r="BW242" s="29">
        <f>BV242/BU242*100</f>
        <v>0</v>
      </c>
      <c r="BX242" s="29"/>
      <c r="BY242" s="29"/>
      <c r="BZ242" s="29"/>
      <c r="CA242" s="29"/>
      <c r="CB242" s="29">
        <f>SUM(CB243:CB254)</f>
        <v>0</v>
      </c>
      <c r="CC242" s="29">
        <f>SUM(CC243:CC254)</f>
        <v>0</v>
      </c>
      <c r="CD242" s="29"/>
      <c r="CE242" s="29"/>
    </row>
    <row r="243" spans="1:83" x14ac:dyDescent="0.25">
      <c r="A243" s="135" t="s">
        <v>239</v>
      </c>
      <c r="B243" s="30">
        <f t="shared" si="196"/>
        <v>293029.50000000006</v>
      </c>
      <c r="C243" s="30">
        <f t="shared" si="197"/>
        <v>317123.60000000009</v>
      </c>
      <c r="D243" s="30">
        <f t="shared" si="198"/>
        <v>317123.60000000009</v>
      </c>
      <c r="E243" s="30"/>
      <c r="F243" s="30">
        <f t="shared" si="194"/>
        <v>208738.51523000002</v>
      </c>
      <c r="G243" s="27">
        <f t="shared" si="212"/>
        <v>65.822447534652099</v>
      </c>
      <c r="H243" s="27">
        <v>599</v>
      </c>
      <c r="I243" s="27">
        <v>90.1</v>
      </c>
      <c r="J243" s="27">
        <v>20.425060000000002</v>
      </c>
      <c r="K243" s="27">
        <f>J243/I243*100</f>
        <v>22.669322974472809</v>
      </c>
      <c r="L243" s="27">
        <v>149.80000000000001</v>
      </c>
      <c r="M243" s="27">
        <v>148.4</v>
      </c>
      <c r="N243" s="27">
        <v>58.217570000000002</v>
      </c>
      <c r="O243" s="27">
        <f>N243/M243*100</f>
        <v>39.230168463611861</v>
      </c>
      <c r="P243" s="27">
        <v>3440.9</v>
      </c>
      <c r="Q243" s="27">
        <v>1721.8</v>
      </c>
      <c r="R243" s="27">
        <v>1471.08647</v>
      </c>
      <c r="S243" s="27">
        <f>R243/Q243*100</f>
        <v>85.438870368219312</v>
      </c>
      <c r="T243" s="27">
        <v>36398.400000000001</v>
      </c>
      <c r="U243" s="27">
        <v>41269.699999999997</v>
      </c>
      <c r="V243" s="27">
        <v>31942.664639999999</v>
      </c>
      <c r="W243" s="27">
        <f>V243/U243*100</f>
        <v>77.399798496233316</v>
      </c>
      <c r="X243" s="27">
        <v>3404.6</v>
      </c>
      <c r="Y243" s="27">
        <v>3404.6</v>
      </c>
      <c r="Z243" s="27">
        <v>1401.31954</v>
      </c>
      <c r="AA243" s="27">
        <f>Z243/Y243*100</f>
        <v>41.15959407859954</v>
      </c>
      <c r="AB243" s="27">
        <v>183.5</v>
      </c>
      <c r="AC243" s="27">
        <v>181.8</v>
      </c>
      <c r="AD243" s="27">
        <v>98.455020000000005</v>
      </c>
      <c r="AE243" s="27">
        <f>AD243/AC243*100</f>
        <v>54.155676567656762</v>
      </c>
      <c r="AF243" s="27">
        <v>232727.8</v>
      </c>
      <c r="AG243" s="27">
        <v>244019.7</v>
      </c>
      <c r="AH243" s="27">
        <v>157405.03946</v>
      </c>
      <c r="AI243" s="27">
        <f>AH243/AG243*100</f>
        <v>64.505054083748149</v>
      </c>
      <c r="AJ243" s="27">
        <v>933.5</v>
      </c>
      <c r="AK243" s="27">
        <v>933.5</v>
      </c>
      <c r="AL243" s="27">
        <v>578.35216000000003</v>
      </c>
      <c r="AM243" s="26">
        <f>AL243/AK243*100</f>
        <v>61.955239421531871</v>
      </c>
      <c r="AN243" s="26">
        <v>161.80000000000001</v>
      </c>
      <c r="AO243" s="26">
        <v>140.4</v>
      </c>
      <c r="AP243" s="27">
        <v>32.166179999999997</v>
      </c>
      <c r="AQ243" s="27">
        <f>AP243/AO243*100</f>
        <v>22.910384615384611</v>
      </c>
      <c r="AR243" s="27">
        <v>466.7</v>
      </c>
      <c r="AS243" s="27">
        <v>466.7</v>
      </c>
      <c r="AT243" s="27">
        <v>322.20233000000002</v>
      </c>
      <c r="AU243" s="27">
        <f>AT243/AS243*100</f>
        <v>69.038425112491979</v>
      </c>
      <c r="AV243" s="27">
        <v>466.7</v>
      </c>
      <c r="AW243" s="27">
        <v>466.7</v>
      </c>
      <c r="AX243" s="27">
        <v>327.61081000000001</v>
      </c>
      <c r="AY243" s="27">
        <f>AX243/AW243*100</f>
        <v>70.197302335547462</v>
      </c>
      <c r="AZ243" s="27">
        <v>928.5</v>
      </c>
      <c r="BA243" s="27">
        <v>928.5</v>
      </c>
      <c r="BB243" s="27">
        <v>696.6</v>
      </c>
      <c r="BC243" s="27">
        <f>BB243/BA243*100</f>
        <v>75.024232633279482</v>
      </c>
      <c r="BD243" s="27"/>
      <c r="BE243" s="27"/>
      <c r="BF243" s="27"/>
      <c r="BG243" s="27"/>
      <c r="BH243" s="27"/>
      <c r="BI243" s="27"/>
      <c r="BJ243" s="27"/>
      <c r="BK243" s="26"/>
      <c r="BL243" s="27">
        <v>12967.9</v>
      </c>
      <c r="BM243" s="27">
        <v>23002.5</v>
      </c>
      <c r="BN243" s="27">
        <v>14384.37599</v>
      </c>
      <c r="BO243" s="27">
        <f>BN243/BM243*100</f>
        <v>62.533968003477881</v>
      </c>
      <c r="BP243" s="27">
        <v>198.5</v>
      </c>
      <c r="BQ243" s="27">
        <v>348.4</v>
      </c>
      <c r="BR243" s="27">
        <v>0</v>
      </c>
      <c r="BS243" s="27">
        <f>BR243/BQ243*100</f>
        <v>0</v>
      </c>
      <c r="BT243" s="27">
        <v>1.9</v>
      </c>
      <c r="BU243" s="27">
        <v>0.8</v>
      </c>
      <c r="BV243" s="27">
        <v>0</v>
      </c>
      <c r="BW243" s="27">
        <f>BV243/BU243*100</f>
        <v>0</v>
      </c>
      <c r="BX243" s="27"/>
      <c r="BY243" s="27"/>
      <c r="BZ243" s="27"/>
      <c r="CA243" s="27"/>
      <c r="CB243" s="27"/>
      <c r="CC243" s="27"/>
      <c r="CD243" s="27">
        <v>0</v>
      </c>
      <c r="CE243" s="27"/>
    </row>
    <row r="244" spans="1:83" x14ac:dyDescent="0.25">
      <c r="A244" s="135" t="s">
        <v>444</v>
      </c>
      <c r="B244" s="30">
        <f t="shared" si="196"/>
        <v>138.80000000000001</v>
      </c>
      <c r="C244" s="30">
        <f t="shared" si="197"/>
        <v>139</v>
      </c>
      <c r="D244" s="30">
        <f t="shared" si="198"/>
        <v>139</v>
      </c>
      <c r="E244" s="30"/>
      <c r="F244" s="30">
        <f t="shared" si="194"/>
        <v>49.274099999999997</v>
      </c>
      <c r="G244" s="26">
        <f t="shared" si="212"/>
        <v>35.448992805755388</v>
      </c>
      <c r="H244" s="26"/>
      <c r="I244" s="26"/>
      <c r="J244" s="26"/>
      <c r="K244" s="26"/>
      <c r="L244" s="26"/>
      <c r="M244" s="26"/>
      <c r="N244" s="26"/>
      <c r="O244" s="27"/>
      <c r="P244" s="26"/>
      <c r="Q244" s="26"/>
      <c r="R244" s="26"/>
      <c r="S244" s="27"/>
      <c r="T244" s="26"/>
      <c r="U244" s="26"/>
      <c r="V244" s="26"/>
      <c r="W244" s="27"/>
      <c r="X244" s="26"/>
      <c r="Y244" s="26"/>
      <c r="Z244" s="26"/>
      <c r="AA244" s="26"/>
      <c r="AB244" s="26"/>
      <c r="AC244" s="26"/>
      <c r="AD244" s="26"/>
      <c r="AE244" s="27"/>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7"/>
      <c r="BD244" s="26"/>
      <c r="BE244" s="26"/>
      <c r="BF244" s="26"/>
      <c r="BG244" s="26"/>
      <c r="BH244" s="26">
        <v>138.80000000000001</v>
      </c>
      <c r="BI244" s="26">
        <v>139</v>
      </c>
      <c r="BJ244" s="26">
        <v>49.274099999999997</v>
      </c>
      <c r="BK244" s="26">
        <f t="shared" ref="BK244:BK255" si="223">BJ244/BI244*100</f>
        <v>35.448992805755388</v>
      </c>
      <c r="BL244" s="26"/>
      <c r="BM244" s="26"/>
      <c r="BN244" s="26"/>
      <c r="BO244" s="26"/>
      <c r="BP244" s="26"/>
      <c r="BQ244" s="26"/>
      <c r="BR244" s="26"/>
      <c r="BS244" s="27"/>
      <c r="BT244" s="26"/>
      <c r="BU244" s="26"/>
      <c r="BV244" s="26"/>
      <c r="BW244" s="27"/>
      <c r="BX244" s="26"/>
      <c r="BY244" s="26"/>
      <c r="BZ244" s="26"/>
      <c r="CA244" s="27"/>
      <c r="CB244" s="26"/>
      <c r="CC244" s="26"/>
      <c r="CD244" s="26"/>
      <c r="CE244" s="26"/>
    </row>
    <row r="245" spans="1:83" x14ac:dyDescent="0.25">
      <c r="A245" s="135" t="s">
        <v>287</v>
      </c>
      <c r="B245" s="30">
        <f t="shared" si="196"/>
        <v>138.80000000000001</v>
      </c>
      <c r="C245" s="30">
        <f t="shared" si="197"/>
        <v>139</v>
      </c>
      <c r="D245" s="30">
        <f t="shared" si="198"/>
        <v>139</v>
      </c>
      <c r="E245" s="30"/>
      <c r="F245" s="30">
        <f t="shared" si="194"/>
        <v>83.182400000000001</v>
      </c>
      <c r="G245" s="26">
        <f t="shared" si="212"/>
        <v>59.843453237410074</v>
      </c>
      <c r="H245" s="26"/>
      <c r="I245" s="26"/>
      <c r="J245" s="26"/>
      <c r="K245" s="26"/>
      <c r="L245" s="26"/>
      <c r="M245" s="26"/>
      <c r="N245" s="26"/>
      <c r="O245" s="27"/>
      <c r="P245" s="26"/>
      <c r="Q245" s="26"/>
      <c r="R245" s="26"/>
      <c r="S245" s="27"/>
      <c r="T245" s="26"/>
      <c r="U245" s="26"/>
      <c r="V245" s="26"/>
      <c r="W245" s="27"/>
      <c r="X245" s="26"/>
      <c r="Y245" s="26"/>
      <c r="Z245" s="26"/>
      <c r="AA245" s="26"/>
      <c r="AB245" s="26"/>
      <c r="AC245" s="26"/>
      <c r="AD245" s="26"/>
      <c r="AE245" s="27"/>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7"/>
      <c r="BD245" s="26"/>
      <c r="BE245" s="26"/>
      <c r="BF245" s="26"/>
      <c r="BG245" s="26"/>
      <c r="BH245" s="26">
        <v>138.80000000000001</v>
      </c>
      <c r="BI245" s="26">
        <v>139</v>
      </c>
      <c r="BJ245" s="26">
        <v>83.182400000000001</v>
      </c>
      <c r="BK245" s="26">
        <f t="shared" si="223"/>
        <v>59.843453237410074</v>
      </c>
      <c r="BL245" s="26"/>
      <c r="BM245" s="26"/>
      <c r="BN245" s="26"/>
      <c r="BO245" s="26"/>
      <c r="BP245" s="26"/>
      <c r="BQ245" s="26"/>
      <c r="BR245" s="26"/>
      <c r="BS245" s="27"/>
      <c r="BT245" s="26"/>
      <c r="BU245" s="26"/>
      <c r="BV245" s="26"/>
      <c r="BW245" s="27"/>
      <c r="BX245" s="26"/>
      <c r="BY245" s="26"/>
      <c r="BZ245" s="26"/>
      <c r="CA245" s="27"/>
      <c r="CB245" s="26"/>
      <c r="CC245" s="26"/>
      <c r="CD245" s="26"/>
      <c r="CE245" s="26"/>
    </row>
    <row r="246" spans="1:83" x14ac:dyDescent="0.25">
      <c r="A246" s="135" t="s">
        <v>445</v>
      </c>
      <c r="B246" s="30">
        <f t="shared" si="196"/>
        <v>138.80000000000001</v>
      </c>
      <c r="C246" s="30">
        <f t="shared" si="197"/>
        <v>139</v>
      </c>
      <c r="D246" s="30">
        <f t="shared" si="198"/>
        <v>139</v>
      </c>
      <c r="E246" s="30"/>
      <c r="F246" s="30">
        <f t="shared" si="194"/>
        <v>84.221320000000006</v>
      </c>
      <c r="G246" s="26">
        <f t="shared" si="212"/>
        <v>60.590877697841727</v>
      </c>
      <c r="H246" s="26"/>
      <c r="I246" s="26"/>
      <c r="J246" s="26"/>
      <c r="K246" s="26"/>
      <c r="L246" s="26"/>
      <c r="M246" s="26"/>
      <c r="N246" s="26"/>
      <c r="O246" s="27"/>
      <c r="P246" s="26"/>
      <c r="Q246" s="26"/>
      <c r="R246" s="26"/>
      <c r="S246" s="27"/>
      <c r="T246" s="26"/>
      <c r="U246" s="26"/>
      <c r="V246" s="26"/>
      <c r="W246" s="27"/>
      <c r="X246" s="26"/>
      <c r="Y246" s="26"/>
      <c r="Z246" s="26"/>
      <c r="AA246" s="26"/>
      <c r="AB246" s="26"/>
      <c r="AC246" s="26"/>
      <c r="AD246" s="26"/>
      <c r="AE246" s="27"/>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7"/>
      <c r="BD246" s="26"/>
      <c r="BE246" s="26"/>
      <c r="BF246" s="26"/>
      <c r="BG246" s="26"/>
      <c r="BH246" s="26">
        <v>138.80000000000001</v>
      </c>
      <c r="BI246" s="26">
        <v>139</v>
      </c>
      <c r="BJ246" s="26">
        <v>84.221320000000006</v>
      </c>
      <c r="BK246" s="26">
        <f t="shared" si="223"/>
        <v>60.590877697841727</v>
      </c>
      <c r="BL246" s="26"/>
      <c r="BM246" s="26"/>
      <c r="BN246" s="26"/>
      <c r="BO246" s="26"/>
      <c r="BP246" s="26"/>
      <c r="BQ246" s="26"/>
      <c r="BR246" s="26"/>
      <c r="BS246" s="27"/>
      <c r="BT246" s="26"/>
      <c r="BU246" s="26"/>
      <c r="BV246" s="26"/>
      <c r="BW246" s="27"/>
      <c r="BX246" s="26"/>
      <c r="BY246" s="26"/>
      <c r="BZ246" s="26"/>
      <c r="CA246" s="27"/>
      <c r="CB246" s="26"/>
      <c r="CC246" s="26"/>
      <c r="CD246" s="26"/>
      <c r="CE246" s="26"/>
    </row>
    <row r="247" spans="1:83" x14ac:dyDescent="0.25">
      <c r="A247" s="135" t="s">
        <v>251</v>
      </c>
      <c r="B247" s="30">
        <f t="shared" si="196"/>
        <v>138.80000000000001</v>
      </c>
      <c r="C247" s="30">
        <f t="shared" si="197"/>
        <v>139</v>
      </c>
      <c r="D247" s="30">
        <f t="shared" si="198"/>
        <v>139</v>
      </c>
      <c r="E247" s="30"/>
      <c r="F247" s="30">
        <f t="shared" si="194"/>
        <v>83.182400000000001</v>
      </c>
      <c r="G247" s="26">
        <f t="shared" si="212"/>
        <v>59.843453237410074</v>
      </c>
      <c r="H247" s="26"/>
      <c r="I247" s="26"/>
      <c r="J247" s="26"/>
      <c r="K247" s="26"/>
      <c r="L247" s="26"/>
      <c r="M247" s="26"/>
      <c r="N247" s="26"/>
      <c r="O247" s="27"/>
      <c r="P247" s="26"/>
      <c r="Q247" s="26"/>
      <c r="R247" s="26"/>
      <c r="S247" s="27"/>
      <c r="T247" s="26"/>
      <c r="U247" s="26"/>
      <c r="V247" s="26"/>
      <c r="W247" s="27"/>
      <c r="X247" s="26"/>
      <c r="Y247" s="26"/>
      <c r="Z247" s="26"/>
      <c r="AA247" s="26"/>
      <c r="AB247" s="26"/>
      <c r="AC247" s="26"/>
      <c r="AD247" s="26"/>
      <c r="AE247" s="27"/>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7"/>
      <c r="BD247" s="26"/>
      <c r="BE247" s="26"/>
      <c r="BF247" s="26"/>
      <c r="BG247" s="26"/>
      <c r="BH247" s="26">
        <v>138.80000000000001</v>
      </c>
      <c r="BI247" s="26">
        <v>139</v>
      </c>
      <c r="BJ247" s="26">
        <v>83.182400000000001</v>
      </c>
      <c r="BK247" s="26">
        <f t="shared" si="223"/>
        <v>59.843453237410074</v>
      </c>
      <c r="BL247" s="26"/>
      <c r="BM247" s="26"/>
      <c r="BN247" s="26"/>
      <c r="BO247" s="26"/>
      <c r="BP247" s="26"/>
      <c r="BQ247" s="26"/>
      <c r="BR247" s="26"/>
      <c r="BS247" s="27"/>
      <c r="BT247" s="26"/>
      <c r="BU247" s="26"/>
      <c r="BV247" s="26"/>
      <c r="BW247" s="27"/>
      <c r="BX247" s="26"/>
      <c r="BY247" s="26"/>
      <c r="BZ247" s="26"/>
      <c r="CA247" s="27"/>
      <c r="CB247" s="26"/>
      <c r="CC247" s="26"/>
      <c r="CD247" s="26"/>
      <c r="CE247" s="26"/>
    </row>
    <row r="248" spans="1:83" x14ac:dyDescent="0.25">
      <c r="A248" s="135" t="s">
        <v>398</v>
      </c>
      <c r="B248" s="30">
        <f t="shared" si="196"/>
        <v>138.80000000000001</v>
      </c>
      <c r="C248" s="30">
        <f t="shared" si="197"/>
        <v>139</v>
      </c>
      <c r="D248" s="30">
        <f t="shared" si="198"/>
        <v>139</v>
      </c>
      <c r="E248" s="30"/>
      <c r="F248" s="30">
        <f t="shared" si="194"/>
        <v>90.929130000000001</v>
      </c>
      <c r="G248" s="26">
        <f t="shared" si="212"/>
        <v>65.416640287769795</v>
      </c>
      <c r="H248" s="26"/>
      <c r="I248" s="26"/>
      <c r="J248" s="26"/>
      <c r="K248" s="26"/>
      <c r="L248" s="26"/>
      <c r="M248" s="26"/>
      <c r="N248" s="26"/>
      <c r="O248" s="27"/>
      <c r="P248" s="26"/>
      <c r="Q248" s="26"/>
      <c r="R248" s="26"/>
      <c r="S248" s="27"/>
      <c r="T248" s="26"/>
      <c r="U248" s="26"/>
      <c r="V248" s="26"/>
      <c r="W248" s="27"/>
      <c r="X248" s="26"/>
      <c r="Y248" s="26"/>
      <c r="Z248" s="26"/>
      <c r="AA248" s="26"/>
      <c r="AB248" s="26"/>
      <c r="AC248" s="26"/>
      <c r="AD248" s="26"/>
      <c r="AE248" s="27"/>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7"/>
      <c r="BD248" s="26"/>
      <c r="BE248" s="26"/>
      <c r="BF248" s="26"/>
      <c r="BG248" s="26"/>
      <c r="BH248" s="26">
        <v>138.80000000000001</v>
      </c>
      <c r="BI248" s="26">
        <v>139</v>
      </c>
      <c r="BJ248" s="26">
        <v>90.929130000000001</v>
      </c>
      <c r="BK248" s="26">
        <f t="shared" si="223"/>
        <v>65.416640287769795</v>
      </c>
      <c r="BL248" s="26"/>
      <c r="BM248" s="26"/>
      <c r="BN248" s="26"/>
      <c r="BO248" s="26"/>
      <c r="BP248" s="26"/>
      <c r="BQ248" s="26"/>
      <c r="BR248" s="26"/>
      <c r="BS248" s="27"/>
      <c r="BT248" s="26"/>
      <c r="BU248" s="26"/>
      <c r="BV248" s="26"/>
      <c r="BW248" s="27"/>
      <c r="BX248" s="26"/>
      <c r="BY248" s="26"/>
      <c r="BZ248" s="26"/>
      <c r="CA248" s="27"/>
      <c r="CB248" s="26"/>
      <c r="CC248" s="26"/>
      <c r="CD248" s="26"/>
      <c r="CE248" s="26"/>
    </row>
    <row r="249" spans="1:83" x14ac:dyDescent="0.25">
      <c r="A249" s="135" t="s">
        <v>237</v>
      </c>
      <c r="B249" s="30">
        <f t="shared" si="196"/>
        <v>694.3</v>
      </c>
      <c r="C249" s="30">
        <f t="shared" si="197"/>
        <v>694.9</v>
      </c>
      <c r="D249" s="30">
        <f t="shared" si="198"/>
        <v>694.9</v>
      </c>
      <c r="E249" s="30"/>
      <c r="F249" s="30">
        <f t="shared" si="194"/>
        <v>372.37241</v>
      </c>
      <c r="G249" s="26">
        <f t="shared" si="212"/>
        <v>53.586474312850775</v>
      </c>
      <c r="H249" s="26"/>
      <c r="I249" s="26"/>
      <c r="J249" s="26"/>
      <c r="K249" s="26"/>
      <c r="L249" s="26"/>
      <c r="M249" s="26"/>
      <c r="N249" s="26"/>
      <c r="O249" s="27"/>
      <c r="P249" s="26"/>
      <c r="Q249" s="26"/>
      <c r="R249" s="26"/>
      <c r="S249" s="27"/>
      <c r="T249" s="26"/>
      <c r="U249" s="26"/>
      <c r="V249" s="26"/>
      <c r="W249" s="27"/>
      <c r="X249" s="26"/>
      <c r="Y249" s="26"/>
      <c r="Z249" s="26"/>
      <c r="AA249" s="26"/>
      <c r="AB249" s="26"/>
      <c r="AC249" s="26"/>
      <c r="AD249" s="26"/>
      <c r="AE249" s="27"/>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7"/>
      <c r="BD249" s="26"/>
      <c r="BE249" s="26"/>
      <c r="BF249" s="26"/>
      <c r="BG249" s="26"/>
      <c r="BH249" s="26">
        <v>694.3</v>
      </c>
      <c r="BI249" s="26">
        <v>694.9</v>
      </c>
      <c r="BJ249" s="26">
        <v>372.37241</v>
      </c>
      <c r="BK249" s="26">
        <f t="shared" si="223"/>
        <v>53.586474312850775</v>
      </c>
      <c r="BL249" s="26"/>
      <c r="BM249" s="26"/>
      <c r="BN249" s="26"/>
      <c r="BO249" s="26"/>
      <c r="BP249" s="26"/>
      <c r="BQ249" s="26"/>
      <c r="BR249" s="26"/>
      <c r="BS249" s="27"/>
      <c r="BT249" s="26"/>
      <c r="BU249" s="26"/>
      <c r="BV249" s="26"/>
      <c r="BW249" s="27"/>
      <c r="BX249" s="26"/>
      <c r="BY249" s="26"/>
      <c r="BZ249" s="26"/>
      <c r="CA249" s="27"/>
      <c r="CB249" s="26"/>
      <c r="CC249" s="26"/>
      <c r="CD249" s="26"/>
      <c r="CE249" s="26"/>
    </row>
    <row r="250" spans="1:83" x14ac:dyDescent="0.25">
      <c r="A250" s="135" t="s">
        <v>446</v>
      </c>
      <c r="B250" s="30">
        <f t="shared" si="196"/>
        <v>138.80000000000001</v>
      </c>
      <c r="C250" s="30">
        <f t="shared" si="197"/>
        <v>139</v>
      </c>
      <c r="D250" s="30">
        <f t="shared" si="198"/>
        <v>139</v>
      </c>
      <c r="E250" s="30"/>
      <c r="F250" s="30">
        <f t="shared" si="194"/>
        <v>81.916259999999994</v>
      </c>
      <c r="G250" s="26">
        <f t="shared" si="212"/>
        <v>58.932561151079135</v>
      </c>
      <c r="H250" s="26"/>
      <c r="I250" s="26"/>
      <c r="J250" s="26"/>
      <c r="K250" s="26"/>
      <c r="L250" s="26"/>
      <c r="M250" s="26"/>
      <c r="N250" s="26"/>
      <c r="O250" s="27"/>
      <c r="P250" s="26"/>
      <c r="Q250" s="26"/>
      <c r="R250" s="26"/>
      <c r="S250" s="27"/>
      <c r="T250" s="26"/>
      <c r="U250" s="26"/>
      <c r="V250" s="26"/>
      <c r="W250" s="27"/>
      <c r="X250" s="26"/>
      <c r="Y250" s="26"/>
      <c r="Z250" s="26"/>
      <c r="AA250" s="26"/>
      <c r="AB250" s="26"/>
      <c r="AC250" s="26"/>
      <c r="AD250" s="26"/>
      <c r="AE250" s="27"/>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7"/>
      <c r="BD250" s="26"/>
      <c r="BE250" s="26"/>
      <c r="BF250" s="26"/>
      <c r="BG250" s="26"/>
      <c r="BH250" s="26">
        <v>138.80000000000001</v>
      </c>
      <c r="BI250" s="26">
        <v>139</v>
      </c>
      <c r="BJ250" s="26">
        <v>81.916259999999994</v>
      </c>
      <c r="BK250" s="26">
        <f t="shared" si="223"/>
        <v>58.932561151079135</v>
      </c>
      <c r="BL250" s="26"/>
      <c r="BM250" s="26"/>
      <c r="BN250" s="26"/>
      <c r="BO250" s="26"/>
      <c r="BP250" s="26"/>
      <c r="BQ250" s="26"/>
      <c r="BR250" s="26"/>
      <c r="BS250" s="27"/>
      <c r="BT250" s="26"/>
      <c r="BU250" s="26"/>
      <c r="BV250" s="26"/>
      <c r="BW250" s="27"/>
      <c r="BX250" s="26"/>
      <c r="BY250" s="26"/>
      <c r="BZ250" s="26"/>
      <c r="CA250" s="27"/>
      <c r="CB250" s="26"/>
      <c r="CC250" s="26"/>
      <c r="CD250" s="26"/>
      <c r="CE250" s="26"/>
    </row>
    <row r="251" spans="1:83" x14ac:dyDescent="0.25">
      <c r="A251" s="135" t="s">
        <v>447</v>
      </c>
      <c r="B251" s="30">
        <f t="shared" si="196"/>
        <v>138.80000000000001</v>
      </c>
      <c r="C251" s="30">
        <f t="shared" si="197"/>
        <v>139</v>
      </c>
      <c r="D251" s="30">
        <f t="shared" si="198"/>
        <v>139</v>
      </c>
      <c r="E251" s="30"/>
      <c r="F251" s="30">
        <f t="shared" si="194"/>
        <v>84.76061</v>
      </c>
      <c r="G251" s="26">
        <f t="shared" si="212"/>
        <v>60.978856115107916</v>
      </c>
      <c r="H251" s="26"/>
      <c r="I251" s="26"/>
      <c r="J251" s="26"/>
      <c r="K251" s="26"/>
      <c r="L251" s="26"/>
      <c r="M251" s="26"/>
      <c r="N251" s="26"/>
      <c r="O251" s="27"/>
      <c r="P251" s="26"/>
      <c r="Q251" s="26"/>
      <c r="R251" s="26"/>
      <c r="S251" s="27"/>
      <c r="T251" s="26"/>
      <c r="U251" s="26"/>
      <c r="V251" s="26"/>
      <c r="W251" s="27"/>
      <c r="X251" s="26"/>
      <c r="Y251" s="26"/>
      <c r="Z251" s="26"/>
      <c r="AA251" s="26"/>
      <c r="AB251" s="26"/>
      <c r="AC251" s="26"/>
      <c r="AD251" s="26"/>
      <c r="AE251" s="27"/>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7"/>
      <c r="BD251" s="26"/>
      <c r="BE251" s="26"/>
      <c r="BF251" s="26"/>
      <c r="BG251" s="26"/>
      <c r="BH251" s="26">
        <v>138.80000000000001</v>
      </c>
      <c r="BI251" s="26">
        <v>139</v>
      </c>
      <c r="BJ251" s="26">
        <v>84.76061</v>
      </c>
      <c r="BK251" s="26">
        <f t="shared" si="223"/>
        <v>60.978856115107916</v>
      </c>
      <c r="BL251" s="26"/>
      <c r="BM251" s="26"/>
      <c r="BN251" s="26"/>
      <c r="BO251" s="26"/>
      <c r="BP251" s="26"/>
      <c r="BQ251" s="26"/>
      <c r="BR251" s="26"/>
      <c r="BS251" s="27"/>
      <c r="BT251" s="26"/>
      <c r="BU251" s="26"/>
      <c r="BV251" s="26"/>
      <c r="BW251" s="27"/>
      <c r="BX251" s="26"/>
      <c r="BY251" s="26"/>
      <c r="BZ251" s="26"/>
      <c r="CA251" s="27"/>
      <c r="CB251" s="26"/>
      <c r="CC251" s="26"/>
      <c r="CD251" s="26"/>
      <c r="CE251" s="26"/>
    </row>
    <row r="252" spans="1:83" x14ac:dyDescent="0.25">
      <c r="A252" s="135" t="s">
        <v>236</v>
      </c>
      <c r="B252" s="30">
        <f t="shared" si="196"/>
        <v>138.80000000000001</v>
      </c>
      <c r="C252" s="30">
        <f t="shared" si="197"/>
        <v>139</v>
      </c>
      <c r="D252" s="30">
        <f t="shared" si="198"/>
        <v>139</v>
      </c>
      <c r="E252" s="30"/>
      <c r="F252" s="30">
        <f t="shared" si="194"/>
        <v>84.712589999999992</v>
      </c>
      <c r="G252" s="26">
        <f t="shared" si="212"/>
        <v>60.944309352517976</v>
      </c>
      <c r="H252" s="26"/>
      <c r="I252" s="26"/>
      <c r="J252" s="26"/>
      <c r="K252" s="26"/>
      <c r="L252" s="26"/>
      <c r="M252" s="26"/>
      <c r="N252" s="26"/>
      <c r="O252" s="27"/>
      <c r="P252" s="26"/>
      <c r="Q252" s="26"/>
      <c r="R252" s="26"/>
      <c r="S252" s="27"/>
      <c r="T252" s="26"/>
      <c r="U252" s="26"/>
      <c r="V252" s="26"/>
      <c r="W252" s="27"/>
      <c r="X252" s="26"/>
      <c r="Y252" s="26"/>
      <c r="Z252" s="26"/>
      <c r="AA252" s="26"/>
      <c r="AB252" s="26"/>
      <c r="AC252" s="26"/>
      <c r="AD252" s="26"/>
      <c r="AE252" s="27"/>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7"/>
      <c r="BD252" s="26"/>
      <c r="BE252" s="26"/>
      <c r="BF252" s="26"/>
      <c r="BG252" s="26"/>
      <c r="BH252" s="26">
        <v>138.80000000000001</v>
      </c>
      <c r="BI252" s="26">
        <v>139</v>
      </c>
      <c r="BJ252" s="26">
        <v>84.712589999999992</v>
      </c>
      <c r="BK252" s="26">
        <f t="shared" si="223"/>
        <v>60.944309352517976</v>
      </c>
      <c r="BL252" s="26"/>
      <c r="BM252" s="26"/>
      <c r="BN252" s="26"/>
      <c r="BO252" s="26"/>
      <c r="BP252" s="26"/>
      <c r="BQ252" s="26"/>
      <c r="BR252" s="26"/>
      <c r="BS252" s="27"/>
      <c r="BT252" s="26"/>
      <c r="BU252" s="26"/>
      <c r="BV252" s="26"/>
      <c r="BW252" s="27"/>
      <c r="BX252" s="26"/>
      <c r="BY252" s="26"/>
      <c r="BZ252" s="26"/>
      <c r="CA252" s="27"/>
      <c r="CB252" s="26"/>
      <c r="CC252" s="26"/>
      <c r="CD252" s="26"/>
      <c r="CE252" s="26"/>
    </row>
    <row r="253" spans="1:83" x14ac:dyDescent="0.25">
      <c r="A253" s="135" t="s">
        <v>448</v>
      </c>
      <c r="B253" s="30">
        <f t="shared" si="196"/>
        <v>138.80000000000001</v>
      </c>
      <c r="C253" s="30">
        <f t="shared" si="197"/>
        <v>139</v>
      </c>
      <c r="D253" s="30">
        <f t="shared" si="198"/>
        <v>139</v>
      </c>
      <c r="E253" s="30"/>
      <c r="F253" s="30">
        <f t="shared" si="194"/>
        <v>89.672200000000004</v>
      </c>
      <c r="G253" s="26">
        <f t="shared" si="212"/>
        <v>64.512374100719427</v>
      </c>
      <c r="H253" s="26"/>
      <c r="I253" s="26"/>
      <c r="J253" s="26"/>
      <c r="K253" s="26"/>
      <c r="L253" s="26"/>
      <c r="M253" s="26"/>
      <c r="N253" s="26"/>
      <c r="O253" s="27"/>
      <c r="P253" s="26"/>
      <c r="Q253" s="26"/>
      <c r="R253" s="26"/>
      <c r="S253" s="27"/>
      <c r="T253" s="26"/>
      <c r="U253" s="26"/>
      <c r="V253" s="26"/>
      <c r="W253" s="27"/>
      <c r="X253" s="26"/>
      <c r="Y253" s="26"/>
      <c r="Z253" s="26"/>
      <c r="AA253" s="26"/>
      <c r="AB253" s="26"/>
      <c r="AC253" s="26"/>
      <c r="AD253" s="26"/>
      <c r="AE253" s="27"/>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7"/>
      <c r="BD253" s="26"/>
      <c r="BE253" s="26"/>
      <c r="BF253" s="26"/>
      <c r="BG253" s="26"/>
      <c r="BH253" s="26">
        <v>138.80000000000001</v>
      </c>
      <c r="BI253" s="26">
        <v>139</v>
      </c>
      <c r="BJ253" s="26">
        <v>89.672200000000004</v>
      </c>
      <c r="BK253" s="26">
        <f t="shared" si="223"/>
        <v>64.512374100719427</v>
      </c>
      <c r="BL253" s="26"/>
      <c r="BM253" s="26"/>
      <c r="BN253" s="26"/>
      <c r="BO253" s="26"/>
      <c r="BP253" s="26"/>
      <c r="BQ253" s="26"/>
      <c r="BR253" s="26"/>
      <c r="BS253" s="27"/>
      <c r="BT253" s="26"/>
      <c r="BU253" s="26"/>
      <c r="BV253" s="26"/>
      <c r="BW253" s="27"/>
      <c r="BX253" s="26"/>
      <c r="BY253" s="26"/>
      <c r="BZ253" s="26"/>
      <c r="CA253" s="27"/>
      <c r="CB253" s="26"/>
      <c r="CC253" s="26"/>
      <c r="CD253" s="26"/>
      <c r="CE253" s="26"/>
    </row>
    <row r="254" spans="1:83" x14ac:dyDescent="0.25">
      <c r="A254" s="135" t="s">
        <v>449</v>
      </c>
      <c r="B254" s="30">
        <f t="shared" si="196"/>
        <v>138.80000000000001</v>
      </c>
      <c r="C254" s="30">
        <f t="shared" si="197"/>
        <v>139</v>
      </c>
      <c r="D254" s="30">
        <f t="shared" si="198"/>
        <v>139</v>
      </c>
      <c r="E254" s="30"/>
      <c r="F254" s="30">
        <f t="shared" si="194"/>
        <v>94.223289999999992</v>
      </c>
      <c r="G254" s="26">
        <f t="shared" si="212"/>
        <v>67.786539568345319</v>
      </c>
      <c r="H254" s="26"/>
      <c r="I254" s="26"/>
      <c r="J254" s="26"/>
      <c r="K254" s="26"/>
      <c r="L254" s="26"/>
      <c r="M254" s="26"/>
      <c r="N254" s="26"/>
      <c r="O254" s="27"/>
      <c r="P254" s="26"/>
      <c r="Q254" s="26"/>
      <c r="R254" s="26"/>
      <c r="S254" s="27"/>
      <c r="T254" s="26"/>
      <c r="U254" s="26"/>
      <c r="V254" s="26"/>
      <c r="W254" s="27"/>
      <c r="X254" s="26"/>
      <c r="Y254" s="26"/>
      <c r="Z254" s="26"/>
      <c r="AA254" s="26"/>
      <c r="AB254" s="26"/>
      <c r="AC254" s="26"/>
      <c r="AD254" s="26"/>
      <c r="AE254" s="27"/>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7"/>
      <c r="BD254" s="26"/>
      <c r="BE254" s="26"/>
      <c r="BF254" s="26"/>
      <c r="BG254" s="26"/>
      <c r="BH254" s="26">
        <v>138.80000000000001</v>
      </c>
      <c r="BI254" s="26">
        <v>139</v>
      </c>
      <c r="BJ254" s="26">
        <v>94.223289999999992</v>
      </c>
      <c r="BK254" s="26">
        <f t="shared" si="223"/>
        <v>67.786539568345319</v>
      </c>
      <c r="BL254" s="26"/>
      <c r="BM254" s="26"/>
      <c r="BN254" s="26"/>
      <c r="BO254" s="26"/>
      <c r="BP254" s="26"/>
      <c r="BQ254" s="26"/>
      <c r="BR254" s="26"/>
      <c r="BS254" s="27"/>
      <c r="BT254" s="26"/>
      <c r="BU254" s="26"/>
      <c r="BV254" s="26"/>
      <c r="BW254" s="27"/>
      <c r="BX254" s="26"/>
      <c r="BY254" s="26"/>
      <c r="BZ254" s="26"/>
      <c r="CA254" s="27"/>
      <c r="CB254" s="26"/>
      <c r="CC254" s="26"/>
      <c r="CD254" s="26"/>
      <c r="CE254" s="26"/>
    </row>
    <row r="255" spans="1:83" s="154" customFormat="1" ht="31.5" x14ac:dyDescent="0.25">
      <c r="A255" s="137" t="s">
        <v>274</v>
      </c>
      <c r="B255" s="75">
        <f t="shared" si="196"/>
        <v>254588.20000000007</v>
      </c>
      <c r="C255" s="75">
        <f t="shared" si="197"/>
        <v>284667.80000000005</v>
      </c>
      <c r="D255" s="75">
        <f t="shared" si="198"/>
        <v>284667.80000000005</v>
      </c>
      <c r="E255" s="75"/>
      <c r="F255" s="75">
        <f t="shared" si="194"/>
        <v>199874.70450000005</v>
      </c>
      <c r="G255" s="29">
        <f t="shared" si="212"/>
        <v>70.213316890775857</v>
      </c>
      <c r="H255" s="28">
        <f>SUM(H256:H268)</f>
        <v>632.20000000000005</v>
      </c>
      <c r="I255" s="28">
        <f>SUM(I256:I268)</f>
        <v>371.3</v>
      </c>
      <c r="J255" s="28">
        <f>SUM(J256:J268)</f>
        <v>197.91195999999999</v>
      </c>
      <c r="K255" s="29">
        <f>J255/I255*100</f>
        <v>53.302440075410715</v>
      </c>
      <c r="L255" s="28">
        <f>SUM(L256:L268)</f>
        <v>137.19999999999999</v>
      </c>
      <c r="M255" s="28">
        <f>SUM(M256:M268)</f>
        <v>136.19999999999999</v>
      </c>
      <c r="N255" s="28">
        <f>SUM(N256:N268)</f>
        <v>73.003439999999998</v>
      </c>
      <c r="O255" s="29">
        <f>N255/M255*100</f>
        <v>53.600176211453743</v>
      </c>
      <c r="P255" s="28">
        <f>SUM(P256:P268)</f>
        <v>2794.5</v>
      </c>
      <c r="Q255" s="28">
        <f>SUM(Q256:Q268)</f>
        <v>1577.1</v>
      </c>
      <c r="R255" s="28">
        <f>SUM(R256:R268)</f>
        <v>1060.3800200000001</v>
      </c>
      <c r="S255" s="29">
        <f>R255/Q255*100</f>
        <v>67.236067465601423</v>
      </c>
      <c r="T255" s="28">
        <f>SUM(T256:T268)</f>
        <v>40011.199999999997</v>
      </c>
      <c r="U255" s="28">
        <f>SUM(U256:U268)</f>
        <v>45439.199999999997</v>
      </c>
      <c r="V255" s="28">
        <f>SUM(V256:V268)</f>
        <v>34578.745109999996</v>
      </c>
      <c r="W255" s="29">
        <f>V255/U255*100</f>
        <v>76.098930240849299</v>
      </c>
      <c r="X255" s="28">
        <f>SUM(X256:X268)</f>
        <v>2947.8</v>
      </c>
      <c r="Y255" s="28">
        <f>SUM(Y256:Y268)</f>
        <v>2947.8</v>
      </c>
      <c r="Z255" s="28">
        <f>SUM(Z256:Z268)</f>
        <v>1436.97147</v>
      </c>
      <c r="AA255" s="29">
        <f>Z255/Y255*100</f>
        <v>48.747251170364336</v>
      </c>
      <c r="AB255" s="28">
        <f>SUM(AB256:AB268)</f>
        <v>185.3</v>
      </c>
      <c r="AC255" s="28">
        <f>SUM(AC256:AC268)</f>
        <v>183.6</v>
      </c>
      <c r="AD255" s="28">
        <f>SUM(AD256:AD268)</f>
        <v>106.94871999999999</v>
      </c>
      <c r="AE255" s="29">
        <f>AD255/AC255*100</f>
        <v>58.250936819172118</v>
      </c>
      <c r="AF255" s="28">
        <f>SUM(AF256:AF268)</f>
        <v>191255.6</v>
      </c>
      <c r="AG255" s="28">
        <f>SUM(AG256:AG268)</f>
        <v>207082.6</v>
      </c>
      <c r="AH255" s="28">
        <f>SUM(AH256:AH268)</f>
        <v>147328.70918000001</v>
      </c>
      <c r="AI255" s="29">
        <f>AH255/AG255*100</f>
        <v>71.144900237876101</v>
      </c>
      <c r="AJ255" s="28">
        <f>SUM(AJ256:AJ268)</f>
        <v>466.7</v>
      </c>
      <c r="AK255" s="28">
        <f>SUM(AK256:AK268)</f>
        <v>466.7</v>
      </c>
      <c r="AL255" s="28">
        <f>SUM(AL256:AL268)</f>
        <v>306.4436</v>
      </c>
      <c r="AM255" s="28">
        <f>AL255/AK255*100</f>
        <v>65.661795586029569</v>
      </c>
      <c r="AN255" s="28">
        <f t="shared" ref="AN255" si="224">SUM(AN256:AN268)</f>
        <v>0</v>
      </c>
      <c r="AO255" s="28">
        <f t="shared" ref="AO255:BB255" si="225">SUM(AO256:AO268)</f>
        <v>0</v>
      </c>
      <c r="AP255" s="28">
        <f t="shared" si="225"/>
        <v>0</v>
      </c>
      <c r="AQ255" s="28">
        <f t="shared" si="225"/>
        <v>0</v>
      </c>
      <c r="AR255" s="28">
        <f t="shared" ref="AR255" si="226">SUM(AR256:AR268)</f>
        <v>466.7</v>
      </c>
      <c r="AS255" s="28">
        <f t="shared" si="225"/>
        <v>466.7</v>
      </c>
      <c r="AT255" s="28">
        <f t="shared" si="225"/>
        <v>280.60586000000001</v>
      </c>
      <c r="AU255" s="28">
        <f t="shared" si="225"/>
        <v>60.125532461967005</v>
      </c>
      <c r="AV255" s="28">
        <f t="shared" ref="AV255" si="227">SUM(AV256:AV268)</f>
        <v>466.7</v>
      </c>
      <c r="AW255" s="28">
        <f t="shared" si="225"/>
        <v>466.7</v>
      </c>
      <c r="AX255" s="28">
        <f t="shared" si="225"/>
        <v>237.64094</v>
      </c>
      <c r="AY255" s="28">
        <f t="shared" si="225"/>
        <v>50.919421469895013</v>
      </c>
      <c r="AZ255" s="28">
        <f t="shared" ref="AZ255" si="228">SUM(AZ256:AZ268)</f>
        <v>735.7</v>
      </c>
      <c r="BA255" s="28">
        <f t="shared" si="225"/>
        <v>532.9</v>
      </c>
      <c r="BB255" s="28">
        <f t="shared" si="225"/>
        <v>399.6</v>
      </c>
      <c r="BC255" s="29">
        <f>BB255/BA255*100</f>
        <v>74.985926064927767</v>
      </c>
      <c r="BD255" s="28">
        <v>0</v>
      </c>
      <c r="BE255" s="28">
        <f t="shared" ref="BE255:BJ255" si="229">SUM(BE256:BE268)</f>
        <v>0</v>
      </c>
      <c r="BF255" s="28">
        <f t="shared" si="229"/>
        <v>0</v>
      </c>
      <c r="BG255" s="28">
        <f t="shared" si="229"/>
        <v>0</v>
      </c>
      <c r="BH255" s="28">
        <f t="shared" si="229"/>
        <v>1873.7999999999997</v>
      </c>
      <c r="BI255" s="28">
        <f t="shared" si="229"/>
        <v>1876.5</v>
      </c>
      <c r="BJ255" s="28">
        <f t="shared" si="229"/>
        <v>1208.54774</v>
      </c>
      <c r="BK255" s="28">
        <f t="shared" si="223"/>
        <v>64.404355981881153</v>
      </c>
      <c r="BL255" s="28">
        <f>SUM(BL256:BL268)</f>
        <v>12499.2</v>
      </c>
      <c r="BM255" s="28">
        <f>SUM(BM256:BM268)</f>
        <v>22917.3</v>
      </c>
      <c r="BN255" s="28">
        <f>SUM(BN256:BN268)</f>
        <v>12623.01736</v>
      </c>
      <c r="BO255" s="29">
        <f>BN255/BM255*100</f>
        <v>55.080735339677886</v>
      </c>
      <c r="BP255" s="28">
        <f>SUM(BP256:BP268)</f>
        <v>39.700000000000003</v>
      </c>
      <c r="BQ255" s="28">
        <f>SUM(BQ256:BQ268)</f>
        <v>128.19999999999999</v>
      </c>
      <c r="BR255" s="28">
        <f>SUM(BR256:BR268)</f>
        <v>0</v>
      </c>
      <c r="BS255" s="29">
        <f>BR255/BQ255*100</f>
        <v>0</v>
      </c>
      <c r="BT255" s="28">
        <f>SUM(BT256:BT268)</f>
        <v>1.6</v>
      </c>
      <c r="BU255" s="28">
        <f>SUM(BU256:BU268)</f>
        <v>0.7</v>
      </c>
      <c r="BV255" s="28">
        <f>SUM(BV256:BV268)</f>
        <v>0</v>
      </c>
      <c r="BW255" s="29">
        <f>BV255/BU255*100</f>
        <v>0</v>
      </c>
      <c r="BX255" s="28"/>
      <c r="BY255" s="28"/>
      <c r="BZ255" s="28"/>
      <c r="CA255" s="29"/>
      <c r="CB255" s="28">
        <f>SUM(CB256:CB268)</f>
        <v>74.3</v>
      </c>
      <c r="CC255" s="28">
        <f>SUM(CC256:CC268)</f>
        <v>74.3</v>
      </c>
      <c r="CD255" s="28">
        <f>SUM(CD256:CD268)</f>
        <v>36.179099999999998</v>
      </c>
      <c r="CE255" s="29">
        <f>CD255/CC255*100</f>
        <v>48.693270524899056</v>
      </c>
    </row>
    <row r="256" spans="1:83" ht="18" customHeight="1" x14ac:dyDescent="0.25">
      <c r="A256" s="135" t="s">
        <v>235</v>
      </c>
      <c r="B256" s="30">
        <f t="shared" si="196"/>
        <v>252714.40000000008</v>
      </c>
      <c r="C256" s="30">
        <f t="shared" si="197"/>
        <v>282791.30000000005</v>
      </c>
      <c r="D256" s="30">
        <f t="shared" si="198"/>
        <v>282791.30000000005</v>
      </c>
      <c r="E256" s="30"/>
      <c r="F256" s="30">
        <f t="shared" si="194"/>
        <v>198666.15676000004</v>
      </c>
      <c r="G256" s="27">
        <f t="shared" si="212"/>
        <v>70.251863038219355</v>
      </c>
      <c r="H256" s="27">
        <v>632.20000000000005</v>
      </c>
      <c r="I256" s="27">
        <v>371.3</v>
      </c>
      <c r="J256" s="27">
        <v>197.91195999999999</v>
      </c>
      <c r="K256" s="27">
        <f>J256/I256*100</f>
        <v>53.302440075410715</v>
      </c>
      <c r="L256" s="27">
        <v>137.19999999999999</v>
      </c>
      <c r="M256" s="27">
        <v>136.19999999999999</v>
      </c>
      <c r="N256" s="27">
        <v>73.003439999999998</v>
      </c>
      <c r="O256" s="27">
        <f>N256/M256*100</f>
        <v>53.600176211453743</v>
      </c>
      <c r="P256" s="27">
        <v>2794.5</v>
      </c>
      <c r="Q256" s="27">
        <v>1577.1</v>
      </c>
      <c r="R256" s="27">
        <v>1060.3800200000001</v>
      </c>
      <c r="S256" s="27">
        <f>R256/Q256*100</f>
        <v>67.236067465601423</v>
      </c>
      <c r="T256" s="27">
        <v>40011.199999999997</v>
      </c>
      <c r="U256" s="27">
        <v>45439.199999999997</v>
      </c>
      <c r="V256" s="27">
        <v>34578.745109999996</v>
      </c>
      <c r="W256" s="27">
        <f>V256/U256*100</f>
        <v>76.098930240849299</v>
      </c>
      <c r="X256" s="27">
        <v>2947.8</v>
      </c>
      <c r="Y256" s="27">
        <v>2947.8</v>
      </c>
      <c r="Z256" s="27">
        <v>1436.97147</v>
      </c>
      <c r="AA256" s="27">
        <f>Z256/Y256*100</f>
        <v>48.747251170364336</v>
      </c>
      <c r="AB256" s="27">
        <v>185.3</v>
      </c>
      <c r="AC256" s="27">
        <v>183.6</v>
      </c>
      <c r="AD256" s="27">
        <v>106.94871999999999</v>
      </c>
      <c r="AE256" s="27">
        <f>AD256/AC256*100</f>
        <v>58.250936819172118</v>
      </c>
      <c r="AF256" s="27">
        <v>191255.6</v>
      </c>
      <c r="AG256" s="27">
        <v>207082.6</v>
      </c>
      <c r="AH256" s="27">
        <v>147328.70918000001</v>
      </c>
      <c r="AI256" s="27">
        <f>AH256/AG256*100</f>
        <v>71.144900237876101</v>
      </c>
      <c r="AJ256" s="27">
        <v>466.7</v>
      </c>
      <c r="AK256" s="27">
        <v>466.7</v>
      </c>
      <c r="AL256" s="27">
        <v>306.4436</v>
      </c>
      <c r="AM256" s="26">
        <f>AL256/AK256*100</f>
        <v>65.661795586029569</v>
      </c>
      <c r="AN256" s="26"/>
      <c r="AO256" s="26"/>
      <c r="AP256" s="27"/>
      <c r="AQ256" s="27"/>
      <c r="AR256" s="27">
        <v>466.7</v>
      </c>
      <c r="AS256" s="27">
        <v>466.7</v>
      </c>
      <c r="AT256" s="27">
        <v>280.60586000000001</v>
      </c>
      <c r="AU256" s="27">
        <f>AT256/AS256*100</f>
        <v>60.125532461967005</v>
      </c>
      <c r="AV256" s="27">
        <v>466.7</v>
      </c>
      <c r="AW256" s="27">
        <v>466.7</v>
      </c>
      <c r="AX256" s="27">
        <v>237.64094</v>
      </c>
      <c r="AY256" s="27">
        <f>AX256/AW256*100</f>
        <v>50.919421469895013</v>
      </c>
      <c r="AZ256" s="27">
        <v>735.7</v>
      </c>
      <c r="BA256" s="27">
        <v>532.9</v>
      </c>
      <c r="BB256" s="27">
        <v>399.6</v>
      </c>
      <c r="BC256" s="27">
        <f>BB256/BA256*100</f>
        <v>74.985926064927767</v>
      </c>
      <c r="BD256" s="27"/>
      <c r="BE256" s="27"/>
      <c r="BF256" s="27"/>
      <c r="BG256" s="27"/>
      <c r="BH256" s="27"/>
      <c r="BI256" s="27"/>
      <c r="BJ256" s="27"/>
      <c r="BK256" s="26"/>
      <c r="BL256" s="27">
        <v>12499.2</v>
      </c>
      <c r="BM256" s="27">
        <v>22917.3</v>
      </c>
      <c r="BN256" s="27">
        <v>12623.01736</v>
      </c>
      <c r="BO256" s="27">
        <f>BN256/BM256*100</f>
        <v>55.080735339677886</v>
      </c>
      <c r="BP256" s="27">
        <v>39.700000000000003</v>
      </c>
      <c r="BQ256" s="27">
        <v>128.19999999999999</v>
      </c>
      <c r="BR256" s="27">
        <v>0</v>
      </c>
      <c r="BS256" s="27">
        <f>BR256/BQ256*100</f>
        <v>0</v>
      </c>
      <c r="BT256" s="27">
        <v>1.6</v>
      </c>
      <c r="BU256" s="27">
        <v>0.7</v>
      </c>
      <c r="BV256" s="27">
        <v>0</v>
      </c>
      <c r="BW256" s="27">
        <f>BV256/BU256*100</f>
        <v>0</v>
      </c>
      <c r="BX256" s="27"/>
      <c r="BY256" s="27"/>
      <c r="BZ256" s="27"/>
      <c r="CA256" s="27"/>
      <c r="CB256" s="27">
        <v>74.3</v>
      </c>
      <c r="CC256" s="27">
        <v>74.3</v>
      </c>
      <c r="CD256" s="27">
        <v>36.179099999999998</v>
      </c>
      <c r="CE256" s="27">
        <f>CD256/CC256*100</f>
        <v>48.693270524899056</v>
      </c>
    </row>
    <row r="257" spans="1:83" x14ac:dyDescent="0.25">
      <c r="A257" s="135" t="s">
        <v>263</v>
      </c>
      <c r="B257" s="30">
        <f t="shared" si="196"/>
        <v>138.80000000000001</v>
      </c>
      <c r="C257" s="30">
        <f t="shared" si="197"/>
        <v>139</v>
      </c>
      <c r="D257" s="30">
        <f t="shared" si="198"/>
        <v>139</v>
      </c>
      <c r="E257" s="30"/>
      <c r="F257" s="30">
        <f t="shared" si="194"/>
        <v>83.533919999999995</v>
      </c>
      <c r="G257" s="26">
        <f t="shared" si="212"/>
        <v>60.096345323741005</v>
      </c>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7"/>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v>138.80000000000001</v>
      </c>
      <c r="BI257" s="26">
        <v>139</v>
      </c>
      <c r="BJ257" s="26">
        <v>83.533919999999995</v>
      </c>
      <c r="BK257" s="26">
        <f t="shared" ref="BK257:BK269" si="230">BJ257/BI257*100</f>
        <v>60.096345323741005</v>
      </c>
      <c r="BL257" s="26"/>
      <c r="BM257" s="26"/>
      <c r="BN257" s="26"/>
      <c r="BO257" s="27"/>
      <c r="BP257" s="26"/>
      <c r="BQ257" s="26"/>
      <c r="BR257" s="26"/>
      <c r="BS257" s="27"/>
      <c r="BT257" s="26"/>
      <c r="BU257" s="26"/>
      <c r="BV257" s="26"/>
      <c r="BW257" s="27"/>
      <c r="BX257" s="26"/>
      <c r="BY257" s="26"/>
      <c r="BZ257" s="26"/>
      <c r="CA257" s="27"/>
      <c r="CB257" s="26"/>
      <c r="CC257" s="26"/>
      <c r="CD257" s="26"/>
      <c r="CE257" s="26"/>
    </row>
    <row r="258" spans="1:83" x14ac:dyDescent="0.25">
      <c r="A258" s="135" t="s">
        <v>264</v>
      </c>
      <c r="B258" s="30">
        <f t="shared" si="196"/>
        <v>138.80000000000001</v>
      </c>
      <c r="C258" s="30">
        <f t="shared" si="197"/>
        <v>139</v>
      </c>
      <c r="D258" s="30">
        <f t="shared" si="198"/>
        <v>139</v>
      </c>
      <c r="E258" s="30"/>
      <c r="F258" s="30">
        <f t="shared" si="194"/>
        <v>93.302909999999997</v>
      </c>
      <c r="G258" s="26">
        <f t="shared" si="212"/>
        <v>67.12439568345323</v>
      </c>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7"/>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v>138.80000000000001</v>
      </c>
      <c r="BI258" s="26">
        <v>139</v>
      </c>
      <c r="BJ258" s="26">
        <v>93.302909999999997</v>
      </c>
      <c r="BK258" s="26">
        <f t="shared" si="230"/>
        <v>67.12439568345323</v>
      </c>
      <c r="BL258" s="26"/>
      <c r="BM258" s="26"/>
      <c r="BN258" s="26"/>
      <c r="BO258" s="27"/>
      <c r="BP258" s="26"/>
      <c r="BQ258" s="26"/>
      <c r="BR258" s="26"/>
      <c r="BS258" s="27"/>
      <c r="BT258" s="26"/>
      <c r="BU258" s="26"/>
      <c r="BV258" s="26"/>
      <c r="BW258" s="27"/>
      <c r="BX258" s="26"/>
      <c r="BY258" s="26"/>
      <c r="BZ258" s="26"/>
      <c r="CA258" s="27"/>
      <c r="CB258" s="26"/>
      <c r="CC258" s="26"/>
      <c r="CD258" s="26"/>
      <c r="CE258" s="26"/>
    </row>
    <row r="259" spans="1:83" x14ac:dyDescent="0.25">
      <c r="A259" s="135" t="s">
        <v>265</v>
      </c>
      <c r="B259" s="30">
        <f t="shared" si="196"/>
        <v>138.80000000000001</v>
      </c>
      <c r="C259" s="30">
        <f t="shared" si="197"/>
        <v>139</v>
      </c>
      <c r="D259" s="30">
        <f t="shared" si="198"/>
        <v>139</v>
      </c>
      <c r="E259" s="30"/>
      <c r="F259" s="30">
        <f t="shared" si="194"/>
        <v>92.573100000000011</v>
      </c>
      <c r="G259" s="26">
        <f t="shared" si="212"/>
        <v>66.599352517985622</v>
      </c>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7"/>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v>138.80000000000001</v>
      </c>
      <c r="BI259" s="26">
        <v>139</v>
      </c>
      <c r="BJ259" s="26">
        <v>92.573100000000011</v>
      </c>
      <c r="BK259" s="26">
        <f t="shared" si="230"/>
        <v>66.599352517985622</v>
      </c>
      <c r="BL259" s="26"/>
      <c r="BM259" s="26"/>
      <c r="BN259" s="26"/>
      <c r="BO259" s="27"/>
      <c r="BP259" s="26"/>
      <c r="BQ259" s="26"/>
      <c r="BR259" s="26"/>
      <c r="BS259" s="27"/>
      <c r="BT259" s="26"/>
      <c r="BU259" s="26"/>
      <c r="BV259" s="26"/>
      <c r="BW259" s="27"/>
      <c r="BX259" s="26"/>
      <c r="BY259" s="26"/>
      <c r="BZ259" s="26"/>
      <c r="CA259" s="27"/>
      <c r="CB259" s="26"/>
      <c r="CC259" s="26"/>
      <c r="CD259" s="26"/>
      <c r="CE259" s="26"/>
    </row>
    <row r="260" spans="1:83" x14ac:dyDescent="0.25">
      <c r="A260" s="135" t="s">
        <v>266</v>
      </c>
      <c r="B260" s="30">
        <f t="shared" si="196"/>
        <v>138.80000000000001</v>
      </c>
      <c r="C260" s="30">
        <f t="shared" si="197"/>
        <v>139</v>
      </c>
      <c r="D260" s="30">
        <f t="shared" si="198"/>
        <v>139</v>
      </c>
      <c r="E260" s="30"/>
      <c r="F260" s="30">
        <f t="shared" si="194"/>
        <v>87.819929999999999</v>
      </c>
      <c r="G260" s="26">
        <f t="shared" ref="G260:G291" si="231">F260/C260*100</f>
        <v>63.179805755395677</v>
      </c>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7"/>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v>138.80000000000001</v>
      </c>
      <c r="BI260" s="26">
        <v>139</v>
      </c>
      <c r="BJ260" s="26">
        <v>87.819929999999999</v>
      </c>
      <c r="BK260" s="26">
        <f t="shared" si="230"/>
        <v>63.179805755395677</v>
      </c>
      <c r="BL260" s="26"/>
      <c r="BM260" s="26"/>
      <c r="BN260" s="26"/>
      <c r="BO260" s="27"/>
      <c r="BP260" s="26"/>
      <c r="BQ260" s="26"/>
      <c r="BR260" s="26"/>
      <c r="BS260" s="27"/>
      <c r="BT260" s="26"/>
      <c r="BU260" s="26"/>
      <c r="BV260" s="26"/>
      <c r="BW260" s="27"/>
      <c r="BX260" s="26"/>
      <c r="BY260" s="26"/>
      <c r="BZ260" s="26"/>
      <c r="CA260" s="27"/>
      <c r="CB260" s="26"/>
      <c r="CC260" s="26"/>
      <c r="CD260" s="26"/>
      <c r="CE260" s="26"/>
    </row>
    <row r="261" spans="1:83" x14ac:dyDescent="0.25">
      <c r="A261" s="135" t="s">
        <v>267</v>
      </c>
      <c r="B261" s="30">
        <f t="shared" si="196"/>
        <v>138.80000000000001</v>
      </c>
      <c r="C261" s="30">
        <f t="shared" si="197"/>
        <v>139</v>
      </c>
      <c r="D261" s="30">
        <f t="shared" si="198"/>
        <v>139</v>
      </c>
      <c r="E261" s="30"/>
      <c r="F261" s="30">
        <f t="shared" si="194"/>
        <v>83.360919999999993</v>
      </c>
      <c r="G261" s="26">
        <f t="shared" si="231"/>
        <v>59.971884892086322</v>
      </c>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7"/>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v>138.80000000000001</v>
      </c>
      <c r="BI261" s="26">
        <v>139</v>
      </c>
      <c r="BJ261" s="26">
        <v>83.360919999999993</v>
      </c>
      <c r="BK261" s="26">
        <f t="shared" si="230"/>
        <v>59.971884892086322</v>
      </c>
      <c r="BL261" s="26"/>
      <c r="BM261" s="26"/>
      <c r="BN261" s="26"/>
      <c r="BO261" s="27"/>
      <c r="BP261" s="26"/>
      <c r="BQ261" s="26"/>
      <c r="BR261" s="26"/>
      <c r="BS261" s="27"/>
      <c r="BT261" s="26"/>
      <c r="BU261" s="26"/>
      <c r="BV261" s="26"/>
      <c r="BW261" s="27"/>
      <c r="BX261" s="26"/>
      <c r="BY261" s="26"/>
      <c r="BZ261" s="26"/>
      <c r="CA261" s="27"/>
      <c r="CB261" s="26"/>
      <c r="CC261" s="26"/>
      <c r="CD261" s="26"/>
      <c r="CE261" s="26"/>
    </row>
    <row r="262" spans="1:83" x14ac:dyDescent="0.25">
      <c r="A262" s="135" t="s">
        <v>268</v>
      </c>
      <c r="B262" s="30">
        <f t="shared" si="196"/>
        <v>138.80000000000001</v>
      </c>
      <c r="C262" s="30">
        <f t="shared" si="197"/>
        <v>139</v>
      </c>
      <c r="D262" s="30">
        <f t="shared" si="198"/>
        <v>139</v>
      </c>
      <c r="E262" s="30"/>
      <c r="F262" s="30">
        <f t="shared" si="194"/>
        <v>85.91561999999999</v>
      </c>
      <c r="G262" s="26">
        <f t="shared" si="231"/>
        <v>61.809798561151077</v>
      </c>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7"/>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v>138.80000000000001</v>
      </c>
      <c r="BI262" s="26">
        <v>139</v>
      </c>
      <c r="BJ262" s="26">
        <v>85.91561999999999</v>
      </c>
      <c r="BK262" s="26">
        <f t="shared" si="230"/>
        <v>61.809798561151077</v>
      </c>
      <c r="BL262" s="26"/>
      <c r="BM262" s="26"/>
      <c r="BN262" s="26"/>
      <c r="BO262" s="27"/>
      <c r="BP262" s="26"/>
      <c r="BQ262" s="26"/>
      <c r="BR262" s="26"/>
      <c r="BS262" s="27"/>
      <c r="BT262" s="26"/>
      <c r="BU262" s="26"/>
      <c r="BV262" s="26"/>
      <c r="BW262" s="27"/>
      <c r="BX262" s="26"/>
      <c r="BY262" s="26"/>
      <c r="BZ262" s="26"/>
      <c r="CA262" s="27"/>
      <c r="CB262" s="26"/>
      <c r="CC262" s="26"/>
      <c r="CD262" s="26"/>
      <c r="CE262" s="26"/>
    </row>
    <row r="263" spans="1:83" x14ac:dyDescent="0.25">
      <c r="A263" s="135" t="s">
        <v>172</v>
      </c>
      <c r="B263" s="30">
        <f t="shared" si="196"/>
        <v>138.80000000000001</v>
      </c>
      <c r="C263" s="30">
        <f t="shared" si="197"/>
        <v>139</v>
      </c>
      <c r="D263" s="30">
        <f t="shared" si="198"/>
        <v>139</v>
      </c>
      <c r="E263" s="30"/>
      <c r="F263" s="30">
        <f t="shared" si="194"/>
        <v>86.639479999999992</v>
      </c>
      <c r="G263" s="26">
        <f t="shared" si="231"/>
        <v>62.330561151079131</v>
      </c>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7"/>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v>138.80000000000001</v>
      </c>
      <c r="BI263" s="26">
        <v>139</v>
      </c>
      <c r="BJ263" s="26">
        <v>86.639479999999992</v>
      </c>
      <c r="BK263" s="26">
        <f t="shared" si="230"/>
        <v>62.330561151079131</v>
      </c>
      <c r="BL263" s="26"/>
      <c r="BM263" s="26"/>
      <c r="BN263" s="26"/>
      <c r="BO263" s="27"/>
      <c r="BP263" s="26"/>
      <c r="BQ263" s="26"/>
      <c r="BR263" s="26"/>
      <c r="BS263" s="27"/>
      <c r="BT263" s="26"/>
      <c r="BU263" s="26"/>
      <c r="BV263" s="26"/>
      <c r="BW263" s="27"/>
      <c r="BX263" s="26"/>
      <c r="BY263" s="26"/>
      <c r="BZ263" s="26"/>
      <c r="CA263" s="27"/>
      <c r="CB263" s="26"/>
      <c r="CC263" s="26"/>
      <c r="CD263" s="26"/>
      <c r="CE263" s="26"/>
    </row>
    <row r="264" spans="1:83" x14ac:dyDescent="0.25">
      <c r="A264" s="135" t="s">
        <v>269</v>
      </c>
      <c r="B264" s="30">
        <f t="shared" si="196"/>
        <v>138.80000000000001</v>
      </c>
      <c r="C264" s="30">
        <f t="shared" si="197"/>
        <v>139</v>
      </c>
      <c r="D264" s="30">
        <f t="shared" si="198"/>
        <v>139</v>
      </c>
      <c r="E264" s="30"/>
      <c r="F264" s="30">
        <f t="shared" si="194"/>
        <v>86.137299999999996</v>
      </c>
      <c r="G264" s="26">
        <f t="shared" si="231"/>
        <v>61.969280575539564</v>
      </c>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7"/>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v>138.80000000000001</v>
      </c>
      <c r="BI264" s="26">
        <v>139</v>
      </c>
      <c r="BJ264" s="26">
        <v>86.137299999999996</v>
      </c>
      <c r="BK264" s="26">
        <f t="shared" si="230"/>
        <v>61.969280575539564</v>
      </c>
      <c r="BL264" s="26"/>
      <c r="BM264" s="26"/>
      <c r="BN264" s="26"/>
      <c r="BO264" s="27"/>
      <c r="BP264" s="26"/>
      <c r="BQ264" s="26"/>
      <c r="BR264" s="26"/>
      <c r="BS264" s="27"/>
      <c r="BT264" s="26"/>
      <c r="BU264" s="26"/>
      <c r="BV264" s="26"/>
      <c r="BW264" s="27"/>
      <c r="BX264" s="26"/>
      <c r="BY264" s="26"/>
      <c r="BZ264" s="26"/>
      <c r="CA264" s="27"/>
      <c r="CB264" s="26"/>
      <c r="CC264" s="26"/>
      <c r="CD264" s="26"/>
      <c r="CE264" s="26"/>
    </row>
    <row r="265" spans="1:83" x14ac:dyDescent="0.25">
      <c r="A265" s="135" t="s">
        <v>270</v>
      </c>
      <c r="B265" s="30">
        <f t="shared" si="196"/>
        <v>347</v>
      </c>
      <c r="C265" s="30">
        <f t="shared" si="197"/>
        <v>347.5</v>
      </c>
      <c r="D265" s="30">
        <f t="shared" si="198"/>
        <v>347.5</v>
      </c>
      <c r="E265" s="30"/>
      <c r="F265" s="30">
        <f t="shared" si="194"/>
        <v>245.16114999999999</v>
      </c>
      <c r="G265" s="26">
        <f t="shared" si="231"/>
        <v>70.549971223021572</v>
      </c>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7"/>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v>347</v>
      </c>
      <c r="BI265" s="26">
        <v>347.5</v>
      </c>
      <c r="BJ265" s="26">
        <v>245.16114999999999</v>
      </c>
      <c r="BK265" s="26">
        <f t="shared" si="230"/>
        <v>70.549971223021572</v>
      </c>
      <c r="BL265" s="26"/>
      <c r="BM265" s="26"/>
      <c r="BN265" s="26"/>
      <c r="BO265" s="27"/>
      <c r="BP265" s="26"/>
      <c r="BQ265" s="26"/>
      <c r="BR265" s="26"/>
      <c r="BS265" s="27"/>
      <c r="BT265" s="26"/>
      <c r="BU265" s="26"/>
      <c r="BV265" s="26"/>
      <c r="BW265" s="27"/>
      <c r="BX265" s="26"/>
      <c r="BY265" s="26"/>
      <c r="BZ265" s="26"/>
      <c r="CA265" s="27"/>
      <c r="CB265" s="26"/>
      <c r="CC265" s="26"/>
      <c r="CD265" s="26"/>
      <c r="CE265" s="26"/>
    </row>
    <row r="266" spans="1:83" x14ac:dyDescent="0.25">
      <c r="A266" s="135" t="s">
        <v>271</v>
      </c>
      <c r="B266" s="30">
        <f t="shared" si="196"/>
        <v>138.80000000000001</v>
      </c>
      <c r="C266" s="30">
        <f t="shared" si="197"/>
        <v>139</v>
      </c>
      <c r="D266" s="30">
        <f t="shared" si="198"/>
        <v>139</v>
      </c>
      <c r="E266" s="30"/>
      <c r="F266" s="30">
        <f t="shared" si="194"/>
        <v>87.818889999999996</v>
      </c>
      <c r="G266" s="26">
        <f t="shared" si="231"/>
        <v>63.179057553956831</v>
      </c>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7"/>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v>138.80000000000001</v>
      </c>
      <c r="BI266" s="26">
        <v>139</v>
      </c>
      <c r="BJ266" s="26">
        <v>87.818889999999996</v>
      </c>
      <c r="BK266" s="26">
        <f t="shared" si="230"/>
        <v>63.179057553956831</v>
      </c>
      <c r="BL266" s="26"/>
      <c r="BM266" s="26"/>
      <c r="BN266" s="26"/>
      <c r="BO266" s="27"/>
      <c r="BP266" s="26"/>
      <c r="BQ266" s="26"/>
      <c r="BR266" s="26"/>
      <c r="BS266" s="27"/>
      <c r="BT266" s="26"/>
      <c r="BU266" s="26"/>
      <c r="BV266" s="26"/>
      <c r="BW266" s="27"/>
      <c r="BX266" s="26"/>
      <c r="BY266" s="26"/>
      <c r="BZ266" s="26"/>
      <c r="CA266" s="27"/>
      <c r="CB266" s="26"/>
      <c r="CC266" s="26"/>
      <c r="CD266" s="26"/>
      <c r="CE266" s="26"/>
    </row>
    <row r="267" spans="1:83" x14ac:dyDescent="0.25">
      <c r="A267" s="135" t="s">
        <v>272</v>
      </c>
      <c r="B267" s="30">
        <f t="shared" si="196"/>
        <v>138.80000000000001</v>
      </c>
      <c r="C267" s="30">
        <f t="shared" si="197"/>
        <v>139</v>
      </c>
      <c r="D267" s="30">
        <f t="shared" si="198"/>
        <v>139</v>
      </c>
      <c r="E267" s="30"/>
      <c r="F267" s="30">
        <f t="shared" si="194"/>
        <v>87.701229999999995</v>
      </c>
      <c r="G267" s="26">
        <f t="shared" si="231"/>
        <v>63.094410071942441</v>
      </c>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7"/>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v>138.80000000000001</v>
      </c>
      <c r="BI267" s="26">
        <v>139</v>
      </c>
      <c r="BJ267" s="26">
        <v>87.701229999999995</v>
      </c>
      <c r="BK267" s="26">
        <f t="shared" si="230"/>
        <v>63.094410071942441</v>
      </c>
      <c r="BL267" s="26"/>
      <c r="BM267" s="26"/>
      <c r="BN267" s="26"/>
      <c r="BO267" s="27"/>
      <c r="BP267" s="26"/>
      <c r="BQ267" s="26"/>
      <c r="BR267" s="26"/>
      <c r="BS267" s="27"/>
      <c r="BT267" s="26"/>
      <c r="BU267" s="26"/>
      <c r="BV267" s="26"/>
      <c r="BW267" s="27"/>
      <c r="BX267" s="26"/>
      <c r="BY267" s="26"/>
      <c r="BZ267" s="26"/>
      <c r="CA267" s="27"/>
      <c r="CB267" s="26"/>
      <c r="CC267" s="26"/>
      <c r="CD267" s="26"/>
      <c r="CE267" s="26"/>
    </row>
    <row r="268" spans="1:83" x14ac:dyDescent="0.25">
      <c r="A268" s="135" t="s">
        <v>273</v>
      </c>
      <c r="B268" s="30">
        <f t="shared" si="196"/>
        <v>138.80000000000001</v>
      </c>
      <c r="C268" s="30">
        <f t="shared" si="197"/>
        <v>139</v>
      </c>
      <c r="D268" s="30">
        <f t="shared" si="198"/>
        <v>139</v>
      </c>
      <c r="E268" s="30"/>
      <c r="F268" s="30">
        <f t="shared" si="194"/>
        <v>88.583289999999991</v>
      </c>
      <c r="G268" s="26">
        <f t="shared" si="231"/>
        <v>63.72898561151078</v>
      </c>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7"/>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v>138.80000000000001</v>
      </c>
      <c r="BI268" s="26">
        <v>139</v>
      </c>
      <c r="BJ268" s="26">
        <v>88.583289999999991</v>
      </c>
      <c r="BK268" s="26">
        <f t="shared" si="230"/>
        <v>63.72898561151078</v>
      </c>
      <c r="BL268" s="26"/>
      <c r="BM268" s="26"/>
      <c r="BN268" s="26"/>
      <c r="BO268" s="27"/>
      <c r="BP268" s="26"/>
      <c r="BQ268" s="26"/>
      <c r="BR268" s="26"/>
      <c r="BS268" s="27"/>
      <c r="BT268" s="26"/>
      <c r="BU268" s="26"/>
      <c r="BV268" s="26"/>
      <c r="BW268" s="27"/>
      <c r="BX268" s="26"/>
      <c r="BY268" s="26"/>
      <c r="BZ268" s="26"/>
      <c r="CA268" s="27"/>
      <c r="CB268" s="26"/>
      <c r="CC268" s="26"/>
      <c r="CD268" s="26"/>
      <c r="CE268" s="26"/>
    </row>
    <row r="269" spans="1:83" s="154" customFormat="1" ht="31.5" x14ac:dyDescent="0.25">
      <c r="A269" s="137" t="s">
        <v>262</v>
      </c>
      <c r="B269" s="75">
        <f t="shared" si="196"/>
        <v>380584.89999999991</v>
      </c>
      <c r="C269" s="75">
        <f t="shared" si="197"/>
        <v>425416.39999999997</v>
      </c>
      <c r="D269" s="75">
        <f t="shared" si="198"/>
        <v>425416.39999999997</v>
      </c>
      <c r="E269" s="75"/>
      <c r="F269" s="75">
        <f t="shared" ref="F269:F332" si="232">J269+N269+R269+V269+Z269+AD269+AH269+AL269+AP269+AT269+AX269+BB269+BF269+BJ269+BN269+BR269+BV269+BZ269+CD269</f>
        <v>303310.69693000009</v>
      </c>
      <c r="G269" s="29">
        <f t="shared" si="231"/>
        <v>71.297368162111326</v>
      </c>
      <c r="H269" s="28">
        <f>SUM(H270:H275)</f>
        <v>1701.9</v>
      </c>
      <c r="I269" s="28">
        <f>SUM(I270:I275)</f>
        <v>1079.8</v>
      </c>
      <c r="J269" s="28">
        <f>SUM(J270:J275)</f>
        <v>550.91678000000002</v>
      </c>
      <c r="K269" s="29">
        <f>J269/I269*100</f>
        <v>51.020261159473975</v>
      </c>
      <c r="L269" s="28">
        <f>SUM(L270:L275)</f>
        <v>292.7</v>
      </c>
      <c r="M269" s="28">
        <f>SUM(M270:M275)</f>
        <v>290.60000000000002</v>
      </c>
      <c r="N269" s="28">
        <f>SUM(N270:N275)</f>
        <v>105.73142999999999</v>
      </c>
      <c r="O269" s="29">
        <f>N269/M269*100</f>
        <v>36.383836889194768</v>
      </c>
      <c r="P269" s="28">
        <f>SUM(P270:P275)</f>
        <v>4597.3</v>
      </c>
      <c r="Q269" s="28">
        <f>SUM(Q270:Q275)</f>
        <v>2657.1</v>
      </c>
      <c r="R269" s="28">
        <f>SUM(R270:R275)</f>
        <v>2157.1</v>
      </c>
      <c r="S269" s="29">
        <f>R269/Q269*100</f>
        <v>81.182492190734251</v>
      </c>
      <c r="T269" s="28">
        <f>SUM(T270:T275)</f>
        <v>70342.8</v>
      </c>
      <c r="U269" s="28">
        <f>SUM(U270:U275)</f>
        <v>80559.899999999994</v>
      </c>
      <c r="V269" s="28">
        <f>SUM(V270:V275)</f>
        <v>67285.695699999997</v>
      </c>
      <c r="W269" s="29">
        <f>V269/U269*100</f>
        <v>83.522566065747355</v>
      </c>
      <c r="X269" s="28">
        <f>SUM(X270:X275)</f>
        <v>5219.2</v>
      </c>
      <c r="Y269" s="28">
        <f>SUM(Y270:Y275)</f>
        <v>5219.2</v>
      </c>
      <c r="Z269" s="28">
        <f>SUM(Z270:Z275)</f>
        <v>1857.1381200000001</v>
      </c>
      <c r="AA269" s="29">
        <f>Z269/Y269*100</f>
        <v>35.582811925199266</v>
      </c>
      <c r="AB269" s="28">
        <f>SUM(AB270:AB275)</f>
        <v>309.2</v>
      </c>
      <c r="AC269" s="28">
        <f>SUM(AC270:AC275)</f>
        <v>306.39999999999998</v>
      </c>
      <c r="AD269" s="28">
        <f>SUM(AD270:AD275)</f>
        <v>176.72300000000001</v>
      </c>
      <c r="AE269" s="29">
        <f>AD269/AC269*100</f>
        <v>57.677219321148833</v>
      </c>
      <c r="AF269" s="28">
        <f>SUM(AF270:AF275)</f>
        <v>269997.7</v>
      </c>
      <c r="AG269" s="28">
        <f>SUM(AG270:AG275)</f>
        <v>292253.59999999998</v>
      </c>
      <c r="AH269" s="28">
        <f>SUM(AH270:AH275)</f>
        <v>203811.41649</v>
      </c>
      <c r="AI269" s="29">
        <f>AH269/AG269*100</f>
        <v>69.737863448046497</v>
      </c>
      <c r="AJ269" s="28">
        <f>SUM(AJ270:AJ275)</f>
        <v>1400.2</v>
      </c>
      <c r="AK269" s="28">
        <f>SUM(AK270:AK275)</f>
        <v>1400.2</v>
      </c>
      <c r="AL269" s="28">
        <f>SUM(AL270:AL275)</f>
        <v>951.35272999999995</v>
      </c>
      <c r="AM269" s="28">
        <f>AL269/AK269*100</f>
        <v>67.944060134266522</v>
      </c>
      <c r="AN269" s="28">
        <f>SUM(AN270:AN275)</f>
        <v>16.8</v>
      </c>
      <c r="AO269" s="28">
        <f>SUM(AO270:AO275)</f>
        <v>16.8</v>
      </c>
      <c r="AP269" s="28">
        <f>SUM(AP270:AP275)</f>
        <v>8.7962999999999987</v>
      </c>
      <c r="AQ269" s="29">
        <f>AP269/AO269*100</f>
        <v>52.358928571428564</v>
      </c>
      <c r="AR269" s="28">
        <f t="shared" ref="AR269" si="233">SUM(AR270:AR275)</f>
        <v>933.5</v>
      </c>
      <c r="AS269" s="28">
        <f t="shared" ref="AS269:BB269" si="234">SUM(AS270:AS275)</f>
        <v>933.5</v>
      </c>
      <c r="AT269" s="28">
        <f t="shared" si="234"/>
        <v>392.38225</v>
      </c>
      <c r="AU269" s="28">
        <f t="shared" si="234"/>
        <v>42.033449384038562</v>
      </c>
      <c r="AV269" s="28">
        <f t="shared" ref="AV269" si="235">SUM(AV270:AV275)</f>
        <v>466.7</v>
      </c>
      <c r="AW269" s="28">
        <f t="shared" si="234"/>
        <v>466.7</v>
      </c>
      <c r="AX269" s="28">
        <f t="shared" si="234"/>
        <v>322.23914000000002</v>
      </c>
      <c r="AY269" s="28">
        <f t="shared" si="234"/>
        <v>69.046312406256703</v>
      </c>
      <c r="AZ269" s="28">
        <f t="shared" ref="AZ269" si="236">SUM(AZ270:AZ275)</f>
        <v>2402.8000000000002</v>
      </c>
      <c r="BA269" s="28">
        <f t="shared" si="234"/>
        <v>2402.8000000000002</v>
      </c>
      <c r="BB269" s="28">
        <f t="shared" si="234"/>
        <v>1801.8</v>
      </c>
      <c r="BC269" s="29">
        <f>BB269/BA269*100</f>
        <v>74.987514566339257</v>
      </c>
      <c r="BD269" s="28">
        <v>1867</v>
      </c>
      <c r="BE269" s="28">
        <f>SUM(BE270:BE275)</f>
        <v>1867</v>
      </c>
      <c r="BF269" s="28">
        <f>SUM(BF270:BF275)</f>
        <v>1322.61932</v>
      </c>
      <c r="BG269" s="29">
        <f>BF269/BE269*100</f>
        <v>70.841956079271569</v>
      </c>
      <c r="BH269" s="28">
        <f>SUM(BH270:BH275)</f>
        <v>1318.6</v>
      </c>
      <c r="BI269" s="28">
        <f>SUM(BI270:BI275)</f>
        <v>1320.5</v>
      </c>
      <c r="BJ269" s="28">
        <f>SUM(BJ270:BJ275)</f>
        <v>876.22307000000001</v>
      </c>
      <c r="BK269" s="28">
        <f t="shared" si="230"/>
        <v>66.35540098447558</v>
      </c>
      <c r="BL269" s="28">
        <f>SUM(BL270:BL275)</f>
        <v>18748.8</v>
      </c>
      <c r="BM269" s="28">
        <f>SUM(BM270:BM275)</f>
        <v>33257.4</v>
      </c>
      <c r="BN269" s="28">
        <f>SUM(BN270:BN275)</f>
        <v>21645.9</v>
      </c>
      <c r="BO269" s="29">
        <f>BN269/BM269*100</f>
        <v>65.085965830161115</v>
      </c>
      <c r="BP269" s="28">
        <f>SUM(BP270:BP275)</f>
        <v>889</v>
      </c>
      <c r="BQ269" s="28">
        <f>SUM(BQ270:BQ275)</f>
        <v>1306.0999999999999</v>
      </c>
      <c r="BR269" s="28">
        <f>SUM(BR270:BR275)</f>
        <v>0</v>
      </c>
      <c r="BS269" s="29">
        <f>BR269/BQ269*100</f>
        <v>0</v>
      </c>
      <c r="BT269" s="28">
        <f>SUM(BT270:BT275)</f>
        <v>6.1</v>
      </c>
      <c r="BU269" s="28">
        <f>SUM(BU270:BU275)</f>
        <v>4.2</v>
      </c>
      <c r="BV269" s="28">
        <f>SUM(BV270:BV275)</f>
        <v>4.2</v>
      </c>
      <c r="BW269" s="29">
        <f>BV269/BU269*100</f>
        <v>100</v>
      </c>
      <c r="BX269" s="28"/>
      <c r="BY269" s="28"/>
      <c r="BZ269" s="28"/>
      <c r="CA269" s="29"/>
      <c r="CB269" s="28">
        <f>SUM(CB270:CB275)</f>
        <v>74.599999999999994</v>
      </c>
      <c r="CC269" s="28">
        <f>SUM(CC270:CC275)</f>
        <v>74.599999999999994</v>
      </c>
      <c r="CD269" s="28">
        <f>SUM(CD270:CD275)</f>
        <v>40.462600000000002</v>
      </c>
      <c r="CE269" s="29">
        <f>CD269/CC269*100</f>
        <v>54.239410187667566</v>
      </c>
    </row>
    <row r="270" spans="1:83" x14ac:dyDescent="0.25">
      <c r="A270" s="135" t="s">
        <v>234</v>
      </c>
      <c r="B270" s="30">
        <f t="shared" si="196"/>
        <v>379266.29999999993</v>
      </c>
      <c r="C270" s="30">
        <f t="shared" si="197"/>
        <v>424095.89999999997</v>
      </c>
      <c r="D270" s="30">
        <f t="shared" si="198"/>
        <v>424095.89999999997</v>
      </c>
      <c r="E270" s="30"/>
      <c r="F270" s="30">
        <f t="shared" si="232"/>
        <v>302434.47386000009</v>
      </c>
      <c r="G270" s="27">
        <f t="shared" si="231"/>
        <v>71.312755879035876</v>
      </c>
      <c r="H270" s="27">
        <v>1701.9</v>
      </c>
      <c r="I270" s="27">
        <v>1079.8</v>
      </c>
      <c r="J270" s="27">
        <v>550.91678000000002</v>
      </c>
      <c r="K270" s="27">
        <f>J270/I270*100</f>
        <v>51.020261159473975</v>
      </c>
      <c r="L270" s="27">
        <v>292.7</v>
      </c>
      <c r="M270" s="27">
        <v>290.60000000000002</v>
      </c>
      <c r="N270" s="27">
        <v>105.73142999999999</v>
      </c>
      <c r="O270" s="27">
        <f>N270/M270*100</f>
        <v>36.383836889194768</v>
      </c>
      <c r="P270" s="27">
        <v>4597.3</v>
      </c>
      <c r="Q270" s="27">
        <v>2657.1</v>
      </c>
      <c r="R270" s="27">
        <v>2157.1</v>
      </c>
      <c r="S270" s="27">
        <f>R270/Q270*100</f>
        <v>81.182492190734251</v>
      </c>
      <c r="T270" s="27">
        <v>70342.8</v>
      </c>
      <c r="U270" s="27">
        <v>80559.899999999994</v>
      </c>
      <c r="V270" s="27">
        <v>67285.695699999997</v>
      </c>
      <c r="W270" s="27">
        <f>V270/U270*100</f>
        <v>83.522566065747355</v>
      </c>
      <c r="X270" s="27">
        <v>5219.2</v>
      </c>
      <c r="Y270" s="27">
        <v>5219.2</v>
      </c>
      <c r="Z270" s="27">
        <v>1857.1381200000001</v>
      </c>
      <c r="AA270" s="27">
        <f>Z270/Y270*100</f>
        <v>35.582811925199266</v>
      </c>
      <c r="AB270" s="27">
        <v>309.2</v>
      </c>
      <c r="AC270" s="27">
        <v>306.39999999999998</v>
      </c>
      <c r="AD270" s="27">
        <v>176.72300000000001</v>
      </c>
      <c r="AE270" s="27">
        <f>AD270/AC270*100</f>
        <v>57.677219321148833</v>
      </c>
      <c r="AF270" s="27">
        <v>269997.7</v>
      </c>
      <c r="AG270" s="27">
        <v>292253.59999999998</v>
      </c>
      <c r="AH270" s="27">
        <v>203811.41649</v>
      </c>
      <c r="AI270" s="27">
        <f>AH270/AG270*100</f>
        <v>69.737863448046497</v>
      </c>
      <c r="AJ270" s="27">
        <v>1400.2</v>
      </c>
      <c r="AK270" s="27">
        <v>1400.2</v>
      </c>
      <c r="AL270" s="27">
        <v>951.35272999999995</v>
      </c>
      <c r="AM270" s="26">
        <f>AL270/AK270*100</f>
        <v>67.944060134266522</v>
      </c>
      <c r="AN270" s="26">
        <v>16.8</v>
      </c>
      <c r="AO270" s="26">
        <v>16.8</v>
      </c>
      <c r="AP270" s="27">
        <v>8.7962999999999987</v>
      </c>
      <c r="AQ270" s="27">
        <f>AP270/AO270*100</f>
        <v>52.358928571428564</v>
      </c>
      <c r="AR270" s="27">
        <v>933.5</v>
      </c>
      <c r="AS270" s="27">
        <v>933.5</v>
      </c>
      <c r="AT270" s="27">
        <v>392.38225</v>
      </c>
      <c r="AU270" s="27">
        <f>AT270/AS270*100</f>
        <v>42.033449384038562</v>
      </c>
      <c r="AV270" s="27">
        <v>466.7</v>
      </c>
      <c r="AW270" s="27">
        <v>466.7</v>
      </c>
      <c r="AX270" s="27">
        <v>322.23914000000002</v>
      </c>
      <c r="AY270" s="27">
        <f>AX270/AW270*100</f>
        <v>69.046312406256703</v>
      </c>
      <c r="AZ270" s="27">
        <v>2402.8000000000002</v>
      </c>
      <c r="BA270" s="27">
        <v>2402.8000000000002</v>
      </c>
      <c r="BB270" s="27">
        <v>1801.8</v>
      </c>
      <c r="BC270" s="27">
        <f>BB270/BA270*100</f>
        <v>74.987514566339257</v>
      </c>
      <c r="BD270" s="27">
        <v>1867</v>
      </c>
      <c r="BE270" s="27">
        <v>1867</v>
      </c>
      <c r="BF270" s="27">
        <v>1322.61932</v>
      </c>
      <c r="BG270" s="27">
        <f>BF270/BE270*100</f>
        <v>70.841956079271569</v>
      </c>
      <c r="BH270" s="27"/>
      <c r="BI270" s="27"/>
      <c r="BJ270" s="27"/>
      <c r="BK270" s="26"/>
      <c r="BL270" s="27">
        <v>18748.8</v>
      </c>
      <c r="BM270" s="27">
        <v>33257.4</v>
      </c>
      <c r="BN270" s="27">
        <v>21645.9</v>
      </c>
      <c r="BO270" s="27">
        <f>BN270/BM270*100</f>
        <v>65.085965830161115</v>
      </c>
      <c r="BP270" s="27">
        <v>889</v>
      </c>
      <c r="BQ270" s="27">
        <v>1306.0999999999999</v>
      </c>
      <c r="BR270" s="27">
        <v>0</v>
      </c>
      <c r="BS270" s="27">
        <f>BR270/BQ270*100</f>
        <v>0</v>
      </c>
      <c r="BT270" s="27">
        <v>6.1</v>
      </c>
      <c r="BU270" s="27">
        <v>4.2</v>
      </c>
      <c r="BV270" s="27">
        <v>4.2</v>
      </c>
      <c r="BW270" s="27">
        <f>BV270/BU270*100</f>
        <v>100</v>
      </c>
      <c r="BX270" s="27"/>
      <c r="BY270" s="27"/>
      <c r="BZ270" s="27"/>
      <c r="CA270" s="27"/>
      <c r="CB270" s="27">
        <v>74.599999999999994</v>
      </c>
      <c r="CC270" s="27">
        <v>74.599999999999994</v>
      </c>
      <c r="CD270" s="27">
        <v>40.462600000000002</v>
      </c>
      <c r="CE270" s="27">
        <f>CD270/CC270*100</f>
        <v>54.239410187667566</v>
      </c>
    </row>
    <row r="271" spans="1:83" x14ac:dyDescent="0.25">
      <c r="A271" s="135" t="s">
        <v>450</v>
      </c>
      <c r="B271" s="30">
        <f t="shared" si="196"/>
        <v>138.80000000000001</v>
      </c>
      <c r="C271" s="30">
        <f t="shared" si="197"/>
        <v>139</v>
      </c>
      <c r="D271" s="30">
        <f t="shared" si="198"/>
        <v>139</v>
      </c>
      <c r="E271" s="30"/>
      <c r="F271" s="30">
        <f t="shared" si="232"/>
        <v>96.844820000000013</v>
      </c>
      <c r="G271" s="26">
        <f t="shared" si="231"/>
        <v>69.672532374100726</v>
      </c>
      <c r="H271" s="26"/>
      <c r="I271" s="26"/>
      <c r="J271" s="26"/>
      <c r="K271" s="26"/>
      <c r="L271" s="26"/>
      <c r="M271" s="26"/>
      <c r="N271" s="26"/>
      <c r="O271" s="27"/>
      <c r="P271" s="26"/>
      <c r="Q271" s="26"/>
      <c r="R271" s="26"/>
      <c r="S271" s="27"/>
      <c r="T271" s="26"/>
      <c r="U271" s="26"/>
      <c r="V271" s="26"/>
      <c r="W271" s="27"/>
      <c r="X271" s="26"/>
      <c r="Y271" s="26"/>
      <c r="Z271" s="26"/>
      <c r="AA271" s="27"/>
      <c r="AB271" s="26"/>
      <c r="AC271" s="26"/>
      <c r="AD271" s="26"/>
      <c r="AE271" s="27"/>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7"/>
      <c r="BD271" s="26"/>
      <c r="BE271" s="26"/>
      <c r="BF271" s="26"/>
      <c r="BG271" s="26"/>
      <c r="BH271" s="26">
        <v>138.80000000000001</v>
      </c>
      <c r="BI271" s="26">
        <v>139</v>
      </c>
      <c r="BJ271" s="26">
        <v>96.844820000000013</v>
      </c>
      <c r="BK271" s="26">
        <f t="shared" ref="BK271:BK276" si="237">BJ271/BI271*100</f>
        <v>69.672532374100726</v>
      </c>
      <c r="BL271" s="26"/>
      <c r="BM271" s="26"/>
      <c r="BN271" s="26"/>
      <c r="BO271" s="26"/>
      <c r="BP271" s="26"/>
      <c r="BQ271" s="26"/>
      <c r="BR271" s="26"/>
      <c r="BS271" s="27"/>
      <c r="BT271" s="26"/>
      <c r="BU271" s="26"/>
      <c r="BV271" s="26"/>
      <c r="BW271" s="27"/>
      <c r="BX271" s="26"/>
      <c r="BY271" s="26"/>
      <c r="BZ271" s="26"/>
      <c r="CA271" s="27"/>
      <c r="CB271" s="26"/>
      <c r="CC271" s="26"/>
      <c r="CD271" s="26"/>
      <c r="CE271" s="26"/>
    </row>
    <row r="272" spans="1:83" x14ac:dyDescent="0.25">
      <c r="A272" s="135" t="s">
        <v>451</v>
      </c>
      <c r="B272" s="30">
        <f t="shared" ref="B272:B335" si="238">H272+L272+P272+T272+X272+AB272+AF272+AJ272+AN272+AR272+AV272+AZ272+BD272+BH272+BL272+BP272+BT272+BX272+CB272</f>
        <v>347</v>
      </c>
      <c r="C272" s="30">
        <f t="shared" ref="C272:C335" si="239">I272+M272+Q272+U272+Y272+AC272+AG272+AK272+AO272+AS272+AW272+BA272+BE272+BI272+BM272+BQ272+BU272+BY272+CC272</f>
        <v>347.5</v>
      </c>
      <c r="D272" s="30">
        <f t="shared" ref="D272:D335" si="240">I272+M272+Q272+U272+Y272+AC272+AG272+AK272+AO272+AS272+AW272+BA272+BE272+BI272+BM272+BQ272+BU272+BY272+CC272</f>
        <v>347.5</v>
      </c>
      <c r="E272" s="30"/>
      <c r="F272" s="30">
        <f t="shared" si="232"/>
        <v>228.69522000000001</v>
      </c>
      <c r="G272" s="26">
        <f t="shared" si="231"/>
        <v>65.811574100719426</v>
      </c>
      <c r="H272" s="26"/>
      <c r="I272" s="26"/>
      <c r="J272" s="26"/>
      <c r="K272" s="26"/>
      <c r="L272" s="26"/>
      <c r="M272" s="26"/>
      <c r="N272" s="26"/>
      <c r="O272" s="27"/>
      <c r="P272" s="26"/>
      <c r="Q272" s="26"/>
      <c r="R272" s="26"/>
      <c r="S272" s="27"/>
      <c r="T272" s="26"/>
      <c r="U272" s="26"/>
      <c r="V272" s="26"/>
      <c r="W272" s="27"/>
      <c r="X272" s="26"/>
      <c r="Y272" s="26"/>
      <c r="Z272" s="26"/>
      <c r="AA272" s="27"/>
      <c r="AB272" s="26"/>
      <c r="AC272" s="26"/>
      <c r="AD272" s="26"/>
      <c r="AE272" s="27"/>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7"/>
      <c r="BD272" s="26"/>
      <c r="BE272" s="26"/>
      <c r="BF272" s="26"/>
      <c r="BG272" s="26"/>
      <c r="BH272" s="26">
        <v>347</v>
      </c>
      <c r="BI272" s="26">
        <v>347.5</v>
      </c>
      <c r="BJ272" s="26">
        <v>228.69522000000001</v>
      </c>
      <c r="BK272" s="26">
        <f t="shared" si="237"/>
        <v>65.811574100719426</v>
      </c>
      <c r="BL272" s="26"/>
      <c r="BM272" s="26"/>
      <c r="BN272" s="26"/>
      <c r="BO272" s="26"/>
      <c r="BP272" s="26"/>
      <c r="BQ272" s="26"/>
      <c r="BR272" s="26"/>
      <c r="BS272" s="27"/>
      <c r="BT272" s="26"/>
      <c r="BU272" s="26"/>
      <c r="BV272" s="26"/>
      <c r="BW272" s="27"/>
      <c r="BX272" s="26"/>
      <c r="BY272" s="26"/>
      <c r="BZ272" s="26"/>
      <c r="CA272" s="27"/>
      <c r="CB272" s="26"/>
      <c r="CC272" s="26"/>
      <c r="CD272" s="26"/>
      <c r="CE272" s="26"/>
    </row>
    <row r="273" spans="1:83" x14ac:dyDescent="0.25">
      <c r="A273" s="135" t="s">
        <v>368</v>
      </c>
      <c r="B273" s="30">
        <f t="shared" si="238"/>
        <v>347</v>
      </c>
      <c r="C273" s="30">
        <f t="shared" si="239"/>
        <v>347.5</v>
      </c>
      <c r="D273" s="30">
        <f t="shared" si="240"/>
        <v>347.5</v>
      </c>
      <c r="E273" s="30"/>
      <c r="F273" s="30">
        <f t="shared" si="232"/>
        <v>222.28016</v>
      </c>
      <c r="G273" s="26">
        <f t="shared" si="231"/>
        <v>63.965513669064741</v>
      </c>
      <c r="H273" s="26"/>
      <c r="I273" s="26"/>
      <c r="J273" s="26"/>
      <c r="K273" s="26"/>
      <c r="L273" s="26"/>
      <c r="M273" s="26"/>
      <c r="N273" s="26"/>
      <c r="O273" s="27"/>
      <c r="P273" s="26"/>
      <c r="Q273" s="26"/>
      <c r="R273" s="26"/>
      <c r="S273" s="27"/>
      <c r="T273" s="26"/>
      <c r="U273" s="26"/>
      <c r="V273" s="26"/>
      <c r="W273" s="27"/>
      <c r="X273" s="26"/>
      <c r="Y273" s="26"/>
      <c r="Z273" s="26"/>
      <c r="AA273" s="27"/>
      <c r="AB273" s="26"/>
      <c r="AC273" s="26"/>
      <c r="AD273" s="26"/>
      <c r="AE273" s="27"/>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7"/>
      <c r="BD273" s="26"/>
      <c r="BE273" s="26"/>
      <c r="BF273" s="26"/>
      <c r="BG273" s="26"/>
      <c r="BH273" s="26">
        <v>347</v>
      </c>
      <c r="BI273" s="26">
        <v>347.5</v>
      </c>
      <c r="BJ273" s="26">
        <v>222.28016</v>
      </c>
      <c r="BK273" s="26">
        <f t="shared" si="237"/>
        <v>63.965513669064741</v>
      </c>
      <c r="BL273" s="26"/>
      <c r="BM273" s="26"/>
      <c r="BN273" s="26"/>
      <c r="BO273" s="26"/>
      <c r="BP273" s="26"/>
      <c r="BQ273" s="26"/>
      <c r="BR273" s="26"/>
      <c r="BS273" s="27"/>
      <c r="BT273" s="26"/>
      <c r="BU273" s="26"/>
      <c r="BV273" s="26"/>
      <c r="BW273" s="27"/>
      <c r="BX273" s="26"/>
      <c r="BY273" s="26"/>
      <c r="BZ273" s="26"/>
      <c r="CA273" s="27"/>
      <c r="CB273" s="26"/>
      <c r="CC273" s="26"/>
      <c r="CD273" s="26"/>
      <c r="CE273" s="26"/>
    </row>
    <row r="274" spans="1:83" x14ac:dyDescent="0.25">
      <c r="A274" s="135" t="s">
        <v>452</v>
      </c>
      <c r="B274" s="30">
        <f t="shared" si="238"/>
        <v>347</v>
      </c>
      <c r="C274" s="30">
        <f t="shared" si="239"/>
        <v>347.5</v>
      </c>
      <c r="D274" s="30">
        <f t="shared" si="240"/>
        <v>347.5</v>
      </c>
      <c r="E274" s="30"/>
      <c r="F274" s="30">
        <f t="shared" si="232"/>
        <v>231.41248999999999</v>
      </c>
      <c r="G274" s="26">
        <f t="shared" si="231"/>
        <v>66.593522302158277</v>
      </c>
      <c r="H274" s="26"/>
      <c r="I274" s="26"/>
      <c r="J274" s="26"/>
      <c r="K274" s="26"/>
      <c r="L274" s="26"/>
      <c r="M274" s="26"/>
      <c r="N274" s="26"/>
      <c r="O274" s="27"/>
      <c r="P274" s="26"/>
      <c r="Q274" s="26"/>
      <c r="R274" s="26"/>
      <c r="S274" s="27"/>
      <c r="T274" s="26"/>
      <c r="U274" s="26"/>
      <c r="V274" s="26"/>
      <c r="W274" s="27"/>
      <c r="X274" s="26"/>
      <c r="Y274" s="26"/>
      <c r="Z274" s="26"/>
      <c r="AA274" s="27"/>
      <c r="AB274" s="26"/>
      <c r="AC274" s="26"/>
      <c r="AD274" s="26"/>
      <c r="AE274" s="27"/>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7"/>
      <c r="BD274" s="26"/>
      <c r="BE274" s="26"/>
      <c r="BF274" s="26"/>
      <c r="BG274" s="26"/>
      <c r="BH274" s="26">
        <v>347</v>
      </c>
      <c r="BI274" s="26">
        <v>347.5</v>
      </c>
      <c r="BJ274" s="26">
        <v>231.41248999999999</v>
      </c>
      <c r="BK274" s="26">
        <f t="shared" si="237"/>
        <v>66.593522302158277</v>
      </c>
      <c r="BL274" s="26"/>
      <c r="BM274" s="26"/>
      <c r="BN274" s="26"/>
      <c r="BO274" s="26"/>
      <c r="BP274" s="26"/>
      <c r="BQ274" s="26"/>
      <c r="BR274" s="26"/>
      <c r="BS274" s="27"/>
      <c r="BT274" s="26"/>
      <c r="BU274" s="26"/>
      <c r="BV274" s="26"/>
      <c r="BW274" s="27"/>
      <c r="BX274" s="26"/>
      <c r="BY274" s="26"/>
      <c r="BZ274" s="26"/>
      <c r="CA274" s="27"/>
      <c r="CB274" s="26"/>
      <c r="CC274" s="26"/>
      <c r="CD274" s="26"/>
      <c r="CE274" s="26"/>
    </row>
    <row r="275" spans="1:83" x14ac:dyDescent="0.25">
      <c r="A275" s="135" t="s">
        <v>453</v>
      </c>
      <c r="B275" s="30">
        <f t="shared" si="238"/>
        <v>138.80000000000001</v>
      </c>
      <c r="C275" s="30">
        <f t="shared" si="239"/>
        <v>139</v>
      </c>
      <c r="D275" s="30">
        <f t="shared" si="240"/>
        <v>139</v>
      </c>
      <c r="E275" s="30"/>
      <c r="F275" s="30">
        <f t="shared" si="232"/>
        <v>96.990380000000002</v>
      </c>
      <c r="G275" s="26">
        <f t="shared" si="231"/>
        <v>69.777251798561153</v>
      </c>
      <c r="H275" s="26"/>
      <c r="I275" s="26"/>
      <c r="J275" s="26"/>
      <c r="K275" s="26"/>
      <c r="L275" s="26"/>
      <c r="M275" s="26"/>
      <c r="N275" s="26"/>
      <c r="O275" s="27"/>
      <c r="P275" s="26"/>
      <c r="Q275" s="26"/>
      <c r="R275" s="26"/>
      <c r="S275" s="27"/>
      <c r="T275" s="26"/>
      <c r="U275" s="26"/>
      <c r="V275" s="26"/>
      <c r="W275" s="27"/>
      <c r="X275" s="26"/>
      <c r="Y275" s="26"/>
      <c r="Z275" s="26"/>
      <c r="AA275" s="27"/>
      <c r="AB275" s="26"/>
      <c r="AC275" s="26"/>
      <c r="AD275" s="26"/>
      <c r="AE275" s="27"/>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7"/>
      <c r="BD275" s="26"/>
      <c r="BE275" s="26"/>
      <c r="BF275" s="26"/>
      <c r="BG275" s="26"/>
      <c r="BH275" s="26">
        <v>138.80000000000001</v>
      </c>
      <c r="BI275" s="26">
        <v>139</v>
      </c>
      <c r="BJ275" s="26">
        <v>96.990380000000002</v>
      </c>
      <c r="BK275" s="26">
        <f t="shared" si="237"/>
        <v>69.777251798561153</v>
      </c>
      <c r="BL275" s="26"/>
      <c r="BM275" s="26"/>
      <c r="BN275" s="26"/>
      <c r="BO275" s="26"/>
      <c r="BP275" s="26"/>
      <c r="BQ275" s="26"/>
      <c r="BR275" s="26"/>
      <c r="BS275" s="27"/>
      <c r="BT275" s="26"/>
      <c r="BU275" s="26"/>
      <c r="BV275" s="26"/>
      <c r="BW275" s="27"/>
      <c r="BX275" s="26"/>
      <c r="BY275" s="26"/>
      <c r="BZ275" s="26"/>
      <c r="CA275" s="27"/>
      <c r="CB275" s="26"/>
      <c r="CC275" s="26"/>
      <c r="CD275" s="26"/>
      <c r="CE275" s="26"/>
    </row>
    <row r="276" spans="1:83" s="154" customFormat="1" ht="31.5" x14ac:dyDescent="0.25">
      <c r="A276" s="137" t="s">
        <v>298</v>
      </c>
      <c r="B276" s="75">
        <f t="shared" si="238"/>
        <v>212257.69999999998</v>
      </c>
      <c r="C276" s="75">
        <f t="shared" si="239"/>
        <v>238460.5</v>
      </c>
      <c r="D276" s="75">
        <f t="shared" si="240"/>
        <v>238460.5</v>
      </c>
      <c r="E276" s="75"/>
      <c r="F276" s="75">
        <f t="shared" si="232"/>
        <v>172872.80280999999</v>
      </c>
      <c r="G276" s="29">
        <f t="shared" si="231"/>
        <v>72.495362045286328</v>
      </c>
      <c r="H276" s="29">
        <f>SUM(H277:H285)</f>
        <v>514.79999999999995</v>
      </c>
      <c r="I276" s="29">
        <f>SUM(I277:I285)</f>
        <v>187.8</v>
      </c>
      <c r="J276" s="29">
        <f>SUM(J277:J285)</f>
        <v>125.8</v>
      </c>
      <c r="K276" s="29">
        <f>J276/I276*100</f>
        <v>66.986155484558026</v>
      </c>
      <c r="L276" s="29">
        <f>SUM(L277:L285)</f>
        <v>112.3</v>
      </c>
      <c r="M276" s="29">
        <f>SUM(M277:M285)</f>
        <v>111.4</v>
      </c>
      <c r="N276" s="29">
        <f>SUM(N277:N285)</f>
        <v>57.793379999999999</v>
      </c>
      <c r="O276" s="29">
        <f>N276/M276*100</f>
        <v>51.879156193895867</v>
      </c>
      <c r="P276" s="29">
        <f>SUM(P277:P285)</f>
        <v>1510.7</v>
      </c>
      <c r="Q276" s="29">
        <f>SUM(Q277:Q285)</f>
        <v>626.29999999999995</v>
      </c>
      <c r="R276" s="29">
        <f>SUM(R277:R285)</f>
        <v>505.892</v>
      </c>
      <c r="S276" s="29">
        <f>R276/Q276*100</f>
        <v>80.774708606099324</v>
      </c>
      <c r="T276" s="29">
        <f>SUM(T277:T285)</f>
        <v>43034.8</v>
      </c>
      <c r="U276" s="29">
        <f>SUM(U277:U285)</f>
        <v>49175.6</v>
      </c>
      <c r="V276" s="29">
        <f>SUM(V277:V285)</f>
        <v>38419.616159999998</v>
      </c>
      <c r="W276" s="29">
        <f>V276/U276*100</f>
        <v>78.127396839082792</v>
      </c>
      <c r="X276" s="29">
        <f>SUM(X277:X285)</f>
        <v>2732.9</v>
      </c>
      <c r="Y276" s="29">
        <f>SUM(Y277:Y285)</f>
        <v>2732.9</v>
      </c>
      <c r="Z276" s="29">
        <f>SUM(Z277:Z285)</f>
        <v>1347.0142700000001</v>
      </c>
      <c r="AA276" s="29">
        <f>Z276/Y276*100</f>
        <v>49.288823959896085</v>
      </c>
      <c r="AB276" s="29">
        <f>SUM(AB277:AB285)</f>
        <v>123.6</v>
      </c>
      <c r="AC276" s="29">
        <f>SUM(AC277:AC285)</f>
        <v>122.5</v>
      </c>
      <c r="AD276" s="29">
        <f>SUM(AD277:AD285)</f>
        <v>74.665899999999993</v>
      </c>
      <c r="AE276" s="29">
        <f>AD276/AC276*100</f>
        <v>60.951755102040806</v>
      </c>
      <c r="AF276" s="29">
        <f>SUM(AF277:AF285)</f>
        <v>150235.29999999999</v>
      </c>
      <c r="AG276" s="29">
        <f>SUM(AG277:AG285)</f>
        <v>163513.4</v>
      </c>
      <c r="AH276" s="29">
        <f>SUM(AH277:AH285)</f>
        <v>119883.99815</v>
      </c>
      <c r="AI276" s="29">
        <f>AH276/AG276*100</f>
        <v>73.317537370025946</v>
      </c>
      <c r="AJ276" s="29">
        <f>SUM(AJ277:AJ285)</f>
        <v>466.7</v>
      </c>
      <c r="AK276" s="29">
        <f>SUM(AK277:AK285)</f>
        <v>466.7</v>
      </c>
      <c r="AL276" s="29">
        <f>SUM(AL277:AL285)</f>
        <v>303.67821000000004</v>
      </c>
      <c r="AM276" s="28">
        <f>AL276/AK276*100</f>
        <v>65.069254338975796</v>
      </c>
      <c r="AN276" s="29">
        <f t="shared" ref="AN276" si="241">SUM(AN277:AN285)</f>
        <v>0</v>
      </c>
      <c r="AO276" s="29">
        <f t="shared" ref="AO276:BB276" si="242">SUM(AO277:AO285)</f>
        <v>0</v>
      </c>
      <c r="AP276" s="29">
        <f t="shared" si="242"/>
        <v>0</v>
      </c>
      <c r="AQ276" s="29">
        <f t="shared" si="242"/>
        <v>0</v>
      </c>
      <c r="AR276" s="29">
        <f t="shared" ref="AR276" si="243">SUM(AR277:AR285)</f>
        <v>466.7</v>
      </c>
      <c r="AS276" s="29">
        <f t="shared" si="242"/>
        <v>466.7</v>
      </c>
      <c r="AT276" s="29">
        <f t="shared" si="242"/>
        <v>283.73209000000003</v>
      </c>
      <c r="AU276" s="29">
        <f t="shared" si="242"/>
        <v>60.795391043496906</v>
      </c>
      <c r="AV276" s="29">
        <f t="shared" ref="AV276" si="244">SUM(AV277:AV285)</f>
        <v>466.7</v>
      </c>
      <c r="AW276" s="29">
        <f t="shared" si="242"/>
        <v>466.7</v>
      </c>
      <c r="AX276" s="29">
        <f t="shared" si="242"/>
        <v>277.5684</v>
      </c>
      <c r="AY276" s="29">
        <f t="shared" si="242"/>
        <v>59.474694664666806</v>
      </c>
      <c r="AZ276" s="29">
        <f t="shared" ref="AZ276" si="245">SUM(AZ277:AZ285)</f>
        <v>923.3</v>
      </c>
      <c r="BA276" s="29">
        <f t="shared" si="242"/>
        <v>923.3</v>
      </c>
      <c r="BB276" s="29">
        <f t="shared" si="242"/>
        <v>692.1</v>
      </c>
      <c r="BC276" s="29">
        <f>BB276/BA276*100</f>
        <v>74.959384815336307</v>
      </c>
      <c r="BD276" s="29">
        <v>0</v>
      </c>
      <c r="BE276" s="29">
        <f t="shared" ref="BE276:BJ276" si="246">SUM(BE277:BE285)</f>
        <v>0</v>
      </c>
      <c r="BF276" s="29">
        <f t="shared" si="246"/>
        <v>0</v>
      </c>
      <c r="BG276" s="29">
        <f t="shared" si="246"/>
        <v>0</v>
      </c>
      <c r="BH276" s="29">
        <f t="shared" si="246"/>
        <v>1457.4</v>
      </c>
      <c r="BI276" s="29">
        <f t="shared" si="246"/>
        <v>1459.5</v>
      </c>
      <c r="BJ276" s="29">
        <f t="shared" si="246"/>
        <v>902.65190000000007</v>
      </c>
      <c r="BK276" s="28">
        <f t="shared" si="237"/>
        <v>61.846652963343615</v>
      </c>
      <c r="BL276" s="29">
        <f>SUM(BL277:BL285)</f>
        <v>9999.4</v>
      </c>
      <c r="BM276" s="29">
        <f>SUM(BM277:BM285)</f>
        <v>17860.900000000001</v>
      </c>
      <c r="BN276" s="29">
        <f>SUM(BN277:BN285)</f>
        <v>9971.4930000000004</v>
      </c>
      <c r="BO276" s="29">
        <f>BN276/BM276*100</f>
        <v>55.828614459517709</v>
      </c>
      <c r="BP276" s="29">
        <f>SUM(BP277:BP285)</f>
        <v>158.80000000000001</v>
      </c>
      <c r="BQ276" s="29">
        <f>SUM(BQ277:BQ285)</f>
        <v>293.39999999999998</v>
      </c>
      <c r="BR276" s="29">
        <f>SUM(BR277:BR285)</f>
        <v>0</v>
      </c>
      <c r="BS276" s="29">
        <f>BR276/BQ276*100</f>
        <v>0</v>
      </c>
      <c r="BT276" s="29">
        <f>SUM(BT277:BT285)</f>
        <v>1.3</v>
      </c>
      <c r="BU276" s="29">
        <f>SUM(BU277:BU285)</f>
        <v>0.4</v>
      </c>
      <c r="BV276" s="29">
        <f>SUM(BV277:BV285)</f>
        <v>0</v>
      </c>
      <c r="BW276" s="29">
        <f>BV276/BU276*100</f>
        <v>0</v>
      </c>
      <c r="BX276" s="29"/>
      <c r="BY276" s="29"/>
      <c r="BZ276" s="29"/>
      <c r="CA276" s="29"/>
      <c r="CB276" s="29">
        <f>SUM(CB277:CB285)</f>
        <v>53</v>
      </c>
      <c r="CC276" s="29">
        <f>SUM(CC277:CC285)</f>
        <v>53</v>
      </c>
      <c r="CD276" s="29">
        <f>SUM(CD277:CD285)</f>
        <v>26.799349999999997</v>
      </c>
      <c r="CE276" s="29">
        <f>CD276/CC276*100</f>
        <v>50.564811320754707</v>
      </c>
    </row>
    <row r="277" spans="1:83" x14ac:dyDescent="0.25">
      <c r="A277" s="135" t="s">
        <v>233</v>
      </c>
      <c r="B277" s="30">
        <f t="shared" si="238"/>
        <v>210800.3</v>
      </c>
      <c r="C277" s="30">
        <f t="shared" si="239"/>
        <v>237001</v>
      </c>
      <c r="D277" s="30">
        <f t="shared" si="240"/>
        <v>237001</v>
      </c>
      <c r="E277" s="30"/>
      <c r="F277" s="30">
        <f t="shared" si="232"/>
        <v>171970.15091</v>
      </c>
      <c r="G277" s="27">
        <f t="shared" si="231"/>
        <v>72.560938945405297</v>
      </c>
      <c r="H277" s="27">
        <v>514.79999999999995</v>
      </c>
      <c r="I277" s="27">
        <v>187.8</v>
      </c>
      <c r="J277" s="27">
        <v>125.8</v>
      </c>
      <c r="K277" s="27">
        <f>J277/I277*100</f>
        <v>66.986155484558026</v>
      </c>
      <c r="L277" s="27">
        <v>112.3</v>
      </c>
      <c r="M277" s="27">
        <v>111.4</v>
      </c>
      <c r="N277" s="27">
        <v>57.793379999999999</v>
      </c>
      <c r="O277" s="27">
        <f>N277/M277*100</f>
        <v>51.879156193895867</v>
      </c>
      <c r="P277" s="27">
        <v>1510.7</v>
      </c>
      <c r="Q277" s="27">
        <v>626.29999999999995</v>
      </c>
      <c r="R277" s="27">
        <v>505.892</v>
      </c>
      <c r="S277" s="27">
        <f>R277/Q277*100</f>
        <v>80.774708606099324</v>
      </c>
      <c r="T277" s="27">
        <v>43034.8</v>
      </c>
      <c r="U277" s="27">
        <v>49175.6</v>
      </c>
      <c r="V277" s="27">
        <v>38419.616159999998</v>
      </c>
      <c r="W277" s="27">
        <f>V277/U277*100</f>
        <v>78.127396839082792</v>
      </c>
      <c r="X277" s="27">
        <v>2732.9</v>
      </c>
      <c r="Y277" s="27">
        <v>2732.9</v>
      </c>
      <c r="Z277" s="27">
        <v>1347.0142700000001</v>
      </c>
      <c r="AA277" s="27">
        <f>Z277/Y277*100</f>
        <v>49.288823959896085</v>
      </c>
      <c r="AB277" s="27">
        <v>123.6</v>
      </c>
      <c r="AC277" s="27">
        <v>122.5</v>
      </c>
      <c r="AD277" s="27">
        <v>74.665899999999993</v>
      </c>
      <c r="AE277" s="27">
        <f>AD277/AC277*100</f>
        <v>60.951755102040806</v>
      </c>
      <c r="AF277" s="27">
        <v>150235.29999999999</v>
      </c>
      <c r="AG277" s="27">
        <v>163513.4</v>
      </c>
      <c r="AH277" s="27">
        <v>119883.99815</v>
      </c>
      <c r="AI277" s="27">
        <f>AH277/AG277*100</f>
        <v>73.317537370025946</v>
      </c>
      <c r="AJ277" s="27">
        <v>466.7</v>
      </c>
      <c r="AK277" s="27">
        <v>466.7</v>
      </c>
      <c r="AL277" s="27">
        <v>303.67821000000004</v>
      </c>
      <c r="AM277" s="26">
        <f>AL277/AK277*100</f>
        <v>65.069254338975796</v>
      </c>
      <c r="AN277" s="26"/>
      <c r="AO277" s="26"/>
      <c r="AP277" s="27"/>
      <c r="AQ277" s="27"/>
      <c r="AR277" s="27">
        <v>466.7</v>
      </c>
      <c r="AS277" s="27">
        <v>466.7</v>
      </c>
      <c r="AT277" s="27">
        <v>283.73209000000003</v>
      </c>
      <c r="AU277" s="27">
        <f>AT277/AS277*100</f>
        <v>60.795391043496906</v>
      </c>
      <c r="AV277" s="27">
        <v>466.7</v>
      </c>
      <c r="AW277" s="27">
        <v>466.7</v>
      </c>
      <c r="AX277" s="27">
        <v>277.5684</v>
      </c>
      <c r="AY277" s="27">
        <f>AX277/AW277*100</f>
        <v>59.474694664666806</v>
      </c>
      <c r="AZ277" s="27">
        <v>923.3</v>
      </c>
      <c r="BA277" s="27">
        <v>923.3</v>
      </c>
      <c r="BB277" s="27">
        <v>692.1</v>
      </c>
      <c r="BC277" s="27">
        <f>BB277/BA277*100</f>
        <v>74.959384815336307</v>
      </c>
      <c r="BD277" s="27"/>
      <c r="BE277" s="27"/>
      <c r="BF277" s="27"/>
      <c r="BG277" s="27"/>
      <c r="BH277" s="27"/>
      <c r="BI277" s="27"/>
      <c r="BJ277" s="27"/>
      <c r="BK277" s="26"/>
      <c r="BL277" s="27">
        <v>9999.4</v>
      </c>
      <c r="BM277" s="27">
        <v>17860.900000000001</v>
      </c>
      <c r="BN277" s="27">
        <v>9971.4930000000004</v>
      </c>
      <c r="BO277" s="27">
        <f>BN277/BM277*100</f>
        <v>55.828614459517709</v>
      </c>
      <c r="BP277" s="27">
        <v>158.80000000000001</v>
      </c>
      <c r="BQ277" s="27">
        <v>293.39999999999998</v>
      </c>
      <c r="BR277" s="27">
        <v>0</v>
      </c>
      <c r="BS277" s="27">
        <f>BR277/BQ277*100</f>
        <v>0</v>
      </c>
      <c r="BT277" s="27">
        <v>1.3</v>
      </c>
      <c r="BU277" s="27">
        <v>0.4</v>
      </c>
      <c r="BV277" s="27">
        <v>0</v>
      </c>
      <c r="BW277" s="27">
        <f>BV277/BU277*100</f>
        <v>0</v>
      </c>
      <c r="BX277" s="27"/>
      <c r="BY277" s="27"/>
      <c r="BZ277" s="27"/>
      <c r="CA277" s="27"/>
      <c r="CB277" s="27">
        <v>53</v>
      </c>
      <c r="CC277" s="27">
        <v>53</v>
      </c>
      <c r="CD277" s="27">
        <v>26.799349999999997</v>
      </c>
      <c r="CE277" s="27">
        <f>CD277/CC277*100</f>
        <v>50.564811320754707</v>
      </c>
    </row>
    <row r="278" spans="1:83" x14ac:dyDescent="0.25">
      <c r="A278" s="135" t="s">
        <v>455</v>
      </c>
      <c r="B278" s="30">
        <f t="shared" si="238"/>
        <v>0</v>
      </c>
      <c r="C278" s="30">
        <f t="shared" si="239"/>
        <v>0</v>
      </c>
      <c r="D278" s="30">
        <f t="shared" si="240"/>
        <v>0</v>
      </c>
      <c r="E278" s="30"/>
      <c r="F278" s="30">
        <f t="shared" si="232"/>
        <v>0</v>
      </c>
      <c r="G278" s="26"/>
      <c r="H278" s="26"/>
      <c r="I278" s="26"/>
      <c r="J278" s="26"/>
      <c r="K278" s="26"/>
      <c r="L278" s="26"/>
      <c r="M278" s="26"/>
      <c r="N278" s="26"/>
      <c r="O278" s="26"/>
      <c r="P278" s="26"/>
      <c r="Q278" s="26"/>
      <c r="R278" s="26"/>
      <c r="S278" s="27"/>
      <c r="T278" s="26"/>
      <c r="U278" s="26"/>
      <c r="V278" s="26"/>
      <c r="W278" s="27"/>
      <c r="X278" s="26"/>
      <c r="Y278" s="26"/>
      <c r="Z278" s="26"/>
      <c r="AA278" s="26"/>
      <c r="AB278" s="26"/>
      <c r="AC278" s="26"/>
      <c r="AD278" s="26"/>
      <c r="AE278" s="27"/>
      <c r="AF278" s="26"/>
      <c r="AG278" s="26"/>
      <c r="AH278" s="26"/>
      <c r="AI278" s="27"/>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7"/>
      <c r="BP278" s="26"/>
      <c r="BQ278" s="26"/>
      <c r="BR278" s="26"/>
      <c r="BS278" s="27"/>
      <c r="BT278" s="26"/>
      <c r="BU278" s="26"/>
      <c r="BV278" s="26"/>
      <c r="BW278" s="27"/>
      <c r="BX278" s="26"/>
      <c r="BY278" s="26"/>
      <c r="BZ278" s="26"/>
      <c r="CA278" s="27"/>
      <c r="CB278" s="26"/>
      <c r="CC278" s="26"/>
      <c r="CD278" s="26"/>
      <c r="CE278" s="27"/>
    </row>
    <row r="279" spans="1:83" x14ac:dyDescent="0.25">
      <c r="A279" s="135" t="s">
        <v>525</v>
      </c>
      <c r="B279" s="30">
        <f t="shared" si="238"/>
        <v>138.80000000000001</v>
      </c>
      <c r="C279" s="30">
        <f t="shared" si="239"/>
        <v>139</v>
      </c>
      <c r="D279" s="30">
        <f t="shared" si="240"/>
        <v>139</v>
      </c>
      <c r="E279" s="30"/>
      <c r="F279" s="30">
        <f t="shared" si="232"/>
        <v>80.074799999999996</v>
      </c>
      <c r="G279" s="26">
        <f t="shared" si="231"/>
        <v>57.60776978417266</v>
      </c>
      <c r="H279" s="26"/>
      <c r="I279" s="26"/>
      <c r="J279" s="26"/>
      <c r="K279" s="26"/>
      <c r="L279" s="26"/>
      <c r="M279" s="26"/>
      <c r="N279" s="26"/>
      <c r="O279" s="26"/>
      <c r="P279" s="26"/>
      <c r="Q279" s="26"/>
      <c r="R279" s="26"/>
      <c r="S279" s="27"/>
      <c r="T279" s="26"/>
      <c r="U279" s="26"/>
      <c r="V279" s="26"/>
      <c r="W279" s="27"/>
      <c r="X279" s="26"/>
      <c r="Y279" s="26"/>
      <c r="Z279" s="26"/>
      <c r="AA279" s="26"/>
      <c r="AB279" s="26"/>
      <c r="AC279" s="26"/>
      <c r="AD279" s="26"/>
      <c r="AE279" s="27"/>
      <c r="AF279" s="26"/>
      <c r="AG279" s="26"/>
      <c r="AH279" s="26"/>
      <c r="AI279" s="27"/>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v>138.80000000000001</v>
      </c>
      <c r="BI279" s="26">
        <v>139</v>
      </c>
      <c r="BJ279" s="26">
        <v>80.074799999999996</v>
      </c>
      <c r="BK279" s="26">
        <f t="shared" ref="BK279:BK286" si="247">BJ279/BI279*100</f>
        <v>57.60776978417266</v>
      </c>
      <c r="BL279" s="26"/>
      <c r="BM279" s="26"/>
      <c r="BN279" s="26"/>
      <c r="BO279" s="27"/>
      <c r="BP279" s="26"/>
      <c r="BQ279" s="26"/>
      <c r="BR279" s="26"/>
      <c r="BS279" s="27"/>
      <c r="BT279" s="26"/>
      <c r="BU279" s="26"/>
      <c r="BV279" s="26"/>
      <c r="BW279" s="27"/>
      <c r="BX279" s="26"/>
      <c r="BY279" s="26"/>
      <c r="BZ279" s="26"/>
      <c r="CA279" s="27"/>
      <c r="CB279" s="26"/>
      <c r="CC279" s="26"/>
      <c r="CD279" s="26"/>
      <c r="CE279" s="27"/>
    </row>
    <row r="280" spans="1:83" x14ac:dyDescent="0.25">
      <c r="A280" s="135" t="s">
        <v>458</v>
      </c>
      <c r="B280" s="30">
        <f t="shared" si="238"/>
        <v>138.80000000000001</v>
      </c>
      <c r="C280" s="30">
        <f t="shared" si="239"/>
        <v>139</v>
      </c>
      <c r="D280" s="30">
        <f t="shared" si="240"/>
        <v>139</v>
      </c>
      <c r="E280" s="30"/>
      <c r="F280" s="30">
        <f t="shared" si="232"/>
        <v>79.364429999999999</v>
      </c>
      <c r="G280" s="26">
        <f t="shared" si="231"/>
        <v>57.096712230215829</v>
      </c>
      <c r="H280" s="26"/>
      <c r="I280" s="26"/>
      <c r="J280" s="26"/>
      <c r="K280" s="26"/>
      <c r="L280" s="26"/>
      <c r="M280" s="26"/>
      <c r="N280" s="26"/>
      <c r="O280" s="26"/>
      <c r="P280" s="26"/>
      <c r="Q280" s="26"/>
      <c r="R280" s="26"/>
      <c r="S280" s="27"/>
      <c r="T280" s="26"/>
      <c r="U280" s="26"/>
      <c r="V280" s="26"/>
      <c r="W280" s="27"/>
      <c r="X280" s="26"/>
      <c r="Y280" s="26"/>
      <c r="Z280" s="26"/>
      <c r="AA280" s="26"/>
      <c r="AB280" s="26"/>
      <c r="AC280" s="26"/>
      <c r="AD280" s="26"/>
      <c r="AE280" s="27"/>
      <c r="AF280" s="26"/>
      <c r="AG280" s="26"/>
      <c r="AH280" s="26"/>
      <c r="AI280" s="27"/>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v>138.80000000000001</v>
      </c>
      <c r="BI280" s="26">
        <v>139</v>
      </c>
      <c r="BJ280" s="26">
        <v>79.364429999999999</v>
      </c>
      <c r="BK280" s="26">
        <f t="shared" si="247"/>
        <v>57.096712230215829</v>
      </c>
      <c r="BL280" s="26"/>
      <c r="BM280" s="26"/>
      <c r="BN280" s="26"/>
      <c r="BO280" s="27"/>
      <c r="BP280" s="26"/>
      <c r="BQ280" s="26"/>
      <c r="BR280" s="26"/>
      <c r="BS280" s="27"/>
      <c r="BT280" s="26"/>
      <c r="BU280" s="26"/>
      <c r="BV280" s="26"/>
      <c r="BW280" s="27"/>
      <c r="BX280" s="26"/>
      <c r="BY280" s="26"/>
      <c r="BZ280" s="26"/>
      <c r="CA280" s="27"/>
      <c r="CB280" s="26"/>
      <c r="CC280" s="26"/>
      <c r="CD280" s="26"/>
      <c r="CE280" s="27"/>
    </row>
    <row r="281" spans="1:83" x14ac:dyDescent="0.25">
      <c r="A281" s="135" t="s">
        <v>297</v>
      </c>
      <c r="B281" s="30">
        <f t="shared" si="238"/>
        <v>347</v>
      </c>
      <c r="C281" s="30">
        <f t="shared" si="239"/>
        <v>347.5</v>
      </c>
      <c r="D281" s="30">
        <f t="shared" si="240"/>
        <v>347.5</v>
      </c>
      <c r="E281" s="30"/>
      <c r="F281" s="30">
        <f t="shared" si="232"/>
        <v>208.87814</v>
      </c>
      <c r="G281" s="26">
        <f t="shared" si="231"/>
        <v>60.108817266187053</v>
      </c>
      <c r="H281" s="26"/>
      <c r="I281" s="26"/>
      <c r="J281" s="26"/>
      <c r="K281" s="26"/>
      <c r="L281" s="26"/>
      <c r="M281" s="26"/>
      <c r="N281" s="26"/>
      <c r="O281" s="26"/>
      <c r="P281" s="26"/>
      <c r="Q281" s="26"/>
      <c r="R281" s="26"/>
      <c r="S281" s="27"/>
      <c r="T281" s="26"/>
      <c r="U281" s="26"/>
      <c r="V281" s="26"/>
      <c r="W281" s="27"/>
      <c r="X281" s="26"/>
      <c r="Y281" s="26"/>
      <c r="Z281" s="26"/>
      <c r="AA281" s="26"/>
      <c r="AB281" s="26"/>
      <c r="AC281" s="26"/>
      <c r="AD281" s="26"/>
      <c r="AE281" s="27"/>
      <c r="AF281" s="26"/>
      <c r="AG281" s="26"/>
      <c r="AH281" s="26"/>
      <c r="AI281" s="27"/>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v>347</v>
      </c>
      <c r="BI281" s="26">
        <v>347.5</v>
      </c>
      <c r="BJ281" s="26">
        <v>208.87814</v>
      </c>
      <c r="BK281" s="26">
        <f t="shared" si="247"/>
        <v>60.108817266187053</v>
      </c>
      <c r="BL281" s="26"/>
      <c r="BM281" s="26"/>
      <c r="BN281" s="26"/>
      <c r="BO281" s="27"/>
      <c r="BP281" s="26"/>
      <c r="BQ281" s="26"/>
      <c r="BR281" s="26"/>
      <c r="BS281" s="27"/>
      <c r="BT281" s="26"/>
      <c r="BU281" s="26"/>
      <c r="BV281" s="26"/>
      <c r="BW281" s="27"/>
      <c r="BX281" s="26"/>
      <c r="BY281" s="26"/>
      <c r="BZ281" s="26"/>
      <c r="CA281" s="27"/>
      <c r="CB281" s="26"/>
      <c r="CC281" s="26"/>
      <c r="CD281" s="26"/>
      <c r="CE281" s="27"/>
    </row>
    <row r="282" spans="1:83" x14ac:dyDescent="0.25">
      <c r="A282" s="135" t="s">
        <v>526</v>
      </c>
      <c r="B282" s="30">
        <f t="shared" si="238"/>
        <v>138.80000000000001</v>
      </c>
      <c r="C282" s="30">
        <f t="shared" si="239"/>
        <v>139</v>
      </c>
      <c r="D282" s="30">
        <f t="shared" si="240"/>
        <v>139</v>
      </c>
      <c r="E282" s="30"/>
      <c r="F282" s="30">
        <f t="shared" si="232"/>
        <v>80.171120000000002</v>
      </c>
      <c r="G282" s="26">
        <f t="shared" si="231"/>
        <v>57.677064748201445</v>
      </c>
      <c r="H282" s="26"/>
      <c r="I282" s="26"/>
      <c r="J282" s="26"/>
      <c r="K282" s="26"/>
      <c r="L282" s="26"/>
      <c r="M282" s="26"/>
      <c r="N282" s="26"/>
      <c r="O282" s="26"/>
      <c r="P282" s="26"/>
      <c r="Q282" s="26"/>
      <c r="R282" s="26"/>
      <c r="S282" s="27"/>
      <c r="T282" s="26"/>
      <c r="U282" s="26"/>
      <c r="V282" s="26"/>
      <c r="W282" s="27"/>
      <c r="X282" s="26"/>
      <c r="Y282" s="26"/>
      <c r="Z282" s="26"/>
      <c r="AA282" s="26"/>
      <c r="AB282" s="26"/>
      <c r="AC282" s="26"/>
      <c r="AD282" s="26"/>
      <c r="AE282" s="27"/>
      <c r="AF282" s="26"/>
      <c r="AG282" s="26"/>
      <c r="AH282" s="26"/>
      <c r="AI282" s="27"/>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v>138.80000000000001</v>
      </c>
      <c r="BI282" s="26">
        <v>139</v>
      </c>
      <c r="BJ282" s="26">
        <v>80.171120000000002</v>
      </c>
      <c r="BK282" s="26">
        <f t="shared" si="247"/>
        <v>57.677064748201445</v>
      </c>
      <c r="BL282" s="26"/>
      <c r="BM282" s="26"/>
      <c r="BN282" s="26"/>
      <c r="BO282" s="27"/>
      <c r="BP282" s="26"/>
      <c r="BQ282" s="26"/>
      <c r="BR282" s="26"/>
      <c r="BS282" s="27"/>
      <c r="BT282" s="26"/>
      <c r="BU282" s="26"/>
      <c r="BV282" s="26"/>
      <c r="BW282" s="27"/>
      <c r="BX282" s="26"/>
      <c r="BY282" s="26"/>
      <c r="BZ282" s="26"/>
      <c r="CA282" s="27"/>
      <c r="CB282" s="26"/>
      <c r="CC282" s="26"/>
      <c r="CD282" s="26"/>
      <c r="CE282" s="27"/>
    </row>
    <row r="283" spans="1:83" x14ac:dyDescent="0.25">
      <c r="A283" s="135" t="s">
        <v>456</v>
      </c>
      <c r="B283" s="30">
        <f t="shared" si="238"/>
        <v>347</v>
      </c>
      <c r="C283" s="30">
        <f t="shared" si="239"/>
        <v>347.5</v>
      </c>
      <c r="D283" s="30">
        <f t="shared" si="240"/>
        <v>347.5</v>
      </c>
      <c r="E283" s="30"/>
      <c r="F283" s="30">
        <f t="shared" si="232"/>
        <v>204.04230999999999</v>
      </c>
      <c r="G283" s="26">
        <f t="shared" si="231"/>
        <v>58.717211510791365</v>
      </c>
      <c r="H283" s="26"/>
      <c r="I283" s="26"/>
      <c r="J283" s="26"/>
      <c r="K283" s="26"/>
      <c r="L283" s="26"/>
      <c r="M283" s="26"/>
      <c r="N283" s="26"/>
      <c r="O283" s="26"/>
      <c r="P283" s="26"/>
      <c r="Q283" s="26"/>
      <c r="R283" s="26"/>
      <c r="S283" s="27"/>
      <c r="T283" s="26"/>
      <c r="U283" s="26"/>
      <c r="V283" s="26"/>
      <c r="W283" s="27"/>
      <c r="X283" s="26"/>
      <c r="Y283" s="26"/>
      <c r="Z283" s="26"/>
      <c r="AA283" s="26"/>
      <c r="AB283" s="26"/>
      <c r="AC283" s="26"/>
      <c r="AD283" s="26"/>
      <c r="AE283" s="27"/>
      <c r="AF283" s="26"/>
      <c r="AG283" s="26"/>
      <c r="AH283" s="26"/>
      <c r="AI283" s="27"/>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v>347</v>
      </c>
      <c r="BI283" s="26">
        <v>347.5</v>
      </c>
      <c r="BJ283" s="26">
        <v>204.04230999999999</v>
      </c>
      <c r="BK283" s="26">
        <f t="shared" si="247"/>
        <v>58.717211510791365</v>
      </c>
      <c r="BL283" s="26"/>
      <c r="BM283" s="26"/>
      <c r="BN283" s="26"/>
      <c r="BO283" s="27"/>
      <c r="BP283" s="26"/>
      <c r="BQ283" s="26"/>
      <c r="BR283" s="26"/>
      <c r="BS283" s="27"/>
      <c r="BT283" s="26"/>
      <c r="BU283" s="26"/>
      <c r="BV283" s="26"/>
      <c r="BW283" s="27"/>
      <c r="BX283" s="26"/>
      <c r="BY283" s="26"/>
      <c r="BZ283" s="26"/>
      <c r="CA283" s="27"/>
      <c r="CB283" s="26"/>
      <c r="CC283" s="26"/>
      <c r="CD283" s="26"/>
      <c r="CE283" s="27"/>
    </row>
    <row r="284" spans="1:83" x14ac:dyDescent="0.25">
      <c r="A284" s="135" t="s">
        <v>186</v>
      </c>
      <c r="B284" s="30">
        <f t="shared" si="238"/>
        <v>0</v>
      </c>
      <c r="C284" s="30">
        <f t="shared" si="239"/>
        <v>0</v>
      </c>
      <c r="D284" s="30">
        <f t="shared" si="240"/>
        <v>0</v>
      </c>
      <c r="E284" s="30"/>
      <c r="F284" s="30">
        <f t="shared" si="232"/>
        <v>0</v>
      </c>
      <c r="G284" s="26"/>
      <c r="H284" s="26"/>
      <c r="I284" s="26"/>
      <c r="J284" s="26"/>
      <c r="K284" s="26"/>
      <c r="L284" s="26"/>
      <c r="M284" s="26"/>
      <c r="N284" s="26"/>
      <c r="O284" s="26"/>
      <c r="P284" s="26"/>
      <c r="Q284" s="26"/>
      <c r="R284" s="26"/>
      <c r="S284" s="27"/>
      <c r="T284" s="26"/>
      <c r="U284" s="26"/>
      <c r="V284" s="26"/>
      <c r="W284" s="27"/>
      <c r="X284" s="26"/>
      <c r="Y284" s="26"/>
      <c r="Z284" s="26"/>
      <c r="AA284" s="26"/>
      <c r="AB284" s="26"/>
      <c r="AC284" s="26"/>
      <c r="AD284" s="26"/>
      <c r="AE284" s="27"/>
      <c r="AF284" s="26"/>
      <c r="AG284" s="26"/>
      <c r="AH284" s="26"/>
      <c r="AI284" s="27"/>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7"/>
      <c r="BP284" s="26"/>
      <c r="BQ284" s="26"/>
      <c r="BR284" s="26"/>
      <c r="BS284" s="27"/>
      <c r="BT284" s="26"/>
      <c r="BU284" s="26"/>
      <c r="BV284" s="26"/>
      <c r="BW284" s="27"/>
      <c r="BX284" s="26"/>
      <c r="BY284" s="26"/>
      <c r="BZ284" s="26"/>
      <c r="CA284" s="27"/>
      <c r="CB284" s="26"/>
      <c r="CC284" s="26"/>
      <c r="CD284" s="26"/>
      <c r="CE284" s="27"/>
    </row>
    <row r="285" spans="1:83" x14ac:dyDescent="0.25">
      <c r="A285" s="135" t="s">
        <v>457</v>
      </c>
      <c r="B285" s="30">
        <f t="shared" si="238"/>
        <v>347</v>
      </c>
      <c r="C285" s="30">
        <f t="shared" si="239"/>
        <v>347.5</v>
      </c>
      <c r="D285" s="30">
        <f t="shared" si="240"/>
        <v>347.5</v>
      </c>
      <c r="E285" s="30"/>
      <c r="F285" s="30">
        <f t="shared" si="232"/>
        <v>250.12110000000001</v>
      </c>
      <c r="G285" s="26">
        <f t="shared" si="231"/>
        <v>71.977294964028786</v>
      </c>
      <c r="H285" s="26"/>
      <c r="I285" s="26"/>
      <c r="J285" s="26"/>
      <c r="K285" s="26"/>
      <c r="L285" s="26"/>
      <c r="M285" s="26"/>
      <c r="N285" s="26"/>
      <c r="O285" s="26"/>
      <c r="P285" s="26"/>
      <c r="Q285" s="26"/>
      <c r="R285" s="26"/>
      <c r="S285" s="27"/>
      <c r="T285" s="26"/>
      <c r="U285" s="26"/>
      <c r="V285" s="26"/>
      <c r="W285" s="27"/>
      <c r="X285" s="26"/>
      <c r="Y285" s="26"/>
      <c r="Z285" s="26"/>
      <c r="AA285" s="26"/>
      <c r="AB285" s="26"/>
      <c r="AC285" s="26"/>
      <c r="AD285" s="26"/>
      <c r="AE285" s="27"/>
      <c r="AF285" s="26"/>
      <c r="AG285" s="26"/>
      <c r="AH285" s="26"/>
      <c r="AI285" s="27"/>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v>347</v>
      </c>
      <c r="BI285" s="26">
        <v>347.5</v>
      </c>
      <c r="BJ285" s="26">
        <v>250.12110000000001</v>
      </c>
      <c r="BK285" s="26">
        <f t="shared" si="247"/>
        <v>71.977294964028786</v>
      </c>
      <c r="BL285" s="26"/>
      <c r="BM285" s="26"/>
      <c r="BN285" s="26"/>
      <c r="BO285" s="27"/>
      <c r="BP285" s="26"/>
      <c r="BQ285" s="26"/>
      <c r="BR285" s="26"/>
      <c r="BS285" s="27"/>
      <c r="BT285" s="26"/>
      <c r="BU285" s="26"/>
      <c r="BV285" s="26"/>
      <c r="BW285" s="27"/>
      <c r="BX285" s="26"/>
      <c r="BY285" s="26"/>
      <c r="BZ285" s="26"/>
      <c r="CA285" s="27"/>
      <c r="CB285" s="26"/>
      <c r="CC285" s="26"/>
      <c r="CD285" s="26"/>
      <c r="CE285" s="27"/>
    </row>
    <row r="286" spans="1:83" s="154" customFormat="1" ht="31.5" x14ac:dyDescent="0.25">
      <c r="A286" s="137" t="s">
        <v>290</v>
      </c>
      <c r="B286" s="75">
        <f t="shared" si="238"/>
        <v>650132.69999999984</v>
      </c>
      <c r="C286" s="75">
        <f t="shared" si="239"/>
        <v>735019.7</v>
      </c>
      <c r="D286" s="75">
        <f t="shared" si="240"/>
        <v>735019.7</v>
      </c>
      <c r="E286" s="75"/>
      <c r="F286" s="75">
        <f t="shared" si="232"/>
        <v>537843.90198999993</v>
      </c>
      <c r="G286" s="29">
        <f t="shared" si="231"/>
        <v>73.174079822622446</v>
      </c>
      <c r="H286" s="29">
        <f>SUM(H287:H295)</f>
        <v>967.7</v>
      </c>
      <c r="I286" s="29">
        <f>SUM(I287:I295)</f>
        <v>149.4</v>
      </c>
      <c r="J286" s="29">
        <f>SUM(J287:J295)</f>
        <v>93.893500000000003</v>
      </c>
      <c r="K286" s="29">
        <f>J286/I286*100</f>
        <v>62.847054886211517</v>
      </c>
      <c r="L286" s="29">
        <f>SUM(L287:L295)</f>
        <v>412.1</v>
      </c>
      <c r="M286" s="29">
        <f>SUM(M287:M295)</f>
        <v>408.8</v>
      </c>
      <c r="N286" s="29">
        <f>SUM(N287:N295)</f>
        <v>318.91525000000001</v>
      </c>
      <c r="O286" s="29">
        <f>N286/M286*100</f>
        <v>78.012536692759298</v>
      </c>
      <c r="P286" s="29">
        <f>SUM(P287:P295)</f>
        <v>8544.7000000000007</v>
      </c>
      <c r="Q286" s="29">
        <f>SUM(Q287:Q295)</f>
        <v>4918.8</v>
      </c>
      <c r="R286" s="29">
        <f>SUM(R287:R295)</f>
        <v>4336.2981900000004</v>
      </c>
      <c r="S286" s="29">
        <f>R286/Q286*100</f>
        <v>88.157643937545743</v>
      </c>
      <c r="T286" s="29">
        <f>SUM(T287:T295)</f>
        <v>91363.199999999997</v>
      </c>
      <c r="U286" s="29">
        <f>SUM(U287:U295)</f>
        <v>103359</v>
      </c>
      <c r="V286" s="29">
        <f>SUM(V287:V295)</f>
        <v>76157.738959999988</v>
      </c>
      <c r="W286" s="29">
        <f>V286/U286*100</f>
        <v>73.682735862382557</v>
      </c>
      <c r="X286" s="29">
        <f>SUM(X287:X295)</f>
        <v>6727.9</v>
      </c>
      <c r="Y286" s="29">
        <f>SUM(Y287:Y295)</f>
        <v>6727.9</v>
      </c>
      <c r="Z286" s="29">
        <f>SUM(Z287:Z295)</f>
        <v>2553.7805600000002</v>
      </c>
      <c r="AA286" s="29">
        <f>Z286/Y286*100</f>
        <v>37.95806358596294</v>
      </c>
      <c r="AB286" s="29">
        <f>SUM(AB287:AB295)</f>
        <v>551.4</v>
      </c>
      <c r="AC286" s="29">
        <f>SUM(AC287:AC295)</f>
        <v>546.4</v>
      </c>
      <c r="AD286" s="29">
        <f>SUM(AD287:AD295)</f>
        <v>273.32209</v>
      </c>
      <c r="AE286" s="29">
        <f>AD286/AC286*100</f>
        <v>50.022344436310398</v>
      </c>
      <c r="AF286" s="29">
        <f>SUM(AF287:AF295)</f>
        <v>499984.5</v>
      </c>
      <c r="AG286" s="29">
        <f>SUM(AG287:AG295)</f>
        <v>552602.5</v>
      </c>
      <c r="AH286" s="29">
        <f>SUM(AH287:AH295)</f>
        <v>410295.51866</v>
      </c>
      <c r="AI286" s="29">
        <f>AH286/AG286*100</f>
        <v>74.247857847186722</v>
      </c>
      <c r="AJ286" s="29">
        <f>SUM(AJ287:AJ295)</f>
        <v>2472</v>
      </c>
      <c r="AK286" s="29">
        <f>SUM(AK287:AK295)</f>
        <v>2472</v>
      </c>
      <c r="AL286" s="29">
        <f>SUM(AL287:AL295)</f>
        <v>1633.1675500000001</v>
      </c>
      <c r="AM286" s="28">
        <f>AL286/AK286*100</f>
        <v>66.066648462783178</v>
      </c>
      <c r="AN286" s="29">
        <f t="shared" ref="AN286" si="248">SUM(AN287:AN295)</f>
        <v>0</v>
      </c>
      <c r="AO286" s="29">
        <f t="shared" ref="AO286:BB286" si="249">SUM(AO287:AO295)</f>
        <v>0</v>
      </c>
      <c r="AP286" s="29">
        <f t="shared" si="249"/>
        <v>0</v>
      </c>
      <c r="AQ286" s="29">
        <f t="shared" si="249"/>
        <v>0</v>
      </c>
      <c r="AR286" s="29">
        <f t="shared" ref="AR286" si="250">SUM(AR287:AR295)</f>
        <v>1483.2</v>
      </c>
      <c r="AS286" s="29">
        <f t="shared" si="249"/>
        <v>1483.2</v>
      </c>
      <c r="AT286" s="29">
        <f t="shared" si="249"/>
        <v>983.50980000000004</v>
      </c>
      <c r="AU286" s="29">
        <f t="shared" si="249"/>
        <v>66.309991909385118</v>
      </c>
      <c r="AV286" s="29">
        <f t="shared" ref="AV286" si="251">SUM(AV287:AV295)</f>
        <v>494.4</v>
      </c>
      <c r="AW286" s="29">
        <f t="shared" si="249"/>
        <v>494.4</v>
      </c>
      <c r="AX286" s="29">
        <f t="shared" si="249"/>
        <v>361.59321999999997</v>
      </c>
      <c r="AY286" s="29">
        <f t="shared" si="249"/>
        <v>73.137787216828471</v>
      </c>
      <c r="AZ286" s="29">
        <f t="shared" ref="AZ286" si="252">SUM(AZ287:AZ295)</f>
        <v>3375.9</v>
      </c>
      <c r="BA286" s="29">
        <f t="shared" si="249"/>
        <v>3375.9</v>
      </c>
      <c r="BB286" s="29">
        <f t="shared" si="249"/>
        <v>2531.6999999999998</v>
      </c>
      <c r="BC286" s="29">
        <f>BB286/BA286*100</f>
        <v>74.993335110637162</v>
      </c>
      <c r="BD286" s="29">
        <v>0</v>
      </c>
      <c r="BE286" s="29">
        <f t="shared" ref="BE286:BJ286" si="253">SUM(BE287:BE295)</f>
        <v>0</v>
      </c>
      <c r="BF286" s="29">
        <f t="shared" si="253"/>
        <v>0</v>
      </c>
      <c r="BG286" s="29">
        <f t="shared" si="253"/>
        <v>0</v>
      </c>
      <c r="BH286" s="29">
        <f t="shared" si="253"/>
        <v>2359.6</v>
      </c>
      <c r="BI286" s="29">
        <f t="shared" si="253"/>
        <v>2363</v>
      </c>
      <c r="BJ286" s="29">
        <f t="shared" si="253"/>
        <v>1535.32988</v>
      </c>
      <c r="BK286" s="28">
        <f t="shared" si="247"/>
        <v>64.973757088446888</v>
      </c>
      <c r="BL286" s="29">
        <f>SUM(BL287:BL295)</f>
        <v>30076.2</v>
      </c>
      <c r="BM286" s="29">
        <f>SUM(BM287:BM295)</f>
        <v>54236</v>
      </c>
      <c r="BN286" s="29">
        <f>SUM(BN287:BN295)</f>
        <v>36756.343999999997</v>
      </c>
      <c r="BO286" s="29">
        <f>BN286/BM286*100</f>
        <v>67.771118814071826</v>
      </c>
      <c r="BP286" s="29">
        <f>SUM(BP287:BP295)</f>
        <v>1270.0999999999999</v>
      </c>
      <c r="BQ286" s="29">
        <f>SUM(BQ287:BQ295)</f>
        <v>1834.5</v>
      </c>
      <c r="BR286" s="29">
        <f>SUM(BR287:BR295)</f>
        <v>0</v>
      </c>
      <c r="BS286" s="29">
        <f>BR286/BQ286*100</f>
        <v>0</v>
      </c>
      <c r="BT286" s="29">
        <f>SUM(BT287:BT295)</f>
        <v>7.1</v>
      </c>
      <c r="BU286" s="29">
        <f>SUM(BU287:BU295)</f>
        <v>5.2</v>
      </c>
      <c r="BV286" s="29">
        <f>SUM(BV287:BV295)</f>
        <v>5.2</v>
      </c>
      <c r="BW286" s="29">
        <f>BV286/BU286*100</f>
        <v>100</v>
      </c>
      <c r="BX286" s="29"/>
      <c r="BY286" s="29"/>
      <c r="BZ286" s="29"/>
      <c r="CA286" s="29"/>
      <c r="CB286" s="29">
        <f>SUM(CB287:CB295)</f>
        <v>42.7</v>
      </c>
      <c r="CC286" s="29">
        <f>SUM(CC287:CC295)</f>
        <v>42.7</v>
      </c>
      <c r="CD286" s="29">
        <f>SUM(CD287:CD295)</f>
        <v>7.5903299999999998</v>
      </c>
      <c r="CE286" s="29">
        <f>CD286/CC286*100</f>
        <v>17.775948477751754</v>
      </c>
    </row>
    <row r="287" spans="1:83" x14ac:dyDescent="0.25">
      <c r="A287" s="135" t="s">
        <v>232</v>
      </c>
      <c r="B287" s="30">
        <f t="shared" si="238"/>
        <v>647773.09999999986</v>
      </c>
      <c r="C287" s="30">
        <f t="shared" si="239"/>
        <v>732656.7</v>
      </c>
      <c r="D287" s="30">
        <f t="shared" si="240"/>
        <v>732656.7</v>
      </c>
      <c r="E287" s="30"/>
      <c r="F287" s="30">
        <f t="shared" si="232"/>
        <v>536308.57210999995</v>
      </c>
      <c r="G287" s="27">
        <f t="shared" si="231"/>
        <v>73.200527902085653</v>
      </c>
      <c r="H287" s="27">
        <v>967.7</v>
      </c>
      <c r="I287" s="27">
        <v>149.4</v>
      </c>
      <c r="J287" s="27">
        <v>93.893500000000003</v>
      </c>
      <c r="K287" s="27">
        <f>J287/I287*100</f>
        <v>62.847054886211517</v>
      </c>
      <c r="L287" s="27">
        <v>412.1</v>
      </c>
      <c r="M287" s="27">
        <v>408.8</v>
      </c>
      <c r="N287" s="27">
        <v>318.91525000000001</v>
      </c>
      <c r="O287" s="27">
        <f>N287/M287*100</f>
        <v>78.012536692759298</v>
      </c>
      <c r="P287" s="27">
        <v>8544.7000000000007</v>
      </c>
      <c r="Q287" s="27">
        <v>4918.8</v>
      </c>
      <c r="R287" s="27">
        <v>4336.2981900000004</v>
      </c>
      <c r="S287" s="27">
        <f>R287/Q287*100</f>
        <v>88.157643937545743</v>
      </c>
      <c r="T287" s="27">
        <v>91363.199999999997</v>
      </c>
      <c r="U287" s="27">
        <v>103359</v>
      </c>
      <c r="V287" s="27">
        <v>76157.738959999988</v>
      </c>
      <c r="W287" s="27">
        <f>V287/U287*100</f>
        <v>73.682735862382557</v>
      </c>
      <c r="X287" s="27">
        <v>6727.9</v>
      </c>
      <c r="Y287" s="27">
        <v>6727.9</v>
      </c>
      <c r="Z287" s="27">
        <v>2553.7805600000002</v>
      </c>
      <c r="AA287" s="27">
        <f>Z287/Y287*100</f>
        <v>37.95806358596294</v>
      </c>
      <c r="AB287" s="27">
        <v>551.4</v>
      </c>
      <c r="AC287" s="27">
        <v>546.4</v>
      </c>
      <c r="AD287" s="27">
        <v>273.32209</v>
      </c>
      <c r="AE287" s="27">
        <f>AD287/AC287*100</f>
        <v>50.022344436310398</v>
      </c>
      <c r="AF287" s="27">
        <v>499984.5</v>
      </c>
      <c r="AG287" s="27">
        <v>552602.5</v>
      </c>
      <c r="AH287" s="27">
        <v>410295.51866</v>
      </c>
      <c r="AI287" s="27">
        <f>AH287/AG287*100</f>
        <v>74.247857847186722</v>
      </c>
      <c r="AJ287" s="27">
        <v>2472</v>
      </c>
      <c r="AK287" s="27">
        <v>2472</v>
      </c>
      <c r="AL287" s="27">
        <v>1633.1675500000001</v>
      </c>
      <c r="AM287" s="26">
        <f>AL287/AK287*100</f>
        <v>66.066648462783178</v>
      </c>
      <c r="AN287" s="26"/>
      <c r="AO287" s="26"/>
      <c r="AP287" s="27"/>
      <c r="AQ287" s="27"/>
      <c r="AR287" s="27">
        <v>1483.2</v>
      </c>
      <c r="AS287" s="27">
        <v>1483.2</v>
      </c>
      <c r="AT287" s="27">
        <v>983.50980000000004</v>
      </c>
      <c r="AU287" s="27">
        <f>AT287/AS287*100</f>
        <v>66.309991909385118</v>
      </c>
      <c r="AV287" s="27">
        <v>494.4</v>
      </c>
      <c r="AW287" s="27">
        <v>494.4</v>
      </c>
      <c r="AX287" s="27">
        <v>361.59321999999997</v>
      </c>
      <c r="AY287" s="27">
        <f>AX287/AW287*100</f>
        <v>73.137787216828471</v>
      </c>
      <c r="AZ287" s="27">
        <v>3375.9</v>
      </c>
      <c r="BA287" s="27">
        <v>3375.9</v>
      </c>
      <c r="BB287" s="27">
        <v>2531.6999999999998</v>
      </c>
      <c r="BC287" s="27">
        <f>BB287/BA287*100</f>
        <v>74.993335110637162</v>
      </c>
      <c r="BD287" s="27"/>
      <c r="BE287" s="27"/>
      <c r="BF287" s="27"/>
      <c r="BG287" s="27"/>
      <c r="BH287" s="27"/>
      <c r="BI287" s="27"/>
      <c r="BJ287" s="27"/>
      <c r="BK287" s="26"/>
      <c r="BL287" s="27">
        <v>30076.2</v>
      </c>
      <c r="BM287" s="27">
        <v>54236</v>
      </c>
      <c r="BN287" s="27">
        <v>36756.343999999997</v>
      </c>
      <c r="BO287" s="27">
        <f>BN287/BM287*100</f>
        <v>67.771118814071826</v>
      </c>
      <c r="BP287" s="27">
        <v>1270.0999999999999</v>
      </c>
      <c r="BQ287" s="27">
        <v>1834.5</v>
      </c>
      <c r="BR287" s="27">
        <v>0</v>
      </c>
      <c r="BS287" s="27">
        <f>BR287/BQ287*100</f>
        <v>0</v>
      </c>
      <c r="BT287" s="27">
        <v>7.1</v>
      </c>
      <c r="BU287" s="27">
        <v>5.2</v>
      </c>
      <c r="BV287" s="27">
        <v>5.2</v>
      </c>
      <c r="BW287" s="27">
        <f>BV287/BU287*100</f>
        <v>100</v>
      </c>
      <c r="BX287" s="27"/>
      <c r="BY287" s="27"/>
      <c r="BZ287" s="27"/>
      <c r="CA287" s="27"/>
      <c r="CB287" s="27">
        <v>42.7</v>
      </c>
      <c r="CC287" s="27">
        <v>42.7</v>
      </c>
      <c r="CD287" s="27">
        <v>7.5903299999999998</v>
      </c>
      <c r="CE287" s="27">
        <f>CD287/CC287*100</f>
        <v>17.775948477751754</v>
      </c>
    </row>
    <row r="288" spans="1:83" x14ac:dyDescent="0.25">
      <c r="A288" s="135" t="s">
        <v>460</v>
      </c>
      <c r="B288" s="30">
        <f t="shared" si="238"/>
        <v>347</v>
      </c>
      <c r="C288" s="30">
        <f t="shared" si="239"/>
        <v>347.5</v>
      </c>
      <c r="D288" s="30">
        <f t="shared" si="240"/>
        <v>347.5</v>
      </c>
      <c r="E288" s="30"/>
      <c r="F288" s="30">
        <f t="shared" si="232"/>
        <v>232.11673000000002</v>
      </c>
      <c r="G288" s="26">
        <f t="shared" si="231"/>
        <v>66.796181294964029</v>
      </c>
      <c r="H288" s="26"/>
      <c r="I288" s="26"/>
      <c r="J288" s="26"/>
      <c r="K288" s="26"/>
      <c r="L288" s="26"/>
      <c r="M288" s="26"/>
      <c r="N288" s="26"/>
      <c r="O288" s="27"/>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7"/>
      <c r="BD288" s="26"/>
      <c r="BE288" s="26"/>
      <c r="BF288" s="26"/>
      <c r="BG288" s="26"/>
      <c r="BH288" s="26">
        <v>347</v>
      </c>
      <c r="BI288" s="26">
        <v>347.5</v>
      </c>
      <c r="BJ288" s="26">
        <v>232.11673000000002</v>
      </c>
      <c r="BK288" s="26">
        <f t="shared" ref="BK288:BK296" si="254">BJ288/BI288*100</f>
        <v>66.796181294964029</v>
      </c>
      <c r="BL288" s="26"/>
      <c r="BM288" s="26"/>
      <c r="BN288" s="26"/>
      <c r="BO288" s="26"/>
      <c r="BP288" s="26"/>
      <c r="BQ288" s="26"/>
      <c r="BR288" s="26"/>
      <c r="BS288" s="27"/>
      <c r="BT288" s="26"/>
      <c r="BU288" s="26"/>
      <c r="BV288" s="26"/>
      <c r="BW288" s="27"/>
      <c r="BX288" s="26"/>
      <c r="BY288" s="26"/>
      <c r="BZ288" s="26"/>
      <c r="CA288" s="27"/>
      <c r="CB288" s="26"/>
      <c r="CC288" s="26"/>
      <c r="CD288" s="26"/>
      <c r="CE288" s="26"/>
    </row>
    <row r="289" spans="1:83" x14ac:dyDescent="0.25">
      <c r="A289" s="135" t="s">
        <v>287</v>
      </c>
      <c r="B289" s="30">
        <f t="shared" si="238"/>
        <v>347</v>
      </c>
      <c r="C289" s="30">
        <f t="shared" si="239"/>
        <v>347.5</v>
      </c>
      <c r="D289" s="30">
        <f t="shared" si="240"/>
        <v>347.5</v>
      </c>
      <c r="E289" s="30"/>
      <c r="F289" s="30">
        <f t="shared" si="232"/>
        <v>232.26832000000002</v>
      </c>
      <c r="G289" s="26">
        <f t="shared" si="231"/>
        <v>66.839804316546775</v>
      </c>
      <c r="H289" s="26"/>
      <c r="I289" s="26"/>
      <c r="J289" s="26"/>
      <c r="K289" s="26"/>
      <c r="L289" s="26"/>
      <c r="M289" s="26"/>
      <c r="N289" s="26"/>
      <c r="O289" s="27"/>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7"/>
      <c r="BD289" s="26"/>
      <c r="BE289" s="26"/>
      <c r="BF289" s="26"/>
      <c r="BG289" s="26"/>
      <c r="BH289" s="26">
        <v>347</v>
      </c>
      <c r="BI289" s="26">
        <v>347.5</v>
      </c>
      <c r="BJ289" s="26">
        <v>232.26832000000002</v>
      </c>
      <c r="BK289" s="26">
        <f t="shared" si="254"/>
        <v>66.839804316546775</v>
      </c>
      <c r="BL289" s="26"/>
      <c r="BM289" s="26"/>
      <c r="BN289" s="26"/>
      <c r="BO289" s="26"/>
      <c r="BP289" s="26"/>
      <c r="BQ289" s="26"/>
      <c r="BR289" s="26"/>
      <c r="BS289" s="27"/>
      <c r="BT289" s="26"/>
      <c r="BU289" s="26"/>
      <c r="BV289" s="26"/>
      <c r="BW289" s="27"/>
      <c r="BX289" s="26"/>
      <c r="BY289" s="26"/>
      <c r="BZ289" s="26"/>
      <c r="CA289" s="27"/>
      <c r="CB289" s="26"/>
      <c r="CC289" s="26"/>
      <c r="CD289" s="26"/>
      <c r="CE289" s="26"/>
    </row>
    <row r="290" spans="1:83" x14ac:dyDescent="0.25">
      <c r="A290" s="135" t="s">
        <v>288</v>
      </c>
      <c r="B290" s="30">
        <f t="shared" si="238"/>
        <v>138.80000000000001</v>
      </c>
      <c r="C290" s="30">
        <f t="shared" si="239"/>
        <v>139</v>
      </c>
      <c r="D290" s="30">
        <f t="shared" si="240"/>
        <v>139</v>
      </c>
      <c r="E290" s="30"/>
      <c r="F290" s="30">
        <f t="shared" si="232"/>
        <v>78.83578</v>
      </c>
      <c r="G290" s="26">
        <f t="shared" si="231"/>
        <v>56.716388489208633</v>
      </c>
      <c r="H290" s="26"/>
      <c r="I290" s="26"/>
      <c r="J290" s="26"/>
      <c r="K290" s="26"/>
      <c r="L290" s="26"/>
      <c r="M290" s="26"/>
      <c r="N290" s="26"/>
      <c r="O290" s="27"/>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7"/>
      <c r="BD290" s="26"/>
      <c r="BE290" s="26"/>
      <c r="BF290" s="26"/>
      <c r="BG290" s="26"/>
      <c r="BH290" s="26">
        <v>138.80000000000001</v>
      </c>
      <c r="BI290" s="26">
        <v>139</v>
      </c>
      <c r="BJ290" s="26">
        <v>78.83578</v>
      </c>
      <c r="BK290" s="26">
        <f t="shared" si="254"/>
        <v>56.716388489208633</v>
      </c>
      <c r="BL290" s="26"/>
      <c r="BM290" s="26"/>
      <c r="BN290" s="26"/>
      <c r="BO290" s="26"/>
      <c r="BP290" s="26"/>
      <c r="BQ290" s="26"/>
      <c r="BR290" s="26"/>
      <c r="BS290" s="27"/>
      <c r="BT290" s="26"/>
      <c r="BU290" s="26"/>
      <c r="BV290" s="26"/>
      <c r="BW290" s="27"/>
      <c r="BX290" s="26"/>
      <c r="BY290" s="26"/>
      <c r="BZ290" s="26"/>
      <c r="CA290" s="27"/>
      <c r="CB290" s="26"/>
      <c r="CC290" s="26"/>
      <c r="CD290" s="26"/>
      <c r="CE290" s="26"/>
    </row>
    <row r="291" spans="1:83" x14ac:dyDescent="0.25">
      <c r="A291" s="135" t="s">
        <v>527</v>
      </c>
      <c r="B291" s="30">
        <f t="shared" si="238"/>
        <v>347</v>
      </c>
      <c r="C291" s="30">
        <f t="shared" si="239"/>
        <v>347.5</v>
      </c>
      <c r="D291" s="30">
        <f t="shared" si="240"/>
        <v>347.5</v>
      </c>
      <c r="E291" s="30"/>
      <c r="F291" s="30">
        <f t="shared" si="232"/>
        <v>222.1139</v>
      </c>
      <c r="G291" s="26">
        <f t="shared" si="231"/>
        <v>63.917669064748203</v>
      </c>
      <c r="H291" s="26"/>
      <c r="I291" s="26"/>
      <c r="J291" s="26"/>
      <c r="K291" s="26"/>
      <c r="L291" s="26"/>
      <c r="M291" s="26"/>
      <c r="N291" s="26"/>
      <c r="O291" s="27"/>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7"/>
      <c r="BD291" s="26"/>
      <c r="BE291" s="26"/>
      <c r="BF291" s="26"/>
      <c r="BG291" s="26"/>
      <c r="BH291" s="26">
        <v>347</v>
      </c>
      <c r="BI291" s="26">
        <v>347.5</v>
      </c>
      <c r="BJ291" s="26">
        <v>222.1139</v>
      </c>
      <c r="BK291" s="26">
        <f t="shared" si="254"/>
        <v>63.917669064748203</v>
      </c>
      <c r="BL291" s="26"/>
      <c r="BM291" s="26"/>
      <c r="BN291" s="26"/>
      <c r="BO291" s="26"/>
      <c r="BP291" s="26"/>
      <c r="BQ291" s="26"/>
      <c r="BR291" s="26"/>
      <c r="BS291" s="27"/>
      <c r="BT291" s="26"/>
      <c r="BU291" s="26"/>
      <c r="BV291" s="26"/>
      <c r="BW291" s="27"/>
      <c r="BX291" s="26"/>
      <c r="BY291" s="26"/>
      <c r="BZ291" s="26"/>
      <c r="CA291" s="27"/>
      <c r="CB291" s="26"/>
      <c r="CC291" s="26"/>
      <c r="CD291" s="26"/>
      <c r="CE291" s="26"/>
    </row>
    <row r="292" spans="1:83" x14ac:dyDescent="0.25">
      <c r="A292" s="135" t="s">
        <v>463</v>
      </c>
      <c r="B292" s="30">
        <f t="shared" si="238"/>
        <v>138.80000000000001</v>
      </c>
      <c r="C292" s="30">
        <f t="shared" si="239"/>
        <v>139</v>
      </c>
      <c r="D292" s="30">
        <f t="shared" si="240"/>
        <v>139</v>
      </c>
      <c r="E292" s="30"/>
      <c r="F292" s="30">
        <f t="shared" si="232"/>
        <v>93.956820000000008</v>
      </c>
      <c r="G292" s="26">
        <f t="shared" ref="G292:G307" si="255">F292/C292*100</f>
        <v>67.594834532374108</v>
      </c>
      <c r="H292" s="26"/>
      <c r="I292" s="26"/>
      <c r="J292" s="26"/>
      <c r="K292" s="26"/>
      <c r="L292" s="26"/>
      <c r="M292" s="26"/>
      <c r="N292" s="26"/>
      <c r="O292" s="27"/>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7"/>
      <c r="BD292" s="26"/>
      <c r="BE292" s="26"/>
      <c r="BF292" s="26"/>
      <c r="BG292" s="26"/>
      <c r="BH292" s="26">
        <v>138.80000000000001</v>
      </c>
      <c r="BI292" s="26">
        <v>139</v>
      </c>
      <c r="BJ292" s="26">
        <v>93.956820000000008</v>
      </c>
      <c r="BK292" s="26">
        <f t="shared" si="254"/>
        <v>67.594834532374108</v>
      </c>
      <c r="BL292" s="26"/>
      <c r="BM292" s="26"/>
      <c r="BN292" s="26"/>
      <c r="BO292" s="26"/>
      <c r="BP292" s="26"/>
      <c r="BQ292" s="26"/>
      <c r="BR292" s="26"/>
      <c r="BS292" s="27"/>
      <c r="BT292" s="26"/>
      <c r="BU292" s="26"/>
      <c r="BV292" s="26"/>
      <c r="BW292" s="27"/>
      <c r="BX292" s="26"/>
      <c r="BY292" s="26"/>
      <c r="BZ292" s="26"/>
      <c r="CA292" s="27"/>
      <c r="CB292" s="26"/>
      <c r="CC292" s="26"/>
      <c r="CD292" s="26"/>
      <c r="CE292" s="26"/>
    </row>
    <row r="293" spans="1:83" x14ac:dyDescent="0.25">
      <c r="A293" s="135" t="s">
        <v>462</v>
      </c>
      <c r="B293" s="30">
        <f t="shared" si="238"/>
        <v>347</v>
      </c>
      <c r="C293" s="30">
        <f t="shared" si="239"/>
        <v>347.5</v>
      </c>
      <c r="D293" s="30">
        <f t="shared" si="240"/>
        <v>347.5</v>
      </c>
      <c r="E293" s="30"/>
      <c r="F293" s="30">
        <f t="shared" si="232"/>
        <v>239.66464999999999</v>
      </c>
      <c r="G293" s="26">
        <f t="shared" si="255"/>
        <v>68.968244604316538</v>
      </c>
      <c r="H293" s="26"/>
      <c r="I293" s="26"/>
      <c r="J293" s="26"/>
      <c r="K293" s="26"/>
      <c r="L293" s="26"/>
      <c r="M293" s="26"/>
      <c r="N293" s="26"/>
      <c r="O293" s="27"/>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7"/>
      <c r="BD293" s="26"/>
      <c r="BE293" s="26"/>
      <c r="BF293" s="26"/>
      <c r="BG293" s="26"/>
      <c r="BH293" s="26">
        <v>347</v>
      </c>
      <c r="BI293" s="26">
        <v>347.5</v>
      </c>
      <c r="BJ293" s="26">
        <v>239.66464999999999</v>
      </c>
      <c r="BK293" s="26">
        <f t="shared" si="254"/>
        <v>68.968244604316538</v>
      </c>
      <c r="BL293" s="26"/>
      <c r="BM293" s="26"/>
      <c r="BN293" s="26"/>
      <c r="BO293" s="26"/>
      <c r="BP293" s="26"/>
      <c r="BQ293" s="26"/>
      <c r="BR293" s="26"/>
      <c r="BS293" s="27"/>
      <c r="BT293" s="26"/>
      <c r="BU293" s="26"/>
      <c r="BV293" s="26"/>
      <c r="BW293" s="27"/>
      <c r="BX293" s="26"/>
      <c r="BY293" s="26"/>
      <c r="BZ293" s="26"/>
      <c r="CA293" s="27"/>
      <c r="CB293" s="26"/>
      <c r="CC293" s="26"/>
      <c r="CD293" s="26"/>
      <c r="CE293" s="26"/>
    </row>
    <row r="294" spans="1:83" x14ac:dyDescent="0.25">
      <c r="A294" s="135" t="s">
        <v>464</v>
      </c>
      <c r="B294" s="30">
        <f t="shared" si="238"/>
        <v>347</v>
      </c>
      <c r="C294" s="30">
        <f t="shared" si="239"/>
        <v>347.5</v>
      </c>
      <c r="D294" s="30">
        <f t="shared" si="240"/>
        <v>347.5</v>
      </c>
      <c r="E294" s="30"/>
      <c r="F294" s="30">
        <f t="shared" si="232"/>
        <v>209.41564000000002</v>
      </c>
      <c r="G294" s="26">
        <f t="shared" si="255"/>
        <v>60.263493525179868</v>
      </c>
      <c r="H294" s="26"/>
      <c r="I294" s="26"/>
      <c r="J294" s="26"/>
      <c r="K294" s="26"/>
      <c r="L294" s="26"/>
      <c r="M294" s="26"/>
      <c r="N294" s="26"/>
      <c r="O294" s="27"/>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7"/>
      <c r="BD294" s="26"/>
      <c r="BE294" s="26"/>
      <c r="BF294" s="26"/>
      <c r="BG294" s="26"/>
      <c r="BH294" s="26">
        <v>347</v>
      </c>
      <c r="BI294" s="26">
        <v>347.5</v>
      </c>
      <c r="BJ294" s="26">
        <v>209.41564000000002</v>
      </c>
      <c r="BK294" s="26">
        <f t="shared" si="254"/>
        <v>60.263493525179868</v>
      </c>
      <c r="BL294" s="26"/>
      <c r="BM294" s="26"/>
      <c r="BN294" s="26"/>
      <c r="BO294" s="26"/>
      <c r="BP294" s="26"/>
      <c r="BQ294" s="26"/>
      <c r="BR294" s="26"/>
      <c r="BS294" s="27"/>
      <c r="BT294" s="26"/>
      <c r="BU294" s="26"/>
      <c r="BV294" s="26"/>
      <c r="BW294" s="27"/>
      <c r="BX294" s="26"/>
      <c r="BY294" s="26"/>
      <c r="BZ294" s="26"/>
      <c r="CA294" s="27"/>
      <c r="CB294" s="26"/>
      <c r="CC294" s="26"/>
      <c r="CD294" s="26"/>
      <c r="CE294" s="26"/>
    </row>
    <row r="295" spans="1:83" x14ac:dyDescent="0.25">
      <c r="A295" s="135" t="s">
        <v>289</v>
      </c>
      <c r="B295" s="30">
        <f t="shared" si="238"/>
        <v>347</v>
      </c>
      <c r="C295" s="30">
        <f t="shared" si="239"/>
        <v>347.5</v>
      </c>
      <c r="D295" s="30">
        <f t="shared" si="240"/>
        <v>347.5</v>
      </c>
      <c r="E295" s="30"/>
      <c r="F295" s="30">
        <f t="shared" si="232"/>
        <v>226.95804000000001</v>
      </c>
      <c r="G295" s="26">
        <f t="shared" si="255"/>
        <v>65.311666187050363</v>
      </c>
      <c r="H295" s="26"/>
      <c r="I295" s="26"/>
      <c r="J295" s="26"/>
      <c r="K295" s="26"/>
      <c r="L295" s="26"/>
      <c r="M295" s="26"/>
      <c r="N295" s="26"/>
      <c r="O295" s="27"/>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7"/>
      <c r="BD295" s="26"/>
      <c r="BE295" s="26"/>
      <c r="BF295" s="26"/>
      <c r="BG295" s="26"/>
      <c r="BH295" s="26">
        <v>347</v>
      </c>
      <c r="BI295" s="26">
        <v>347.5</v>
      </c>
      <c r="BJ295" s="26">
        <v>226.95804000000001</v>
      </c>
      <c r="BK295" s="26">
        <f t="shared" si="254"/>
        <v>65.311666187050363</v>
      </c>
      <c r="BL295" s="26"/>
      <c r="BM295" s="26"/>
      <c r="BN295" s="26"/>
      <c r="BO295" s="26"/>
      <c r="BP295" s="26"/>
      <c r="BQ295" s="26"/>
      <c r="BR295" s="26"/>
      <c r="BS295" s="27"/>
      <c r="BT295" s="26"/>
      <c r="BU295" s="26"/>
      <c r="BV295" s="26"/>
      <c r="BW295" s="27"/>
      <c r="BX295" s="26"/>
      <c r="BY295" s="26"/>
      <c r="BZ295" s="26"/>
      <c r="CA295" s="27"/>
      <c r="CB295" s="26"/>
      <c r="CC295" s="26"/>
      <c r="CD295" s="26"/>
      <c r="CE295" s="26"/>
    </row>
    <row r="296" spans="1:83" s="154" customFormat="1" ht="31.5" x14ac:dyDescent="0.25">
      <c r="A296" s="137" t="s">
        <v>300</v>
      </c>
      <c r="B296" s="75">
        <f t="shared" si="238"/>
        <v>225128.7</v>
      </c>
      <c r="C296" s="75">
        <f t="shared" si="239"/>
        <v>251271.80000000005</v>
      </c>
      <c r="D296" s="75">
        <f t="shared" si="240"/>
        <v>251271.80000000005</v>
      </c>
      <c r="E296" s="75"/>
      <c r="F296" s="75">
        <f t="shared" si="232"/>
        <v>178616.06561000005</v>
      </c>
      <c r="G296" s="29">
        <f t="shared" si="255"/>
        <v>71.084803630968537</v>
      </c>
      <c r="H296" s="29">
        <f>SUM(H297:H305)</f>
        <v>925.6</v>
      </c>
      <c r="I296" s="29">
        <f>SUM(I297:I305)</f>
        <v>489.8</v>
      </c>
      <c r="J296" s="29">
        <f>SUM(J297:J305)</f>
        <v>368.92846000000003</v>
      </c>
      <c r="K296" s="29">
        <f>J296/I296*100</f>
        <v>75.322266231114739</v>
      </c>
      <c r="L296" s="29">
        <f>SUM(L297:L305)</f>
        <v>128</v>
      </c>
      <c r="M296" s="29">
        <f>SUM(M297:M305)</f>
        <v>127</v>
      </c>
      <c r="N296" s="29">
        <f>SUM(N297:N305)</f>
        <v>60.504800000000003</v>
      </c>
      <c r="O296" s="29">
        <f>N296/M296*100</f>
        <v>47.641574803149609</v>
      </c>
      <c r="P296" s="29">
        <f>SUM(P297:P305)</f>
        <v>2412.1</v>
      </c>
      <c r="Q296" s="29">
        <f>SUM(Q297:Q305)</f>
        <v>716.8</v>
      </c>
      <c r="R296" s="29">
        <f>SUM(R297:R305)</f>
        <v>372.48371999999995</v>
      </c>
      <c r="S296" s="29">
        <f>R296/Q296*100</f>
        <v>51.964804687499999</v>
      </c>
      <c r="T296" s="29">
        <f>SUM(T297:T305)</f>
        <v>35786.699999999997</v>
      </c>
      <c r="U296" s="29">
        <f>SUM(U297:U305)</f>
        <v>40483</v>
      </c>
      <c r="V296" s="29">
        <f>SUM(V297:V305)</f>
        <v>31880.915699999998</v>
      </c>
      <c r="W296" s="29">
        <f>V296/U296*100</f>
        <v>78.751366499518312</v>
      </c>
      <c r="X296" s="29">
        <f>SUM(X297:X305)</f>
        <v>4779.3999999999996</v>
      </c>
      <c r="Y296" s="29">
        <f>SUM(Y297:Y305)</f>
        <v>4779.3999999999996</v>
      </c>
      <c r="Z296" s="29">
        <f>SUM(Z297:Z305)</f>
        <v>1617.4682399999999</v>
      </c>
      <c r="AA296" s="29">
        <f>Z296/Y296*100</f>
        <v>33.842495710758676</v>
      </c>
      <c r="AB296" s="29">
        <f>SUM(AB297:AB305)</f>
        <v>184</v>
      </c>
      <c r="AC296" s="29">
        <f>SUM(AC297:AC305)</f>
        <v>182.3</v>
      </c>
      <c r="AD296" s="29">
        <f>SUM(AD297:AD305)</f>
        <v>111.1908</v>
      </c>
      <c r="AE296" s="29">
        <f>AD296/AC296*100</f>
        <v>60.993307734503553</v>
      </c>
      <c r="AF296" s="29">
        <f>SUM(AF297:AF305)</f>
        <v>164968.9</v>
      </c>
      <c r="AG296" s="29">
        <f>SUM(AG297:AG305)</f>
        <v>179133.9</v>
      </c>
      <c r="AH296" s="29">
        <f>SUM(AH297:AH305)</f>
        <v>128854.98458</v>
      </c>
      <c r="AI296" s="29">
        <f>AH296/AG296*100</f>
        <v>71.932216392318821</v>
      </c>
      <c r="AJ296" s="29">
        <f>SUM(AJ297:AJ305)</f>
        <v>933.5</v>
      </c>
      <c r="AK296" s="29">
        <f>SUM(AK297:AK305)</f>
        <v>933.5</v>
      </c>
      <c r="AL296" s="29">
        <f>SUM(AL297:AL305)</f>
        <v>237.7</v>
      </c>
      <c r="AM296" s="28">
        <f>AL296/AK296*100</f>
        <v>25.463310123192283</v>
      </c>
      <c r="AN296" s="29">
        <f>SUM(AN297:AN305)</f>
        <v>0</v>
      </c>
      <c r="AO296" s="29">
        <f>SUM(AO297:AO305)</f>
        <v>0</v>
      </c>
      <c r="AP296" s="29">
        <f>SUM(AP297:AP305)</f>
        <v>0</v>
      </c>
      <c r="AQ296" s="29"/>
      <c r="AR296" s="29">
        <f t="shared" ref="AR296" si="256">SUM(AR297:AR305)</f>
        <v>466.7</v>
      </c>
      <c r="AS296" s="29">
        <f t="shared" ref="AS296:BB296" si="257">SUM(AS297:AS305)</f>
        <v>466.7</v>
      </c>
      <c r="AT296" s="29">
        <f t="shared" si="257"/>
        <v>303.20087000000001</v>
      </c>
      <c r="AU296" s="29">
        <f t="shared" si="257"/>
        <v>64.966974501821312</v>
      </c>
      <c r="AV296" s="29">
        <f t="shared" ref="AV296" si="258">SUM(AV297:AV305)</f>
        <v>466.7</v>
      </c>
      <c r="AW296" s="29">
        <f t="shared" si="257"/>
        <v>466.7</v>
      </c>
      <c r="AX296" s="29">
        <f t="shared" si="257"/>
        <v>127.87252000000001</v>
      </c>
      <c r="AY296" s="29">
        <f t="shared" si="257"/>
        <v>27.399297193057642</v>
      </c>
      <c r="AZ296" s="29">
        <f t="shared" ref="AZ296" si="259">SUM(AZ297:AZ305)</f>
        <v>1035.2</v>
      </c>
      <c r="BA296" s="29">
        <f t="shared" si="257"/>
        <v>1035.2</v>
      </c>
      <c r="BB296" s="29">
        <f t="shared" si="257"/>
        <v>776.7</v>
      </c>
      <c r="BC296" s="29">
        <f>BB296/BA296*100</f>
        <v>75.028979907264286</v>
      </c>
      <c r="BD296" s="29">
        <v>0</v>
      </c>
      <c r="BE296" s="29">
        <f t="shared" ref="BE296:BJ296" si="260">SUM(BE297:BE305)</f>
        <v>0</v>
      </c>
      <c r="BF296" s="29">
        <f t="shared" si="260"/>
        <v>0</v>
      </c>
      <c r="BG296" s="29">
        <f t="shared" si="260"/>
        <v>0</v>
      </c>
      <c r="BH296" s="29">
        <f t="shared" si="260"/>
        <v>1735</v>
      </c>
      <c r="BI296" s="29">
        <f t="shared" si="260"/>
        <v>1737.5</v>
      </c>
      <c r="BJ296" s="29">
        <f t="shared" si="260"/>
        <v>975.41591999999991</v>
      </c>
      <c r="BK296" s="28">
        <f t="shared" si="254"/>
        <v>56.139045755395678</v>
      </c>
      <c r="BL296" s="29">
        <f>SUM(BL297:BL305)</f>
        <v>11093</v>
      </c>
      <c r="BM296" s="29">
        <f>SUM(BM297:BM305)</f>
        <v>20360.599999999999</v>
      </c>
      <c r="BN296" s="29">
        <f>SUM(BN297:BN305)</f>
        <v>12921.6</v>
      </c>
      <c r="BO296" s="29">
        <f>BN296/BM296*100</f>
        <v>63.463748612516333</v>
      </c>
      <c r="BP296" s="29">
        <f>SUM(BP297:BP305)</f>
        <v>190.5</v>
      </c>
      <c r="BQ296" s="29">
        <f>SUM(BQ297:BQ305)</f>
        <v>337.4</v>
      </c>
      <c r="BR296" s="29">
        <f>SUM(BR297:BR305)</f>
        <v>0</v>
      </c>
      <c r="BS296" s="29">
        <f>BR296/BQ296*100</f>
        <v>0</v>
      </c>
      <c r="BT296" s="29">
        <f>SUM(BT297:BT305)</f>
        <v>2.1</v>
      </c>
      <c r="BU296" s="29">
        <f>SUM(BU297:BU305)</f>
        <v>0.7</v>
      </c>
      <c r="BV296" s="29">
        <f>SUM(BV297:BV305)</f>
        <v>0</v>
      </c>
      <c r="BW296" s="29">
        <f>BV296/BU296*100</f>
        <v>0</v>
      </c>
      <c r="BX296" s="29"/>
      <c r="BY296" s="29"/>
      <c r="BZ296" s="29"/>
      <c r="CA296" s="29"/>
      <c r="CB296" s="29">
        <f>SUM(CB297:CB305)</f>
        <v>21.3</v>
      </c>
      <c r="CC296" s="29">
        <f>SUM(CC297:CC305)</f>
        <v>21.3</v>
      </c>
      <c r="CD296" s="29">
        <f>SUM(CD297:CD305)</f>
        <v>7.1</v>
      </c>
      <c r="CE296" s="29">
        <f>CD296/CC296*100</f>
        <v>33.333333333333329</v>
      </c>
    </row>
    <row r="297" spans="1:83" x14ac:dyDescent="0.25">
      <c r="A297" s="135" t="s">
        <v>231</v>
      </c>
      <c r="B297" s="30">
        <f t="shared" si="238"/>
        <v>223393.7</v>
      </c>
      <c r="C297" s="30">
        <f t="shared" si="239"/>
        <v>249534.30000000005</v>
      </c>
      <c r="D297" s="30">
        <f t="shared" si="240"/>
        <v>249534.30000000005</v>
      </c>
      <c r="E297" s="30"/>
      <c r="F297" s="30">
        <f t="shared" si="232"/>
        <v>177640.64969000005</v>
      </c>
      <c r="G297" s="27">
        <f t="shared" si="255"/>
        <v>71.188870503974812</v>
      </c>
      <c r="H297" s="27">
        <v>925.6</v>
      </c>
      <c r="I297" s="27">
        <v>489.8</v>
      </c>
      <c r="J297" s="27">
        <v>368.92846000000003</v>
      </c>
      <c r="K297" s="27">
        <f>J297/I297*100</f>
        <v>75.322266231114739</v>
      </c>
      <c r="L297" s="27">
        <v>128</v>
      </c>
      <c r="M297" s="27">
        <v>127</v>
      </c>
      <c r="N297" s="27">
        <v>60.504800000000003</v>
      </c>
      <c r="O297" s="27">
        <f>N297/M297*100</f>
        <v>47.641574803149609</v>
      </c>
      <c r="P297" s="27">
        <v>2412.1</v>
      </c>
      <c r="Q297" s="27">
        <v>716.8</v>
      </c>
      <c r="R297" s="27">
        <v>372.48371999999995</v>
      </c>
      <c r="S297" s="27">
        <f>R297/Q297*100</f>
        <v>51.964804687499999</v>
      </c>
      <c r="T297" s="27">
        <v>35786.699999999997</v>
      </c>
      <c r="U297" s="27">
        <v>40483</v>
      </c>
      <c r="V297" s="27">
        <v>31880.915699999998</v>
      </c>
      <c r="W297" s="27">
        <f>V297/U297*100</f>
        <v>78.751366499518312</v>
      </c>
      <c r="X297" s="27">
        <v>4779.3999999999996</v>
      </c>
      <c r="Y297" s="27">
        <v>4779.3999999999996</v>
      </c>
      <c r="Z297" s="27">
        <v>1617.4682399999999</v>
      </c>
      <c r="AA297" s="27">
        <f>Z297/Y297*100</f>
        <v>33.842495710758676</v>
      </c>
      <c r="AB297" s="27">
        <v>184</v>
      </c>
      <c r="AC297" s="27">
        <v>182.3</v>
      </c>
      <c r="AD297" s="27">
        <v>111.1908</v>
      </c>
      <c r="AE297" s="27">
        <f>AD297/AC297*100</f>
        <v>60.993307734503553</v>
      </c>
      <c r="AF297" s="27">
        <v>164968.9</v>
      </c>
      <c r="AG297" s="27">
        <v>179133.9</v>
      </c>
      <c r="AH297" s="27">
        <v>128854.98458</v>
      </c>
      <c r="AI297" s="27">
        <f>AH297/AG297*100</f>
        <v>71.932216392318821</v>
      </c>
      <c r="AJ297" s="27">
        <v>933.5</v>
      </c>
      <c r="AK297" s="27">
        <v>933.5</v>
      </c>
      <c r="AL297" s="27">
        <v>237.7</v>
      </c>
      <c r="AM297" s="26">
        <f>AL297/AK297*100</f>
        <v>25.463310123192283</v>
      </c>
      <c r="AN297" s="26"/>
      <c r="AO297" s="26"/>
      <c r="AP297" s="27"/>
      <c r="AQ297" s="27"/>
      <c r="AR297" s="27">
        <v>466.7</v>
      </c>
      <c r="AS297" s="27">
        <v>466.7</v>
      </c>
      <c r="AT297" s="27">
        <v>303.20087000000001</v>
      </c>
      <c r="AU297" s="27">
        <f>AT297/AS297*100</f>
        <v>64.966974501821312</v>
      </c>
      <c r="AV297" s="27">
        <v>466.7</v>
      </c>
      <c r="AW297" s="27">
        <v>466.7</v>
      </c>
      <c r="AX297" s="27">
        <v>127.87252000000001</v>
      </c>
      <c r="AY297" s="27">
        <f>AX297/AW297*100</f>
        <v>27.399297193057642</v>
      </c>
      <c r="AZ297" s="27">
        <v>1035.2</v>
      </c>
      <c r="BA297" s="27">
        <v>1035.2</v>
      </c>
      <c r="BB297" s="27">
        <v>776.7</v>
      </c>
      <c r="BC297" s="27">
        <f>BB297/BA297*100</f>
        <v>75.028979907264286</v>
      </c>
      <c r="BD297" s="27"/>
      <c r="BE297" s="27"/>
      <c r="BF297" s="27"/>
      <c r="BG297" s="27"/>
      <c r="BH297" s="27"/>
      <c r="BI297" s="27"/>
      <c r="BJ297" s="27"/>
      <c r="BK297" s="26"/>
      <c r="BL297" s="27">
        <v>11093</v>
      </c>
      <c r="BM297" s="27">
        <v>20360.599999999999</v>
      </c>
      <c r="BN297" s="27">
        <v>12921.6</v>
      </c>
      <c r="BO297" s="27">
        <f>BN297/BM297*100</f>
        <v>63.463748612516333</v>
      </c>
      <c r="BP297" s="27">
        <v>190.5</v>
      </c>
      <c r="BQ297" s="27">
        <v>337.4</v>
      </c>
      <c r="BR297" s="27">
        <v>0</v>
      </c>
      <c r="BS297" s="27">
        <f>BR297/BQ297*100</f>
        <v>0</v>
      </c>
      <c r="BT297" s="27">
        <v>2.1</v>
      </c>
      <c r="BU297" s="27">
        <v>0.7</v>
      </c>
      <c r="BV297" s="27">
        <v>0</v>
      </c>
      <c r="BW297" s="27">
        <f>BV297/BU297*100</f>
        <v>0</v>
      </c>
      <c r="BX297" s="27"/>
      <c r="BY297" s="27"/>
      <c r="BZ297" s="27"/>
      <c r="CA297" s="27"/>
      <c r="CB297" s="27">
        <v>21.3</v>
      </c>
      <c r="CC297" s="27">
        <v>21.3</v>
      </c>
      <c r="CD297" s="27">
        <v>7.1</v>
      </c>
      <c r="CE297" s="27">
        <f>CD297/CC297*100</f>
        <v>33.333333333333329</v>
      </c>
    </row>
    <row r="298" spans="1:83" x14ac:dyDescent="0.25">
      <c r="A298" s="135" t="s">
        <v>465</v>
      </c>
      <c r="B298" s="30">
        <f t="shared" si="238"/>
        <v>138.80000000000001</v>
      </c>
      <c r="C298" s="30">
        <f t="shared" si="239"/>
        <v>139</v>
      </c>
      <c r="D298" s="30">
        <f t="shared" si="240"/>
        <v>139</v>
      </c>
      <c r="E298" s="30"/>
      <c r="F298" s="30">
        <f t="shared" si="232"/>
        <v>94.616320000000002</v>
      </c>
      <c r="G298" s="26">
        <f t="shared" si="255"/>
        <v>68.069294964028785</v>
      </c>
      <c r="H298" s="26"/>
      <c r="I298" s="26"/>
      <c r="J298" s="26"/>
      <c r="K298" s="26"/>
      <c r="L298" s="26"/>
      <c r="M298" s="26"/>
      <c r="N298" s="26"/>
      <c r="O298" s="26"/>
      <c r="P298" s="26"/>
      <c r="Q298" s="26"/>
      <c r="R298" s="26"/>
      <c r="S298" s="27"/>
      <c r="T298" s="26"/>
      <c r="U298" s="26"/>
      <c r="V298" s="26"/>
      <c r="W298" s="27"/>
      <c r="X298" s="26"/>
      <c r="Y298" s="26"/>
      <c r="Z298" s="26"/>
      <c r="AA298" s="26"/>
      <c r="AB298" s="26"/>
      <c r="AC298" s="26"/>
      <c r="AD298" s="26"/>
      <c r="AE298" s="27"/>
      <c r="AF298" s="26"/>
      <c r="AG298" s="26"/>
      <c r="AH298" s="26"/>
      <c r="AI298" s="27"/>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v>138.80000000000001</v>
      </c>
      <c r="BI298" s="26">
        <v>139</v>
      </c>
      <c r="BJ298" s="26">
        <v>94.616320000000002</v>
      </c>
      <c r="BK298" s="26">
        <f t="shared" ref="BK298:BK306" si="261">BJ298/BI298*100</f>
        <v>68.069294964028785</v>
      </c>
      <c r="BL298" s="26"/>
      <c r="BM298" s="26"/>
      <c r="BN298" s="26"/>
      <c r="BO298" s="27"/>
      <c r="BP298" s="26"/>
      <c r="BQ298" s="26"/>
      <c r="BR298" s="26"/>
      <c r="BS298" s="27"/>
      <c r="BT298" s="26"/>
      <c r="BU298" s="26"/>
      <c r="BV298" s="26"/>
      <c r="BW298" s="27"/>
      <c r="BX298" s="26"/>
      <c r="BY298" s="26"/>
      <c r="BZ298" s="26"/>
      <c r="CA298" s="27"/>
      <c r="CB298" s="26"/>
      <c r="CC298" s="26"/>
      <c r="CD298" s="26"/>
      <c r="CE298" s="26"/>
    </row>
    <row r="299" spans="1:83" x14ac:dyDescent="0.25">
      <c r="A299" s="135" t="s">
        <v>466</v>
      </c>
      <c r="B299" s="30">
        <f t="shared" si="238"/>
        <v>138.80000000000001</v>
      </c>
      <c r="C299" s="30">
        <f t="shared" si="239"/>
        <v>139</v>
      </c>
      <c r="D299" s="30">
        <f t="shared" si="240"/>
        <v>139</v>
      </c>
      <c r="E299" s="30"/>
      <c r="F299" s="30">
        <f t="shared" si="232"/>
        <v>92.621429999999989</v>
      </c>
      <c r="G299" s="26">
        <f t="shared" si="255"/>
        <v>66.634122302158261</v>
      </c>
      <c r="H299" s="26"/>
      <c r="I299" s="26"/>
      <c r="J299" s="26"/>
      <c r="K299" s="26"/>
      <c r="L299" s="26"/>
      <c r="M299" s="26"/>
      <c r="N299" s="26"/>
      <c r="O299" s="26"/>
      <c r="P299" s="26"/>
      <c r="Q299" s="26"/>
      <c r="R299" s="26"/>
      <c r="S299" s="27"/>
      <c r="T299" s="26"/>
      <c r="U299" s="26"/>
      <c r="V299" s="26"/>
      <c r="W299" s="27"/>
      <c r="X299" s="26"/>
      <c r="Y299" s="26"/>
      <c r="Z299" s="26"/>
      <c r="AA299" s="26"/>
      <c r="AB299" s="26"/>
      <c r="AC299" s="26"/>
      <c r="AD299" s="26"/>
      <c r="AE299" s="27"/>
      <c r="AF299" s="26"/>
      <c r="AG299" s="26"/>
      <c r="AH299" s="26"/>
      <c r="AI299" s="27"/>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v>138.80000000000001</v>
      </c>
      <c r="BI299" s="26">
        <v>139</v>
      </c>
      <c r="BJ299" s="26">
        <v>92.621429999999989</v>
      </c>
      <c r="BK299" s="26">
        <f t="shared" si="261"/>
        <v>66.634122302158261</v>
      </c>
      <c r="BL299" s="26"/>
      <c r="BM299" s="26"/>
      <c r="BN299" s="26"/>
      <c r="BO299" s="27"/>
      <c r="BP299" s="26"/>
      <c r="BQ299" s="26"/>
      <c r="BR299" s="26"/>
      <c r="BS299" s="27"/>
      <c r="BT299" s="26"/>
      <c r="BU299" s="26"/>
      <c r="BV299" s="26"/>
      <c r="BW299" s="27"/>
      <c r="BX299" s="26"/>
      <c r="BY299" s="26"/>
      <c r="BZ299" s="26"/>
      <c r="CA299" s="27"/>
      <c r="CB299" s="26"/>
      <c r="CC299" s="26"/>
      <c r="CD299" s="26"/>
      <c r="CE299" s="26"/>
    </row>
    <row r="300" spans="1:83" x14ac:dyDescent="0.25">
      <c r="A300" s="135" t="s">
        <v>467</v>
      </c>
      <c r="B300" s="30">
        <f t="shared" si="238"/>
        <v>138.80000000000001</v>
      </c>
      <c r="C300" s="30">
        <f t="shared" si="239"/>
        <v>139</v>
      </c>
      <c r="D300" s="30">
        <f t="shared" si="240"/>
        <v>139</v>
      </c>
      <c r="E300" s="30"/>
      <c r="F300" s="30">
        <f t="shared" si="232"/>
        <v>90.12791</v>
      </c>
      <c r="G300" s="26">
        <f t="shared" si="255"/>
        <v>64.84022302158273</v>
      </c>
      <c r="H300" s="26"/>
      <c r="I300" s="26"/>
      <c r="J300" s="26"/>
      <c r="K300" s="26"/>
      <c r="L300" s="26"/>
      <c r="M300" s="26"/>
      <c r="N300" s="26"/>
      <c r="O300" s="26"/>
      <c r="P300" s="26"/>
      <c r="Q300" s="26"/>
      <c r="R300" s="26"/>
      <c r="S300" s="27"/>
      <c r="T300" s="26"/>
      <c r="U300" s="26"/>
      <c r="V300" s="26"/>
      <c r="W300" s="27"/>
      <c r="X300" s="26"/>
      <c r="Y300" s="26"/>
      <c r="Z300" s="26"/>
      <c r="AA300" s="26"/>
      <c r="AB300" s="26"/>
      <c r="AC300" s="26"/>
      <c r="AD300" s="26"/>
      <c r="AE300" s="27"/>
      <c r="AF300" s="26"/>
      <c r="AG300" s="26"/>
      <c r="AH300" s="26"/>
      <c r="AI300" s="27"/>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v>138.80000000000001</v>
      </c>
      <c r="BI300" s="26">
        <v>139</v>
      </c>
      <c r="BJ300" s="26">
        <v>90.12791</v>
      </c>
      <c r="BK300" s="26">
        <f t="shared" si="261"/>
        <v>64.84022302158273</v>
      </c>
      <c r="BL300" s="26"/>
      <c r="BM300" s="26"/>
      <c r="BN300" s="26"/>
      <c r="BO300" s="27"/>
      <c r="BP300" s="26"/>
      <c r="BQ300" s="26"/>
      <c r="BR300" s="26"/>
      <c r="BS300" s="27"/>
      <c r="BT300" s="26"/>
      <c r="BU300" s="26"/>
      <c r="BV300" s="26"/>
      <c r="BW300" s="27"/>
      <c r="BX300" s="26"/>
      <c r="BY300" s="26"/>
      <c r="BZ300" s="26"/>
      <c r="CA300" s="27"/>
      <c r="CB300" s="26"/>
      <c r="CC300" s="26"/>
      <c r="CD300" s="26"/>
      <c r="CE300" s="26"/>
    </row>
    <row r="301" spans="1:83" x14ac:dyDescent="0.25">
      <c r="A301" s="135" t="s">
        <v>269</v>
      </c>
      <c r="B301" s="30">
        <f t="shared" si="238"/>
        <v>347</v>
      </c>
      <c r="C301" s="30">
        <f t="shared" si="239"/>
        <v>347.5</v>
      </c>
      <c r="D301" s="30">
        <f t="shared" si="240"/>
        <v>347.5</v>
      </c>
      <c r="E301" s="30"/>
      <c r="F301" s="30">
        <f t="shared" si="232"/>
        <v>44.105489999999996</v>
      </c>
      <c r="G301" s="26">
        <f t="shared" si="255"/>
        <v>12.692227338129495</v>
      </c>
      <c r="H301" s="26"/>
      <c r="I301" s="26"/>
      <c r="J301" s="26"/>
      <c r="K301" s="26"/>
      <c r="L301" s="26"/>
      <c r="M301" s="26"/>
      <c r="N301" s="26"/>
      <c r="O301" s="26"/>
      <c r="P301" s="26"/>
      <c r="Q301" s="26"/>
      <c r="R301" s="26"/>
      <c r="S301" s="27"/>
      <c r="T301" s="26"/>
      <c r="U301" s="26"/>
      <c r="V301" s="26"/>
      <c r="W301" s="27"/>
      <c r="X301" s="26"/>
      <c r="Y301" s="26"/>
      <c r="Z301" s="26"/>
      <c r="AA301" s="26"/>
      <c r="AB301" s="26"/>
      <c r="AC301" s="26"/>
      <c r="AD301" s="26"/>
      <c r="AE301" s="27"/>
      <c r="AF301" s="26"/>
      <c r="AG301" s="26"/>
      <c r="AH301" s="26"/>
      <c r="AI301" s="27"/>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v>347</v>
      </c>
      <c r="BI301" s="26">
        <v>347.5</v>
      </c>
      <c r="BJ301" s="26">
        <v>44.105489999999996</v>
      </c>
      <c r="BK301" s="26">
        <f t="shared" si="261"/>
        <v>12.692227338129495</v>
      </c>
      <c r="BL301" s="26"/>
      <c r="BM301" s="26"/>
      <c r="BN301" s="26"/>
      <c r="BO301" s="27"/>
      <c r="BP301" s="26"/>
      <c r="BQ301" s="26"/>
      <c r="BR301" s="26"/>
      <c r="BS301" s="27"/>
      <c r="BT301" s="26"/>
      <c r="BU301" s="26"/>
      <c r="BV301" s="26"/>
      <c r="BW301" s="27"/>
      <c r="BX301" s="26"/>
      <c r="BY301" s="26"/>
      <c r="BZ301" s="26"/>
      <c r="CA301" s="27"/>
      <c r="CB301" s="26"/>
      <c r="CC301" s="26"/>
      <c r="CD301" s="26"/>
      <c r="CE301" s="26"/>
    </row>
    <row r="302" spans="1:83" x14ac:dyDescent="0.25">
      <c r="A302" s="135" t="s">
        <v>253</v>
      </c>
      <c r="B302" s="30">
        <f t="shared" si="238"/>
        <v>347</v>
      </c>
      <c r="C302" s="30">
        <f t="shared" si="239"/>
        <v>347.5</v>
      </c>
      <c r="D302" s="30">
        <f t="shared" si="240"/>
        <v>347.5</v>
      </c>
      <c r="E302" s="30"/>
      <c r="F302" s="30">
        <f t="shared" si="232"/>
        <v>223.40932000000001</v>
      </c>
      <c r="G302" s="26">
        <f t="shared" si="255"/>
        <v>64.290451798561151</v>
      </c>
      <c r="H302" s="26"/>
      <c r="I302" s="26"/>
      <c r="J302" s="26"/>
      <c r="K302" s="26"/>
      <c r="L302" s="26"/>
      <c r="M302" s="26"/>
      <c r="N302" s="26"/>
      <c r="O302" s="26"/>
      <c r="P302" s="26"/>
      <c r="Q302" s="26"/>
      <c r="R302" s="26"/>
      <c r="S302" s="27"/>
      <c r="T302" s="26"/>
      <c r="U302" s="26"/>
      <c r="V302" s="26"/>
      <c r="W302" s="27"/>
      <c r="X302" s="26"/>
      <c r="Y302" s="26"/>
      <c r="Z302" s="26"/>
      <c r="AA302" s="26"/>
      <c r="AB302" s="26"/>
      <c r="AC302" s="26"/>
      <c r="AD302" s="26"/>
      <c r="AE302" s="27"/>
      <c r="AF302" s="26"/>
      <c r="AG302" s="26"/>
      <c r="AH302" s="26"/>
      <c r="AI302" s="27"/>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v>347</v>
      </c>
      <c r="BI302" s="26">
        <v>347.5</v>
      </c>
      <c r="BJ302" s="26">
        <v>223.40932000000001</v>
      </c>
      <c r="BK302" s="26">
        <f t="shared" si="261"/>
        <v>64.290451798561151</v>
      </c>
      <c r="BL302" s="26"/>
      <c r="BM302" s="26"/>
      <c r="BN302" s="26"/>
      <c r="BO302" s="27"/>
      <c r="BP302" s="26"/>
      <c r="BQ302" s="26"/>
      <c r="BR302" s="26"/>
      <c r="BS302" s="27"/>
      <c r="BT302" s="26"/>
      <c r="BU302" s="26"/>
      <c r="BV302" s="26"/>
      <c r="BW302" s="27"/>
      <c r="BX302" s="26"/>
      <c r="BY302" s="26"/>
      <c r="BZ302" s="26"/>
      <c r="CA302" s="27"/>
      <c r="CB302" s="26"/>
      <c r="CC302" s="26"/>
      <c r="CD302" s="26"/>
      <c r="CE302" s="26"/>
    </row>
    <row r="303" spans="1:83" x14ac:dyDescent="0.25">
      <c r="A303" s="135" t="s">
        <v>468</v>
      </c>
      <c r="B303" s="30">
        <f t="shared" si="238"/>
        <v>138.80000000000001</v>
      </c>
      <c r="C303" s="30">
        <f t="shared" si="239"/>
        <v>139</v>
      </c>
      <c r="D303" s="30">
        <f t="shared" si="240"/>
        <v>139</v>
      </c>
      <c r="E303" s="30"/>
      <c r="F303" s="30">
        <f t="shared" si="232"/>
        <v>88.688550000000006</v>
      </c>
      <c r="G303" s="26">
        <f t="shared" si="255"/>
        <v>63.804712230215834</v>
      </c>
      <c r="H303" s="26"/>
      <c r="I303" s="26"/>
      <c r="J303" s="26"/>
      <c r="K303" s="26"/>
      <c r="L303" s="26"/>
      <c r="M303" s="26"/>
      <c r="N303" s="26"/>
      <c r="O303" s="26"/>
      <c r="P303" s="26"/>
      <c r="Q303" s="26"/>
      <c r="R303" s="26"/>
      <c r="S303" s="27"/>
      <c r="T303" s="26"/>
      <c r="U303" s="26"/>
      <c r="V303" s="26"/>
      <c r="W303" s="27"/>
      <c r="X303" s="26"/>
      <c r="Y303" s="26"/>
      <c r="Z303" s="26"/>
      <c r="AA303" s="26"/>
      <c r="AB303" s="26"/>
      <c r="AC303" s="26"/>
      <c r="AD303" s="26"/>
      <c r="AE303" s="27"/>
      <c r="AF303" s="26"/>
      <c r="AG303" s="26"/>
      <c r="AH303" s="26"/>
      <c r="AI303" s="27"/>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v>138.80000000000001</v>
      </c>
      <c r="BI303" s="26">
        <v>139</v>
      </c>
      <c r="BJ303" s="26">
        <v>88.688550000000006</v>
      </c>
      <c r="BK303" s="26">
        <f t="shared" si="261"/>
        <v>63.804712230215834</v>
      </c>
      <c r="BL303" s="26"/>
      <c r="BM303" s="26"/>
      <c r="BN303" s="26"/>
      <c r="BO303" s="27"/>
      <c r="BP303" s="26"/>
      <c r="BQ303" s="26"/>
      <c r="BR303" s="26"/>
      <c r="BS303" s="27"/>
      <c r="BT303" s="26"/>
      <c r="BU303" s="26"/>
      <c r="BV303" s="26"/>
      <c r="BW303" s="27"/>
      <c r="BX303" s="26"/>
      <c r="BY303" s="26"/>
      <c r="BZ303" s="26"/>
      <c r="CA303" s="27"/>
      <c r="CB303" s="26"/>
      <c r="CC303" s="26"/>
      <c r="CD303" s="26"/>
      <c r="CE303" s="26"/>
    </row>
    <row r="304" spans="1:83" x14ac:dyDescent="0.25">
      <c r="A304" s="135" t="s">
        <v>299</v>
      </c>
      <c r="B304" s="30">
        <f t="shared" si="238"/>
        <v>347</v>
      </c>
      <c r="C304" s="30">
        <f t="shared" si="239"/>
        <v>347.5</v>
      </c>
      <c r="D304" s="30">
        <f t="shared" si="240"/>
        <v>347.5</v>
      </c>
      <c r="E304" s="30"/>
      <c r="F304" s="30">
        <f t="shared" si="232"/>
        <v>251.41370000000001</v>
      </c>
      <c r="G304" s="26">
        <f t="shared" si="255"/>
        <v>72.349266187050361</v>
      </c>
      <c r="H304" s="26"/>
      <c r="I304" s="26"/>
      <c r="J304" s="26"/>
      <c r="K304" s="26"/>
      <c r="L304" s="26"/>
      <c r="M304" s="26"/>
      <c r="N304" s="26"/>
      <c r="O304" s="26"/>
      <c r="P304" s="26"/>
      <c r="Q304" s="26"/>
      <c r="R304" s="26"/>
      <c r="S304" s="27"/>
      <c r="T304" s="26"/>
      <c r="U304" s="26"/>
      <c r="V304" s="26"/>
      <c r="W304" s="27"/>
      <c r="X304" s="26"/>
      <c r="Y304" s="26"/>
      <c r="Z304" s="26"/>
      <c r="AA304" s="26"/>
      <c r="AB304" s="26"/>
      <c r="AC304" s="26"/>
      <c r="AD304" s="26"/>
      <c r="AE304" s="27"/>
      <c r="AF304" s="26"/>
      <c r="AG304" s="26"/>
      <c r="AH304" s="26"/>
      <c r="AI304" s="27"/>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v>347</v>
      </c>
      <c r="BI304" s="26">
        <v>347.5</v>
      </c>
      <c r="BJ304" s="26">
        <v>251.41370000000001</v>
      </c>
      <c r="BK304" s="26">
        <f t="shared" si="261"/>
        <v>72.349266187050361</v>
      </c>
      <c r="BL304" s="26"/>
      <c r="BM304" s="26"/>
      <c r="BN304" s="26"/>
      <c r="BO304" s="27"/>
      <c r="BP304" s="26"/>
      <c r="BQ304" s="26"/>
      <c r="BR304" s="26"/>
      <c r="BS304" s="27"/>
      <c r="BT304" s="26"/>
      <c r="BU304" s="26"/>
      <c r="BV304" s="26"/>
      <c r="BW304" s="27"/>
      <c r="BX304" s="26"/>
      <c r="BY304" s="26"/>
      <c r="BZ304" s="26"/>
      <c r="CA304" s="27"/>
      <c r="CB304" s="26"/>
      <c r="CC304" s="26"/>
      <c r="CD304" s="26"/>
      <c r="CE304" s="26"/>
    </row>
    <row r="305" spans="1:83" x14ac:dyDescent="0.25">
      <c r="A305" s="135" t="s">
        <v>528</v>
      </c>
      <c r="B305" s="30">
        <f t="shared" si="238"/>
        <v>138.80000000000001</v>
      </c>
      <c r="C305" s="30">
        <f t="shared" si="239"/>
        <v>139</v>
      </c>
      <c r="D305" s="30">
        <f t="shared" si="240"/>
        <v>139</v>
      </c>
      <c r="E305" s="30"/>
      <c r="F305" s="30">
        <f t="shared" si="232"/>
        <v>90.433199999999999</v>
      </c>
      <c r="G305" s="26">
        <f t="shared" si="255"/>
        <v>65.05985611510792</v>
      </c>
      <c r="H305" s="26"/>
      <c r="I305" s="26"/>
      <c r="J305" s="26"/>
      <c r="K305" s="26"/>
      <c r="L305" s="26"/>
      <c r="M305" s="26"/>
      <c r="N305" s="26"/>
      <c r="O305" s="26"/>
      <c r="P305" s="26"/>
      <c r="Q305" s="26"/>
      <c r="R305" s="26"/>
      <c r="S305" s="27"/>
      <c r="T305" s="26"/>
      <c r="U305" s="26"/>
      <c r="V305" s="26"/>
      <c r="W305" s="27"/>
      <c r="X305" s="26"/>
      <c r="Y305" s="26"/>
      <c r="Z305" s="26"/>
      <c r="AA305" s="26"/>
      <c r="AB305" s="26"/>
      <c r="AC305" s="26"/>
      <c r="AD305" s="26"/>
      <c r="AE305" s="27"/>
      <c r="AF305" s="26"/>
      <c r="AG305" s="26"/>
      <c r="AH305" s="26"/>
      <c r="AI305" s="27"/>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v>138.80000000000001</v>
      </c>
      <c r="BI305" s="26">
        <v>139</v>
      </c>
      <c r="BJ305" s="26">
        <v>90.433199999999999</v>
      </c>
      <c r="BK305" s="26">
        <f t="shared" si="261"/>
        <v>65.05985611510792</v>
      </c>
      <c r="BL305" s="26"/>
      <c r="BM305" s="26"/>
      <c r="BN305" s="26"/>
      <c r="BO305" s="27"/>
      <c r="BP305" s="26"/>
      <c r="BQ305" s="26"/>
      <c r="BR305" s="26"/>
      <c r="BS305" s="27"/>
      <c r="BT305" s="26"/>
      <c r="BU305" s="26"/>
      <c r="BV305" s="26"/>
      <c r="BW305" s="27"/>
      <c r="BX305" s="26"/>
      <c r="BY305" s="26"/>
      <c r="BZ305" s="26"/>
      <c r="CA305" s="27"/>
      <c r="CB305" s="26"/>
      <c r="CC305" s="26"/>
      <c r="CD305" s="26"/>
      <c r="CE305" s="26"/>
    </row>
    <row r="306" spans="1:83" s="154" customFormat="1" ht="31.5" x14ac:dyDescent="0.25">
      <c r="A306" s="137" t="s">
        <v>304</v>
      </c>
      <c r="B306" s="75">
        <f t="shared" si="238"/>
        <v>155718.30000000005</v>
      </c>
      <c r="C306" s="75">
        <f t="shared" si="239"/>
        <v>175083.00000000003</v>
      </c>
      <c r="D306" s="75">
        <f t="shared" si="240"/>
        <v>175083.00000000003</v>
      </c>
      <c r="E306" s="75"/>
      <c r="F306" s="75">
        <f t="shared" si="232"/>
        <v>118739.90753</v>
      </c>
      <c r="G306" s="29">
        <f t="shared" si="255"/>
        <v>67.819210048948193</v>
      </c>
      <c r="H306" s="29">
        <f>SUM(H307:H314)</f>
        <v>338.7</v>
      </c>
      <c r="I306" s="29">
        <f>SUM(I307:I314)</f>
        <v>235.1</v>
      </c>
      <c r="J306" s="29">
        <f>SUM(J307:J314)</f>
        <v>136.02214999999998</v>
      </c>
      <c r="K306" s="29">
        <f>J306/I306*100</f>
        <v>57.857145895363672</v>
      </c>
      <c r="L306" s="29">
        <f>SUM(L307:L314)</f>
        <v>69.900000000000006</v>
      </c>
      <c r="M306" s="29">
        <f>SUM(M307:M314)</f>
        <v>69.3</v>
      </c>
      <c r="N306" s="29">
        <f>SUM(N307:N314)</f>
        <v>42.587019999999995</v>
      </c>
      <c r="O306" s="29">
        <f>N306/M306*100</f>
        <v>61.453131313131301</v>
      </c>
      <c r="P306" s="29">
        <f>SUM(P307:P314)</f>
        <v>1020.8</v>
      </c>
      <c r="Q306" s="29">
        <f>SUM(Q307:Q314)</f>
        <v>697.7</v>
      </c>
      <c r="R306" s="29">
        <f>SUM(R307:R314)</f>
        <v>416.04149000000001</v>
      </c>
      <c r="S306" s="29">
        <f>R306/Q306*100</f>
        <v>59.630427117672347</v>
      </c>
      <c r="T306" s="29">
        <f>SUM(T307:T314)</f>
        <v>18484.7</v>
      </c>
      <c r="U306" s="29">
        <f>SUM(U307:U314)</f>
        <v>20811.2</v>
      </c>
      <c r="V306" s="29">
        <f>SUM(V307:V314)</f>
        <v>16190.971320000001</v>
      </c>
      <c r="W306" s="29">
        <f>V306/U306*100</f>
        <v>77.799316329668642</v>
      </c>
      <c r="X306" s="29">
        <f>SUM(X307:X314)</f>
        <v>2507.8000000000002</v>
      </c>
      <c r="Y306" s="29">
        <f>SUM(Y307:Y314)</f>
        <v>2507.8000000000002</v>
      </c>
      <c r="Z306" s="29">
        <f>SUM(Z307:Z314)</f>
        <v>689.70542</v>
      </c>
      <c r="AA306" s="29">
        <f>Z306/Y306*100</f>
        <v>27.502409283036922</v>
      </c>
      <c r="AB306" s="29">
        <f>SUM(AB307:AB314)</f>
        <v>62.2</v>
      </c>
      <c r="AC306" s="29">
        <f>SUM(AC307:AC314)</f>
        <v>61.6</v>
      </c>
      <c r="AD306" s="29">
        <f>SUM(AD307:AD314)</f>
        <v>34.460470000000001</v>
      </c>
      <c r="AE306" s="29">
        <f>AD306/AC306*100</f>
        <v>55.942321428571432</v>
      </c>
      <c r="AF306" s="29">
        <f>SUM(AF307:AF314)</f>
        <v>121471.3</v>
      </c>
      <c r="AG306" s="29">
        <f>SUM(AG307:AG314)</f>
        <v>130761.3</v>
      </c>
      <c r="AH306" s="29">
        <f>SUM(AH307:AH314)</f>
        <v>90695.569730000003</v>
      </c>
      <c r="AI306" s="29">
        <f>AH306/AG306*100</f>
        <v>69.359642134178841</v>
      </c>
      <c r="AJ306" s="29">
        <f>SUM(AJ307:AJ314)</f>
        <v>466.7</v>
      </c>
      <c r="AK306" s="29">
        <f>SUM(AK307:AK314)</f>
        <v>466.7</v>
      </c>
      <c r="AL306" s="29">
        <f>SUM(AL307:AL314)</f>
        <v>305.17119000000002</v>
      </c>
      <c r="AM306" s="28">
        <f>AL306/AK306*100</f>
        <v>65.389155774587536</v>
      </c>
      <c r="AN306" s="29">
        <f t="shared" ref="AN306" si="262">SUM(AN307:AN314)</f>
        <v>0</v>
      </c>
      <c r="AO306" s="29">
        <f t="shared" ref="AO306:BB306" si="263">SUM(AO307:AO314)</f>
        <v>0</v>
      </c>
      <c r="AP306" s="29">
        <f t="shared" si="263"/>
        <v>0</v>
      </c>
      <c r="AQ306" s="29">
        <f t="shared" si="263"/>
        <v>0</v>
      </c>
      <c r="AR306" s="29">
        <f t="shared" ref="AR306" si="264">SUM(AR307:AR314)</f>
        <v>466.7</v>
      </c>
      <c r="AS306" s="29">
        <f t="shared" si="263"/>
        <v>466.7</v>
      </c>
      <c r="AT306" s="29">
        <f t="shared" si="263"/>
        <v>337.71714000000003</v>
      </c>
      <c r="AU306" s="29">
        <f t="shared" si="263"/>
        <v>72.362789800728521</v>
      </c>
      <c r="AV306" s="29">
        <f t="shared" ref="AV306" si="265">SUM(AV307:AV314)</f>
        <v>466.7</v>
      </c>
      <c r="AW306" s="29">
        <f t="shared" si="263"/>
        <v>466.7</v>
      </c>
      <c r="AX306" s="29">
        <f t="shared" si="263"/>
        <v>239.21974</v>
      </c>
      <c r="AY306" s="29">
        <f t="shared" si="263"/>
        <v>51.257711592029139</v>
      </c>
      <c r="AZ306" s="29">
        <f t="shared" ref="AZ306" si="266">SUM(AZ307:AZ314)</f>
        <v>785.3</v>
      </c>
      <c r="BA306" s="29">
        <f t="shared" si="263"/>
        <v>785.3</v>
      </c>
      <c r="BB306" s="29">
        <f t="shared" si="263"/>
        <v>588.6</v>
      </c>
      <c r="BC306" s="29">
        <f>BB306/BA306*100</f>
        <v>74.952247548707504</v>
      </c>
      <c r="BD306" s="29">
        <v>0</v>
      </c>
      <c r="BE306" s="29">
        <f t="shared" ref="BE306:BJ306" si="267">SUM(BE307:BE314)</f>
        <v>0</v>
      </c>
      <c r="BF306" s="29">
        <f t="shared" si="267"/>
        <v>0</v>
      </c>
      <c r="BG306" s="29">
        <f t="shared" si="267"/>
        <v>0</v>
      </c>
      <c r="BH306" s="29">
        <f t="shared" si="267"/>
        <v>902.2</v>
      </c>
      <c r="BI306" s="29">
        <f t="shared" si="267"/>
        <v>903.5</v>
      </c>
      <c r="BJ306" s="29">
        <f t="shared" si="267"/>
        <v>559.83586000000003</v>
      </c>
      <c r="BK306" s="28">
        <f t="shared" si="261"/>
        <v>61.963017155506371</v>
      </c>
      <c r="BL306" s="29">
        <f>SUM(BL307:BL314)</f>
        <v>8515.1</v>
      </c>
      <c r="BM306" s="29">
        <f>SUM(BM307:BM314)</f>
        <v>16568.400000000001</v>
      </c>
      <c r="BN306" s="29">
        <f>SUM(BN307:BN314)</f>
        <v>8498.8658000000014</v>
      </c>
      <c r="BO306" s="29">
        <f>BN306/BM306*100</f>
        <v>51.295633857222192</v>
      </c>
      <c r="BP306" s="29">
        <f>SUM(BP307:BP314)</f>
        <v>127</v>
      </c>
      <c r="BQ306" s="29">
        <f>SUM(BQ307:BQ314)</f>
        <v>249.3</v>
      </c>
      <c r="BR306" s="29">
        <f>SUM(BR307:BR314)</f>
        <v>0</v>
      </c>
      <c r="BS306" s="29">
        <f>BR306/BQ306*100</f>
        <v>0</v>
      </c>
      <c r="BT306" s="29">
        <f>SUM(BT307:BT314)</f>
        <v>1.5</v>
      </c>
      <c r="BU306" s="29">
        <f>SUM(BU307:BU314)</f>
        <v>0.7</v>
      </c>
      <c r="BV306" s="29">
        <f>SUM(BV307:BV314)</f>
        <v>0</v>
      </c>
      <c r="BW306" s="29">
        <f>BV306/BU306*100</f>
        <v>0</v>
      </c>
      <c r="BX306" s="29"/>
      <c r="BY306" s="29"/>
      <c r="BZ306" s="29"/>
      <c r="CA306" s="29"/>
      <c r="CB306" s="29">
        <f>SUM(CB307:CB314)</f>
        <v>31.7</v>
      </c>
      <c r="CC306" s="29">
        <f>SUM(CC307:CC314)</f>
        <v>31.7</v>
      </c>
      <c r="CD306" s="29">
        <f>SUM(CD307:CD314)</f>
        <v>5.1402000000000001</v>
      </c>
      <c r="CE306" s="29">
        <f t="shared" ref="CE306:CE307" si="268">CD306/CC306*100</f>
        <v>16.215141955835964</v>
      </c>
    </row>
    <row r="307" spans="1:83" ht="18" customHeight="1" x14ac:dyDescent="0.25">
      <c r="A307" s="135" t="s">
        <v>230</v>
      </c>
      <c r="B307" s="30">
        <f t="shared" si="238"/>
        <v>154816.10000000003</v>
      </c>
      <c r="C307" s="30">
        <f t="shared" si="239"/>
        <v>174179.50000000003</v>
      </c>
      <c r="D307" s="30">
        <f t="shared" si="240"/>
        <v>174179.50000000003</v>
      </c>
      <c r="E307" s="30"/>
      <c r="F307" s="30">
        <f t="shared" si="232"/>
        <v>118180.07166999999</v>
      </c>
      <c r="G307" s="27">
        <f t="shared" si="255"/>
        <v>67.849587161520148</v>
      </c>
      <c r="H307" s="27">
        <v>338.7</v>
      </c>
      <c r="I307" s="27">
        <v>235.1</v>
      </c>
      <c r="J307" s="27">
        <v>136.02214999999998</v>
      </c>
      <c r="K307" s="27">
        <f>J307/I307*100</f>
        <v>57.857145895363672</v>
      </c>
      <c r="L307" s="27">
        <v>69.900000000000006</v>
      </c>
      <c r="M307" s="27">
        <v>69.3</v>
      </c>
      <c r="N307" s="27">
        <v>42.587019999999995</v>
      </c>
      <c r="O307" s="27">
        <f>N307/M307*100</f>
        <v>61.453131313131301</v>
      </c>
      <c r="P307" s="27">
        <v>1020.8</v>
      </c>
      <c r="Q307" s="27">
        <v>697.7</v>
      </c>
      <c r="R307" s="27">
        <v>416.04149000000001</v>
      </c>
      <c r="S307" s="27">
        <f>R307/Q307*100</f>
        <v>59.630427117672347</v>
      </c>
      <c r="T307" s="27">
        <v>18484.7</v>
      </c>
      <c r="U307" s="27">
        <v>20811.2</v>
      </c>
      <c r="V307" s="27">
        <v>16190.971320000001</v>
      </c>
      <c r="W307" s="27">
        <f>V307/U307*100</f>
        <v>77.799316329668642</v>
      </c>
      <c r="X307" s="27">
        <v>2507.8000000000002</v>
      </c>
      <c r="Y307" s="27">
        <v>2507.8000000000002</v>
      </c>
      <c r="Z307" s="27">
        <v>689.70542</v>
      </c>
      <c r="AA307" s="27">
        <f>Z307/Y307*100</f>
        <v>27.502409283036922</v>
      </c>
      <c r="AB307" s="27">
        <v>62.2</v>
      </c>
      <c r="AC307" s="27">
        <v>61.6</v>
      </c>
      <c r="AD307" s="27">
        <v>34.460470000000001</v>
      </c>
      <c r="AE307" s="27">
        <f>AD307/AC307*100</f>
        <v>55.942321428571432</v>
      </c>
      <c r="AF307" s="27">
        <v>121471.3</v>
      </c>
      <c r="AG307" s="27">
        <v>130761.3</v>
      </c>
      <c r="AH307" s="27">
        <v>90695.569730000003</v>
      </c>
      <c r="AI307" s="27">
        <f>AH307/AG307*100</f>
        <v>69.359642134178841</v>
      </c>
      <c r="AJ307" s="27">
        <v>466.7</v>
      </c>
      <c r="AK307" s="27">
        <v>466.7</v>
      </c>
      <c r="AL307" s="27">
        <v>305.17119000000002</v>
      </c>
      <c r="AM307" s="26">
        <f>AL307/AK307*100</f>
        <v>65.389155774587536</v>
      </c>
      <c r="AN307" s="27"/>
      <c r="AO307" s="27"/>
      <c r="AP307" s="27"/>
      <c r="AQ307" s="27"/>
      <c r="AR307" s="27">
        <v>466.7</v>
      </c>
      <c r="AS307" s="27">
        <v>466.7</v>
      </c>
      <c r="AT307" s="27">
        <v>337.71714000000003</v>
      </c>
      <c r="AU307" s="27">
        <f>AT307/AS307*100</f>
        <v>72.362789800728521</v>
      </c>
      <c r="AV307" s="27">
        <v>466.7</v>
      </c>
      <c r="AW307" s="27">
        <v>466.7</v>
      </c>
      <c r="AX307" s="27">
        <v>239.21974</v>
      </c>
      <c r="AY307" s="27">
        <f>AX307/AW307*100</f>
        <v>51.257711592029139</v>
      </c>
      <c r="AZ307" s="27">
        <v>785.3</v>
      </c>
      <c r="BA307" s="27">
        <v>785.3</v>
      </c>
      <c r="BB307" s="27">
        <v>588.6</v>
      </c>
      <c r="BC307" s="27">
        <f>BB307/BA307*100</f>
        <v>74.952247548707504</v>
      </c>
      <c r="BD307" s="27"/>
      <c r="BE307" s="27"/>
      <c r="BF307" s="27"/>
      <c r="BG307" s="27"/>
      <c r="BH307" s="27"/>
      <c r="BI307" s="27"/>
      <c r="BJ307" s="27"/>
      <c r="BK307" s="26"/>
      <c r="BL307" s="27">
        <v>8515.1</v>
      </c>
      <c r="BM307" s="27">
        <v>16568.400000000001</v>
      </c>
      <c r="BN307" s="27">
        <v>8498.8658000000014</v>
      </c>
      <c r="BO307" s="27">
        <f>BN307/BM307*100</f>
        <v>51.295633857222192</v>
      </c>
      <c r="BP307" s="27">
        <v>127</v>
      </c>
      <c r="BQ307" s="27">
        <v>249.3</v>
      </c>
      <c r="BR307" s="27">
        <v>0</v>
      </c>
      <c r="BS307" s="27">
        <f>BR307/BQ307*100</f>
        <v>0</v>
      </c>
      <c r="BT307" s="27">
        <v>1.5</v>
      </c>
      <c r="BU307" s="27">
        <v>0.7</v>
      </c>
      <c r="BV307" s="27">
        <v>0</v>
      </c>
      <c r="BW307" s="27">
        <f>BV307/BU307*100</f>
        <v>0</v>
      </c>
      <c r="BX307" s="27"/>
      <c r="BY307" s="27"/>
      <c r="BZ307" s="27"/>
      <c r="CA307" s="27"/>
      <c r="CB307" s="27">
        <v>31.7</v>
      </c>
      <c r="CC307" s="27">
        <v>31.7</v>
      </c>
      <c r="CD307" s="27">
        <v>5.1402000000000001</v>
      </c>
      <c r="CE307" s="27">
        <f t="shared" si="268"/>
        <v>16.215141955835964</v>
      </c>
    </row>
    <row r="308" spans="1:83" x14ac:dyDescent="0.25">
      <c r="A308" s="135" t="s">
        <v>325</v>
      </c>
      <c r="B308" s="30">
        <f t="shared" si="238"/>
        <v>0</v>
      </c>
      <c r="C308" s="30">
        <f t="shared" si="239"/>
        <v>0</v>
      </c>
      <c r="D308" s="30">
        <f t="shared" si="240"/>
        <v>0</v>
      </c>
      <c r="E308" s="30"/>
      <c r="F308" s="30">
        <f t="shared" si="232"/>
        <v>0</v>
      </c>
      <c r="G308" s="26"/>
      <c r="H308" s="26"/>
      <c r="I308" s="26"/>
      <c r="J308" s="26"/>
      <c r="K308" s="26"/>
      <c r="L308" s="26"/>
      <c r="M308" s="26"/>
      <c r="N308" s="26"/>
      <c r="O308" s="27"/>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7"/>
      <c r="BD308" s="26"/>
      <c r="BE308" s="26"/>
      <c r="BF308" s="26"/>
      <c r="BG308" s="26"/>
      <c r="BH308" s="26"/>
      <c r="BI308" s="26"/>
      <c r="BJ308" s="26"/>
      <c r="BK308" s="26"/>
      <c r="BL308" s="26"/>
      <c r="BM308" s="26"/>
      <c r="BN308" s="26"/>
      <c r="BO308" s="26"/>
      <c r="BP308" s="26"/>
      <c r="BQ308" s="26"/>
      <c r="BR308" s="26"/>
      <c r="BS308" s="27"/>
      <c r="BT308" s="26"/>
      <c r="BU308" s="26"/>
      <c r="BV308" s="26"/>
      <c r="BW308" s="27"/>
      <c r="BX308" s="26"/>
      <c r="BY308" s="26"/>
      <c r="BZ308" s="26"/>
      <c r="CA308" s="27"/>
      <c r="CB308" s="26"/>
      <c r="CC308" s="26"/>
      <c r="CD308" s="26"/>
      <c r="CE308" s="27"/>
    </row>
    <row r="309" spans="1:83" x14ac:dyDescent="0.25">
      <c r="A309" s="135" t="s">
        <v>529</v>
      </c>
      <c r="B309" s="30">
        <f t="shared" si="238"/>
        <v>0</v>
      </c>
      <c r="C309" s="30">
        <f t="shared" si="239"/>
        <v>0</v>
      </c>
      <c r="D309" s="30">
        <f t="shared" si="240"/>
        <v>0</v>
      </c>
      <c r="E309" s="30"/>
      <c r="F309" s="30">
        <f t="shared" si="232"/>
        <v>0</v>
      </c>
      <c r="G309" s="26"/>
      <c r="H309" s="26"/>
      <c r="I309" s="26"/>
      <c r="J309" s="26"/>
      <c r="K309" s="26"/>
      <c r="L309" s="26"/>
      <c r="M309" s="26"/>
      <c r="N309" s="26"/>
      <c r="O309" s="27"/>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7"/>
      <c r="BD309" s="26"/>
      <c r="BE309" s="26"/>
      <c r="BF309" s="26"/>
      <c r="BG309" s="26"/>
      <c r="BH309" s="26"/>
      <c r="BI309" s="26"/>
      <c r="BJ309" s="26"/>
      <c r="BK309" s="26"/>
      <c r="BL309" s="26"/>
      <c r="BM309" s="26"/>
      <c r="BN309" s="26"/>
      <c r="BO309" s="26"/>
      <c r="BP309" s="26"/>
      <c r="BQ309" s="26"/>
      <c r="BR309" s="26"/>
      <c r="BS309" s="27"/>
      <c r="BT309" s="26"/>
      <c r="BU309" s="26"/>
      <c r="BV309" s="26"/>
      <c r="BW309" s="27"/>
      <c r="BX309" s="26"/>
      <c r="BY309" s="26"/>
      <c r="BZ309" s="26"/>
      <c r="CA309" s="27"/>
      <c r="CB309" s="26"/>
      <c r="CC309" s="26"/>
      <c r="CD309" s="26"/>
      <c r="CE309" s="27"/>
    </row>
    <row r="310" spans="1:83" x14ac:dyDescent="0.25">
      <c r="A310" s="135" t="s">
        <v>470</v>
      </c>
      <c r="B310" s="30">
        <f t="shared" si="238"/>
        <v>138.80000000000001</v>
      </c>
      <c r="C310" s="30">
        <f t="shared" si="239"/>
        <v>139</v>
      </c>
      <c r="D310" s="30">
        <f t="shared" si="240"/>
        <v>139</v>
      </c>
      <c r="E310" s="30"/>
      <c r="F310" s="30">
        <f t="shared" si="232"/>
        <v>93.359750000000005</v>
      </c>
      <c r="G310" s="26">
        <f t="shared" ref="G310:G335" si="269">F310/C310*100</f>
        <v>67.165287769784172</v>
      </c>
      <c r="H310" s="26"/>
      <c r="I310" s="26"/>
      <c r="J310" s="26"/>
      <c r="K310" s="26"/>
      <c r="L310" s="26"/>
      <c r="M310" s="26"/>
      <c r="N310" s="26"/>
      <c r="O310" s="27"/>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7"/>
      <c r="BD310" s="26"/>
      <c r="BE310" s="26"/>
      <c r="BF310" s="26"/>
      <c r="BG310" s="26"/>
      <c r="BH310" s="26">
        <v>138.80000000000001</v>
      </c>
      <c r="BI310" s="26">
        <v>139</v>
      </c>
      <c r="BJ310" s="26">
        <v>93.359750000000005</v>
      </c>
      <c r="BK310" s="26">
        <f t="shared" ref="BK310:BK315" si="270">BJ310/BI310*100</f>
        <v>67.165287769784172</v>
      </c>
      <c r="BL310" s="26"/>
      <c r="BM310" s="26"/>
      <c r="BN310" s="26"/>
      <c r="BO310" s="26"/>
      <c r="BP310" s="26"/>
      <c r="BQ310" s="26"/>
      <c r="BR310" s="26"/>
      <c r="BS310" s="27"/>
      <c r="BT310" s="26"/>
      <c r="BU310" s="26"/>
      <c r="BV310" s="26"/>
      <c r="BW310" s="27"/>
      <c r="BX310" s="26"/>
      <c r="BY310" s="26"/>
      <c r="BZ310" s="26"/>
      <c r="CA310" s="27"/>
      <c r="CB310" s="26"/>
      <c r="CC310" s="26"/>
      <c r="CD310" s="26"/>
      <c r="CE310" s="27"/>
    </row>
    <row r="311" spans="1:83" x14ac:dyDescent="0.25">
      <c r="A311" s="135" t="s">
        <v>473</v>
      </c>
      <c r="B311" s="30">
        <f t="shared" si="238"/>
        <v>138.80000000000001</v>
      </c>
      <c r="C311" s="30">
        <f t="shared" si="239"/>
        <v>139</v>
      </c>
      <c r="D311" s="30">
        <f t="shared" si="240"/>
        <v>139</v>
      </c>
      <c r="E311" s="30"/>
      <c r="F311" s="30">
        <f t="shared" si="232"/>
        <v>85.53519</v>
      </c>
      <c r="G311" s="26">
        <f t="shared" si="269"/>
        <v>61.536107913669071</v>
      </c>
      <c r="H311" s="26"/>
      <c r="I311" s="26"/>
      <c r="J311" s="26"/>
      <c r="K311" s="26"/>
      <c r="L311" s="26"/>
      <c r="M311" s="26"/>
      <c r="N311" s="26"/>
      <c r="O311" s="27"/>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7"/>
      <c r="BD311" s="26"/>
      <c r="BE311" s="26"/>
      <c r="BF311" s="26"/>
      <c r="BG311" s="26"/>
      <c r="BH311" s="26">
        <v>138.80000000000001</v>
      </c>
      <c r="BI311" s="26">
        <v>139</v>
      </c>
      <c r="BJ311" s="26">
        <v>85.53519</v>
      </c>
      <c r="BK311" s="26">
        <f t="shared" si="270"/>
        <v>61.536107913669071</v>
      </c>
      <c r="BL311" s="26"/>
      <c r="BM311" s="26"/>
      <c r="BN311" s="26"/>
      <c r="BO311" s="26"/>
      <c r="BP311" s="26"/>
      <c r="BQ311" s="26"/>
      <c r="BR311" s="26"/>
      <c r="BS311" s="27"/>
      <c r="BT311" s="26"/>
      <c r="BU311" s="26"/>
      <c r="BV311" s="26"/>
      <c r="BW311" s="27"/>
      <c r="BX311" s="26"/>
      <c r="BY311" s="26"/>
      <c r="BZ311" s="26"/>
      <c r="CA311" s="27"/>
      <c r="CB311" s="26"/>
      <c r="CC311" s="26"/>
      <c r="CD311" s="26"/>
      <c r="CE311" s="27"/>
    </row>
    <row r="312" spans="1:83" x14ac:dyDescent="0.25">
      <c r="A312" s="135" t="s">
        <v>471</v>
      </c>
      <c r="B312" s="30">
        <f t="shared" si="238"/>
        <v>138.80000000000001</v>
      </c>
      <c r="C312" s="30">
        <f t="shared" si="239"/>
        <v>139</v>
      </c>
      <c r="D312" s="30">
        <f t="shared" si="240"/>
        <v>139</v>
      </c>
      <c r="E312" s="30"/>
      <c r="F312" s="30">
        <f t="shared" si="232"/>
        <v>76.876639999999995</v>
      </c>
      <c r="G312" s="26">
        <f t="shared" si="269"/>
        <v>55.306935251798564</v>
      </c>
      <c r="H312" s="26"/>
      <c r="I312" s="26"/>
      <c r="J312" s="26"/>
      <c r="K312" s="26"/>
      <c r="L312" s="26"/>
      <c r="M312" s="26"/>
      <c r="N312" s="26"/>
      <c r="O312" s="27"/>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7"/>
      <c r="BD312" s="26"/>
      <c r="BE312" s="26"/>
      <c r="BF312" s="26"/>
      <c r="BG312" s="26"/>
      <c r="BH312" s="26">
        <v>138.80000000000001</v>
      </c>
      <c r="BI312" s="26">
        <v>139</v>
      </c>
      <c r="BJ312" s="26">
        <v>76.876639999999995</v>
      </c>
      <c r="BK312" s="26">
        <f t="shared" si="270"/>
        <v>55.306935251798564</v>
      </c>
      <c r="BL312" s="26"/>
      <c r="BM312" s="26"/>
      <c r="BN312" s="26"/>
      <c r="BO312" s="26"/>
      <c r="BP312" s="26"/>
      <c r="BQ312" s="26"/>
      <c r="BR312" s="26"/>
      <c r="BS312" s="27"/>
      <c r="BT312" s="26"/>
      <c r="BU312" s="26"/>
      <c r="BV312" s="26"/>
      <c r="BW312" s="27"/>
      <c r="BX312" s="26"/>
      <c r="BY312" s="26"/>
      <c r="BZ312" s="26"/>
      <c r="CA312" s="27"/>
      <c r="CB312" s="26"/>
      <c r="CC312" s="26"/>
      <c r="CD312" s="26"/>
      <c r="CE312" s="27"/>
    </row>
    <row r="313" spans="1:83" x14ac:dyDescent="0.25">
      <c r="A313" s="135" t="s">
        <v>303</v>
      </c>
      <c r="B313" s="30">
        <f t="shared" si="238"/>
        <v>347</v>
      </c>
      <c r="C313" s="30">
        <f t="shared" si="239"/>
        <v>347.5</v>
      </c>
      <c r="D313" s="30">
        <f t="shared" si="240"/>
        <v>347.5</v>
      </c>
      <c r="E313" s="30"/>
      <c r="F313" s="30">
        <f t="shared" si="232"/>
        <v>210.73430999999999</v>
      </c>
      <c r="G313" s="26">
        <f t="shared" si="269"/>
        <v>60.642966906474818</v>
      </c>
      <c r="H313" s="26"/>
      <c r="I313" s="26"/>
      <c r="J313" s="26"/>
      <c r="K313" s="26"/>
      <c r="L313" s="26"/>
      <c r="M313" s="26"/>
      <c r="N313" s="26"/>
      <c r="O313" s="27"/>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7"/>
      <c r="BD313" s="26"/>
      <c r="BE313" s="26"/>
      <c r="BF313" s="26"/>
      <c r="BG313" s="26"/>
      <c r="BH313" s="26">
        <v>347</v>
      </c>
      <c r="BI313" s="26">
        <v>347.5</v>
      </c>
      <c r="BJ313" s="26">
        <v>210.73430999999999</v>
      </c>
      <c r="BK313" s="26">
        <f t="shared" si="270"/>
        <v>60.642966906474818</v>
      </c>
      <c r="BL313" s="26"/>
      <c r="BM313" s="26"/>
      <c r="BN313" s="26"/>
      <c r="BO313" s="26"/>
      <c r="BP313" s="26"/>
      <c r="BQ313" s="26"/>
      <c r="BR313" s="26"/>
      <c r="BS313" s="27"/>
      <c r="BT313" s="26"/>
      <c r="BU313" s="26"/>
      <c r="BV313" s="26"/>
      <c r="BW313" s="27"/>
      <c r="BX313" s="26"/>
      <c r="BY313" s="26"/>
      <c r="BZ313" s="26"/>
      <c r="CA313" s="27"/>
      <c r="CB313" s="26"/>
      <c r="CC313" s="26"/>
      <c r="CD313" s="26"/>
      <c r="CE313" s="27"/>
    </row>
    <row r="314" spans="1:83" x14ac:dyDescent="0.25">
      <c r="A314" s="135" t="s">
        <v>472</v>
      </c>
      <c r="B314" s="30">
        <f t="shared" si="238"/>
        <v>138.80000000000001</v>
      </c>
      <c r="C314" s="30">
        <f t="shared" si="239"/>
        <v>139</v>
      </c>
      <c r="D314" s="30">
        <f t="shared" si="240"/>
        <v>139</v>
      </c>
      <c r="E314" s="30"/>
      <c r="F314" s="30">
        <f t="shared" si="232"/>
        <v>93.329970000000003</v>
      </c>
      <c r="G314" s="26">
        <f t="shared" si="269"/>
        <v>67.143863309352525</v>
      </c>
      <c r="H314" s="26"/>
      <c r="I314" s="26"/>
      <c r="J314" s="26"/>
      <c r="K314" s="26"/>
      <c r="L314" s="26"/>
      <c r="M314" s="26"/>
      <c r="N314" s="26"/>
      <c r="O314" s="27"/>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7"/>
      <c r="BD314" s="26"/>
      <c r="BE314" s="26"/>
      <c r="BF314" s="26"/>
      <c r="BG314" s="26"/>
      <c r="BH314" s="26">
        <v>138.80000000000001</v>
      </c>
      <c r="BI314" s="26">
        <v>139</v>
      </c>
      <c r="BJ314" s="26">
        <v>93.329970000000003</v>
      </c>
      <c r="BK314" s="26">
        <f t="shared" si="270"/>
        <v>67.143863309352525</v>
      </c>
      <c r="BL314" s="26"/>
      <c r="BM314" s="26"/>
      <c r="BN314" s="26"/>
      <c r="BO314" s="26"/>
      <c r="BP314" s="26"/>
      <c r="BQ314" s="26"/>
      <c r="BR314" s="26"/>
      <c r="BS314" s="27"/>
      <c r="BT314" s="26"/>
      <c r="BU314" s="26"/>
      <c r="BV314" s="26"/>
      <c r="BW314" s="27"/>
      <c r="BX314" s="26"/>
      <c r="BY314" s="26"/>
      <c r="BZ314" s="26"/>
      <c r="CA314" s="27"/>
      <c r="CB314" s="26"/>
      <c r="CC314" s="26"/>
      <c r="CD314" s="26"/>
      <c r="CE314" s="27"/>
    </row>
    <row r="315" spans="1:83" s="154" customFormat="1" ht="31.5" x14ac:dyDescent="0.25">
      <c r="A315" s="137" t="s">
        <v>305</v>
      </c>
      <c r="B315" s="75">
        <f t="shared" si="238"/>
        <v>492532.69999999995</v>
      </c>
      <c r="C315" s="75">
        <f t="shared" si="239"/>
        <v>559877.10000000009</v>
      </c>
      <c r="D315" s="75">
        <f t="shared" si="240"/>
        <v>559877.10000000009</v>
      </c>
      <c r="E315" s="75"/>
      <c r="F315" s="75">
        <f t="shared" si="232"/>
        <v>399209.19207999995</v>
      </c>
      <c r="G315" s="29">
        <f t="shared" si="269"/>
        <v>71.303004191455571</v>
      </c>
      <c r="H315" s="29">
        <f>SUM(H316:H322)</f>
        <v>799.3</v>
      </c>
      <c r="I315" s="29">
        <f>SUM(I316:I322)</f>
        <v>215.9</v>
      </c>
      <c r="J315" s="29">
        <f>SUM(J316:J322)</f>
        <v>200.65570000000002</v>
      </c>
      <c r="K315" s="29">
        <f>J315/I315*100</f>
        <v>92.939184807781388</v>
      </c>
      <c r="L315" s="29">
        <f>SUM(L316:L322)</f>
        <v>354.7</v>
      </c>
      <c r="M315" s="29">
        <f>SUM(M316:M322)</f>
        <v>352.1</v>
      </c>
      <c r="N315" s="29">
        <f>SUM(N316:N322)</f>
        <v>261.56909000000002</v>
      </c>
      <c r="O315" s="29">
        <f>N315/M315*100</f>
        <v>74.288295938653789</v>
      </c>
      <c r="P315" s="29">
        <f>SUM(P316:P322)</f>
        <v>7347.5</v>
      </c>
      <c r="Q315" s="29">
        <f>SUM(Q316:Q322)</f>
        <v>5104</v>
      </c>
      <c r="R315" s="29">
        <f>SUM(R316:R322)</f>
        <v>3823.5554900000002</v>
      </c>
      <c r="S315" s="29">
        <f>R315/Q315*100</f>
        <v>74.912921042319752</v>
      </c>
      <c r="T315" s="29">
        <f>SUM(T316:T322)</f>
        <v>85996.3</v>
      </c>
      <c r="U315" s="29">
        <f>SUM(U316:U322)</f>
        <v>100395.5</v>
      </c>
      <c r="V315" s="29">
        <f>SUM(V316:V322)</f>
        <v>81925.642049999995</v>
      </c>
      <c r="W315" s="29">
        <f>V315/U315*100</f>
        <v>81.602902570334322</v>
      </c>
      <c r="X315" s="29">
        <f>SUM(X316:X322)</f>
        <v>5282.1</v>
      </c>
      <c r="Y315" s="29">
        <f>SUM(Y316:Y322)</f>
        <v>5282.1</v>
      </c>
      <c r="Z315" s="29">
        <f>SUM(Z316:Z322)</f>
        <v>2239.6909900000001</v>
      </c>
      <c r="AA315" s="29">
        <f>Z315/Y315*100</f>
        <v>42.401525718937542</v>
      </c>
      <c r="AB315" s="29">
        <f>SUM(AB316:AB322)</f>
        <v>429.2</v>
      </c>
      <c r="AC315" s="29">
        <f>SUM(AC316:AC322)</f>
        <v>425.3</v>
      </c>
      <c r="AD315" s="29">
        <f>SUM(AD316:AD322)</f>
        <v>285.09672999999998</v>
      </c>
      <c r="AE315" s="29">
        <f>AD315/AC315*100</f>
        <v>67.034265224547369</v>
      </c>
      <c r="AF315" s="29">
        <f>SUM(AF316:AF322)</f>
        <v>359370.1</v>
      </c>
      <c r="AG315" s="29">
        <f>SUM(AG316:AG322)</f>
        <v>392917.2</v>
      </c>
      <c r="AH315" s="29">
        <f>SUM(AH316:AH322)</f>
        <v>280349.37748999998</v>
      </c>
      <c r="AI315" s="29">
        <f>AH315/AG315*100</f>
        <v>71.350752140654564</v>
      </c>
      <c r="AJ315" s="29">
        <f>SUM(AJ316:AJ322)</f>
        <v>1977.6</v>
      </c>
      <c r="AK315" s="29">
        <f>SUM(AK316:AK322)</f>
        <v>1977.6</v>
      </c>
      <c r="AL315" s="29">
        <f>SUM(AL316:AL322)</f>
        <v>1075.99515</v>
      </c>
      <c r="AM315" s="28">
        <f>AL315/AK315*100</f>
        <v>54.409139866504852</v>
      </c>
      <c r="AN315" s="29">
        <f>SUM(AN316:AN322)</f>
        <v>158</v>
      </c>
      <c r="AO315" s="29">
        <f>SUM(AO316:AO322)</f>
        <v>80.2</v>
      </c>
      <c r="AP315" s="29">
        <f>SUM(AP316:AP322)</f>
        <v>17.31691</v>
      </c>
      <c r="AQ315" s="29">
        <f>AP315/AO315*100</f>
        <v>21.59215710723192</v>
      </c>
      <c r="AR315" s="29">
        <f t="shared" ref="AR315" si="271">SUM(AR316:AR322)</f>
        <v>988.8</v>
      </c>
      <c r="AS315" s="29">
        <f t="shared" ref="AS315:BB315" si="272">SUM(AS316:AS322)</f>
        <v>988.8</v>
      </c>
      <c r="AT315" s="29">
        <f t="shared" si="272"/>
        <v>435.49545000000001</v>
      </c>
      <c r="AU315" s="29">
        <f t="shared" si="272"/>
        <v>44.042824635922337</v>
      </c>
      <c r="AV315" s="29">
        <f t="shared" ref="AV315" si="273">SUM(AV316:AV322)</f>
        <v>494.4</v>
      </c>
      <c r="AW315" s="29">
        <f t="shared" si="272"/>
        <v>494.4</v>
      </c>
      <c r="AX315" s="29">
        <f t="shared" si="272"/>
        <v>127.95055000000001</v>
      </c>
      <c r="AY315" s="29">
        <f t="shared" si="272"/>
        <v>25.879965614886736</v>
      </c>
      <c r="AZ315" s="29">
        <f t="shared" ref="AZ315" si="274">SUM(AZ316:AZ322)</f>
        <v>3135.4</v>
      </c>
      <c r="BA315" s="29">
        <f t="shared" si="272"/>
        <v>3135.4</v>
      </c>
      <c r="BB315" s="29">
        <f t="shared" si="272"/>
        <v>2351.6999999999998</v>
      </c>
      <c r="BC315" s="29">
        <f>BB315/BA315*100</f>
        <v>75.004784078586468</v>
      </c>
      <c r="BD315" s="29">
        <v>0</v>
      </c>
      <c r="BE315" s="29">
        <f t="shared" ref="BE315:BJ315" si="275">SUM(BE316:BE322)</f>
        <v>0</v>
      </c>
      <c r="BF315" s="29">
        <f t="shared" si="275"/>
        <v>0</v>
      </c>
      <c r="BG315" s="29">
        <f t="shared" si="275"/>
        <v>0</v>
      </c>
      <c r="BH315" s="29">
        <f t="shared" si="275"/>
        <v>832.8</v>
      </c>
      <c r="BI315" s="29">
        <f t="shared" si="275"/>
        <v>834</v>
      </c>
      <c r="BJ315" s="29">
        <f t="shared" si="275"/>
        <v>500.67712000000006</v>
      </c>
      <c r="BK315" s="28">
        <f t="shared" si="270"/>
        <v>60.033227817745818</v>
      </c>
      <c r="BL315" s="29">
        <f>SUM(BL316:BL322)</f>
        <v>24998.400000000001</v>
      </c>
      <c r="BM315" s="29">
        <f>SUM(BM316:BM322)</f>
        <v>47112.9</v>
      </c>
      <c r="BN315" s="29">
        <f>SUM(BN316:BN322)</f>
        <v>25217.758000000002</v>
      </c>
      <c r="BO315" s="29">
        <f>BN315/BM315*100</f>
        <v>53.5262274239115</v>
      </c>
      <c r="BP315" s="29">
        <f>SUM(BP316:BP322)</f>
        <v>317.5</v>
      </c>
      <c r="BQ315" s="29">
        <f>SUM(BQ316:BQ322)</f>
        <v>513.5</v>
      </c>
      <c r="BR315" s="29">
        <f>SUM(BR316:BR322)</f>
        <v>391.86</v>
      </c>
      <c r="BS315" s="29">
        <f>BR315/BQ315*100</f>
        <v>76.311587147030195</v>
      </c>
      <c r="BT315" s="29">
        <f>SUM(BT316:BT322)</f>
        <v>8.3000000000000007</v>
      </c>
      <c r="BU315" s="29">
        <f>SUM(BU316:BU322)</f>
        <v>5.9</v>
      </c>
      <c r="BV315" s="29">
        <f>SUM(BV316:BV322)</f>
        <v>0</v>
      </c>
      <c r="BW315" s="29">
        <f>BV315/BU315*100</f>
        <v>0</v>
      </c>
      <c r="BX315" s="29"/>
      <c r="BY315" s="29"/>
      <c r="BZ315" s="29"/>
      <c r="CA315" s="29"/>
      <c r="CB315" s="29">
        <f>SUM(CB316:CB322)</f>
        <v>42.3</v>
      </c>
      <c r="CC315" s="29">
        <f>SUM(CC316:CC322)</f>
        <v>42.3</v>
      </c>
      <c r="CD315" s="29">
        <f>SUM(CD316:CD322)</f>
        <v>4.8513599999999997</v>
      </c>
      <c r="CE315" s="29">
        <f>CD315/CC315*100</f>
        <v>11.468936170212766</v>
      </c>
    </row>
    <row r="316" spans="1:83" x14ac:dyDescent="0.25">
      <c r="A316" s="135" t="s">
        <v>229</v>
      </c>
      <c r="B316" s="30">
        <f t="shared" si="238"/>
        <v>491699.89999999997</v>
      </c>
      <c r="C316" s="30">
        <f t="shared" si="239"/>
        <v>559043.10000000009</v>
      </c>
      <c r="D316" s="30">
        <f t="shared" si="240"/>
        <v>559043.10000000009</v>
      </c>
      <c r="E316" s="30"/>
      <c r="F316" s="30">
        <f t="shared" si="232"/>
        <v>398708.51495999994</v>
      </c>
      <c r="G316" s="27">
        <f t="shared" si="269"/>
        <v>71.319816837020227</v>
      </c>
      <c r="H316" s="27">
        <v>799.3</v>
      </c>
      <c r="I316" s="27">
        <v>215.9</v>
      </c>
      <c r="J316" s="27">
        <v>200.65570000000002</v>
      </c>
      <c r="K316" s="27">
        <f>J316/I316*100</f>
        <v>92.939184807781388</v>
      </c>
      <c r="L316" s="27">
        <v>354.7</v>
      </c>
      <c r="M316" s="27">
        <v>352.1</v>
      </c>
      <c r="N316" s="27">
        <v>261.56909000000002</v>
      </c>
      <c r="O316" s="27">
        <f>N316/M316*100</f>
        <v>74.288295938653789</v>
      </c>
      <c r="P316" s="27">
        <v>7347.5</v>
      </c>
      <c r="Q316" s="27">
        <v>5104</v>
      </c>
      <c r="R316" s="27">
        <v>3823.5554900000002</v>
      </c>
      <c r="S316" s="27">
        <f>R316/Q316*100</f>
        <v>74.912921042319752</v>
      </c>
      <c r="T316" s="27">
        <v>85996.3</v>
      </c>
      <c r="U316" s="27">
        <v>100395.5</v>
      </c>
      <c r="V316" s="27">
        <v>81925.642049999995</v>
      </c>
      <c r="W316" s="27">
        <f>V316/U316*100</f>
        <v>81.602902570334322</v>
      </c>
      <c r="X316" s="27">
        <v>5282.1</v>
      </c>
      <c r="Y316" s="27">
        <v>5282.1</v>
      </c>
      <c r="Z316" s="27">
        <v>2239.6909900000001</v>
      </c>
      <c r="AA316" s="27">
        <f>Z316/Y316*100</f>
        <v>42.401525718937542</v>
      </c>
      <c r="AB316" s="27">
        <v>429.2</v>
      </c>
      <c r="AC316" s="27">
        <v>425.3</v>
      </c>
      <c r="AD316" s="27">
        <v>285.09672999999998</v>
      </c>
      <c r="AE316" s="27">
        <f>AD316/AC316*100</f>
        <v>67.034265224547369</v>
      </c>
      <c r="AF316" s="27">
        <v>359370.1</v>
      </c>
      <c r="AG316" s="27">
        <v>392917.2</v>
      </c>
      <c r="AH316" s="27">
        <v>280349.37748999998</v>
      </c>
      <c r="AI316" s="27">
        <f>AH316/AG316*100</f>
        <v>71.350752140654564</v>
      </c>
      <c r="AJ316" s="27">
        <v>1977.6</v>
      </c>
      <c r="AK316" s="27">
        <v>1977.6</v>
      </c>
      <c r="AL316" s="27">
        <v>1075.99515</v>
      </c>
      <c r="AM316" s="26">
        <f>AL316/AK316*100</f>
        <v>54.409139866504852</v>
      </c>
      <c r="AN316" s="27">
        <v>158</v>
      </c>
      <c r="AO316" s="27">
        <v>80.2</v>
      </c>
      <c r="AP316" s="27">
        <v>17.31691</v>
      </c>
      <c r="AQ316" s="27">
        <f>AP316/AO316*100</f>
        <v>21.59215710723192</v>
      </c>
      <c r="AR316" s="27">
        <v>988.8</v>
      </c>
      <c r="AS316" s="27">
        <v>988.8</v>
      </c>
      <c r="AT316" s="27">
        <v>435.49545000000001</v>
      </c>
      <c r="AU316" s="27">
        <f>AT316/AS316*100</f>
        <v>44.042824635922337</v>
      </c>
      <c r="AV316" s="27">
        <v>494.4</v>
      </c>
      <c r="AW316" s="27">
        <v>494.4</v>
      </c>
      <c r="AX316" s="27">
        <v>127.95055000000001</v>
      </c>
      <c r="AY316" s="27">
        <f>AX316/AW316*100</f>
        <v>25.879965614886736</v>
      </c>
      <c r="AZ316" s="27">
        <v>3135.4</v>
      </c>
      <c r="BA316" s="27">
        <v>3135.4</v>
      </c>
      <c r="BB316" s="27">
        <v>2351.6999999999998</v>
      </c>
      <c r="BC316" s="27">
        <f>BB316/BA316*100</f>
        <v>75.004784078586468</v>
      </c>
      <c r="BD316" s="27">
        <v>0</v>
      </c>
      <c r="BE316" s="27">
        <v>0</v>
      </c>
      <c r="BF316" s="27">
        <v>0</v>
      </c>
      <c r="BG316" s="27"/>
      <c r="BH316" s="27"/>
      <c r="BI316" s="27"/>
      <c r="BJ316" s="27"/>
      <c r="BK316" s="26"/>
      <c r="BL316" s="27">
        <v>24998.400000000001</v>
      </c>
      <c r="BM316" s="27">
        <v>47112.9</v>
      </c>
      <c r="BN316" s="27">
        <v>25217.758000000002</v>
      </c>
      <c r="BO316" s="27">
        <f>BN316/BM316*100</f>
        <v>53.5262274239115</v>
      </c>
      <c r="BP316" s="27">
        <v>317.5</v>
      </c>
      <c r="BQ316" s="27">
        <v>513.5</v>
      </c>
      <c r="BR316" s="27">
        <v>391.86</v>
      </c>
      <c r="BS316" s="27">
        <f>BR316/BQ316*100</f>
        <v>76.311587147030195</v>
      </c>
      <c r="BT316" s="27">
        <v>8.3000000000000007</v>
      </c>
      <c r="BU316" s="27">
        <v>5.9</v>
      </c>
      <c r="BV316" s="27">
        <v>0</v>
      </c>
      <c r="BW316" s="27">
        <f>BV316/BU316*100</f>
        <v>0</v>
      </c>
      <c r="BX316" s="27"/>
      <c r="BY316" s="27"/>
      <c r="BZ316" s="27"/>
      <c r="CA316" s="27"/>
      <c r="CB316" s="27">
        <v>42.3</v>
      </c>
      <c r="CC316" s="27">
        <v>42.3</v>
      </c>
      <c r="CD316" s="27">
        <v>4.8513599999999997</v>
      </c>
      <c r="CE316" s="27">
        <f>CD316/CC316*100</f>
        <v>11.468936170212766</v>
      </c>
    </row>
    <row r="317" spans="1:83" x14ac:dyDescent="0.25">
      <c r="A317" s="135" t="s">
        <v>478</v>
      </c>
      <c r="B317" s="30">
        <f t="shared" si="238"/>
        <v>138.80000000000001</v>
      </c>
      <c r="C317" s="30">
        <f t="shared" si="239"/>
        <v>139</v>
      </c>
      <c r="D317" s="30">
        <f t="shared" si="240"/>
        <v>139</v>
      </c>
      <c r="E317" s="30"/>
      <c r="F317" s="30">
        <f t="shared" si="232"/>
        <v>83.726710000000011</v>
      </c>
      <c r="G317" s="26">
        <f t="shared" si="269"/>
        <v>60.235043165467637</v>
      </c>
      <c r="H317" s="26"/>
      <c r="I317" s="26"/>
      <c r="J317" s="26"/>
      <c r="K317" s="26"/>
      <c r="L317" s="26"/>
      <c r="M317" s="26"/>
      <c r="N317" s="26"/>
      <c r="O317" s="27"/>
      <c r="P317" s="26"/>
      <c r="Q317" s="26"/>
      <c r="R317" s="26"/>
      <c r="S317" s="27"/>
      <c r="T317" s="26"/>
      <c r="U317" s="26"/>
      <c r="V317" s="26"/>
      <c r="W317" s="27"/>
      <c r="X317" s="26"/>
      <c r="Y317" s="26"/>
      <c r="Z317" s="26"/>
      <c r="AA317" s="26"/>
      <c r="AB317" s="26"/>
      <c r="AC317" s="26"/>
      <c r="AD317" s="26"/>
      <c r="AE317" s="27"/>
      <c r="AF317" s="26"/>
      <c r="AG317" s="26"/>
      <c r="AH317" s="26"/>
      <c r="AI317" s="27"/>
      <c r="AJ317" s="26"/>
      <c r="AK317" s="26"/>
      <c r="AL317" s="26"/>
      <c r="AM317" s="26"/>
      <c r="AN317" s="26"/>
      <c r="AO317" s="26"/>
      <c r="AP317" s="26"/>
      <c r="AQ317" s="26"/>
      <c r="AR317" s="26"/>
      <c r="AS317" s="26"/>
      <c r="AT317" s="26"/>
      <c r="AU317" s="26"/>
      <c r="AV317" s="26"/>
      <c r="AW317" s="26"/>
      <c r="AX317" s="26"/>
      <c r="AY317" s="26"/>
      <c r="AZ317" s="26"/>
      <c r="BA317" s="26"/>
      <c r="BB317" s="26"/>
      <c r="BC317" s="27"/>
      <c r="BD317" s="26"/>
      <c r="BE317" s="26"/>
      <c r="BF317" s="26"/>
      <c r="BG317" s="26"/>
      <c r="BH317" s="26">
        <v>138.80000000000001</v>
      </c>
      <c r="BI317" s="26">
        <v>139</v>
      </c>
      <c r="BJ317" s="26">
        <v>83.726710000000011</v>
      </c>
      <c r="BK317" s="26">
        <f t="shared" ref="BK317:BK323" si="276">BJ317/BI317*100</f>
        <v>60.235043165467637</v>
      </c>
      <c r="BL317" s="26"/>
      <c r="BM317" s="26"/>
      <c r="BN317" s="26"/>
      <c r="BO317" s="27"/>
      <c r="BP317" s="26"/>
      <c r="BQ317" s="26"/>
      <c r="BR317" s="26"/>
      <c r="BS317" s="27"/>
      <c r="BT317" s="26"/>
      <c r="BU317" s="26"/>
      <c r="BV317" s="26"/>
      <c r="BW317" s="27"/>
      <c r="BX317" s="26"/>
      <c r="BY317" s="26"/>
      <c r="BZ317" s="26"/>
      <c r="CA317" s="27"/>
      <c r="CB317" s="26"/>
      <c r="CC317" s="26"/>
      <c r="CD317" s="26"/>
      <c r="CE317" s="26"/>
    </row>
    <row r="318" spans="1:83" x14ac:dyDescent="0.25">
      <c r="A318" s="135" t="s">
        <v>477</v>
      </c>
      <c r="B318" s="30">
        <f t="shared" si="238"/>
        <v>138.80000000000001</v>
      </c>
      <c r="C318" s="30">
        <f t="shared" si="239"/>
        <v>139</v>
      </c>
      <c r="D318" s="30">
        <f t="shared" si="240"/>
        <v>139</v>
      </c>
      <c r="E318" s="30"/>
      <c r="F318" s="30">
        <f t="shared" si="232"/>
        <v>98.899090000000001</v>
      </c>
      <c r="G318" s="26">
        <f t="shared" si="269"/>
        <v>71.150424460431665</v>
      </c>
      <c r="H318" s="26"/>
      <c r="I318" s="26"/>
      <c r="J318" s="26"/>
      <c r="K318" s="26"/>
      <c r="L318" s="26"/>
      <c r="M318" s="26"/>
      <c r="N318" s="26"/>
      <c r="O318" s="27"/>
      <c r="P318" s="26"/>
      <c r="Q318" s="26"/>
      <c r="R318" s="26"/>
      <c r="S318" s="27"/>
      <c r="T318" s="26"/>
      <c r="U318" s="26"/>
      <c r="V318" s="26"/>
      <c r="W318" s="27"/>
      <c r="X318" s="26"/>
      <c r="Y318" s="26"/>
      <c r="Z318" s="26"/>
      <c r="AA318" s="26"/>
      <c r="AB318" s="26"/>
      <c r="AC318" s="26"/>
      <c r="AD318" s="26"/>
      <c r="AE318" s="27"/>
      <c r="AF318" s="26"/>
      <c r="AG318" s="26"/>
      <c r="AH318" s="26"/>
      <c r="AI318" s="27"/>
      <c r="AJ318" s="26"/>
      <c r="AK318" s="26"/>
      <c r="AL318" s="26"/>
      <c r="AM318" s="26"/>
      <c r="AN318" s="26"/>
      <c r="AO318" s="26"/>
      <c r="AP318" s="26"/>
      <c r="AQ318" s="26"/>
      <c r="AR318" s="26"/>
      <c r="AS318" s="26"/>
      <c r="AT318" s="26"/>
      <c r="AU318" s="26"/>
      <c r="AV318" s="26"/>
      <c r="AW318" s="26"/>
      <c r="AX318" s="26"/>
      <c r="AY318" s="26"/>
      <c r="AZ318" s="26"/>
      <c r="BA318" s="26"/>
      <c r="BB318" s="26"/>
      <c r="BC318" s="27"/>
      <c r="BD318" s="26"/>
      <c r="BE318" s="26"/>
      <c r="BF318" s="26"/>
      <c r="BG318" s="26"/>
      <c r="BH318" s="26">
        <v>138.80000000000001</v>
      </c>
      <c r="BI318" s="26">
        <v>139</v>
      </c>
      <c r="BJ318" s="26">
        <v>98.899090000000001</v>
      </c>
      <c r="BK318" s="26">
        <f t="shared" si="276"/>
        <v>71.150424460431665</v>
      </c>
      <c r="BL318" s="26"/>
      <c r="BM318" s="26"/>
      <c r="BN318" s="26"/>
      <c r="BO318" s="27"/>
      <c r="BP318" s="26"/>
      <c r="BQ318" s="26"/>
      <c r="BR318" s="26"/>
      <c r="BS318" s="27"/>
      <c r="BT318" s="26"/>
      <c r="BU318" s="26"/>
      <c r="BV318" s="26"/>
      <c r="BW318" s="27"/>
      <c r="BX318" s="26"/>
      <c r="BY318" s="26"/>
      <c r="BZ318" s="26"/>
      <c r="CA318" s="27"/>
      <c r="CB318" s="26"/>
      <c r="CC318" s="26"/>
      <c r="CD318" s="26"/>
      <c r="CE318" s="26"/>
    </row>
    <row r="319" spans="1:83" x14ac:dyDescent="0.25">
      <c r="A319" s="135" t="s">
        <v>172</v>
      </c>
      <c r="B319" s="30">
        <f t="shared" si="238"/>
        <v>138.80000000000001</v>
      </c>
      <c r="C319" s="30">
        <f t="shared" si="239"/>
        <v>139</v>
      </c>
      <c r="D319" s="30">
        <f t="shared" si="240"/>
        <v>139</v>
      </c>
      <c r="E319" s="30"/>
      <c r="F319" s="30">
        <f t="shared" si="232"/>
        <v>77.70393</v>
      </c>
      <c r="G319" s="26">
        <f t="shared" si="269"/>
        <v>55.902107913669063</v>
      </c>
      <c r="H319" s="26"/>
      <c r="I319" s="26"/>
      <c r="J319" s="26"/>
      <c r="K319" s="26"/>
      <c r="L319" s="26"/>
      <c r="M319" s="26"/>
      <c r="N319" s="26"/>
      <c r="O319" s="27"/>
      <c r="P319" s="26"/>
      <c r="Q319" s="26"/>
      <c r="R319" s="26"/>
      <c r="S319" s="27"/>
      <c r="T319" s="26"/>
      <c r="U319" s="26"/>
      <c r="V319" s="26"/>
      <c r="W319" s="27"/>
      <c r="X319" s="26"/>
      <c r="Y319" s="26"/>
      <c r="Z319" s="26"/>
      <c r="AA319" s="26"/>
      <c r="AB319" s="26"/>
      <c r="AC319" s="26"/>
      <c r="AD319" s="26"/>
      <c r="AE319" s="27"/>
      <c r="AF319" s="26"/>
      <c r="AG319" s="26"/>
      <c r="AH319" s="26"/>
      <c r="AI319" s="27"/>
      <c r="AJ319" s="26"/>
      <c r="AK319" s="26"/>
      <c r="AL319" s="26"/>
      <c r="AM319" s="26"/>
      <c r="AN319" s="26"/>
      <c r="AO319" s="26"/>
      <c r="AP319" s="26"/>
      <c r="AQ319" s="26"/>
      <c r="AR319" s="26"/>
      <c r="AS319" s="26"/>
      <c r="AT319" s="26"/>
      <c r="AU319" s="26"/>
      <c r="AV319" s="26"/>
      <c r="AW319" s="26"/>
      <c r="AX319" s="26"/>
      <c r="AY319" s="26"/>
      <c r="AZ319" s="26"/>
      <c r="BA319" s="26"/>
      <c r="BB319" s="26"/>
      <c r="BC319" s="27"/>
      <c r="BD319" s="26"/>
      <c r="BE319" s="26"/>
      <c r="BF319" s="26"/>
      <c r="BG319" s="26"/>
      <c r="BH319" s="26">
        <v>138.80000000000001</v>
      </c>
      <c r="BI319" s="26">
        <v>139</v>
      </c>
      <c r="BJ319" s="26">
        <v>77.70393</v>
      </c>
      <c r="BK319" s="26">
        <f t="shared" si="276"/>
        <v>55.902107913669063</v>
      </c>
      <c r="BL319" s="26"/>
      <c r="BM319" s="26"/>
      <c r="BN319" s="26"/>
      <c r="BO319" s="27"/>
      <c r="BP319" s="26"/>
      <c r="BQ319" s="26"/>
      <c r="BR319" s="26"/>
      <c r="BS319" s="27"/>
      <c r="BT319" s="26"/>
      <c r="BU319" s="26"/>
      <c r="BV319" s="26"/>
      <c r="BW319" s="27"/>
      <c r="BX319" s="26"/>
      <c r="BY319" s="26"/>
      <c r="BZ319" s="26"/>
      <c r="CA319" s="27"/>
      <c r="CB319" s="26"/>
      <c r="CC319" s="26"/>
      <c r="CD319" s="26"/>
      <c r="CE319" s="26"/>
    </row>
    <row r="320" spans="1:83" x14ac:dyDescent="0.25">
      <c r="A320" s="135" t="s">
        <v>476</v>
      </c>
      <c r="B320" s="30">
        <f t="shared" si="238"/>
        <v>138.80000000000001</v>
      </c>
      <c r="C320" s="30">
        <f t="shared" si="239"/>
        <v>139</v>
      </c>
      <c r="D320" s="30">
        <f t="shared" si="240"/>
        <v>139</v>
      </c>
      <c r="E320" s="30"/>
      <c r="F320" s="30">
        <f t="shared" si="232"/>
        <v>83.267259999999993</v>
      </c>
      <c r="G320" s="26">
        <f t="shared" si="269"/>
        <v>59.904503597122293</v>
      </c>
      <c r="H320" s="26"/>
      <c r="I320" s="26"/>
      <c r="J320" s="26"/>
      <c r="K320" s="26"/>
      <c r="L320" s="26"/>
      <c r="M320" s="26"/>
      <c r="N320" s="26"/>
      <c r="O320" s="27"/>
      <c r="P320" s="26"/>
      <c r="Q320" s="26"/>
      <c r="R320" s="26"/>
      <c r="S320" s="27"/>
      <c r="T320" s="26"/>
      <c r="U320" s="26"/>
      <c r="V320" s="26"/>
      <c r="W320" s="27"/>
      <c r="X320" s="26"/>
      <c r="Y320" s="26"/>
      <c r="Z320" s="26"/>
      <c r="AA320" s="26"/>
      <c r="AB320" s="26"/>
      <c r="AC320" s="26"/>
      <c r="AD320" s="26"/>
      <c r="AE320" s="27"/>
      <c r="AF320" s="26"/>
      <c r="AG320" s="26"/>
      <c r="AH320" s="26"/>
      <c r="AI320" s="27"/>
      <c r="AJ320" s="26"/>
      <c r="AK320" s="26"/>
      <c r="AL320" s="26"/>
      <c r="AM320" s="26"/>
      <c r="AN320" s="26"/>
      <c r="AO320" s="26"/>
      <c r="AP320" s="26"/>
      <c r="AQ320" s="26"/>
      <c r="AR320" s="26"/>
      <c r="AS320" s="26"/>
      <c r="AT320" s="26"/>
      <c r="AU320" s="26"/>
      <c r="AV320" s="26"/>
      <c r="AW320" s="26"/>
      <c r="AX320" s="26"/>
      <c r="AY320" s="26"/>
      <c r="AZ320" s="26"/>
      <c r="BA320" s="26"/>
      <c r="BB320" s="26"/>
      <c r="BC320" s="27"/>
      <c r="BD320" s="26"/>
      <c r="BE320" s="26"/>
      <c r="BF320" s="26"/>
      <c r="BG320" s="26"/>
      <c r="BH320" s="26">
        <v>138.80000000000001</v>
      </c>
      <c r="BI320" s="26">
        <v>139</v>
      </c>
      <c r="BJ320" s="26">
        <v>83.267259999999993</v>
      </c>
      <c r="BK320" s="26">
        <f t="shared" si="276"/>
        <v>59.904503597122293</v>
      </c>
      <c r="BL320" s="26"/>
      <c r="BM320" s="26"/>
      <c r="BN320" s="26"/>
      <c r="BO320" s="27"/>
      <c r="BP320" s="26"/>
      <c r="BQ320" s="26"/>
      <c r="BR320" s="26"/>
      <c r="BS320" s="27"/>
      <c r="BT320" s="26"/>
      <c r="BU320" s="26"/>
      <c r="BV320" s="26"/>
      <c r="BW320" s="27"/>
      <c r="BX320" s="26"/>
      <c r="BY320" s="26"/>
      <c r="BZ320" s="26"/>
      <c r="CA320" s="27"/>
      <c r="CB320" s="26"/>
      <c r="CC320" s="26"/>
      <c r="CD320" s="26"/>
      <c r="CE320" s="26"/>
    </row>
    <row r="321" spans="1:83" x14ac:dyDescent="0.25">
      <c r="A321" s="135" t="s">
        <v>475</v>
      </c>
      <c r="B321" s="30">
        <f t="shared" si="238"/>
        <v>138.80000000000001</v>
      </c>
      <c r="C321" s="30">
        <f t="shared" si="239"/>
        <v>139</v>
      </c>
      <c r="D321" s="30">
        <f t="shared" si="240"/>
        <v>139</v>
      </c>
      <c r="E321" s="30"/>
      <c r="F321" s="30">
        <f t="shared" si="232"/>
        <v>84.07235</v>
      </c>
      <c r="G321" s="26">
        <f t="shared" si="269"/>
        <v>60.483705035971226</v>
      </c>
      <c r="H321" s="26"/>
      <c r="I321" s="26"/>
      <c r="J321" s="26"/>
      <c r="K321" s="26"/>
      <c r="L321" s="26"/>
      <c r="M321" s="26"/>
      <c r="N321" s="26"/>
      <c r="O321" s="27"/>
      <c r="P321" s="26"/>
      <c r="Q321" s="26"/>
      <c r="R321" s="26"/>
      <c r="S321" s="27"/>
      <c r="T321" s="26"/>
      <c r="U321" s="26"/>
      <c r="V321" s="26"/>
      <c r="W321" s="27"/>
      <c r="X321" s="26"/>
      <c r="Y321" s="26"/>
      <c r="Z321" s="26"/>
      <c r="AA321" s="26"/>
      <c r="AB321" s="26"/>
      <c r="AC321" s="26"/>
      <c r="AD321" s="26"/>
      <c r="AE321" s="27"/>
      <c r="AF321" s="26"/>
      <c r="AG321" s="26"/>
      <c r="AH321" s="26"/>
      <c r="AI321" s="27"/>
      <c r="AJ321" s="26"/>
      <c r="AK321" s="26"/>
      <c r="AL321" s="26"/>
      <c r="AM321" s="26"/>
      <c r="AN321" s="26"/>
      <c r="AO321" s="26"/>
      <c r="AP321" s="26"/>
      <c r="AQ321" s="26"/>
      <c r="AR321" s="26"/>
      <c r="AS321" s="26"/>
      <c r="AT321" s="26"/>
      <c r="AU321" s="26"/>
      <c r="AV321" s="26"/>
      <c r="AW321" s="26"/>
      <c r="AX321" s="26"/>
      <c r="AY321" s="26"/>
      <c r="AZ321" s="26"/>
      <c r="BA321" s="26"/>
      <c r="BB321" s="26"/>
      <c r="BC321" s="27"/>
      <c r="BD321" s="26"/>
      <c r="BE321" s="26"/>
      <c r="BF321" s="26"/>
      <c r="BG321" s="26"/>
      <c r="BH321" s="26">
        <v>138.80000000000001</v>
      </c>
      <c r="BI321" s="26">
        <v>139</v>
      </c>
      <c r="BJ321" s="26">
        <v>84.07235</v>
      </c>
      <c r="BK321" s="26">
        <f t="shared" si="276"/>
        <v>60.483705035971226</v>
      </c>
      <c r="BL321" s="26"/>
      <c r="BM321" s="26"/>
      <c r="BN321" s="26"/>
      <c r="BO321" s="27"/>
      <c r="BP321" s="26"/>
      <c r="BQ321" s="26"/>
      <c r="BR321" s="26"/>
      <c r="BS321" s="27"/>
      <c r="BT321" s="26"/>
      <c r="BU321" s="26"/>
      <c r="BV321" s="26"/>
      <c r="BW321" s="27"/>
      <c r="BX321" s="26"/>
      <c r="BY321" s="26"/>
      <c r="BZ321" s="26"/>
      <c r="CA321" s="27"/>
      <c r="CB321" s="26"/>
      <c r="CC321" s="26"/>
      <c r="CD321" s="26"/>
      <c r="CE321" s="26"/>
    </row>
    <row r="322" spans="1:83" x14ac:dyDescent="0.25">
      <c r="A322" s="135" t="s">
        <v>479</v>
      </c>
      <c r="B322" s="30">
        <f t="shared" si="238"/>
        <v>138.80000000000001</v>
      </c>
      <c r="C322" s="30">
        <f t="shared" si="239"/>
        <v>139</v>
      </c>
      <c r="D322" s="30">
        <f t="shared" si="240"/>
        <v>139</v>
      </c>
      <c r="E322" s="30"/>
      <c r="F322" s="30">
        <f t="shared" si="232"/>
        <v>73.007779999999997</v>
      </c>
      <c r="G322" s="26">
        <f t="shared" si="269"/>
        <v>52.523582733812944</v>
      </c>
      <c r="H322" s="26"/>
      <c r="I322" s="26"/>
      <c r="J322" s="26"/>
      <c r="K322" s="26"/>
      <c r="L322" s="26"/>
      <c r="M322" s="26"/>
      <c r="N322" s="26"/>
      <c r="O322" s="27"/>
      <c r="P322" s="26"/>
      <c r="Q322" s="26"/>
      <c r="R322" s="26"/>
      <c r="S322" s="27"/>
      <c r="T322" s="26"/>
      <c r="U322" s="26"/>
      <c r="V322" s="26"/>
      <c r="W322" s="27"/>
      <c r="X322" s="26"/>
      <c r="Y322" s="26"/>
      <c r="Z322" s="26"/>
      <c r="AA322" s="26"/>
      <c r="AB322" s="26"/>
      <c r="AC322" s="26"/>
      <c r="AD322" s="26"/>
      <c r="AE322" s="27"/>
      <c r="AF322" s="26"/>
      <c r="AG322" s="26"/>
      <c r="AH322" s="26"/>
      <c r="AI322" s="27"/>
      <c r="AJ322" s="26"/>
      <c r="AK322" s="26"/>
      <c r="AL322" s="26"/>
      <c r="AM322" s="26"/>
      <c r="AN322" s="26"/>
      <c r="AO322" s="26"/>
      <c r="AP322" s="26"/>
      <c r="AQ322" s="26"/>
      <c r="AR322" s="26"/>
      <c r="AS322" s="26"/>
      <c r="AT322" s="26"/>
      <c r="AU322" s="26"/>
      <c r="AV322" s="26"/>
      <c r="AW322" s="26"/>
      <c r="AX322" s="26"/>
      <c r="AY322" s="26"/>
      <c r="AZ322" s="26"/>
      <c r="BA322" s="26"/>
      <c r="BB322" s="26"/>
      <c r="BC322" s="27"/>
      <c r="BD322" s="26"/>
      <c r="BE322" s="26"/>
      <c r="BF322" s="26"/>
      <c r="BG322" s="26"/>
      <c r="BH322" s="26">
        <v>138.80000000000001</v>
      </c>
      <c r="BI322" s="26">
        <v>139</v>
      </c>
      <c r="BJ322" s="26">
        <v>73.007779999999997</v>
      </c>
      <c r="BK322" s="26">
        <f t="shared" si="276"/>
        <v>52.523582733812944</v>
      </c>
      <c r="BL322" s="26"/>
      <c r="BM322" s="26"/>
      <c r="BN322" s="26"/>
      <c r="BO322" s="27"/>
      <c r="BP322" s="26"/>
      <c r="BQ322" s="26"/>
      <c r="BR322" s="26"/>
      <c r="BS322" s="27"/>
      <c r="BT322" s="26"/>
      <c r="BU322" s="26"/>
      <c r="BV322" s="26"/>
      <c r="BW322" s="27"/>
      <c r="BX322" s="26"/>
      <c r="BY322" s="26"/>
      <c r="BZ322" s="26"/>
      <c r="CA322" s="27"/>
      <c r="CB322" s="26"/>
      <c r="CC322" s="26"/>
      <c r="CD322" s="26"/>
      <c r="CE322" s="26"/>
    </row>
    <row r="323" spans="1:83" s="154" customFormat="1" ht="31.5" x14ac:dyDescent="0.25">
      <c r="A323" s="137" t="s">
        <v>296</v>
      </c>
      <c r="B323" s="75">
        <f t="shared" si="238"/>
        <v>240021.80000000002</v>
      </c>
      <c r="C323" s="75">
        <f t="shared" si="239"/>
        <v>269670.40000000008</v>
      </c>
      <c r="D323" s="75">
        <f t="shared" si="240"/>
        <v>269670.40000000008</v>
      </c>
      <c r="E323" s="75"/>
      <c r="F323" s="75">
        <f t="shared" si="232"/>
        <v>191139.82015000001</v>
      </c>
      <c r="G323" s="29">
        <f t="shared" si="269"/>
        <v>70.879050926612621</v>
      </c>
      <c r="H323" s="29">
        <f>SUM(H324:H332)</f>
        <v>598</v>
      </c>
      <c r="I323" s="29">
        <f>SUM(I324:I332)</f>
        <v>483.5</v>
      </c>
      <c r="J323" s="29">
        <f>SUM(J324:J332)</f>
        <v>389.75599999999997</v>
      </c>
      <c r="K323" s="29">
        <f>J323/I323*100</f>
        <v>80.611375387797295</v>
      </c>
      <c r="L323" s="29">
        <f>SUM(L324:L332)</f>
        <v>71.5</v>
      </c>
      <c r="M323" s="29">
        <f>SUM(M324:M332)</f>
        <v>71</v>
      </c>
      <c r="N323" s="29">
        <f>SUM(N324:N332)</f>
        <v>50.598999999999997</v>
      </c>
      <c r="O323" s="29">
        <f>N323/M323*100</f>
        <v>71.266197183098583</v>
      </c>
      <c r="P323" s="29">
        <f>SUM(P324:P332)</f>
        <v>1328.4</v>
      </c>
      <c r="Q323" s="29">
        <f>SUM(Q324:Q332)</f>
        <v>806.5</v>
      </c>
      <c r="R323" s="29">
        <f>SUM(R324:R332)</f>
        <v>754.8</v>
      </c>
      <c r="S323" s="29">
        <f>R323/Q323*100</f>
        <v>93.589584624922495</v>
      </c>
      <c r="T323" s="29">
        <f>SUM(T324:T332)</f>
        <v>17681.2</v>
      </c>
      <c r="U323" s="29">
        <f>SUM(U324:U332)</f>
        <v>21656.3</v>
      </c>
      <c r="V323" s="29">
        <f>SUM(V324:V332)</f>
        <v>19712.185600000001</v>
      </c>
      <c r="W323" s="29">
        <f>V323/U323*100</f>
        <v>91.022869095828923</v>
      </c>
      <c r="X323" s="29">
        <f>SUM(X324:X332)</f>
        <v>2842.6</v>
      </c>
      <c r="Y323" s="29">
        <f>SUM(Y324:Y332)</f>
        <v>2842.6</v>
      </c>
      <c r="Z323" s="29">
        <f>SUM(Z324:Z332)</f>
        <v>1327.09933</v>
      </c>
      <c r="AA323" s="29">
        <f>Z323/Y323*100</f>
        <v>46.686108844016047</v>
      </c>
      <c r="AB323" s="29">
        <f>SUM(AB324:AB332)</f>
        <v>122.3</v>
      </c>
      <c r="AC323" s="29">
        <f>SUM(AC324:AC332)</f>
        <v>121.2</v>
      </c>
      <c r="AD323" s="29">
        <f>SUM(AD324:AD332)</f>
        <v>87.94632</v>
      </c>
      <c r="AE323" s="29">
        <f>AD323/AC323*100</f>
        <v>72.562970297029707</v>
      </c>
      <c r="AF323" s="29">
        <f>SUM(AF324:AF332)</f>
        <v>200149.4</v>
      </c>
      <c r="AG323" s="29">
        <f>SUM(AG324:AG332)</f>
        <v>216354.3</v>
      </c>
      <c r="AH323" s="29">
        <f>SUM(AH324:AH332)</f>
        <v>152150.3511</v>
      </c>
      <c r="AI323" s="29">
        <f>AH323/AG323*100</f>
        <v>70.324625440770077</v>
      </c>
      <c r="AJ323" s="29">
        <f>SUM(AJ324:AJ332)</f>
        <v>466.7</v>
      </c>
      <c r="AK323" s="29">
        <f>SUM(AK324:AK332)</f>
        <v>466.7</v>
      </c>
      <c r="AL323" s="29">
        <f>SUM(AL324:AL332)</f>
        <v>316.99883</v>
      </c>
      <c r="AM323" s="28">
        <f>AL323/AK323*100</f>
        <v>67.923469037925869</v>
      </c>
      <c r="AN323" s="29">
        <f t="shared" ref="AN323" si="277">SUM(AN324:AN332)</f>
        <v>0</v>
      </c>
      <c r="AO323" s="29">
        <f t="shared" ref="AO323:BB323" si="278">SUM(AO324:AO332)</f>
        <v>0</v>
      </c>
      <c r="AP323" s="29">
        <f t="shared" si="278"/>
        <v>0</v>
      </c>
      <c r="AQ323" s="29">
        <f t="shared" si="278"/>
        <v>0</v>
      </c>
      <c r="AR323" s="29">
        <f t="shared" ref="AR323" si="279">SUM(AR324:AR332)</f>
        <v>466.7</v>
      </c>
      <c r="AS323" s="29">
        <f t="shared" si="278"/>
        <v>466.7</v>
      </c>
      <c r="AT323" s="29">
        <f t="shared" si="278"/>
        <v>342.06939</v>
      </c>
      <c r="AU323" s="29">
        <f t="shared" si="278"/>
        <v>73.295348189415037</v>
      </c>
      <c r="AV323" s="29">
        <f t="shared" ref="AV323" si="280">SUM(AV324:AV332)</f>
        <v>466.7</v>
      </c>
      <c r="AW323" s="29">
        <f t="shared" si="278"/>
        <v>466.7</v>
      </c>
      <c r="AX323" s="29">
        <f t="shared" si="278"/>
        <v>198.85935999999998</v>
      </c>
      <c r="AY323" s="29">
        <f t="shared" si="278"/>
        <v>42.60967645168202</v>
      </c>
      <c r="AZ323" s="29">
        <f t="shared" ref="AZ323" si="281">SUM(AZ324:AZ332)</f>
        <v>1007.7</v>
      </c>
      <c r="BA323" s="29">
        <f t="shared" si="278"/>
        <v>1007.7</v>
      </c>
      <c r="BB323" s="29">
        <f t="shared" si="278"/>
        <v>756</v>
      </c>
      <c r="BC323" s="29">
        <f>BB323/BA323*100</f>
        <v>75.022328073831488</v>
      </c>
      <c r="BD323" s="29">
        <v>0</v>
      </c>
      <c r="BE323" s="29">
        <f t="shared" ref="BE323:BJ323" si="282">SUM(BE324:BE332)</f>
        <v>0</v>
      </c>
      <c r="BF323" s="29">
        <f t="shared" si="282"/>
        <v>0</v>
      </c>
      <c r="BG323" s="29">
        <f t="shared" si="282"/>
        <v>0</v>
      </c>
      <c r="BH323" s="29">
        <f t="shared" si="282"/>
        <v>2082.3000000000002</v>
      </c>
      <c r="BI323" s="29">
        <f t="shared" si="282"/>
        <v>2084.9</v>
      </c>
      <c r="BJ323" s="29">
        <f t="shared" si="282"/>
        <v>1453.14222</v>
      </c>
      <c r="BK323" s="28">
        <f t="shared" si="276"/>
        <v>69.698413353158415</v>
      </c>
      <c r="BL323" s="29">
        <f>SUM(BL324:BL332)</f>
        <v>12577.3</v>
      </c>
      <c r="BM323" s="29">
        <f>SUM(BM324:BM332)</f>
        <v>22548</v>
      </c>
      <c r="BN323" s="29">
        <f>SUM(BN324:BN332)</f>
        <v>13600.013000000001</v>
      </c>
      <c r="BO323" s="29">
        <f>BN323/BM323*100</f>
        <v>60.315828454851875</v>
      </c>
      <c r="BP323" s="29">
        <f>SUM(BP324:BP332)</f>
        <v>158.80000000000001</v>
      </c>
      <c r="BQ323" s="29">
        <f>SUM(BQ324:BQ332)</f>
        <v>293.39999999999998</v>
      </c>
      <c r="BR323" s="29">
        <f>SUM(BR324:BR332)</f>
        <v>0</v>
      </c>
      <c r="BS323" s="29">
        <f>BR323/BQ323*100</f>
        <v>0</v>
      </c>
      <c r="BT323" s="29">
        <f>SUM(BT324:BT332)</f>
        <v>2.2000000000000002</v>
      </c>
      <c r="BU323" s="29">
        <f>SUM(BU324:BU332)</f>
        <v>0.9</v>
      </c>
      <c r="BV323" s="29">
        <f>SUM(BV324:BV332)</f>
        <v>0</v>
      </c>
      <c r="BW323" s="29">
        <f>BV323/BU323*100</f>
        <v>0</v>
      </c>
      <c r="BX323" s="29"/>
      <c r="BY323" s="29"/>
      <c r="BZ323" s="29"/>
      <c r="CA323" s="29"/>
      <c r="CB323" s="29">
        <f>SUM(CB324:CB332)</f>
        <v>0</v>
      </c>
      <c r="CC323" s="29">
        <f>SUM(CC324:CC332)</f>
        <v>0</v>
      </c>
      <c r="CD323" s="29">
        <f>SUM(CD324:CD332)</f>
        <v>0</v>
      </c>
      <c r="CE323" s="29"/>
    </row>
    <row r="324" spans="1:83" ht="20.25" customHeight="1" x14ac:dyDescent="0.25">
      <c r="A324" s="135" t="s">
        <v>228</v>
      </c>
      <c r="B324" s="30">
        <f t="shared" si="238"/>
        <v>237939.50000000003</v>
      </c>
      <c r="C324" s="30">
        <f t="shared" si="239"/>
        <v>267585.50000000012</v>
      </c>
      <c r="D324" s="30">
        <f t="shared" si="240"/>
        <v>267585.50000000012</v>
      </c>
      <c r="E324" s="30"/>
      <c r="F324" s="30">
        <f t="shared" si="232"/>
        <v>189686.67793000001</v>
      </c>
      <c r="G324" s="27">
        <f t="shared" si="269"/>
        <v>70.888249897696227</v>
      </c>
      <c r="H324" s="27">
        <v>598</v>
      </c>
      <c r="I324" s="27">
        <v>483.5</v>
      </c>
      <c r="J324" s="27">
        <v>389.75599999999997</v>
      </c>
      <c r="K324" s="27">
        <f>J324/I324*100</f>
        <v>80.611375387797295</v>
      </c>
      <c r="L324" s="27">
        <v>71.5</v>
      </c>
      <c r="M324" s="27">
        <v>71</v>
      </c>
      <c r="N324" s="27">
        <v>50.598999999999997</v>
      </c>
      <c r="O324" s="27">
        <f>N324/M324*100</f>
        <v>71.266197183098583</v>
      </c>
      <c r="P324" s="27">
        <v>1328.4</v>
      </c>
      <c r="Q324" s="27">
        <v>806.5</v>
      </c>
      <c r="R324" s="27">
        <v>754.8</v>
      </c>
      <c r="S324" s="27">
        <f>R324/Q324*100</f>
        <v>93.589584624922495</v>
      </c>
      <c r="T324" s="27">
        <v>17681.2</v>
      </c>
      <c r="U324" s="27">
        <v>21656.3</v>
      </c>
      <c r="V324" s="27">
        <v>19712.185600000001</v>
      </c>
      <c r="W324" s="27">
        <f>V324/U324*100</f>
        <v>91.022869095828923</v>
      </c>
      <c r="X324" s="27">
        <v>2842.6</v>
      </c>
      <c r="Y324" s="27">
        <v>2842.6</v>
      </c>
      <c r="Z324" s="27">
        <v>1327.09933</v>
      </c>
      <c r="AA324" s="27">
        <f>Z324/Y324*100</f>
        <v>46.686108844016047</v>
      </c>
      <c r="AB324" s="27">
        <v>122.3</v>
      </c>
      <c r="AC324" s="27">
        <v>121.2</v>
      </c>
      <c r="AD324" s="27">
        <v>87.94632</v>
      </c>
      <c r="AE324" s="27">
        <f>AD324/AC324*100</f>
        <v>72.562970297029707</v>
      </c>
      <c r="AF324" s="27">
        <v>200149.4</v>
      </c>
      <c r="AG324" s="27">
        <v>216354.3</v>
      </c>
      <c r="AH324" s="27">
        <v>152150.3511</v>
      </c>
      <c r="AI324" s="27">
        <f>AH324/AG324*100</f>
        <v>70.324625440770077</v>
      </c>
      <c r="AJ324" s="27">
        <v>466.7</v>
      </c>
      <c r="AK324" s="27">
        <v>466.7</v>
      </c>
      <c r="AL324" s="27">
        <v>316.99883</v>
      </c>
      <c r="AM324" s="26">
        <f>AL324/AK324*100</f>
        <v>67.923469037925869</v>
      </c>
      <c r="AN324" s="27"/>
      <c r="AO324" s="27"/>
      <c r="AP324" s="27"/>
      <c r="AQ324" s="27"/>
      <c r="AR324" s="27">
        <v>466.7</v>
      </c>
      <c r="AS324" s="27">
        <v>466.7</v>
      </c>
      <c r="AT324" s="27">
        <v>342.06939</v>
      </c>
      <c r="AU324" s="27">
        <f>AT324/AS324*100</f>
        <v>73.295348189415037</v>
      </c>
      <c r="AV324" s="27">
        <v>466.7</v>
      </c>
      <c r="AW324" s="27">
        <v>466.7</v>
      </c>
      <c r="AX324" s="27">
        <v>198.85935999999998</v>
      </c>
      <c r="AY324" s="27">
        <f>AX324/AW324*100</f>
        <v>42.60967645168202</v>
      </c>
      <c r="AZ324" s="27">
        <v>1007.7</v>
      </c>
      <c r="BA324" s="27">
        <v>1007.7</v>
      </c>
      <c r="BB324" s="27">
        <v>756</v>
      </c>
      <c r="BC324" s="27">
        <f>BB324/BA324*100</f>
        <v>75.022328073831488</v>
      </c>
      <c r="BD324" s="27">
        <v>0</v>
      </c>
      <c r="BE324" s="27">
        <v>0</v>
      </c>
      <c r="BF324" s="27">
        <v>0</v>
      </c>
      <c r="BG324" s="27"/>
      <c r="BH324" s="27"/>
      <c r="BI324" s="27"/>
      <c r="BJ324" s="27"/>
      <c r="BK324" s="26"/>
      <c r="BL324" s="27">
        <v>12577.3</v>
      </c>
      <c r="BM324" s="27">
        <v>22548</v>
      </c>
      <c r="BN324" s="27">
        <v>13600.013000000001</v>
      </c>
      <c r="BO324" s="27">
        <f>BN324/BM324*100</f>
        <v>60.315828454851875</v>
      </c>
      <c r="BP324" s="27">
        <v>158.80000000000001</v>
      </c>
      <c r="BQ324" s="27">
        <v>293.39999999999998</v>
      </c>
      <c r="BR324" s="27">
        <v>0</v>
      </c>
      <c r="BS324" s="27">
        <f>BR324/BQ324*100</f>
        <v>0</v>
      </c>
      <c r="BT324" s="27">
        <v>2.2000000000000002</v>
      </c>
      <c r="BU324" s="27">
        <v>0.9</v>
      </c>
      <c r="BV324" s="27">
        <v>0</v>
      </c>
      <c r="BW324" s="27">
        <f>BV324/BU324*100</f>
        <v>0</v>
      </c>
      <c r="BX324" s="27"/>
      <c r="BY324" s="27"/>
      <c r="BZ324" s="27"/>
      <c r="CA324" s="27"/>
      <c r="CB324" s="27"/>
      <c r="CC324" s="27"/>
      <c r="CD324" s="27"/>
      <c r="CE324" s="27"/>
    </row>
    <row r="325" spans="1:83" x14ac:dyDescent="0.25">
      <c r="A325" s="135" t="s">
        <v>480</v>
      </c>
      <c r="B325" s="30">
        <f t="shared" si="238"/>
        <v>138.80000000000001</v>
      </c>
      <c r="C325" s="30">
        <f t="shared" si="239"/>
        <v>139</v>
      </c>
      <c r="D325" s="30">
        <f t="shared" si="240"/>
        <v>139</v>
      </c>
      <c r="E325" s="30"/>
      <c r="F325" s="30">
        <f t="shared" si="232"/>
        <v>97.124049999999997</v>
      </c>
      <c r="G325" s="26">
        <f t="shared" si="269"/>
        <v>69.873417266187047</v>
      </c>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7"/>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v>138.80000000000001</v>
      </c>
      <c r="BI325" s="26">
        <v>139</v>
      </c>
      <c r="BJ325" s="26">
        <v>97.124049999999997</v>
      </c>
      <c r="BK325" s="26">
        <f t="shared" ref="BK325:BK333" si="283">BJ325/BI325*100</f>
        <v>69.873417266187047</v>
      </c>
      <c r="BL325" s="26"/>
      <c r="BM325" s="26"/>
      <c r="BN325" s="26"/>
      <c r="BO325" s="26"/>
      <c r="BP325" s="26"/>
      <c r="BQ325" s="26"/>
      <c r="BR325" s="26"/>
      <c r="BS325" s="27"/>
      <c r="BT325" s="26"/>
      <c r="BU325" s="26"/>
      <c r="BV325" s="26"/>
      <c r="BW325" s="27"/>
      <c r="BX325" s="26"/>
      <c r="BY325" s="26"/>
      <c r="BZ325" s="26"/>
      <c r="CA325" s="27"/>
      <c r="CB325" s="26"/>
      <c r="CC325" s="26"/>
      <c r="CD325" s="26"/>
      <c r="CE325" s="26"/>
    </row>
    <row r="326" spans="1:83" x14ac:dyDescent="0.25">
      <c r="A326" s="135" t="s">
        <v>530</v>
      </c>
      <c r="B326" s="30">
        <f t="shared" si="238"/>
        <v>138.80000000000001</v>
      </c>
      <c r="C326" s="30">
        <f t="shared" si="239"/>
        <v>139</v>
      </c>
      <c r="D326" s="30">
        <f t="shared" si="240"/>
        <v>139</v>
      </c>
      <c r="E326" s="30"/>
      <c r="F326" s="30">
        <f t="shared" si="232"/>
        <v>104.1</v>
      </c>
      <c r="G326" s="26">
        <f t="shared" si="269"/>
        <v>74.892086330935243</v>
      </c>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7"/>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v>138.80000000000001</v>
      </c>
      <c r="BI326" s="26">
        <v>139</v>
      </c>
      <c r="BJ326" s="26">
        <v>104.1</v>
      </c>
      <c r="BK326" s="26">
        <f t="shared" si="283"/>
        <v>74.892086330935243</v>
      </c>
      <c r="BL326" s="26"/>
      <c r="BM326" s="26"/>
      <c r="BN326" s="26"/>
      <c r="BO326" s="26"/>
      <c r="BP326" s="26"/>
      <c r="BQ326" s="26"/>
      <c r="BR326" s="26"/>
      <c r="BS326" s="27"/>
      <c r="BT326" s="26"/>
      <c r="BU326" s="26"/>
      <c r="BV326" s="26"/>
      <c r="BW326" s="27"/>
      <c r="BX326" s="26"/>
      <c r="BY326" s="26"/>
      <c r="BZ326" s="26"/>
      <c r="CA326" s="27"/>
      <c r="CB326" s="26"/>
      <c r="CC326" s="26"/>
      <c r="CD326" s="26"/>
      <c r="CE326" s="26"/>
    </row>
    <row r="327" spans="1:83" x14ac:dyDescent="0.25">
      <c r="A327" s="135" t="s">
        <v>483</v>
      </c>
      <c r="B327" s="30">
        <f t="shared" si="238"/>
        <v>347</v>
      </c>
      <c r="C327" s="30">
        <f t="shared" si="239"/>
        <v>347.5</v>
      </c>
      <c r="D327" s="30">
        <f t="shared" si="240"/>
        <v>347.5</v>
      </c>
      <c r="E327" s="30"/>
      <c r="F327" s="30">
        <f t="shared" si="232"/>
        <v>244.77351999999999</v>
      </c>
      <c r="G327" s="26">
        <f t="shared" si="269"/>
        <v>70.438423021582736</v>
      </c>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7"/>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v>347</v>
      </c>
      <c r="BI327" s="26">
        <v>347.5</v>
      </c>
      <c r="BJ327" s="26">
        <v>244.77351999999999</v>
      </c>
      <c r="BK327" s="26">
        <f t="shared" si="283"/>
        <v>70.438423021582736</v>
      </c>
      <c r="BL327" s="26"/>
      <c r="BM327" s="26"/>
      <c r="BN327" s="26"/>
      <c r="BO327" s="26"/>
      <c r="BP327" s="26"/>
      <c r="BQ327" s="26"/>
      <c r="BR327" s="26"/>
      <c r="BS327" s="27"/>
      <c r="BT327" s="26"/>
      <c r="BU327" s="26"/>
      <c r="BV327" s="26"/>
      <c r="BW327" s="27"/>
      <c r="BX327" s="26"/>
      <c r="BY327" s="26"/>
      <c r="BZ327" s="26"/>
      <c r="CA327" s="27"/>
      <c r="CB327" s="26"/>
      <c r="CC327" s="26"/>
      <c r="CD327" s="26"/>
      <c r="CE327" s="26"/>
    </row>
    <row r="328" spans="1:83" x14ac:dyDescent="0.25">
      <c r="A328" s="135" t="s">
        <v>310</v>
      </c>
      <c r="B328" s="30">
        <f t="shared" si="238"/>
        <v>138.80000000000001</v>
      </c>
      <c r="C328" s="30">
        <f t="shared" si="239"/>
        <v>139</v>
      </c>
      <c r="D328" s="30">
        <f t="shared" si="240"/>
        <v>139</v>
      </c>
      <c r="E328" s="30"/>
      <c r="F328" s="30">
        <f t="shared" si="232"/>
        <v>102.41833</v>
      </c>
      <c r="G328" s="26">
        <f t="shared" si="269"/>
        <v>73.682251798561154</v>
      </c>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7"/>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v>138.80000000000001</v>
      </c>
      <c r="BI328" s="26">
        <v>139</v>
      </c>
      <c r="BJ328" s="26">
        <v>102.41833</v>
      </c>
      <c r="BK328" s="26">
        <f t="shared" si="283"/>
        <v>73.682251798561154</v>
      </c>
      <c r="BL328" s="26"/>
      <c r="BM328" s="26"/>
      <c r="BN328" s="26"/>
      <c r="BO328" s="26"/>
      <c r="BP328" s="26"/>
      <c r="BQ328" s="26"/>
      <c r="BR328" s="26"/>
      <c r="BS328" s="27"/>
      <c r="BT328" s="26"/>
      <c r="BU328" s="26"/>
      <c r="BV328" s="26"/>
      <c r="BW328" s="27"/>
      <c r="BX328" s="26"/>
      <c r="BY328" s="26"/>
      <c r="BZ328" s="26"/>
      <c r="CA328" s="27"/>
      <c r="CB328" s="26"/>
      <c r="CC328" s="26"/>
      <c r="CD328" s="26"/>
      <c r="CE328" s="26"/>
    </row>
    <row r="329" spans="1:83" x14ac:dyDescent="0.25">
      <c r="A329" s="135" t="s">
        <v>318</v>
      </c>
      <c r="B329" s="30">
        <f t="shared" si="238"/>
        <v>138.80000000000001</v>
      </c>
      <c r="C329" s="30">
        <f t="shared" si="239"/>
        <v>139</v>
      </c>
      <c r="D329" s="30">
        <f t="shared" si="240"/>
        <v>139</v>
      </c>
      <c r="E329" s="30"/>
      <c r="F329" s="30">
        <f t="shared" si="232"/>
        <v>102.56742</v>
      </c>
      <c r="G329" s="26">
        <f t="shared" si="269"/>
        <v>73.789510791366908</v>
      </c>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7"/>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v>138.80000000000001</v>
      </c>
      <c r="BI329" s="26">
        <v>139</v>
      </c>
      <c r="BJ329" s="26">
        <v>102.56742</v>
      </c>
      <c r="BK329" s="26">
        <f t="shared" si="283"/>
        <v>73.789510791366908</v>
      </c>
      <c r="BL329" s="26"/>
      <c r="BM329" s="26"/>
      <c r="BN329" s="26"/>
      <c r="BO329" s="26"/>
      <c r="BP329" s="26"/>
      <c r="BQ329" s="26"/>
      <c r="BR329" s="26"/>
      <c r="BS329" s="27"/>
      <c r="BT329" s="26"/>
      <c r="BU329" s="26"/>
      <c r="BV329" s="26"/>
      <c r="BW329" s="27"/>
      <c r="BX329" s="26"/>
      <c r="BY329" s="26"/>
      <c r="BZ329" s="26"/>
      <c r="CA329" s="27"/>
      <c r="CB329" s="26"/>
      <c r="CC329" s="26"/>
      <c r="CD329" s="26"/>
      <c r="CE329" s="26"/>
    </row>
    <row r="330" spans="1:83" x14ac:dyDescent="0.25">
      <c r="A330" s="135" t="s">
        <v>306</v>
      </c>
      <c r="B330" s="30">
        <f t="shared" si="238"/>
        <v>694.3</v>
      </c>
      <c r="C330" s="30">
        <f t="shared" si="239"/>
        <v>694.9</v>
      </c>
      <c r="D330" s="30">
        <f t="shared" si="240"/>
        <v>694.9</v>
      </c>
      <c r="E330" s="30"/>
      <c r="F330" s="30">
        <f t="shared" si="232"/>
        <v>466.80192999999997</v>
      </c>
      <c r="G330" s="26">
        <f t="shared" si="269"/>
        <v>67.175410850482081</v>
      </c>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7"/>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v>694.3</v>
      </c>
      <c r="BI330" s="26">
        <v>694.9</v>
      </c>
      <c r="BJ330" s="26">
        <v>466.80192999999997</v>
      </c>
      <c r="BK330" s="26">
        <f t="shared" si="283"/>
        <v>67.175410850482081</v>
      </c>
      <c r="BL330" s="26"/>
      <c r="BM330" s="26"/>
      <c r="BN330" s="26"/>
      <c r="BO330" s="26"/>
      <c r="BP330" s="26"/>
      <c r="BQ330" s="26"/>
      <c r="BR330" s="26"/>
      <c r="BS330" s="27"/>
      <c r="BT330" s="26"/>
      <c r="BU330" s="26"/>
      <c r="BV330" s="26"/>
      <c r="BW330" s="27"/>
      <c r="BX330" s="26"/>
      <c r="BY330" s="26"/>
      <c r="BZ330" s="26"/>
      <c r="CA330" s="27"/>
      <c r="CB330" s="26"/>
      <c r="CC330" s="26"/>
      <c r="CD330" s="26"/>
      <c r="CE330" s="26"/>
    </row>
    <row r="331" spans="1:83" x14ac:dyDescent="0.25">
      <c r="A331" s="135" t="s">
        <v>482</v>
      </c>
      <c r="B331" s="30">
        <f t="shared" si="238"/>
        <v>347</v>
      </c>
      <c r="C331" s="30">
        <f t="shared" si="239"/>
        <v>347.5</v>
      </c>
      <c r="D331" s="30">
        <f t="shared" si="240"/>
        <v>347.5</v>
      </c>
      <c r="E331" s="30"/>
      <c r="F331" s="30">
        <f t="shared" si="232"/>
        <v>232.15788000000001</v>
      </c>
      <c r="G331" s="26">
        <f t="shared" si="269"/>
        <v>66.808023021582741</v>
      </c>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7"/>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v>347</v>
      </c>
      <c r="BI331" s="26">
        <v>347.5</v>
      </c>
      <c r="BJ331" s="26">
        <v>232.15788000000001</v>
      </c>
      <c r="BK331" s="26">
        <f t="shared" si="283"/>
        <v>66.808023021582741</v>
      </c>
      <c r="BL331" s="26"/>
      <c r="BM331" s="26"/>
      <c r="BN331" s="26"/>
      <c r="BO331" s="26"/>
      <c r="BP331" s="26"/>
      <c r="BQ331" s="26"/>
      <c r="BR331" s="26"/>
      <c r="BS331" s="27"/>
      <c r="BT331" s="26"/>
      <c r="BU331" s="26"/>
      <c r="BV331" s="26"/>
      <c r="BW331" s="27"/>
      <c r="BX331" s="26"/>
      <c r="BY331" s="26"/>
      <c r="BZ331" s="26"/>
      <c r="CA331" s="27"/>
      <c r="CB331" s="26"/>
      <c r="CC331" s="26"/>
      <c r="CD331" s="26"/>
      <c r="CE331" s="26"/>
    </row>
    <row r="332" spans="1:83" x14ac:dyDescent="0.25">
      <c r="A332" s="135" t="s">
        <v>531</v>
      </c>
      <c r="B332" s="30">
        <f t="shared" si="238"/>
        <v>138.80000000000001</v>
      </c>
      <c r="C332" s="30">
        <f t="shared" si="239"/>
        <v>139</v>
      </c>
      <c r="D332" s="30">
        <f t="shared" si="240"/>
        <v>139</v>
      </c>
      <c r="E332" s="30"/>
      <c r="F332" s="30">
        <f t="shared" si="232"/>
        <v>103.19909</v>
      </c>
      <c r="G332" s="26">
        <f t="shared" si="269"/>
        <v>74.243949640287767</v>
      </c>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7"/>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v>138.80000000000001</v>
      </c>
      <c r="BI332" s="26">
        <v>139</v>
      </c>
      <c r="BJ332" s="26">
        <v>103.19909</v>
      </c>
      <c r="BK332" s="26">
        <f t="shared" si="283"/>
        <v>74.243949640287767</v>
      </c>
      <c r="BL332" s="26"/>
      <c r="BM332" s="26"/>
      <c r="BN332" s="26"/>
      <c r="BO332" s="26"/>
      <c r="BP332" s="26"/>
      <c r="BQ332" s="26"/>
      <c r="BR332" s="26"/>
      <c r="BS332" s="27"/>
      <c r="BT332" s="26"/>
      <c r="BU332" s="26"/>
      <c r="BV332" s="26"/>
      <c r="BW332" s="27"/>
      <c r="BX332" s="26"/>
      <c r="BY332" s="26"/>
      <c r="BZ332" s="26"/>
      <c r="CA332" s="27"/>
      <c r="CB332" s="26"/>
      <c r="CC332" s="26"/>
      <c r="CD332" s="26"/>
      <c r="CE332" s="26"/>
    </row>
    <row r="333" spans="1:83" s="154" customFormat="1" ht="31.5" x14ac:dyDescent="0.25">
      <c r="A333" s="137" t="s">
        <v>295</v>
      </c>
      <c r="B333" s="75">
        <f t="shared" si="238"/>
        <v>237585.70000000007</v>
      </c>
      <c r="C333" s="75">
        <f t="shared" si="239"/>
        <v>263756.20000000007</v>
      </c>
      <c r="D333" s="75">
        <f t="shared" si="240"/>
        <v>263756.20000000007</v>
      </c>
      <c r="E333" s="75"/>
      <c r="F333" s="75">
        <f t="shared" ref="F333:F395" si="284">J333+N333+R333+V333+Z333+AD333+AH333+AL333+AP333+AT333+AX333+BB333+BF333+BJ333+BN333+BR333+BV333+BZ333+CD333</f>
        <v>187055.07818000004</v>
      </c>
      <c r="G333" s="29">
        <f t="shared" si="269"/>
        <v>70.919689539051589</v>
      </c>
      <c r="H333" s="28">
        <f>SUM(H334:H343)</f>
        <v>725.4</v>
      </c>
      <c r="I333" s="28">
        <f>SUM(I334:I343)</f>
        <v>473.9</v>
      </c>
      <c r="J333" s="28">
        <f>SUM(J334:J343)</f>
        <v>187.46057000000002</v>
      </c>
      <c r="K333" s="29">
        <f>J333/I333*100</f>
        <v>39.556988816205958</v>
      </c>
      <c r="L333" s="28">
        <f>SUM(L334:L343)</f>
        <v>163</v>
      </c>
      <c r="M333" s="28">
        <f>SUM(M334:M343)</f>
        <v>161.4</v>
      </c>
      <c r="N333" s="28">
        <f>SUM(N334:N343)</f>
        <v>86.577199999999991</v>
      </c>
      <c r="O333" s="29">
        <f>N333/M333*100</f>
        <v>53.641387856257737</v>
      </c>
      <c r="P333" s="28">
        <f>SUM(P334:P343)</f>
        <v>3974.4</v>
      </c>
      <c r="Q333" s="28">
        <f>SUM(Q334:Q343)</f>
        <v>1749.3</v>
      </c>
      <c r="R333" s="28">
        <f>SUM(R334:R343)</f>
        <v>1013.6950000000001</v>
      </c>
      <c r="S333" s="29">
        <f>R333/Q333*100</f>
        <v>57.948608014634431</v>
      </c>
      <c r="T333" s="28">
        <f>SUM(T334:T343)</f>
        <v>38884.300000000003</v>
      </c>
      <c r="U333" s="28">
        <f>SUM(U334:U343)</f>
        <v>44376.1</v>
      </c>
      <c r="V333" s="28">
        <f>SUM(V334:V343)</f>
        <v>35358.35929</v>
      </c>
      <c r="W333" s="29">
        <f>V333/U333*100</f>
        <v>79.678834530298971</v>
      </c>
      <c r="X333" s="28">
        <f>SUM(X334:X343)</f>
        <v>3817.9</v>
      </c>
      <c r="Y333" s="28">
        <f>SUM(Y334:Y343)</f>
        <v>3817.9</v>
      </c>
      <c r="Z333" s="28">
        <f>SUM(Z334:Z343)</f>
        <v>1405.1783300000002</v>
      </c>
      <c r="AA333" s="29">
        <f>Z333/Y333*100</f>
        <v>36.805006155216226</v>
      </c>
      <c r="AB333" s="28">
        <f>SUM(AB334:AB343)</f>
        <v>245.3</v>
      </c>
      <c r="AC333" s="28">
        <f>SUM(AC334:AC343)</f>
        <v>243.1</v>
      </c>
      <c r="AD333" s="28">
        <f>SUM(AD334:AD343)</f>
        <v>109.20010000000001</v>
      </c>
      <c r="AE333" s="29">
        <f>AD333/AC333*100</f>
        <v>44.919827231591938</v>
      </c>
      <c r="AF333" s="28">
        <f>SUM(AF334:AF343)</f>
        <v>172560.6</v>
      </c>
      <c r="AG333" s="28">
        <f>SUM(AG334:AG343)</f>
        <v>186900.5</v>
      </c>
      <c r="AH333" s="28">
        <f>SUM(AH334:AH343)</f>
        <v>134023.66948000001</v>
      </c>
      <c r="AI333" s="29">
        <f>AH333/AG333*100</f>
        <v>71.708566579543671</v>
      </c>
      <c r="AJ333" s="28">
        <f>SUM(AJ334:AJ343)</f>
        <v>933.5</v>
      </c>
      <c r="AK333" s="28">
        <f>SUM(AK334:AK343)</f>
        <v>933.5</v>
      </c>
      <c r="AL333" s="28">
        <f>SUM(AL334:AL343)</f>
        <v>653.18968000000007</v>
      </c>
      <c r="AM333" s="28">
        <f>AL333/AK333*100</f>
        <v>69.97211355115158</v>
      </c>
      <c r="AN333" s="28">
        <f t="shared" ref="AN333" si="285">SUM(AN334:AN343)</f>
        <v>0</v>
      </c>
      <c r="AO333" s="28">
        <f t="shared" ref="AO333:BB333" si="286">SUM(AO334:AO343)</f>
        <v>0</v>
      </c>
      <c r="AP333" s="28">
        <f t="shared" si="286"/>
        <v>0</v>
      </c>
      <c r="AQ333" s="28">
        <f t="shared" si="286"/>
        <v>0</v>
      </c>
      <c r="AR333" s="28">
        <f t="shared" ref="AR333" si="287">SUM(AR334:AR343)</f>
        <v>466.7</v>
      </c>
      <c r="AS333" s="28">
        <f t="shared" si="286"/>
        <v>466.7</v>
      </c>
      <c r="AT333" s="28">
        <f t="shared" si="286"/>
        <v>52.266910000000003</v>
      </c>
      <c r="AU333" s="28">
        <f t="shared" si="286"/>
        <v>11.199252196271695</v>
      </c>
      <c r="AV333" s="28">
        <f t="shared" ref="AV333" si="288">SUM(AV334:AV343)</f>
        <v>466.7</v>
      </c>
      <c r="AW333" s="28">
        <f t="shared" si="286"/>
        <v>466.7</v>
      </c>
      <c r="AX333" s="28">
        <f t="shared" si="286"/>
        <v>350.02499999999998</v>
      </c>
      <c r="AY333" s="28">
        <f t="shared" si="286"/>
        <v>75</v>
      </c>
      <c r="AZ333" s="28">
        <f t="shared" ref="AZ333" si="289">SUM(AZ334:AZ343)</f>
        <v>1494.7</v>
      </c>
      <c r="BA333" s="28">
        <f t="shared" si="286"/>
        <v>1494.7</v>
      </c>
      <c r="BB333" s="28">
        <f t="shared" si="286"/>
        <v>1121.4000000000001</v>
      </c>
      <c r="BC333" s="29">
        <f>BB333/BA333*100</f>
        <v>75.025088646551154</v>
      </c>
      <c r="BD333" s="28">
        <v>0</v>
      </c>
      <c r="BE333" s="28">
        <f t="shared" ref="BE333:BJ333" si="290">SUM(BE334:BE343)</f>
        <v>0</v>
      </c>
      <c r="BF333" s="28">
        <f t="shared" si="290"/>
        <v>0</v>
      </c>
      <c r="BG333" s="28">
        <f t="shared" si="290"/>
        <v>0</v>
      </c>
      <c r="BH333" s="28">
        <f t="shared" si="290"/>
        <v>2498.6999999999998</v>
      </c>
      <c r="BI333" s="28">
        <f t="shared" si="290"/>
        <v>2501.8000000000002</v>
      </c>
      <c r="BJ333" s="28">
        <f t="shared" si="290"/>
        <v>1599.5149000000001</v>
      </c>
      <c r="BK333" s="28">
        <f t="shared" si="283"/>
        <v>63.93456311455752</v>
      </c>
      <c r="BL333" s="28">
        <f>SUM(BL334:BL343)</f>
        <v>10546.2</v>
      </c>
      <c r="BM333" s="28">
        <f>SUM(BM334:BM343)</f>
        <v>18982.900000000001</v>
      </c>
      <c r="BN333" s="28">
        <f>SUM(BN334:BN343)</f>
        <v>11086.64942</v>
      </c>
      <c r="BO333" s="29">
        <f>BN333/BM333*100</f>
        <v>58.403349435544612</v>
      </c>
      <c r="BP333" s="28">
        <f>SUM(BP334:BP343)</f>
        <v>793.8</v>
      </c>
      <c r="BQ333" s="28">
        <f>SUM(BQ334:BQ343)</f>
        <v>1174</v>
      </c>
      <c r="BR333" s="28">
        <f>SUM(BR334:BR343)</f>
        <v>0</v>
      </c>
      <c r="BS333" s="29">
        <f>BR333/BQ333*100</f>
        <v>0</v>
      </c>
      <c r="BT333" s="28">
        <f>SUM(BT334:BT343)</f>
        <v>3.8</v>
      </c>
      <c r="BU333" s="28">
        <f>SUM(BU334:BU343)</f>
        <v>3</v>
      </c>
      <c r="BV333" s="28">
        <f>SUM(BV334:BV343)</f>
        <v>1.5</v>
      </c>
      <c r="BW333" s="29">
        <f>BV333/BU333*100</f>
        <v>50</v>
      </c>
      <c r="BX333" s="28"/>
      <c r="BY333" s="28"/>
      <c r="BZ333" s="28"/>
      <c r="CA333" s="29"/>
      <c r="CB333" s="28">
        <f>SUM(CB334:CB343)</f>
        <v>10.7</v>
      </c>
      <c r="CC333" s="28">
        <f>SUM(CC334:CC343)</f>
        <v>10.7</v>
      </c>
      <c r="CD333" s="28">
        <f>SUM(CD334:CD343)</f>
        <v>6.3923000000000005</v>
      </c>
      <c r="CE333" s="29">
        <f>CD333/CC333*100</f>
        <v>59.741121495327107</v>
      </c>
    </row>
    <row r="334" spans="1:83" x14ac:dyDescent="0.25">
      <c r="A334" s="135" t="s">
        <v>227</v>
      </c>
      <c r="B334" s="30">
        <f t="shared" si="238"/>
        <v>235087.00000000006</v>
      </c>
      <c r="C334" s="30">
        <f t="shared" si="239"/>
        <v>261254.40000000005</v>
      </c>
      <c r="D334" s="30">
        <f t="shared" si="240"/>
        <v>261254.40000000005</v>
      </c>
      <c r="E334" s="30"/>
      <c r="F334" s="30">
        <f t="shared" si="284"/>
        <v>185455.56328000003</v>
      </c>
      <c r="G334" s="27">
        <f t="shared" si="269"/>
        <v>70.98657985473163</v>
      </c>
      <c r="H334" s="27">
        <v>725.4</v>
      </c>
      <c r="I334" s="27">
        <v>473.9</v>
      </c>
      <c r="J334" s="27">
        <v>187.46057000000002</v>
      </c>
      <c r="K334" s="27">
        <f>J334/I334*100</f>
        <v>39.556988816205958</v>
      </c>
      <c r="L334" s="27">
        <v>163</v>
      </c>
      <c r="M334" s="27">
        <v>161.4</v>
      </c>
      <c r="N334" s="27">
        <v>86.577199999999991</v>
      </c>
      <c r="O334" s="27">
        <f>N334/M334*100</f>
        <v>53.641387856257737</v>
      </c>
      <c r="P334" s="27">
        <v>3974.4</v>
      </c>
      <c r="Q334" s="27">
        <v>1749.3</v>
      </c>
      <c r="R334" s="27">
        <v>1013.6950000000001</v>
      </c>
      <c r="S334" s="27">
        <f>R334/Q334*100</f>
        <v>57.948608014634431</v>
      </c>
      <c r="T334" s="27">
        <v>38884.300000000003</v>
      </c>
      <c r="U334" s="27">
        <v>44376.1</v>
      </c>
      <c r="V334" s="27">
        <v>35358.35929</v>
      </c>
      <c r="W334" s="27">
        <f>V334/U334*100</f>
        <v>79.678834530298971</v>
      </c>
      <c r="X334" s="27">
        <v>3817.9</v>
      </c>
      <c r="Y334" s="27">
        <v>3817.9</v>
      </c>
      <c r="Z334" s="27">
        <v>1405.1783300000002</v>
      </c>
      <c r="AA334" s="27">
        <f>Z334/Y334*100</f>
        <v>36.805006155216226</v>
      </c>
      <c r="AB334" s="27">
        <v>245.3</v>
      </c>
      <c r="AC334" s="27">
        <v>243.1</v>
      </c>
      <c r="AD334" s="27">
        <v>109.20010000000001</v>
      </c>
      <c r="AE334" s="27">
        <f>AD334/AC334*100</f>
        <v>44.919827231591938</v>
      </c>
      <c r="AF334" s="27">
        <v>172560.6</v>
      </c>
      <c r="AG334" s="27">
        <v>186900.5</v>
      </c>
      <c r="AH334" s="27">
        <v>134023.66948000001</v>
      </c>
      <c r="AI334" s="27">
        <f>AH334/AG334*100</f>
        <v>71.708566579543671</v>
      </c>
      <c r="AJ334" s="27">
        <v>933.5</v>
      </c>
      <c r="AK334" s="27">
        <v>933.5</v>
      </c>
      <c r="AL334" s="27">
        <v>653.18968000000007</v>
      </c>
      <c r="AM334" s="26">
        <f>AL334/AK334*100</f>
        <v>69.97211355115158</v>
      </c>
      <c r="AN334" s="27"/>
      <c r="AO334" s="27"/>
      <c r="AP334" s="27"/>
      <c r="AQ334" s="27"/>
      <c r="AR334" s="27">
        <v>466.7</v>
      </c>
      <c r="AS334" s="27">
        <v>466.7</v>
      </c>
      <c r="AT334" s="27">
        <v>52.266910000000003</v>
      </c>
      <c r="AU334" s="27">
        <f>AT334/AS334*100</f>
        <v>11.199252196271695</v>
      </c>
      <c r="AV334" s="27">
        <v>466.7</v>
      </c>
      <c r="AW334" s="27">
        <v>466.7</v>
      </c>
      <c r="AX334" s="27">
        <v>350.02499999999998</v>
      </c>
      <c r="AY334" s="27">
        <f>AX334/AW334*100</f>
        <v>75</v>
      </c>
      <c r="AZ334" s="27">
        <v>1494.7</v>
      </c>
      <c r="BA334" s="27">
        <v>1494.7</v>
      </c>
      <c r="BB334" s="27">
        <v>1121.4000000000001</v>
      </c>
      <c r="BC334" s="27">
        <f>BB334/BA334*100</f>
        <v>75.025088646551154</v>
      </c>
      <c r="BD334" s="27">
        <v>0</v>
      </c>
      <c r="BE334" s="27">
        <v>0</v>
      </c>
      <c r="BF334" s="27">
        <v>0</v>
      </c>
      <c r="BG334" s="27"/>
      <c r="BH334" s="27"/>
      <c r="BI334" s="27"/>
      <c r="BJ334" s="27"/>
      <c r="BK334" s="26"/>
      <c r="BL334" s="27">
        <v>10546.2</v>
      </c>
      <c r="BM334" s="27">
        <v>18982.900000000001</v>
      </c>
      <c r="BN334" s="27">
        <v>11086.64942</v>
      </c>
      <c r="BO334" s="27">
        <f>BN334/BM334*100</f>
        <v>58.403349435544612</v>
      </c>
      <c r="BP334" s="27">
        <v>793.8</v>
      </c>
      <c r="BQ334" s="27">
        <v>1174</v>
      </c>
      <c r="BR334" s="27">
        <v>0</v>
      </c>
      <c r="BS334" s="27">
        <f>BR334/BQ334*100</f>
        <v>0</v>
      </c>
      <c r="BT334" s="27">
        <v>3.8</v>
      </c>
      <c r="BU334" s="27">
        <v>3</v>
      </c>
      <c r="BV334" s="27">
        <v>1.5</v>
      </c>
      <c r="BW334" s="27">
        <f>BV334/BU334*100</f>
        <v>50</v>
      </c>
      <c r="BX334" s="27"/>
      <c r="BY334" s="27"/>
      <c r="BZ334" s="27"/>
      <c r="CA334" s="27"/>
      <c r="CB334" s="27">
        <v>10.7</v>
      </c>
      <c r="CC334" s="27">
        <v>10.7</v>
      </c>
      <c r="CD334" s="27">
        <v>6.3923000000000005</v>
      </c>
      <c r="CE334" s="27">
        <f>CD334/CC334*100</f>
        <v>59.741121495327107</v>
      </c>
    </row>
    <row r="335" spans="1:83" x14ac:dyDescent="0.25">
      <c r="A335" s="135" t="s">
        <v>484</v>
      </c>
      <c r="B335" s="30">
        <f t="shared" si="238"/>
        <v>347</v>
      </c>
      <c r="C335" s="30">
        <f t="shared" si="239"/>
        <v>347.5</v>
      </c>
      <c r="D335" s="30">
        <f t="shared" si="240"/>
        <v>347.5</v>
      </c>
      <c r="E335" s="30"/>
      <c r="F335" s="30">
        <f t="shared" si="284"/>
        <v>220.02933999999999</v>
      </c>
      <c r="G335" s="26">
        <f t="shared" si="269"/>
        <v>63.317795683453241</v>
      </c>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7"/>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v>347</v>
      </c>
      <c r="BI335" s="26">
        <v>347.5</v>
      </c>
      <c r="BJ335" s="26">
        <v>220.02933999999999</v>
      </c>
      <c r="BK335" s="26">
        <f>BJ335/BI335*100</f>
        <v>63.317795683453241</v>
      </c>
      <c r="BL335" s="26"/>
      <c r="BM335" s="26"/>
      <c r="BN335" s="26"/>
      <c r="BO335" s="26"/>
      <c r="BP335" s="26"/>
      <c r="BQ335" s="26"/>
      <c r="BR335" s="26"/>
      <c r="BS335" s="27"/>
      <c r="BT335" s="26"/>
      <c r="BU335" s="26"/>
      <c r="BV335" s="26"/>
      <c r="BW335" s="27"/>
      <c r="BX335" s="26"/>
      <c r="BY335" s="26"/>
      <c r="BZ335" s="26"/>
      <c r="CA335" s="27"/>
      <c r="CB335" s="26"/>
      <c r="CC335" s="26"/>
      <c r="CD335" s="26"/>
      <c r="CE335" s="26"/>
    </row>
    <row r="336" spans="1:83" x14ac:dyDescent="0.25">
      <c r="A336" s="135" t="s">
        <v>532</v>
      </c>
      <c r="B336" s="30">
        <f t="shared" ref="B336:B396" si="291">H336+L336+P336+T336+X336+AB336+AF336+AJ336+AN336+AR336+AV336+AZ336+BD336+BH336+BL336+BP336+BT336+BX336+CB336</f>
        <v>0</v>
      </c>
      <c r="C336" s="30">
        <f t="shared" ref="C336:C396" si="292">I336+M336+Q336+U336+Y336+AC336+AG336+AK336+AO336+AS336+AW336+BA336+BE336+BI336+BM336+BQ336+BU336+BY336+CC336</f>
        <v>0</v>
      </c>
      <c r="D336" s="30">
        <f t="shared" ref="D336:D396" si="293">I336+M336+Q336+U336+Y336+AC336+AG336+AK336+AO336+AS336+AW336+BA336+BE336+BI336+BM336+BQ336+BU336+BY336+CC336</f>
        <v>0</v>
      </c>
      <c r="E336" s="30"/>
      <c r="F336" s="30">
        <f t="shared" si="284"/>
        <v>0</v>
      </c>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7"/>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7"/>
      <c r="BT336" s="26"/>
      <c r="BU336" s="26"/>
      <c r="BV336" s="26"/>
      <c r="BW336" s="27"/>
      <c r="BX336" s="26"/>
      <c r="BY336" s="26"/>
      <c r="BZ336" s="26"/>
      <c r="CA336" s="27"/>
      <c r="CB336" s="26"/>
      <c r="CC336" s="26"/>
      <c r="CD336" s="26"/>
      <c r="CE336" s="26"/>
    </row>
    <row r="337" spans="1:83" x14ac:dyDescent="0.25">
      <c r="A337" s="135" t="s">
        <v>485</v>
      </c>
      <c r="B337" s="30">
        <f t="shared" si="291"/>
        <v>138.80000000000001</v>
      </c>
      <c r="C337" s="30">
        <f t="shared" si="292"/>
        <v>139</v>
      </c>
      <c r="D337" s="30">
        <f t="shared" si="293"/>
        <v>139</v>
      </c>
      <c r="E337" s="30"/>
      <c r="F337" s="30">
        <f t="shared" si="284"/>
        <v>87.010859999999994</v>
      </c>
      <c r="G337" s="26">
        <f>F337/C337*100</f>
        <v>62.597741007194244</v>
      </c>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7"/>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v>138.80000000000001</v>
      </c>
      <c r="BI337" s="26">
        <v>139</v>
      </c>
      <c r="BJ337" s="26">
        <v>87.010859999999994</v>
      </c>
      <c r="BK337" s="26">
        <f>BJ337/BI337*100</f>
        <v>62.597741007194244</v>
      </c>
      <c r="BL337" s="26"/>
      <c r="BM337" s="26"/>
      <c r="BN337" s="26"/>
      <c r="BO337" s="26"/>
      <c r="BP337" s="26"/>
      <c r="BQ337" s="26"/>
      <c r="BR337" s="26"/>
      <c r="BS337" s="27"/>
      <c r="BT337" s="26"/>
      <c r="BU337" s="26"/>
      <c r="BV337" s="26"/>
      <c r="BW337" s="27"/>
      <c r="BX337" s="26"/>
      <c r="BY337" s="26"/>
      <c r="BZ337" s="26"/>
      <c r="CA337" s="27"/>
      <c r="CB337" s="26"/>
      <c r="CC337" s="26"/>
      <c r="CD337" s="26"/>
      <c r="CE337" s="26"/>
    </row>
    <row r="338" spans="1:83" x14ac:dyDescent="0.25">
      <c r="A338" s="135" t="s">
        <v>486</v>
      </c>
      <c r="B338" s="30">
        <f t="shared" si="291"/>
        <v>138.80000000000001</v>
      </c>
      <c r="C338" s="30">
        <f t="shared" si="292"/>
        <v>139</v>
      </c>
      <c r="D338" s="30">
        <f t="shared" si="293"/>
        <v>139</v>
      </c>
      <c r="E338" s="30"/>
      <c r="F338" s="30">
        <f t="shared" si="284"/>
        <v>85.359949999999998</v>
      </c>
      <c r="G338" s="26">
        <f>F338/C338*100</f>
        <v>61.410035971223017</v>
      </c>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7"/>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v>138.80000000000001</v>
      </c>
      <c r="BI338" s="26">
        <v>139</v>
      </c>
      <c r="BJ338" s="26">
        <v>85.359949999999998</v>
      </c>
      <c r="BK338" s="26">
        <f>BJ338/BI338*100</f>
        <v>61.410035971223017</v>
      </c>
      <c r="BL338" s="26"/>
      <c r="BM338" s="26"/>
      <c r="BN338" s="26"/>
      <c r="BO338" s="26"/>
      <c r="BP338" s="26"/>
      <c r="BQ338" s="26"/>
      <c r="BR338" s="26"/>
      <c r="BS338" s="27"/>
      <c r="BT338" s="26"/>
      <c r="BU338" s="26"/>
      <c r="BV338" s="26"/>
      <c r="BW338" s="27"/>
      <c r="BX338" s="26"/>
      <c r="BY338" s="26"/>
      <c r="BZ338" s="26"/>
      <c r="CA338" s="27"/>
      <c r="CB338" s="26"/>
      <c r="CC338" s="26"/>
      <c r="CD338" s="26"/>
      <c r="CE338" s="26"/>
    </row>
    <row r="339" spans="1:83" x14ac:dyDescent="0.25">
      <c r="A339" s="135" t="s">
        <v>533</v>
      </c>
      <c r="B339" s="30">
        <f t="shared" si="291"/>
        <v>0</v>
      </c>
      <c r="C339" s="30">
        <f t="shared" si="292"/>
        <v>0</v>
      </c>
      <c r="D339" s="30">
        <f t="shared" si="293"/>
        <v>0</v>
      </c>
      <c r="E339" s="30"/>
      <c r="F339" s="30">
        <f t="shared" si="284"/>
        <v>0</v>
      </c>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7"/>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7"/>
      <c r="BT339" s="26"/>
      <c r="BU339" s="26"/>
      <c r="BV339" s="26"/>
      <c r="BW339" s="27"/>
      <c r="BX339" s="26"/>
      <c r="BY339" s="26"/>
      <c r="BZ339" s="26"/>
      <c r="CA339" s="27"/>
      <c r="CB339" s="26"/>
      <c r="CC339" s="26"/>
      <c r="CD339" s="26"/>
      <c r="CE339" s="26"/>
    </row>
    <row r="340" spans="1:83" x14ac:dyDescent="0.25">
      <c r="A340" s="135" t="s">
        <v>292</v>
      </c>
      <c r="B340" s="30">
        <f t="shared" si="291"/>
        <v>347</v>
      </c>
      <c r="C340" s="30">
        <f t="shared" si="292"/>
        <v>347.5</v>
      </c>
      <c r="D340" s="30">
        <f t="shared" si="293"/>
        <v>347.5</v>
      </c>
      <c r="E340" s="30"/>
      <c r="F340" s="30">
        <f t="shared" si="284"/>
        <v>218.62816000000001</v>
      </c>
      <c r="G340" s="26">
        <f t="shared" ref="G340:G353" si="294">F340/C340*100</f>
        <v>62.914578417266185</v>
      </c>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7"/>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v>347</v>
      </c>
      <c r="BI340" s="26">
        <v>347.5</v>
      </c>
      <c r="BJ340" s="26">
        <v>218.62816000000001</v>
      </c>
      <c r="BK340" s="26">
        <f>BJ340/BI340*100</f>
        <v>62.914578417266185</v>
      </c>
      <c r="BL340" s="26"/>
      <c r="BM340" s="26"/>
      <c r="BN340" s="26"/>
      <c r="BO340" s="26"/>
      <c r="BP340" s="26"/>
      <c r="BQ340" s="26"/>
      <c r="BR340" s="26"/>
      <c r="BS340" s="27"/>
      <c r="BT340" s="26"/>
      <c r="BU340" s="26"/>
      <c r="BV340" s="26"/>
      <c r="BW340" s="27"/>
      <c r="BX340" s="26"/>
      <c r="BY340" s="26"/>
      <c r="BZ340" s="26"/>
      <c r="CA340" s="27"/>
      <c r="CB340" s="26"/>
      <c r="CC340" s="26"/>
      <c r="CD340" s="26"/>
      <c r="CE340" s="26"/>
    </row>
    <row r="341" spans="1:83" x14ac:dyDescent="0.25">
      <c r="A341" s="135" t="s">
        <v>291</v>
      </c>
      <c r="B341" s="30">
        <f t="shared" si="291"/>
        <v>138.80000000000001</v>
      </c>
      <c r="C341" s="30">
        <f t="shared" si="292"/>
        <v>139</v>
      </c>
      <c r="D341" s="30">
        <f t="shared" si="293"/>
        <v>139</v>
      </c>
      <c r="E341" s="30"/>
      <c r="F341" s="30">
        <f t="shared" si="284"/>
        <v>79.588239999999999</v>
      </c>
      <c r="G341" s="26">
        <f t="shared" si="294"/>
        <v>57.257726618705043</v>
      </c>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7"/>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v>138.80000000000001</v>
      </c>
      <c r="BI341" s="26">
        <v>139</v>
      </c>
      <c r="BJ341" s="26">
        <v>79.588239999999999</v>
      </c>
      <c r="BK341" s="26">
        <f>BJ341/BI341*100</f>
        <v>57.257726618705043</v>
      </c>
      <c r="BL341" s="26"/>
      <c r="BM341" s="26"/>
      <c r="BN341" s="26"/>
      <c r="BO341" s="26"/>
      <c r="BP341" s="26"/>
      <c r="BQ341" s="26"/>
      <c r="BR341" s="26"/>
      <c r="BS341" s="27"/>
      <c r="BT341" s="26"/>
      <c r="BU341" s="26"/>
      <c r="BV341" s="26"/>
      <c r="BW341" s="27"/>
      <c r="BX341" s="26"/>
      <c r="BY341" s="26"/>
      <c r="BZ341" s="26"/>
      <c r="CA341" s="27"/>
      <c r="CB341" s="26"/>
      <c r="CC341" s="26"/>
      <c r="CD341" s="26"/>
      <c r="CE341" s="26"/>
    </row>
    <row r="342" spans="1:83" x14ac:dyDescent="0.25">
      <c r="A342" s="135" t="s">
        <v>294</v>
      </c>
      <c r="B342" s="30">
        <f t="shared" si="291"/>
        <v>347</v>
      </c>
      <c r="C342" s="30">
        <f t="shared" si="292"/>
        <v>347.5</v>
      </c>
      <c r="D342" s="30">
        <f t="shared" si="293"/>
        <v>347.5</v>
      </c>
      <c r="E342" s="30"/>
      <c r="F342" s="30">
        <f t="shared" si="284"/>
        <v>223.89670999999998</v>
      </c>
      <c r="G342" s="26">
        <f t="shared" si="294"/>
        <v>64.430707913669067</v>
      </c>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7"/>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v>347</v>
      </c>
      <c r="BI342" s="26">
        <v>347.5</v>
      </c>
      <c r="BJ342" s="26">
        <v>223.89670999999998</v>
      </c>
      <c r="BK342" s="26">
        <f>BJ342/BI342*100</f>
        <v>64.430707913669067</v>
      </c>
      <c r="BL342" s="26"/>
      <c r="BM342" s="26"/>
      <c r="BN342" s="26"/>
      <c r="BO342" s="26"/>
      <c r="BP342" s="26"/>
      <c r="BQ342" s="26"/>
      <c r="BR342" s="26"/>
      <c r="BS342" s="27"/>
      <c r="BT342" s="26"/>
      <c r="BU342" s="26"/>
      <c r="BV342" s="26"/>
      <c r="BW342" s="27"/>
      <c r="BX342" s="26"/>
      <c r="BY342" s="26"/>
      <c r="BZ342" s="26"/>
      <c r="CA342" s="27"/>
      <c r="CB342" s="26"/>
      <c r="CC342" s="26"/>
      <c r="CD342" s="26"/>
      <c r="CE342" s="26"/>
    </row>
    <row r="343" spans="1:83" x14ac:dyDescent="0.25">
      <c r="A343" s="135" t="s">
        <v>293</v>
      </c>
      <c r="B343" s="30">
        <f t="shared" si="291"/>
        <v>1041.3</v>
      </c>
      <c r="C343" s="30">
        <f t="shared" si="292"/>
        <v>1042.3</v>
      </c>
      <c r="D343" s="30">
        <f t="shared" si="293"/>
        <v>1042.3</v>
      </c>
      <c r="E343" s="30"/>
      <c r="F343" s="30">
        <f t="shared" si="284"/>
        <v>685.00164000000007</v>
      </c>
      <c r="G343" s="26">
        <f t="shared" si="294"/>
        <v>65.720199558668341</v>
      </c>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7"/>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v>1041.3</v>
      </c>
      <c r="BI343" s="26">
        <v>1042.3</v>
      </c>
      <c r="BJ343" s="26">
        <v>685.00164000000007</v>
      </c>
      <c r="BK343" s="26">
        <f>BJ343/BI343*100</f>
        <v>65.720199558668341</v>
      </c>
      <c r="BL343" s="26"/>
      <c r="BM343" s="26"/>
      <c r="BN343" s="26"/>
      <c r="BO343" s="26"/>
      <c r="BP343" s="26"/>
      <c r="BQ343" s="26"/>
      <c r="BR343" s="26"/>
      <c r="BS343" s="27"/>
      <c r="BT343" s="26"/>
      <c r="BU343" s="26"/>
      <c r="BV343" s="26"/>
      <c r="BW343" s="27"/>
      <c r="BX343" s="26"/>
      <c r="BY343" s="26"/>
      <c r="BZ343" s="26"/>
      <c r="CA343" s="27"/>
      <c r="CB343" s="26"/>
      <c r="CC343" s="26"/>
      <c r="CD343" s="26"/>
      <c r="CE343" s="26"/>
    </row>
    <row r="344" spans="1:83" s="154" customFormat="1" ht="31.5" x14ac:dyDescent="0.25">
      <c r="A344" s="136" t="s">
        <v>284</v>
      </c>
      <c r="B344" s="75">
        <f t="shared" si="291"/>
        <v>339581.6</v>
      </c>
      <c r="C344" s="75">
        <f t="shared" si="292"/>
        <v>384830.9</v>
      </c>
      <c r="D344" s="75">
        <f t="shared" si="293"/>
        <v>384830.9</v>
      </c>
      <c r="E344" s="75"/>
      <c r="F344" s="75">
        <f t="shared" si="284"/>
        <v>307165.71477999992</v>
      </c>
      <c r="G344" s="29">
        <f t="shared" si="294"/>
        <v>79.818360422720701</v>
      </c>
      <c r="H344" s="29">
        <f>SUM(H345:H351)</f>
        <v>55.6</v>
      </c>
      <c r="I344" s="29">
        <f>SUM(I345:I351)</f>
        <v>55.6</v>
      </c>
      <c r="J344" s="29">
        <f>SUM(J345:J351)</f>
        <v>40.33334</v>
      </c>
      <c r="K344" s="29">
        <f>J344/I344*100</f>
        <v>72.541978417266179</v>
      </c>
      <c r="L344" s="29">
        <f>SUM(L345:L351)</f>
        <v>156.19999999999999</v>
      </c>
      <c r="M344" s="29">
        <f>SUM(M345:M351)</f>
        <v>154.6</v>
      </c>
      <c r="N344" s="29">
        <f>SUM(N345:N351)</f>
        <v>98.867179999999991</v>
      </c>
      <c r="O344" s="29">
        <f>N344/M344*100</f>
        <v>63.950310478654593</v>
      </c>
      <c r="P344" s="29">
        <f>SUM(P345:P351)</f>
        <v>6108.8</v>
      </c>
      <c r="Q344" s="29">
        <f>SUM(Q345:Q351)</f>
        <v>4154.2</v>
      </c>
      <c r="R344" s="29">
        <f>SUM(R345:R351)</f>
        <v>3574.61735</v>
      </c>
      <c r="S344" s="29">
        <f>R344/Q344*100</f>
        <v>86.048272832314282</v>
      </c>
      <c r="T344" s="29">
        <f>SUM(T345:T351)</f>
        <v>29525.9</v>
      </c>
      <c r="U344" s="29">
        <f>SUM(U345:U351)</f>
        <v>34808.800000000003</v>
      </c>
      <c r="V344" s="29">
        <f>SUM(V345:V351)</f>
        <v>29454.1237</v>
      </c>
      <c r="W344" s="29">
        <f>V344/U344*100</f>
        <v>84.616889119992649</v>
      </c>
      <c r="X344" s="29">
        <f>SUM(X345:X351)</f>
        <v>3966.1</v>
      </c>
      <c r="Y344" s="29">
        <f>SUM(Y345:Y351)</f>
        <v>3966.1</v>
      </c>
      <c r="Z344" s="29">
        <f>SUM(Z345:Z351)</f>
        <v>2780.6990000000001</v>
      </c>
      <c r="AA344" s="29">
        <f>Z344/Y344*100</f>
        <v>70.111671415244203</v>
      </c>
      <c r="AB344" s="29">
        <f>SUM(AB345:AB351)</f>
        <v>244.6</v>
      </c>
      <c r="AC344" s="29">
        <f>SUM(AC345:AC351)</f>
        <v>242.4</v>
      </c>
      <c r="AD344" s="29">
        <f>SUM(AD345:AD351)</f>
        <v>133.66068999999999</v>
      </c>
      <c r="AE344" s="29">
        <f>AD344/AC344*100</f>
        <v>55.140548679867983</v>
      </c>
      <c r="AF344" s="29">
        <f>SUM(AF345:AF351)</f>
        <v>276295.2</v>
      </c>
      <c r="AG344" s="29">
        <f>SUM(AG345:AG351)</f>
        <v>302764.40000000002</v>
      </c>
      <c r="AH344" s="29">
        <f>SUM(AH345:AH351)</f>
        <v>245239.16399999999</v>
      </c>
      <c r="AI344" s="29">
        <f>AH344/AG344*100</f>
        <v>81</v>
      </c>
      <c r="AJ344" s="29">
        <f>SUM(AJ345:AJ351)</f>
        <v>933.5</v>
      </c>
      <c r="AK344" s="29">
        <f>SUM(AK345:AK351)</f>
        <v>933.5</v>
      </c>
      <c r="AL344" s="29">
        <f>SUM(AL345:AL351)</f>
        <v>466.27896999999996</v>
      </c>
      <c r="AM344" s="28">
        <f>AL344/AK344*100</f>
        <v>49.949541510444561</v>
      </c>
      <c r="AN344" s="29">
        <f>SUM(AN345:AN351)</f>
        <v>11.3</v>
      </c>
      <c r="AO344" s="29">
        <f>SUM(AO345:AO351)</f>
        <v>11.3</v>
      </c>
      <c r="AP344" s="29">
        <f>SUM(AP345:AP351)</f>
        <v>1.2264000000000002</v>
      </c>
      <c r="AQ344" s="29">
        <f>AP344/AO344*100</f>
        <v>10.853097345132744</v>
      </c>
      <c r="AR344" s="29">
        <f t="shared" ref="AR344" si="295">SUM(AR345:AR351)</f>
        <v>466.7</v>
      </c>
      <c r="AS344" s="29">
        <f t="shared" ref="AS344:BB344" si="296">SUM(AS345:AS351)</f>
        <v>466.7</v>
      </c>
      <c r="AT344" s="29">
        <f t="shared" si="296"/>
        <v>147.67354</v>
      </c>
      <c r="AU344" s="29">
        <f t="shared" si="296"/>
        <v>31.642069852153419</v>
      </c>
      <c r="AV344" s="29">
        <f t="shared" ref="AV344" si="297">SUM(AV345:AV351)</f>
        <v>466.7</v>
      </c>
      <c r="AW344" s="29">
        <f t="shared" si="296"/>
        <v>466.7</v>
      </c>
      <c r="AX344" s="29">
        <f t="shared" si="296"/>
        <v>175.70392000000001</v>
      </c>
      <c r="AY344" s="29">
        <f t="shared" si="296"/>
        <v>37.648150846368125</v>
      </c>
      <c r="AZ344" s="29">
        <f t="shared" ref="AZ344" si="298">SUM(AZ345:AZ351)</f>
        <v>1694.8</v>
      </c>
      <c r="BA344" s="29">
        <f t="shared" si="296"/>
        <v>1694.8</v>
      </c>
      <c r="BB344" s="29">
        <f t="shared" si="296"/>
        <v>1270.8</v>
      </c>
      <c r="BC344" s="29">
        <f>BB344/BA344*100</f>
        <v>74.982298796318148</v>
      </c>
      <c r="BD344" s="29">
        <v>0</v>
      </c>
      <c r="BE344" s="29">
        <f t="shared" ref="BE344:BJ344" si="299">SUM(BE345:BE351)</f>
        <v>0</v>
      </c>
      <c r="BF344" s="29">
        <f t="shared" si="299"/>
        <v>0</v>
      </c>
      <c r="BG344" s="29">
        <f t="shared" si="299"/>
        <v>0</v>
      </c>
      <c r="BH344" s="29">
        <f t="shared" si="299"/>
        <v>1873.8</v>
      </c>
      <c r="BI344" s="29">
        <f t="shared" si="299"/>
        <v>1876.5</v>
      </c>
      <c r="BJ344" s="29">
        <f t="shared" si="299"/>
        <v>1232.3666899999998</v>
      </c>
      <c r="BK344" s="28">
        <f>BJ344/BI344*100</f>
        <v>65.673684519051406</v>
      </c>
      <c r="BL344" s="29">
        <f>SUM(BL345:BL351)</f>
        <v>17342.599999999999</v>
      </c>
      <c r="BM344" s="29">
        <f>SUM(BM345:BM351)</f>
        <v>32554.3</v>
      </c>
      <c r="BN344" s="29">
        <f>SUM(BN345:BN351)</f>
        <v>22550.2</v>
      </c>
      <c r="BO344" s="29">
        <f>BN344/BM344*100</f>
        <v>69.269497424303395</v>
      </c>
      <c r="BP344" s="29">
        <f>SUM(BP345:BP351)</f>
        <v>436.6</v>
      </c>
      <c r="BQ344" s="29">
        <f>SUM(BQ345:BQ351)</f>
        <v>678.6</v>
      </c>
      <c r="BR344" s="29">
        <f>SUM(BR345:BR351)</f>
        <v>0</v>
      </c>
      <c r="BS344" s="29">
        <f>BR344/BQ344*100</f>
        <v>0</v>
      </c>
      <c r="BT344" s="29">
        <f>SUM(BT345:BT351)</f>
        <v>3.2</v>
      </c>
      <c r="BU344" s="29">
        <f>SUM(BU345:BU351)</f>
        <v>2.4</v>
      </c>
      <c r="BV344" s="29">
        <f>SUM(BV345:BV351)</f>
        <v>0</v>
      </c>
      <c r="BW344" s="29">
        <f>BV344/BU344*100</f>
        <v>0</v>
      </c>
      <c r="BX344" s="29"/>
      <c r="BY344" s="29"/>
      <c r="BZ344" s="29"/>
      <c r="CA344" s="29"/>
      <c r="CB344" s="29">
        <f>SUM(CB345:CB351)</f>
        <v>0</v>
      </c>
      <c r="CC344" s="29">
        <f>SUM(CC345:CC351)</f>
        <v>0</v>
      </c>
      <c r="CD344" s="29">
        <f>SUM(CD345:CD351)</f>
        <v>0</v>
      </c>
      <c r="CE344" s="29"/>
    </row>
    <row r="345" spans="1:83" ht="17.25" customHeight="1" x14ac:dyDescent="0.25">
      <c r="A345" s="135" t="s">
        <v>226</v>
      </c>
      <c r="B345" s="30">
        <f t="shared" si="291"/>
        <v>337707.8</v>
      </c>
      <c r="C345" s="30">
        <f t="shared" si="292"/>
        <v>382954.4</v>
      </c>
      <c r="D345" s="30">
        <f t="shared" si="293"/>
        <v>382954.4</v>
      </c>
      <c r="E345" s="30"/>
      <c r="F345" s="30">
        <f t="shared" si="284"/>
        <v>305933.34808999993</v>
      </c>
      <c r="G345" s="27">
        <f t="shared" si="294"/>
        <v>79.8876702004207</v>
      </c>
      <c r="H345" s="27">
        <v>55.6</v>
      </c>
      <c r="I345" s="27">
        <v>55.6</v>
      </c>
      <c r="J345" s="27">
        <v>40.33334</v>
      </c>
      <c r="K345" s="27">
        <f>J345/I345*100</f>
        <v>72.541978417266179</v>
      </c>
      <c r="L345" s="27">
        <v>156.19999999999999</v>
      </c>
      <c r="M345" s="27">
        <v>154.6</v>
      </c>
      <c r="N345" s="27">
        <v>98.867179999999991</v>
      </c>
      <c r="O345" s="27">
        <f>N345/M345*100</f>
        <v>63.950310478654593</v>
      </c>
      <c r="P345" s="27">
        <v>6108.8</v>
      </c>
      <c r="Q345" s="27">
        <v>4154.2</v>
      </c>
      <c r="R345" s="27">
        <v>3574.61735</v>
      </c>
      <c r="S345" s="27">
        <f>R345/Q345*100</f>
        <v>86.048272832314282</v>
      </c>
      <c r="T345" s="27">
        <v>29525.9</v>
      </c>
      <c r="U345" s="27">
        <v>34808.800000000003</v>
      </c>
      <c r="V345" s="27">
        <v>29454.1237</v>
      </c>
      <c r="W345" s="27">
        <f>V345/U345*100</f>
        <v>84.616889119992649</v>
      </c>
      <c r="X345" s="27">
        <v>3966.1</v>
      </c>
      <c r="Y345" s="27">
        <v>3966.1</v>
      </c>
      <c r="Z345" s="27">
        <v>2780.6990000000001</v>
      </c>
      <c r="AA345" s="27">
        <f>Z345/Y345*100</f>
        <v>70.111671415244203</v>
      </c>
      <c r="AB345" s="27">
        <v>244.6</v>
      </c>
      <c r="AC345" s="27">
        <v>242.4</v>
      </c>
      <c r="AD345" s="27">
        <v>133.66068999999999</v>
      </c>
      <c r="AE345" s="27">
        <f>AD345/AC345*100</f>
        <v>55.140548679867983</v>
      </c>
      <c r="AF345" s="27">
        <v>276295.2</v>
      </c>
      <c r="AG345" s="27">
        <v>302764.40000000002</v>
      </c>
      <c r="AH345" s="27">
        <v>245239.16399999999</v>
      </c>
      <c r="AI345" s="27">
        <f>AH345/AG345*100</f>
        <v>81</v>
      </c>
      <c r="AJ345" s="27">
        <v>933.5</v>
      </c>
      <c r="AK345" s="27">
        <v>933.5</v>
      </c>
      <c r="AL345" s="27">
        <v>466.27896999999996</v>
      </c>
      <c r="AM345" s="26">
        <f>AL345/AK345*100</f>
        <v>49.949541510444561</v>
      </c>
      <c r="AN345" s="27">
        <v>11.3</v>
      </c>
      <c r="AO345" s="27">
        <v>11.3</v>
      </c>
      <c r="AP345" s="27">
        <v>1.2264000000000002</v>
      </c>
      <c r="AQ345" s="27">
        <f>AP345/AO345*100</f>
        <v>10.853097345132744</v>
      </c>
      <c r="AR345" s="27">
        <v>466.7</v>
      </c>
      <c r="AS345" s="27">
        <v>466.7</v>
      </c>
      <c r="AT345" s="27">
        <v>147.67354</v>
      </c>
      <c r="AU345" s="27">
        <f>AT345/AS345*100</f>
        <v>31.642069852153419</v>
      </c>
      <c r="AV345" s="27">
        <v>466.7</v>
      </c>
      <c r="AW345" s="27">
        <v>466.7</v>
      </c>
      <c r="AX345" s="27">
        <v>175.70392000000001</v>
      </c>
      <c r="AY345" s="27">
        <f>AX345/AW345*100</f>
        <v>37.648150846368125</v>
      </c>
      <c r="AZ345" s="27">
        <v>1694.8</v>
      </c>
      <c r="BA345" s="27">
        <v>1694.8</v>
      </c>
      <c r="BB345" s="27">
        <v>1270.8</v>
      </c>
      <c r="BC345" s="27">
        <f>BB345/BA345*100</f>
        <v>74.982298796318148</v>
      </c>
      <c r="BD345" s="27">
        <v>0</v>
      </c>
      <c r="BE345" s="27">
        <v>0</v>
      </c>
      <c r="BF345" s="27">
        <v>0</v>
      </c>
      <c r="BG345" s="27"/>
      <c r="BH345" s="27"/>
      <c r="BI345" s="27"/>
      <c r="BJ345" s="27"/>
      <c r="BK345" s="26"/>
      <c r="BL345" s="27">
        <v>17342.599999999999</v>
      </c>
      <c r="BM345" s="27">
        <v>32554.3</v>
      </c>
      <c r="BN345" s="27">
        <v>22550.2</v>
      </c>
      <c r="BO345" s="27">
        <f>BN345/BM345*100</f>
        <v>69.269497424303395</v>
      </c>
      <c r="BP345" s="27">
        <v>436.6</v>
      </c>
      <c r="BQ345" s="27">
        <v>678.6</v>
      </c>
      <c r="BR345" s="27">
        <v>0</v>
      </c>
      <c r="BS345" s="27">
        <f>BR345/BQ345*100</f>
        <v>0</v>
      </c>
      <c r="BT345" s="27">
        <v>3.2</v>
      </c>
      <c r="BU345" s="27">
        <v>2.4</v>
      </c>
      <c r="BV345" s="27">
        <v>0</v>
      </c>
      <c r="BW345" s="27">
        <f>BV345/BU345*100</f>
        <v>0</v>
      </c>
      <c r="BX345" s="27"/>
      <c r="BY345" s="27"/>
      <c r="BZ345" s="27"/>
      <c r="CA345" s="27"/>
      <c r="CB345" s="27"/>
      <c r="CC345" s="27"/>
      <c r="CD345" s="27"/>
      <c r="CE345" s="27"/>
    </row>
    <row r="346" spans="1:83" x14ac:dyDescent="0.25">
      <c r="A346" s="135" t="s">
        <v>489</v>
      </c>
      <c r="B346" s="30">
        <f t="shared" si="291"/>
        <v>347</v>
      </c>
      <c r="C346" s="30">
        <f t="shared" si="292"/>
        <v>347.5</v>
      </c>
      <c r="D346" s="30">
        <f t="shared" si="293"/>
        <v>347.5</v>
      </c>
      <c r="E346" s="30"/>
      <c r="F346" s="30">
        <f t="shared" si="284"/>
        <v>256.08983999999998</v>
      </c>
      <c r="G346" s="26">
        <f t="shared" si="294"/>
        <v>73.694917985611511</v>
      </c>
      <c r="H346" s="26"/>
      <c r="I346" s="26"/>
      <c r="J346" s="26"/>
      <c r="K346" s="26"/>
      <c r="L346" s="26"/>
      <c r="M346" s="26"/>
      <c r="N346" s="26"/>
      <c r="O346" s="27"/>
      <c r="P346" s="26"/>
      <c r="Q346" s="26"/>
      <c r="R346" s="26"/>
      <c r="S346" s="27"/>
      <c r="T346" s="26"/>
      <c r="U346" s="26"/>
      <c r="V346" s="26"/>
      <c r="W346" s="27"/>
      <c r="X346" s="26"/>
      <c r="Y346" s="26"/>
      <c r="Z346" s="26"/>
      <c r="AA346" s="26"/>
      <c r="AB346" s="26"/>
      <c r="AC346" s="26"/>
      <c r="AD346" s="26"/>
      <c r="AE346" s="27"/>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7"/>
      <c r="BD346" s="26"/>
      <c r="BE346" s="26"/>
      <c r="BF346" s="26"/>
      <c r="BG346" s="26"/>
      <c r="BH346" s="26">
        <v>347</v>
      </c>
      <c r="BI346" s="26">
        <v>347.5</v>
      </c>
      <c r="BJ346" s="26">
        <v>256.08983999999998</v>
      </c>
      <c r="BK346" s="26">
        <f t="shared" ref="BK346:BK352" si="300">BJ346/BI346*100</f>
        <v>73.694917985611511</v>
      </c>
      <c r="BL346" s="26"/>
      <c r="BM346" s="26"/>
      <c r="BN346" s="26"/>
      <c r="BO346" s="27"/>
      <c r="BP346" s="26"/>
      <c r="BQ346" s="26"/>
      <c r="BR346" s="26"/>
      <c r="BS346" s="27"/>
      <c r="BT346" s="26"/>
      <c r="BU346" s="26"/>
      <c r="BV346" s="26"/>
      <c r="BW346" s="27"/>
      <c r="BX346" s="26"/>
      <c r="BY346" s="26"/>
      <c r="BZ346" s="26"/>
      <c r="CA346" s="27"/>
      <c r="CB346" s="26"/>
      <c r="CC346" s="26"/>
      <c r="CD346" s="26"/>
      <c r="CE346" s="26"/>
    </row>
    <row r="347" spans="1:83" x14ac:dyDescent="0.25">
      <c r="A347" s="135" t="s">
        <v>490</v>
      </c>
      <c r="B347" s="30">
        <f t="shared" si="291"/>
        <v>347</v>
      </c>
      <c r="C347" s="30">
        <f t="shared" si="292"/>
        <v>347.5</v>
      </c>
      <c r="D347" s="30">
        <f t="shared" si="293"/>
        <v>347.5</v>
      </c>
      <c r="E347" s="30"/>
      <c r="F347" s="30">
        <f t="shared" si="284"/>
        <v>192.79141000000001</v>
      </c>
      <c r="G347" s="26">
        <f t="shared" si="294"/>
        <v>55.479542446043176</v>
      </c>
      <c r="H347" s="26"/>
      <c r="I347" s="26"/>
      <c r="J347" s="26"/>
      <c r="K347" s="26"/>
      <c r="L347" s="26"/>
      <c r="M347" s="26"/>
      <c r="N347" s="26"/>
      <c r="O347" s="27"/>
      <c r="P347" s="26"/>
      <c r="Q347" s="26"/>
      <c r="R347" s="26"/>
      <c r="S347" s="27"/>
      <c r="T347" s="26"/>
      <c r="U347" s="26"/>
      <c r="V347" s="26"/>
      <c r="W347" s="27"/>
      <c r="X347" s="26"/>
      <c r="Y347" s="26"/>
      <c r="Z347" s="26"/>
      <c r="AA347" s="26"/>
      <c r="AB347" s="26"/>
      <c r="AC347" s="26"/>
      <c r="AD347" s="26"/>
      <c r="AE347" s="27"/>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7"/>
      <c r="BD347" s="26"/>
      <c r="BE347" s="26"/>
      <c r="BF347" s="26"/>
      <c r="BG347" s="26"/>
      <c r="BH347" s="26">
        <v>347</v>
      </c>
      <c r="BI347" s="26">
        <v>347.5</v>
      </c>
      <c r="BJ347" s="26">
        <v>192.79141000000001</v>
      </c>
      <c r="BK347" s="26">
        <f t="shared" si="300"/>
        <v>55.479542446043176</v>
      </c>
      <c r="BL347" s="26"/>
      <c r="BM347" s="26"/>
      <c r="BN347" s="26"/>
      <c r="BO347" s="27"/>
      <c r="BP347" s="26"/>
      <c r="BQ347" s="26"/>
      <c r="BR347" s="26"/>
      <c r="BS347" s="27"/>
      <c r="BT347" s="26"/>
      <c r="BU347" s="26"/>
      <c r="BV347" s="26"/>
      <c r="BW347" s="27"/>
      <c r="BX347" s="26"/>
      <c r="BY347" s="26"/>
      <c r="BZ347" s="26"/>
      <c r="CA347" s="27"/>
      <c r="CB347" s="26"/>
      <c r="CC347" s="26"/>
      <c r="CD347" s="26"/>
      <c r="CE347" s="26"/>
    </row>
    <row r="348" spans="1:83" x14ac:dyDescent="0.25">
      <c r="A348" s="135" t="s">
        <v>172</v>
      </c>
      <c r="B348" s="30">
        <f t="shared" si="291"/>
        <v>347</v>
      </c>
      <c r="C348" s="30">
        <f t="shared" si="292"/>
        <v>347.5</v>
      </c>
      <c r="D348" s="30">
        <f t="shared" si="293"/>
        <v>347.5</v>
      </c>
      <c r="E348" s="30"/>
      <c r="F348" s="30">
        <f t="shared" si="284"/>
        <v>236.57283999999999</v>
      </c>
      <c r="G348" s="26">
        <f t="shared" si="294"/>
        <v>68.07851510791366</v>
      </c>
      <c r="H348" s="26"/>
      <c r="I348" s="26"/>
      <c r="J348" s="26"/>
      <c r="K348" s="26"/>
      <c r="L348" s="26"/>
      <c r="M348" s="26"/>
      <c r="N348" s="26"/>
      <c r="O348" s="27"/>
      <c r="P348" s="26"/>
      <c r="Q348" s="26"/>
      <c r="R348" s="26"/>
      <c r="S348" s="27"/>
      <c r="T348" s="26"/>
      <c r="U348" s="26"/>
      <c r="V348" s="26"/>
      <c r="W348" s="27"/>
      <c r="X348" s="26"/>
      <c r="Y348" s="26"/>
      <c r="Z348" s="26"/>
      <c r="AA348" s="26"/>
      <c r="AB348" s="26"/>
      <c r="AC348" s="26"/>
      <c r="AD348" s="26"/>
      <c r="AE348" s="27"/>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7"/>
      <c r="BD348" s="26"/>
      <c r="BE348" s="26"/>
      <c r="BF348" s="26"/>
      <c r="BG348" s="26"/>
      <c r="BH348" s="26">
        <v>347</v>
      </c>
      <c r="BI348" s="26">
        <v>347.5</v>
      </c>
      <c r="BJ348" s="26">
        <v>236.57283999999999</v>
      </c>
      <c r="BK348" s="26">
        <f t="shared" si="300"/>
        <v>68.07851510791366</v>
      </c>
      <c r="BL348" s="26"/>
      <c r="BM348" s="26"/>
      <c r="BN348" s="26"/>
      <c r="BO348" s="27"/>
      <c r="BP348" s="26"/>
      <c r="BQ348" s="26"/>
      <c r="BR348" s="26"/>
      <c r="BS348" s="27"/>
      <c r="BT348" s="26"/>
      <c r="BU348" s="26"/>
      <c r="BV348" s="26"/>
      <c r="BW348" s="27"/>
      <c r="BX348" s="26"/>
      <c r="BY348" s="26"/>
      <c r="BZ348" s="26"/>
      <c r="CA348" s="27"/>
      <c r="CB348" s="26"/>
      <c r="CC348" s="26"/>
      <c r="CD348" s="26"/>
      <c r="CE348" s="26"/>
    </row>
    <row r="349" spans="1:83" x14ac:dyDescent="0.25">
      <c r="A349" s="135" t="s">
        <v>493</v>
      </c>
      <c r="B349" s="30">
        <f t="shared" si="291"/>
        <v>138.80000000000001</v>
      </c>
      <c r="C349" s="30">
        <f t="shared" si="292"/>
        <v>139</v>
      </c>
      <c r="D349" s="30">
        <f t="shared" si="293"/>
        <v>139</v>
      </c>
      <c r="E349" s="30"/>
      <c r="F349" s="30">
        <f t="shared" si="284"/>
        <v>86.89564</v>
      </c>
      <c r="G349" s="26">
        <f t="shared" si="294"/>
        <v>62.514848920863308</v>
      </c>
      <c r="H349" s="26"/>
      <c r="I349" s="26"/>
      <c r="J349" s="26"/>
      <c r="K349" s="26"/>
      <c r="L349" s="26"/>
      <c r="M349" s="26"/>
      <c r="N349" s="26"/>
      <c r="O349" s="27"/>
      <c r="P349" s="26"/>
      <c r="Q349" s="26"/>
      <c r="R349" s="26"/>
      <c r="S349" s="27"/>
      <c r="T349" s="26"/>
      <c r="U349" s="26"/>
      <c r="V349" s="26"/>
      <c r="W349" s="27"/>
      <c r="X349" s="26"/>
      <c r="Y349" s="26"/>
      <c r="Z349" s="26"/>
      <c r="AA349" s="26"/>
      <c r="AB349" s="26"/>
      <c r="AC349" s="26"/>
      <c r="AD349" s="26"/>
      <c r="AE349" s="27"/>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7"/>
      <c r="BD349" s="26"/>
      <c r="BE349" s="26"/>
      <c r="BF349" s="26"/>
      <c r="BG349" s="26"/>
      <c r="BH349" s="26">
        <v>138.80000000000001</v>
      </c>
      <c r="BI349" s="26">
        <v>139</v>
      </c>
      <c r="BJ349" s="26">
        <v>86.89564</v>
      </c>
      <c r="BK349" s="26">
        <f t="shared" si="300"/>
        <v>62.514848920863308</v>
      </c>
      <c r="BL349" s="26"/>
      <c r="BM349" s="26"/>
      <c r="BN349" s="26"/>
      <c r="BO349" s="27"/>
      <c r="BP349" s="26"/>
      <c r="BQ349" s="26"/>
      <c r="BR349" s="26"/>
      <c r="BS349" s="27"/>
      <c r="BT349" s="26"/>
      <c r="BU349" s="26"/>
      <c r="BV349" s="26"/>
      <c r="BW349" s="27"/>
      <c r="BX349" s="26"/>
      <c r="BY349" s="26"/>
      <c r="BZ349" s="26"/>
      <c r="CA349" s="27"/>
      <c r="CB349" s="26"/>
      <c r="CC349" s="26"/>
      <c r="CD349" s="26"/>
      <c r="CE349" s="26"/>
    </row>
    <row r="350" spans="1:83" x14ac:dyDescent="0.25">
      <c r="A350" s="135" t="s">
        <v>491</v>
      </c>
      <c r="B350" s="30">
        <f t="shared" si="291"/>
        <v>347</v>
      </c>
      <c r="C350" s="30">
        <f t="shared" si="292"/>
        <v>347.5</v>
      </c>
      <c r="D350" s="30">
        <f t="shared" si="293"/>
        <v>347.5</v>
      </c>
      <c r="E350" s="30"/>
      <c r="F350" s="30">
        <f t="shared" si="284"/>
        <v>255.82929999999999</v>
      </c>
      <c r="G350" s="26">
        <f t="shared" si="294"/>
        <v>73.619942446043169</v>
      </c>
      <c r="H350" s="26"/>
      <c r="I350" s="26"/>
      <c r="J350" s="26"/>
      <c r="K350" s="26"/>
      <c r="L350" s="26"/>
      <c r="M350" s="26"/>
      <c r="N350" s="26"/>
      <c r="O350" s="27"/>
      <c r="P350" s="26"/>
      <c r="Q350" s="26"/>
      <c r="R350" s="26"/>
      <c r="S350" s="27"/>
      <c r="T350" s="26"/>
      <c r="U350" s="26"/>
      <c r="V350" s="26"/>
      <c r="W350" s="27"/>
      <c r="X350" s="26"/>
      <c r="Y350" s="26"/>
      <c r="Z350" s="26"/>
      <c r="AA350" s="26"/>
      <c r="AB350" s="26"/>
      <c r="AC350" s="26"/>
      <c r="AD350" s="26"/>
      <c r="AE350" s="27"/>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7"/>
      <c r="BD350" s="26"/>
      <c r="BE350" s="26"/>
      <c r="BF350" s="26"/>
      <c r="BG350" s="26"/>
      <c r="BH350" s="26">
        <v>347</v>
      </c>
      <c r="BI350" s="26">
        <v>347.5</v>
      </c>
      <c r="BJ350" s="26">
        <v>255.82929999999999</v>
      </c>
      <c r="BK350" s="26">
        <f t="shared" si="300"/>
        <v>73.619942446043169</v>
      </c>
      <c r="BL350" s="26"/>
      <c r="BM350" s="26"/>
      <c r="BN350" s="26"/>
      <c r="BO350" s="27"/>
      <c r="BP350" s="26"/>
      <c r="BQ350" s="26"/>
      <c r="BR350" s="26"/>
      <c r="BS350" s="27"/>
      <c r="BT350" s="26"/>
      <c r="BU350" s="26"/>
      <c r="BV350" s="26"/>
      <c r="BW350" s="27"/>
      <c r="BX350" s="26"/>
      <c r="BY350" s="26"/>
      <c r="BZ350" s="26"/>
      <c r="CA350" s="27"/>
      <c r="CB350" s="26"/>
      <c r="CC350" s="26"/>
      <c r="CD350" s="26"/>
      <c r="CE350" s="26"/>
    </row>
    <row r="351" spans="1:83" x14ac:dyDescent="0.25">
      <c r="A351" s="135" t="s">
        <v>492</v>
      </c>
      <c r="B351" s="30">
        <f t="shared" si="291"/>
        <v>347</v>
      </c>
      <c r="C351" s="30">
        <f t="shared" si="292"/>
        <v>347.5</v>
      </c>
      <c r="D351" s="30">
        <f t="shared" si="293"/>
        <v>347.5</v>
      </c>
      <c r="E351" s="30"/>
      <c r="F351" s="30">
        <f t="shared" si="284"/>
        <v>204.18765999999999</v>
      </c>
      <c r="G351" s="26">
        <f t="shared" si="294"/>
        <v>58.759038848920866</v>
      </c>
      <c r="H351" s="26"/>
      <c r="I351" s="26"/>
      <c r="J351" s="26"/>
      <c r="K351" s="26"/>
      <c r="L351" s="26"/>
      <c r="M351" s="26"/>
      <c r="N351" s="26"/>
      <c r="O351" s="27"/>
      <c r="P351" s="26"/>
      <c r="Q351" s="26"/>
      <c r="R351" s="26"/>
      <c r="S351" s="27"/>
      <c r="T351" s="26"/>
      <c r="U351" s="26"/>
      <c r="V351" s="26"/>
      <c r="W351" s="27"/>
      <c r="X351" s="26"/>
      <c r="Y351" s="26"/>
      <c r="Z351" s="26"/>
      <c r="AA351" s="26"/>
      <c r="AB351" s="26"/>
      <c r="AC351" s="26"/>
      <c r="AD351" s="26"/>
      <c r="AE351" s="27"/>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7"/>
      <c r="BD351" s="26"/>
      <c r="BE351" s="26"/>
      <c r="BF351" s="26"/>
      <c r="BG351" s="26"/>
      <c r="BH351" s="26">
        <v>347</v>
      </c>
      <c r="BI351" s="26">
        <v>347.5</v>
      </c>
      <c r="BJ351" s="26">
        <v>204.18765999999999</v>
      </c>
      <c r="BK351" s="26">
        <f t="shared" si="300"/>
        <v>58.759038848920866</v>
      </c>
      <c r="BL351" s="26"/>
      <c r="BM351" s="26"/>
      <c r="BN351" s="26"/>
      <c r="BO351" s="27"/>
      <c r="BP351" s="26"/>
      <c r="BQ351" s="26"/>
      <c r="BR351" s="26"/>
      <c r="BS351" s="27"/>
      <c r="BT351" s="26"/>
      <c r="BU351" s="26"/>
      <c r="BV351" s="26"/>
      <c r="BW351" s="27"/>
      <c r="BX351" s="26"/>
      <c r="BY351" s="26"/>
      <c r="BZ351" s="26"/>
      <c r="CA351" s="27"/>
      <c r="CB351" s="26"/>
      <c r="CC351" s="26"/>
      <c r="CD351" s="26"/>
      <c r="CE351" s="26"/>
    </row>
    <row r="352" spans="1:83" s="154" customFormat="1" ht="31.5" x14ac:dyDescent="0.25">
      <c r="A352" s="136" t="s">
        <v>285</v>
      </c>
      <c r="B352" s="75">
        <f t="shared" si="291"/>
        <v>154073.20000000004</v>
      </c>
      <c r="C352" s="75">
        <f t="shared" si="292"/>
        <v>176105.70000000004</v>
      </c>
      <c r="D352" s="75">
        <f t="shared" si="293"/>
        <v>176105.70000000004</v>
      </c>
      <c r="E352" s="75"/>
      <c r="F352" s="75">
        <f t="shared" si="284"/>
        <v>118594.41811999999</v>
      </c>
      <c r="G352" s="29">
        <f t="shared" si="294"/>
        <v>67.342748201790144</v>
      </c>
      <c r="H352" s="29">
        <f>SUM(H353:H359)</f>
        <v>278.5</v>
      </c>
      <c r="I352" s="29">
        <f>SUM(I353:I359)</f>
        <v>205.3</v>
      </c>
      <c r="J352" s="29">
        <f>SUM(J353:J359)</f>
        <v>152.29448000000002</v>
      </c>
      <c r="K352" s="29">
        <f>J352/I352*100</f>
        <v>74.181432050657577</v>
      </c>
      <c r="L352" s="29">
        <f>SUM(L353:L359)</f>
        <v>50.4</v>
      </c>
      <c r="M352" s="29">
        <f>SUM(M353:M359)</f>
        <v>50</v>
      </c>
      <c r="N352" s="29">
        <f>SUM(N353:N359)</f>
        <v>29.046340000000001</v>
      </c>
      <c r="O352" s="29">
        <f>N352/M352*100</f>
        <v>58.092679999999994</v>
      </c>
      <c r="P352" s="29">
        <f>SUM(P353:P359)</f>
        <v>709.4</v>
      </c>
      <c r="Q352" s="29">
        <f>SUM(Q353:Q359)</f>
        <v>542</v>
      </c>
      <c r="R352" s="29">
        <f>SUM(R353:R359)</f>
        <v>334.48165999999998</v>
      </c>
      <c r="S352" s="29">
        <f>R352/Q352*100</f>
        <v>61.712483394833939</v>
      </c>
      <c r="T352" s="29">
        <f>SUM(T353:T359)</f>
        <v>13929.2</v>
      </c>
      <c r="U352" s="29">
        <f>SUM(U353:U359)</f>
        <v>15995.6</v>
      </c>
      <c r="V352" s="29">
        <f>SUM(V353:V359)</f>
        <v>12528.406439999999</v>
      </c>
      <c r="W352" s="29">
        <f>V352/U352*100</f>
        <v>78.324079371827253</v>
      </c>
      <c r="X352" s="29">
        <f>SUM(X353:X359)</f>
        <v>1750</v>
      </c>
      <c r="Y352" s="29">
        <f>SUM(Y353:Y359)</f>
        <v>1750</v>
      </c>
      <c r="Z352" s="29">
        <f>SUM(Z353:Z359)</f>
        <v>1038.6546599999999</v>
      </c>
      <c r="AA352" s="29">
        <f>Z352/Y352*100</f>
        <v>59.351694857142853</v>
      </c>
      <c r="AB352" s="29">
        <f>SUM(AB353:AB359)</f>
        <v>61.2</v>
      </c>
      <c r="AC352" s="29">
        <f>SUM(AC353:AC359)</f>
        <v>60.6</v>
      </c>
      <c r="AD352" s="29">
        <f>SUM(AD353:AD359)</f>
        <v>26.342140000000001</v>
      </c>
      <c r="AE352" s="29">
        <f>AD352/AC352*100</f>
        <v>43.468877887788778</v>
      </c>
      <c r="AF352" s="29">
        <f>SUM(AF353:AF359)</f>
        <v>125565</v>
      </c>
      <c r="AG352" s="29">
        <f>SUM(AG353:AG359)</f>
        <v>137264.70000000001</v>
      </c>
      <c r="AH352" s="29">
        <f>SUM(AH353:AH359)</f>
        <v>90802.201959999991</v>
      </c>
      <c r="AI352" s="29">
        <f>AH352/AG352*100</f>
        <v>66.151167751067817</v>
      </c>
      <c r="AJ352" s="29">
        <f>SUM(AJ353:AJ359)</f>
        <v>466.7</v>
      </c>
      <c r="AK352" s="29">
        <f>SUM(AK353:AK359)</f>
        <v>466.7</v>
      </c>
      <c r="AL352" s="29">
        <f>SUM(AL353:AL359)</f>
        <v>304.38900000000001</v>
      </c>
      <c r="AM352" s="28">
        <f>AL352/AK352*100</f>
        <v>65.221555603171211</v>
      </c>
      <c r="AN352" s="29">
        <f t="shared" ref="AN352" si="301">SUM(AN353:AN359)</f>
        <v>0</v>
      </c>
      <c r="AO352" s="29">
        <f t="shared" ref="AO352:BB352" si="302">SUM(AO353:AO359)</f>
        <v>0</v>
      </c>
      <c r="AP352" s="29">
        <f t="shared" si="302"/>
        <v>0</v>
      </c>
      <c r="AQ352" s="29">
        <f t="shared" si="302"/>
        <v>0</v>
      </c>
      <c r="AR352" s="29">
        <f t="shared" ref="AR352" si="303">SUM(AR353:AR359)</f>
        <v>466.7</v>
      </c>
      <c r="AS352" s="29">
        <f t="shared" si="302"/>
        <v>466.7</v>
      </c>
      <c r="AT352" s="29">
        <f t="shared" si="302"/>
        <v>350.02499999999998</v>
      </c>
      <c r="AU352" s="29">
        <f t="shared" si="302"/>
        <v>75</v>
      </c>
      <c r="AV352" s="29">
        <f t="shared" ref="AV352" si="304">SUM(AV353:AV359)</f>
        <v>466.7</v>
      </c>
      <c r="AW352" s="29">
        <f t="shared" si="302"/>
        <v>466.7</v>
      </c>
      <c r="AX352" s="29">
        <f t="shared" si="302"/>
        <v>320.85937999999999</v>
      </c>
      <c r="AY352" s="29">
        <f t="shared" si="302"/>
        <v>68.750670666380969</v>
      </c>
      <c r="AZ352" s="29">
        <f t="shared" ref="AZ352" si="305">SUM(AZ353:AZ359)</f>
        <v>604.29999999999995</v>
      </c>
      <c r="BA352" s="29">
        <f t="shared" si="302"/>
        <v>604.29999999999995</v>
      </c>
      <c r="BB352" s="29">
        <f t="shared" si="302"/>
        <v>453.6</v>
      </c>
      <c r="BC352" s="29">
        <f>BB352/BA352*100</f>
        <v>75.06205527056099</v>
      </c>
      <c r="BD352" s="29">
        <v>0</v>
      </c>
      <c r="BE352" s="29">
        <f t="shared" ref="BE352:BJ352" si="306">SUM(BE353:BE359)</f>
        <v>0</v>
      </c>
      <c r="BF352" s="29">
        <f t="shared" si="306"/>
        <v>0</v>
      </c>
      <c r="BG352" s="29">
        <f t="shared" si="306"/>
        <v>0</v>
      </c>
      <c r="BH352" s="29">
        <f t="shared" si="306"/>
        <v>971.6</v>
      </c>
      <c r="BI352" s="29">
        <f t="shared" si="306"/>
        <v>973</v>
      </c>
      <c r="BJ352" s="29">
        <f t="shared" si="306"/>
        <v>608.89706000000001</v>
      </c>
      <c r="BK352" s="28">
        <f t="shared" si="300"/>
        <v>62.5793484069887</v>
      </c>
      <c r="BL352" s="29">
        <f>SUM(BL353:BL359)</f>
        <v>8593.2000000000007</v>
      </c>
      <c r="BM352" s="29">
        <f>SUM(BM353:BM359)</f>
        <v>16966</v>
      </c>
      <c r="BN352" s="29">
        <f>SUM(BN353:BN359)</f>
        <v>11645.22</v>
      </c>
      <c r="BO352" s="29">
        <f>BN352/BM352*100</f>
        <v>68.638571260167396</v>
      </c>
      <c r="BP352" s="29">
        <f>SUM(BP353:BP359)</f>
        <v>158.80000000000001</v>
      </c>
      <c r="BQ352" s="29">
        <f>SUM(BQ353:BQ359)</f>
        <v>293.39999999999998</v>
      </c>
      <c r="BR352" s="29">
        <f>SUM(BR353:BR359)</f>
        <v>0</v>
      </c>
      <c r="BS352" s="29">
        <f>BR352/BQ352*100</f>
        <v>0</v>
      </c>
      <c r="BT352" s="29">
        <f>SUM(BT353:BT359)</f>
        <v>1.5</v>
      </c>
      <c r="BU352" s="29">
        <f>SUM(BU353:BU359)</f>
        <v>0.7</v>
      </c>
      <c r="BV352" s="29">
        <f>SUM(BV353:BV359)</f>
        <v>0</v>
      </c>
      <c r="BW352" s="29">
        <f>BV352/BU352*100</f>
        <v>0</v>
      </c>
      <c r="BX352" s="29"/>
      <c r="BY352" s="29"/>
      <c r="BZ352" s="29"/>
      <c r="CA352" s="29"/>
      <c r="CB352" s="29">
        <f>SUM(CB353:CB360)</f>
        <v>0</v>
      </c>
      <c r="CC352" s="29">
        <f>SUM(CC353:CC360)</f>
        <v>0</v>
      </c>
      <c r="CD352" s="29">
        <f>SUM(CD353:CD360)</f>
        <v>0</v>
      </c>
      <c r="CE352" s="29"/>
    </row>
    <row r="353" spans="1:83" x14ac:dyDescent="0.25">
      <c r="A353" s="135" t="s">
        <v>225</v>
      </c>
      <c r="B353" s="30">
        <f t="shared" si="291"/>
        <v>153101.60000000003</v>
      </c>
      <c r="C353" s="30">
        <f t="shared" si="292"/>
        <v>175132.70000000004</v>
      </c>
      <c r="D353" s="30">
        <f t="shared" si="293"/>
        <v>175132.70000000004</v>
      </c>
      <c r="E353" s="30"/>
      <c r="F353" s="30">
        <f t="shared" si="284"/>
        <v>117985.52105999998</v>
      </c>
      <c r="G353" s="27">
        <f t="shared" si="294"/>
        <v>67.369212637046061</v>
      </c>
      <c r="H353" s="27">
        <v>278.5</v>
      </c>
      <c r="I353" s="27">
        <v>205.3</v>
      </c>
      <c r="J353" s="27">
        <v>152.29448000000002</v>
      </c>
      <c r="K353" s="27">
        <f>J353/I353*100</f>
        <v>74.181432050657577</v>
      </c>
      <c r="L353" s="27">
        <v>50.4</v>
      </c>
      <c r="M353" s="27">
        <v>50</v>
      </c>
      <c r="N353" s="27">
        <v>29.046340000000001</v>
      </c>
      <c r="O353" s="27">
        <f>N353/M353*100</f>
        <v>58.092679999999994</v>
      </c>
      <c r="P353" s="27">
        <v>709.4</v>
      </c>
      <c r="Q353" s="27">
        <v>542</v>
      </c>
      <c r="R353" s="27">
        <v>334.48165999999998</v>
      </c>
      <c r="S353" s="27">
        <f>R353/Q353*100</f>
        <v>61.712483394833939</v>
      </c>
      <c r="T353" s="27">
        <v>13929.2</v>
      </c>
      <c r="U353" s="27">
        <v>15995.6</v>
      </c>
      <c r="V353" s="27">
        <v>12528.406439999999</v>
      </c>
      <c r="W353" s="27">
        <f>V353/U353*100</f>
        <v>78.324079371827253</v>
      </c>
      <c r="X353" s="27">
        <v>1750</v>
      </c>
      <c r="Y353" s="27">
        <v>1750</v>
      </c>
      <c r="Z353" s="27">
        <v>1038.6546599999999</v>
      </c>
      <c r="AA353" s="27">
        <f>Z353/Y353*100</f>
        <v>59.351694857142853</v>
      </c>
      <c r="AB353" s="27">
        <v>61.2</v>
      </c>
      <c r="AC353" s="27">
        <v>60.6</v>
      </c>
      <c r="AD353" s="27">
        <v>26.342140000000001</v>
      </c>
      <c r="AE353" s="27">
        <f>AD353/AC353*100</f>
        <v>43.468877887788778</v>
      </c>
      <c r="AF353" s="27">
        <v>125565</v>
      </c>
      <c r="AG353" s="27">
        <v>137264.70000000001</v>
      </c>
      <c r="AH353" s="27">
        <v>90802.201959999991</v>
      </c>
      <c r="AI353" s="27">
        <f>AH353/AG353*100</f>
        <v>66.151167751067817</v>
      </c>
      <c r="AJ353" s="27">
        <v>466.7</v>
      </c>
      <c r="AK353" s="27">
        <v>466.7</v>
      </c>
      <c r="AL353" s="27">
        <v>304.38900000000001</v>
      </c>
      <c r="AM353" s="26">
        <f>AL353/AK353*100</f>
        <v>65.221555603171211</v>
      </c>
      <c r="AN353" s="27"/>
      <c r="AO353" s="27"/>
      <c r="AP353" s="27"/>
      <c r="AQ353" s="27"/>
      <c r="AR353" s="27">
        <v>466.7</v>
      </c>
      <c r="AS353" s="27">
        <v>466.7</v>
      </c>
      <c r="AT353" s="27">
        <v>350.02499999999998</v>
      </c>
      <c r="AU353" s="27">
        <f>AT353/AS353*100</f>
        <v>75</v>
      </c>
      <c r="AV353" s="27">
        <v>466.7</v>
      </c>
      <c r="AW353" s="27">
        <v>466.7</v>
      </c>
      <c r="AX353" s="27">
        <v>320.85937999999999</v>
      </c>
      <c r="AY353" s="27">
        <f>AX353/AW353*100</f>
        <v>68.750670666380969</v>
      </c>
      <c r="AZ353" s="27">
        <v>604.29999999999995</v>
      </c>
      <c r="BA353" s="27">
        <v>604.29999999999995</v>
      </c>
      <c r="BB353" s="27">
        <v>453.6</v>
      </c>
      <c r="BC353" s="27">
        <f>BB353/BA353*100</f>
        <v>75.06205527056099</v>
      </c>
      <c r="BD353" s="27">
        <v>0</v>
      </c>
      <c r="BE353" s="27">
        <v>0</v>
      </c>
      <c r="BF353" s="27">
        <v>0</v>
      </c>
      <c r="BG353" s="27"/>
      <c r="BH353" s="27"/>
      <c r="BI353" s="27"/>
      <c r="BJ353" s="27"/>
      <c r="BK353" s="26"/>
      <c r="BL353" s="27">
        <v>8593.2000000000007</v>
      </c>
      <c r="BM353" s="27">
        <v>16966</v>
      </c>
      <c r="BN353" s="27">
        <v>11645.22</v>
      </c>
      <c r="BO353" s="27">
        <f>BN353/BM353*100</f>
        <v>68.638571260167396</v>
      </c>
      <c r="BP353" s="27">
        <v>158.80000000000001</v>
      </c>
      <c r="BQ353" s="27">
        <v>293.39999999999998</v>
      </c>
      <c r="BR353" s="27">
        <v>0</v>
      </c>
      <c r="BS353" s="27">
        <f>BR353/BQ353*100</f>
        <v>0</v>
      </c>
      <c r="BT353" s="27">
        <v>1.5</v>
      </c>
      <c r="BU353" s="27">
        <v>0.7</v>
      </c>
      <c r="BV353" s="27">
        <v>0</v>
      </c>
      <c r="BW353" s="27">
        <f>BV353/BU353*100</f>
        <v>0</v>
      </c>
      <c r="BX353" s="27"/>
      <c r="BY353" s="27"/>
      <c r="BZ353" s="27"/>
      <c r="CA353" s="27"/>
      <c r="CB353" s="27"/>
      <c r="CC353" s="27"/>
      <c r="CD353" s="27"/>
      <c r="CE353" s="27"/>
    </row>
    <row r="354" spans="1:83" x14ac:dyDescent="0.25">
      <c r="A354" s="135" t="s">
        <v>535</v>
      </c>
      <c r="B354" s="30">
        <f t="shared" si="291"/>
        <v>0</v>
      </c>
      <c r="C354" s="30">
        <f t="shared" si="292"/>
        <v>0</v>
      </c>
      <c r="D354" s="30">
        <f t="shared" si="293"/>
        <v>0</v>
      </c>
      <c r="E354" s="30"/>
      <c r="F354" s="30">
        <f t="shared" si="284"/>
        <v>0</v>
      </c>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7"/>
      <c r="AF354" s="26"/>
      <c r="AG354" s="26"/>
      <c r="AH354" s="26"/>
      <c r="AI354" s="27"/>
      <c r="AJ354" s="26"/>
      <c r="AK354" s="26"/>
      <c r="AL354" s="26"/>
      <c r="AM354" s="26"/>
      <c r="AN354" s="26"/>
      <c r="AO354" s="26"/>
      <c r="AP354" s="26"/>
      <c r="AQ354" s="26"/>
      <c r="AR354" s="26"/>
      <c r="AS354" s="26"/>
      <c r="AT354" s="26"/>
      <c r="AU354" s="26"/>
      <c r="AV354" s="26"/>
      <c r="AW354" s="26"/>
      <c r="AX354" s="26"/>
      <c r="AY354" s="26"/>
      <c r="AZ354" s="26"/>
      <c r="BA354" s="26"/>
      <c r="BB354" s="26"/>
      <c r="BC354" s="27"/>
      <c r="BD354" s="26"/>
      <c r="BE354" s="26"/>
      <c r="BF354" s="26"/>
      <c r="BG354" s="26"/>
      <c r="BH354" s="26"/>
      <c r="BI354" s="26"/>
      <c r="BJ354" s="26"/>
      <c r="BK354" s="26"/>
      <c r="BL354" s="26"/>
      <c r="BM354" s="26"/>
      <c r="BN354" s="26"/>
      <c r="BO354" s="27"/>
      <c r="BP354" s="26"/>
      <c r="BQ354" s="26"/>
      <c r="BR354" s="26"/>
      <c r="BS354" s="27"/>
      <c r="BT354" s="26"/>
      <c r="BU354" s="26"/>
      <c r="BV354" s="26"/>
      <c r="BW354" s="27"/>
      <c r="BX354" s="26"/>
      <c r="BY354" s="26"/>
      <c r="BZ354" s="26"/>
      <c r="CA354" s="27"/>
      <c r="CB354" s="26"/>
      <c r="CC354" s="26"/>
      <c r="CD354" s="26"/>
      <c r="CE354" s="27"/>
    </row>
    <row r="355" spans="1:83" x14ac:dyDescent="0.25">
      <c r="A355" s="135" t="s">
        <v>210</v>
      </c>
      <c r="B355" s="30">
        <f t="shared" si="291"/>
        <v>0</v>
      </c>
      <c r="C355" s="30">
        <f t="shared" si="292"/>
        <v>0</v>
      </c>
      <c r="D355" s="30">
        <f t="shared" si="293"/>
        <v>0</v>
      </c>
      <c r="E355" s="30"/>
      <c r="F355" s="30">
        <f t="shared" si="284"/>
        <v>0</v>
      </c>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7"/>
      <c r="AF355" s="26"/>
      <c r="AG355" s="26"/>
      <c r="AH355" s="26"/>
      <c r="AI355" s="27"/>
      <c r="AJ355" s="26"/>
      <c r="AK355" s="26"/>
      <c r="AL355" s="26"/>
      <c r="AM355" s="26"/>
      <c r="AN355" s="26"/>
      <c r="AO355" s="26"/>
      <c r="AP355" s="26"/>
      <c r="AQ355" s="26"/>
      <c r="AR355" s="26"/>
      <c r="AS355" s="26"/>
      <c r="AT355" s="26"/>
      <c r="AU355" s="26"/>
      <c r="AV355" s="26"/>
      <c r="AW355" s="26"/>
      <c r="AX355" s="26"/>
      <c r="AY355" s="26"/>
      <c r="AZ355" s="26"/>
      <c r="BA355" s="26"/>
      <c r="BB355" s="26"/>
      <c r="BC355" s="27"/>
      <c r="BD355" s="26"/>
      <c r="BE355" s="26"/>
      <c r="BF355" s="26"/>
      <c r="BG355" s="26"/>
      <c r="BH355" s="26"/>
      <c r="BI355" s="26"/>
      <c r="BJ355" s="26"/>
      <c r="BK355" s="26"/>
      <c r="BL355" s="26"/>
      <c r="BM355" s="26"/>
      <c r="BN355" s="26"/>
      <c r="BO355" s="27"/>
      <c r="BP355" s="26"/>
      <c r="BQ355" s="26"/>
      <c r="BR355" s="26"/>
      <c r="BS355" s="27"/>
      <c r="BT355" s="26"/>
      <c r="BU355" s="26"/>
      <c r="BV355" s="26"/>
      <c r="BW355" s="27"/>
      <c r="BX355" s="26"/>
      <c r="BY355" s="26"/>
      <c r="BZ355" s="26"/>
      <c r="CA355" s="27"/>
      <c r="CB355" s="26"/>
      <c r="CC355" s="26"/>
      <c r="CD355" s="26"/>
      <c r="CE355" s="27"/>
    </row>
    <row r="356" spans="1:83" x14ac:dyDescent="0.25">
      <c r="A356" s="135" t="s">
        <v>534</v>
      </c>
      <c r="B356" s="30">
        <f t="shared" si="291"/>
        <v>138.80000000000001</v>
      </c>
      <c r="C356" s="30">
        <f t="shared" si="292"/>
        <v>139</v>
      </c>
      <c r="D356" s="30">
        <f t="shared" si="293"/>
        <v>139</v>
      </c>
      <c r="E356" s="30"/>
      <c r="F356" s="30">
        <f t="shared" si="284"/>
        <v>90.03398</v>
      </c>
      <c r="G356" s="26">
        <f>F356/C356*100</f>
        <v>64.772647482014392</v>
      </c>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7"/>
      <c r="AF356" s="26"/>
      <c r="AG356" s="26"/>
      <c r="AH356" s="26"/>
      <c r="AI356" s="27"/>
      <c r="AJ356" s="26"/>
      <c r="AK356" s="26"/>
      <c r="AL356" s="26"/>
      <c r="AM356" s="26"/>
      <c r="AN356" s="26"/>
      <c r="AO356" s="26"/>
      <c r="AP356" s="26"/>
      <c r="AQ356" s="26"/>
      <c r="AR356" s="26"/>
      <c r="AS356" s="26"/>
      <c r="AT356" s="26"/>
      <c r="AU356" s="26"/>
      <c r="AV356" s="26"/>
      <c r="AW356" s="26"/>
      <c r="AX356" s="26"/>
      <c r="AY356" s="26"/>
      <c r="AZ356" s="26"/>
      <c r="BA356" s="26"/>
      <c r="BB356" s="26"/>
      <c r="BC356" s="27"/>
      <c r="BD356" s="26"/>
      <c r="BE356" s="26"/>
      <c r="BF356" s="26"/>
      <c r="BG356" s="26"/>
      <c r="BH356" s="26">
        <v>138.80000000000001</v>
      </c>
      <c r="BI356" s="26">
        <v>139</v>
      </c>
      <c r="BJ356" s="26">
        <v>90.03398</v>
      </c>
      <c r="BK356" s="26">
        <f>BJ356/BI356*100</f>
        <v>64.772647482014392</v>
      </c>
      <c r="BL356" s="26"/>
      <c r="BM356" s="26"/>
      <c r="BN356" s="26"/>
      <c r="BO356" s="27"/>
      <c r="BP356" s="26"/>
      <c r="BQ356" s="26"/>
      <c r="BR356" s="26"/>
      <c r="BS356" s="27"/>
      <c r="BT356" s="26"/>
      <c r="BU356" s="26"/>
      <c r="BV356" s="26"/>
      <c r="BW356" s="27"/>
      <c r="BX356" s="26"/>
      <c r="BY356" s="26"/>
      <c r="BZ356" s="26"/>
      <c r="CA356" s="27"/>
      <c r="CB356" s="26"/>
      <c r="CC356" s="26"/>
      <c r="CD356" s="26"/>
      <c r="CE356" s="27"/>
    </row>
    <row r="357" spans="1:83" x14ac:dyDescent="0.25">
      <c r="A357" s="135" t="s">
        <v>281</v>
      </c>
      <c r="B357" s="30">
        <f t="shared" si="291"/>
        <v>347</v>
      </c>
      <c r="C357" s="30">
        <f t="shared" si="292"/>
        <v>347.5</v>
      </c>
      <c r="D357" s="30">
        <f t="shared" si="293"/>
        <v>347.5</v>
      </c>
      <c r="E357" s="30"/>
      <c r="F357" s="30">
        <f t="shared" si="284"/>
        <v>217.62431000000001</v>
      </c>
      <c r="G357" s="26">
        <f>F357/C357*100</f>
        <v>62.625700719424458</v>
      </c>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7"/>
      <c r="AF357" s="26"/>
      <c r="AG357" s="26"/>
      <c r="AH357" s="26"/>
      <c r="AI357" s="27"/>
      <c r="AJ357" s="26"/>
      <c r="AK357" s="26"/>
      <c r="AL357" s="26"/>
      <c r="AM357" s="26"/>
      <c r="AN357" s="26"/>
      <c r="AO357" s="26"/>
      <c r="AP357" s="26"/>
      <c r="AQ357" s="26"/>
      <c r="AR357" s="26"/>
      <c r="AS357" s="26"/>
      <c r="AT357" s="26"/>
      <c r="AU357" s="26"/>
      <c r="AV357" s="26"/>
      <c r="AW357" s="26"/>
      <c r="AX357" s="26"/>
      <c r="AY357" s="26"/>
      <c r="AZ357" s="26"/>
      <c r="BA357" s="26"/>
      <c r="BB357" s="26"/>
      <c r="BC357" s="27"/>
      <c r="BD357" s="26"/>
      <c r="BE357" s="26"/>
      <c r="BF357" s="26"/>
      <c r="BG357" s="26"/>
      <c r="BH357" s="26">
        <v>347</v>
      </c>
      <c r="BI357" s="26">
        <v>347.5</v>
      </c>
      <c r="BJ357" s="26">
        <v>217.62431000000001</v>
      </c>
      <c r="BK357" s="26">
        <f>BJ357/BI357*100</f>
        <v>62.625700719424458</v>
      </c>
      <c r="BL357" s="26"/>
      <c r="BM357" s="26"/>
      <c r="BN357" s="26"/>
      <c r="BO357" s="27"/>
      <c r="BP357" s="26"/>
      <c r="BQ357" s="26"/>
      <c r="BR357" s="26"/>
      <c r="BS357" s="27"/>
      <c r="BT357" s="26"/>
      <c r="BU357" s="26"/>
      <c r="BV357" s="26"/>
      <c r="BW357" s="27"/>
      <c r="BX357" s="26"/>
      <c r="BY357" s="26"/>
      <c r="BZ357" s="26"/>
      <c r="CA357" s="27"/>
      <c r="CB357" s="26"/>
      <c r="CC357" s="26"/>
      <c r="CD357" s="26"/>
      <c r="CE357" s="27"/>
    </row>
    <row r="358" spans="1:83" x14ac:dyDescent="0.25">
      <c r="A358" s="135" t="s">
        <v>283</v>
      </c>
      <c r="B358" s="30">
        <f t="shared" si="291"/>
        <v>138.80000000000001</v>
      </c>
      <c r="C358" s="30">
        <f t="shared" si="292"/>
        <v>139</v>
      </c>
      <c r="D358" s="30">
        <f t="shared" si="293"/>
        <v>139</v>
      </c>
      <c r="E358" s="30"/>
      <c r="F358" s="30">
        <f t="shared" si="284"/>
        <v>82.584779999999995</v>
      </c>
      <c r="G358" s="26">
        <f>F358/C358*100</f>
        <v>59.41351079136691</v>
      </c>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7"/>
      <c r="AF358" s="26"/>
      <c r="AG358" s="26"/>
      <c r="AH358" s="26"/>
      <c r="AI358" s="27"/>
      <c r="AJ358" s="26"/>
      <c r="AK358" s="26"/>
      <c r="AL358" s="26"/>
      <c r="AM358" s="26"/>
      <c r="AN358" s="26"/>
      <c r="AO358" s="26"/>
      <c r="AP358" s="26"/>
      <c r="AQ358" s="26"/>
      <c r="AR358" s="26"/>
      <c r="AS358" s="26"/>
      <c r="AT358" s="26"/>
      <c r="AU358" s="26"/>
      <c r="AV358" s="26"/>
      <c r="AW358" s="26"/>
      <c r="AX358" s="26"/>
      <c r="AY358" s="26"/>
      <c r="AZ358" s="26"/>
      <c r="BA358" s="26"/>
      <c r="BB358" s="26"/>
      <c r="BC358" s="27"/>
      <c r="BD358" s="26"/>
      <c r="BE358" s="26"/>
      <c r="BF358" s="26"/>
      <c r="BG358" s="26"/>
      <c r="BH358" s="26">
        <v>138.80000000000001</v>
      </c>
      <c r="BI358" s="26">
        <v>139</v>
      </c>
      <c r="BJ358" s="26">
        <v>82.584779999999995</v>
      </c>
      <c r="BK358" s="26">
        <f>BJ358/BI358*100</f>
        <v>59.41351079136691</v>
      </c>
      <c r="BL358" s="26"/>
      <c r="BM358" s="26"/>
      <c r="BN358" s="26"/>
      <c r="BO358" s="27"/>
      <c r="BP358" s="26"/>
      <c r="BQ358" s="26"/>
      <c r="BR358" s="26"/>
      <c r="BS358" s="27"/>
      <c r="BT358" s="26"/>
      <c r="BU358" s="26"/>
      <c r="BV358" s="26"/>
      <c r="BW358" s="27"/>
      <c r="BX358" s="26"/>
      <c r="BY358" s="26"/>
      <c r="BZ358" s="26"/>
      <c r="CA358" s="27"/>
      <c r="CB358" s="26"/>
      <c r="CC358" s="26"/>
      <c r="CD358" s="26"/>
      <c r="CE358" s="27"/>
    </row>
    <row r="359" spans="1:83" x14ac:dyDescent="0.25">
      <c r="A359" s="135" t="s">
        <v>282</v>
      </c>
      <c r="B359" s="30">
        <f t="shared" si="291"/>
        <v>347</v>
      </c>
      <c r="C359" s="30">
        <f t="shared" si="292"/>
        <v>347.5</v>
      </c>
      <c r="D359" s="30">
        <f t="shared" si="293"/>
        <v>347.5</v>
      </c>
      <c r="E359" s="30"/>
      <c r="F359" s="30">
        <f t="shared" si="284"/>
        <v>218.65398999999999</v>
      </c>
      <c r="G359" s="26">
        <f>F359/C359*100</f>
        <v>62.922011510791364</v>
      </c>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7"/>
      <c r="AF359" s="26"/>
      <c r="AG359" s="26"/>
      <c r="AH359" s="26"/>
      <c r="AI359" s="27"/>
      <c r="AJ359" s="26"/>
      <c r="AK359" s="26"/>
      <c r="AL359" s="26"/>
      <c r="AM359" s="26"/>
      <c r="AN359" s="26"/>
      <c r="AO359" s="26"/>
      <c r="AP359" s="26"/>
      <c r="AQ359" s="26"/>
      <c r="AR359" s="26"/>
      <c r="AS359" s="26"/>
      <c r="AT359" s="26"/>
      <c r="AU359" s="26"/>
      <c r="AV359" s="26"/>
      <c r="AW359" s="26"/>
      <c r="AX359" s="26"/>
      <c r="AY359" s="26"/>
      <c r="AZ359" s="26"/>
      <c r="BA359" s="26"/>
      <c r="BB359" s="26"/>
      <c r="BC359" s="27"/>
      <c r="BD359" s="26"/>
      <c r="BE359" s="26"/>
      <c r="BF359" s="26"/>
      <c r="BG359" s="26"/>
      <c r="BH359" s="26">
        <v>347</v>
      </c>
      <c r="BI359" s="26">
        <v>347.5</v>
      </c>
      <c r="BJ359" s="26">
        <v>218.65398999999999</v>
      </c>
      <c r="BK359" s="26">
        <f>BJ359/BI359*100</f>
        <v>62.922011510791364</v>
      </c>
      <c r="BL359" s="26"/>
      <c r="BM359" s="26"/>
      <c r="BN359" s="26"/>
      <c r="BO359" s="27"/>
      <c r="BP359" s="26"/>
      <c r="BQ359" s="26"/>
      <c r="BR359" s="26"/>
      <c r="BS359" s="27"/>
      <c r="BT359" s="26"/>
      <c r="BU359" s="26"/>
      <c r="BV359" s="26"/>
      <c r="BW359" s="27"/>
      <c r="BX359" s="26"/>
      <c r="BY359" s="26"/>
      <c r="BZ359" s="26"/>
      <c r="CA359" s="27"/>
      <c r="CB359" s="26"/>
      <c r="CC359" s="26"/>
      <c r="CD359" s="26"/>
      <c r="CE359" s="27"/>
    </row>
    <row r="360" spans="1:83" x14ac:dyDescent="0.25">
      <c r="A360" s="135" t="s">
        <v>392</v>
      </c>
      <c r="B360" s="30">
        <f t="shared" si="291"/>
        <v>0</v>
      </c>
      <c r="C360" s="30">
        <f t="shared" si="292"/>
        <v>0</v>
      </c>
      <c r="D360" s="30">
        <f t="shared" si="293"/>
        <v>0</v>
      </c>
      <c r="E360" s="30"/>
      <c r="F360" s="30">
        <f t="shared" si="284"/>
        <v>0</v>
      </c>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7"/>
      <c r="AF360" s="26"/>
      <c r="AG360" s="26"/>
      <c r="AH360" s="26"/>
      <c r="AI360" s="27"/>
      <c r="AJ360" s="26"/>
      <c r="AK360" s="26"/>
      <c r="AL360" s="26"/>
      <c r="AM360" s="26"/>
      <c r="AN360" s="26"/>
      <c r="AO360" s="26"/>
      <c r="AP360" s="26"/>
      <c r="AQ360" s="26"/>
      <c r="AR360" s="26"/>
      <c r="AS360" s="26"/>
      <c r="AT360" s="26"/>
      <c r="AU360" s="26"/>
      <c r="AV360" s="26"/>
      <c r="AW360" s="26"/>
      <c r="AX360" s="26"/>
      <c r="AY360" s="26"/>
      <c r="AZ360" s="26"/>
      <c r="BA360" s="26"/>
      <c r="BB360" s="26"/>
      <c r="BC360" s="27"/>
      <c r="BD360" s="26"/>
      <c r="BE360" s="26"/>
      <c r="BF360" s="26"/>
      <c r="BG360" s="26"/>
      <c r="BH360" s="26"/>
      <c r="BI360" s="26"/>
      <c r="BJ360" s="26"/>
      <c r="BK360" s="26"/>
      <c r="BL360" s="26"/>
      <c r="BM360" s="26"/>
      <c r="BN360" s="26"/>
      <c r="BO360" s="27"/>
      <c r="BP360" s="26"/>
      <c r="BQ360" s="26"/>
      <c r="BR360" s="26"/>
      <c r="BS360" s="27"/>
      <c r="BT360" s="26"/>
      <c r="BU360" s="26"/>
      <c r="BV360" s="26"/>
      <c r="BW360" s="27"/>
      <c r="BX360" s="26"/>
      <c r="BY360" s="26"/>
      <c r="BZ360" s="26"/>
      <c r="CA360" s="27"/>
      <c r="CB360" s="26"/>
      <c r="CC360" s="26"/>
      <c r="CD360" s="26"/>
      <c r="CE360" s="27"/>
    </row>
    <row r="361" spans="1:83" s="154" customFormat="1" ht="31.5" x14ac:dyDescent="0.25">
      <c r="A361" s="137" t="s">
        <v>280</v>
      </c>
      <c r="B361" s="75">
        <f t="shared" si="291"/>
        <v>237306.30000000002</v>
      </c>
      <c r="C361" s="75">
        <f t="shared" si="292"/>
        <v>264130.09999999998</v>
      </c>
      <c r="D361" s="75">
        <f t="shared" si="293"/>
        <v>264130.09999999998</v>
      </c>
      <c r="E361" s="75"/>
      <c r="F361" s="75">
        <f t="shared" si="284"/>
        <v>173181.84861999998</v>
      </c>
      <c r="G361" s="29">
        <f>F361/C361*100</f>
        <v>65.566873529370568</v>
      </c>
      <c r="H361" s="29">
        <f>SUM(H362:H373)</f>
        <v>869.8</v>
      </c>
      <c r="I361" s="29">
        <f>SUM(I362:I373)</f>
        <v>670.8</v>
      </c>
      <c r="J361" s="29">
        <f>SUM(J362:J373)</f>
        <v>292.96033</v>
      </c>
      <c r="K361" s="29">
        <f>J361/I361*100</f>
        <v>43.673275193798453</v>
      </c>
      <c r="L361" s="29">
        <f>SUM(L362:L373)</f>
        <v>115</v>
      </c>
      <c r="M361" s="29">
        <f>SUM(M362:M373)</f>
        <v>114</v>
      </c>
      <c r="N361" s="29">
        <f>SUM(N362:N373)</f>
        <v>68.982460000000003</v>
      </c>
      <c r="O361" s="29">
        <f>N361/M361*100</f>
        <v>60.510929824561408</v>
      </c>
      <c r="P361" s="29">
        <f>SUM(P362:P373)</f>
        <v>1962</v>
      </c>
      <c r="Q361" s="29">
        <f>SUM(Q362:Q373)</f>
        <v>1269.8</v>
      </c>
      <c r="R361" s="29">
        <f>SUM(R362:R373)</f>
        <v>982.50353000000007</v>
      </c>
      <c r="S361" s="29">
        <f>R361/Q361*100</f>
        <v>77.374667664199094</v>
      </c>
      <c r="T361" s="29">
        <f>SUM(T362:T373)</f>
        <v>26448.2</v>
      </c>
      <c r="U361" s="29">
        <f>SUM(U362:U373)</f>
        <v>29454.9</v>
      </c>
      <c r="V361" s="29">
        <f>SUM(V362:V373)</f>
        <v>22336.9</v>
      </c>
      <c r="W361" s="29">
        <f>V361/U361*100</f>
        <v>75.834241501414027</v>
      </c>
      <c r="X361" s="29">
        <f>SUM(X362:X373)</f>
        <v>3239.4</v>
      </c>
      <c r="Y361" s="29">
        <f>SUM(Y362:Y373)</f>
        <v>3239.4</v>
      </c>
      <c r="Z361" s="29">
        <f>SUM(Z362:Z373)</f>
        <v>1355.77</v>
      </c>
      <c r="AA361" s="29">
        <f>Z361/Y361*100</f>
        <v>41.852503550040126</v>
      </c>
      <c r="AB361" s="29">
        <f>SUM(AB362:AB373)</f>
        <v>122.3</v>
      </c>
      <c r="AC361" s="29">
        <f>SUM(AC362:AC373)</f>
        <v>121.2</v>
      </c>
      <c r="AD361" s="29">
        <f>SUM(AD362:AD373)</f>
        <v>79.692350000000005</v>
      </c>
      <c r="AE361" s="29">
        <f>AD361/AC361*100</f>
        <v>65.752764026402645</v>
      </c>
      <c r="AF361" s="29">
        <f>SUM(AF362:AF373)</f>
        <v>188250.3</v>
      </c>
      <c r="AG361" s="29">
        <f>SUM(AG362:AG373)</f>
        <v>202452.8</v>
      </c>
      <c r="AH361" s="29">
        <f>SUM(AH362:AH373)</f>
        <v>132340.30100000001</v>
      </c>
      <c r="AI361" s="29">
        <f>AH361/AG361*100</f>
        <v>65.368471564730157</v>
      </c>
      <c r="AJ361" s="29">
        <f>SUM(AJ362:AJ373)</f>
        <v>466.7</v>
      </c>
      <c r="AK361" s="29">
        <f>SUM(AK362:AK373)</f>
        <v>466.7</v>
      </c>
      <c r="AL361" s="29">
        <f>SUM(AL362:AL373)</f>
        <v>300.92128000000002</v>
      </c>
      <c r="AM361" s="28">
        <f>AL361/AK361*100</f>
        <v>64.47852581958432</v>
      </c>
      <c r="AN361" s="29">
        <f t="shared" ref="AN361" si="307">SUM(AN362:AN373)</f>
        <v>0</v>
      </c>
      <c r="AO361" s="29">
        <f t="shared" ref="AO361:BB361" si="308">SUM(AO362:AO373)</f>
        <v>0</v>
      </c>
      <c r="AP361" s="29">
        <f t="shared" si="308"/>
        <v>0</v>
      </c>
      <c r="AQ361" s="29">
        <f t="shared" si="308"/>
        <v>0</v>
      </c>
      <c r="AR361" s="29">
        <f t="shared" ref="AR361" si="309">SUM(AR362:AR373)</f>
        <v>466.7</v>
      </c>
      <c r="AS361" s="29">
        <f t="shared" si="308"/>
        <v>466.7</v>
      </c>
      <c r="AT361" s="29">
        <f t="shared" si="308"/>
        <v>308</v>
      </c>
      <c r="AU361" s="29">
        <f t="shared" si="308"/>
        <v>65.995286050996356</v>
      </c>
      <c r="AV361" s="29">
        <f t="shared" ref="AV361" si="310">SUM(AV362:AV373)</f>
        <v>466.7</v>
      </c>
      <c r="AW361" s="29">
        <f t="shared" si="308"/>
        <v>466.7</v>
      </c>
      <c r="AX361" s="29">
        <f t="shared" si="308"/>
        <v>314.30988000000002</v>
      </c>
      <c r="AY361" s="29">
        <f t="shared" si="308"/>
        <v>67.347306620955649</v>
      </c>
      <c r="AZ361" s="29">
        <f t="shared" ref="AZ361" si="311">SUM(AZ362:AZ373)</f>
        <v>1056.8</v>
      </c>
      <c r="BA361" s="29">
        <f t="shared" si="308"/>
        <v>1056.8</v>
      </c>
      <c r="BB361" s="29">
        <f t="shared" si="308"/>
        <v>792.9</v>
      </c>
      <c r="BC361" s="29">
        <f>BB361/BA361*100</f>
        <v>75.028387585162761</v>
      </c>
      <c r="BD361" s="29">
        <v>0</v>
      </c>
      <c r="BE361" s="29">
        <f t="shared" ref="BE361:BJ361" si="312">SUM(BE362:BE373)</f>
        <v>0</v>
      </c>
      <c r="BF361" s="29">
        <f t="shared" si="312"/>
        <v>0</v>
      </c>
      <c r="BG361" s="29">
        <f t="shared" si="312"/>
        <v>0</v>
      </c>
      <c r="BH361" s="29">
        <f t="shared" si="312"/>
        <v>2082.3000000000002</v>
      </c>
      <c r="BI361" s="29">
        <f t="shared" si="312"/>
        <v>2084.9</v>
      </c>
      <c r="BJ361" s="29">
        <f t="shared" si="312"/>
        <v>1153.0827900000002</v>
      </c>
      <c r="BK361" s="28">
        <f>BJ361/BI361*100</f>
        <v>55.306383519593268</v>
      </c>
      <c r="BL361" s="29">
        <f>SUM(BL362:BL373)</f>
        <v>11718</v>
      </c>
      <c r="BM361" s="29">
        <f>SUM(BM362:BM373)</f>
        <v>22136.1</v>
      </c>
      <c r="BN361" s="29">
        <f>SUM(BN362:BN373)</f>
        <v>12800</v>
      </c>
      <c r="BO361" s="29">
        <f>BN361/BM361*100</f>
        <v>57.824097289043699</v>
      </c>
      <c r="BP361" s="29">
        <f>SUM(BP362:BP373)</f>
        <v>39.700000000000003</v>
      </c>
      <c r="BQ361" s="29">
        <f>SUM(BQ362:BQ373)</f>
        <v>128.19999999999999</v>
      </c>
      <c r="BR361" s="29">
        <f>SUM(BR362:BR373)</f>
        <v>54.424999999999997</v>
      </c>
      <c r="BS361" s="29">
        <f>BR361/BQ361*100</f>
        <v>42.45319812792512</v>
      </c>
      <c r="BT361" s="29">
        <f>SUM(BT362:BT373)</f>
        <v>2.4</v>
      </c>
      <c r="BU361" s="29">
        <f>SUM(BU362:BU373)</f>
        <v>1.1000000000000001</v>
      </c>
      <c r="BV361" s="29">
        <f>SUM(BV362:BV373)</f>
        <v>1.1000000000000001</v>
      </c>
      <c r="BW361" s="29">
        <f>BV361/BU361*100</f>
        <v>100</v>
      </c>
      <c r="BX361" s="29"/>
      <c r="BY361" s="29"/>
      <c r="BZ361" s="29"/>
      <c r="CA361" s="29"/>
      <c r="CB361" s="29">
        <f>SUM(CB362:CB373)</f>
        <v>0</v>
      </c>
      <c r="CC361" s="29">
        <f>SUM(CC362:CC373)</f>
        <v>0</v>
      </c>
      <c r="CD361" s="29">
        <f>SUM(CD362:CD373)</f>
        <v>0</v>
      </c>
      <c r="CE361" s="29"/>
    </row>
    <row r="362" spans="1:83" ht="17.25" customHeight="1" x14ac:dyDescent="0.25">
      <c r="A362" s="135" t="s">
        <v>224</v>
      </c>
      <c r="B362" s="30">
        <f t="shared" si="291"/>
        <v>235224.00000000003</v>
      </c>
      <c r="C362" s="30">
        <f t="shared" si="292"/>
        <v>262045.20000000004</v>
      </c>
      <c r="D362" s="30">
        <f t="shared" si="293"/>
        <v>262045.20000000004</v>
      </c>
      <c r="E362" s="30"/>
      <c r="F362" s="30">
        <f t="shared" si="284"/>
        <v>172028.76582999999</v>
      </c>
      <c r="G362" s="27">
        <f>F362/C362*100</f>
        <v>65.648508665680566</v>
      </c>
      <c r="H362" s="27">
        <v>869.8</v>
      </c>
      <c r="I362" s="27">
        <v>670.8</v>
      </c>
      <c r="J362" s="27">
        <v>292.96033</v>
      </c>
      <c r="K362" s="27">
        <f>J362/I362*100</f>
        <v>43.673275193798453</v>
      </c>
      <c r="L362" s="27">
        <v>115</v>
      </c>
      <c r="M362" s="27">
        <v>114</v>
      </c>
      <c r="N362" s="27">
        <v>68.982460000000003</v>
      </c>
      <c r="O362" s="27">
        <f>N362/M362*100</f>
        <v>60.510929824561408</v>
      </c>
      <c r="P362" s="27">
        <v>1962</v>
      </c>
      <c r="Q362" s="27">
        <v>1269.8</v>
      </c>
      <c r="R362" s="27">
        <v>982.50353000000007</v>
      </c>
      <c r="S362" s="27">
        <f>R362/Q362*100</f>
        <v>77.374667664199094</v>
      </c>
      <c r="T362" s="27">
        <v>26448.2</v>
      </c>
      <c r="U362" s="27">
        <v>29454.9</v>
      </c>
      <c r="V362" s="27">
        <v>22336.9</v>
      </c>
      <c r="W362" s="27">
        <f>V362/U362*100</f>
        <v>75.834241501414027</v>
      </c>
      <c r="X362" s="27">
        <v>3239.4</v>
      </c>
      <c r="Y362" s="27">
        <v>3239.4</v>
      </c>
      <c r="Z362" s="27">
        <v>1355.77</v>
      </c>
      <c r="AA362" s="27">
        <f>Z362/Y362*100</f>
        <v>41.852503550040126</v>
      </c>
      <c r="AB362" s="27">
        <v>122.3</v>
      </c>
      <c r="AC362" s="27">
        <v>121.2</v>
      </c>
      <c r="AD362" s="27">
        <v>79.692350000000005</v>
      </c>
      <c r="AE362" s="27">
        <f>AD362/AC362*100</f>
        <v>65.752764026402645</v>
      </c>
      <c r="AF362" s="27">
        <v>188250.3</v>
      </c>
      <c r="AG362" s="27">
        <v>202452.8</v>
      </c>
      <c r="AH362" s="27">
        <v>132340.30100000001</v>
      </c>
      <c r="AI362" s="27">
        <f>AH362/AG362*100</f>
        <v>65.368471564730157</v>
      </c>
      <c r="AJ362" s="27">
        <v>466.7</v>
      </c>
      <c r="AK362" s="27">
        <v>466.7</v>
      </c>
      <c r="AL362" s="27">
        <v>300.92128000000002</v>
      </c>
      <c r="AM362" s="26">
        <f>AL362/AK362*100</f>
        <v>64.47852581958432</v>
      </c>
      <c r="AN362" s="27"/>
      <c r="AO362" s="27"/>
      <c r="AP362" s="27"/>
      <c r="AQ362" s="27"/>
      <c r="AR362" s="27">
        <v>466.7</v>
      </c>
      <c r="AS362" s="27">
        <v>466.7</v>
      </c>
      <c r="AT362" s="27">
        <v>308</v>
      </c>
      <c r="AU362" s="27">
        <f>AT362/AS362*100</f>
        <v>65.995286050996356</v>
      </c>
      <c r="AV362" s="27">
        <v>466.7</v>
      </c>
      <c r="AW362" s="27">
        <v>466.7</v>
      </c>
      <c r="AX362" s="27">
        <v>314.30988000000002</v>
      </c>
      <c r="AY362" s="27">
        <f>AX362/AW362*100</f>
        <v>67.347306620955649</v>
      </c>
      <c r="AZ362" s="27">
        <v>1056.8</v>
      </c>
      <c r="BA362" s="27">
        <v>1056.8</v>
      </c>
      <c r="BB362" s="27">
        <v>792.9</v>
      </c>
      <c r="BC362" s="27">
        <f>BB362/BA362*100</f>
        <v>75.028387585162761</v>
      </c>
      <c r="BD362" s="27">
        <v>0</v>
      </c>
      <c r="BE362" s="27">
        <v>0</v>
      </c>
      <c r="BF362" s="27">
        <v>0</v>
      </c>
      <c r="BG362" s="27"/>
      <c r="BH362" s="27"/>
      <c r="BI362" s="27"/>
      <c r="BJ362" s="27"/>
      <c r="BK362" s="26"/>
      <c r="BL362" s="27">
        <v>11718</v>
      </c>
      <c r="BM362" s="27">
        <v>22136.1</v>
      </c>
      <c r="BN362" s="27">
        <v>12800</v>
      </c>
      <c r="BO362" s="27">
        <f>BN362/BM362*100</f>
        <v>57.824097289043699</v>
      </c>
      <c r="BP362" s="27">
        <v>39.700000000000003</v>
      </c>
      <c r="BQ362" s="27">
        <v>128.19999999999999</v>
      </c>
      <c r="BR362" s="27">
        <v>54.424999999999997</v>
      </c>
      <c r="BS362" s="27">
        <f>BR362/BQ362*100</f>
        <v>42.45319812792512</v>
      </c>
      <c r="BT362" s="27">
        <v>2.4</v>
      </c>
      <c r="BU362" s="27">
        <v>1.1000000000000001</v>
      </c>
      <c r="BV362" s="27">
        <v>1.1000000000000001</v>
      </c>
      <c r="BW362" s="27">
        <f>BV362/BU362*100</f>
        <v>100</v>
      </c>
      <c r="BX362" s="27"/>
      <c r="BY362" s="27"/>
      <c r="BZ362" s="27"/>
      <c r="CA362" s="27"/>
      <c r="CB362" s="27"/>
      <c r="CC362" s="27"/>
      <c r="CD362" s="27">
        <v>0</v>
      </c>
      <c r="CE362" s="27"/>
    </row>
    <row r="363" spans="1:83" x14ac:dyDescent="0.25">
      <c r="A363" s="135" t="s">
        <v>279</v>
      </c>
      <c r="B363" s="30">
        <f t="shared" si="291"/>
        <v>0</v>
      </c>
      <c r="C363" s="30">
        <f t="shared" si="292"/>
        <v>0</v>
      </c>
      <c r="D363" s="30">
        <f t="shared" si="293"/>
        <v>0</v>
      </c>
      <c r="E363" s="30"/>
      <c r="F363" s="30">
        <f t="shared" si="284"/>
        <v>0</v>
      </c>
      <c r="G363" s="26"/>
      <c r="H363" s="26"/>
      <c r="I363" s="26"/>
      <c r="J363" s="26"/>
      <c r="K363" s="26"/>
      <c r="L363" s="26"/>
      <c r="M363" s="26"/>
      <c r="N363" s="26"/>
      <c r="O363" s="27"/>
      <c r="P363" s="26"/>
      <c r="Q363" s="26"/>
      <c r="R363" s="26"/>
      <c r="S363" s="27"/>
      <c r="T363" s="26"/>
      <c r="U363" s="26"/>
      <c r="V363" s="26"/>
      <c r="W363" s="27"/>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7"/>
      <c r="BT363" s="26"/>
      <c r="BU363" s="26"/>
      <c r="BV363" s="26"/>
      <c r="BW363" s="27"/>
      <c r="BX363" s="26"/>
      <c r="BY363" s="26"/>
      <c r="BZ363" s="26"/>
      <c r="CA363" s="27"/>
      <c r="CB363" s="26"/>
      <c r="CC363" s="26"/>
      <c r="CD363" s="26"/>
      <c r="CE363" s="26"/>
    </row>
    <row r="364" spans="1:83" x14ac:dyDescent="0.25">
      <c r="A364" s="135" t="s">
        <v>496</v>
      </c>
      <c r="B364" s="30">
        <f t="shared" si="291"/>
        <v>138.80000000000001</v>
      </c>
      <c r="C364" s="30">
        <f t="shared" si="292"/>
        <v>139</v>
      </c>
      <c r="D364" s="30">
        <f t="shared" si="293"/>
        <v>139</v>
      </c>
      <c r="E364" s="30"/>
      <c r="F364" s="30">
        <f t="shared" si="284"/>
        <v>96.407830000000004</v>
      </c>
      <c r="G364" s="26">
        <f>F364/C364*100</f>
        <v>69.358151079136704</v>
      </c>
      <c r="H364" s="26"/>
      <c r="I364" s="26"/>
      <c r="J364" s="26"/>
      <c r="K364" s="26"/>
      <c r="L364" s="26"/>
      <c r="M364" s="26"/>
      <c r="N364" s="26"/>
      <c r="O364" s="27"/>
      <c r="P364" s="26"/>
      <c r="Q364" s="26"/>
      <c r="R364" s="26"/>
      <c r="S364" s="27"/>
      <c r="T364" s="26"/>
      <c r="U364" s="26"/>
      <c r="V364" s="26"/>
      <c r="W364" s="27"/>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v>138.80000000000001</v>
      </c>
      <c r="BI364" s="26">
        <v>139</v>
      </c>
      <c r="BJ364" s="26">
        <v>96.407830000000004</v>
      </c>
      <c r="BK364" s="26">
        <f>BJ364/BI364*100</f>
        <v>69.358151079136704</v>
      </c>
      <c r="BL364" s="26"/>
      <c r="BM364" s="26"/>
      <c r="BN364" s="26"/>
      <c r="BO364" s="26"/>
      <c r="BP364" s="26"/>
      <c r="BQ364" s="26"/>
      <c r="BR364" s="26"/>
      <c r="BS364" s="27"/>
      <c r="BT364" s="26"/>
      <c r="BU364" s="26"/>
      <c r="BV364" s="26"/>
      <c r="BW364" s="27"/>
      <c r="BX364" s="26"/>
      <c r="BY364" s="26"/>
      <c r="BZ364" s="26"/>
      <c r="CA364" s="27"/>
      <c r="CB364" s="26"/>
      <c r="CC364" s="26"/>
      <c r="CD364" s="26"/>
      <c r="CE364" s="26"/>
    </row>
    <row r="365" spans="1:83" x14ac:dyDescent="0.25">
      <c r="A365" s="135" t="s">
        <v>497</v>
      </c>
      <c r="B365" s="30">
        <f t="shared" si="291"/>
        <v>138.80000000000001</v>
      </c>
      <c r="C365" s="30">
        <f t="shared" si="292"/>
        <v>139</v>
      </c>
      <c r="D365" s="30">
        <f t="shared" si="293"/>
        <v>139</v>
      </c>
      <c r="E365" s="30"/>
      <c r="F365" s="30">
        <f t="shared" si="284"/>
        <v>87.602229999999992</v>
      </c>
      <c r="G365" s="26">
        <f>F365/C365*100</f>
        <v>63.023187050359709</v>
      </c>
      <c r="H365" s="26"/>
      <c r="I365" s="26"/>
      <c r="J365" s="26"/>
      <c r="K365" s="26"/>
      <c r="L365" s="26"/>
      <c r="M365" s="26"/>
      <c r="N365" s="26"/>
      <c r="O365" s="27"/>
      <c r="P365" s="26"/>
      <c r="Q365" s="26"/>
      <c r="R365" s="26"/>
      <c r="S365" s="27"/>
      <c r="T365" s="26"/>
      <c r="U365" s="26"/>
      <c r="V365" s="26"/>
      <c r="W365" s="27"/>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v>138.80000000000001</v>
      </c>
      <c r="BI365" s="26">
        <v>139</v>
      </c>
      <c r="BJ365" s="26">
        <v>87.602229999999992</v>
      </c>
      <c r="BK365" s="26">
        <f>BJ365/BI365*100</f>
        <v>63.023187050359709</v>
      </c>
      <c r="BL365" s="26"/>
      <c r="BM365" s="26"/>
      <c r="BN365" s="26"/>
      <c r="BO365" s="26"/>
      <c r="BP365" s="26"/>
      <c r="BQ365" s="26"/>
      <c r="BR365" s="26"/>
      <c r="BS365" s="27"/>
      <c r="BT365" s="26"/>
      <c r="BU365" s="26"/>
      <c r="BV365" s="26"/>
      <c r="BW365" s="27"/>
      <c r="BX365" s="26"/>
      <c r="BY365" s="26"/>
      <c r="BZ365" s="26"/>
      <c r="CA365" s="27"/>
      <c r="CB365" s="26"/>
      <c r="CC365" s="26"/>
      <c r="CD365" s="26"/>
      <c r="CE365" s="26"/>
    </row>
    <row r="366" spans="1:83" x14ac:dyDescent="0.25">
      <c r="A366" s="135" t="s">
        <v>498</v>
      </c>
      <c r="B366" s="30">
        <f t="shared" si="291"/>
        <v>138.80000000000001</v>
      </c>
      <c r="C366" s="30">
        <f t="shared" si="292"/>
        <v>139</v>
      </c>
      <c r="D366" s="30">
        <f t="shared" si="293"/>
        <v>139</v>
      </c>
      <c r="E366" s="30"/>
      <c r="F366" s="30">
        <f t="shared" si="284"/>
        <v>87.597160000000002</v>
      </c>
      <c r="G366" s="26">
        <f>F366/C366*100</f>
        <v>63.01953956834533</v>
      </c>
      <c r="H366" s="26"/>
      <c r="I366" s="26"/>
      <c r="J366" s="26"/>
      <c r="K366" s="26"/>
      <c r="L366" s="26"/>
      <c r="M366" s="26"/>
      <c r="N366" s="26"/>
      <c r="O366" s="27"/>
      <c r="P366" s="26"/>
      <c r="Q366" s="26"/>
      <c r="R366" s="26"/>
      <c r="S366" s="27"/>
      <c r="T366" s="26"/>
      <c r="U366" s="26"/>
      <c r="V366" s="26"/>
      <c r="W366" s="27"/>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v>138.80000000000001</v>
      </c>
      <c r="BI366" s="26">
        <v>139</v>
      </c>
      <c r="BJ366" s="26">
        <v>87.597160000000002</v>
      </c>
      <c r="BK366" s="26">
        <f>BJ366/BI366*100</f>
        <v>63.01953956834533</v>
      </c>
      <c r="BL366" s="26"/>
      <c r="BM366" s="26"/>
      <c r="BN366" s="26"/>
      <c r="BO366" s="26"/>
      <c r="BP366" s="26"/>
      <c r="BQ366" s="26"/>
      <c r="BR366" s="26"/>
      <c r="BS366" s="27"/>
      <c r="BT366" s="26"/>
      <c r="BU366" s="26"/>
      <c r="BV366" s="26"/>
      <c r="BW366" s="27"/>
      <c r="BX366" s="26"/>
      <c r="BY366" s="26"/>
      <c r="BZ366" s="26"/>
      <c r="CA366" s="27"/>
      <c r="CB366" s="26"/>
      <c r="CC366" s="26"/>
      <c r="CD366" s="26"/>
      <c r="CE366" s="26"/>
    </row>
    <row r="367" spans="1:83" x14ac:dyDescent="0.25">
      <c r="A367" s="135" t="s">
        <v>278</v>
      </c>
      <c r="B367" s="30">
        <f t="shared" si="291"/>
        <v>694.3</v>
      </c>
      <c r="C367" s="30">
        <f t="shared" si="292"/>
        <v>694.9</v>
      </c>
      <c r="D367" s="30">
        <f t="shared" si="293"/>
        <v>694.9</v>
      </c>
      <c r="E367" s="30"/>
      <c r="F367" s="30">
        <f t="shared" si="284"/>
        <v>273.35989000000001</v>
      </c>
      <c r="G367" s="26">
        <f>F367/C367*100</f>
        <v>39.338018419916537</v>
      </c>
      <c r="H367" s="26"/>
      <c r="I367" s="26"/>
      <c r="J367" s="26"/>
      <c r="K367" s="26"/>
      <c r="L367" s="26"/>
      <c r="M367" s="26"/>
      <c r="N367" s="26"/>
      <c r="O367" s="27"/>
      <c r="P367" s="26"/>
      <c r="Q367" s="26"/>
      <c r="R367" s="26"/>
      <c r="S367" s="27"/>
      <c r="T367" s="26"/>
      <c r="U367" s="26"/>
      <c r="V367" s="26"/>
      <c r="W367" s="27"/>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v>694.3</v>
      </c>
      <c r="BI367" s="26">
        <v>694.9</v>
      </c>
      <c r="BJ367" s="26">
        <v>273.35989000000001</v>
      </c>
      <c r="BK367" s="26">
        <f>BJ367/BI367*100</f>
        <v>39.338018419916537</v>
      </c>
      <c r="BL367" s="26"/>
      <c r="BM367" s="26"/>
      <c r="BN367" s="26"/>
      <c r="BO367" s="26"/>
      <c r="BP367" s="26"/>
      <c r="BQ367" s="26"/>
      <c r="BR367" s="26"/>
      <c r="BS367" s="27"/>
      <c r="BT367" s="26"/>
      <c r="BU367" s="26"/>
      <c r="BV367" s="26"/>
      <c r="BW367" s="27"/>
      <c r="BX367" s="26"/>
      <c r="BY367" s="26"/>
      <c r="BZ367" s="26"/>
      <c r="CA367" s="27"/>
      <c r="CB367" s="26"/>
      <c r="CC367" s="26"/>
      <c r="CD367" s="26"/>
      <c r="CE367" s="26"/>
    </row>
    <row r="368" spans="1:83" x14ac:dyDescent="0.25">
      <c r="A368" s="135" t="s">
        <v>536</v>
      </c>
      <c r="B368" s="30">
        <f t="shared" si="291"/>
        <v>347</v>
      </c>
      <c r="C368" s="30">
        <f t="shared" si="292"/>
        <v>347.5</v>
      </c>
      <c r="D368" s="30">
        <f t="shared" si="293"/>
        <v>347.5</v>
      </c>
      <c r="E368" s="30"/>
      <c r="F368" s="30">
        <f t="shared" si="284"/>
        <v>230.39554000000001</v>
      </c>
      <c r="G368" s="26">
        <f>F368/C368*100</f>
        <v>66.300874820143889</v>
      </c>
      <c r="H368" s="26"/>
      <c r="I368" s="26"/>
      <c r="J368" s="26"/>
      <c r="K368" s="26"/>
      <c r="L368" s="26"/>
      <c r="M368" s="26"/>
      <c r="N368" s="26"/>
      <c r="O368" s="27"/>
      <c r="P368" s="26"/>
      <c r="Q368" s="26"/>
      <c r="R368" s="26"/>
      <c r="S368" s="27"/>
      <c r="T368" s="26"/>
      <c r="U368" s="26"/>
      <c r="V368" s="26"/>
      <c r="W368" s="27"/>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v>347</v>
      </c>
      <c r="BI368" s="26">
        <v>347.5</v>
      </c>
      <c r="BJ368" s="26">
        <v>230.39554000000001</v>
      </c>
      <c r="BK368" s="26">
        <f>BJ368/BI368*100</f>
        <v>66.300874820143889</v>
      </c>
      <c r="BL368" s="26"/>
      <c r="BM368" s="26"/>
      <c r="BN368" s="26"/>
      <c r="BO368" s="26"/>
      <c r="BP368" s="26"/>
      <c r="BQ368" s="26"/>
      <c r="BR368" s="26"/>
      <c r="BS368" s="27"/>
      <c r="BT368" s="26"/>
      <c r="BU368" s="26"/>
      <c r="BV368" s="26"/>
      <c r="BW368" s="27"/>
      <c r="BX368" s="26"/>
      <c r="BY368" s="26"/>
      <c r="BZ368" s="26"/>
      <c r="CA368" s="27"/>
      <c r="CB368" s="26"/>
      <c r="CC368" s="26"/>
      <c r="CD368" s="26"/>
      <c r="CE368" s="26"/>
    </row>
    <row r="369" spans="1:83" x14ac:dyDescent="0.25">
      <c r="A369" s="135" t="s">
        <v>501</v>
      </c>
      <c r="B369" s="30">
        <f t="shared" si="291"/>
        <v>0</v>
      </c>
      <c r="C369" s="30">
        <f t="shared" si="292"/>
        <v>0</v>
      </c>
      <c r="D369" s="30">
        <f t="shared" si="293"/>
        <v>0</v>
      </c>
      <c r="E369" s="30"/>
      <c r="F369" s="30">
        <f t="shared" si="284"/>
        <v>0</v>
      </c>
      <c r="G369" s="26"/>
      <c r="H369" s="26"/>
      <c r="I369" s="26"/>
      <c r="J369" s="26"/>
      <c r="K369" s="26"/>
      <c r="L369" s="26"/>
      <c r="M369" s="26"/>
      <c r="N369" s="26"/>
      <c r="O369" s="27"/>
      <c r="P369" s="26"/>
      <c r="Q369" s="26"/>
      <c r="R369" s="26"/>
      <c r="S369" s="27"/>
      <c r="T369" s="26"/>
      <c r="U369" s="26"/>
      <c r="V369" s="26"/>
      <c r="W369" s="27"/>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7"/>
      <c r="BT369" s="26"/>
      <c r="BU369" s="26"/>
      <c r="BV369" s="26"/>
      <c r="BW369" s="27"/>
      <c r="BX369" s="26"/>
      <c r="BY369" s="26"/>
      <c r="BZ369" s="26"/>
      <c r="CA369" s="27"/>
      <c r="CB369" s="26"/>
      <c r="CC369" s="26"/>
      <c r="CD369" s="26"/>
      <c r="CE369" s="26"/>
    </row>
    <row r="370" spans="1:83" x14ac:dyDescent="0.25">
      <c r="A370" s="135" t="s">
        <v>500</v>
      </c>
      <c r="B370" s="30">
        <f t="shared" si="291"/>
        <v>0</v>
      </c>
      <c r="C370" s="30">
        <f t="shared" si="292"/>
        <v>0</v>
      </c>
      <c r="D370" s="30">
        <f t="shared" si="293"/>
        <v>0</v>
      </c>
      <c r="E370" s="30"/>
      <c r="F370" s="30">
        <f t="shared" si="284"/>
        <v>0</v>
      </c>
      <c r="G370" s="26"/>
      <c r="H370" s="26"/>
      <c r="I370" s="26"/>
      <c r="J370" s="26"/>
      <c r="K370" s="26"/>
      <c r="L370" s="26"/>
      <c r="M370" s="26"/>
      <c r="N370" s="26"/>
      <c r="O370" s="27"/>
      <c r="P370" s="26"/>
      <c r="Q370" s="26"/>
      <c r="R370" s="26"/>
      <c r="S370" s="27"/>
      <c r="T370" s="26"/>
      <c r="U370" s="26"/>
      <c r="V370" s="26"/>
      <c r="W370" s="27"/>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7"/>
      <c r="BT370" s="26"/>
      <c r="BU370" s="26"/>
      <c r="BV370" s="26"/>
      <c r="BW370" s="27"/>
      <c r="BX370" s="26"/>
      <c r="BY370" s="26"/>
      <c r="BZ370" s="26"/>
      <c r="CA370" s="27"/>
      <c r="CB370" s="26"/>
      <c r="CC370" s="26"/>
      <c r="CD370" s="26"/>
      <c r="CE370" s="26"/>
    </row>
    <row r="371" spans="1:83" x14ac:dyDescent="0.25">
      <c r="A371" s="135" t="s">
        <v>269</v>
      </c>
      <c r="B371" s="30">
        <f t="shared" si="291"/>
        <v>138.80000000000001</v>
      </c>
      <c r="C371" s="30">
        <f t="shared" si="292"/>
        <v>139</v>
      </c>
      <c r="D371" s="30">
        <f t="shared" si="293"/>
        <v>139</v>
      </c>
      <c r="E371" s="30"/>
      <c r="F371" s="30">
        <f t="shared" si="284"/>
        <v>65.54346000000001</v>
      </c>
      <c r="G371" s="26">
        <f t="shared" ref="G371:G384" si="313">F371/C371*100</f>
        <v>47.153568345323748</v>
      </c>
      <c r="H371" s="26"/>
      <c r="I371" s="26"/>
      <c r="J371" s="26"/>
      <c r="K371" s="26"/>
      <c r="L371" s="26"/>
      <c r="M371" s="26"/>
      <c r="N371" s="26"/>
      <c r="O371" s="27"/>
      <c r="P371" s="26"/>
      <c r="Q371" s="26"/>
      <c r="R371" s="26"/>
      <c r="S371" s="27"/>
      <c r="T371" s="26"/>
      <c r="U371" s="26"/>
      <c r="V371" s="26"/>
      <c r="W371" s="27"/>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v>138.80000000000001</v>
      </c>
      <c r="BI371" s="26">
        <v>139</v>
      </c>
      <c r="BJ371" s="26">
        <v>65.54346000000001</v>
      </c>
      <c r="BK371" s="26">
        <f>BJ371/BI371*100</f>
        <v>47.153568345323748</v>
      </c>
      <c r="BL371" s="26"/>
      <c r="BM371" s="26"/>
      <c r="BN371" s="26"/>
      <c r="BO371" s="26"/>
      <c r="BP371" s="26"/>
      <c r="BQ371" s="26"/>
      <c r="BR371" s="26"/>
      <c r="BS371" s="27"/>
      <c r="BT371" s="26"/>
      <c r="BU371" s="26"/>
      <c r="BV371" s="26"/>
      <c r="BW371" s="27"/>
      <c r="BX371" s="26"/>
      <c r="BY371" s="26"/>
      <c r="BZ371" s="26"/>
      <c r="CA371" s="27"/>
      <c r="CB371" s="26"/>
      <c r="CC371" s="26"/>
      <c r="CD371" s="26"/>
      <c r="CE371" s="26"/>
    </row>
    <row r="372" spans="1:83" x14ac:dyDescent="0.25">
      <c r="A372" s="135" t="s">
        <v>313</v>
      </c>
      <c r="B372" s="30">
        <f t="shared" si="291"/>
        <v>347</v>
      </c>
      <c r="C372" s="30">
        <f t="shared" si="292"/>
        <v>347.5</v>
      </c>
      <c r="D372" s="30">
        <f t="shared" si="293"/>
        <v>347.5</v>
      </c>
      <c r="E372" s="30"/>
      <c r="F372" s="30">
        <f t="shared" si="284"/>
        <v>219.60581999999999</v>
      </c>
      <c r="G372" s="26">
        <f t="shared" si="313"/>
        <v>63.195919424460435</v>
      </c>
      <c r="H372" s="26"/>
      <c r="I372" s="26"/>
      <c r="J372" s="26"/>
      <c r="K372" s="26"/>
      <c r="L372" s="26"/>
      <c r="M372" s="26"/>
      <c r="N372" s="26"/>
      <c r="O372" s="27"/>
      <c r="P372" s="26"/>
      <c r="Q372" s="26"/>
      <c r="R372" s="26"/>
      <c r="S372" s="27"/>
      <c r="T372" s="26"/>
      <c r="U372" s="26"/>
      <c r="V372" s="26"/>
      <c r="W372" s="27"/>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v>347</v>
      </c>
      <c r="BI372" s="26">
        <v>347.5</v>
      </c>
      <c r="BJ372" s="26">
        <v>219.60581999999999</v>
      </c>
      <c r="BK372" s="26">
        <f>BJ372/BI372*100</f>
        <v>63.195919424460435</v>
      </c>
      <c r="BL372" s="26"/>
      <c r="BM372" s="26"/>
      <c r="BN372" s="26"/>
      <c r="BO372" s="26"/>
      <c r="BP372" s="26"/>
      <c r="BQ372" s="26"/>
      <c r="BR372" s="26"/>
      <c r="BS372" s="27"/>
      <c r="BT372" s="26"/>
      <c r="BU372" s="26"/>
      <c r="BV372" s="26"/>
      <c r="BW372" s="27"/>
      <c r="BX372" s="26"/>
      <c r="BY372" s="26"/>
      <c r="BZ372" s="26"/>
      <c r="CA372" s="27"/>
      <c r="CB372" s="26"/>
      <c r="CC372" s="26"/>
      <c r="CD372" s="26"/>
      <c r="CE372" s="26"/>
    </row>
    <row r="373" spans="1:83" x14ac:dyDescent="0.25">
      <c r="A373" s="135" t="s">
        <v>499</v>
      </c>
      <c r="B373" s="30">
        <f t="shared" si="291"/>
        <v>138.80000000000001</v>
      </c>
      <c r="C373" s="30">
        <f t="shared" si="292"/>
        <v>139</v>
      </c>
      <c r="D373" s="30">
        <f t="shared" si="293"/>
        <v>139</v>
      </c>
      <c r="E373" s="30"/>
      <c r="F373" s="30">
        <f t="shared" si="284"/>
        <v>92.570859999999996</v>
      </c>
      <c r="G373" s="26">
        <f t="shared" si="313"/>
        <v>66.597741007194244</v>
      </c>
      <c r="H373" s="26"/>
      <c r="I373" s="26"/>
      <c r="J373" s="26"/>
      <c r="K373" s="27"/>
      <c r="L373" s="26"/>
      <c r="M373" s="26"/>
      <c r="N373" s="26"/>
      <c r="O373" s="27"/>
      <c r="P373" s="26"/>
      <c r="Q373" s="26"/>
      <c r="R373" s="26"/>
      <c r="S373" s="27"/>
      <c r="T373" s="26"/>
      <c r="U373" s="26"/>
      <c r="V373" s="26"/>
      <c r="W373" s="27"/>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v>138.80000000000001</v>
      </c>
      <c r="BI373" s="26">
        <v>139</v>
      </c>
      <c r="BJ373" s="26">
        <v>92.570859999999996</v>
      </c>
      <c r="BK373" s="26">
        <f>BJ373/BI373*100</f>
        <v>66.597741007194244</v>
      </c>
      <c r="BL373" s="26"/>
      <c r="BM373" s="26"/>
      <c r="BN373" s="26"/>
      <c r="BO373" s="26"/>
      <c r="BP373" s="26"/>
      <c r="BQ373" s="26"/>
      <c r="BR373" s="26"/>
      <c r="BS373" s="27"/>
      <c r="BT373" s="26"/>
      <c r="BU373" s="26"/>
      <c r="BV373" s="26"/>
      <c r="BW373" s="27"/>
      <c r="BX373" s="26"/>
      <c r="BY373" s="26"/>
      <c r="BZ373" s="26"/>
      <c r="CA373" s="27"/>
      <c r="CB373" s="26"/>
      <c r="CC373" s="26"/>
      <c r="CD373" s="26"/>
      <c r="CE373" s="27"/>
    </row>
    <row r="374" spans="1:83" s="154" customFormat="1" ht="31.5" x14ac:dyDescent="0.25">
      <c r="A374" s="137" t="s">
        <v>277</v>
      </c>
      <c r="B374" s="75">
        <f t="shared" si="291"/>
        <v>235276.80000000002</v>
      </c>
      <c r="C374" s="75">
        <f t="shared" si="292"/>
        <v>265905.90000000002</v>
      </c>
      <c r="D374" s="75">
        <f t="shared" si="293"/>
        <v>265905.90000000002</v>
      </c>
      <c r="E374" s="75"/>
      <c r="F374" s="75">
        <f t="shared" si="284"/>
        <v>194288.97667</v>
      </c>
      <c r="G374" s="29">
        <f t="shared" si="313"/>
        <v>73.066816746074451</v>
      </c>
      <c r="H374" s="29">
        <f>SUM(H375:H382)</f>
        <v>603</v>
      </c>
      <c r="I374" s="29">
        <f>SUM(I375:I382)</f>
        <v>603</v>
      </c>
      <c r="J374" s="29">
        <f>SUM(J375:J382)</f>
        <v>413.94328999999999</v>
      </c>
      <c r="K374" s="29">
        <f>J374/I374*100</f>
        <v>68.647311774461031</v>
      </c>
      <c r="L374" s="29">
        <f>SUM(L375:L382)</f>
        <v>162.1</v>
      </c>
      <c r="M374" s="29">
        <f>SUM(M375:M382)</f>
        <v>160.9</v>
      </c>
      <c r="N374" s="29">
        <f>SUM(N375:N382)</f>
        <v>73.681049999999999</v>
      </c>
      <c r="O374" s="29">
        <f>N374/M374*100</f>
        <v>45.793070229956498</v>
      </c>
      <c r="P374" s="29">
        <f>SUM(P375:P382)</f>
        <v>3183.6</v>
      </c>
      <c r="Q374" s="29">
        <f>SUM(Q375:Q382)</f>
        <v>1391.2</v>
      </c>
      <c r="R374" s="29">
        <f>SUM(R375:R382)</f>
        <v>1190.3767399999999</v>
      </c>
      <c r="S374" s="29">
        <f>R374/Q374*100</f>
        <v>85.564745543415739</v>
      </c>
      <c r="T374" s="29">
        <f>SUM(T375:T382)</f>
        <v>25748.2</v>
      </c>
      <c r="U374" s="29">
        <f>SUM(U375:U382)</f>
        <v>30386</v>
      </c>
      <c r="V374" s="29">
        <f>SUM(V375:V382)</f>
        <v>27675.383239999999</v>
      </c>
      <c r="W374" s="29">
        <f>V374/U374*100</f>
        <v>91.079389324030799</v>
      </c>
      <c r="X374" s="29">
        <f>SUM(X375:X382)</f>
        <v>3074.6</v>
      </c>
      <c r="Y374" s="29">
        <f>SUM(Y375:Y382)</f>
        <v>3074.6</v>
      </c>
      <c r="Z374" s="29">
        <f>SUM(Z375:Z382)</f>
        <v>1706.04053</v>
      </c>
      <c r="AA374" s="29">
        <f>Z374/Y374*100</f>
        <v>55.488210824172249</v>
      </c>
      <c r="AB374" s="29">
        <f>SUM(AB375:AB382)</f>
        <v>184.6</v>
      </c>
      <c r="AC374" s="29">
        <f>SUM(AC375:AC382)</f>
        <v>182.9</v>
      </c>
      <c r="AD374" s="29">
        <f>SUM(AD375:AD382)</f>
        <v>111.10772</v>
      </c>
      <c r="AE374" s="29">
        <f>AD374/AC374*100</f>
        <v>60.747796610169488</v>
      </c>
      <c r="AF374" s="29">
        <f>SUM(AF375:AF382)</f>
        <v>186678.7</v>
      </c>
      <c r="AG374" s="29">
        <f>SUM(AG375:AG382)</f>
        <v>206156.5</v>
      </c>
      <c r="AH374" s="29">
        <f>SUM(AH375:AH382)</f>
        <v>149256.78043000001</v>
      </c>
      <c r="AI374" s="29">
        <f>AH374/AG374*100</f>
        <v>72.399745062610208</v>
      </c>
      <c r="AJ374" s="29">
        <f>SUM(AJ375:AJ382)</f>
        <v>933.5</v>
      </c>
      <c r="AK374" s="29">
        <f>SUM(AK375:AK382)</f>
        <v>933.5</v>
      </c>
      <c r="AL374" s="29">
        <f>SUM(AL375:AL382)</f>
        <v>676.72456000000011</v>
      </c>
      <c r="AM374" s="28">
        <f>AL374/AK374*100</f>
        <v>72.493257632565616</v>
      </c>
      <c r="AN374" s="29">
        <f t="shared" ref="AN374" si="314">SUM(AN375:AN382)</f>
        <v>0</v>
      </c>
      <c r="AO374" s="29">
        <f t="shared" ref="AO374:BB374" si="315">SUM(AO375:AO382)</f>
        <v>0</v>
      </c>
      <c r="AP374" s="29">
        <f t="shared" si="315"/>
        <v>0</v>
      </c>
      <c r="AQ374" s="29">
        <f t="shared" si="315"/>
        <v>0</v>
      </c>
      <c r="AR374" s="29">
        <f t="shared" ref="AR374" si="316">SUM(AR375:AR382)</f>
        <v>466.7</v>
      </c>
      <c r="AS374" s="29">
        <f t="shared" si="315"/>
        <v>466.7</v>
      </c>
      <c r="AT374" s="29">
        <f t="shared" si="315"/>
        <v>340.42718000000002</v>
      </c>
      <c r="AU374" s="29">
        <f t="shared" si="315"/>
        <v>72.943471180629956</v>
      </c>
      <c r="AV374" s="29">
        <f t="shared" ref="AV374" si="317">SUM(AV375:AV382)</f>
        <v>466.7</v>
      </c>
      <c r="AW374" s="29">
        <f t="shared" si="315"/>
        <v>466.7</v>
      </c>
      <c r="AX374" s="29">
        <f t="shared" si="315"/>
        <v>332.53553000000005</v>
      </c>
      <c r="AY374" s="29">
        <f t="shared" si="315"/>
        <v>71.25252410542106</v>
      </c>
      <c r="AZ374" s="29">
        <f t="shared" ref="AZ374" si="318">SUM(AZ375:AZ382)</f>
        <v>1282.2</v>
      </c>
      <c r="BA374" s="29">
        <f t="shared" si="315"/>
        <v>1282.2</v>
      </c>
      <c r="BB374" s="29">
        <f t="shared" si="315"/>
        <v>962.1</v>
      </c>
      <c r="BC374" s="29">
        <f>BB374/BA374*100</f>
        <v>75.035095928872252</v>
      </c>
      <c r="BD374" s="29">
        <v>0</v>
      </c>
      <c r="BE374" s="29">
        <f t="shared" ref="BE374:BJ374" si="319">SUM(BE375:BE382)</f>
        <v>0</v>
      </c>
      <c r="BF374" s="29">
        <f t="shared" si="319"/>
        <v>0</v>
      </c>
      <c r="BG374" s="29">
        <f t="shared" si="319"/>
        <v>0</v>
      </c>
      <c r="BH374" s="29">
        <f t="shared" si="319"/>
        <v>1735.2999999999997</v>
      </c>
      <c r="BI374" s="29">
        <f t="shared" si="319"/>
        <v>1737.4</v>
      </c>
      <c r="BJ374" s="29">
        <f t="shared" si="319"/>
        <v>1102.5080700000001</v>
      </c>
      <c r="BK374" s="28">
        <f>BJ374/BI374*100</f>
        <v>63.457354092321857</v>
      </c>
      <c r="BL374" s="29">
        <f>SUM(BL375:BL382)</f>
        <v>10077.5</v>
      </c>
      <c r="BM374" s="29">
        <f>SUM(BM375:BM382)</f>
        <v>18066.8</v>
      </c>
      <c r="BN374" s="29">
        <f>SUM(BN375:BN382)</f>
        <v>10430.85773</v>
      </c>
      <c r="BO374" s="29">
        <f>BN374/BM374*100</f>
        <v>57.734948801115863</v>
      </c>
      <c r="BP374" s="29">
        <f>SUM(BP375:BP382)</f>
        <v>635</v>
      </c>
      <c r="BQ374" s="29">
        <f>SUM(BQ375:BQ382)</f>
        <v>953.9</v>
      </c>
      <c r="BR374" s="29">
        <f>SUM(BR375:BR382)</f>
        <v>0</v>
      </c>
      <c r="BS374" s="29">
        <f>BR374/BQ374*100</f>
        <v>0</v>
      </c>
      <c r="BT374" s="29">
        <f>SUM(BT375:BT382)</f>
        <v>2.8</v>
      </c>
      <c r="BU374" s="29">
        <f>SUM(BU375:BU382)</f>
        <v>1.3</v>
      </c>
      <c r="BV374" s="29">
        <f>SUM(BV375:BV382)</f>
        <v>1.3</v>
      </c>
      <c r="BW374" s="29">
        <f>BV374/BU374*100</f>
        <v>100</v>
      </c>
      <c r="BX374" s="29"/>
      <c r="BY374" s="29"/>
      <c r="BZ374" s="29"/>
      <c r="CA374" s="29"/>
      <c r="CB374" s="29">
        <f>SUM(CB375:CB382)</f>
        <v>42.3</v>
      </c>
      <c r="CC374" s="29">
        <f>SUM(CC375:CC382)</f>
        <v>42.3</v>
      </c>
      <c r="CD374" s="29">
        <f>SUM(CD375:CD382)</f>
        <v>15.210600000000001</v>
      </c>
      <c r="CE374" s="29">
        <f>CD374/CC374*100</f>
        <v>35.958865248226957</v>
      </c>
    </row>
    <row r="375" spans="1:83" x14ac:dyDescent="0.25">
      <c r="A375" s="135" t="s">
        <v>223</v>
      </c>
      <c r="B375" s="30">
        <f t="shared" si="291"/>
        <v>233541.50000000003</v>
      </c>
      <c r="C375" s="30">
        <f t="shared" si="292"/>
        <v>264168.50000000006</v>
      </c>
      <c r="D375" s="30">
        <f t="shared" si="293"/>
        <v>264168.50000000006</v>
      </c>
      <c r="E375" s="30"/>
      <c r="F375" s="30">
        <f t="shared" si="284"/>
        <v>193186.46859999999</v>
      </c>
      <c r="G375" s="27">
        <f t="shared" si="313"/>
        <v>73.130016864236254</v>
      </c>
      <c r="H375" s="27">
        <v>603</v>
      </c>
      <c r="I375" s="27">
        <v>603</v>
      </c>
      <c r="J375" s="27">
        <v>413.94328999999999</v>
      </c>
      <c r="K375" s="27">
        <f>J375/I375*100</f>
        <v>68.647311774461031</v>
      </c>
      <c r="L375" s="27">
        <v>162.1</v>
      </c>
      <c r="M375" s="27">
        <v>160.9</v>
      </c>
      <c r="N375" s="27">
        <v>73.681049999999999</v>
      </c>
      <c r="O375" s="27">
        <f>N375/M375*100</f>
        <v>45.793070229956498</v>
      </c>
      <c r="P375" s="27">
        <v>3183.6</v>
      </c>
      <c r="Q375" s="27">
        <v>1391.2</v>
      </c>
      <c r="R375" s="27">
        <v>1190.3767399999999</v>
      </c>
      <c r="S375" s="27">
        <f>R375/Q375*100</f>
        <v>85.564745543415739</v>
      </c>
      <c r="T375" s="27">
        <v>25748.2</v>
      </c>
      <c r="U375" s="27">
        <v>30386</v>
      </c>
      <c r="V375" s="27">
        <v>27675.383239999999</v>
      </c>
      <c r="W375" s="27">
        <f>V375/U375*100</f>
        <v>91.079389324030799</v>
      </c>
      <c r="X375" s="27">
        <v>3074.6</v>
      </c>
      <c r="Y375" s="27">
        <v>3074.6</v>
      </c>
      <c r="Z375" s="19">
        <v>1706.04053</v>
      </c>
      <c r="AA375" s="27">
        <f>Z375/Y375*100</f>
        <v>55.488210824172249</v>
      </c>
      <c r="AB375" s="27">
        <v>184.6</v>
      </c>
      <c r="AC375" s="27">
        <v>182.9</v>
      </c>
      <c r="AD375" s="27">
        <v>111.10772</v>
      </c>
      <c r="AE375" s="27">
        <f>AD375/AC375*100</f>
        <v>60.747796610169488</v>
      </c>
      <c r="AF375" s="27">
        <v>186678.7</v>
      </c>
      <c r="AG375" s="27">
        <v>206156.5</v>
      </c>
      <c r="AH375" s="27">
        <v>149256.78043000001</v>
      </c>
      <c r="AI375" s="27">
        <f>AH375/AG375*100</f>
        <v>72.399745062610208</v>
      </c>
      <c r="AJ375" s="27">
        <v>933.5</v>
      </c>
      <c r="AK375" s="27">
        <v>933.5</v>
      </c>
      <c r="AL375" s="27">
        <v>676.72456000000011</v>
      </c>
      <c r="AM375" s="26">
        <f>AL375/AK375*100</f>
        <v>72.493257632565616</v>
      </c>
      <c r="AN375" s="27"/>
      <c r="AO375" s="27"/>
      <c r="AP375" s="27"/>
      <c r="AQ375" s="27"/>
      <c r="AR375" s="27">
        <v>466.7</v>
      </c>
      <c r="AS375" s="27">
        <v>466.7</v>
      </c>
      <c r="AT375" s="27">
        <v>340.42718000000002</v>
      </c>
      <c r="AU375" s="27">
        <f>AT375/AS375*100</f>
        <v>72.943471180629956</v>
      </c>
      <c r="AV375" s="27">
        <v>466.7</v>
      </c>
      <c r="AW375" s="27">
        <v>466.7</v>
      </c>
      <c r="AX375" s="27">
        <v>332.53553000000005</v>
      </c>
      <c r="AY375" s="27">
        <f>AX375/AW375*100</f>
        <v>71.25252410542106</v>
      </c>
      <c r="AZ375" s="27">
        <v>1282.2</v>
      </c>
      <c r="BA375" s="27">
        <v>1282.2</v>
      </c>
      <c r="BB375" s="27">
        <v>962.1</v>
      </c>
      <c r="BC375" s="27">
        <f>BB375/BA375*100</f>
        <v>75.035095928872252</v>
      </c>
      <c r="BD375" s="27">
        <v>0</v>
      </c>
      <c r="BE375" s="27">
        <v>0</v>
      </c>
      <c r="BF375" s="27">
        <v>0</v>
      </c>
      <c r="BG375" s="27"/>
      <c r="BH375" s="27"/>
      <c r="BI375" s="27"/>
      <c r="BJ375" s="27"/>
      <c r="BK375" s="26"/>
      <c r="BL375" s="27">
        <v>10077.5</v>
      </c>
      <c r="BM375" s="27">
        <v>18066.8</v>
      </c>
      <c r="BN375" s="27">
        <v>10430.85773</v>
      </c>
      <c r="BO375" s="27">
        <f>BN375/BM375*100</f>
        <v>57.734948801115863</v>
      </c>
      <c r="BP375" s="27">
        <v>635</v>
      </c>
      <c r="BQ375" s="27">
        <v>953.9</v>
      </c>
      <c r="BR375" s="27">
        <v>0</v>
      </c>
      <c r="BS375" s="27">
        <f>BR375/BQ375*100</f>
        <v>0</v>
      </c>
      <c r="BT375" s="27">
        <v>2.8</v>
      </c>
      <c r="BU375" s="27">
        <v>1.3</v>
      </c>
      <c r="BV375" s="27">
        <v>1.3</v>
      </c>
      <c r="BW375" s="27">
        <f>BV375/BU375*100</f>
        <v>100</v>
      </c>
      <c r="BX375" s="27"/>
      <c r="BY375" s="27"/>
      <c r="BZ375" s="27"/>
      <c r="CA375" s="27"/>
      <c r="CB375" s="27">
        <v>42.3</v>
      </c>
      <c r="CC375" s="27">
        <v>42.3</v>
      </c>
      <c r="CD375" s="27">
        <v>15.210600000000001</v>
      </c>
      <c r="CE375" s="27">
        <f>CD375/CC375*100</f>
        <v>35.958865248226957</v>
      </c>
    </row>
    <row r="376" spans="1:83" x14ac:dyDescent="0.25">
      <c r="A376" s="135" t="s">
        <v>548</v>
      </c>
      <c r="B376" s="30">
        <f t="shared" si="291"/>
        <v>694.3</v>
      </c>
      <c r="C376" s="30">
        <f t="shared" si="292"/>
        <v>694.9</v>
      </c>
      <c r="D376" s="30">
        <f t="shared" si="293"/>
        <v>694.9</v>
      </c>
      <c r="E376" s="30"/>
      <c r="F376" s="30">
        <f t="shared" si="284"/>
        <v>493.67238000000003</v>
      </c>
      <c r="G376" s="26">
        <f t="shared" si="313"/>
        <v>71.042219024320048</v>
      </c>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7"/>
      <c r="AF376" s="26"/>
      <c r="AG376" s="26"/>
      <c r="AH376" s="26"/>
      <c r="AI376" s="27"/>
      <c r="AJ376" s="26"/>
      <c r="AK376" s="26"/>
      <c r="AL376" s="26"/>
      <c r="AM376" s="26"/>
      <c r="AN376" s="26"/>
      <c r="AO376" s="26"/>
      <c r="AP376" s="26"/>
      <c r="AQ376" s="26"/>
      <c r="AR376" s="26"/>
      <c r="AS376" s="26"/>
      <c r="AT376" s="26"/>
      <c r="AU376" s="26"/>
      <c r="AV376" s="26"/>
      <c r="AW376" s="26"/>
      <c r="AX376" s="26"/>
      <c r="AY376" s="26"/>
      <c r="AZ376" s="26"/>
      <c r="BA376" s="26"/>
      <c r="BB376" s="26"/>
      <c r="BC376" s="27"/>
      <c r="BD376" s="26"/>
      <c r="BE376" s="26"/>
      <c r="BF376" s="26"/>
      <c r="BG376" s="26"/>
      <c r="BH376" s="26">
        <v>694.3</v>
      </c>
      <c r="BI376" s="26">
        <v>694.9</v>
      </c>
      <c r="BJ376" s="26">
        <v>493.67238000000003</v>
      </c>
      <c r="BK376" s="26">
        <f t="shared" ref="BK376:BK383" si="320">BJ376/BI376*100</f>
        <v>71.042219024320048</v>
      </c>
      <c r="BL376" s="26"/>
      <c r="BM376" s="26"/>
      <c r="BN376" s="26"/>
      <c r="BO376" s="27"/>
      <c r="BP376" s="26"/>
      <c r="BQ376" s="26"/>
      <c r="BR376" s="26"/>
      <c r="BS376" s="27"/>
      <c r="BT376" s="26"/>
      <c r="BU376" s="26"/>
      <c r="BV376" s="26"/>
      <c r="BW376" s="27"/>
      <c r="BX376" s="26"/>
      <c r="BY376" s="26"/>
      <c r="BZ376" s="26"/>
      <c r="CA376" s="27"/>
      <c r="CB376" s="26"/>
      <c r="CC376" s="26"/>
      <c r="CD376" s="26"/>
      <c r="CE376" s="26"/>
    </row>
    <row r="377" spans="1:83" x14ac:dyDescent="0.25">
      <c r="A377" s="135" t="s">
        <v>325</v>
      </c>
      <c r="B377" s="30">
        <f t="shared" si="291"/>
        <v>347</v>
      </c>
      <c r="C377" s="30">
        <f t="shared" si="292"/>
        <v>347.5</v>
      </c>
      <c r="D377" s="30">
        <f t="shared" si="293"/>
        <v>347.5</v>
      </c>
      <c r="E377" s="30"/>
      <c r="F377" s="30">
        <f t="shared" si="284"/>
        <v>192.44670000000002</v>
      </c>
      <c r="G377" s="26">
        <f t="shared" si="313"/>
        <v>55.380345323741011</v>
      </c>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7"/>
      <c r="AF377" s="26"/>
      <c r="AG377" s="26"/>
      <c r="AH377" s="26"/>
      <c r="AI377" s="27"/>
      <c r="AJ377" s="26"/>
      <c r="AK377" s="26"/>
      <c r="AL377" s="26"/>
      <c r="AM377" s="26"/>
      <c r="AN377" s="26"/>
      <c r="AO377" s="26"/>
      <c r="AP377" s="26"/>
      <c r="AQ377" s="26"/>
      <c r="AR377" s="26"/>
      <c r="AS377" s="26"/>
      <c r="AT377" s="26"/>
      <c r="AU377" s="26"/>
      <c r="AV377" s="26"/>
      <c r="AW377" s="26"/>
      <c r="AX377" s="26"/>
      <c r="AY377" s="26"/>
      <c r="AZ377" s="26"/>
      <c r="BA377" s="26"/>
      <c r="BB377" s="26"/>
      <c r="BC377" s="27"/>
      <c r="BD377" s="26"/>
      <c r="BE377" s="26"/>
      <c r="BF377" s="26"/>
      <c r="BG377" s="26"/>
      <c r="BH377" s="26">
        <v>347</v>
      </c>
      <c r="BI377" s="26">
        <v>347.5</v>
      </c>
      <c r="BJ377" s="26">
        <v>192.44670000000002</v>
      </c>
      <c r="BK377" s="26">
        <f t="shared" si="320"/>
        <v>55.380345323741011</v>
      </c>
      <c r="BL377" s="26"/>
      <c r="BM377" s="26"/>
      <c r="BN377" s="26"/>
      <c r="BO377" s="27"/>
      <c r="BP377" s="26"/>
      <c r="BQ377" s="26"/>
      <c r="BR377" s="26"/>
      <c r="BS377" s="27"/>
      <c r="BT377" s="26"/>
      <c r="BU377" s="26"/>
      <c r="BV377" s="26"/>
      <c r="BW377" s="27"/>
      <c r="BX377" s="26"/>
      <c r="BY377" s="26"/>
      <c r="BZ377" s="26"/>
      <c r="CA377" s="27"/>
      <c r="CB377" s="26"/>
      <c r="CC377" s="26"/>
      <c r="CD377" s="26"/>
      <c r="CE377" s="26"/>
    </row>
    <row r="378" spans="1:83" x14ac:dyDescent="0.25">
      <c r="A378" s="135" t="s">
        <v>537</v>
      </c>
      <c r="B378" s="30">
        <f t="shared" si="291"/>
        <v>138.80000000000001</v>
      </c>
      <c r="C378" s="30">
        <f t="shared" si="292"/>
        <v>139</v>
      </c>
      <c r="D378" s="30">
        <f t="shared" si="293"/>
        <v>139</v>
      </c>
      <c r="E378" s="30"/>
      <c r="F378" s="30">
        <f t="shared" si="284"/>
        <v>57.692480000000003</v>
      </c>
      <c r="G378" s="26">
        <f t="shared" si="313"/>
        <v>41.505381294964032</v>
      </c>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7"/>
      <c r="AF378" s="26"/>
      <c r="AG378" s="26"/>
      <c r="AH378" s="26"/>
      <c r="AI378" s="27"/>
      <c r="AJ378" s="26"/>
      <c r="AK378" s="26"/>
      <c r="AL378" s="26"/>
      <c r="AM378" s="26"/>
      <c r="AN378" s="26"/>
      <c r="AO378" s="26"/>
      <c r="AP378" s="26"/>
      <c r="AQ378" s="26"/>
      <c r="AR378" s="26"/>
      <c r="AS378" s="26"/>
      <c r="AT378" s="26"/>
      <c r="AU378" s="26"/>
      <c r="AV378" s="26"/>
      <c r="AW378" s="26"/>
      <c r="AX378" s="26"/>
      <c r="AY378" s="26"/>
      <c r="AZ378" s="26"/>
      <c r="BA378" s="26"/>
      <c r="BB378" s="26"/>
      <c r="BC378" s="27"/>
      <c r="BD378" s="26"/>
      <c r="BE378" s="26"/>
      <c r="BF378" s="26"/>
      <c r="BG378" s="26"/>
      <c r="BH378" s="26">
        <v>138.80000000000001</v>
      </c>
      <c r="BI378" s="26">
        <v>139</v>
      </c>
      <c r="BJ378" s="26">
        <v>57.692480000000003</v>
      </c>
      <c r="BK378" s="26">
        <f t="shared" si="320"/>
        <v>41.505381294964032</v>
      </c>
      <c r="BL378" s="26"/>
      <c r="BM378" s="26"/>
      <c r="BN378" s="26"/>
      <c r="BO378" s="27"/>
      <c r="BP378" s="26"/>
      <c r="BQ378" s="26"/>
      <c r="BR378" s="26"/>
      <c r="BS378" s="27"/>
      <c r="BT378" s="26"/>
      <c r="BU378" s="26"/>
      <c r="BV378" s="26"/>
      <c r="BW378" s="27"/>
      <c r="BX378" s="26"/>
      <c r="BY378" s="26"/>
      <c r="BZ378" s="26"/>
      <c r="CA378" s="27"/>
      <c r="CB378" s="26"/>
      <c r="CC378" s="26"/>
      <c r="CD378" s="26"/>
      <c r="CE378" s="26"/>
    </row>
    <row r="379" spans="1:83" x14ac:dyDescent="0.25">
      <c r="A379" s="135" t="s">
        <v>276</v>
      </c>
      <c r="B379" s="30">
        <f t="shared" si="291"/>
        <v>138.80000000000001</v>
      </c>
      <c r="C379" s="30">
        <f t="shared" si="292"/>
        <v>139</v>
      </c>
      <c r="D379" s="30">
        <f t="shared" si="293"/>
        <v>139</v>
      </c>
      <c r="E379" s="30"/>
      <c r="F379" s="30">
        <f t="shared" si="284"/>
        <v>88.287899999999993</v>
      </c>
      <c r="G379" s="26">
        <f t="shared" si="313"/>
        <v>63.516474820143877</v>
      </c>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7"/>
      <c r="AF379" s="26"/>
      <c r="AG379" s="26"/>
      <c r="AH379" s="26"/>
      <c r="AI379" s="27"/>
      <c r="AJ379" s="26"/>
      <c r="AK379" s="26"/>
      <c r="AL379" s="26"/>
      <c r="AM379" s="26"/>
      <c r="AN379" s="26"/>
      <c r="AO379" s="26"/>
      <c r="AP379" s="26"/>
      <c r="AQ379" s="26"/>
      <c r="AR379" s="26"/>
      <c r="AS379" s="26"/>
      <c r="AT379" s="26"/>
      <c r="AU379" s="26"/>
      <c r="AV379" s="26"/>
      <c r="AW379" s="26"/>
      <c r="AX379" s="26"/>
      <c r="AY379" s="26"/>
      <c r="AZ379" s="26"/>
      <c r="BA379" s="26"/>
      <c r="BB379" s="26"/>
      <c r="BC379" s="27"/>
      <c r="BD379" s="26"/>
      <c r="BE379" s="26"/>
      <c r="BF379" s="26"/>
      <c r="BG379" s="26"/>
      <c r="BH379" s="26">
        <v>138.80000000000001</v>
      </c>
      <c r="BI379" s="26">
        <v>139</v>
      </c>
      <c r="BJ379" s="26">
        <v>88.287899999999993</v>
      </c>
      <c r="BK379" s="26">
        <f t="shared" si="320"/>
        <v>63.516474820143877</v>
      </c>
      <c r="BL379" s="26"/>
      <c r="BM379" s="26"/>
      <c r="BN379" s="26"/>
      <c r="BO379" s="27"/>
      <c r="BP379" s="26"/>
      <c r="BQ379" s="26"/>
      <c r="BR379" s="26"/>
      <c r="BS379" s="27"/>
      <c r="BT379" s="26"/>
      <c r="BU379" s="26"/>
      <c r="BV379" s="26"/>
      <c r="BW379" s="27"/>
      <c r="BX379" s="26"/>
      <c r="BY379" s="26"/>
      <c r="BZ379" s="26"/>
      <c r="CA379" s="27"/>
      <c r="CB379" s="26"/>
      <c r="CC379" s="26"/>
      <c r="CD379" s="26"/>
      <c r="CE379" s="26"/>
    </row>
    <row r="380" spans="1:83" x14ac:dyDescent="0.25">
      <c r="A380" s="135" t="s">
        <v>357</v>
      </c>
      <c r="B380" s="30">
        <f t="shared" si="291"/>
        <v>138.80000000000001</v>
      </c>
      <c r="C380" s="30">
        <f t="shared" si="292"/>
        <v>139</v>
      </c>
      <c r="D380" s="30">
        <f t="shared" si="293"/>
        <v>139</v>
      </c>
      <c r="E380" s="30"/>
      <c r="F380" s="30">
        <f t="shared" si="284"/>
        <v>94.705600000000004</v>
      </c>
      <c r="G380" s="26">
        <f t="shared" si="313"/>
        <v>68.133525179856107</v>
      </c>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7"/>
      <c r="AF380" s="26"/>
      <c r="AG380" s="26"/>
      <c r="AH380" s="26"/>
      <c r="AI380" s="27"/>
      <c r="AJ380" s="26"/>
      <c r="AK380" s="26"/>
      <c r="AL380" s="26"/>
      <c r="AM380" s="26"/>
      <c r="AN380" s="26"/>
      <c r="AO380" s="26"/>
      <c r="AP380" s="26"/>
      <c r="AQ380" s="26"/>
      <c r="AR380" s="26"/>
      <c r="AS380" s="26"/>
      <c r="AT380" s="26"/>
      <c r="AU380" s="26"/>
      <c r="AV380" s="26"/>
      <c r="AW380" s="26"/>
      <c r="AX380" s="26"/>
      <c r="AY380" s="26"/>
      <c r="AZ380" s="26"/>
      <c r="BA380" s="26"/>
      <c r="BB380" s="26"/>
      <c r="BC380" s="27"/>
      <c r="BD380" s="26"/>
      <c r="BE380" s="26"/>
      <c r="BF380" s="26"/>
      <c r="BG380" s="26"/>
      <c r="BH380" s="26">
        <v>138.80000000000001</v>
      </c>
      <c r="BI380" s="26">
        <v>139</v>
      </c>
      <c r="BJ380" s="26">
        <v>94.705600000000004</v>
      </c>
      <c r="BK380" s="26">
        <f t="shared" si="320"/>
        <v>68.133525179856107</v>
      </c>
      <c r="BL380" s="26"/>
      <c r="BM380" s="26"/>
      <c r="BN380" s="26"/>
      <c r="BO380" s="27"/>
      <c r="BP380" s="26"/>
      <c r="BQ380" s="26"/>
      <c r="BR380" s="26"/>
      <c r="BS380" s="27"/>
      <c r="BT380" s="26"/>
      <c r="BU380" s="26"/>
      <c r="BV380" s="26"/>
      <c r="BW380" s="27"/>
      <c r="BX380" s="26"/>
      <c r="BY380" s="26"/>
      <c r="BZ380" s="26"/>
      <c r="CA380" s="27"/>
      <c r="CB380" s="26"/>
      <c r="CC380" s="26"/>
      <c r="CD380" s="26"/>
      <c r="CE380" s="26"/>
    </row>
    <row r="381" spans="1:83" x14ac:dyDescent="0.25">
      <c r="A381" s="135" t="s">
        <v>503</v>
      </c>
      <c r="B381" s="30">
        <f t="shared" si="291"/>
        <v>138.80000000000001</v>
      </c>
      <c r="C381" s="30">
        <f t="shared" si="292"/>
        <v>139</v>
      </c>
      <c r="D381" s="30">
        <f t="shared" si="293"/>
        <v>139</v>
      </c>
      <c r="E381" s="30"/>
      <c r="F381" s="30">
        <f t="shared" si="284"/>
        <v>87.885949999999994</v>
      </c>
      <c r="G381" s="26">
        <f t="shared" si="313"/>
        <v>63.227302158273382</v>
      </c>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7"/>
      <c r="AF381" s="26"/>
      <c r="AG381" s="26"/>
      <c r="AH381" s="26"/>
      <c r="AI381" s="27"/>
      <c r="AJ381" s="26"/>
      <c r="AK381" s="26"/>
      <c r="AL381" s="26"/>
      <c r="AM381" s="26"/>
      <c r="AN381" s="26"/>
      <c r="AO381" s="26"/>
      <c r="AP381" s="26"/>
      <c r="AQ381" s="26"/>
      <c r="AR381" s="26"/>
      <c r="AS381" s="26"/>
      <c r="AT381" s="26"/>
      <c r="AU381" s="26"/>
      <c r="AV381" s="26"/>
      <c r="AW381" s="26"/>
      <c r="AX381" s="26"/>
      <c r="AY381" s="26"/>
      <c r="AZ381" s="26"/>
      <c r="BA381" s="26"/>
      <c r="BB381" s="26"/>
      <c r="BC381" s="27"/>
      <c r="BD381" s="26"/>
      <c r="BE381" s="26"/>
      <c r="BF381" s="26"/>
      <c r="BG381" s="26"/>
      <c r="BH381" s="26">
        <v>138.80000000000001</v>
      </c>
      <c r="BI381" s="26">
        <v>139</v>
      </c>
      <c r="BJ381" s="26">
        <v>87.885949999999994</v>
      </c>
      <c r="BK381" s="26">
        <f t="shared" si="320"/>
        <v>63.227302158273382</v>
      </c>
      <c r="BL381" s="26"/>
      <c r="BM381" s="26"/>
      <c r="BN381" s="26"/>
      <c r="BO381" s="27"/>
      <c r="BP381" s="26"/>
      <c r="BQ381" s="26"/>
      <c r="BR381" s="26"/>
      <c r="BS381" s="27"/>
      <c r="BT381" s="26"/>
      <c r="BU381" s="26"/>
      <c r="BV381" s="26"/>
      <c r="BW381" s="27"/>
      <c r="BX381" s="26"/>
      <c r="BY381" s="26"/>
      <c r="BZ381" s="26"/>
      <c r="CA381" s="27"/>
      <c r="CB381" s="26"/>
      <c r="CC381" s="26"/>
      <c r="CD381" s="26"/>
      <c r="CE381" s="26"/>
    </row>
    <row r="382" spans="1:83" x14ac:dyDescent="0.25">
      <c r="A382" s="135" t="s">
        <v>504</v>
      </c>
      <c r="B382" s="30">
        <f t="shared" si="291"/>
        <v>138.80000000000001</v>
      </c>
      <c r="C382" s="30">
        <f t="shared" si="292"/>
        <v>139</v>
      </c>
      <c r="D382" s="30">
        <f t="shared" si="293"/>
        <v>139</v>
      </c>
      <c r="E382" s="30"/>
      <c r="F382" s="30">
        <f t="shared" si="284"/>
        <v>87.817059999999998</v>
      </c>
      <c r="G382" s="26">
        <f t="shared" si="313"/>
        <v>63.177741007194243</v>
      </c>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7"/>
      <c r="AF382" s="26"/>
      <c r="AG382" s="26"/>
      <c r="AH382" s="26"/>
      <c r="AI382" s="27"/>
      <c r="AJ382" s="26"/>
      <c r="AK382" s="26"/>
      <c r="AL382" s="26"/>
      <c r="AM382" s="26"/>
      <c r="AN382" s="26"/>
      <c r="AO382" s="26"/>
      <c r="AP382" s="26"/>
      <c r="AQ382" s="26"/>
      <c r="AR382" s="26"/>
      <c r="AS382" s="26"/>
      <c r="AT382" s="26"/>
      <c r="AU382" s="26"/>
      <c r="AV382" s="26"/>
      <c r="AW382" s="26"/>
      <c r="AX382" s="26"/>
      <c r="AY382" s="26"/>
      <c r="AZ382" s="26"/>
      <c r="BA382" s="26"/>
      <c r="BB382" s="26"/>
      <c r="BC382" s="27"/>
      <c r="BD382" s="26"/>
      <c r="BE382" s="26"/>
      <c r="BF382" s="26"/>
      <c r="BG382" s="26"/>
      <c r="BH382" s="26">
        <v>138.80000000000001</v>
      </c>
      <c r="BI382" s="26">
        <v>139</v>
      </c>
      <c r="BJ382" s="26">
        <v>87.817059999999998</v>
      </c>
      <c r="BK382" s="26">
        <f t="shared" si="320"/>
        <v>63.177741007194243</v>
      </c>
      <c r="BL382" s="26"/>
      <c r="BM382" s="26"/>
      <c r="BN382" s="26"/>
      <c r="BO382" s="27"/>
      <c r="BP382" s="26"/>
      <c r="BQ382" s="26"/>
      <c r="BR382" s="26"/>
      <c r="BS382" s="27"/>
      <c r="BT382" s="26"/>
      <c r="BU382" s="26"/>
      <c r="BV382" s="26"/>
      <c r="BW382" s="27"/>
      <c r="BX382" s="26"/>
      <c r="BY382" s="26"/>
      <c r="BZ382" s="26"/>
      <c r="CA382" s="27"/>
      <c r="CB382" s="26"/>
      <c r="CC382" s="26"/>
      <c r="CD382" s="26"/>
      <c r="CE382" s="26"/>
    </row>
    <row r="383" spans="1:83" s="154" customFormat="1" ht="31.5" x14ac:dyDescent="0.25">
      <c r="A383" s="136" t="s">
        <v>217</v>
      </c>
      <c r="B383" s="75">
        <f t="shared" si="291"/>
        <v>3093137.2</v>
      </c>
      <c r="C383" s="75">
        <f t="shared" si="292"/>
        <v>3381943.3000000003</v>
      </c>
      <c r="D383" s="75">
        <f t="shared" si="293"/>
        <v>3381943.3000000003</v>
      </c>
      <c r="E383" s="75"/>
      <c r="F383" s="75">
        <f t="shared" si="284"/>
        <v>2382440.7476299996</v>
      </c>
      <c r="G383" s="29">
        <f t="shared" si="313"/>
        <v>70.445910421679741</v>
      </c>
      <c r="H383" s="29">
        <f>SUM(H384:H389)</f>
        <v>6813.4</v>
      </c>
      <c r="I383" s="29">
        <f>SUM(I384:I389)</f>
        <v>4087.1</v>
      </c>
      <c r="J383" s="29">
        <f>SUM(J384:J389)</f>
        <v>1032.9349999999999</v>
      </c>
      <c r="K383" s="29">
        <f>J383/I383*100</f>
        <v>25.273054243840377</v>
      </c>
      <c r="L383" s="29">
        <f>SUM(L384:L389)</f>
        <v>3691.2</v>
      </c>
      <c r="M383" s="29">
        <f>SUM(M384:M389)</f>
        <v>3667.1</v>
      </c>
      <c r="N383" s="29">
        <f>SUM(N384:N389)</f>
        <v>3017.8541500000001</v>
      </c>
      <c r="O383" s="29">
        <f>N383/M383*100</f>
        <v>82.295387363311619</v>
      </c>
      <c r="P383" s="29">
        <f>SUM(P384:P389)</f>
        <v>111601.60000000001</v>
      </c>
      <c r="Q383" s="29">
        <f>SUM(Q384:Q389)</f>
        <v>89330.9</v>
      </c>
      <c r="R383" s="29">
        <f>SUM(R384:R389)</f>
        <v>73269.750040000014</v>
      </c>
      <c r="S383" s="29">
        <f>R383/Q383*100</f>
        <v>82.020611053957836</v>
      </c>
      <c r="T383" s="29">
        <f>SUM(T384:T389)</f>
        <v>816610.8</v>
      </c>
      <c r="U383" s="29">
        <f>SUM(U384:U389)</f>
        <v>932051.1</v>
      </c>
      <c r="V383" s="29">
        <f>SUM(V384:V389)</f>
        <v>717103.09540999995</v>
      </c>
      <c r="W383" s="29">
        <f>V383/U383*100</f>
        <v>76.938173820083463</v>
      </c>
      <c r="X383" s="29">
        <f>SUM(X384:X389)</f>
        <v>36197.800000000003</v>
      </c>
      <c r="Y383" s="29">
        <f>SUM(Y384:Y389)</f>
        <v>36197.800000000003</v>
      </c>
      <c r="Z383" s="29">
        <f>SUM(Z384:Z389)</f>
        <v>14978.46</v>
      </c>
      <c r="AA383" s="29">
        <f>Z383/Y383*100</f>
        <v>41.3794761007575</v>
      </c>
      <c r="AB383" s="29">
        <f>SUM(AB384:AB389)</f>
        <v>3503.5</v>
      </c>
      <c r="AC383" s="29">
        <f>SUM(AC384:AC389)</f>
        <v>3471.6</v>
      </c>
      <c r="AD383" s="29">
        <f>SUM(AD384:AD389)</f>
        <v>2731.3223900000003</v>
      </c>
      <c r="AE383" s="29">
        <f>AD383/AC383*100</f>
        <v>78.676183604101865</v>
      </c>
      <c r="AF383" s="29">
        <f>SUM(AF384:AF389)</f>
        <v>1945782.8</v>
      </c>
      <c r="AG383" s="29">
        <f>SUM(AG384:AG389)</f>
        <v>2094608.5</v>
      </c>
      <c r="AH383" s="29">
        <f>SUM(AH384:AH389)</f>
        <v>1435109.73651</v>
      </c>
      <c r="AI383" s="29">
        <f>AH383/AG383*100</f>
        <v>68.514461605116182</v>
      </c>
      <c r="AJ383" s="29">
        <f>SUM(AJ384:AJ389)</f>
        <v>15585.6</v>
      </c>
      <c r="AK383" s="29">
        <f>SUM(AK384:AK389)</f>
        <v>15585.6</v>
      </c>
      <c r="AL383" s="29">
        <f>SUM(AL384:AL389)</f>
        <v>12260.357759999999</v>
      </c>
      <c r="AM383" s="28">
        <f>AL383/AK383*100</f>
        <v>78.664650446566057</v>
      </c>
      <c r="AN383" s="29">
        <f>SUM(AN384:AN389)</f>
        <v>29.3</v>
      </c>
      <c r="AO383" s="29">
        <f>SUM(AO384:AO389)</f>
        <v>127</v>
      </c>
      <c r="AP383" s="29">
        <f>SUM(AP384:AP389)</f>
        <v>99.440780000000004</v>
      </c>
      <c r="AQ383" s="29">
        <f>AP383/AO383*100</f>
        <v>78.299826771653542</v>
      </c>
      <c r="AR383" s="29">
        <f t="shared" ref="AR383" si="321">SUM(AR384:AR389)</f>
        <v>5009.7</v>
      </c>
      <c r="AS383" s="29">
        <f t="shared" ref="AS383:BB383" si="322">SUM(AS384:AS389)</f>
        <v>5009.7</v>
      </c>
      <c r="AT383" s="29">
        <f t="shared" si="322"/>
        <v>3752.3124400000002</v>
      </c>
      <c r="AU383" s="29">
        <f t="shared" si="322"/>
        <v>74.900940974509453</v>
      </c>
      <c r="AV383" s="29">
        <f t="shared" ref="AV383" si="323">SUM(AV384:AV389)</f>
        <v>1669.9</v>
      </c>
      <c r="AW383" s="29">
        <f t="shared" si="322"/>
        <v>1669.9</v>
      </c>
      <c r="AX383" s="29">
        <f t="shared" si="322"/>
        <v>1173.92174</v>
      </c>
      <c r="AY383" s="29">
        <f t="shared" si="322"/>
        <v>70.29892448649619</v>
      </c>
      <c r="AZ383" s="29">
        <f t="shared" ref="AZ383" si="324">SUM(AZ384:AZ389)</f>
        <v>18585.7</v>
      </c>
      <c r="BA383" s="29">
        <f t="shared" si="322"/>
        <v>18585.7</v>
      </c>
      <c r="BB383" s="29">
        <f t="shared" si="322"/>
        <v>13939.2</v>
      </c>
      <c r="BC383" s="29">
        <f>BB383/BA383*100</f>
        <v>74.999596463948095</v>
      </c>
      <c r="BD383" s="29">
        <v>4453</v>
      </c>
      <c r="BE383" s="29">
        <f>SUM(BE384:BE389)</f>
        <v>4453</v>
      </c>
      <c r="BF383" s="29">
        <f>SUM(BF384:BF389)</f>
        <v>3137.2072899999998</v>
      </c>
      <c r="BG383" s="29">
        <f>BF383/BE383*100</f>
        <v>70.451544801257569</v>
      </c>
      <c r="BH383" s="29">
        <f>SUM(BH384:BH389)</f>
        <v>3470.8999999999996</v>
      </c>
      <c r="BI383" s="29">
        <f>SUM(BI384:BI389)</f>
        <v>3474.3999999999996</v>
      </c>
      <c r="BJ383" s="29">
        <f>SUM(BJ384:BJ389)</f>
        <v>2203.7106600000002</v>
      </c>
      <c r="BK383" s="28">
        <f t="shared" si="320"/>
        <v>63.42708553994936</v>
      </c>
      <c r="BL383" s="29">
        <f>SUM(BL384:BL389)</f>
        <v>108743</v>
      </c>
      <c r="BM383" s="29">
        <f>SUM(BM384:BM389)</f>
        <v>138527.20000000001</v>
      </c>
      <c r="BN383" s="29">
        <f>SUM(BN384:BN389)</f>
        <v>86994.4</v>
      </c>
      <c r="BO383" s="29">
        <f>BN383/BM383*100</f>
        <v>62.799507966666468</v>
      </c>
      <c r="BP383" s="29">
        <f>SUM(BP384:BP389)</f>
        <v>9525.6</v>
      </c>
      <c r="BQ383" s="29">
        <f>SUM(BQ384:BQ389)</f>
        <v>29248</v>
      </c>
      <c r="BR383" s="29">
        <f>SUM(BR384:BR389)</f>
        <v>10567.949060000001</v>
      </c>
      <c r="BS383" s="29">
        <f>BR383/BQ383*100</f>
        <v>36.132210954595188</v>
      </c>
      <c r="BT383" s="29">
        <f>SUM(BT384:BT389)</f>
        <v>39.700000000000003</v>
      </c>
      <c r="BU383" s="29">
        <f>SUM(BU384:BU389)</f>
        <v>25</v>
      </c>
      <c r="BV383" s="29">
        <f>SUM(BV384:BV389)</f>
        <v>25</v>
      </c>
      <c r="BW383" s="29">
        <f>BV383/BU383*100</f>
        <v>100</v>
      </c>
      <c r="BX383" s="29">
        <f>SUM(BX384:BX389)</f>
        <v>1113.3</v>
      </c>
      <c r="BY383" s="29">
        <f>SUM(BY384:BY389)</f>
        <v>1113.3</v>
      </c>
      <c r="BZ383" s="29">
        <f>SUM(BZ384:BZ389)</f>
        <v>712.94690000000003</v>
      </c>
      <c r="CA383" s="29">
        <f>BZ383/BY383*100</f>
        <v>64.039064043833648</v>
      </c>
      <c r="CB383" s="29">
        <f>SUM(CB384:CB389)</f>
        <v>710.4</v>
      </c>
      <c r="CC383" s="29">
        <f>SUM(CC384:CC389)</f>
        <v>710.4</v>
      </c>
      <c r="CD383" s="29">
        <f>SUM(CD384:CD389)</f>
        <v>331.14749999999998</v>
      </c>
      <c r="CE383" s="29">
        <f>CD383/CC383*100</f>
        <v>46.614231418918919</v>
      </c>
    </row>
    <row r="384" spans="1:83" x14ac:dyDescent="0.25">
      <c r="A384" s="135" t="s">
        <v>216</v>
      </c>
      <c r="B384" s="30">
        <f t="shared" si="291"/>
        <v>3089666.3000000003</v>
      </c>
      <c r="C384" s="30">
        <f t="shared" si="292"/>
        <v>3378468.9000000004</v>
      </c>
      <c r="D384" s="30">
        <f t="shared" si="293"/>
        <v>3378468.9000000004</v>
      </c>
      <c r="E384" s="30"/>
      <c r="F384" s="30">
        <f t="shared" si="284"/>
        <v>2380237.0369699998</v>
      </c>
      <c r="G384" s="27">
        <f t="shared" si="313"/>
        <v>70.453128545004489</v>
      </c>
      <c r="H384" s="27">
        <v>6813.4</v>
      </c>
      <c r="I384" s="27">
        <v>4087.1</v>
      </c>
      <c r="J384" s="27">
        <v>1032.9349999999999</v>
      </c>
      <c r="K384" s="27">
        <f>J384/I384*100</f>
        <v>25.273054243840377</v>
      </c>
      <c r="L384" s="27">
        <v>3691.2</v>
      </c>
      <c r="M384" s="27">
        <v>3667.1</v>
      </c>
      <c r="N384" s="27">
        <v>3017.8541500000001</v>
      </c>
      <c r="O384" s="27">
        <f>N384/M384*100</f>
        <v>82.295387363311619</v>
      </c>
      <c r="P384" s="27">
        <v>111601.60000000001</v>
      </c>
      <c r="Q384" s="27">
        <v>89330.9</v>
      </c>
      <c r="R384" s="27">
        <v>73269.750040000014</v>
      </c>
      <c r="S384" s="27">
        <f>R384/Q384*100</f>
        <v>82.020611053957836</v>
      </c>
      <c r="T384" s="27">
        <v>816610.8</v>
      </c>
      <c r="U384" s="27">
        <v>932051.1</v>
      </c>
      <c r="V384" s="27">
        <v>717103.09540999995</v>
      </c>
      <c r="W384" s="27">
        <f>V384/U384*100</f>
        <v>76.938173820083463</v>
      </c>
      <c r="X384" s="27">
        <v>36197.800000000003</v>
      </c>
      <c r="Y384" s="27">
        <v>36197.800000000003</v>
      </c>
      <c r="Z384" s="27">
        <v>14978.46</v>
      </c>
      <c r="AA384" s="27">
        <f>Z384/Y384*100</f>
        <v>41.3794761007575</v>
      </c>
      <c r="AB384" s="27">
        <v>3503.5</v>
      </c>
      <c r="AC384" s="27">
        <v>3471.6</v>
      </c>
      <c r="AD384" s="27">
        <v>2731.3223900000003</v>
      </c>
      <c r="AE384" s="27">
        <f>AD384/AC384*100</f>
        <v>78.676183604101865</v>
      </c>
      <c r="AF384" s="27">
        <v>1945782.8</v>
      </c>
      <c r="AG384" s="27">
        <v>2094608.5</v>
      </c>
      <c r="AH384" s="27">
        <v>1435109.73651</v>
      </c>
      <c r="AI384" s="27">
        <f>AH384/AG384*100</f>
        <v>68.514461605116182</v>
      </c>
      <c r="AJ384" s="27">
        <v>15585.6</v>
      </c>
      <c r="AK384" s="27">
        <v>15585.6</v>
      </c>
      <c r="AL384" s="27">
        <v>12260.357759999999</v>
      </c>
      <c r="AM384" s="26">
        <f>AL384/AK384*100</f>
        <v>78.664650446566057</v>
      </c>
      <c r="AN384" s="27">
        <v>29.3</v>
      </c>
      <c r="AO384" s="27">
        <v>127</v>
      </c>
      <c r="AP384" s="27">
        <v>99.440780000000004</v>
      </c>
      <c r="AQ384" s="27">
        <f>AP384/AO384*100</f>
        <v>78.299826771653542</v>
      </c>
      <c r="AR384" s="27">
        <v>5009.7</v>
      </c>
      <c r="AS384" s="27">
        <v>5009.7</v>
      </c>
      <c r="AT384" s="27">
        <v>3752.3124400000002</v>
      </c>
      <c r="AU384" s="27">
        <f>AT384/AS384*100</f>
        <v>74.900940974509453</v>
      </c>
      <c r="AV384" s="27">
        <v>1669.9</v>
      </c>
      <c r="AW384" s="27">
        <v>1669.9</v>
      </c>
      <c r="AX384" s="27">
        <v>1173.92174</v>
      </c>
      <c r="AY384" s="27">
        <f>AX384/AW384*100</f>
        <v>70.29892448649619</v>
      </c>
      <c r="AZ384" s="27">
        <v>18585.7</v>
      </c>
      <c r="BA384" s="27">
        <v>18585.7</v>
      </c>
      <c r="BB384" s="27">
        <v>13939.2</v>
      </c>
      <c r="BC384" s="27">
        <f>BB384/BA384*100</f>
        <v>74.999596463948095</v>
      </c>
      <c r="BD384" s="27">
        <v>4453</v>
      </c>
      <c r="BE384" s="27">
        <v>4453</v>
      </c>
      <c r="BF384" s="27">
        <v>3137.2072899999998</v>
      </c>
      <c r="BG384" s="27">
        <f>BF384/BE384*100</f>
        <v>70.451544801257569</v>
      </c>
      <c r="BH384" s="27"/>
      <c r="BI384" s="27"/>
      <c r="BJ384" s="27"/>
      <c r="BK384" s="26"/>
      <c r="BL384" s="27">
        <v>108743</v>
      </c>
      <c r="BM384" s="27">
        <v>138527.20000000001</v>
      </c>
      <c r="BN384" s="27">
        <v>86994.4</v>
      </c>
      <c r="BO384" s="27">
        <f>BN384/BM384*100</f>
        <v>62.799507966666468</v>
      </c>
      <c r="BP384" s="27">
        <v>9525.6</v>
      </c>
      <c r="BQ384" s="27">
        <v>29248</v>
      </c>
      <c r="BR384" s="27">
        <v>10567.949060000001</v>
      </c>
      <c r="BS384" s="27">
        <f>BR384/BQ384*100</f>
        <v>36.132210954595188</v>
      </c>
      <c r="BT384" s="27">
        <v>39.700000000000003</v>
      </c>
      <c r="BU384" s="27">
        <v>25</v>
      </c>
      <c r="BV384" s="27">
        <v>25</v>
      </c>
      <c r="BW384" s="27">
        <f>BV384/BU384*100</f>
        <v>100</v>
      </c>
      <c r="BX384" s="27">
        <v>1113.3</v>
      </c>
      <c r="BY384" s="27">
        <v>1113.3</v>
      </c>
      <c r="BZ384" s="27">
        <v>712.94690000000003</v>
      </c>
      <c r="CA384" s="27">
        <f>BZ384/BY384*100</f>
        <v>64.039064043833648</v>
      </c>
      <c r="CB384" s="27">
        <v>710.4</v>
      </c>
      <c r="CC384" s="27">
        <v>710.4</v>
      </c>
      <c r="CD384" s="27">
        <v>331.14749999999998</v>
      </c>
      <c r="CE384" s="27">
        <f>CD384/CC384*100</f>
        <v>46.614231418918919</v>
      </c>
    </row>
    <row r="385" spans="1:83" x14ac:dyDescent="0.25">
      <c r="A385" s="138" t="s">
        <v>506</v>
      </c>
      <c r="B385" s="30">
        <f t="shared" si="291"/>
        <v>0</v>
      </c>
      <c r="C385" s="30">
        <f t="shared" si="292"/>
        <v>0</v>
      </c>
      <c r="D385" s="30">
        <f t="shared" si="293"/>
        <v>0</v>
      </c>
      <c r="E385" s="30"/>
      <c r="F385" s="30">
        <f t="shared" si="284"/>
        <v>0</v>
      </c>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6"/>
      <c r="AN385" s="27"/>
      <c r="AO385" s="27"/>
      <c r="AP385" s="27"/>
      <c r="AQ385" s="27"/>
      <c r="AR385" s="27"/>
      <c r="AS385" s="27"/>
      <c r="AT385" s="27"/>
      <c r="AU385" s="27"/>
      <c r="AV385" s="27"/>
      <c r="AW385" s="27"/>
      <c r="AX385" s="27"/>
      <c r="AY385" s="27"/>
      <c r="AZ385" s="27"/>
      <c r="BA385" s="27"/>
      <c r="BB385" s="141"/>
      <c r="BC385" s="27"/>
      <c r="BD385" s="27"/>
      <c r="BE385" s="27"/>
      <c r="BF385" s="27"/>
      <c r="BG385" s="27"/>
      <c r="BH385" s="27"/>
      <c r="BI385" s="27"/>
      <c r="BJ385" s="27"/>
      <c r="BK385" s="26"/>
      <c r="BL385" s="27"/>
      <c r="BM385" s="27"/>
      <c r="BN385" s="27"/>
      <c r="BO385" s="27"/>
      <c r="BP385" s="27"/>
      <c r="BQ385" s="27"/>
      <c r="BR385" s="27"/>
      <c r="BS385" s="27"/>
      <c r="BT385" s="27"/>
      <c r="BU385" s="27"/>
      <c r="BV385" s="27"/>
      <c r="BW385" s="27"/>
      <c r="BX385" s="27"/>
      <c r="BY385" s="27"/>
      <c r="BZ385" s="27"/>
      <c r="CA385" s="27"/>
      <c r="CB385" s="27"/>
      <c r="CC385" s="27"/>
      <c r="CD385" s="27"/>
      <c r="CE385" s="27"/>
    </row>
    <row r="386" spans="1:83" x14ac:dyDescent="0.25">
      <c r="A386" s="135" t="s">
        <v>213</v>
      </c>
      <c r="B386" s="30">
        <f t="shared" si="291"/>
        <v>694.3</v>
      </c>
      <c r="C386" s="30">
        <f t="shared" si="292"/>
        <v>694.9</v>
      </c>
      <c r="D386" s="30">
        <f t="shared" si="293"/>
        <v>694.9</v>
      </c>
      <c r="E386" s="30"/>
      <c r="F386" s="30">
        <f t="shared" si="284"/>
        <v>399.19452000000001</v>
      </c>
      <c r="G386" s="26">
        <f t="shared" ref="G386:G394" si="325">F386/C386*100</f>
        <v>57.446326090084909</v>
      </c>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v>694.3</v>
      </c>
      <c r="BI386" s="26">
        <v>694.9</v>
      </c>
      <c r="BJ386" s="26">
        <v>399.19452000000001</v>
      </c>
      <c r="BK386" s="26">
        <f>BJ386/BI386*100</f>
        <v>57.446326090084909</v>
      </c>
      <c r="BL386" s="26"/>
      <c r="BM386" s="26"/>
      <c r="BN386" s="26"/>
      <c r="BO386" s="26"/>
      <c r="BP386" s="26"/>
      <c r="BQ386" s="26"/>
      <c r="BR386" s="26"/>
      <c r="BS386" s="27"/>
      <c r="BT386" s="26"/>
      <c r="BU386" s="26"/>
      <c r="BV386" s="26"/>
      <c r="BW386" s="27"/>
      <c r="BX386" s="26"/>
      <c r="BY386" s="26"/>
      <c r="BZ386" s="26"/>
      <c r="CA386" s="27"/>
      <c r="CB386" s="26"/>
      <c r="CC386" s="26"/>
      <c r="CD386" s="26"/>
      <c r="CE386" s="26"/>
    </row>
    <row r="387" spans="1:83" x14ac:dyDescent="0.25">
      <c r="A387" s="135" t="s">
        <v>505</v>
      </c>
      <c r="B387" s="30">
        <f t="shared" si="291"/>
        <v>1041.3</v>
      </c>
      <c r="C387" s="30">
        <f t="shared" si="292"/>
        <v>1042.3</v>
      </c>
      <c r="D387" s="30">
        <f t="shared" si="293"/>
        <v>1042.3</v>
      </c>
      <c r="E387" s="30"/>
      <c r="F387" s="30">
        <f t="shared" si="284"/>
        <v>560.13115000000005</v>
      </c>
      <c r="G387" s="26">
        <f t="shared" si="325"/>
        <v>53.739916530749312</v>
      </c>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v>1041.3</v>
      </c>
      <c r="BI387" s="26">
        <v>1042.3</v>
      </c>
      <c r="BJ387" s="26">
        <v>560.13115000000005</v>
      </c>
      <c r="BK387" s="26">
        <f>BJ387/BI387*100</f>
        <v>53.739916530749312</v>
      </c>
      <c r="BL387" s="26"/>
      <c r="BM387" s="26"/>
      <c r="BN387" s="26"/>
      <c r="BO387" s="26"/>
      <c r="BP387" s="26"/>
      <c r="BQ387" s="26"/>
      <c r="BR387" s="26"/>
      <c r="BS387" s="27"/>
      <c r="BT387" s="26"/>
      <c r="BU387" s="26"/>
      <c r="BV387" s="26"/>
      <c r="BW387" s="27"/>
      <c r="BX387" s="26"/>
      <c r="BY387" s="26"/>
      <c r="BZ387" s="26"/>
      <c r="CA387" s="27"/>
      <c r="CB387" s="26"/>
      <c r="CC387" s="26"/>
      <c r="CD387" s="26"/>
      <c r="CE387" s="26"/>
    </row>
    <row r="388" spans="1:83" x14ac:dyDescent="0.25">
      <c r="A388" s="135" t="s">
        <v>214</v>
      </c>
      <c r="B388" s="30">
        <f t="shared" si="291"/>
        <v>1388.3</v>
      </c>
      <c r="C388" s="30">
        <f t="shared" si="292"/>
        <v>1389.7</v>
      </c>
      <c r="D388" s="30">
        <f t="shared" si="293"/>
        <v>1389.7</v>
      </c>
      <c r="E388" s="30"/>
      <c r="F388" s="30">
        <f t="shared" si="284"/>
        <v>1015.02788</v>
      </c>
      <c r="G388" s="26">
        <f t="shared" si="325"/>
        <v>73.03935237821112</v>
      </c>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v>1388.3</v>
      </c>
      <c r="BI388" s="26">
        <v>1389.7</v>
      </c>
      <c r="BJ388" s="26">
        <v>1015.02788</v>
      </c>
      <c r="BK388" s="26">
        <f>BJ388/BI388*100</f>
        <v>73.03935237821112</v>
      </c>
      <c r="BL388" s="26"/>
      <c r="BM388" s="26"/>
      <c r="BN388" s="26"/>
      <c r="BO388" s="26"/>
      <c r="BP388" s="26"/>
      <c r="BQ388" s="26"/>
      <c r="BR388" s="26"/>
      <c r="BS388" s="27"/>
      <c r="BT388" s="26"/>
      <c r="BU388" s="26"/>
      <c r="BV388" s="26"/>
      <c r="BW388" s="27"/>
      <c r="BX388" s="26"/>
      <c r="BY388" s="26"/>
      <c r="BZ388" s="26"/>
      <c r="CA388" s="27"/>
      <c r="CB388" s="26"/>
      <c r="CC388" s="26"/>
      <c r="CD388" s="26"/>
      <c r="CE388" s="26"/>
    </row>
    <row r="389" spans="1:83" x14ac:dyDescent="0.25">
      <c r="A389" s="135" t="s">
        <v>171</v>
      </c>
      <c r="B389" s="30">
        <f t="shared" si="291"/>
        <v>347</v>
      </c>
      <c r="C389" s="30">
        <f t="shared" si="292"/>
        <v>347.5</v>
      </c>
      <c r="D389" s="30">
        <f t="shared" si="293"/>
        <v>347.5</v>
      </c>
      <c r="E389" s="30"/>
      <c r="F389" s="30">
        <f t="shared" si="284"/>
        <v>229.35710999999998</v>
      </c>
      <c r="G389" s="26">
        <f t="shared" si="325"/>
        <v>66.002046043165464</v>
      </c>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v>347</v>
      </c>
      <c r="BI389" s="26">
        <v>347.5</v>
      </c>
      <c r="BJ389" s="26">
        <v>229.35710999999998</v>
      </c>
      <c r="BK389" s="26">
        <f>BJ389/BI389*100</f>
        <v>66.002046043165464</v>
      </c>
      <c r="BL389" s="26"/>
      <c r="BM389" s="26"/>
      <c r="BN389" s="26"/>
      <c r="BO389" s="26"/>
      <c r="BP389" s="26"/>
      <c r="BQ389" s="26"/>
      <c r="BR389" s="26"/>
      <c r="BS389" s="27"/>
      <c r="BT389" s="26"/>
      <c r="BU389" s="26"/>
      <c r="BV389" s="26"/>
      <c r="BW389" s="27"/>
      <c r="BX389" s="26"/>
      <c r="BY389" s="26"/>
      <c r="BZ389" s="26"/>
      <c r="CA389" s="27"/>
      <c r="CB389" s="26"/>
      <c r="CC389" s="26"/>
      <c r="CD389" s="26"/>
      <c r="CE389" s="26"/>
    </row>
    <row r="390" spans="1:83" s="154" customFormat="1" ht="33.75" customHeight="1" x14ac:dyDescent="0.25">
      <c r="A390" s="139" t="s">
        <v>81</v>
      </c>
      <c r="B390" s="140">
        <f t="shared" si="291"/>
        <v>8837894.5000000019</v>
      </c>
      <c r="C390" s="140">
        <f t="shared" si="292"/>
        <v>9582799.6000000015</v>
      </c>
      <c r="D390" s="140">
        <f t="shared" si="293"/>
        <v>9582799.6000000015</v>
      </c>
      <c r="E390" s="140"/>
      <c r="F390" s="140">
        <f t="shared" si="284"/>
        <v>7581513.6543000005</v>
      </c>
      <c r="G390" s="140">
        <f t="shared" si="325"/>
        <v>79.115853098921107</v>
      </c>
      <c r="H390" s="140">
        <f>SUM(H391:H394)</f>
        <v>22066.400000000001</v>
      </c>
      <c r="I390" s="140">
        <f>SUM(I391:I394)</f>
        <v>13304.099999999999</v>
      </c>
      <c r="J390" s="140">
        <f>SUM(J391:J394)</f>
        <v>12228.589</v>
      </c>
      <c r="K390" s="140">
        <f>J390/I390*100</f>
        <v>91.91594320547803</v>
      </c>
      <c r="L390" s="140">
        <f>SUM(L391:L394)</f>
        <v>10433.999999999998</v>
      </c>
      <c r="M390" s="140">
        <f>SUM(M391:M394)</f>
        <v>10364</v>
      </c>
      <c r="N390" s="140">
        <f>SUM(N391:N394)</f>
        <v>7556.529880000001</v>
      </c>
      <c r="O390" s="140">
        <f>N390/M390*100</f>
        <v>72.911326514859127</v>
      </c>
      <c r="P390" s="140">
        <f>SUM(P391:P394)</f>
        <v>332139.40000000002</v>
      </c>
      <c r="Q390" s="140">
        <f>SUM(Q391:Q394)</f>
        <v>248308.2</v>
      </c>
      <c r="R390" s="140">
        <f>SUM(R391:R394)</f>
        <v>183577.41448000001</v>
      </c>
      <c r="S390" s="140">
        <f>R390/Q390*100</f>
        <v>73.931273506070283</v>
      </c>
      <c r="T390" s="140">
        <f>SUM(T391:T394)</f>
        <v>2403010.4</v>
      </c>
      <c r="U390" s="140">
        <f>SUM(U391:U394)</f>
        <v>2732261</v>
      </c>
      <c r="V390" s="140">
        <f>SUM(V391:V394)</f>
        <v>2273852.3495999998</v>
      </c>
      <c r="W390" s="140">
        <f>V390/U390*100</f>
        <v>83.222369663805907</v>
      </c>
      <c r="X390" s="140">
        <f>SUM(X391:X394)</f>
        <v>127906.4</v>
      </c>
      <c r="Y390" s="140">
        <f>SUM(Y391:Y394)</f>
        <v>127906.4</v>
      </c>
      <c r="Z390" s="140">
        <f>SUM(Z391:Z394)</f>
        <v>66940.537890000007</v>
      </c>
      <c r="AA390" s="140">
        <f>Z390/Y390*100</f>
        <v>52.335565608914024</v>
      </c>
      <c r="AB390" s="140">
        <f>SUM(AB391:AB394)</f>
        <v>10586</v>
      </c>
      <c r="AC390" s="140">
        <f>SUM(AC391:AC394)</f>
        <v>10489.2</v>
      </c>
      <c r="AD390" s="140">
        <f>SUM(AD391:AD394)</f>
        <v>7825.7005399999998</v>
      </c>
      <c r="AE390" s="140">
        <f>AD390/AC390*100</f>
        <v>74.607220188384233</v>
      </c>
      <c r="AF390" s="140">
        <f>SUM(AF391:AF394)</f>
        <v>5547339.9000000004</v>
      </c>
      <c r="AG390" s="140">
        <f>SUM(AG391:AG394)</f>
        <v>6000039.0999999996</v>
      </c>
      <c r="AH390" s="140">
        <f>SUM(AH391:AH394)</f>
        <v>4737463.4831600012</v>
      </c>
      <c r="AI390" s="140">
        <f>AH390/AG390*100</f>
        <v>78.957210181513673</v>
      </c>
      <c r="AJ390" s="140">
        <f>SUM(AJ391:AJ394)</f>
        <v>45373.799999999988</v>
      </c>
      <c r="AK390" s="140">
        <f>SUM(AK391:AK394)</f>
        <v>45373.799999999988</v>
      </c>
      <c r="AL390" s="140">
        <f>SUM(AL391:AL394)</f>
        <v>27481.602990000003</v>
      </c>
      <c r="AM390" s="140">
        <f>AL390/AK390*100</f>
        <v>60.567118006426632</v>
      </c>
      <c r="AN390" s="140">
        <f>SUM(AN391:AN394)</f>
        <v>634</v>
      </c>
      <c r="AO390" s="140">
        <f>SUM(AO391:AO394)</f>
        <v>850</v>
      </c>
      <c r="AP390" s="140">
        <f>SUM(AP391:AP394)</f>
        <v>240.79669000000001</v>
      </c>
      <c r="AQ390" s="140">
        <f>AP390/AO390*100</f>
        <v>28.32902235294118</v>
      </c>
      <c r="AR390" s="140">
        <f>SUM(AR391:AR394)</f>
        <v>15872.500000000002</v>
      </c>
      <c r="AS390" s="140">
        <f>SUM(AS391:AS394)</f>
        <v>15872.500000000002</v>
      </c>
      <c r="AT390" s="140">
        <f>SUM(AT391:AT394)</f>
        <v>10260.35377</v>
      </c>
      <c r="AU390" s="140">
        <f>AT390/AS390*100</f>
        <v>64.642329626712865</v>
      </c>
      <c r="AV390" s="140">
        <f>SUM(AV391:AV394)</f>
        <v>4739.8999999999996</v>
      </c>
      <c r="AW390" s="140">
        <f>SUM(AW391:AW394)</f>
        <v>4739.8999999999996</v>
      </c>
      <c r="AX390" s="140">
        <f>SUM(AX391:AX394)</f>
        <v>2912.2878000000001</v>
      </c>
      <c r="AY390" s="140">
        <f>AX390/AW390*100</f>
        <v>61.441967130108232</v>
      </c>
      <c r="AZ390" s="140"/>
      <c r="BA390" s="140"/>
      <c r="BB390" s="140"/>
      <c r="BC390" s="140"/>
      <c r="BD390" s="140">
        <v>6679.6</v>
      </c>
      <c r="BE390" s="140">
        <f>SUM(BE391:BE394)</f>
        <v>6679.6</v>
      </c>
      <c r="BF390" s="140">
        <f>SUM(BF391:BF394)</f>
        <v>3990.0648200000001</v>
      </c>
      <c r="BG390" s="140">
        <f>BF390/BE390*100</f>
        <v>59.735086232708547</v>
      </c>
      <c r="BH390" s="140">
        <f>SUM(BH391:BH394)</f>
        <v>832.8</v>
      </c>
      <c r="BI390" s="140">
        <f>SUM(BI391:BI394)</f>
        <v>834</v>
      </c>
      <c r="BJ390" s="140">
        <f>SUM(BJ391:BJ394)</f>
        <v>577.20533999999998</v>
      </c>
      <c r="BK390" s="140">
        <f>BJ390/BI390*100</f>
        <v>69.209273381294963</v>
      </c>
      <c r="BL390" s="140">
        <f>SUM(BL391:BL394)</f>
        <v>294457.90000000002</v>
      </c>
      <c r="BM390" s="140">
        <f>SUM(BM391:BM394)</f>
        <v>318617.60000000003</v>
      </c>
      <c r="BN390" s="140">
        <f>SUM(BN391:BN394)</f>
        <v>229435.57712</v>
      </c>
      <c r="BO390" s="140">
        <f>BN390/BM390*100</f>
        <v>72.009699752932661</v>
      </c>
      <c r="BP390" s="140">
        <f>SUM(BP391:BP394)</f>
        <v>10541.7</v>
      </c>
      <c r="BQ390" s="140">
        <f>SUM(BQ391:BQ394)</f>
        <v>41806.299999999996</v>
      </c>
      <c r="BR390" s="140">
        <f>SUM(BR391:BR394)</f>
        <v>13848.465800000002</v>
      </c>
      <c r="BS390" s="140">
        <f>BR390/BQ390*100</f>
        <v>33.125308386535053</v>
      </c>
      <c r="BT390" s="140">
        <f>SUM(BT391:BT394)</f>
        <v>73.8</v>
      </c>
      <c r="BU390" s="140">
        <f>SUM(BU391:BU394)</f>
        <v>147.9</v>
      </c>
      <c r="BV390" s="140">
        <f>SUM(BV391:BV394)</f>
        <v>40</v>
      </c>
      <c r="BW390" s="140">
        <f>BV390/BU390*100</f>
        <v>27.045300878972277</v>
      </c>
      <c r="BX390" s="140">
        <f>SUM(BX391:BX394)</f>
        <v>4453</v>
      </c>
      <c r="BY390" s="140">
        <f>SUM(BY391:BY394)</f>
        <v>4453</v>
      </c>
      <c r="BZ390" s="140">
        <f>SUM(BZ391:BZ394)</f>
        <v>2991.47516</v>
      </c>
      <c r="CA390" s="140">
        <f>BZ390/BY390*100</f>
        <v>67.178871771839212</v>
      </c>
      <c r="CB390" s="140">
        <f>SUM(CB391:CB394)</f>
        <v>753</v>
      </c>
      <c r="CC390" s="140">
        <f>SUM(CC391:CC394)</f>
        <v>753</v>
      </c>
      <c r="CD390" s="140">
        <f>SUM(CD391:CD394)</f>
        <v>291.22026</v>
      </c>
      <c r="CE390" s="140">
        <f>CD390/CC390*100</f>
        <v>38.674669322709164</v>
      </c>
    </row>
    <row r="391" spans="1:83" x14ac:dyDescent="0.25">
      <c r="A391" s="88" t="s">
        <v>82</v>
      </c>
      <c r="B391" s="30">
        <f t="shared" si="291"/>
        <v>8623167.4000000004</v>
      </c>
      <c r="C391" s="30">
        <f t="shared" si="292"/>
        <v>9346156.9999999981</v>
      </c>
      <c r="D391" s="30">
        <f t="shared" si="293"/>
        <v>9346156.9999999981</v>
      </c>
      <c r="E391" s="30"/>
      <c r="F391" s="30">
        <f t="shared" si="284"/>
        <v>7414623.6401900006</v>
      </c>
      <c r="G391" s="26">
        <f t="shared" si="325"/>
        <v>79.333394893644552</v>
      </c>
      <c r="H391" s="27">
        <v>21756.799999999999</v>
      </c>
      <c r="I391" s="27">
        <v>13106.3</v>
      </c>
      <c r="J391" s="27">
        <v>12173.243</v>
      </c>
      <c r="K391" s="26">
        <f>J391/I391*100</f>
        <v>92.880851193700749</v>
      </c>
      <c r="L391" s="26">
        <v>10172.9</v>
      </c>
      <c r="M391" s="26">
        <v>10104.700000000001</v>
      </c>
      <c r="N391" s="26">
        <v>7408.9431500000001</v>
      </c>
      <c r="O391" s="26">
        <f>N391/M391*100</f>
        <v>73.321752748720897</v>
      </c>
      <c r="P391" s="26">
        <v>324753</v>
      </c>
      <c r="Q391" s="26">
        <v>243529</v>
      </c>
      <c r="R391" s="27">
        <v>180663.34230000002</v>
      </c>
      <c r="S391" s="26">
        <f>R391/Q391*100</f>
        <v>74.185555847558206</v>
      </c>
      <c r="T391" s="26">
        <v>2332252.9</v>
      </c>
      <c r="U391" s="26">
        <v>2653089.7999999998</v>
      </c>
      <c r="V391" s="27">
        <v>2216772.7445</v>
      </c>
      <c r="W391" s="26">
        <f>V391/U391*100</f>
        <v>83.554380424665624</v>
      </c>
      <c r="X391" s="27">
        <v>125639.5</v>
      </c>
      <c r="Y391" s="27">
        <v>125639.5</v>
      </c>
      <c r="Z391" s="27">
        <v>65810.625169999999</v>
      </c>
      <c r="AA391" s="26">
        <f>Z391/Y391*100</f>
        <v>52.380521388576042</v>
      </c>
      <c r="AB391" s="27">
        <v>10338.299999999999</v>
      </c>
      <c r="AC391" s="27">
        <v>10243.799999999999</v>
      </c>
      <c r="AD391" s="27">
        <v>7662.9960099999998</v>
      </c>
      <c r="AE391" s="26">
        <f>AD391/AC391*100</f>
        <v>74.806185302329226</v>
      </c>
      <c r="AF391" s="26">
        <v>5425951.7000000002</v>
      </c>
      <c r="AG391" s="26">
        <v>5868139.7999999998</v>
      </c>
      <c r="AH391" s="27">
        <v>4643275.6887100004</v>
      </c>
      <c r="AI391" s="26">
        <f>AH391/AG391*100</f>
        <v>79.126875755584422</v>
      </c>
      <c r="AJ391" s="26">
        <v>43973.7</v>
      </c>
      <c r="AK391" s="26">
        <v>43973.7</v>
      </c>
      <c r="AL391" s="26">
        <v>26699.06811</v>
      </c>
      <c r="AM391" s="26">
        <f>AL391/AK391*100</f>
        <v>60.715991854221961</v>
      </c>
      <c r="AN391" s="27">
        <v>634</v>
      </c>
      <c r="AO391" s="27">
        <v>850</v>
      </c>
      <c r="AP391" s="27">
        <v>240.79669000000001</v>
      </c>
      <c r="AQ391" s="26">
        <f>AP391/AO391*100</f>
        <v>28.32902235294118</v>
      </c>
      <c r="AR391" s="26">
        <v>14472.4</v>
      </c>
      <c r="AS391" s="26">
        <v>14472.4</v>
      </c>
      <c r="AT391" s="26">
        <v>9441.0485200000003</v>
      </c>
      <c r="AU391" s="27">
        <f>AT391/AS391*100</f>
        <v>65.234850612199779</v>
      </c>
      <c r="AV391" s="27">
        <v>3339.8</v>
      </c>
      <c r="AW391" s="27">
        <v>3339.8</v>
      </c>
      <c r="AX391" s="27">
        <v>2124.2328299999999</v>
      </c>
      <c r="AY391" s="26">
        <f>AX391/AW391*100</f>
        <v>63.603593927780096</v>
      </c>
      <c r="AZ391" s="27"/>
      <c r="BA391" s="27"/>
      <c r="BB391" s="27"/>
      <c r="BC391" s="26"/>
      <c r="BD391" s="27">
        <v>6679.6</v>
      </c>
      <c r="BE391" s="27">
        <v>6679.6</v>
      </c>
      <c r="BF391" s="27">
        <v>3990.0648200000001</v>
      </c>
      <c r="BG391" s="26">
        <f>BF391/BE391*100</f>
        <v>59.735086232708547</v>
      </c>
      <c r="BH391" s="27"/>
      <c r="BI391" s="27"/>
      <c r="BJ391" s="26"/>
      <c r="BK391" s="26"/>
      <c r="BL391" s="27">
        <v>287583.40000000002</v>
      </c>
      <c r="BM391" s="27">
        <v>306310.40000000002</v>
      </c>
      <c r="BN391" s="27">
        <v>221304.53906000001</v>
      </c>
      <c r="BO391" s="26">
        <f>BN391/BM391*100</f>
        <v>72.248457466674324</v>
      </c>
      <c r="BP391" s="27">
        <v>10382.9</v>
      </c>
      <c r="BQ391" s="27">
        <v>41366.6</v>
      </c>
      <c r="BR391" s="27">
        <v>13739.615800000001</v>
      </c>
      <c r="BS391" s="27">
        <f>BR391/BQ391*100</f>
        <v>33.214273834446153</v>
      </c>
      <c r="BT391" s="27">
        <v>72.5</v>
      </c>
      <c r="BU391" s="27">
        <v>147.6</v>
      </c>
      <c r="BV391" s="27">
        <v>40</v>
      </c>
      <c r="BW391" s="27">
        <f>BV391/BU391*100</f>
        <v>27.100271002710031</v>
      </c>
      <c r="BX391" s="27">
        <v>4453</v>
      </c>
      <c r="BY391" s="27">
        <v>4453</v>
      </c>
      <c r="BZ391" s="27">
        <v>2991.47516</v>
      </c>
      <c r="CA391" s="27">
        <f>BZ391/BY391*100</f>
        <v>67.178871771839212</v>
      </c>
      <c r="CB391" s="27">
        <v>711</v>
      </c>
      <c r="CC391" s="27">
        <v>711</v>
      </c>
      <c r="CD391" s="27">
        <v>285.21636000000001</v>
      </c>
      <c r="CE391" s="26">
        <f>CD391/CC391*100</f>
        <v>40.114818565400846</v>
      </c>
    </row>
    <row r="392" spans="1:83" x14ac:dyDescent="0.25">
      <c r="A392" s="88" t="s">
        <v>83</v>
      </c>
      <c r="B392" s="30">
        <f t="shared" si="291"/>
        <v>30724.100000000002</v>
      </c>
      <c r="C392" s="30">
        <f t="shared" si="292"/>
        <v>33361</v>
      </c>
      <c r="D392" s="30">
        <f t="shared" si="293"/>
        <v>33361</v>
      </c>
      <c r="E392" s="30"/>
      <c r="F392" s="30">
        <f t="shared" si="284"/>
        <v>22395.379930000003</v>
      </c>
      <c r="G392" s="26">
        <f t="shared" si="325"/>
        <v>67.130421540121716</v>
      </c>
      <c r="H392" s="27">
        <v>31.4</v>
      </c>
      <c r="I392" s="27">
        <v>14.1</v>
      </c>
      <c r="J392" s="27">
        <v>6.8159999999999998</v>
      </c>
      <c r="K392" s="26">
        <f>J392/I392*100</f>
        <v>48.340425531914896</v>
      </c>
      <c r="L392" s="26">
        <v>19.5</v>
      </c>
      <c r="M392" s="26">
        <v>19.399999999999999</v>
      </c>
      <c r="N392" s="26">
        <v>7.4858000000000002</v>
      </c>
      <c r="O392" s="26">
        <f>N392/M392*100</f>
        <v>38.586597938144337</v>
      </c>
      <c r="P392" s="26">
        <v>327.39999999999998</v>
      </c>
      <c r="Q392" s="26">
        <v>281.89999999999998</v>
      </c>
      <c r="R392" s="27">
        <v>172.07239000000001</v>
      </c>
      <c r="S392" s="26">
        <f>R392/Q392*100</f>
        <v>61.040223483504796</v>
      </c>
      <c r="T392" s="26">
        <v>6529.3</v>
      </c>
      <c r="U392" s="26">
        <v>7296.6</v>
      </c>
      <c r="V392" s="27">
        <v>5311.8</v>
      </c>
      <c r="W392" s="26">
        <f>V392/U392*100</f>
        <v>72.798289614340931</v>
      </c>
      <c r="X392" s="27">
        <v>280.8</v>
      </c>
      <c r="Y392" s="27">
        <v>280.8</v>
      </c>
      <c r="Z392" s="27">
        <v>119.30249999999999</v>
      </c>
      <c r="AA392" s="26">
        <f>Z392/Y392*100</f>
        <v>42.486645299145295</v>
      </c>
      <c r="AB392" s="27">
        <v>61.2</v>
      </c>
      <c r="AC392" s="27">
        <v>60.6</v>
      </c>
      <c r="AD392" s="27">
        <v>44.65</v>
      </c>
      <c r="AE392" s="26">
        <f>AD392/AC392*100</f>
        <v>73.679867986798669</v>
      </c>
      <c r="AF392" s="26">
        <v>20958.400000000001</v>
      </c>
      <c r="AG392" s="26">
        <v>22035.9</v>
      </c>
      <c r="AH392" s="27">
        <v>14827.7</v>
      </c>
      <c r="AI392" s="26">
        <f>AH392/AG392*100</f>
        <v>67.288833222151126</v>
      </c>
      <c r="AJ392" s="26">
        <v>466.7</v>
      </c>
      <c r="AK392" s="26">
        <v>466.7</v>
      </c>
      <c r="AL392" s="26">
        <v>177.62899999999999</v>
      </c>
      <c r="AM392" s="26">
        <f>AL392/AK392*100</f>
        <v>38.060638525819584</v>
      </c>
      <c r="AN392" s="27">
        <v>0</v>
      </c>
      <c r="AO392" s="27">
        <v>0</v>
      </c>
      <c r="AP392" s="27">
        <v>0</v>
      </c>
      <c r="AQ392" s="26"/>
      <c r="AR392" s="26">
        <v>466.7</v>
      </c>
      <c r="AS392" s="26">
        <v>466.7</v>
      </c>
      <c r="AT392" s="26">
        <v>253.17945</v>
      </c>
      <c r="AU392" s="27">
        <f>AT392/AS392*100</f>
        <v>54.248864366830944</v>
      </c>
      <c r="AV392" s="27">
        <v>466.7</v>
      </c>
      <c r="AW392" s="27">
        <v>466.7</v>
      </c>
      <c r="AX392" s="27">
        <v>276.02317999999997</v>
      </c>
      <c r="AY392" s="26">
        <f>AX392/AW392*100</f>
        <v>59.143599742875509</v>
      </c>
      <c r="AZ392" s="27"/>
      <c r="BA392" s="27"/>
      <c r="BB392" s="27"/>
      <c r="BC392" s="26"/>
      <c r="BD392" s="27"/>
      <c r="BE392" s="27"/>
      <c r="BF392" s="27"/>
      <c r="BG392" s="26"/>
      <c r="BH392" s="26">
        <v>138.80000000000001</v>
      </c>
      <c r="BI392" s="26">
        <v>139</v>
      </c>
      <c r="BJ392" s="26">
        <v>73.302610000000001</v>
      </c>
      <c r="BK392" s="26">
        <f>BJ392/BI392*100</f>
        <v>52.735690647482016</v>
      </c>
      <c r="BL392" s="27">
        <v>937.4</v>
      </c>
      <c r="BM392" s="27">
        <v>1704.4</v>
      </c>
      <c r="BN392" s="27">
        <v>1125.4190000000001</v>
      </c>
      <c r="BO392" s="26">
        <f>BN392/BM392*100</f>
        <v>66.030215911757807</v>
      </c>
      <c r="BP392" s="27">
        <v>39.700000000000003</v>
      </c>
      <c r="BQ392" s="27">
        <v>128.19999999999999</v>
      </c>
      <c r="BR392" s="27">
        <v>0</v>
      </c>
      <c r="BS392" s="27">
        <f>BR392/BQ392*100</f>
        <v>0</v>
      </c>
      <c r="BT392" s="27">
        <v>0.1</v>
      </c>
      <c r="BU392" s="27"/>
      <c r="BV392" s="27">
        <v>0</v>
      </c>
      <c r="BW392" s="27"/>
      <c r="BX392" s="27"/>
      <c r="BY392" s="27"/>
      <c r="BZ392" s="27">
        <v>0</v>
      </c>
      <c r="CA392" s="27"/>
      <c r="CB392" s="27"/>
      <c r="CC392" s="27"/>
      <c r="CD392" s="27"/>
      <c r="CE392" s="26"/>
    </row>
    <row r="393" spans="1:83" x14ac:dyDescent="0.25">
      <c r="A393" s="88" t="s">
        <v>84</v>
      </c>
      <c r="B393" s="30">
        <f t="shared" si="291"/>
        <v>128439.7</v>
      </c>
      <c r="C393" s="30">
        <f t="shared" si="292"/>
        <v>140953.20000000004</v>
      </c>
      <c r="D393" s="30">
        <f t="shared" si="293"/>
        <v>140953.20000000004</v>
      </c>
      <c r="E393" s="30"/>
      <c r="F393" s="30">
        <f t="shared" si="284"/>
        <v>98731.156410000011</v>
      </c>
      <c r="G393" s="26">
        <f t="shared" si="325"/>
        <v>70.045345838193086</v>
      </c>
      <c r="H393" s="27">
        <v>164.4</v>
      </c>
      <c r="I393" s="27">
        <v>164.4</v>
      </c>
      <c r="J393" s="27">
        <v>29.23</v>
      </c>
      <c r="K393" s="26">
        <f>J393/I393*100</f>
        <v>17.779805352798054</v>
      </c>
      <c r="L393" s="26">
        <v>176.8</v>
      </c>
      <c r="M393" s="26">
        <v>175.6</v>
      </c>
      <c r="N393" s="26">
        <v>101.58114</v>
      </c>
      <c r="O393" s="26">
        <f>N393/M393*100</f>
        <v>57.848029612756271</v>
      </c>
      <c r="P393" s="26">
        <v>5505.9</v>
      </c>
      <c r="Q393" s="26">
        <v>3476.7</v>
      </c>
      <c r="R393" s="27">
        <v>1945.38427</v>
      </c>
      <c r="S393" s="26">
        <f>R393/Q393*100</f>
        <v>55.954907527252864</v>
      </c>
      <c r="T393" s="26">
        <v>47482.5</v>
      </c>
      <c r="U393" s="26">
        <v>52304</v>
      </c>
      <c r="V393" s="27">
        <v>36183.645240000005</v>
      </c>
      <c r="W393" s="26">
        <f>V393/U393*100</f>
        <v>69.179499158764159</v>
      </c>
      <c r="X393" s="27">
        <v>1448.4</v>
      </c>
      <c r="Y393" s="27">
        <v>1448.4</v>
      </c>
      <c r="Z393" s="27">
        <v>645.26821999999993</v>
      </c>
      <c r="AA393" s="26">
        <f>Z393/Y393*100</f>
        <v>44.55041563104114</v>
      </c>
      <c r="AB393" s="27">
        <v>125.3</v>
      </c>
      <c r="AC393" s="27">
        <v>124.2</v>
      </c>
      <c r="AD393" s="27">
        <v>79.254519999999999</v>
      </c>
      <c r="AE393" s="26">
        <f>AD393/AC393*100</f>
        <v>63.812012882447668</v>
      </c>
      <c r="AF393" s="26">
        <v>67801.100000000006</v>
      </c>
      <c r="AG393" s="26">
        <v>74304.3</v>
      </c>
      <c r="AH393" s="27">
        <v>53834.462549999997</v>
      </c>
      <c r="AI393" s="26">
        <f>AH393/AG393*100</f>
        <v>72.451342048845078</v>
      </c>
      <c r="AJ393" s="26">
        <v>466.7</v>
      </c>
      <c r="AK393" s="26">
        <v>466.7</v>
      </c>
      <c r="AL393" s="26">
        <v>339.92246</v>
      </c>
      <c r="AM393" s="26">
        <f>AL393/AK393*100</f>
        <v>72.835324619670033</v>
      </c>
      <c r="AN393" s="27">
        <v>0</v>
      </c>
      <c r="AO393" s="27">
        <v>0</v>
      </c>
      <c r="AP393" s="27">
        <v>0</v>
      </c>
      <c r="AQ393" s="26"/>
      <c r="AR393" s="26">
        <v>466.7</v>
      </c>
      <c r="AS393" s="26">
        <v>466.7</v>
      </c>
      <c r="AT393" s="26">
        <v>326.43677000000002</v>
      </c>
      <c r="AU393" s="27">
        <f>AT393/AS393*100</f>
        <v>69.945740304263992</v>
      </c>
      <c r="AV393" s="27">
        <v>466.7</v>
      </c>
      <c r="AW393" s="27">
        <v>466.7</v>
      </c>
      <c r="AX393" s="27">
        <v>327.25046000000003</v>
      </c>
      <c r="AY393" s="26">
        <f>AX393/AW393*100</f>
        <v>70.120089993571895</v>
      </c>
      <c r="AZ393" s="27"/>
      <c r="BA393" s="27"/>
      <c r="BB393" s="27"/>
      <c r="BC393" s="26"/>
      <c r="BD393" s="27">
        <v>0</v>
      </c>
      <c r="BE393" s="27">
        <v>0</v>
      </c>
      <c r="BF393" s="27">
        <v>0</v>
      </c>
      <c r="BG393" s="26"/>
      <c r="BH393" s="26">
        <v>347</v>
      </c>
      <c r="BI393" s="26">
        <v>347.5</v>
      </c>
      <c r="BJ393" s="26">
        <v>244.49782000000002</v>
      </c>
      <c r="BK393" s="26">
        <f>BJ393/BI393*100</f>
        <v>70.359084892086329</v>
      </c>
      <c r="BL393" s="27">
        <v>3906</v>
      </c>
      <c r="BM393" s="27">
        <v>7037.8</v>
      </c>
      <c r="BN393" s="27">
        <v>4668.2190599999994</v>
      </c>
      <c r="BO393" s="26">
        <f>BN393/BM393*100</f>
        <v>66.330658160220509</v>
      </c>
      <c r="BP393" s="27">
        <v>39.700000000000003</v>
      </c>
      <c r="BQ393" s="27">
        <v>128.19999999999999</v>
      </c>
      <c r="BR393" s="27">
        <v>0</v>
      </c>
      <c r="BS393" s="27">
        <f>BR393/BQ393*100</f>
        <v>0</v>
      </c>
      <c r="BT393" s="27">
        <v>0.5</v>
      </c>
      <c r="BU393" s="27"/>
      <c r="BV393" s="27">
        <v>0</v>
      </c>
      <c r="BW393" s="27"/>
      <c r="BX393" s="27"/>
      <c r="BY393" s="27"/>
      <c r="BZ393" s="27">
        <v>0</v>
      </c>
      <c r="CA393" s="27"/>
      <c r="CB393" s="27">
        <v>42</v>
      </c>
      <c r="CC393" s="27">
        <v>42</v>
      </c>
      <c r="CD393" s="27">
        <v>6.0038999999999998</v>
      </c>
      <c r="CE393" s="26">
        <f>CD393/CC393*100</f>
        <v>14.295</v>
      </c>
    </row>
    <row r="394" spans="1:83" x14ac:dyDescent="0.25">
      <c r="A394" s="88" t="s">
        <v>85</v>
      </c>
      <c r="B394" s="30">
        <f t="shared" si="291"/>
        <v>55563.299999999988</v>
      </c>
      <c r="C394" s="30">
        <f t="shared" si="292"/>
        <v>62328.399999999994</v>
      </c>
      <c r="D394" s="30">
        <f t="shared" si="293"/>
        <v>62328.399999999994</v>
      </c>
      <c r="E394" s="30"/>
      <c r="F394" s="30">
        <f t="shared" si="284"/>
        <v>45763.477769999998</v>
      </c>
      <c r="G394" s="26">
        <f t="shared" si="325"/>
        <v>73.423155046495651</v>
      </c>
      <c r="H394" s="27">
        <v>113.8</v>
      </c>
      <c r="I394" s="27">
        <v>19.3</v>
      </c>
      <c r="J394" s="27">
        <v>19.3</v>
      </c>
      <c r="K394" s="26">
        <f>J394/I394*100</f>
        <v>100</v>
      </c>
      <c r="L394" s="26">
        <v>64.8</v>
      </c>
      <c r="M394" s="26">
        <v>64.3</v>
      </c>
      <c r="N394" s="26">
        <v>38.51979</v>
      </c>
      <c r="O394" s="26">
        <f>N394/M394*100</f>
        <v>59.906360808709181</v>
      </c>
      <c r="P394" s="26">
        <v>1553.1</v>
      </c>
      <c r="Q394" s="26">
        <v>1020.6</v>
      </c>
      <c r="R394" s="27">
        <v>796.61552000000006</v>
      </c>
      <c r="S394" s="26">
        <f>R394/Q394*100</f>
        <v>78.05364687438761</v>
      </c>
      <c r="T394" s="26">
        <v>16745.7</v>
      </c>
      <c r="U394" s="26">
        <v>19570.599999999999</v>
      </c>
      <c r="V394" s="27">
        <v>15584.15986</v>
      </c>
      <c r="W394" s="26">
        <f>V394/U394*100</f>
        <v>79.630465391965501</v>
      </c>
      <c r="X394" s="27">
        <v>537.70000000000005</v>
      </c>
      <c r="Y394" s="27">
        <v>537.70000000000005</v>
      </c>
      <c r="Z394" s="27">
        <v>365.34199999999998</v>
      </c>
      <c r="AA394" s="26">
        <f>Z394/Y394*100</f>
        <v>67.945322670634184</v>
      </c>
      <c r="AB394" s="27">
        <v>61.2</v>
      </c>
      <c r="AC394" s="27">
        <v>60.6</v>
      </c>
      <c r="AD394" s="27">
        <v>38.80001</v>
      </c>
      <c r="AE394" s="26">
        <f>AD394/AC394*100</f>
        <v>64.026419141914189</v>
      </c>
      <c r="AF394" s="26">
        <v>32628.7</v>
      </c>
      <c r="AG394" s="26">
        <v>35559.1</v>
      </c>
      <c r="AH394" s="27">
        <v>25525.6319</v>
      </c>
      <c r="AI394" s="26">
        <f>AH394/AG394*100</f>
        <v>71.783683782772911</v>
      </c>
      <c r="AJ394" s="26">
        <v>466.7</v>
      </c>
      <c r="AK394" s="26">
        <v>466.7</v>
      </c>
      <c r="AL394" s="26">
        <v>264.98341999999997</v>
      </c>
      <c r="AM394" s="26">
        <f>AL394/AK394*100</f>
        <v>56.778105849582175</v>
      </c>
      <c r="AN394" s="27"/>
      <c r="AO394" s="27"/>
      <c r="AP394" s="27">
        <v>0</v>
      </c>
      <c r="AQ394" s="26"/>
      <c r="AR394" s="26">
        <v>466.7</v>
      </c>
      <c r="AS394" s="26">
        <v>466.7</v>
      </c>
      <c r="AT394" s="26">
        <v>239.68903</v>
      </c>
      <c r="AU394" s="27">
        <f>AT394/AS394*100</f>
        <v>51.358266552389118</v>
      </c>
      <c r="AV394" s="27">
        <v>466.7</v>
      </c>
      <c r="AW394" s="27">
        <v>466.7</v>
      </c>
      <c r="AX394" s="27">
        <v>184.78133</v>
      </c>
      <c r="AY394" s="26">
        <f>AX394/AW394*100</f>
        <v>39.593171202057</v>
      </c>
      <c r="AZ394" s="27"/>
      <c r="BA394" s="27"/>
      <c r="BB394" s="27"/>
      <c r="BC394" s="26"/>
      <c r="BD394" s="27">
        <v>0</v>
      </c>
      <c r="BE394" s="27">
        <v>0</v>
      </c>
      <c r="BF394" s="27">
        <v>0</v>
      </c>
      <c r="BG394" s="26"/>
      <c r="BH394" s="26">
        <v>347</v>
      </c>
      <c r="BI394" s="26">
        <v>347.5</v>
      </c>
      <c r="BJ394" s="26">
        <v>259.40491000000003</v>
      </c>
      <c r="BK394" s="26">
        <f>BJ394/BI394*100</f>
        <v>74.648894964028784</v>
      </c>
      <c r="BL394" s="27">
        <v>2031.1</v>
      </c>
      <c r="BM394" s="27">
        <v>3565</v>
      </c>
      <c r="BN394" s="27">
        <v>2337.4</v>
      </c>
      <c r="BO394" s="26">
        <f>BN394/BM394*100</f>
        <v>65.565217391304358</v>
      </c>
      <c r="BP394" s="27">
        <v>79.400000000000006</v>
      </c>
      <c r="BQ394" s="27">
        <v>183.3</v>
      </c>
      <c r="BR394" s="27">
        <v>108.85</v>
      </c>
      <c r="BS394" s="27">
        <f>BR394/BQ394*100</f>
        <v>59.383524277141284</v>
      </c>
      <c r="BT394" s="27">
        <v>0.7</v>
      </c>
      <c r="BU394" s="27">
        <v>0.3</v>
      </c>
      <c r="BV394" s="27">
        <v>0</v>
      </c>
      <c r="BW394" s="27">
        <f>BV394/BU394*100</f>
        <v>0</v>
      </c>
      <c r="BX394" s="27"/>
      <c r="BY394" s="27"/>
      <c r="BZ394" s="27">
        <v>0</v>
      </c>
      <c r="CA394" s="27"/>
      <c r="CB394" s="27"/>
      <c r="CC394" s="27"/>
      <c r="CD394" s="27">
        <v>0</v>
      </c>
      <c r="CE394" s="26"/>
    </row>
    <row r="395" spans="1:83" ht="36.75" customHeight="1" x14ac:dyDescent="0.25">
      <c r="A395" s="139" t="s">
        <v>797</v>
      </c>
      <c r="B395" s="140">
        <f t="shared" si="291"/>
        <v>0</v>
      </c>
      <c r="C395" s="140">
        <f t="shared" si="292"/>
        <v>0</v>
      </c>
      <c r="D395" s="140">
        <f t="shared" si="293"/>
        <v>0</v>
      </c>
      <c r="E395" s="140"/>
      <c r="F395" s="140">
        <f t="shared" si="284"/>
        <v>0</v>
      </c>
      <c r="G395" s="212"/>
      <c r="H395" s="142"/>
      <c r="I395" s="142"/>
      <c r="J395" s="142"/>
      <c r="K395" s="143"/>
      <c r="L395" s="142"/>
      <c r="M395" s="142"/>
      <c r="N395" s="142"/>
      <c r="O395" s="143"/>
      <c r="P395" s="142"/>
      <c r="Q395" s="142"/>
      <c r="R395" s="142"/>
      <c r="S395" s="143"/>
      <c r="T395" s="142"/>
      <c r="U395" s="142"/>
      <c r="V395" s="142"/>
      <c r="W395" s="143"/>
      <c r="X395" s="142"/>
      <c r="Y395" s="142"/>
      <c r="Z395" s="142"/>
      <c r="AA395" s="143"/>
      <c r="AB395" s="142"/>
      <c r="AC395" s="142"/>
      <c r="AD395" s="142"/>
      <c r="AE395" s="143"/>
      <c r="AF395" s="142"/>
      <c r="AG395" s="142"/>
      <c r="AH395" s="142"/>
      <c r="AI395" s="143"/>
      <c r="AJ395" s="142"/>
      <c r="AK395" s="142"/>
      <c r="AL395" s="142"/>
      <c r="AM395" s="143"/>
      <c r="AN395" s="142"/>
      <c r="AO395" s="142"/>
      <c r="AP395" s="142"/>
      <c r="AQ395" s="143"/>
      <c r="AR395" s="142"/>
      <c r="AS395" s="142"/>
      <c r="AT395" s="142"/>
      <c r="AU395" s="143"/>
      <c r="AV395" s="142"/>
      <c r="AW395" s="142"/>
      <c r="AX395" s="142"/>
      <c r="AY395" s="143"/>
      <c r="AZ395" s="142"/>
      <c r="BA395" s="142"/>
      <c r="BB395" s="142"/>
      <c r="BC395" s="142"/>
      <c r="BD395" s="142"/>
      <c r="BE395" s="142"/>
      <c r="BF395" s="142"/>
      <c r="BG395" s="143"/>
      <c r="BH395" s="142"/>
      <c r="BI395" s="142"/>
      <c r="BJ395" s="142"/>
      <c r="BK395" s="143"/>
      <c r="BL395" s="142"/>
      <c r="BM395" s="142"/>
      <c r="BN395" s="142"/>
      <c r="BO395" s="143"/>
      <c r="BP395" s="142"/>
      <c r="BQ395" s="142"/>
      <c r="BR395" s="142"/>
      <c r="BS395" s="142"/>
      <c r="BT395" s="142"/>
      <c r="BU395" s="142"/>
      <c r="BV395" s="142"/>
      <c r="BW395" s="142"/>
      <c r="BX395" s="142"/>
      <c r="BY395" s="142"/>
      <c r="BZ395" s="142"/>
      <c r="CA395" s="142"/>
      <c r="CB395" s="142"/>
      <c r="CC395" s="142"/>
      <c r="CD395" s="142"/>
      <c r="CE395" s="143"/>
    </row>
    <row r="396" spans="1:83" x14ac:dyDescent="0.25">
      <c r="A396" s="139" t="s">
        <v>87</v>
      </c>
      <c r="B396" s="140">
        <f t="shared" si="291"/>
        <v>25854972.800000001</v>
      </c>
      <c r="C396" s="140">
        <f t="shared" si="292"/>
        <v>28548966.399999995</v>
      </c>
      <c r="D396" s="140">
        <f t="shared" si="293"/>
        <v>28548966.399999995</v>
      </c>
      <c r="E396" s="140"/>
      <c r="F396" s="140">
        <f>J396+N396+R396+V396+Z396+AD396+AH396+AL396+AP396+AT396+AX396+BB396+BF396+BJ396+BN396+BR396+BV396+BZ396+CD396</f>
        <v>21169880.62717</v>
      </c>
      <c r="G396" s="140">
        <f>F396/C396*100</f>
        <v>74.152879409217434</v>
      </c>
      <c r="H396" s="140">
        <f>H12+H390+H395</f>
        <v>67700.7</v>
      </c>
      <c r="I396" s="140">
        <f>I12+I390+I395</f>
        <v>41351.999999999993</v>
      </c>
      <c r="J396" s="140">
        <f>J12+J390+J395</f>
        <v>27625.242139999995</v>
      </c>
      <c r="K396" s="140">
        <f>J396/I396*100</f>
        <v>66.805093199845231</v>
      </c>
      <c r="L396" s="140">
        <f>L12+L390+L395</f>
        <v>23765.699999999997</v>
      </c>
      <c r="M396" s="140">
        <f>M12+M390+M395</f>
        <v>23597.699999999997</v>
      </c>
      <c r="N396" s="140">
        <f>N12+N390+N395</f>
        <v>16365.134920000004</v>
      </c>
      <c r="O396" s="140">
        <f>N396/M396*100</f>
        <v>69.350550774016142</v>
      </c>
      <c r="P396" s="140">
        <f>P12+P390+P395</f>
        <v>651938.1</v>
      </c>
      <c r="Q396" s="140">
        <f>Q12+Q390+Q395</f>
        <v>474515.1</v>
      </c>
      <c r="R396" s="140">
        <f>R12+R390+R395</f>
        <v>357034.60442000011</v>
      </c>
      <c r="S396" s="140">
        <f>R396/Q396*100</f>
        <v>75.241990069441442</v>
      </c>
      <c r="T396" s="140">
        <f>T12+T390+T395</f>
        <v>5533608.9000000004</v>
      </c>
      <c r="U396" s="140">
        <f>U12+U390+U395</f>
        <v>6309951.4000000004</v>
      </c>
      <c r="V396" s="140">
        <f>V12+V390+V395</f>
        <v>5045735.7378499992</v>
      </c>
      <c r="W396" s="140">
        <f>V396/U396*100</f>
        <v>79.964732182406323</v>
      </c>
      <c r="X396" s="140">
        <f>X12+X390+X395</f>
        <v>359013.29999999993</v>
      </c>
      <c r="Y396" s="140">
        <f>Y12+Y390+Y395</f>
        <v>359013.29999999993</v>
      </c>
      <c r="Z396" s="140">
        <f>Z12+Z390+Z395</f>
        <v>162424.19912999999</v>
      </c>
      <c r="AA396" s="140">
        <f>Z396/Y396*100</f>
        <v>45.241833416756435</v>
      </c>
      <c r="AB396" s="140">
        <f>AB12+AB390+AB395</f>
        <v>24938.400000000001</v>
      </c>
      <c r="AC396" s="140">
        <f>AC12+AC390+AC395</f>
        <v>24711.000000000004</v>
      </c>
      <c r="AD396" s="140">
        <f>AD12+AD390+AD395</f>
        <v>16316.118410000001</v>
      </c>
      <c r="AE396" s="140">
        <f>AD396/AC396*100</f>
        <v>66.027754481809723</v>
      </c>
      <c r="AF396" s="140">
        <f>AF12+AF390+AF395</f>
        <v>17736779.100000001</v>
      </c>
      <c r="AG396" s="140">
        <f>AG12+AG390+AG395</f>
        <v>19240879.100000001</v>
      </c>
      <c r="AH396" s="140">
        <f>AH12+AH390+AH395</f>
        <v>14217125.809939999</v>
      </c>
      <c r="AI396" s="140">
        <f>AH396/AG396*100</f>
        <v>73.890209153385285</v>
      </c>
      <c r="AJ396" s="140">
        <f>AJ12+AJ390+AJ395</f>
        <v>108255.89999999997</v>
      </c>
      <c r="AK396" s="140">
        <f>AK12+AK390+AK395</f>
        <v>108255.89999999997</v>
      </c>
      <c r="AL396" s="140">
        <f>AL12+AL390+AL395</f>
        <v>70597.638299999991</v>
      </c>
      <c r="AM396" s="140">
        <f>AL396/AK396*100</f>
        <v>65.213663458527449</v>
      </c>
      <c r="AN396" s="140">
        <f>AN12+AN390+AN395</f>
        <v>1561.1999999999998</v>
      </c>
      <c r="AO396" s="140">
        <f>AO12+AO390+AO395</f>
        <v>1817.1999999999998</v>
      </c>
      <c r="AP396" s="140">
        <f>AP12+AP390+AP395</f>
        <v>524.3585700000001</v>
      </c>
      <c r="AQ396" s="140">
        <f>AP396/AO396*100</f>
        <v>28.855303213735429</v>
      </c>
      <c r="AR396" s="140">
        <f>AR12+AR390+AR395</f>
        <v>47735.200000000019</v>
      </c>
      <c r="AS396" s="140">
        <f>AS12+AS390+AS395</f>
        <v>47735.200000000019</v>
      </c>
      <c r="AT396" s="140">
        <f>AT12+AT390+AT395</f>
        <v>31032.530880000006</v>
      </c>
      <c r="AU396" s="140">
        <f>AT396/AS396*100</f>
        <v>65.009743082672728</v>
      </c>
      <c r="AV396" s="140">
        <f>AV12+AV390+AV395</f>
        <v>25735.900000000016</v>
      </c>
      <c r="AW396" s="140">
        <f>AW12+AW390+AW395</f>
        <v>25735.900000000016</v>
      </c>
      <c r="AX396" s="140">
        <f>AX12+AX390+AX395</f>
        <v>15308.609760000001</v>
      </c>
      <c r="AY396" s="140">
        <f>AX396/AW396*100</f>
        <v>59.483483227709122</v>
      </c>
      <c r="AZ396" s="140">
        <f>AZ12+AZ390+AZ395</f>
        <v>89397.60000000002</v>
      </c>
      <c r="BA396" s="140">
        <f>BA12+BA390+BA395</f>
        <v>88969.800000000032</v>
      </c>
      <c r="BB396" s="140">
        <f>BB12+BB390+BB395</f>
        <v>66726.89999999998</v>
      </c>
      <c r="BC396" s="140">
        <f>BB396/BA396*100</f>
        <v>74.999494210394928</v>
      </c>
      <c r="BD396" s="140">
        <v>29594.800000000003</v>
      </c>
      <c r="BE396" s="140">
        <f>BE12+BE390+BE395</f>
        <v>29594.800000000003</v>
      </c>
      <c r="BF396" s="140">
        <f>BF12+BF390+BF395</f>
        <v>18994.203750000001</v>
      </c>
      <c r="BG396" s="140">
        <f>BF396/BE396*100</f>
        <v>64.180882283374103</v>
      </c>
      <c r="BH396" s="140">
        <f>BH12+BH390+BH395</f>
        <v>68590.000000000029</v>
      </c>
      <c r="BI396" s="140">
        <f>BI12+BI390+BI395</f>
        <v>68681.300000000017</v>
      </c>
      <c r="BJ396" s="140">
        <f>BJ12+BJ390+BJ395</f>
        <v>42577.930120000012</v>
      </c>
      <c r="BK396" s="140">
        <f>BJ396/BI396*100</f>
        <v>61.993483116947409</v>
      </c>
      <c r="BL396" s="140">
        <f>BL12+BL390+BL395</f>
        <v>1042589.6000000001</v>
      </c>
      <c r="BM396" s="140">
        <f>BM12+BM390+BM395</f>
        <v>1571991.2000000004</v>
      </c>
      <c r="BN396" s="140">
        <f>BN12+BN390+BN395</f>
        <v>1023986.7157000002</v>
      </c>
      <c r="BO396" s="140">
        <f>BN396/BM396*100</f>
        <v>65.139468700588139</v>
      </c>
      <c r="BP396" s="140">
        <f>BP12+BP390+BP395</f>
        <v>34276.300000000003</v>
      </c>
      <c r="BQ396" s="140">
        <f>BQ12+BQ390+BQ395</f>
        <v>122673.4</v>
      </c>
      <c r="BR396" s="140">
        <f>BR12+BR390+BR395</f>
        <v>52107.136639999997</v>
      </c>
      <c r="BS396" s="140">
        <f>BR396/BQ396*100</f>
        <v>42.476312419807385</v>
      </c>
      <c r="BT396" s="140">
        <f>BT12+BT390+BT395</f>
        <v>275.2</v>
      </c>
      <c r="BU396" s="140">
        <f>BU12+BU390+BU395</f>
        <v>275.20000000000005</v>
      </c>
      <c r="BV396" s="140">
        <f>BV12+BV390+BV395</f>
        <v>133.67500000000001</v>
      </c>
      <c r="BW396" s="140">
        <f>BV396/BU396*100</f>
        <v>48.573764534883715</v>
      </c>
      <c r="BX396" s="140">
        <f>BX12+BX390+BX395</f>
        <v>6122.9</v>
      </c>
      <c r="BY396" s="140">
        <f>BY12+BY390+BY395</f>
        <v>6122.9</v>
      </c>
      <c r="BZ396" s="140">
        <f>BZ12+BZ390+BZ395</f>
        <v>4084.05017</v>
      </c>
      <c r="CA396" s="140">
        <f>BZ396/BY396*100</f>
        <v>66.701239118718263</v>
      </c>
      <c r="CB396" s="140">
        <f>CB12+CB390+CB395</f>
        <v>3094</v>
      </c>
      <c r="CC396" s="140">
        <f>CC12+CC390+CC395</f>
        <v>3094</v>
      </c>
      <c r="CD396" s="140">
        <f>CD12+CD390+CD395</f>
        <v>1180.0314700000001</v>
      </c>
      <c r="CE396" s="140">
        <f>CD396/CC396*100</f>
        <v>38.139349385908211</v>
      </c>
    </row>
    <row r="397" spans="1:83" ht="9" customHeight="1" x14ac:dyDescent="0.25">
      <c r="C397" s="19"/>
      <c r="D397" s="19"/>
      <c r="E397" s="19"/>
      <c r="F397" s="19"/>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c r="AV397" s="34"/>
      <c r="AW397" s="34"/>
      <c r="AX397" s="34"/>
      <c r="AY397" s="34"/>
      <c r="AZ397" s="34"/>
      <c r="BA397" s="34"/>
      <c r="BB397" s="34"/>
      <c r="BC397" s="34"/>
      <c r="BD397" s="34"/>
      <c r="BE397" s="34"/>
      <c r="BF397" s="34"/>
      <c r="BG397" s="34"/>
      <c r="BH397" s="34"/>
      <c r="BI397" s="34"/>
      <c r="BJ397" s="34"/>
      <c r="BK397" s="34"/>
      <c r="BL397" s="34"/>
      <c r="BM397" s="34"/>
      <c r="BN397" s="34"/>
      <c r="BO397" s="34"/>
      <c r="BP397" s="34"/>
      <c r="BQ397" s="34"/>
      <c r="BR397" s="34"/>
      <c r="BS397" s="34"/>
      <c r="BT397" s="34"/>
    </row>
    <row r="398" spans="1:83" ht="18.75" customHeight="1" x14ac:dyDescent="0.25">
      <c r="A398" s="399" t="s">
        <v>1075</v>
      </c>
      <c r="B398" s="399"/>
      <c r="C398" s="399"/>
      <c r="D398" s="399"/>
      <c r="E398" s="399"/>
      <c r="F398" s="399"/>
      <c r="G398" s="399"/>
      <c r="H398" s="399"/>
      <c r="I398" s="399"/>
      <c r="J398" s="399"/>
      <c r="K398" s="399"/>
      <c r="L398" s="399"/>
      <c r="M398" s="399"/>
      <c r="N398" s="399"/>
      <c r="O398" s="399"/>
      <c r="P398" s="399"/>
      <c r="Q398" s="399"/>
      <c r="R398" s="399"/>
      <c r="S398" s="399"/>
      <c r="T398" s="399"/>
      <c r="U398" s="399"/>
      <c r="V398" s="399"/>
      <c r="W398" s="399"/>
      <c r="X398" s="132"/>
      <c r="Y398" s="132"/>
      <c r="Z398" s="132"/>
      <c r="AA398" s="132"/>
      <c r="AB398" s="132"/>
      <c r="AC398" s="132"/>
      <c r="AD398" s="132"/>
      <c r="AE398" s="132"/>
      <c r="AF398" s="178"/>
      <c r="AG398" s="132"/>
      <c r="AH398" s="132"/>
      <c r="AI398" s="132"/>
      <c r="AJ398" s="132"/>
      <c r="AK398" s="34"/>
      <c r="AL398" s="34"/>
      <c r="AM398" s="34"/>
      <c r="AN398" s="34"/>
      <c r="AO398" s="34"/>
      <c r="AP398" s="34"/>
      <c r="AQ398" s="34"/>
      <c r="AR398" s="34"/>
      <c r="AS398" s="34"/>
      <c r="AT398" s="34"/>
      <c r="AU398" s="34"/>
      <c r="AV398" s="34"/>
      <c r="AW398" s="34"/>
      <c r="AX398" s="34"/>
      <c r="AY398" s="34"/>
      <c r="AZ398" s="34"/>
      <c r="BA398" s="34"/>
      <c r="BB398" s="34"/>
      <c r="BC398" s="34"/>
      <c r="BD398" s="34"/>
      <c r="BE398" s="34"/>
      <c r="BF398" s="34"/>
      <c r="BG398" s="34"/>
      <c r="BH398" s="34"/>
      <c r="BI398" s="34"/>
      <c r="BJ398" s="133"/>
      <c r="BK398" s="34"/>
      <c r="BL398" s="34"/>
      <c r="BM398" s="34"/>
      <c r="BN398" s="34"/>
      <c r="BO398" s="34"/>
      <c r="BP398" s="34"/>
      <c r="BQ398" s="34"/>
      <c r="BR398" s="34"/>
      <c r="BS398" s="34"/>
      <c r="BT398" s="34"/>
    </row>
    <row r="399" spans="1:83" ht="20.25" customHeight="1" x14ac:dyDescent="0.25">
      <c r="A399" s="398" t="s">
        <v>1202</v>
      </c>
      <c r="B399" s="399"/>
      <c r="C399" s="399"/>
      <c r="D399" s="399"/>
      <c r="E399" s="399"/>
      <c r="F399" s="399"/>
      <c r="G399" s="399"/>
      <c r="H399" s="399"/>
      <c r="I399" s="399"/>
      <c r="J399" s="399"/>
      <c r="K399" s="399"/>
      <c r="L399" s="399"/>
      <c r="M399" s="399"/>
      <c r="N399" s="399"/>
      <c r="O399" s="399"/>
      <c r="P399" s="399"/>
      <c r="Q399" s="399"/>
      <c r="R399" s="399"/>
      <c r="S399" s="399"/>
      <c r="T399" s="399"/>
      <c r="U399" s="399"/>
      <c r="V399" s="399"/>
      <c r="W399" s="399"/>
      <c r="X399" s="178"/>
      <c r="Y399" s="178"/>
      <c r="Z399" s="178"/>
      <c r="AA399" s="178"/>
      <c r="AB399" s="178"/>
      <c r="AC399" s="178"/>
      <c r="AD399" s="178"/>
      <c r="AE399" s="178"/>
      <c r="AF399" s="178"/>
      <c r="AG399" s="132"/>
      <c r="AH399" s="132"/>
      <c r="AI399" s="132"/>
      <c r="AJ399" s="132"/>
      <c r="AK399" s="34"/>
      <c r="AL399" s="34"/>
      <c r="AM399" s="34"/>
      <c r="AN399" s="34"/>
      <c r="AO399" s="34"/>
      <c r="AP399" s="34"/>
      <c r="AQ399" s="34"/>
      <c r="AR399" s="34"/>
      <c r="AS399" s="34"/>
      <c r="AT399" s="34"/>
      <c r="AU399" s="34"/>
      <c r="AV399" s="34"/>
      <c r="AW399" s="34"/>
      <c r="AX399" s="34"/>
      <c r="AY399" s="34"/>
      <c r="AZ399" s="34"/>
      <c r="BA399" s="34"/>
      <c r="BB399" s="34"/>
      <c r="BC399" s="34"/>
      <c r="BD399" s="34"/>
      <c r="BE399" s="34"/>
      <c r="BF399" s="34"/>
      <c r="BG399" s="34"/>
      <c r="BH399" s="34"/>
      <c r="BI399" s="34"/>
      <c r="BJ399" s="133"/>
      <c r="BK399" s="34"/>
      <c r="BL399" s="34"/>
      <c r="BM399" s="34"/>
      <c r="BN399" s="34"/>
      <c r="BO399" s="34"/>
      <c r="BP399" s="34"/>
      <c r="BQ399" s="34"/>
      <c r="BR399" s="34"/>
      <c r="BS399" s="34"/>
      <c r="BT399" s="34"/>
    </row>
    <row r="400" spans="1:83" ht="18.75" x14ac:dyDescent="0.25">
      <c r="A400" s="456" t="s">
        <v>1076</v>
      </c>
      <c r="B400" s="457"/>
      <c r="C400" s="457"/>
      <c r="D400" s="457"/>
      <c r="E400" s="457"/>
      <c r="F400" s="457"/>
      <c r="G400" s="457"/>
      <c r="H400" s="457"/>
      <c r="I400" s="457"/>
      <c r="J400" s="457"/>
      <c r="K400" s="457"/>
      <c r="L400" s="457"/>
      <c r="M400" s="457"/>
      <c r="N400" s="457"/>
      <c r="O400" s="457"/>
      <c r="P400" s="457"/>
      <c r="Q400" s="457"/>
      <c r="R400" s="457"/>
      <c r="S400" s="457"/>
      <c r="T400" s="457"/>
      <c r="U400" s="457"/>
      <c r="V400" s="457"/>
      <c r="W400" s="457"/>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c r="AV400" s="34"/>
      <c r="AW400" s="34"/>
      <c r="AX400" s="34"/>
      <c r="AY400" s="34"/>
      <c r="AZ400" s="34"/>
      <c r="BA400" s="34"/>
      <c r="BB400" s="34"/>
      <c r="BC400" s="34"/>
      <c r="BD400" s="34"/>
      <c r="BE400" s="34"/>
      <c r="BF400" s="34"/>
      <c r="BG400" s="34"/>
      <c r="BH400" s="34"/>
      <c r="BI400" s="34"/>
      <c r="BJ400" s="34"/>
      <c r="BK400" s="34"/>
      <c r="BL400" s="34"/>
      <c r="BM400" s="34"/>
      <c r="BN400" s="34"/>
      <c r="BO400" s="34"/>
      <c r="BP400" s="34"/>
      <c r="BQ400" s="34"/>
      <c r="BR400" s="34"/>
      <c r="BS400" s="34"/>
      <c r="BT400" s="34"/>
    </row>
    <row r="401" spans="3:72" x14ac:dyDescent="0.25">
      <c r="C401" s="19"/>
      <c r="D401" s="19"/>
      <c r="E401" s="19"/>
      <c r="F401" s="19"/>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c r="AV401" s="34"/>
      <c r="AW401" s="34"/>
      <c r="AX401" s="34"/>
      <c r="AY401" s="34"/>
      <c r="AZ401" s="34"/>
      <c r="BA401" s="34"/>
      <c r="BB401" s="34"/>
      <c r="BC401" s="34"/>
      <c r="BD401" s="34"/>
      <c r="BE401" s="34"/>
      <c r="BF401" s="34"/>
      <c r="BG401" s="34"/>
      <c r="BH401" s="34"/>
      <c r="BI401" s="34"/>
      <c r="BJ401" s="34"/>
      <c r="BK401" s="34"/>
      <c r="BL401" s="34"/>
      <c r="BM401" s="34"/>
      <c r="BN401" s="34"/>
      <c r="BO401" s="34"/>
      <c r="BP401" s="34"/>
      <c r="BQ401" s="34"/>
      <c r="BR401" s="34"/>
      <c r="BS401" s="34"/>
      <c r="BT401" s="34"/>
    </row>
    <row r="402" spans="3:72" x14ac:dyDescent="0.25">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row>
    <row r="403" spans="3:72" x14ac:dyDescent="0.25">
      <c r="C403" s="19"/>
      <c r="D403" s="19"/>
      <c r="E403" s="19"/>
      <c r="F403" s="19"/>
      <c r="G403" s="19"/>
      <c r="H403" s="19"/>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c r="AV403" s="34"/>
      <c r="AW403" s="34"/>
      <c r="AX403" s="34"/>
      <c r="AY403" s="34"/>
      <c r="AZ403" s="34"/>
      <c r="BA403" s="34"/>
      <c r="BB403" s="34"/>
      <c r="BC403" s="34"/>
      <c r="BD403" s="34"/>
      <c r="BE403" s="34"/>
      <c r="BF403" s="34"/>
      <c r="BG403" s="34"/>
      <c r="BH403" s="34"/>
      <c r="BI403" s="34"/>
      <c r="BJ403" s="34"/>
      <c r="BK403" s="34"/>
      <c r="BL403" s="34"/>
      <c r="BM403" s="34"/>
      <c r="BN403" s="34"/>
      <c r="BO403" s="34"/>
      <c r="BP403" s="34"/>
      <c r="BQ403" s="34"/>
      <c r="BR403" s="34"/>
      <c r="BS403" s="34"/>
      <c r="BT403" s="34"/>
    </row>
    <row r="404" spans="3:72" x14ac:dyDescent="0.25">
      <c r="C404" s="19"/>
      <c r="D404" s="19"/>
      <c r="E404" s="19"/>
      <c r="F404" s="19"/>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4"/>
      <c r="AT404" s="34"/>
      <c r="AU404" s="34"/>
      <c r="AV404" s="34"/>
      <c r="AW404" s="34"/>
      <c r="AX404" s="34"/>
      <c r="AY404" s="34"/>
      <c r="AZ404" s="34"/>
      <c r="BA404" s="34"/>
      <c r="BB404" s="34"/>
      <c r="BC404" s="34"/>
      <c r="BD404" s="34"/>
      <c r="BE404" s="34"/>
      <c r="BF404" s="34"/>
      <c r="BG404" s="34"/>
      <c r="BH404" s="34"/>
      <c r="BI404" s="34"/>
      <c r="BJ404" s="34"/>
      <c r="BK404" s="34"/>
      <c r="BL404" s="34"/>
      <c r="BM404" s="34"/>
      <c r="BN404" s="34"/>
      <c r="BO404" s="34"/>
      <c r="BP404" s="34"/>
      <c r="BQ404" s="34"/>
      <c r="BR404" s="34"/>
      <c r="BS404" s="34"/>
      <c r="BT404" s="34"/>
    </row>
    <row r="406" spans="3:72" x14ac:dyDescent="0.25">
      <c r="F406" s="16"/>
    </row>
    <row r="407" spans="3:72" x14ac:dyDescent="0.25">
      <c r="F407" s="16"/>
    </row>
  </sheetData>
  <mergeCells count="127">
    <mergeCell ref="CB8:CE8"/>
    <mergeCell ref="AN8:AQ8"/>
    <mergeCell ref="AV8:AY8"/>
    <mergeCell ref="AR8:AU8"/>
    <mergeCell ref="BN6:BO6"/>
    <mergeCell ref="CC1:CE1"/>
    <mergeCell ref="AZ3:BO3"/>
    <mergeCell ref="AZ7:BO7"/>
    <mergeCell ref="BP3:CE3"/>
    <mergeCell ref="BP7:CE7"/>
    <mergeCell ref="CD6:CE6"/>
    <mergeCell ref="BY1:CA1"/>
    <mergeCell ref="AX1:AY1"/>
    <mergeCell ref="AH1:AI1"/>
    <mergeCell ref="BZ6:CA6"/>
    <mergeCell ref="X8:AA8"/>
    <mergeCell ref="AB8:AE8"/>
    <mergeCell ref="AF8:AI8"/>
    <mergeCell ref="AJ8:AM8"/>
    <mergeCell ref="BN1:BO1"/>
    <mergeCell ref="G9:G11"/>
    <mergeCell ref="F9:F11"/>
    <mergeCell ref="X9:X11"/>
    <mergeCell ref="Y9:Y11"/>
    <mergeCell ref="K9:K11"/>
    <mergeCell ref="L9:L11"/>
    <mergeCell ref="M9:M11"/>
    <mergeCell ref="N9:N11"/>
    <mergeCell ref="O9:O11"/>
    <mergeCell ref="U9:U11"/>
    <mergeCell ref="AZ8:BC8"/>
    <mergeCell ref="BD8:BG8"/>
    <mergeCell ref="BH8:BK8"/>
    <mergeCell ref="BL8:BO8"/>
    <mergeCell ref="BP8:BS8"/>
    <mergeCell ref="BT8:BW8"/>
    <mergeCell ref="BX8:CA8"/>
    <mergeCell ref="A398:W398"/>
    <mergeCell ref="A399:W399"/>
    <mergeCell ref="B9:B11"/>
    <mergeCell ref="C10:C11"/>
    <mergeCell ref="H9:H11"/>
    <mergeCell ref="I9:I11"/>
    <mergeCell ref="J9:J11"/>
    <mergeCell ref="A400:W400"/>
    <mergeCell ref="R6:S6"/>
    <mergeCell ref="A7:A11"/>
    <mergeCell ref="B7:G8"/>
    <mergeCell ref="H8:K8"/>
    <mergeCell ref="L8:O8"/>
    <mergeCell ref="P8:S8"/>
    <mergeCell ref="T8:W8"/>
    <mergeCell ref="D10:E10"/>
    <mergeCell ref="C9:E9"/>
    <mergeCell ref="V9:V11"/>
    <mergeCell ref="W9:W11"/>
    <mergeCell ref="P9:P11"/>
    <mergeCell ref="Q9:Q11"/>
    <mergeCell ref="R9:R11"/>
    <mergeCell ref="S9:S11"/>
    <mergeCell ref="T9:T11"/>
    <mergeCell ref="AF9:AF11"/>
    <mergeCell ref="AG9:AG11"/>
    <mergeCell ref="AH9:AH11"/>
    <mergeCell ref="AI9:AI11"/>
    <mergeCell ref="Z9:Z11"/>
    <mergeCell ref="AA9:AA11"/>
    <mergeCell ref="AB9:AB11"/>
    <mergeCell ref="AC9:AC11"/>
    <mergeCell ref="AD9:AD11"/>
    <mergeCell ref="AE9:AE11"/>
    <mergeCell ref="AJ9:AJ11"/>
    <mergeCell ref="BC9:BC11"/>
    <mergeCell ref="BB9:BB11"/>
    <mergeCell ref="BA9:BA11"/>
    <mergeCell ref="AZ9:AZ11"/>
    <mergeCell ref="BD9:BD11"/>
    <mergeCell ref="BE9:BE11"/>
    <mergeCell ref="BF9:BF11"/>
    <mergeCell ref="AY9:AY11"/>
    <mergeCell ref="AX9:AX11"/>
    <mergeCell ref="AV9:AV11"/>
    <mergeCell ref="AW9:AW11"/>
    <mergeCell ref="AP9:AP11"/>
    <mergeCell ref="AO9:AO11"/>
    <mergeCell ref="AN9:AN11"/>
    <mergeCell ref="AM9:AM11"/>
    <mergeCell ref="AU9:AU11"/>
    <mergeCell ref="AT9:AT11"/>
    <mergeCell ref="AS9:AS11"/>
    <mergeCell ref="BN9:BN11"/>
    <mergeCell ref="BP9:BP11"/>
    <mergeCell ref="BU9:BU11"/>
    <mergeCell ref="BO9:BO11"/>
    <mergeCell ref="AL9:AL11"/>
    <mergeCell ref="AK9:AK11"/>
    <mergeCell ref="BH9:BH11"/>
    <mergeCell ref="BI9:BI11"/>
    <mergeCell ref="BJ9:BJ11"/>
    <mergeCell ref="BK9:BK11"/>
    <mergeCell ref="BG9:BG11"/>
    <mergeCell ref="AR9:AR11"/>
    <mergeCell ref="AQ9:AQ11"/>
    <mergeCell ref="T3:AI3"/>
    <mergeCell ref="T7:AI7"/>
    <mergeCell ref="AJ7:AY7"/>
    <mergeCell ref="AJ3:AY3"/>
    <mergeCell ref="B3:S4"/>
    <mergeCell ref="H7:S7"/>
    <mergeCell ref="AH6:AI6"/>
    <mergeCell ref="AX6:AY6"/>
    <mergeCell ref="CE9:CE11"/>
    <mergeCell ref="CD9:CD11"/>
    <mergeCell ref="CC9:CC11"/>
    <mergeCell ref="CB9:CB11"/>
    <mergeCell ref="CA9:CA11"/>
    <mergeCell ref="BZ9:BZ11"/>
    <mergeCell ref="BY9:BY11"/>
    <mergeCell ref="BX9:BX11"/>
    <mergeCell ref="BW9:BW11"/>
    <mergeCell ref="BV9:BV11"/>
    <mergeCell ref="BQ9:BQ11"/>
    <mergeCell ref="BR9:BR11"/>
    <mergeCell ref="BS9:BS11"/>
    <mergeCell ref="BT9:BT11"/>
    <mergeCell ref="BL9:BL11"/>
    <mergeCell ref="BM9:BM11"/>
  </mergeCells>
  <pageMargins left="0.31496062992125984" right="0.31496062992125984" top="0.35433070866141736" bottom="0.35433070866141736" header="0" footer="0"/>
  <pageSetup paperSize="9" scale="31" orientation="portrait" r:id="rId1"/>
  <colBreaks count="4" manualBreakCount="4">
    <brk id="19" max="399" man="1"/>
    <brk id="35" max="399" man="1"/>
    <brk id="51" max="399" man="1"/>
    <brk id="67" max="39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A248"/>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E219" sqref="E219"/>
    </sheetView>
  </sheetViews>
  <sheetFormatPr defaultRowHeight="15" x14ac:dyDescent="0.25"/>
  <cols>
    <col min="1" max="1" width="30.875" style="15" customWidth="1"/>
    <col min="2" max="2" width="17.625" style="15" customWidth="1"/>
    <col min="3" max="3" width="14" style="15" customWidth="1"/>
    <col min="4" max="5" width="15" style="15" customWidth="1"/>
    <col min="6" max="6" width="13.125" style="15" customWidth="1"/>
    <col min="7" max="7" width="12.25" style="15" customWidth="1"/>
    <col min="8" max="8" width="15.875" style="15" customWidth="1"/>
    <col min="9" max="9" width="14.5" style="15" customWidth="1"/>
    <col min="10" max="10" width="12.875" style="15" customWidth="1"/>
    <col min="11" max="11" width="12.75" style="15" customWidth="1"/>
    <col min="12" max="12" width="16.125" style="15" customWidth="1"/>
    <col min="13" max="13" width="14.75" style="15" customWidth="1"/>
    <col min="14" max="14" width="11.375" style="15" customWidth="1"/>
    <col min="15" max="15" width="11.75" style="15" customWidth="1"/>
    <col min="16" max="16" width="15.375" style="15" customWidth="1"/>
    <col min="17" max="17" width="14.375" style="15" customWidth="1"/>
    <col min="18" max="18" width="11.375" style="15" customWidth="1"/>
    <col min="19" max="19" width="12.375" style="15" customWidth="1"/>
    <col min="20" max="20" width="16.5" style="15" customWidth="1"/>
    <col min="21" max="21" width="14.625" style="15" customWidth="1"/>
    <col min="22" max="23" width="11.125" style="15" customWidth="1"/>
    <col min="24" max="24" width="17.5" style="15" customWidth="1"/>
    <col min="25" max="25" width="13.875" style="15" customWidth="1"/>
    <col min="26" max="27" width="12.375" style="15" customWidth="1"/>
    <col min="28" max="28" width="16.375" style="15" customWidth="1"/>
    <col min="29" max="29" width="13" style="15" customWidth="1"/>
    <col min="30" max="30" width="11.75" style="15" customWidth="1"/>
    <col min="31" max="31" width="12.375" style="15" customWidth="1"/>
    <col min="32" max="32" width="15.375" style="15" customWidth="1"/>
    <col min="33" max="33" width="13.75" style="15" customWidth="1"/>
    <col min="34" max="35" width="11.125" style="15" customWidth="1"/>
    <col min="36" max="36" width="15.375" style="15" customWidth="1"/>
    <col min="37" max="37" width="14.375" style="15" customWidth="1"/>
    <col min="38" max="38" width="12" style="15" customWidth="1"/>
    <col min="39" max="39" width="11.5" style="15" customWidth="1"/>
    <col min="40" max="40" width="16.125" style="15" customWidth="1"/>
    <col min="41" max="41" width="16" style="15" customWidth="1"/>
    <col min="42" max="42" width="10.625" style="15" customWidth="1"/>
    <col min="43" max="43" width="12" style="15" customWidth="1"/>
    <col min="44" max="44" width="15.75" style="15" customWidth="1"/>
    <col min="45" max="45" width="13.375" style="15" customWidth="1"/>
    <col min="46" max="46" width="10.625" style="15" customWidth="1"/>
    <col min="47" max="47" width="11.875" style="15" customWidth="1"/>
    <col min="48" max="48" width="15.75" style="15" customWidth="1"/>
    <col min="49" max="49" width="13.625" style="15" customWidth="1"/>
    <col min="50" max="50" width="13.125" style="15" customWidth="1"/>
    <col min="51" max="51" width="11.125" style="15" customWidth="1"/>
    <col min="52" max="52" width="16.375" style="15" customWidth="1"/>
    <col min="53" max="53" width="14" style="15" customWidth="1"/>
    <col min="54" max="54" width="11.625" style="15" customWidth="1"/>
    <col min="55" max="55" width="12.375" style="15" customWidth="1"/>
    <col min="56" max="56" width="16.375" style="15" customWidth="1"/>
    <col min="57" max="57" width="14.375" style="15" customWidth="1"/>
    <col min="58" max="58" width="11.875" style="15" customWidth="1"/>
    <col min="59" max="59" width="12.875" style="15" customWidth="1"/>
    <col min="60" max="60" width="15.5" style="15" customWidth="1"/>
    <col min="61" max="61" width="13.375" style="15" customWidth="1"/>
    <col min="62" max="62" width="11.5" style="15" customWidth="1"/>
    <col min="63" max="63" width="12" style="15" customWidth="1"/>
    <col min="64" max="64" width="15.625" style="15" customWidth="1"/>
    <col min="65" max="65" width="14" style="15" customWidth="1"/>
    <col min="66" max="66" width="11.375" style="15" customWidth="1"/>
    <col min="67" max="67" width="12.125" style="15" customWidth="1"/>
    <col min="68" max="68" width="15.375" style="15" customWidth="1"/>
    <col min="69" max="69" width="14.5" style="15" customWidth="1"/>
    <col min="70" max="70" width="11.875" style="15" customWidth="1"/>
    <col min="71" max="71" width="11.375" style="15" customWidth="1"/>
    <col min="72" max="72" width="15.875" style="15" customWidth="1"/>
    <col min="73" max="73" width="13.75" style="15" customWidth="1"/>
    <col min="74" max="74" width="11.875" style="15" customWidth="1"/>
    <col min="75" max="75" width="12.25" style="15" customWidth="1"/>
    <col min="76" max="76" width="16.125" style="15" customWidth="1"/>
    <col min="77" max="77" width="14.125" style="15" customWidth="1"/>
    <col min="78" max="78" width="10.625" style="15" customWidth="1"/>
    <col min="79" max="79" width="11" style="15" customWidth="1"/>
    <col min="80" max="80" width="15.75" style="15" customWidth="1"/>
    <col min="81" max="81" width="13.625" style="15" customWidth="1"/>
    <col min="82" max="82" width="11" style="15" customWidth="1"/>
    <col min="83" max="83" width="11.875" style="15" customWidth="1"/>
    <col min="84" max="84" width="15.875" style="15" customWidth="1"/>
    <col min="85" max="85" width="13.125" style="15" customWidth="1"/>
    <col min="86" max="87" width="11.875" style="15" customWidth="1"/>
    <col min="88" max="88" width="15.75" style="15" customWidth="1"/>
    <col min="89" max="89" width="14.375" style="15" customWidth="1"/>
    <col min="90" max="90" width="11.125" style="15" customWidth="1"/>
    <col min="91" max="91" width="11.5" style="15" customWidth="1"/>
    <col min="92" max="92" width="15.375" style="15" customWidth="1"/>
    <col min="93" max="93" width="14" style="15" customWidth="1"/>
    <col min="94" max="94" width="11.375" style="15" customWidth="1"/>
    <col min="95" max="95" width="11.875" style="15" customWidth="1"/>
    <col min="96" max="96" width="15.375" style="15" customWidth="1"/>
    <col min="97" max="97" width="14.375" style="15" customWidth="1"/>
    <col min="98" max="98" width="12.25" style="15" customWidth="1"/>
    <col min="99" max="99" width="11" style="15" customWidth="1"/>
    <col min="100" max="100" width="15.125" style="15" customWidth="1"/>
    <col min="101" max="101" width="14.375" style="15" customWidth="1"/>
    <col min="102" max="102" width="10.375" style="15" customWidth="1"/>
    <col min="103" max="103" width="11.5" style="15" customWidth="1"/>
    <col min="104" max="104" width="15.875" style="15" customWidth="1"/>
    <col min="105" max="105" width="14.375" style="15" customWidth="1"/>
    <col min="106" max="106" width="11.625" style="15" customWidth="1"/>
    <col min="107" max="107" width="12.375" style="15" customWidth="1"/>
    <col min="108" max="108" width="16" style="15" customWidth="1"/>
    <col min="109" max="109" width="13.625" style="15" customWidth="1"/>
    <col min="110" max="110" width="11.25" style="15" customWidth="1"/>
    <col min="111" max="111" width="11.625" style="15" customWidth="1"/>
    <col min="112" max="112" width="16.125" style="15" customWidth="1"/>
    <col min="113" max="113" width="14.625" style="15" customWidth="1"/>
    <col min="114" max="114" width="12.75" style="15" customWidth="1"/>
    <col min="115" max="115" width="13.5" style="15" customWidth="1"/>
    <col min="116" max="116" width="16" style="15" customWidth="1"/>
    <col min="117" max="117" width="13.75" style="15" customWidth="1"/>
    <col min="118" max="118" width="12.25" style="15" customWidth="1"/>
    <col min="119" max="119" width="11.875" style="15" customWidth="1"/>
    <col min="120" max="120" width="16" style="15" customWidth="1"/>
    <col min="121" max="121" width="14.25" style="15" customWidth="1"/>
    <col min="122" max="123" width="11.875" style="15" customWidth="1"/>
    <col min="124" max="124" width="16.375" style="15" customWidth="1"/>
    <col min="125" max="125" width="15.75" style="15" customWidth="1"/>
    <col min="126" max="127" width="11.125" style="15" customWidth="1"/>
    <col min="128" max="128" width="15.375" style="15" customWidth="1"/>
    <col min="129" max="129" width="16" style="15" customWidth="1"/>
    <col min="130" max="130" width="11.875" style="15" customWidth="1"/>
    <col min="131" max="131" width="12.625" style="15" customWidth="1"/>
    <col min="132" max="132" width="15.375" style="15" customWidth="1"/>
    <col min="133" max="133" width="16.5" style="15" customWidth="1"/>
    <col min="134" max="134" width="11.375" style="15" customWidth="1"/>
    <col min="135" max="135" width="12.375" style="15" customWidth="1"/>
    <col min="136" max="136" width="16.125" style="86" customWidth="1"/>
    <col min="137" max="137" width="13.5" style="86" customWidth="1"/>
    <col min="138" max="138" width="11.125" style="15" customWidth="1"/>
    <col min="139" max="139" width="12.375" style="15" customWidth="1"/>
    <col min="140" max="140" width="16.5" style="15" customWidth="1"/>
    <col min="141" max="142" width="13" style="15" customWidth="1"/>
    <col min="143" max="143" width="12.375" style="15" customWidth="1"/>
    <col min="144" max="144" width="16.125" style="15" customWidth="1"/>
    <col min="145" max="145" width="12.75" style="15" customWidth="1"/>
    <col min="146" max="146" width="13" style="15" customWidth="1"/>
    <col min="147" max="147" width="12.625" style="15" customWidth="1"/>
    <col min="148" max="148" width="15.375" style="15" customWidth="1"/>
    <col min="149" max="149" width="12.375" style="15" customWidth="1"/>
    <col min="150" max="150" width="13.625" style="15" customWidth="1"/>
    <col min="151" max="151" width="12.125" style="15" customWidth="1"/>
    <col min="152" max="152" width="16.125" style="15" customWidth="1"/>
    <col min="153" max="153" width="14" style="15" customWidth="1"/>
    <col min="154" max="154" width="11.875" style="15" customWidth="1"/>
    <col min="155" max="155" width="13.125" style="15" customWidth="1"/>
    <col min="156" max="156" width="15.875" style="15" customWidth="1"/>
    <col min="157" max="157" width="12.375" style="15" customWidth="1"/>
    <col min="158" max="159" width="13.125" style="15" customWidth="1"/>
    <col min="160" max="160" width="14.75" style="15" customWidth="1"/>
    <col min="161" max="161" width="15.625" style="15" customWidth="1"/>
    <col min="162" max="162" width="13.625" style="15" customWidth="1"/>
    <col min="163" max="163" width="12.75" style="15" customWidth="1"/>
    <col min="164" max="164" width="16.5" style="15" customWidth="1"/>
    <col min="165" max="165" width="16.125" style="15" customWidth="1"/>
    <col min="166" max="166" width="12.125" style="15" customWidth="1"/>
    <col min="167" max="167" width="11.875" style="15" customWidth="1"/>
    <col min="168" max="168" width="15.25" style="15" customWidth="1"/>
    <col min="169" max="169" width="14.125" style="15" customWidth="1"/>
    <col min="170" max="170" width="11.875" style="15" customWidth="1"/>
    <col min="171" max="171" width="13" style="15" customWidth="1"/>
    <col min="172" max="172" width="15.75" style="15" customWidth="1"/>
    <col min="173" max="173" width="14" style="15" customWidth="1"/>
    <col min="174" max="174" width="12" style="15" customWidth="1"/>
    <col min="175" max="175" width="13.125" style="15" customWidth="1"/>
    <col min="176" max="176" width="16.25" style="15" customWidth="1"/>
    <col min="177" max="177" width="14.875" style="15" customWidth="1"/>
    <col min="178" max="178" width="13.75" style="15" customWidth="1"/>
    <col min="179" max="179" width="11.5" style="15" customWidth="1"/>
    <col min="180" max="180" width="17" style="15" customWidth="1"/>
    <col min="181" max="181" width="15.875" style="15" customWidth="1"/>
    <col min="182" max="182" width="12" style="15" customWidth="1"/>
    <col min="183" max="183" width="12.625" style="15" customWidth="1"/>
    <col min="184" max="184" width="16.25" style="15" customWidth="1"/>
    <col min="185" max="185" width="13.5" style="15" customWidth="1"/>
    <col min="186" max="186" width="12.375" style="15" customWidth="1"/>
    <col min="187" max="187" width="13.125" style="15" customWidth="1"/>
    <col min="188" max="188" width="15.875" style="15" customWidth="1"/>
    <col min="189" max="189" width="14.75" style="15" customWidth="1"/>
    <col min="190" max="190" width="12.375" style="15" customWidth="1"/>
    <col min="191" max="191" width="12.875" style="15" customWidth="1"/>
    <col min="192" max="192" width="15.5" style="15" customWidth="1"/>
    <col min="193" max="194" width="13.75" style="15" customWidth="1"/>
    <col min="195" max="195" width="13.5" style="15" customWidth="1"/>
    <col min="196" max="196" width="15.625" style="15" customWidth="1"/>
    <col min="197" max="197" width="13.5" style="15" customWidth="1"/>
    <col min="198" max="198" width="12.375" style="15" customWidth="1"/>
    <col min="199" max="199" width="11.75" style="15" customWidth="1"/>
    <col min="200" max="200" width="17.375" style="15" customWidth="1"/>
    <col min="201" max="201" width="15.375" style="15" customWidth="1"/>
    <col min="202" max="202" width="12.125" style="15" customWidth="1"/>
    <col min="203" max="203" width="12.375" style="15" customWidth="1"/>
    <col min="204" max="204" width="16.125" style="15" customWidth="1"/>
    <col min="205" max="205" width="14.25" style="15" customWidth="1"/>
    <col min="206" max="206" width="12.625" style="15" customWidth="1"/>
    <col min="207" max="207" width="12" style="15" customWidth="1"/>
    <col min="208" max="208" width="17.5" style="15" customWidth="1"/>
    <col min="209" max="209" width="15.125" style="15" customWidth="1"/>
    <col min="210" max="210" width="12.125" style="15" customWidth="1"/>
    <col min="211" max="211" width="12.625" style="15" customWidth="1"/>
    <col min="212" max="212" width="14.875" style="15" customWidth="1"/>
    <col min="213" max="213" width="12.625" style="15" customWidth="1"/>
    <col min="214" max="214" width="12.875" style="15" customWidth="1"/>
    <col min="215" max="215" width="11.875" style="15" customWidth="1"/>
    <col min="216" max="216" width="16.625" style="15" customWidth="1"/>
    <col min="217" max="217" width="12.875" style="15" customWidth="1"/>
    <col min="218" max="219" width="12.125" style="15" customWidth="1"/>
    <col min="220" max="220" width="16.375" style="15" customWidth="1"/>
    <col min="221" max="221" width="13.375" style="15" customWidth="1"/>
    <col min="222" max="222" width="11.75" style="15" customWidth="1"/>
    <col min="223" max="223" width="12.125" style="15" customWidth="1"/>
    <col min="224" max="224" width="16.5" style="15" customWidth="1"/>
    <col min="225" max="225" width="14.5" style="15" customWidth="1"/>
    <col min="226" max="226" width="11.25" style="15" customWidth="1"/>
    <col min="227" max="227" width="12.625" style="15" customWidth="1"/>
    <col min="228" max="228" width="16" style="15" customWidth="1"/>
    <col min="229" max="229" width="12.875" style="15" customWidth="1"/>
    <col min="230" max="230" width="11.75" style="15" customWidth="1"/>
    <col min="231" max="231" width="12.125" style="15" customWidth="1"/>
    <col min="232" max="232" width="15.25" style="15" customWidth="1"/>
    <col min="233" max="235" width="12.125" style="15" customWidth="1"/>
    <col min="236" max="236" width="15.25" style="15" customWidth="1"/>
    <col min="237" max="237" width="12.625" style="15" customWidth="1"/>
    <col min="238" max="239" width="12.375" style="15" customWidth="1"/>
    <col min="240" max="240" width="18.25" style="15" customWidth="1"/>
    <col min="241" max="241" width="14.375" style="15" customWidth="1"/>
    <col min="242" max="242" width="11.25" style="15" customWidth="1"/>
    <col min="243" max="243" width="13.25" style="15" customWidth="1"/>
    <col min="244" max="244" width="17.375" style="15" customWidth="1"/>
    <col min="245" max="245" width="14" style="15" customWidth="1"/>
    <col min="246" max="246" width="13.125" style="15" customWidth="1"/>
    <col min="247" max="247" width="12.5" style="15" customWidth="1"/>
    <col min="248" max="248" width="16.25" style="15" customWidth="1"/>
    <col min="249" max="249" width="14.625" style="15" customWidth="1"/>
    <col min="250" max="251" width="12.125" style="15" customWidth="1"/>
    <col min="252" max="252" width="15.875" style="15" customWidth="1"/>
    <col min="253" max="253" width="14.375" style="15" customWidth="1"/>
    <col min="254" max="254" width="11.25" style="15" customWidth="1"/>
    <col min="255" max="255" width="13.25" style="15" customWidth="1"/>
    <col min="256" max="256" width="15.875" style="15" customWidth="1"/>
    <col min="257" max="257" width="13.375" style="15" customWidth="1"/>
    <col min="258" max="258" width="11.5" style="15" customWidth="1"/>
    <col min="259" max="259" width="12.625" style="15" customWidth="1"/>
    <col min="260" max="260" width="16.5" style="15" customWidth="1"/>
    <col min="261" max="263" width="13.125" style="15" customWidth="1"/>
    <col min="264" max="264" width="16.25" style="15" customWidth="1"/>
    <col min="265" max="267" width="12.875" style="15" customWidth="1"/>
    <col min="268" max="268" width="17" style="15" customWidth="1"/>
    <col min="269" max="269" width="13.625" style="15" customWidth="1"/>
    <col min="270" max="271" width="12" style="15" customWidth="1"/>
    <col min="272" max="272" width="17.625" style="15" customWidth="1"/>
    <col min="273" max="273" width="14.75" style="15" customWidth="1"/>
    <col min="274" max="275" width="12" style="15" customWidth="1"/>
    <col min="276" max="276" width="16.75" style="15" customWidth="1"/>
    <col min="277" max="279" width="12.625" style="15" customWidth="1"/>
    <col min="280" max="280" width="17.375" style="15" customWidth="1"/>
    <col min="281" max="281" width="13.375" style="15" customWidth="1"/>
    <col min="282" max="283" width="12" style="15" customWidth="1"/>
    <col min="284" max="284" width="12.75" style="17" customWidth="1"/>
    <col min="285" max="285" width="13.375" style="17" customWidth="1"/>
    <col min="286" max="287" width="11.75" style="17" customWidth="1"/>
    <col min="288" max="288" width="15.625" style="17" customWidth="1"/>
    <col min="289" max="289" width="12.5" style="17" customWidth="1"/>
    <col min="290" max="291" width="11.875" style="17" customWidth="1"/>
    <col min="292" max="292" width="16.125" style="17" customWidth="1"/>
    <col min="293" max="293" width="14.25" style="17" customWidth="1"/>
    <col min="294" max="294" width="12.125" style="17" customWidth="1"/>
    <col min="295" max="295" width="11.375" style="17" customWidth="1"/>
    <col min="296" max="296" width="16.5" style="17" customWidth="1"/>
    <col min="297" max="299" width="12.375" style="17" customWidth="1"/>
    <col min="300" max="300" width="15.5" style="17" customWidth="1"/>
    <col min="301" max="302" width="12.625" style="17" customWidth="1"/>
    <col min="303" max="303" width="11.375" style="17" customWidth="1"/>
    <col min="304" max="304" width="15.25" style="17" customWidth="1"/>
    <col min="305" max="305" width="12.625" style="17" customWidth="1"/>
    <col min="306" max="306" width="13.625" style="17" customWidth="1"/>
    <col min="307" max="311" width="12.125" style="17" customWidth="1"/>
    <col min="312" max="312" width="15.25" style="17" customWidth="1"/>
    <col min="313" max="313" width="12.75" style="17" customWidth="1"/>
    <col min="314" max="315" width="11.25" style="17" customWidth="1"/>
    <col min="316" max="316" width="15.25" style="17" customWidth="1"/>
    <col min="317" max="317" width="12.25" style="17" customWidth="1"/>
    <col min="318" max="319" width="11.875" style="17" customWidth="1"/>
    <col min="320" max="320" width="15.875" style="17" customWidth="1"/>
    <col min="321" max="323" width="11.75" style="17" customWidth="1"/>
    <col min="324" max="324" width="16.625" style="17" customWidth="1"/>
    <col min="325" max="327" width="11.875" style="17" customWidth="1"/>
    <col min="328" max="328" width="15.75" style="17" customWidth="1"/>
    <col min="329" max="331" width="13.625" style="17" customWidth="1"/>
    <col min="332" max="332" width="17.125" style="17" customWidth="1"/>
    <col min="333" max="335" width="12.5" style="17" customWidth="1"/>
    <col min="336" max="336" width="15.25" style="17" customWidth="1"/>
    <col min="337" max="339" width="13" style="17" customWidth="1"/>
    <col min="340" max="16384" width="9" style="17"/>
  </cols>
  <sheetData>
    <row r="1" spans="1:339" s="126" customFormat="1" ht="18.75" x14ac:dyDescent="0.3">
      <c r="S1" s="191"/>
      <c r="T1" s="191"/>
      <c r="U1" s="191"/>
      <c r="V1" s="191"/>
      <c r="W1" s="191"/>
      <c r="X1" s="191"/>
      <c r="Y1" s="191"/>
      <c r="Z1" s="191"/>
      <c r="AA1" s="191"/>
      <c r="AB1" s="191"/>
      <c r="AC1" s="191"/>
      <c r="AM1" s="191" t="s">
        <v>91</v>
      </c>
      <c r="AZ1" s="211"/>
      <c r="BG1" s="191" t="s">
        <v>91</v>
      </c>
      <c r="BH1" s="191"/>
      <c r="CA1" s="211" t="s">
        <v>91</v>
      </c>
      <c r="CU1" s="191" t="s">
        <v>91</v>
      </c>
      <c r="DO1" s="211" t="s">
        <v>91</v>
      </c>
      <c r="EF1" s="145"/>
      <c r="EG1" s="145"/>
      <c r="EI1" s="191" t="s">
        <v>91</v>
      </c>
      <c r="FC1" s="211" t="s">
        <v>91</v>
      </c>
      <c r="FW1" s="330" t="s">
        <v>91</v>
      </c>
      <c r="GQ1" s="330" t="s">
        <v>91</v>
      </c>
      <c r="HK1" s="211" t="s">
        <v>91</v>
      </c>
      <c r="IE1" s="211" t="s">
        <v>91</v>
      </c>
      <c r="IY1" s="211" t="s">
        <v>91</v>
      </c>
      <c r="JS1" s="211" t="s">
        <v>91</v>
      </c>
      <c r="KM1" s="353" t="s">
        <v>91</v>
      </c>
      <c r="LG1" s="353" t="s">
        <v>91</v>
      </c>
      <c r="MA1" s="353" t="s">
        <v>91</v>
      </c>
    </row>
    <row r="2" spans="1:339" s="15" customFormat="1" ht="45.75" customHeight="1" x14ac:dyDescent="0.25">
      <c r="B2" s="424" t="s">
        <v>1182</v>
      </c>
      <c r="C2" s="424"/>
      <c r="D2" s="424"/>
      <c r="E2" s="424"/>
      <c r="F2" s="424"/>
      <c r="G2" s="424"/>
      <c r="H2" s="424"/>
      <c r="I2" s="424"/>
      <c r="J2" s="424"/>
      <c r="K2" s="424"/>
      <c r="L2" s="424"/>
      <c r="M2" s="424"/>
      <c r="N2" s="424"/>
      <c r="O2" s="424"/>
      <c r="P2" s="424"/>
      <c r="Q2" s="424"/>
      <c r="R2" s="424"/>
      <c r="S2" s="424"/>
      <c r="T2" s="424" t="s">
        <v>1182</v>
      </c>
      <c r="U2" s="424"/>
      <c r="V2" s="424"/>
      <c r="W2" s="424"/>
      <c r="X2" s="424"/>
      <c r="Y2" s="424"/>
      <c r="Z2" s="424"/>
      <c r="AA2" s="424"/>
      <c r="AB2" s="424"/>
      <c r="AC2" s="424"/>
      <c r="AD2" s="424"/>
      <c r="AE2" s="424"/>
      <c r="AF2" s="424"/>
      <c r="AG2" s="424"/>
      <c r="AH2" s="424"/>
      <c r="AI2" s="424"/>
      <c r="AJ2" s="424"/>
      <c r="AK2" s="424"/>
      <c r="AL2" s="424"/>
      <c r="AM2" s="424"/>
      <c r="AN2" s="424" t="s">
        <v>1182</v>
      </c>
      <c r="AO2" s="424"/>
      <c r="AP2" s="424"/>
      <c r="AQ2" s="424"/>
      <c r="AR2" s="424"/>
      <c r="AS2" s="424"/>
      <c r="AT2" s="424"/>
      <c r="AU2" s="424"/>
      <c r="AV2" s="424"/>
      <c r="AW2" s="424"/>
      <c r="AX2" s="424"/>
      <c r="AY2" s="424"/>
      <c r="AZ2" s="424"/>
      <c r="BA2" s="424"/>
      <c r="BB2" s="424"/>
      <c r="BC2" s="424"/>
      <c r="BD2" s="424"/>
      <c r="BE2" s="424"/>
      <c r="BF2" s="424"/>
      <c r="BG2" s="424"/>
      <c r="BH2" s="424" t="s">
        <v>1182</v>
      </c>
      <c r="BI2" s="424"/>
      <c r="BJ2" s="424"/>
      <c r="BK2" s="424"/>
      <c r="BL2" s="424"/>
      <c r="BM2" s="424"/>
      <c r="BN2" s="424"/>
      <c r="BO2" s="424"/>
      <c r="BP2" s="424"/>
      <c r="BQ2" s="424"/>
      <c r="BR2" s="424"/>
      <c r="BS2" s="424"/>
      <c r="BT2" s="424"/>
      <c r="BU2" s="424"/>
      <c r="BV2" s="424"/>
      <c r="BW2" s="424"/>
      <c r="BX2" s="424"/>
      <c r="BY2" s="424"/>
      <c r="BZ2" s="424"/>
      <c r="CA2" s="424"/>
      <c r="CB2" s="390" t="s">
        <v>1182</v>
      </c>
      <c r="CC2" s="390"/>
      <c r="CD2" s="390"/>
      <c r="CE2" s="390"/>
      <c r="CF2" s="390"/>
      <c r="CG2" s="390"/>
      <c r="CH2" s="390"/>
      <c r="CI2" s="390"/>
      <c r="CJ2" s="390"/>
      <c r="CK2" s="390"/>
      <c r="CL2" s="390"/>
      <c r="CM2" s="390"/>
      <c r="CN2" s="390"/>
      <c r="CO2" s="390"/>
      <c r="CP2" s="390"/>
      <c r="CQ2" s="390"/>
      <c r="CR2" s="390"/>
      <c r="CS2" s="390"/>
      <c r="CT2" s="390"/>
      <c r="CU2" s="390"/>
      <c r="CV2" s="390" t="s">
        <v>1182</v>
      </c>
      <c r="CW2" s="390"/>
      <c r="CX2" s="390"/>
      <c r="CY2" s="390"/>
      <c r="CZ2" s="390"/>
      <c r="DA2" s="390"/>
      <c r="DB2" s="390"/>
      <c r="DC2" s="390"/>
      <c r="DD2" s="390"/>
      <c r="DE2" s="390"/>
      <c r="DF2" s="390"/>
      <c r="DG2" s="390"/>
      <c r="DH2" s="390"/>
      <c r="DI2" s="390"/>
      <c r="DJ2" s="390"/>
      <c r="DK2" s="390"/>
      <c r="DL2" s="390"/>
      <c r="DM2" s="390"/>
      <c r="DN2" s="390"/>
      <c r="DO2" s="390"/>
      <c r="DP2" s="424" t="s">
        <v>1182</v>
      </c>
      <c r="DQ2" s="424"/>
      <c r="DR2" s="424"/>
      <c r="DS2" s="424"/>
      <c r="DT2" s="424"/>
      <c r="DU2" s="424"/>
      <c r="DV2" s="424"/>
      <c r="DW2" s="424"/>
      <c r="DX2" s="424"/>
      <c r="DY2" s="424"/>
      <c r="DZ2" s="424"/>
      <c r="EA2" s="424"/>
      <c r="EB2" s="424"/>
      <c r="EC2" s="424"/>
      <c r="ED2" s="424"/>
      <c r="EE2" s="424"/>
      <c r="EF2" s="424"/>
      <c r="EG2" s="424"/>
      <c r="EH2" s="424"/>
      <c r="EI2" s="424"/>
      <c r="EJ2" s="424" t="s">
        <v>1182</v>
      </c>
      <c r="EK2" s="424"/>
      <c r="EL2" s="424"/>
      <c r="EM2" s="424"/>
      <c r="EN2" s="424"/>
      <c r="EO2" s="424"/>
      <c r="EP2" s="424"/>
      <c r="EQ2" s="424"/>
      <c r="ER2" s="424"/>
      <c r="ES2" s="424"/>
      <c r="ET2" s="424"/>
      <c r="EU2" s="424"/>
      <c r="EV2" s="424"/>
      <c r="EW2" s="424"/>
      <c r="EX2" s="424"/>
      <c r="EY2" s="424"/>
      <c r="EZ2" s="424"/>
      <c r="FA2" s="424"/>
      <c r="FB2" s="424"/>
      <c r="FC2" s="424"/>
      <c r="FD2" s="390" t="s">
        <v>1182</v>
      </c>
      <c r="FE2" s="390"/>
      <c r="FF2" s="390"/>
      <c r="FG2" s="390"/>
      <c r="FH2" s="390"/>
      <c r="FI2" s="390"/>
      <c r="FJ2" s="390"/>
      <c r="FK2" s="390"/>
      <c r="FL2" s="390"/>
      <c r="FM2" s="390"/>
      <c r="FN2" s="390"/>
      <c r="FO2" s="390"/>
      <c r="FP2" s="390"/>
      <c r="FQ2" s="390"/>
      <c r="FR2" s="390"/>
      <c r="FS2" s="390"/>
      <c r="FT2" s="390"/>
      <c r="FU2" s="390"/>
      <c r="FV2" s="390"/>
      <c r="FW2" s="390"/>
      <c r="FX2" s="390" t="s">
        <v>1182</v>
      </c>
      <c r="FY2" s="390"/>
      <c r="FZ2" s="390"/>
      <c r="GA2" s="390"/>
      <c r="GB2" s="390"/>
      <c r="GC2" s="390"/>
      <c r="GD2" s="390"/>
      <c r="GE2" s="390"/>
      <c r="GF2" s="390"/>
      <c r="GG2" s="390"/>
      <c r="GH2" s="390"/>
      <c r="GI2" s="390"/>
      <c r="GJ2" s="390"/>
      <c r="GK2" s="390"/>
      <c r="GL2" s="390"/>
      <c r="GM2" s="390"/>
      <c r="GN2" s="390"/>
      <c r="GO2" s="390"/>
      <c r="GP2" s="390"/>
      <c r="GQ2" s="390"/>
      <c r="GR2" s="390" t="s">
        <v>1182</v>
      </c>
      <c r="GS2" s="390"/>
      <c r="GT2" s="390"/>
      <c r="GU2" s="390"/>
      <c r="GV2" s="390"/>
      <c r="GW2" s="390"/>
      <c r="GX2" s="390"/>
      <c r="GY2" s="390"/>
      <c r="GZ2" s="390"/>
      <c r="HA2" s="390"/>
      <c r="HB2" s="390"/>
      <c r="HC2" s="390"/>
      <c r="HD2" s="390"/>
      <c r="HE2" s="390"/>
      <c r="HF2" s="390"/>
      <c r="HG2" s="390"/>
      <c r="HH2" s="390"/>
      <c r="HI2" s="390"/>
      <c r="HJ2" s="390"/>
      <c r="HK2" s="390"/>
      <c r="HL2" s="390" t="s">
        <v>1182</v>
      </c>
      <c r="HM2" s="390"/>
      <c r="HN2" s="390"/>
      <c r="HO2" s="390"/>
      <c r="HP2" s="390"/>
      <c r="HQ2" s="390"/>
      <c r="HR2" s="390"/>
      <c r="HS2" s="390"/>
      <c r="HT2" s="390"/>
      <c r="HU2" s="390"/>
      <c r="HV2" s="390"/>
      <c r="HW2" s="390"/>
      <c r="HX2" s="390"/>
      <c r="HY2" s="390"/>
      <c r="HZ2" s="390"/>
      <c r="IA2" s="390"/>
      <c r="IB2" s="390"/>
      <c r="IC2" s="390"/>
      <c r="ID2" s="390"/>
      <c r="IE2" s="390"/>
      <c r="IF2" s="390" t="s">
        <v>1182</v>
      </c>
      <c r="IG2" s="390"/>
      <c r="IH2" s="390"/>
      <c r="II2" s="390"/>
      <c r="IJ2" s="390"/>
      <c r="IK2" s="390"/>
      <c r="IL2" s="390"/>
      <c r="IM2" s="390"/>
      <c r="IN2" s="390"/>
      <c r="IO2" s="390"/>
      <c r="IP2" s="390"/>
      <c r="IQ2" s="390"/>
      <c r="IR2" s="390"/>
      <c r="IS2" s="390"/>
      <c r="IT2" s="390"/>
      <c r="IU2" s="390"/>
      <c r="IV2" s="390"/>
      <c r="IW2" s="390"/>
      <c r="IX2" s="390"/>
      <c r="IY2" s="390"/>
      <c r="IZ2" s="390" t="s">
        <v>1182</v>
      </c>
      <c r="JA2" s="390"/>
      <c r="JB2" s="390"/>
      <c r="JC2" s="390"/>
      <c r="JD2" s="390"/>
      <c r="JE2" s="390"/>
      <c r="JF2" s="390"/>
      <c r="JG2" s="390"/>
      <c r="JH2" s="390"/>
      <c r="JI2" s="390"/>
      <c r="JJ2" s="390"/>
      <c r="JK2" s="390"/>
      <c r="JL2" s="390"/>
      <c r="JM2" s="390"/>
      <c r="JN2" s="390"/>
      <c r="JO2" s="390"/>
      <c r="JP2" s="390"/>
      <c r="JQ2" s="390"/>
      <c r="JR2" s="390"/>
      <c r="JS2" s="390"/>
      <c r="JT2" s="390" t="s">
        <v>1182</v>
      </c>
      <c r="JU2" s="390"/>
      <c r="JV2" s="390"/>
      <c r="JW2" s="390"/>
      <c r="JX2" s="390"/>
      <c r="JY2" s="390"/>
      <c r="JZ2" s="390"/>
      <c r="KA2" s="390"/>
      <c r="KB2" s="390"/>
      <c r="KC2" s="390"/>
      <c r="KD2" s="390"/>
      <c r="KE2" s="390"/>
      <c r="KF2" s="390"/>
      <c r="KG2" s="390"/>
      <c r="KH2" s="390"/>
      <c r="KI2" s="390"/>
      <c r="KJ2" s="390"/>
      <c r="KK2" s="390"/>
      <c r="KL2" s="390"/>
      <c r="KM2" s="390"/>
      <c r="KN2" s="390" t="s">
        <v>1182</v>
      </c>
      <c r="KO2" s="390"/>
      <c r="KP2" s="390"/>
      <c r="KQ2" s="390"/>
      <c r="KR2" s="390"/>
      <c r="KS2" s="390"/>
      <c r="KT2" s="390"/>
      <c r="KU2" s="390"/>
      <c r="KV2" s="390"/>
      <c r="KW2" s="390"/>
      <c r="KX2" s="390"/>
      <c r="KY2" s="390"/>
      <c r="KZ2" s="390"/>
      <c r="LA2" s="390"/>
      <c r="LB2" s="390"/>
      <c r="LC2" s="390"/>
      <c r="LD2" s="390"/>
      <c r="LE2" s="390"/>
      <c r="LF2" s="390"/>
      <c r="LG2" s="390"/>
      <c r="LH2" s="390" t="s">
        <v>1182</v>
      </c>
      <c r="LI2" s="390"/>
      <c r="LJ2" s="390"/>
      <c r="LK2" s="390"/>
      <c r="LL2" s="390"/>
      <c r="LM2" s="390"/>
      <c r="LN2" s="390"/>
      <c r="LO2" s="390"/>
      <c r="LP2" s="390"/>
      <c r="LQ2" s="390"/>
      <c r="LR2" s="390"/>
      <c r="LS2" s="390"/>
      <c r="LT2" s="390"/>
      <c r="LU2" s="390"/>
      <c r="LV2" s="390"/>
      <c r="LW2" s="390"/>
      <c r="LX2" s="390"/>
      <c r="LY2" s="390"/>
      <c r="LZ2" s="390"/>
      <c r="MA2" s="390"/>
    </row>
    <row r="3" spans="1:339" s="15" customFormat="1" ht="21" customHeight="1" x14ac:dyDescent="0.3">
      <c r="A3" s="130"/>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c r="FT3" s="131"/>
      <c r="FU3" s="131"/>
      <c r="FV3" s="131"/>
      <c r="FW3" s="131"/>
      <c r="FX3" s="131"/>
      <c r="FY3" s="131"/>
      <c r="FZ3" s="131"/>
      <c r="GA3" s="131"/>
      <c r="GB3" s="131"/>
      <c r="GC3" s="131"/>
      <c r="GD3" s="131"/>
      <c r="GE3" s="131"/>
      <c r="GF3" s="131"/>
      <c r="GG3" s="131"/>
      <c r="GH3" s="131"/>
      <c r="GI3" s="131"/>
      <c r="GJ3" s="131"/>
      <c r="GK3" s="131"/>
      <c r="GL3" s="131"/>
      <c r="GM3" s="131"/>
      <c r="GN3" s="131"/>
      <c r="GO3" s="131"/>
      <c r="GP3" s="131"/>
      <c r="GQ3" s="131"/>
      <c r="GR3" s="131"/>
      <c r="GS3" s="131"/>
      <c r="GT3" s="131"/>
      <c r="GU3" s="131"/>
      <c r="GV3" s="131"/>
      <c r="GW3" s="131"/>
      <c r="GX3" s="131"/>
      <c r="GY3" s="131"/>
      <c r="GZ3" s="131"/>
      <c r="HA3" s="131"/>
      <c r="HB3" s="131"/>
      <c r="HC3" s="131"/>
      <c r="HD3" s="131"/>
      <c r="HE3" s="131"/>
      <c r="HF3" s="131"/>
      <c r="HG3" s="131"/>
      <c r="HH3" s="131"/>
      <c r="HI3" s="131"/>
      <c r="HJ3" s="131"/>
      <c r="HK3" s="131"/>
      <c r="HL3" s="131"/>
      <c r="HM3" s="131"/>
      <c r="HN3" s="131"/>
      <c r="HO3" s="131"/>
      <c r="HP3" s="131"/>
      <c r="HQ3" s="131"/>
      <c r="HR3" s="131"/>
      <c r="HS3" s="131"/>
      <c r="HT3" s="131"/>
      <c r="HU3" s="131"/>
      <c r="HV3" s="131"/>
      <c r="HW3" s="131"/>
      <c r="HX3" s="131"/>
      <c r="HY3" s="131"/>
      <c r="HZ3" s="131"/>
      <c r="IA3" s="131"/>
      <c r="IB3" s="131"/>
      <c r="IC3" s="131"/>
      <c r="ID3" s="131"/>
      <c r="IE3" s="131"/>
      <c r="IF3" s="131"/>
      <c r="IG3" s="131"/>
      <c r="IH3" s="131"/>
      <c r="II3" s="131"/>
      <c r="IJ3" s="131"/>
      <c r="IK3" s="131"/>
      <c r="IL3" s="131"/>
      <c r="IM3" s="131"/>
      <c r="IN3" s="131"/>
      <c r="IO3" s="131"/>
      <c r="IP3" s="131"/>
      <c r="IQ3" s="131"/>
      <c r="IR3" s="131"/>
      <c r="IS3" s="131"/>
      <c r="IT3" s="131"/>
      <c r="IU3" s="131"/>
      <c r="IV3" s="131"/>
      <c r="IW3" s="131"/>
      <c r="IX3" s="131"/>
      <c r="IY3" s="131"/>
      <c r="IZ3" s="131"/>
      <c r="JA3" s="131"/>
      <c r="JB3" s="131"/>
      <c r="JC3" s="131"/>
      <c r="JD3" s="131"/>
      <c r="JE3" s="131"/>
      <c r="JF3" s="131"/>
      <c r="JG3" s="131"/>
      <c r="JH3" s="131"/>
      <c r="JI3" s="131"/>
      <c r="JJ3" s="131"/>
      <c r="JK3" s="131"/>
      <c r="JL3" s="131"/>
      <c r="JM3" s="131"/>
      <c r="JN3" s="131"/>
      <c r="JO3" s="131"/>
      <c r="JP3" s="131"/>
      <c r="JQ3" s="131"/>
      <c r="JR3" s="131"/>
      <c r="JS3" s="131"/>
      <c r="JT3" s="131"/>
      <c r="JU3" s="131"/>
      <c r="JV3" s="131"/>
      <c r="JW3" s="131"/>
      <c r="JX3" s="131"/>
      <c r="JY3" s="131"/>
      <c r="JZ3" s="131"/>
      <c r="KA3" s="131"/>
      <c r="KB3" s="131"/>
      <c r="KC3" s="131"/>
      <c r="KD3" s="131"/>
      <c r="KE3" s="131"/>
      <c r="KF3" s="131"/>
      <c r="KG3" s="131"/>
      <c r="KH3" s="131"/>
      <c r="KI3" s="131"/>
      <c r="KJ3" s="131"/>
      <c r="KK3" s="131"/>
      <c r="KL3" s="131"/>
      <c r="KM3" s="131"/>
      <c r="KN3" s="131"/>
      <c r="KO3" s="131"/>
      <c r="KP3" s="131"/>
      <c r="KQ3" s="131"/>
      <c r="KR3" s="131"/>
      <c r="KS3" s="131"/>
      <c r="KT3" s="131"/>
      <c r="KU3" s="131"/>
      <c r="KV3" s="131"/>
      <c r="KW3" s="131"/>
      <c r="KX3" s="131"/>
      <c r="KY3" s="131"/>
      <c r="KZ3" s="131"/>
      <c r="LA3" s="131"/>
      <c r="LB3" s="131"/>
      <c r="LC3" s="131"/>
      <c r="LD3" s="131"/>
      <c r="LE3" s="131"/>
      <c r="LF3" s="131"/>
      <c r="LG3" s="131"/>
      <c r="LH3" s="131"/>
      <c r="LI3" s="131"/>
      <c r="LJ3" s="131"/>
      <c r="LK3" s="131"/>
      <c r="LL3" s="131"/>
      <c r="LM3" s="131"/>
      <c r="LN3" s="131"/>
      <c r="LO3" s="131"/>
      <c r="LP3" s="131"/>
      <c r="LQ3" s="131"/>
      <c r="LR3" s="131"/>
      <c r="LS3" s="131"/>
      <c r="LT3" s="131"/>
      <c r="LU3" s="131"/>
      <c r="LV3" s="131"/>
      <c r="LW3" s="131"/>
      <c r="LX3" s="131"/>
      <c r="LY3" s="131"/>
      <c r="LZ3" s="131"/>
      <c r="MA3" s="131"/>
    </row>
    <row r="4" spans="1:339" s="15" customFormat="1" x14ac:dyDescent="0.25">
      <c r="D4" s="146"/>
      <c r="F4" s="16"/>
      <c r="G4" s="16"/>
      <c r="H4" s="16"/>
      <c r="I4" s="16"/>
      <c r="J4" s="16"/>
      <c r="K4" s="16"/>
      <c r="M4" s="16"/>
      <c r="P4" s="16"/>
      <c r="Q4" s="16"/>
      <c r="R4" s="441" t="s">
        <v>74</v>
      </c>
      <c r="S4" s="441"/>
      <c r="U4" s="190"/>
      <c r="V4" s="190"/>
      <c r="W4" s="190"/>
      <c r="X4" s="190"/>
      <c r="Y4" s="190"/>
      <c r="AB4" s="190"/>
      <c r="AC4" s="190"/>
      <c r="AD4" s="190"/>
      <c r="AL4" s="441" t="s">
        <v>74</v>
      </c>
      <c r="AM4" s="441"/>
      <c r="AZ4" s="210"/>
      <c r="BG4" s="190" t="s">
        <v>74</v>
      </c>
      <c r="BH4" s="190"/>
      <c r="CA4" s="210" t="s">
        <v>74</v>
      </c>
      <c r="CU4" s="190" t="s">
        <v>74</v>
      </c>
      <c r="DK4" s="210"/>
      <c r="DL4" s="210"/>
      <c r="DM4" s="210"/>
      <c r="DN4" s="210"/>
      <c r="DO4" s="210" t="s">
        <v>74</v>
      </c>
      <c r="EF4" s="86"/>
      <c r="EG4" s="86"/>
      <c r="EI4" s="190" t="s">
        <v>74</v>
      </c>
      <c r="FC4" s="210" t="s">
        <v>74</v>
      </c>
      <c r="FW4" s="328" t="s">
        <v>74</v>
      </c>
      <c r="GQ4" s="328" t="s">
        <v>74</v>
      </c>
      <c r="HK4" s="210" t="s">
        <v>74</v>
      </c>
      <c r="IE4" s="210" t="s">
        <v>74</v>
      </c>
      <c r="IY4" s="210" t="s">
        <v>74</v>
      </c>
      <c r="JS4" s="210" t="s">
        <v>74</v>
      </c>
      <c r="KM4" s="351" t="s">
        <v>74</v>
      </c>
      <c r="LG4" s="351" t="s">
        <v>74</v>
      </c>
      <c r="MA4" s="351" t="s">
        <v>74</v>
      </c>
    </row>
    <row r="5" spans="1:339" s="153" customFormat="1" ht="17.25" customHeight="1" x14ac:dyDescent="0.25">
      <c r="A5" s="400" t="s">
        <v>75</v>
      </c>
      <c r="B5" s="400" t="s">
        <v>96</v>
      </c>
      <c r="C5" s="400"/>
      <c r="D5" s="400"/>
      <c r="E5" s="400"/>
      <c r="F5" s="400"/>
      <c r="G5" s="400"/>
      <c r="H5" s="382" t="s">
        <v>93</v>
      </c>
      <c r="I5" s="383"/>
      <c r="J5" s="383"/>
      <c r="K5" s="383"/>
      <c r="L5" s="383"/>
      <c r="M5" s="383"/>
      <c r="N5" s="383"/>
      <c r="O5" s="383"/>
      <c r="P5" s="383"/>
      <c r="Q5" s="383"/>
      <c r="R5" s="383"/>
      <c r="S5" s="383"/>
      <c r="T5" s="471" t="s">
        <v>93</v>
      </c>
      <c r="U5" s="471"/>
      <c r="V5" s="471"/>
      <c r="W5" s="471"/>
      <c r="X5" s="471"/>
      <c r="Y5" s="471"/>
      <c r="Z5" s="471"/>
      <c r="AA5" s="471"/>
      <c r="AB5" s="471"/>
      <c r="AC5" s="471"/>
      <c r="AD5" s="471"/>
      <c r="AE5" s="471"/>
      <c r="AF5" s="471"/>
      <c r="AG5" s="471"/>
      <c r="AH5" s="471"/>
      <c r="AI5" s="471"/>
      <c r="AJ5" s="471"/>
      <c r="AK5" s="471"/>
      <c r="AL5" s="471"/>
      <c r="AM5" s="471"/>
      <c r="AN5" s="471" t="s">
        <v>93</v>
      </c>
      <c r="AO5" s="471"/>
      <c r="AP5" s="471"/>
      <c r="AQ5" s="471"/>
      <c r="AR5" s="471"/>
      <c r="AS5" s="471"/>
      <c r="AT5" s="471"/>
      <c r="AU5" s="471"/>
      <c r="AV5" s="471"/>
      <c r="AW5" s="471"/>
      <c r="AX5" s="471"/>
      <c r="AY5" s="471"/>
      <c r="AZ5" s="471"/>
      <c r="BA5" s="471"/>
      <c r="BB5" s="471"/>
      <c r="BC5" s="471"/>
      <c r="BD5" s="471"/>
      <c r="BE5" s="471"/>
      <c r="BF5" s="471"/>
      <c r="BG5" s="471"/>
      <c r="BH5" s="471" t="s">
        <v>93</v>
      </c>
      <c r="BI5" s="471"/>
      <c r="BJ5" s="471"/>
      <c r="BK5" s="471"/>
      <c r="BL5" s="471"/>
      <c r="BM5" s="471"/>
      <c r="BN5" s="471"/>
      <c r="BO5" s="471"/>
      <c r="BP5" s="471"/>
      <c r="BQ5" s="471"/>
      <c r="BR5" s="471"/>
      <c r="BS5" s="471"/>
      <c r="BT5" s="471"/>
      <c r="BU5" s="471"/>
      <c r="BV5" s="471"/>
      <c r="BW5" s="471"/>
      <c r="BX5" s="471"/>
      <c r="BY5" s="471"/>
      <c r="BZ5" s="471"/>
      <c r="CA5" s="471"/>
      <c r="CB5" s="471" t="s">
        <v>93</v>
      </c>
      <c r="CC5" s="471"/>
      <c r="CD5" s="471"/>
      <c r="CE5" s="471"/>
      <c r="CF5" s="471"/>
      <c r="CG5" s="471"/>
      <c r="CH5" s="471"/>
      <c r="CI5" s="471"/>
      <c r="CJ5" s="471"/>
      <c r="CK5" s="471"/>
      <c r="CL5" s="471"/>
      <c r="CM5" s="471"/>
      <c r="CN5" s="471"/>
      <c r="CO5" s="471"/>
      <c r="CP5" s="471"/>
      <c r="CQ5" s="471"/>
      <c r="CR5" s="471"/>
      <c r="CS5" s="471"/>
      <c r="CT5" s="471"/>
      <c r="CU5" s="471"/>
      <c r="CV5" s="471" t="s">
        <v>93</v>
      </c>
      <c r="CW5" s="471"/>
      <c r="CX5" s="471"/>
      <c r="CY5" s="471"/>
      <c r="CZ5" s="471"/>
      <c r="DA5" s="471"/>
      <c r="DB5" s="471"/>
      <c r="DC5" s="471"/>
      <c r="DD5" s="471"/>
      <c r="DE5" s="471"/>
      <c r="DF5" s="471"/>
      <c r="DG5" s="471"/>
      <c r="DH5" s="471"/>
      <c r="DI5" s="471"/>
      <c r="DJ5" s="471"/>
      <c r="DK5" s="471"/>
      <c r="DL5" s="471"/>
      <c r="DM5" s="471"/>
      <c r="DN5" s="471"/>
      <c r="DO5" s="471"/>
      <c r="DP5" s="471" t="s">
        <v>93</v>
      </c>
      <c r="DQ5" s="471"/>
      <c r="DR5" s="471"/>
      <c r="DS5" s="471"/>
      <c r="DT5" s="471"/>
      <c r="DU5" s="471"/>
      <c r="DV5" s="471"/>
      <c r="DW5" s="471"/>
      <c r="DX5" s="471"/>
      <c r="DY5" s="471"/>
      <c r="DZ5" s="471"/>
      <c r="EA5" s="471"/>
      <c r="EB5" s="471"/>
      <c r="EC5" s="471"/>
      <c r="ED5" s="471"/>
      <c r="EE5" s="471"/>
      <c r="EF5" s="471"/>
      <c r="EG5" s="471"/>
      <c r="EH5" s="471"/>
      <c r="EI5" s="472"/>
      <c r="EJ5" s="470" t="s">
        <v>93</v>
      </c>
      <c r="EK5" s="471"/>
      <c r="EL5" s="471"/>
      <c r="EM5" s="471"/>
      <c r="EN5" s="471"/>
      <c r="EO5" s="471"/>
      <c r="EP5" s="471"/>
      <c r="EQ5" s="471"/>
      <c r="ER5" s="471"/>
      <c r="ES5" s="471"/>
      <c r="ET5" s="471"/>
      <c r="EU5" s="471"/>
      <c r="EV5" s="471"/>
      <c r="EW5" s="471"/>
      <c r="EX5" s="471"/>
      <c r="EY5" s="471"/>
      <c r="EZ5" s="471"/>
      <c r="FA5" s="471"/>
      <c r="FB5" s="471"/>
      <c r="FC5" s="472"/>
      <c r="FD5" s="470" t="s">
        <v>93</v>
      </c>
      <c r="FE5" s="471"/>
      <c r="FF5" s="471"/>
      <c r="FG5" s="471"/>
      <c r="FH5" s="471"/>
      <c r="FI5" s="471"/>
      <c r="FJ5" s="471"/>
      <c r="FK5" s="471"/>
      <c r="FL5" s="471"/>
      <c r="FM5" s="471"/>
      <c r="FN5" s="471"/>
      <c r="FO5" s="471"/>
      <c r="FP5" s="471"/>
      <c r="FQ5" s="471"/>
      <c r="FR5" s="471"/>
      <c r="FS5" s="471"/>
      <c r="FT5" s="471"/>
      <c r="FU5" s="471"/>
      <c r="FV5" s="471"/>
      <c r="FW5" s="472"/>
      <c r="FX5" s="470" t="s">
        <v>93</v>
      </c>
      <c r="FY5" s="471"/>
      <c r="FZ5" s="471"/>
      <c r="GA5" s="471"/>
      <c r="GB5" s="471"/>
      <c r="GC5" s="471"/>
      <c r="GD5" s="471"/>
      <c r="GE5" s="471"/>
      <c r="GF5" s="471"/>
      <c r="GG5" s="471"/>
      <c r="GH5" s="471"/>
      <c r="GI5" s="471"/>
      <c r="GJ5" s="471"/>
      <c r="GK5" s="471"/>
      <c r="GL5" s="471"/>
      <c r="GM5" s="471"/>
      <c r="GN5" s="471"/>
      <c r="GO5" s="471"/>
      <c r="GP5" s="471"/>
      <c r="GQ5" s="472"/>
      <c r="GR5" s="470" t="s">
        <v>93</v>
      </c>
      <c r="GS5" s="471"/>
      <c r="GT5" s="471"/>
      <c r="GU5" s="471"/>
      <c r="GV5" s="471"/>
      <c r="GW5" s="471"/>
      <c r="GX5" s="471"/>
      <c r="GY5" s="471"/>
      <c r="GZ5" s="471"/>
      <c r="HA5" s="471"/>
      <c r="HB5" s="471"/>
      <c r="HC5" s="471"/>
      <c r="HD5" s="471"/>
      <c r="HE5" s="471"/>
      <c r="HF5" s="471"/>
      <c r="HG5" s="471"/>
      <c r="HH5" s="471"/>
      <c r="HI5" s="471"/>
      <c r="HJ5" s="471"/>
      <c r="HK5" s="472"/>
      <c r="HL5" s="470" t="s">
        <v>93</v>
      </c>
      <c r="HM5" s="471"/>
      <c r="HN5" s="471"/>
      <c r="HO5" s="471"/>
      <c r="HP5" s="471"/>
      <c r="HQ5" s="471"/>
      <c r="HR5" s="471"/>
      <c r="HS5" s="471"/>
      <c r="HT5" s="471"/>
      <c r="HU5" s="471"/>
      <c r="HV5" s="471"/>
      <c r="HW5" s="471"/>
      <c r="HX5" s="471"/>
      <c r="HY5" s="471"/>
      <c r="HZ5" s="471"/>
      <c r="IA5" s="471"/>
      <c r="IB5" s="471"/>
      <c r="IC5" s="471"/>
      <c r="ID5" s="471"/>
      <c r="IE5" s="471"/>
      <c r="IF5" s="471" t="s">
        <v>93</v>
      </c>
      <c r="IG5" s="471"/>
      <c r="IH5" s="471"/>
      <c r="II5" s="471"/>
      <c r="IJ5" s="471"/>
      <c r="IK5" s="471"/>
      <c r="IL5" s="471"/>
      <c r="IM5" s="471"/>
      <c r="IN5" s="471"/>
      <c r="IO5" s="471"/>
      <c r="IP5" s="471"/>
      <c r="IQ5" s="471"/>
      <c r="IR5" s="471"/>
      <c r="IS5" s="471"/>
      <c r="IT5" s="471"/>
      <c r="IU5" s="471"/>
      <c r="IV5" s="471"/>
      <c r="IW5" s="471"/>
      <c r="IX5" s="471"/>
      <c r="IY5" s="471"/>
      <c r="IZ5" s="471" t="s">
        <v>93</v>
      </c>
      <c r="JA5" s="471"/>
      <c r="JB5" s="471"/>
      <c r="JC5" s="471"/>
      <c r="JD5" s="471"/>
      <c r="JE5" s="471"/>
      <c r="JF5" s="471"/>
      <c r="JG5" s="471"/>
      <c r="JH5" s="471"/>
      <c r="JI5" s="471"/>
      <c r="JJ5" s="471"/>
      <c r="JK5" s="471"/>
      <c r="JL5" s="471"/>
      <c r="JM5" s="471"/>
      <c r="JN5" s="471"/>
      <c r="JO5" s="471"/>
      <c r="JP5" s="471"/>
      <c r="JQ5" s="471"/>
      <c r="JR5" s="471"/>
      <c r="JS5" s="471"/>
      <c r="JT5" s="471" t="s">
        <v>93</v>
      </c>
      <c r="JU5" s="471"/>
      <c r="JV5" s="471"/>
      <c r="JW5" s="471"/>
      <c r="JX5" s="471"/>
      <c r="JY5" s="471"/>
      <c r="JZ5" s="471"/>
      <c r="KA5" s="471"/>
      <c r="KB5" s="471"/>
      <c r="KC5" s="471"/>
      <c r="KD5" s="471"/>
      <c r="KE5" s="471"/>
      <c r="KF5" s="471"/>
      <c r="KG5" s="471"/>
      <c r="KH5" s="471"/>
      <c r="KI5" s="471"/>
      <c r="KJ5" s="471"/>
      <c r="KK5" s="471"/>
      <c r="KL5" s="471"/>
      <c r="KM5" s="472"/>
      <c r="KN5" s="470" t="s">
        <v>93</v>
      </c>
      <c r="KO5" s="471"/>
      <c r="KP5" s="471"/>
      <c r="KQ5" s="471"/>
      <c r="KR5" s="471"/>
      <c r="KS5" s="471"/>
      <c r="KT5" s="471"/>
      <c r="KU5" s="471"/>
      <c r="KV5" s="471"/>
      <c r="KW5" s="471"/>
      <c r="KX5" s="471"/>
      <c r="KY5" s="471"/>
      <c r="KZ5" s="471"/>
      <c r="LA5" s="471"/>
      <c r="LB5" s="471"/>
      <c r="LC5" s="471"/>
      <c r="LD5" s="471"/>
      <c r="LE5" s="471"/>
      <c r="LF5" s="471"/>
      <c r="LG5" s="472"/>
      <c r="LH5" s="470" t="s">
        <v>93</v>
      </c>
      <c r="LI5" s="471"/>
      <c r="LJ5" s="471"/>
      <c r="LK5" s="471"/>
      <c r="LL5" s="471"/>
      <c r="LM5" s="471"/>
      <c r="LN5" s="471"/>
      <c r="LO5" s="471"/>
      <c r="LP5" s="471"/>
      <c r="LQ5" s="471"/>
      <c r="LR5" s="471"/>
      <c r="LS5" s="471"/>
      <c r="LT5" s="471"/>
      <c r="LU5" s="471"/>
      <c r="LV5" s="471"/>
      <c r="LW5" s="471"/>
      <c r="LX5" s="471"/>
      <c r="LY5" s="471"/>
      <c r="LZ5" s="471"/>
      <c r="MA5" s="472"/>
    </row>
    <row r="6" spans="1:339" ht="182.25" customHeight="1" x14ac:dyDescent="0.25">
      <c r="A6" s="400"/>
      <c r="B6" s="400"/>
      <c r="C6" s="400"/>
      <c r="D6" s="400"/>
      <c r="E6" s="400"/>
      <c r="F6" s="400"/>
      <c r="G6" s="400"/>
      <c r="H6" s="469" t="s">
        <v>552</v>
      </c>
      <c r="I6" s="469"/>
      <c r="J6" s="469"/>
      <c r="K6" s="469"/>
      <c r="L6" s="469" t="s">
        <v>1204</v>
      </c>
      <c r="M6" s="469"/>
      <c r="N6" s="469"/>
      <c r="O6" s="469"/>
      <c r="P6" s="469" t="s">
        <v>600</v>
      </c>
      <c r="Q6" s="469"/>
      <c r="R6" s="469"/>
      <c r="S6" s="469"/>
      <c r="T6" s="469" t="s">
        <v>601</v>
      </c>
      <c r="U6" s="469"/>
      <c r="V6" s="469"/>
      <c r="W6" s="469"/>
      <c r="X6" s="469" t="s">
        <v>604</v>
      </c>
      <c r="Y6" s="469"/>
      <c r="Z6" s="469"/>
      <c r="AA6" s="469"/>
      <c r="AB6" s="469" t="s">
        <v>606</v>
      </c>
      <c r="AC6" s="469"/>
      <c r="AD6" s="469"/>
      <c r="AE6" s="469"/>
      <c r="AF6" s="469" t="s">
        <v>1039</v>
      </c>
      <c r="AG6" s="469"/>
      <c r="AH6" s="469"/>
      <c r="AI6" s="469"/>
      <c r="AJ6" s="469" t="s">
        <v>976</v>
      </c>
      <c r="AK6" s="469"/>
      <c r="AL6" s="469"/>
      <c r="AM6" s="469"/>
      <c r="AN6" s="469" t="s">
        <v>608</v>
      </c>
      <c r="AO6" s="469"/>
      <c r="AP6" s="469"/>
      <c r="AQ6" s="469"/>
      <c r="AR6" s="469" t="s">
        <v>1036</v>
      </c>
      <c r="AS6" s="469"/>
      <c r="AT6" s="469"/>
      <c r="AU6" s="469"/>
      <c r="AV6" s="469" t="s">
        <v>610</v>
      </c>
      <c r="AW6" s="469"/>
      <c r="AX6" s="469"/>
      <c r="AY6" s="469"/>
      <c r="AZ6" s="469" t="s">
        <v>1033</v>
      </c>
      <c r="BA6" s="469"/>
      <c r="BB6" s="469"/>
      <c r="BC6" s="469"/>
      <c r="BD6" s="469" t="s">
        <v>1206</v>
      </c>
      <c r="BE6" s="469"/>
      <c r="BF6" s="469"/>
      <c r="BG6" s="469"/>
      <c r="BH6" s="469" t="s">
        <v>701</v>
      </c>
      <c r="BI6" s="469"/>
      <c r="BJ6" s="469"/>
      <c r="BK6" s="469"/>
      <c r="BL6" s="469" t="s">
        <v>733</v>
      </c>
      <c r="BM6" s="469"/>
      <c r="BN6" s="469"/>
      <c r="BO6" s="469"/>
      <c r="BP6" s="469" t="s">
        <v>781</v>
      </c>
      <c r="BQ6" s="469"/>
      <c r="BR6" s="469"/>
      <c r="BS6" s="469"/>
      <c r="BT6" s="469" t="s">
        <v>783</v>
      </c>
      <c r="BU6" s="469"/>
      <c r="BV6" s="469"/>
      <c r="BW6" s="469"/>
      <c r="BX6" s="469" t="s">
        <v>735</v>
      </c>
      <c r="BY6" s="469"/>
      <c r="BZ6" s="469"/>
      <c r="CA6" s="469"/>
      <c r="CB6" s="469" t="s">
        <v>736</v>
      </c>
      <c r="CC6" s="469"/>
      <c r="CD6" s="469"/>
      <c r="CE6" s="469"/>
      <c r="CF6" s="469" t="s">
        <v>992</v>
      </c>
      <c r="CG6" s="469"/>
      <c r="CH6" s="469"/>
      <c r="CI6" s="469"/>
      <c r="CJ6" s="469" t="s">
        <v>1080</v>
      </c>
      <c r="CK6" s="469"/>
      <c r="CL6" s="469"/>
      <c r="CM6" s="469"/>
      <c r="CN6" s="469" t="s">
        <v>784</v>
      </c>
      <c r="CO6" s="469"/>
      <c r="CP6" s="469"/>
      <c r="CQ6" s="469"/>
      <c r="CR6" s="469" t="s">
        <v>749</v>
      </c>
      <c r="CS6" s="469"/>
      <c r="CT6" s="469"/>
      <c r="CU6" s="469"/>
      <c r="CV6" s="469" t="s">
        <v>750</v>
      </c>
      <c r="CW6" s="469"/>
      <c r="CX6" s="469"/>
      <c r="CY6" s="469"/>
      <c r="CZ6" s="469" t="s">
        <v>1030</v>
      </c>
      <c r="DA6" s="469"/>
      <c r="DB6" s="469"/>
      <c r="DC6" s="469"/>
      <c r="DD6" s="469" t="s">
        <v>1027</v>
      </c>
      <c r="DE6" s="469"/>
      <c r="DF6" s="469"/>
      <c r="DG6" s="469"/>
      <c r="DH6" s="469" t="s">
        <v>772</v>
      </c>
      <c r="DI6" s="469"/>
      <c r="DJ6" s="469"/>
      <c r="DK6" s="469"/>
      <c r="DL6" s="469" t="s">
        <v>774</v>
      </c>
      <c r="DM6" s="469"/>
      <c r="DN6" s="469"/>
      <c r="DO6" s="469"/>
      <c r="DP6" s="469" t="s">
        <v>786</v>
      </c>
      <c r="DQ6" s="469"/>
      <c r="DR6" s="469"/>
      <c r="DS6" s="469"/>
      <c r="DT6" s="469" t="s">
        <v>1041</v>
      </c>
      <c r="DU6" s="469"/>
      <c r="DV6" s="469"/>
      <c r="DW6" s="469"/>
      <c r="DX6" s="469" t="s">
        <v>1043</v>
      </c>
      <c r="DY6" s="469"/>
      <c r="DZ6" s="469"/>
      <c r="EA6" s="469"/>
      <c r="EB6" s="469" t="s">
        <v>1045</v>
      </c>
      <c r="EC6" s="469"/>
      <c r="ED6" s="469"/>
      <c r="EE6" s="469"/>
      <c r="EF6" s="469" t="s">
        <v>987</v>
      </c>
      <c r="EG6" s="469"/>
      <c r="EH6" s="469"/>
      <c r="EI6" s="469"/>
      <c r="EJ6" s="469" t="s">
        <v>996</v>
      </c>
      <c r="EK6" s="469"/>
      <c r="EL6" s="469"/>
      <c r="EM6" s="469"/>
      <c r="EN6" s="469" t="s">
        <v>999</v>
      </c>
      <c r="EO6" s="469"/>
      <c r="EP6" s="469"/>
      <c r="EQ6" s="469"/>
      <c r="ER6" s="469" t="s">
        <v>1005</v>
      </c>
      <c r="ES6" s="469"/>
      <c r="ET6" s="469"/>
      <c r="EU6" s="469"/>
      <c r="EV6" s="469" t="s">
        <v>1007</v>
      </c>
      <c r="EW6" s="469"/>
      <c r="EX6" s="469"/>
      <c r="EY6" s="469"/>
      <c r="EZ6" s="469" t="s">
        <v>1013</v>
      </c>
      <c r="FA6" s="469"/>
      <c r="FB6" s="469"/>
      <c r="FC6" s="469"/>
      <c r="FD6" s="469" t="s">
        <v>1017</v>
      </c>
      <c r="FE6" s="469"/>
      <c r="FF6" s="469"/>
      <c r="FG6" s="469"/>
      <c r="FH6" s="469" t="s">
        <v>1020</v>
      </c>
      <c r="FI6" s="469"/>
      <c r="FJ6" s="469"/>
      <c r="FK6" s="469"/>
      <c r="FL6" s="469" t="s">
        <v>1022</v>
      </c>
      <c r="FM6" s="469"/>
      <c r="FN6" s="469"/>
      <c r="FO6" s="469"/>
      <c r="FP6" s="469" t="s">
        <v>1087</v>
      </c>
      <c r="FQ6" s="469"/>
      <c r="FR6" s="469"/>
      <c r="FS6" s="469"/>
      <c r="FT6" s="469" t="s">
        <v>1089</v>
      </c>
      <c r="FU6" s="469"/>
      <c r="FV6" s="469"/>
      <c r="FW6" s="469"/>
      <c r="FX6" s="469" t="s">
        <v>1091</v>
      </c>
      <c r="FY6" s="469"/>
      <c r="FZ6" s="469"/>
      <c r="GA6" s="469"/>
      <c r="GB6" s="469" t="s">
        <v>1098</v>
      </c>
      <c r="GC6" s="469"/>
      <c r="GD6" s="469"/>
      <c r="GE6" s="469"/>
      <c r="GF6" s="469" t="s">
        <v>1100</v>
      </c>
      <c r="GG6" s="469"/>
      <c r="GH6" s="469"/>
      <c r="GI6" s="469"/>
      <c r="GJ6" s="469" t="s">
        <v>1101</v>
      </c>
      <c r="GK6" s="469"/>
      <c r="GL6" s="469"/>
      <c r="GM6" s="469"/>
      <c r="GN6" s="469" t="s">
        <v>1104</v>
      </c>
      <c r="GO6" s="469"/>
      <c r="GP6" s="469"/>
      <c r="GQ6" s="469"/>
      <c r="GR6" s="469" t="s">
        <v>1106</v>
      </c>
      <c r="GS6" s="469"/>
      <c r="GT6" s="469"/>
      <c r="GU6" s="469"/>
      <c r="GV6" s="469" t="s">
        <v>1116</v>
      </c>
      <c r="GW6" s="469"/>
      <c r="GX6" s="469"/>
      <c r="GY6" s="469"/>
      <c r="GZ6" s="469" t="s">
        <v>1119</v>
      </c>
      <c r="HA6" s="469"/>
      <c r="HB6" s="469"/>
      <c r="HC6" s="469"/>
      <c r="HD6" s="469" t="s">
        <v>1122</v>
      </c>
      <c r="HE6" s="469"/>
      <c r="HF6" s="469"/>
      <c r="HG6" s="469"/>
      <c r="HH6" s="469" t="s">
        <v>1125</v>
      </c>
      <c r="HI6" s="469"/>
      <c r="HJ6" s="469"/>
      <c r="HK6" s="469"/>
      <c r="HL6" s="469" t="s">
        <v>1128</v>
      </c>
      <c r="HM6" s="469"/>
      <c r="HN6" s="469"/>
      <c r="HO6" s="469"/>
      <c r="HP6" s="469" t="s">
        <v>1132</v>
      </c>
      <c r="HQ6" s="469"/>
      <c r="HR6" s="469"/>
      <c r="HS6" s="469"/>
      <c r="HT6" s="469" t="s">
        <v>1134</v>
      </c>
      <c r="HU6" s="469"/>
      <c r="HV6" s="469"/>
      <c r="HW6" s="469"/>
      <c r="HX6" s="469" t="s">
        <v>1215</v>
      </c>
      <c r="HY6" s="469"/>
      <c r="HZ6" s="469"/>
      <c r="IA6" s="469"/>
      <c r="IB6" s="469" t="s">
        <v>1141</v>
      </c>
      <c r="IC6" s="469"/>
      <c r="ID6" s="469"/>
      <c r="IE6" s="469"/>
      <c r="IF6" s="469" t="s">
        <v>1144</v>
      </c>
      <c r="IG6" s="469"/>
      <c r="IH6" s="469"/>
      <c r="II6" s="469"/>
      <c r="IJ6" s="469" t="s">
        <v>1147</v>
      </c>
      <c r="IK6" s="469"/>
      <c r="IL6" s="469"/>
      <c r="IM6" s="469"/>
      <c r="IN6" s="469" t="s">
        <v>1220</v>
      </c>
      <c r="IO6" s="469"/>
      <c r="IP6" s="469"/>
      <c r="IQ6" s="469"/>
      <c r="IR6" s="469" t="s">
        <v>1157</v>
      </c>
      <c r="IS6" s="469"/>
      <c r="IT6" s="469"/>
      <c r="IU6" s="469"/>
      <c r="IV6" s="469" t="s">
        <v>1160</v>
      </c>
      <c r="IW6" s="469"/>
      <c r="IX6" s="469"/>
      <c r="IY6" s="469"/>
      <c r="IZ6" s="469" t="s">
        <v>1163</v>
      </c>
      <c r="JA6" s="469"/>
      <c r="JB6" s="469"/>
      <c r="JC6" s="469"/>
      <c r="JD6" s="461" t="s">
        <v>1165</v>
      </c>
      <c r="JE6" s="462"/>
      <c r="JF6" s="462"/>
      <c r="JG6" s="463"/>
      <c r="JH6" s="461" t="s">
        <v>1169</v>
      </c>
      <c r="JI6" s="462"/>
      <c r="JJ6" s="462"/>
      <c r="JK6" s="463"/>
      <c r="JL6" s="461" t="s">
        <v>1172</v>
      </c>
      <c r="JM6" s="462"/>
      <c r="JN6" s="462"/>
      <c r="JO6" s="463"/>
      <c r="JP6" s="461" t="s">
        <v>1175</v>
      </c>
      <c r="JQ6" s="462"/>
      <c r="JR6" s="462"/>
      <c r="JS6" s="463"/>
      <c r="JT6" s="461" t="s">
        <v>1178</v>
      </c>
      <c r="JU6" s="462"/>
      <c r="JV6" s="462"/>
      <c r="JW6" s="463"/>
      <c r="JX6" s="461" t="s">
        <v>1229</v>
      </c>
      <c r="JY6" s="462"/>
      <c r="JZ6" s="462"/>
      <c r="KA6" s="463"/>
      <c r="KB6" s="461" t="s">
        <v>1232</v>
      </c>
      <c r="KC6" s="462"/>
      <c r="KD6" s="462"/>
      <c r="KE6" s="463"/>
      <c r="KF6" s="461" t="s">
        <v>1235</v>
      </c>
      <c r="KG6" s="462"/>
      <c r="KH6" s="462"/>
      <c r="KI6" s="463"/>
      <c r="KJ6" s="461" t="s">
        <v>1238</v>
      </c>
      <c r="KK6" s="462"/>
      <c r="KL6" s="462"/>
      <c r="KM6" s="463"/>
      <c r="KN6" s="461" t="s">
        <v>1241</v>
      </c>
      <c r="KO6" s="462"/>
      <c r="KP6" s="462"/>
      <c r="KQ6" s="463"/>
      <c r="KR6" s="461" t="s">
        <v>1244</v>
      </c>
      <c r="KS6" s="462"/>
      <c r="KT6" s="462"/>
      <c r="KU6" s="463"/>
      <c r="KV6" s="461" t="s">
        <v>1345</v>
      </c>
      <c r="KW6" s="462"/>
      <c r="KX6" s="462"/>
      <c r="KY6" s="463"/>
      <c r="KZ6" s="461" t="s">
        <v>1293</v>
      </c>
      <c r="LA6" s="462"/>
      <c r="LB6" s="462"/>
      <c r="LC6" s="463"/>
      <c r="LD6" s="461" t="s">
        <v>1299</v>
      </c>
      <c r="LE6" s="462"/>
      <c r="LF6" s="462"/>
      <c r="LG6" s="463"/>
      <c r="LH6" s="461" t="s">
        <v>1303</v>
      </c>
      <c r="LI6" s="462"/>
      <c r="LJ6" s="462"/>
      <c r="LK6" s="463"/>
      <c r="LL6" s="461" t="s">
        <v>1306</v>
      </c>
      <c r="LM6" s="462"/>
      <c r="LN6" s="462"/>
      <c r="LO6" s="463"/>
      <c r="LP6" s="461" t="s">
        <v>1310</v>
      </c>
      <c r="LQ6" s="462"/>
      <c r="LR6" s="462"/>
      <c r="LS6" s="463"/>
      <c r="LT6" s="461" t="s">
        <v>1313</v>
      </c>
      <c r="LU6" s="462"/>
      <c r="LV6" s="462"/>
      <c r="LW6" s="463"/>
      <c r="LX6" s="461" t="s">
        <v>1315</v>
      </c>
      <c r="LY6" s="462"/>
      <c r="LZ6" s="462"/>
      <c r="MA6" s="463"/>
    </row>
    <row r="7" spans="1:339" ht="29.25" customHeight="1" x14ac:dyDescent="0.25">
      <c r="A7" s="400"/>
      <c r="B7" s="385" t="s">
        <v>796</v>
      </c>
      <c r="C7" s="400" t="s">
        <v>793</v>
      </c>
      <c r="D7" s="400"/>
      <c r="E7" s="400"/>
      <c r="F7" s="385" t="s">
        <v>80</v>
      </c>
      <c r="G7" s="385" t="s">
        <v>6</v>
      </c>
      <c r="H7" s="464" t="s">
        <v>1077</v>
      </c>
      <c r="I7" s="464" t="s">
        <v>1078</v>
      </c>
      <c r="J7" s="464" t="s">
        <v>80</v>
      </c>
      <c r="K7" s="464" t="s">
        <v>6</v>
      </c>
      <c r="L7" s="464" t="s">
        <v>1077</v>
      </c>
      <c r="M7" s="464" t="s">
        <v>1078</v>
      </c>
      <c r="N7" s="464" t="s">
        <v>97</v>
      </c>
      <c r="O7" s="464" t="s">
        <v>6</v>
      </c>
      <c r="P7" s="464" t="s">
        <v>1077</v>
      </c>
      <c r="Q7" s="464" t="s">
        <v>1078</v>
      </c>
      <c r="R7" s="464" t="s">
        <v>97</v>
      </c>
      <c r="S7" s="464" t="s">
        <v>6</v>
      </c>
      <c r="T7" s="469" t="s">
        <v>1077</v>
      </c>
      <c r="U7" s="469" t="s">
        <v>1078</v>
      </c>
      <c r="V7" s="469" t="s">
        <v>97</v>
      </c>
      <c r="W7" s="469" t="s">
        <v>6</v>
      </c>
      <c r="X7" s="464" t="s">
        <v>1077</v>
      </c>
      <c r="Y7" s="464" t="s">
        <v>1078</v>
      </c>
      <c r="Z7" s="464" t="s">
        <v>97</v>
      </c>
      <c r="AA7" s="464" t="s">
        <v>6</v>
      </c>
      <c r="AB7" s="464" t="s">
        <v>1077</v>
      </c>
      <c r="AC7" s="464" t="s">
        <v>1078</v>
      </c>
      <c r="AD7" s="464" t="s">
        <v>97</v>
      </c>
      <c r="AE7" s="464" t="s">
        <v>6</v>
      </c>
      <c r="AF7" s="464" t="s">
        <v>1077</v>
      </c>
      <c r="AG7" s="464" t="s">
        <v>1078</v>
      </c>
      <c r="AH7" s="464" t="s">
        <v>97</v>
      </c>
      <c r="AI7" s="464" t="s">
        <v>6</v>
      </c>
      <c r="AJ7" s="464" t="s">
        <v>1077</v>
      </c>
      <c r="AK7" s="464" t="s">
        <v>1078</v>
      </c>
      <c r="AL7" s="464" t="s">
        <v>97</v>
      </c>
      <c r="AM7" s="464" t="s">
        <v>6</v>
      </c>
      <c r="AN7" s="464" t="s">
        <v>1077</v>
      </c>
      <c r="AO7" s="464" t="s">
        <v>1078</v>
      </c>
      <c r="AP7" s="464" t="s">
        <v>97</v>
      </c>
      <c r="AQ7" s="464" t="s">
        <v>6</v>
      </c>
      <c r="AR7" s="464" t="s">
        <v>1077</v>
      </c>
      <c r="AS7" s="464" t="s">
        <v>1078</v>
      </c>
      <c r="AT7" s="464" t="s">
        <v>97</v>
      </c>
      <c r="AU7" s="464" t="s">
        <v>6</v>
      </c>
      <c r="AV7" s="464" t="s">
        <v>1077</v>
      </c>
      <c r="AW7" s="464" t="s">
        <v>1078</v>
      </c>
      <c r="AX7" s="464" t="s">
        <v>97</v>
      </c>
      <c r="AY7" s="464" t="s">
        <v>6</v>
      </c>
      <c r="AZ7" s="464" t="s">
        <v>1077</v>
      </c>
      <c r="BA7" s="464" t="s">
        <v>807</v>
      </c>
      <c r="BB7" s="464" t="s">
        <v>97</v>
      </c>
      <c r="BC7" s="464" t="s">
        <v>6</v>
      </c>
      <c r="BD7" s="464" t="s">
        <v>1077</v>
      </c>
      <c r="BE7" s="464" t="s">
        <v>1078</v>
      </c>
      <c r="BF7" s="464" t="s">
        <v>97</v>
      </c>
      <c r="BG7" s="464" t="s">
        <v>6</v>
      </c>
      <c r="BH7" s="464" t="s">
        <v>1077</v>
      </c>
      <c r="BI7" s="464" t="s">
        <v>1078</v>
      </c>
      <c r="BJ7" s="464" t="s">
        <v>97</v>
      </c>
      <c r="BK7" s="464" t="s">
        <v>6</v>
      </c>
      <c r="BL7" s="464" t="s">
        <v>1077</v>
      </c>
      <c r="BM7" s="464" t="s">
        <v>1078</v>
      </c>
      <c r="BN7" s="464" t="s">
        <v>97</v>
      </c>
      <c r="BO7" s="464" t="s">
        <v>6</v>
      </c>
      <c r="BP7" s="464" t="s">
        <v>1077</v>
      </c>
      <c r="BQ7" s="464" t="s">
        <v>1078</v>
      </c>
      <c r="BR7" s="464" t="s">
        <v>97</v>
      </c>
      <c r="BS7" s="464" t="s">
        <v>6</v>
      </c>
      <c r="BT7" s="464" t="s">
        <v>1077</v>
      </c>
      <c r="BU7" s="464" t="s">
        <v>1078</v>
      </c>
      <c r="BV7" s="464" t="s">
        <v>97</v>
      </c>
      <c r="BW7" s="464" t="s">
        <v>6</v>
      </c>
      <c r="BX7" s="464" t="s">
        <v>1077</v>
      </c>
      <c r="BY7" s="464" t="s">
        <v>1078</v>
      </c>
      <c r="BZ7" s="464" t="s">
        <v>97</v>
      </c>
      <c r="CA7" s="464" t="s">
        <v>6</v>
      </c>
      <c r="CB7" s="464" t="s">
        <v>1077</v>
      </c>
      <c r="CC7" s="464" t="s">
        <v>1078</v>
      </c>
      <c r="CD7" s="464" t="s">
        <v>97</v>
      </c>
      <c r="CE7" s="464" t="s">
        <v>6</v>
      </c>
      <c r="CF7" s="464" t="s">
        <v>1077</v>
      </c>
      <c r="CG7" s="464" t="s">
        <v>1078</v>
      </c>
      <c r="CH7" s="464" t="s">
        <v>97</v>
      </c>
      <c r="CI7" s="464" t="s">
        <v>6</v>
      </c>
      <c r="CJ7" s="464" t="s">
        <v>1077</v>
      </c>
      <c r="CK7" s="464" t="s">
        <v>1078</v>
      </c>
      <c r="CL7" s="464" t="s">
        <v>97</v>
      </c>
      <c r="CM7" s="464" t="s">
        <v>6</v>
      </c>
      <c r="CN7" s="464" t="s">
        <v>1077</v>
      </c>
      <c r="CO7" s="464" t="s">
        <v>1078</v>
      </c>
      <c r="CP7" s="464" t="s">
        <v>97</v>
      </c>
      <c r="CQ7" s="464" t="s">
        <v>6</v>
      </c>
      <c r="CR7" s="464" t="s">
        <v>1077</v>
      </c>
      <c r="CS7" s="464" t="s">
        <v>1078</v>
      </c>
      <c r="CT7" s="464" t="s">
        <v>97</v>
      </c>
      <c r="CU7" s="464" t="s">
        <v>6</v>
      </c>
      <c r="CV7" s="464" t="s">
        <v>1077</v>
      </c>
      <c r="CW7" s="464" t="s">
        <v>1078</v>
      </c>
      <c r="CX7" s="464" t="s">
        <v>97</v>
      </c>
      <c r="CY7" s="464" t="s">
        <v>6</v>
      </c>
      <c r="CZ7" s="464" t="s">
        <v>1077</v>
      </c>
      <c r="DA7" s="464" t="s">
        <v>1078</v>
      </c>
      <c r="DB7" s="464" t="s">
        <v>97</v>
      </c>
      <c r="DC7" s="464" t="s">
        <v>6</v>
      </c>
      <c r="DD7" s="464" t="s">
        <v>1077</v>
      </c>
      <c r="DE7" s="464" t="s">
        <v>1078</v>
      </c>
      <c r="DF7" s="464" t="s">
        <v>97</v>
      </c>
      <c r="DG7" s="464" t="s">
        <v>6</v>
      </c>
      <c r="DH7" s="464" t="s">
        <v>1077</v>
      </c>
      <c r="DI7" s="464" t="s">
        <v>1078</v>
      </c>
      <c r="DJ7" s="464" t="s">
        <v>97</v>
      </c>
      <c r="DK7" s="464" t="s">
        <v>6</v>
      </c>
      <c r="DL7" s="464" t="s">
        <v>1077</v>
      </c>
      <c r="DM7" s="464" t="s">
        <v>1078</v>
      </c>
      <c r="DN7" s="464" t="s">
        <v>97</v>
      </c>
      <c r="DO7" s="464" t="s">
        <v>6</v>
      </c>
      <c r="DP7" s="464" t="s">
        <v>1077</v>
      </c>
      <c r="DQ7" s="464" t="s">
        <v>1078</v>
      </c>
      <c r="DR7" s="464" t="s">
        <v>97</v>
      </c>
      <c r="DS7" s="464" t="s">
        <v>6</v>
      </c>
      <c r="DT7" s="464" t="s">
        <v>1077</v>
      </c>
      <c r="DU7" s="464" t="s">
        <v>1253</v>
      </c>
      <c r="DV7" s="464" t="s">
        <v>97</v>
      </c>
      <c r="DW7" s="464" t="s">
        <v>6</v>
      </c>
      <c r="DX7" s="464" t="s">
        <v>1077</v>
      </c>
      <c r="DY7" s="464" t="s">
        <v>1257</v>
      </c>
      <c r="DZ7" s="464" t="s">
        <v>97</v>
      </c>
      <c r="EA7" s="464" t="s">
        <v>6</v>
      </c>
      <c r="EB7" s="464" t="s">
        <v>1077</v>
      </c>
      <c r="EC7" s="464" t="s">
        <v>1261</v>
      </c>
      <c r="ED7" s="464" t="s">
        <v>97</v>
      </c>
      <c r="EE7" s="464" t="s">
        <v>6</v>
      </c>
      <c r="EF7" s="464" t="s">
        <v>1077</v>
      </c>
      <c r="EG7" s="464" t="s">
        <v>1078</v>
      </c>
      <c r="EH7" s="464" t="s">
        <v>97</v>
      </c>
      <c r="EI7" s="464" t="s">
        <v>6</v>
      </c>
      <c r="EJ7" s="464" t="s">
        <v>1077</v>
      </c>
      <c r="EK7" s="464" t="s">
        <v>1078</v>
      </c>
      <c r="EL7" s="464" t="s">
        <v>97</v>
      </c>
      <c r="EM7" s="464" t="s">
        <v>6</v>
      </c>
      <c r="EN7" s="464" t="s">
        <v>1077</v>
      </c>
      <c r="EO7" s="464" t="s">
        <v>1078</v>
      </c>
      <c r="EP7" s="464" t="s">
        <v>97</v>
      </c>
      <c r="EQ7" s="464" t="s">
        <v>6</v>
      </c>
      <c r="ER7" s="464" t="s">
        <v>1077</v>
      </c>
      <c r="ES7" s="464" t="s">
        <v>1078</v>
      </c>
      <c r="ET7" s="464" t="s">
        <v>97</v>
      </c>
      <c r="EU7" s="464" t="s">
        <v>6</v>
      </c>
      <c r="EV7" s="464" t="s">
        <v>1077</v>
      </c>
      <c r="EW7" s="464" t="s">
        <v>1078</v>
      </c>
      <c r="EX7" s="464" t="s">
        <v>97</v>
      </c>
      <c r="EY7" s="464" t="s">
        <v>6</v>
      </c>
      <c r="EZ7" s="464" t="s">
        <v>1077</v>
      </c>
      <c r="FA7" s="464" t="s">
        <v>1078</v>
      </c>
      <c r="FB7" s="464" t="s">
        <v>97</v>
      </c>
      <c r="FC7" s="464" t="s">
        <v>6</v>
      </c>
      <c r="FD7" s="464" t="s">
        <v>1077</v>
      </c>
      <c r="FE7" s="464" t="s">
        <v>1078</v>
      </c>
      <c r="FF7" s="464" t="s">
        <v>97</v>
      </c>
      <c r="FG7" s="464" t="s">
        <v>6</v>
      </c>
      <c r="FH7" s="464" t="s">
        <v>1077</v>
      </c>
      <c r="FI7" s="464" t="s">
        <v>1078</v>
      </c>
      <c r="FJ7" s="464" t="s">
        <v>97</v>
      </c>
      <c r="FK7" s="464" t="s">
        <v>6</v>
      </c>
      <c r="FL7" s="464" t="s">
        <v>1077</v>
      </c>
      <c r="FM7" s="464" t="s">
        <v>1212</v>
      </c>
      <c r="FN7" s="464" t="s">
        <v>97</v>
      </c>
      <c r="FO7" s="464" t="s">
        <v>6</v>
      </c>
      <c r="FP7" s="464" t="s">
        <v>1077</v>
      </c>
      <c r="FQ7" s="464" t="s">
        <v>1265</v>
      </c>
      <c r="FR7" s="464" t="s">
        <v>97</v>
      </c>
      <c r="FS7" s="464" t="s">
        <v>6</v>
      </c>
      <c r="FT7" s="464" t="s">
        <v>1077</v>
      </c>
      <c r="FU7" s="464" t="s">
        <v>1269</v>
      </c>
      <c r="FV7" s="464" t="s">
        <v>97</v>
      </c>
      <c r="FW7" s="464" t="s">
        <v>6</v>
      </c>
      <c r="FX7" s="464" t="s">
        <v>1077</v>
      </c>
      <c r="FY7" s="464" t="s">
        <v>1273</v>
      </c>
      <c r="FZ7" s="464" t="s">
        <v>97</v>
      </c>
      <c r="GA7" s="464" t="s">
        <v>6</v>
      </c>
      <c r="GB7" s="464" t="s">
        <v>1077</v>
      </c>
      <c r="GC7" s="464" t="s">
        <v>1276</v>
      </c>
      <c r="GD7" s="464" t="s">
        <v>97</v>
      </c>
      <c r="GE7" s="464" t="s">
        <v>6</v>
      </c>
      <c r="GF7" s="464" t="s">
        <v>1077</v>
      </c>
      <c r="GG7" s="464" t="s">
        <v>1281</v>
      </c>
      <c r="GH7" s="464" t="s">
        <v>97</v>
      </c>
      <c r="GI7" s="464" t="s">
        <v>6</v>
      </c>
      <c r="GJ7" s="464" t="s">
        <v>1077</v>
      </c>
      <c r="GK7" s="464" t="s">
        <v>1284</v>
      </c>
      <c r="GL7" s="464" t="s">
        <v>97</v>
      </c>
      <c r="GM7" s="464" t="s">
        <v>6</v>
      </c>
      <c r="GN7" s="464" t="s">
        <v>1077</v>
      </c>
      <c r="GO7" s="464" t="s">
        <v>1289</v>
      </c>
      <c r="GP7" s="464" t="s">
        <v>97</v>
      </c>
      <c r="GQ7" s="464" t="s">
        <v>6</v>
      </c>
      <c r="GR7" s="464" t="s">
        <v>1077</v>
      </c>
      <c r="GS7" s="464" t="s">
        <v>1292</v>
      </c>
      <c r="GT7" s="464" t="s">
        <v>97</v>
      </c>
      <c r="GU7" s="464" t="s">
        <v>6</v>
      </c>
      <c r="GV7" s="464" t="s">
        <v>1077</v>
      </c>
      <c r="GW7" s="464" t="s">
        <v>1078</v>
      </c>
      <c r="GX7" s="464" t="s">
        <v>97</v>
      </c>
      <c r="GY7" s="464" t="s">
        <v>6</v>
      </c>
      <c r="GZ7" s="464" t="s">
        <v>1077</v>
      </c>
      <c r="HA7" s="464" t="s">
        <v>1078</v>
      </c>
      <c r="HB7" s="464" t="s">
        <v>97</v>
      </c>
      <c r="HC7" s="464" t="s">
        <v>6</v>
      </c>
      <c r="HD7" s="464" t="s">
        <v>1077</v>
      </c>
      <c r="HE7" s="464" t="s">
        <v>1078</v>
      </c>
      <c r="HF7" s="464" t="s">
        <v>97</v>
      </c>
      <c r="HG7" s="464" t="s">
        <v>6</v>
      </c>
      <c r="HH7" s="464" t="s">
        <v>1077</v>
      </c>
      <c r="HI7" s="464" t="s">
        <v>1078</v>
      </c>
      <c r="HJ7" s="464" t="s">
        <v>97</v>
      </c>
      <c r="HK7" s="464" t="s">
        <v>6</v>
      </c>
      <c r="HL7" s="464" t="s">
        <v>1077</v>
      </c>
      <c r="HM7" s="464" t="s">
        <v>1078</v>
      </c>
      <c r="HN7" s="464" t="s">
        <v>97</v>
      </c>
      <c r="HO7" s="464" t="s">
        <v>6</v>
      </c>
      <c r="HP7" s="464" t="s">
        <v>1077</v>
      </c>
      <c r="HQ7" s="464" t="s">
        <v>1078</v>
      </c>
      <c r="HR7" s="464" t="s">
        <v>97</v>
      </c>
      <c r="HS7" s="464" t="s">
        <v>6</v>
      </c>
      <c r="HT7" s="464" t="s">
        <v>1077</v>
      </c>
      <c r="HU7" s="464" t="s">
        <v>1078</v>
      </c>
      <c r="HV7" s="464" t="s">
        <v>97</v>
      </c>
      <c r="HW7" s="464" t="s">
        <v>6</v>
      </c>
      <c r="HX7" s="464" t="s">
        <v>1077</v>
      </c>
      <c r="HY7" s="464" t="s">
        <v>1078</v>
      </c>
      <c r="HZ7" s="464" t="s">
        <v>97</v>
      </c>
      <c r="IA7" s="464" t="s">
        <v>6</v>
      </c>
      <c r="IB7" s="464" t="s">
        <v>1077</v>
      </c>
      <c r="IC7" s="464" t="s">
        <v>1078</v>
      </c>
      <c r="ID7" s="464" t="s">
        <v>97</v>
      </c>
      <c r="IE7" s="464" t="s">
        <v>6</v>
      </c>
      <c r="IF7" s="464" t="s">
        <v>1077</v>
      </c>
      <c r="IG7" s="464" t="s">
        <v>1078</v>
      </c>
      <c r="IH7" s="464" t="s">
        <v>97</v>
      </c>
      <c r="II7" s="464" t="s">
        <v>6</v>
      </c>
      <c r="IJ7" s="464" t="s">
        <v>1077</v>
      </c>
      <c r="IK7" s="464" t="s">
        <v>1078</v>
      </c>
      <c r="IL7" s="464" t="s">
        <v>97</v>
      </c>
      <c r="IM7" s="464" t="s">
        <v>6</v>
      </c>
      <c r="IN7" s="464" t="s">
        <v>1077</v>
      </c>
      <c r="IO7" s="464" t="s">
        <v>1078</v>
      </c>
      <c r="IP7" s="464" t="s">
        <v>97</v>
      </c>
      <c r="IQ7" s="464" t="s">
        <v>6</v>
      </c>
      <c r="IR7" s="464" t="s">
        <v>1077</v>
      </c>
      <c r="IS7" s="464" t="s">
        <v>1078</v>
      </c>
      <c r="IT7" s="464" t="s">
        <v>97</v>
      </c>
      <c r="IU7" s="464" t="s">
        <v>6</v>
      </c>
      <c r="IV7" s="464" t="s">
        <v>1077</v>
      </c>
      <c r="IW7" s="464" t="s">
        <v>1078</v>
      </c>
      <c r="IX7" s="464" t="s">
        <v>97</v>
      </c>
      <c r="IY7" s="464" t="s">
        <v>6</v>
      </c>
      <c r="IZ7" s="464" t="s">
        <v>1077</v>
      </c>
      <c r="JA7" s="464" t="s">
        <v>1078</v>
      </c>
      <c r="JB7" s="464" t="s">
        <v>97</v>
      </c>
      <c r="JC7" s="464" t="s">
        <v>6</v>
      </c>
      <c r="JD7" s="464" t="s">
        <v>1077</v>
      </c>
      <c r="JE7" s="464" t="s">
        <v>1078</v>
      </c>
      <c r="JF7" s="464" t="s">
        <v>97</v>
      </c>
      <c r="JG7" s="464" t="s">
        <v>6</v>
      </c>
      <c r="JH7" s="464" t="s">
        <v>1077</v>
      </c>
      <c r="JI7" s="464" t="s">
        <v>1078</v>
      </c>
      <c r="JJ7" s="464" t="s">
        <v>97</v>
      </c>
      <c r="JK7" s="464" t="s">
        <v>6</v>
      </c>
      <c r="JL7" s="464" t="s">
        <v>1077</v>
      </c>
      <c r="JM7" s="464" t="s">
        <v>1078</v>
      </c>
      <c r="JN7" s="464" t="s">
        <v>97</v>
      </c>
      <c r="JO7" s="464" t="s">
        <v>6</v>
      </c>
      <c r="JP7" s="464" t="s">
        <v>1077</v>
      </c>
      <c r="JQ7" s="464" t="s">
        <v>1078</v>
      </c>
      <c r="JR7" s="464" t="s">
        <v>97</v>
      </c>
      <c r="JS7" s="464" t="s">
        <v>6</v>
      </c>
      <c r="JT7" s="464" t="s">
        <v>1077</v>
      </c>
      <c r="JU7" s="464" t="s">
        <v>1078</v>
      </c>
      <c r="JV7" s="464" t="s">
        <v>97</v>
      </c>
      <c r="JW7" s="464" t="s">
        <v>6</v>
      </c>
      <c r="JX7" s="464" t="s">
        <v>1077</v>
      </c>
      <c r="JY7" s="464" t="s">
        <v>1078</v>
      </c>
      <c r="JZ7" s="464" t="s">
        <v>97</v>
      </c>
      <c r="KA7" s="464" t="s">
        <v>6</v>
      </c>
      <c r="KB7" s="464" t="s">
        <v>1077</v>
      </c>
      <c r="KC7" s="464" t="s">
        <v>1078</v>
      </c>
      <c r="KD7" s="464" t="s">
        <v>97</v>
      </c>
      <c r="KE7" s="464" t="s">
        <v>6</v>
      </c>
      <c r="KF7" s="464" t="s">
        <v>1077</v>
      </c>
      <c r="KG7" s="464" t="s">
        <v>1078</v>
      </c>
      <c r="KH7" s="464" t="s">
        <v>97</v>
      </c>
      <c r="KI7" s="464" t="s">
        <v>6</v>
      </c>
      <c r="KJ7" s="464" t="s">
        <v>1077</v>
      </c>
      <c r="KK7" s="464" t="s">
        <v>1078</v>
      </c>
      <c r="KL7" s="464" t="s">
        <v>97</v>
      </c>
      <c r="KM7" s="464" t="s">
        <v>6</v>
      </c>
      <c r="KN7" s="464" t="s">
        <v>1077</v>
      </c>
      <c r="KO7" s="464" t="s">
        <v>1078</v>
      </c>
      <c r="KP7" s="464" t="s">
        <v>97</v>
      </c>
      <c r="KQ7" s="464" t="s">
        <v>6</v>
      </c>
      <c r="KR7" s="464" t="s">
        <v>1077</v>
      </c>
      <c r="KS7" s="464" t="s">
        <v>1078</v>
      </c>
      <c r="KT7" s="464" t="s">
        <v>97</v>
      </c>
      <c r="KU7" s="464" t="s">
        <v>6</v>
      </c>
      <c r="KV7" s="464" t="s">
        <v>1077</v>
      </c>
      <c r="KW7" s="464" t="s">
        <v>1295</v>
      </c>
      <c r="KX7" s="464" t="s">
        <v>97</v>
      </c>
      <c r="KY7" s="464" t="s">
        <v>6</v>
      </c>
      <c r="KZ7" s="464" t="s">
        <v>1077</v>
      </c>
      <c r="LA7" s="464" t="s">
        <v>1300</v>
      </c>
      <c r="LB7" s="464" t="s">
        <v>97</v>
      </c>
      <c r="LC7" s="464" t="s">
        <v>6</v>
      </c>
      <c r="LD7" s="464" t="s">
        <v>1077</v>
      </c>
      <c r="LE7" s="464" t="s">
        <v>1302</v>
      </c>
      <c r="LF7" s="464" t="s">
        <v>97</v>
      </c>
      <c r="LG7" s="464" t="s">
        <v>6</v>
      </c>
      <c r="LH7" s="464" t="s">
        <v>1077</v>
      </c>
      <c r="LI7" s="464" t="s">
        <v>1305</v>
      </c>
      <c r="LJ7" s="464" t="s">
        <v>97</v>
      </c>
      <c r="LK7" s="464" t="s">
        <v>6</v>
      </c>
      <c r="LL7" s="464" t="s">
        <v>1077</v>
      </c>
      <c r="LM7" s="464" t="s">
        <v>1344</v>
      </c>
      <c r="LN7" s="464" t="s">
        <v>97</v>
      </c>
      <c r="LO7" s="464" t="s">
        <v>6</v>
      </c>
      <c r="LP7" s="464" t="s">
        <v>1077</v>
      </c>
      <c r="LQ7" s="464" t="s">
        <v>1343</v>
      </c>
      <c r="LR7" s="464" t="s">
        <v>97</v>
      </c>
      <c r="LS7" s="464" t="s">
        <v>6</v>
      </c>
      <c r="LT7" s="464" t="s">
        <v>1077</v>
      </c>
      <c r="LU7" s="464" t="s">
        <v>1316</v>
      </c>
      <c r="LV7" s="464" t="s">
        <v>97</v>
      </c>
      <c r="LW7" s="464" t="s">
        <v>6</v>
      </c>
      <c r="LX7" s="464" t="s">
        <v>1077</v>
      </c>
      <c r="LY7" s="464" t="s">
        <v>1342</v>
      </c>
      <c r="LZ7" s="464" t="s">
        <v>97</v>
      </c>
      <c r="MA7" s="464" t="s">
        <v>6</v>
      </c>
    </row>
    <row r="8" spans="1:339" ht="15.75" customHeight="1" x14ac:dyDescent="0.25">
      <c r="A8" s="400"/>
      <c r="B8" s="396"/>
      <c r="C8" s="385" t="s">
        <v>798</v>
      </c>
      <c r="D8" s="400" t="s">
        <v>1047</v>
      </c>
      <c r="E8" s="400"/>
      <c r="F8" s="396"/>
      <c r="G8" s="396"/>
      <c r="H8" s="465"/>
      <c r="I8" s="465"/>
      <c r="J8" s="465"/>
      <c r="K8" s="465"/>
      <c r="L8" s="465"/>
      <c r="M8" s="465"/>
      <c r="N8" s="465"/>
      <c r="O8" s="465"/>
      <c r="P8" s="465"/>
      <c r="Q8" s="465"/>
      <c r="R8" s="465"/>
      <c r="S8" s="465"/>
      <c r="T8" s="469"/>
      <c r="U8" s="469"/>
      <c r="V8" s="469"/>
      <c r="W8" s="469"/>
      <c r="X8" s="465"/>
      <c r="Y8" s="465"/>
      <c r="Z8" s="465"/>
      <c r="AA8" s="465"/>
      <c r="AB8" s="465"/>
      <c r="AC8" s="465"/>
      <c r="AD8" s="465"/>
      <c r="AE8" s="465"/>
      <c r="AF8" s="465"/>
      <c r="AG8" s="465"/>
      <c r="AH8" s="465"/>
      <c r="AI8" s="465"/>
      <c r="AJ8" s="465"/>
      <c r="AK8" s="465"/>
      <c r="AL8" s="465"/>
      <c r="AM8" s="465"/>
      <c r="AN8" s="465"/>
      <c r="AO8" s="465"/>
      <c r="AP8" s="465"/>
      <c r="AQ8" s="465"/>
      <c r="AR8" s="465"/>
      <c r="AS8" s="465"/>
      <c r="AT8" s="465"/>
      <c r="AU8" s="465"/>
      <c r="AV8" s="465"/>
      <c r="AW8" s="465"/>
      <c r="AX8" s="465"/>
      <c r="AY8" s="465"/>
      <c r="AZ8" s="465"/>
      <c r="BA8" s="465"/>
      <c r="BB8" s="465"/>
      <c r="BC8" s="465"/>
      <c r="BD8" s="465"/>
      <c r="BE8" s="465"/>
      <c r="BF8" s="465"/>
      <c r="BG8" s="465"/>
      <c r="BH8" s="465"/>
      <c r="BI8" s="465"/>
      <c r="BJ8" s="465"/>
      <c r="BK8" s="465"/>
      <c r="BL8" s="465"/>
      <c r="BM8" s="465"/>
      <c r="BN8" s="465"/>
      <c r="BO8" s="465"/>
      <c r="BP8" s="465"/>
      <c r="BQ8" s="465"/>
      <c r="BR8" s="465"/>
      <c r="BS8" s="465"/>
      <c r="BT8" s="465"/>
      <c r="BU8" s="465"/>
      <c r="BV8" s="465"/>
      <c r="BW8" s="465"/>
      <c r="BX8" s="465"/>
      <c r="BY8" s="465"/>
      <c r="BZ8" s="465"/>
      <c r="CA8" s="465"/>
      <c r="CB8" s="465"/>
      <c r="CC8" s="465"/>
      <c r="CD8" s="465"/>
      <c r="CE8" s="465"/>
      <c r="CF8" s="465"/>
      <c r="CG8" s="465"/>
      <c r="CH8" s="465"/>
      <c r="CI8" s="465"/>
      <c r="CJ8" s="465"/>
      <c r="CK8" s="465"/>
      <c r="CL8" s="465"/>
      <c r="CM8" s="465"/>
      <c r="CN8" s="465"/>
      <c r="CO8" s="465"/>
      <c r="CP8" s="465"/>
      <c r="CQ8" s="465"/>
      <c r="CR8" s="465"/>
      <c r="CS8" s="465"/>
      <c r="CT8" s="465"/>
      <c r="CU8" s="465"/>
      <c r="CV8" s="465"/>
      <c r="CW8" s="465"/>
      <c r="CX8" s="465"/>
      <c r="CY8" s="465"/>
      <c r="CZ8" s="465"/>
      <c r="DA8" s="465"/>
      <c r="DB8" s="465"/>
      <c r="DC8" s="465"/>
      <c r="DD8" s="465"/>
      <c r="DE8" s="465"/>
      <c r="DF8" s="465"/>
      <c r="DG8" s="465"/>
      <c r="DH8" s="465"/>
      <c r="DI8" s="465"/>
      <c r="DJ8" s="465"/>
      <c r="DK8" s="465"/>
      <c r="DL8" s="465"/>
      <c r="DM8" s="465"/>
      <c r="DN8" s="465"/>
      <c r="DO8" s="465"/>
      <c r="DP8" s="465"/>
      <c r="DQ8" s="465"/>
      <c r="DR8" s="465"/>
      <c r="DS8" s="465"/>
      <c r="DT8" s="465"/>
      <c r="DU8" s="465"/>
      <c r="DV8" s="465"/>
      <c r="DW8" s="465"/>
      <c r="DX8" s="465"/>
      <c r="DY8" s="465"/>
      <c r="DZ8" s="465"/>
      <c r="EA8" s="465"/>
      <c r="EB8" s="465"/>
      <c r="EC8" s="465"/>
      <c r="ED8" s="465"/>
      <c r="EE8" s="465"/>
      <c r="EF8" s="465"/>
      <c r="EG8" s="465"/>
      <c r="EH8" s="465"/>
      <c r="EI8" s="465"/>
      <c r="EJ8" s="465"/>
      <c r="EK8" s="465"/>
      <c r="EL8" s="465"/>
      <c r="EM8" s="465"/>
      <c r="EN8" s="465"/>
      <c r="EO8" s="465"/>
      <c r="EP8" s="465"/>
      <c r="EQ8" s="465"/>
      <c r="ER8" s="465"/>
      <c r="ES8" s="465"/>
      <c r="ET8" s="465"/>
      <c r="EU8" s="465"/>
      <c r="EV8" s="465"/>
      <c r="EW8" s="465"/>
      <c r="EX8" s="465"/>
      <c r="EY8" s="465"/>
      <c r="EZ8" s="465"/>
      <c r="FA8" s="465"/>
      <c r="FB8" s="465"/>
      <c r="FC8" s="465"/>
      <c r="FD8" s="465"/>
      <c r="FE8" s="465"/>
      <c r="FF8" s="465"/>
      <c r="FG8" s="465"/>
      <c r="FH8" s="465"/>
      <c r="FI8" s="465"/>
      <c r="FJ8" s="465"/>
      <c r="FK8" s="465"/>
      <c r="FL8" s="465"/>
      <c r="FM8" s="465"/>
      <c r="FN8" s="465"/>
      <c r="FO8" s="465"/>
      <c r="FP8" s="465"/>
      <c r="FQ8" s="465"/>
      <c r="FR8" s="465"/>
      <c r="FS8" s="465"/>
      <c r="FT8" s="465"/>
      <c r="FU8" s="465"/>
      <c r="FV8" s="465"/>
      <c r="FW8" s="465"/>
      <c r="FX8" s="465"/>
      <c r="FY8" s="465"/>
      <c r="FZ8" s="465"/>
      <c r="GA8" s="465"/>
      <c r="GB8" s="465"/>
      <c r="GC8" s="465"/>
      <c r="GD8" s="465"/>
      <c r="GE8" s="465"/>
      <c r="GF8" s="465"/>
      <c r="GG8" s="465"/>
      <c r="GH8" s="465"/>
      <c r="GI8" s="465"/>
      <c r="GJ8" s="465"/>
      <c r="GK8" s="465"/>
      <c r="GL8" s="465"/>
      <c r="GM8" s="465"/>
      <c r="GN8" s="465"/>
      <c r="GO8" s="465"/>
      <c r="GP8" s="465"/>
      <c r="GQ8" s="465"/>
      <c r="GR8" s="465"/>
      <c r="GS8" s="465"/>
      <c r="GT8" s="465"/>
      <c r="GU8" s="465"/>
      <c r="GV8" s="465"/>
      <c r="GW8" s="465"/>
      <c r="GX8" s="465"/>
      <c r="GY8" s="465"/>
      <c r="GZ8" s="465"/>
      <c r="HA8" s="465"/>
      <c r="HB8" s="465"/>
      <c r="HC8" s="465"/>
      <c r="HD8" s="465"/>
      <c r="HE8" s="465"/>
      <c r="HF8" s="465"/>
      <c r="HG8" s="465"/>
      <c r="HH8" s="465"/>
      <c r="HI8" s="465"/>
      <c r="HJ8" s="465"/>
      <c r="HK8" s="465"/>
      <c r="HL8" s="465"/>
      <c r="HM8" s="465"/>
      <c r="HN8" s="465"/>
      <c r="HO8" s="465"/>
      <c r="HP8" s="465"/>
      <c r="HQ8" s="465"/>
      <c r="HR8" s="465"/>
      <c r="HS8" s="465"/>
      <c r="HT8" s="465"/>
      <c r="HU8" s="465"/>
      <c r="HV8" s="465"/>
      <c r="HW8" s="465"/>
      <c r="HX8" s="465"/>
      <c r="HY8" s="465"/>
      <c r="HZ8" s="465"/>
      <c r="IA8" s="465"/>
      <c r="IB8" s="465"/>
      <c r="IC8" s="465"/>
      <c r="ID8" s="465"/>
      <c r="IE8" s="465"/>
      <c r="IF8" s="465"/>
      <c r="IG8" s="465"/>
      <c r="IH8" s="465"/>
      <c r="II8" s="465"/>
      <c r="IJ8" s="465"/>
      <c r="IK8" s="465"/>
      <c r="IL8" s="465"/>
      <c r="IM8" s="465"/>
      <c r="IN8" s="465"/>
      <c r="IO8" s="465"/>
      <c r="IP8" s="465"/>
      <c r="IQ8" s="465"/>
      <c r="IR8" s="465"/>
      <c r="IS8" s="465"/>
      <c r="IT8" s="465"/>
      <c r="IU8" s="465"/>
      <c r="IV8" s="465"/>
      <c r="IW8" s="465"/>
      <c r="IX8" s="465"/>
      <c r="IY8" s="465"/>
      <c r="IZ8" s="465"/>
      <c r="JA8" s="465"/>
      <c r="JB8" s="465"/>
      <c r="JC8" s="465"/>
      <c r="JD8" s="465"/>
      <c r="JE8" s="465"/>
      <c r="JF8" s="465"/>
      <c r="JG8" s="465"/>
      <c r="JH8" s="465"/>
      <c r="JI8" s="465"/>
      <c r="JJ8" s="465"/>
      <c r="JK8" s="465"/>
      <c r="JL8" s="465"/>
      <c r="JM8" s="465"/>
      <c r="JN8" s="465"/>
      <c r="JO8" s="465"/>
      <c r="JP8" s="465"/>
      <c r="JQ8" s="465"/>
      <c r="JR8" s="465"/>
      <c r="JS8" s="465"/>
      <c r="JT8" s="465"/>
      <c r="JU8" s="465"/>
      <c r="JV8" s="465"/>
      <c r="JW8" s="465"/>
      <c r="JX8" s="465"/>
      <c r="JY8" s="465"/>
      <c r="JZ8" s="465"/>
      <c r="KA8" s="465"/>
      <c r="KB8" s="465"/>
      <c r="KC8" s="465"/>
      <c r="KD8" s="465"/>
      <c r="KE8" s="465"/>
      <c r="KF8" s="465"/>
      <c r="KG8" s="465"/>
      <c r="KH8" s="465"/>
      <c r="KI8" s="465"/>
      <c r="KJ8" s="465"/>
      <c r="KK8" s="465"/>
      <c r="KL8" s="465"/>
      <c r="KM8" s="465"/>
      <c r="KN8" s="465"/>
      <c r="KO8" s="465"/>
      <c r="KP8" s="465"/>
      <c r="KQ8" s="465"/>
      <c r="KR8" s="465"/>
      <c r="KS8" s="465"/>
      <c r="KT8" s="465"/>
      <c r="KU8" s="465"/>
      <c r="KV8" s="465"/>
      <c r="KW8" s="465"/>
      <c r="KX8" s="465"/>
      <c r="KY8" s="465"/>
      <c r="KZ8" s="465"/>
      <c r="LA8" s="465"/>
      <c r="LB8" s="465"/>
      <c r="LC8" s="465"/>
      <c r="LD8" s="465"/>
      <c r="LE8" s="465"/>
      <c r="LF8" s="465"/>
      <c r="LG8" s="465"/>
      <c r="LH8" s="465"/>
      <c r="LI8" s="465"/>
      <c r="LJ8" s="465"/>
      <c r="LK8" s="465"/>
      <c r="LL8" s="465"/>
      <c r="LM8" s="465"/>
      <c r="LN8" s="465"/>
      <c r="LO8" s="465"/>
      <c r="LP8" s="465"/>
      <c r="LQ8" s="465"/>
      <c r="LR8" s="465"/>
      <c r="LS8" s="465"/>
      <c r="LT8" s="465"/>
      <c r="LU8" s="465"/>
      <c r="LV8" s="465"/>
      <c r="LW8" s="465"/>
      <c r="LX8" s="465"/>
      <c r="LY8" s="465"/>
      <c r="LZ8" s="465"/>
      <c r="MA8" s="465"/>
    </row>
    <row r="9" spans="1:339" ht="69.75" customHeight="1" x14ac:dyDescent="0.25">
      <c r="A9" s="400"/>
      <c r="B9" s="386"/>
      <c r="C9" s="386"/>
      <c r="D9" s="329" t="s">
        <v>1048</v>
      </c>
      <c r="E9" s="352" t="s">
        <v>1049</v>
      </c>
      <c r="F9" s="386"/>
      <c r="G9" s="386"/>
      <c r="H9" s="466"/>
      <c r="I9" s="466"/>
      <c r="J9" s="466"/>
      <c r="K9" s="466"/>
      <c r="L9" s="466"/>
      <c r="M9" s="466"/>
      <c r="N9" s="466"/>
      <c r="O9" s="466"/>
      <c r="P9" s="466"/>
      <c r="Q9" s="466"/>
      <c r="R9" s="466"/>
      <c r="S9" s="466"/>
      <c r="T9" s="469"/>
      <c r="U9" s="469"/>
      <c r="V9" s="469"/>
      <c r="W9" s="469"/>
      <c r="X9" s="466"/>
      <c r="Y9" s="466"/>
      <c r="Z9" s="466"/>
      <c r="AA9" s="466"/>
      <c r="AB9" s="466"/>
      <c r="AC9" s="466"/>
      <c r="AD9" s="466"/>
      <c r="AE9" s="466"/>
      <c r="AF9" s="466"/>
      <c r="AG9" s="466"/>
      <c r="AH9" s="466"/>
      <c r="AI9" s="466"/>
      <c r="AJ9" s="466"/>
      <c r="AK9" s="466"/>
      <c r="AL9" s="466"/>
      <c r="AM9" s="466"/>
      <c r="AN9" s="466"/>
      <c r="AO9" s="466"/>
      <c r="AP9" s="466"/>
      <c r="AQ9" s="466"/>
      <c r="AR9" s="466"/>
      <c r="AS9" s="466"/>
      <c r="AT9" s="466"/>
      <c r="AU9" s="466"/>
      <c r="AV9" s="466"/>
      <c r="AW9" s="466"/>
      <c r="AX9" s="466"/>
      <c r="AY9" s="466"/>
      <c r="AZ9" s="466"/>
      <c r="BA9" s="466"/>
      <c r="BB9" s="466"/>
      <c r="BC9" s="466"/>
      <c r="BD9" s="466"/>
      <c r="BE9" s="466"/>
      <c r="BF9" s="466"/>
      <c r="BG9" s="466"/>
      <c r="BH9" s="466"/>
      <c r="BI9" s="466"/>
      <c r="BJ9" s="466"/>
      <c r="BK9" s="466"/>
      <c r="BL9" s="466"/>
      <c r="BM9" s="466"/>
      <c r="BN9" s="466"/>
      <c r="BO9" s="466"/>
      <c r="BP9" s="466"/>
      <c r="BQ9" s="466"/>
      <c r="BR9" s="466"/>
      <c r="BS9" s="466"/>
      <c r="BT9" s="466"/>
      <c r="BU9" s="466"/>
      <c r="BV9" s="466"/>
      <c r="BW9" s="466"/>
      <c r="BX9" s="466"/>
      <c r="BY9" s="466"/>
      <c r="BZ9" s="466"/>
      <c r="CA9" s="466"/>
      <c r="CB9" s="466"/>
      <c r="CC9" s="466"/>
      <c r="CD9" s="466"/>
      <c r="CE9" s="466"/>
      <c r="CF9" s="466"/>
      <c r="CG9" s="466"/>
      <c r="CH9" s="466"/>
      <c r="CI9" s="466"/>
      <c r="CJ9" s="466"/>
      <c r="CK9" s="466"/>
      <c r="CL9" s="466"/>
      <c r="CM9" s="466"/>
      <c r="CN9" s="466"/>
      <c r="CO9" s="466"/>
      <c r="CP9" s="466"/>
      <c r="CQ9" s="466"/>
      <c r="CR9" s="466"/>
      <c r="CS9" s="466"/>
      <c r="CT9" s="466"/>
      <c r="CU9" s="466"/>
      <c r="CV9" s="466"/>
      <c r="CW9" s="466"/>
      <c r="CX9" s="466"/>
      <c r="CY9" s="466"/>
      <c r="CZ9" s="466"/>
      <c r="DA9" s="466"/>
      <c r="DB9" s="466"/>
      <c r="DC9" s="466"/>
      <c r="DD9" s="466"/>
      <c r="DE9" s="466"/>
      <c r="DF9" s="466"/>
      <c r="DG9" s="466"/>
      <c r="DH9" s="466"/>
      <c r="DI9" s="466"/>
      <c r="DJ9" s="466"/>
      <c r="DK9" s="466"/>
      <c r="DL9" s="466"/>
      <c r="DM9" s="466"/>
      <c r="DN9" s="466"/>
      <c r="DO9" s="466"/>
      <c r="DP9" s="466"/>
      <c r="DQ9" s="466"/>
      <c r="DR9" s="466"/>
      <c r="DS9" s="466"/>
      <c r="DT9" s="466"/>
      <c r="DU9" s="466"/>
      <c r="DV9" s="466"/>
      <c r="DW9" s="466"/>
      <c r="DX9" s="466"/>
      <c r="DY9" s="466"/>
      <c r="DZ9" s="466"/>
      <c r="EA9" s="466"/>
      <c r="EB9" s="466"/>
      <c r="EC9" s="466"/>
      <c r="ED9" s="466"/>
      <c r="EE9" s="466"/>
      <c r="EF9" s="466"/>
      <c r="EG9" s="466"/>
      <c r="EH9" s="466"/>
      <c r="EI9" s="466"/>
      <c r="EJ9" s="466"/>
      <c r="EK9" s="466"/>
      <c r="EL9" s="466"/>
      <c r="EM9" s="466"/>
      <c r="EN9" s="466"/>
      <c r="EO9" s="466"/>
      <c r="EP9" s="466"/>
      <c r="EQ9" s="466"/>
      <c r="ER9" s="466"/>
      <c r="ES9" s="466"/>
      <c r="ET9" s="466"/>
      <c r="EU9" s="466"/>
      <c r="EV9" s="466"/>
      <c r="EW9" s="466"/>
      <c r="EX9" s="466"/>
      <c r="EY9" s="466"/>
      <c r="EZ9" s="466"/>
      <c r="FA9" s="466"/>
      <c r="FB9" s="466"/>
      <c r="FC9" s="466"/>
      <c r="FD9" s="466"/>
      <c r="FE9" s="466"/>
      <c r="FF9" s="466"/>
      <c r="FG9" s="466"/>
      <c r="FH9" s="466"/>
      <c r="FI9" s="466"/>
      <c r="FJ9" s="466"/>
      <c r="FK9" s="466"/>
      <c r="FL9" s="466"/>
      <c r="FM9" s="466"/>
      <c r="FN9" s="466"/>
      <c r="FO9" s="466"/>
      <c r="FP9" s="466"/>
      <c r="FQ9" s="466"/>
      <c r="FR9" s="466"/>
      <c r="FS9" s="466"/>
      <c r="FT9" s="466"/>
      <c r="FU9" s="466"/>
      <c r="FV9" s="466"/>
      <c r="FW9" s="466"/>
      <c r="FX9" s="466"/>
      <c r="FY9" s="466"/>
      <c r="FZ9" s="466"/>
      <c r="GA9" s="466"/>
      <c r="GB9" s="466"/>
      <c r="GC9" s="466"/>
      <c r="GD9" s="466"/>
      <c r="GE9" s="466"/>
      <c r="GF9" s="466"/>
      <c r="GG9" s="466"/>
      <c r="GH9" s="466"/>
      <c r="GI9" s="466"/>
      <c r="GJ9" s="466"/>
      <c r="GK9" s="466"/>
      <c r="GL9" s="466"/>
      <c r="GM9" s="466"/>
      <c r="GN9" s="466"/>
      <c r="GO9" s="466"/>
      <c r="GP9" s="466"/>
      <c r="GQ9" s="466"/>
      <c r="GR9" s="466"/>
      <c r="GS9" s="466"/>
      <c r="GT9" s="466"/>
      <c r="GU9" s="466"/>
      <c r="GV9" s="466"/>
      <c r="GW9" s="466"/>
      <c r="GX9" s="466"/>
      <c r="GY9" s="466"/>
      <c r="GZ9" s="466"/>
      <c r="HA9" s="466"/>
      <c r="HB9" s="466"/>
      <c r="HC9" s="466"/>
      <c r="HD9" s="466"/>
      <c r="HE9" s="466"/>
      <c r="HF9" s="466"/>
      <c r="HG9" s="466"/>
      <c r="HH9" s="466"/>
      <c r="HI9" s="466"/>
      <c r="HJ9" s="466"/>
      <c r="HK9" s="466"/>
      <c r="HL9" s="466"/>
      <c r="HM9" s="466"/>
      <c r="HN9" s="466"/>
      <c r="HO9" s="466"/>
      <c r="HP9" s="466"/>
      <c r="HQ9" s="466"/>
      <c r="HR9" s="466"/>
      <c r="HS9" s="466"/>
      <c r="HT9" s="466"/>
      <c r="HU9" s="466"/>
      <c r="HV9" s="466"/>
      <c r="HW9" s="466"/>
      <c r="HX9" s="466"/>
      <c r="HY9" s="466"/>
      <c r="HZ9" s="466"/>
      <c r="IA9" s="466"/>
      <c r="IB9" s="466"/>
      <c r="IC9" s="466"/>
      <c r="ID9" s="466"/>
      <c r="IE9" s="466"/>
      <c r="IF9" s="466"/>
      <c r="IG9" s="466"/>
      <c r="IH9" s="466"/>
      <c r="II9" s="466"/>
      <c r="IJ9" s="466"/>
      <c r="IK9" s="466"/>
      <c r="IL9" s="466"/>
      <c r="IM9" s="466"/>
      <c r="IN9" s="466"/>
      <c r="IO9" s="466"/>
      <c r="IP9" s="466"/>
      <c r="IQ9" s="466"/>
      <c r="IR9" s="466"/>
      <c r="IS9" s="466"/>
      <c r="IT9" s="466"/>
      <c r="IU9" s="466"/>
      <c r="IV9" s="466"/>
      <c r="IW9" s="466"/>
      <c r="IX9" s="466"/>
      <c r="IY9" s="466"/>
      <c r="IZ9" s="466"/>
      <c r="JA9" s="466"/>
      <c r="JB9" s="466"/>
      <c r="JC9" s="466"/>
      <c r="JD9" s="466"/>
      <c r="JE9" s="466"/>
      <c r="JF9" s="466"/>
      <c r="JG9" s="466"/>
      <c r="JH9" s="466"/>
      <c r="JI9" s="466"/>
      <c r="JJ9" s="466"/>
      <c r="JK9" s="466"/>
      <c r="JL9" s="466"/>
      <c r="JM9" s="466"/>
      <c r="JN9" s="466"/>
      <c r="JO9" s="466"/>
      <c r="JP9" s="466"/>
      <c r="JQ9" s="466"/>
      <c r="JR9" s="466"/>
      <c r="JS9" s="466"/>
      <c r="JT9" s="466"/>
      <c r="JU9" s="466"/>
      <c r="JV9" s="466"/>
      <c r="JW9" s="466"/>
      <c r="JX9" s="466"/>
      <c r="JY9" s="466"/>
      <c r="JZ9" s="466"/>
      <c r="KA9" s="466"/>
      <c r="KB9" s="466"/>
      <c r="KC9" s="466"/>
      <c r="KD9" s="466"/>
      <c r="KE9" s="466"/>
      <c r="KF9" s="466"/>
      <c r="KG9" s="466"/>
      <c r="KH9" s="466"/>
      <c r="KI9" s="466"/>
      <c r="KJ9" s="466"/>
      <c r="KK9" s="466"/>
      <c r="KL9" s="466"/>
      <c r="KM9" s="466"/>
      <c r="KN9" s="466"/>
      <c r="KO9" s="466"/>
      <c r="KP9" s="466"/>
      <c r="KQ9" s="466"/>
      <c r="KR9" s="466"/>
      <c r="KS9" s="466"/>
      <c r="KT9" s="466"/>
      <c r="KU9" s="466"/>
      <c r="KV9" s="466"/>
      <c r="KW9" s="466"/>
      <c r="KX9" s="466"/>
      <c r="KY9" s="466"/>
      <c r="KZ9" s="466"/>
      <c r="LA9" s="466"/>
      <c r="LB9" s="466"/>
      <c r="LC9" s="466"/>
      <c r="LD9" s="466"/>
      <c r="LE9" s="466"/>
      <c r="LF9" s="466"/>
      <c r="LG9" s="466"/>
      <c r="LH9" s="466"/>
      <c r="LI9" s="466"/>
      <c r="LJ9" s="466"/>
      <c r="LK9" s="466"/>
      <c r="LL9" s="466"/>
      <c r="LM9" s="466"/>
      <c r="LN9" s="466"/>
      <c r="LO9" s="466"/>
      <c r="LP9" s="466"/>
      <c r="LQ9" s="466"/>
      <c r="LR9" s="466"/>
      <c r="LS9" s="466"/>
      <c r="LT9" s="466"/>
      <c r="LU9" s="466"/>
      <c r="LV9" s="466"/>
      <c r="LW9" s="466"/>
      <c r="LX9" s="466"/>
      <c r="LY9" s="466"/>
      <c r="LZ9" s="466"/>
      <c r="MA9" s="466"/>
    </row>
    <row r="10" spans="1:339" s="18" customFormat="1" ht="42.75" customHeight="1" x14ac:dyDescent="0.25">
      <c r="A10" s="147" t="s">
        <v>158</v>
      </c>
      <c r="B10" s="158">
        <f>H10+L10+P10+T10+X10+AB10+AF10+AJ10+AN10+AR10+AV10+AZ10+BD10+BH10+BL10+BP10+BT10+BX10+CB10+CF10+CJ10+CN10+CR10+CV10+CZ10+DD10+DH10+DL10+DP10+DT10+DX10+EB10+EF10+EJ10+EN10+ER10+EV10+EZ10+FD10+FH10+FL10+FP10+FT10+FX10+GB10+GF10+GJ10+GN10+GR10+GV10+GZ10+HD10+HH10+HL10+HP10+HT10+IB10+IF10+IJ10+IN10+IR10+IV10+IZ10+JD10+JH10+JL10+JP10+JT10</f>
        <v>508526.39999999997</v>
      </c>
      <c r="C10" s="158">
        <f>I10+M10+Q10+U10+Y10+AC10+AG10+AK10+AO10+AS10+AW10+BA10+BE10+BI10+BM10+BQ10+BU10+BY10+CC10+CG10+CK10+CO10+CS10+CW10+DA10+DE10+DI10+DM10+DQ10+DU10+DY10+EC10+EG10+EK10+EO10+ES10+EW10+FA10+FE10+FI10+FM10+FQ10+FU10+FY10+GC10+GG10+GK10+GO10+GS10+GW10+HA10+HE10+HI10+HM10+HQ10+HU10+HY10+IC10+IG10+IK10+IO10+IS10+IW10+JA10+JE10+JI10+JM10+JQ10+JU10+JY10+KC10+KG10+KK10+KO10+KS10+KW10+LA10+LE10+LI10+LM10+LQ10+LU10+LY10</f>
        <v>4587193.4312700005</v>
      </c>
      <c r="D10" s="158">
        <f>I10+M10+Q10+U10+Y10+AC10+AG10+AK10+AO10+AS10+AW10+BA10+BE10+BI10+BM10+BQ10+BU10+BY10+CC10+CG10+CK10+CO10+CS10+CW10+DA10+DE10+DI10+DM10+DQ10+EG10+EK10+EO10+ES10+EW10+FA10+FE10+FI10+FM10-30000+GW10+HA10+HE10+HI10+HM10+HQ10+HU10+HY10+IC10+IG10+IK10+IO10+IS10+IW10+JA10+JE10+JI10+JM10+JQ10+JU10+JY10+KC10+KG10+KO10+KS10</f>
        <v>4242952.9622900011</v>
      </c>
      <c r="E10" s="158">
        <f>DU10+DY10+EC10+FQ10+30000+FU10+FY10+GC10+GG10+GK10+GO10+GS10+KW10+LA10+LE10+LI10+LM10+LQ10+LU10+LY10</f>
        <v>344240.46898000001</v>
      </c>
      <c r="F10" s="158">
        <f>J10+N10+R10+V10+Z10+AD10+AH10+AL10+AP10+AT10+AX10+BB10+BF10+BJ10+BN10+BR10+BV10+BZ10+CD10+CH10+CL10+CP10+CT10+CX10+DB10+DF10+DJ10+DN10+DR10+DV10+DZ10+ED10+EH10+EL10+EP10+ET10+EX10+FB10+FF10+FJ10+FN10+FR10+FV10+FZ10+GD10+GH10+GL10+GP10+GT10+GX10+HB10+HF10+HJ10+HN10+HR10+HV10+HZ10+ID10+IH10+IL10+IP10+IT10+IX10+JB10+JF10+JJ10+JN10+JR10+JV10+JZ10+KD10+KH10+KL10+KP10+KT10+KX10+LB10+LF10+LJ10+LN10+LR10+LV10+LZ10</f>
        <v>2595308.2359600002</v>
      </c>
      <c r="G10" s="158">
        <f t="shared" ref="G10:G23" si="0">F10/C10*100</f>
        <v>56.577257419935499</v>
      </c>
      <c r="H10" s="156">
        <f t="shared" ref="H10:J11" si="1">H13+H16+H19+H24+H30+H35+H43+H47+H53+H57+H61+H67+H71+H76+H80+H87+H92+H95+H99+H107+H115+H119+H126+H131+H145+H148+H152+H158+H167+H171+H174+H179+H185+H188+H193+H201+H206</f>
        <v>100000</v>
      </c>
      <c r="I10" s="156">
        <f t="shared" si="1"/>
        <v>100000</v>
      </c>
      <c r="J10" s="156">
        <f t="shared" si="1"/>
        <v>88813.434450000015</v>
      </c>
      <c r="K10" s="157">
        <f>J10/I10*100</f>
        <v>88.813434450000017</v>
      </c>
      <c r="L10" s="156">
        <f t="shared" ref="L10:N11" si="2">L13+L16+L19+L24+L30+L35+L43+L47+L53+L57+L61+L67+L71+L76+L80+L87+L92+L95+L99+L107+L115+L119+L126+L131+L145+L148+L152+L158+L167+L171+L174+L179+L185+L188+L193+L201+L206</f>
        <v>36576.800000000003</v>
      </c>
      <c r="M10" s="156">
        <f t="shared" si="2"/>
        <v>36576.800000000003</v>
      </c>
      <c r="N10" s="156">
        <f t="shared" si="2"/>
        <v>34313.343739999997</v>
      </c>
      <c r="O10" s="157">
        <f>N10/M10*100</f>
        <v>93.81177068524309</v>
      </c>
      <c r="P10" s="156">
        <f t="shared" ref="P10:R11" si="3">P13+P16+P19+P24+P30+P35+P43+P47+P53+P57+P61+P67+P71+P76+P80+P87+P92+P95+P99+P107+P115+P119+P126+P131+P145+P148+P152+P158+P167+P171+P174+P179+P185+P188+P193+P201+P206</f>
        <v>41658</v>
      </c>
      <c r="Q10" s="156">
        <f t="shared" si="3"/>
        <v>41635</v>
      </c>
      <c r="R10" s="156">
        <f t="shared" si="3"/>
        <v>29847.697420000008</v>
      </c>
      <c r="S10" s="156">
        <f>R10/Q10*100</f>
        <v>71.688957415635898</v>
      </c>
      <c r="T10" s="156">
        <f t="shared" ref="T10:V11" si="4">T13+T16+T19+T24+T30+T35+T43+T47+T53+T57+T61+T67+T71+T76+T80+T87+T92+T95+T99+T107+T115+T119+T126+T131+T145+T148+T152+T158+T167+T171+T174+T179+T185+T188+T193+T201+T206</f>
        <v>153485</v>
      </c>
      <c r="U10" s="156">
        <f t="shared" si="4"/>
        <v>153508</v>
      </c>
      <c r="V10" s="156">
        <f t="shared" si="4"/>
        <v>112882.16591</v>
      </c>
      <c r="W10" s="156">
        <f>V10/U10*100</f>
        <v>73.53503785470464</v>
      </c>
      <c r="X10" s="156">
        <f t="shared" ref="X10:Z11" si="5">X13+X16+X19+X24+X30+X35+X43+X47+X53+X57+X61+X67+X71+X76+X80+X87+X92+X95+X99+X107+X115+X119+X126+X131+X145+X148+X152+X158+X167+X171+X174+X179+X185+X188+X193+X201+X206</f>
        <v>30349</v>
      </c>
      <c r="Y10" s="156">
        <f t="shared" si="5"/>
        <v>30349</v>
      </c>
      <c r="Z10" s="156">
        <f t="shared" si="5"/>
        <v>18371.431620000003</v>
      </c>
      <c r="AA10" s="156">
        <f>Z10/Y10*100</f>
        <v>60.5338944281525</v>
      </c>
      <c r="AB10" s="156">
        <f t="shared" ref="AB10:AD11" si="6">AB13+AB16+AB19+AB24+AB30+AB35+AB43+AB47+AB53+AB57+AB61+AB67+AB71+AB76+AB80+AB87+AB92+AB95+AB99+AB107+AB115+AB119+AB126+AB131+AB145+AB148+AB152+AB158+AB167+AB171+AB174+AB179+AB185+AB188+AB193+AB201+AB206</f>
        <v>8070</v>
      </c>
      <c r="AC10" s="156">
        <f t="shared" si="6"/>
        <v>8070</v>
      </c>
      <c r="AD10" s="156">
        <f t="shared" si="6"/>
        <v>7048.5254999999997</v>
      </c>
      <c r="AE10" s="156">
        <f>AD10/AC10*100</f>
        <v>87.342323420074337</v>
      </c>
      <c r="AF10" s="156"/>
      <c r="AG10" s="156"/>
      <c r="AH10" s="156"/>
      <c r="AI10" s="156"/>
      <c r="AJ10" s="156"/>
      <c r="AK10" s="156">
        <f>AK13+AK16+AK19+AK24+AK30+AK35+AK43+AK47+AK53+AK57+AK61+AK67+AK71+AK76+AK80+AK87+AK92+AK95+AK99+AK107+AK115+AK119+AK126+AK131+AK145+AK148+AK152+AK158+AK167+AK171+AK174+AK179+AK185+AK188+AK193+AK201+AK206</f>
        <v>307000</v>
      </c>
      <c r="AL10" s="156">
        <f>AL13+AL16+AL19+AL24+AL30+AL35+AL43+AL47+AL53+AL57+AL61+AL67+AL71+AL76+AL80+AL87+AL92+AL95+AL99+AL107+AL115+AL119+AL126+AL131+AL145+AL148+AL152+AL158+AL167+AL171+AL174+AL179+AL185+AL188+AL193+AL201+AL206</f>
        <v>307000</v>
      </c>
      <c r="AM10" s="158">
        <f t="shared" ref="AM10" si="7">AL10/AK10*100</f>
        <v>100</v>
      </c>
      <c r="AN10" s="156">
        <f t="shared" ref="AN10:AP11" si="8">AN13+AN16+AN19+AN24+AN30+AN35+AN43+AN47+AN53+AN57+AN61+AN67+AN71+AN76+AN80+AN87+AN92+AN95+AN99+AN107+AN115+AN119+AN126+AN131+AN145+AN148+AN152+AN158+AN167+AN171+AN174+AN179+AN185+AN188+AN193+AN201+AN206</f>
        <v>0</v>
      </c>
      <c r="AO10" s="156">
        <f t="shared" si="8"/>
        <v>75263.344830000002</v>
      </c>
      <c r="AP10" s="156">
        <f t="shared" si="8"/>
        <v>66180.507740000001</v>
      </c>
      <c r="AQ10" s="156">
        <f>AP10/AO10*100</f>
        <v>87.931924749669676</v>
      </c>
      <c r="AR10" s="156"/>
      <c r="AS10" s="156">
        <f>AS13+AS16+AS19+AS24+AS30+AS35+AS43+AS47+AS53+AS57+AS61+AS67+AS71+AS76+AS80+AS87+AS92+AS95+AS99+AS107+AS115+AS119+AS126+AS131+AS145+AS148+AS152+AS158+AS167+AS171+AS174+AS179+AS185+AS188+AS193+AS201+AS206</f>
        <v>140000</v>
      </c>
      <c r="AT10" s="156">
        <f>AT13+AT16+AT19+AT24+AT30+AT35+AT43+AT47+AT53+AT57+AT61+AT67+AT71+AT76+AT80+AT87+AT92+AT95+AT99+AT107+AT115+AT119+AT126+AT131+AT145+AT148+AT152+AT158+AT167+AT171+AT174+AT179+AT185+AT188+AT193+AT201+AT206</f>
        <v>0</v>
      </c>
      <c r="AU10" s="156"/>
      <c r="AV10" s="156"/>
      <c r="AW10" s="156">
        <f>AW13+AW16+AW19+AW24+AW30+AW35+AW43+AW47+AW53+AW57+AW61+AW67+AW71+AW76+AW80+AW87+AW92+AW95+AW99+AW107+AW115+AW119+AW126+AW131+AW145+AW148+AW152+AW158+AW167+AW171+AW174+AW179+AW185+AW188+AW193+AW201+AW206</f>
        <v>0</v>
      </c>
      <c r="AX10" s="156">
        <f>AX13+AX16+AX19+AX24+AX30+AX35+AX43+AX47+AX53+AX57+AX61+AX67+AX71+AX76+AX80+AX87+AX92+AX95+AX99+AX107+AX115+AX119+AX126+AX131+AX145+AX148+AX152+AX158+AX167+AX171+AX174+AX179+AX185+AX188+AX193+AX201+AX206</f>
        <v>0</v>
      </c>
      <c r="AY10" s="156"/>
      <c r="AZ10" s="156"/>
      <c r="BA10" s="156">
        <f>BA13+BA16+BA19+BA24+BA30+BA35+BA43+BA47+BA53+BA57+BA61+BA67+BA71+BA76+BA80+BA87+BA92+BA95+BA99+BA107+BA115+BA119+BA126+BA131+BA145+BA148+BA152+BA158+BA167+BA171+BA174+BA179+BA185+BA188+BA193+BA201+BA206</f>
        <v>508300</v>
      </c>
      <c r="BB10" s="156">
        <f>BB13+BB16+BB19+BB24+BB30+BB35+BB43+BB47+BB53+BB57+BB61+BB67+BB71+BB76+BB80+BB87+BB92+BB95+BB99+BB107+BB115+BB119+BB126+BB131+BB145+BB148+BB152+BB158+BB167+BB171+BB174+BB179+BB185+BB188+BB193+BB201+BB206</f>
        <v>180267.49309</v>
      </c>
      <c r="BC10" s="156">
        <f>BB10/BA10*100</f>
        <v>35.464783216604367</v>
      </c>
      <c r="BD10" s="156"/>
      <c r="BE10" s="156">
        <f>BE13+BE16+BE19+BE24+BE30+BE35+BE43+BE47+BE53+BE57+BE61+BE67+BE71+BE76+BE80+BE87+BE92+BE95+BE99+BE107+BE115+BE119+BE126+BE131+BE145+BE148+BE152+BE158+BE167+BE171+BE174+BE179+BE185+BE188+BE193+BE201+BE206</f>
        <v>152380</v>
      </c>
      <c r="BF10" s="156">
        <f>BF13+BF16+BF19+BF24+BF30+BF35+BF43+BF47+BF53+BF57+BF61+BF67+BF71+BF76+BF80+BF87+BF92+BF95+BF99+BF107+BF115+BF119+BF126+BF131+BF145+BF148+BF152+BF158+BF167+BF171+BF174+BF179+BF185+BF188+BF193+BF201+BF206</f>
        <v>152380</v>
      </c>
      <c r="BG10" s="156">
        <f t="shared" ref="BG10" si="9">BF10/BE10*100</f>
        <v>100</v>
      </c>
      <c r="BH10" s="156">
        <f t="shared" ref="BH10:BJ11" si="10">BH13+BH16+BH19+BH24+BH30+BH35+BH43+BH47+BH53+BH57+BH61+BH67+BH71+BH76+BH80+BH87+BH92+BH95+BH99+BH107+BH115+BH119+BH126+BH131+BH145+BH148+BH152+BH158+BH167+BH171+BH174+BH179+BH185+BH188+BH193+BH201+BH206</f>
        <v>0</v>
      </c>
      <c r="BI10" s="156">
        <f t="shared" si="10"/>
        <v>0</v>
      </c>
      <c r="BJ10" s="156">
        <f t="shared" si="10"/>
        <v>0</v>
      </c>
      <c r="BK10" s="156"/>
      <c r="BL10" s="156">
        <f t="shared" ref="BL10:BN11" si="11">BL13+BL16+BL19+BL24+BL30+BL35+BL43+BL47+BL53+BL57+BL61+BL67+BL71+BL76+BL80+BL87+BL92+BL95+BL99+BL107+BL115+BL119+BL126+BL131+BL145+BL148+BL152+BL158+BL167+BL171+BL174+BL179+BL185+BL188+BL193+BL201+BL206</f>
        <v>94887.599999999991</v>
      </c>
      <c r="BM10" s="156">
        <f t="shared" si="11"/>
        <v>94887.599999999991</v>
      </c>
      <c r="BN10" s="156">
        <f t="shared" si="11"/>
        <v>75143.252379999991</v>
      </c>
      <c r="BO10" s="156">
        <f>BN10/BM10*100</f>
        <v>79.191856870655386</v>
      </c>
      <c r="BP10" s="156"/>
      <c r="BQ10" s="156">
        <f>BQ13+BQ16+BQ19+BQ24+BQ30+BQ35+BQ43+BQ47+BQ53+BQ57+BQ61+BQ67+BQ71+BQ76+BQ80+BQ87+BQ92+BQ95+BQ99+BQ107+BQ115+BQ119+BQ126+BQ131+BQ145+BQ148+BQ152+BQ158+BQ167+BQ171+BQ174+BQ179+BQ185+BQ188+BQ193+BQ201+BQ206</f>
        <v>53400</v>
      </c>
      <c r="BR10" s="156">
        <f>BR13+BR16+BR19+BR24+BR30+BR35+BR43+BR47+BR53+BR57+BR61+BR67+BR71+BR76+BR80+BR87+BR92+BR95+BR99+BR107+BR115+BR119+BR126+BR131+BR145+BR148+BR152+BR158+BR167+BR171+BR174+BR179+BR185+BR188+BR193+BR201+BR206</f>
        <v>618.41945999999996</v>
      </c>
      <c r="BS10" s="156">
        <f>BR10/BQ10*100</f>
        <v>1.1580888764044943</v>
      </c>
      <c r="BT10" s="156"/>
      <c r="BU10" s="156">
        <f>BU13+BU16+BU19+BU24+BU30+BU35+BU43+BU47+BU53+BU57+BU61+BU67+BU71+BU76+BU80+BU87+BU92+BU95+BU99+BU107+BU115+BU119+BU126+BU131+BU145+BU148+BU152+BU158+BU167+BU171+BU174+BU179+BU185+BU188+BU193+BU201+BU206</f>
        <v>42373.050710000003</v>
      </c>
      <c r="BV10" s="156">
        <f>BV13+BV16+BV19+BV24+BV30+BV35+BV43+BV47+BV53+BV57+BV61+BV67+BV71+BV76+BV80+BV87+BV92+BV95+BV99+BV107+BV115+BV119+BV126+BV131+BV145+BV148+BV152+BV158+BV167+BV171+BV174+BV179+BV185+BV188+BV193+BV201+BV206</f>
        <v>13120.307339999999</v>
      </c>
      <c r="BW10" s="156">
        <f>BV10/BU10*100</f>
        <v>30.963801567640299</v>
      </c>
      <c r="BX10" s="156"/>
      <c r="BY10" s="156">
        <f>BY13+BY16+BY19+BY24+BY30+BY35+BY43+BY47+BY53+BY57+BY61+BY67+BY71+BY76+BY80+BY87+BY92+BY95+BY99+BY107+BY115+BY119+BY126+BY131+BY145+BY148+BY152+BY158+BY167+BY171+BY174+BY179+BY185+BY188+BY193+BY201+BY206</f>
        <v>0</v>
      </c>
      <c r="BZ10" s="156">
        <f>BZ13+BZ16+BZ19+BZ24+BZ30+BZ35+BZ43+BZ47+BZ53+BZ57+BZ61+BZ67+BZ71+BZ76+BZ80+BZ87+BZ92+BZ95+BZ99+BZ107+BZ115+BZ119+BZ126+BZ131+BZ145+BZ148+BZ152+BZ158+BZ167+BZ171+BZ174+BZ179+BZ185+BZ188+BZ193+BZ201+BZ206</f>
        <v>0</v>
      </c>
      <c r="CA10" s="156"/>
      <c r="CB10" s="156"/>
      <c r="CC10" s="156">
        <f>CC13+CC16+CC19+CC24+CC30+CC35+CC43+CC47+CC53+CC57+CC61+CC67+CC71+CC76+CC80+CC87+CC92+CC95+CC99+CC107+CC115+CC119+CC126+CC131+CC145+CC148+CC152+CC158+CC167+CC171+CC174+CC179+CC185+CC188+CC193+CC201+CC206</f>
        <v>0</v>
      </c>
      <c r="CD10" s="156">
        <f>CD13+CD16+CD19+CD24+CD30+CD35+CD43+CD47+CD53+CD57+CD61+CD67+CD71+CD76+CD80+CD87+CD92+CD95+CD99+CD107+CD115+CD119+CD126+CD131+CD145+CD148+CD152+CD158+CD167+CD171+CD174+CD179+CD185+CD188+CD193+CD201+CD206</f>
        <v>0</v>
      </c>
      <c r="CE10" s="156"/>
      <c r="CF10" s="156"/>
      <c r="CG10" s="156">
        <f>CG13+CG16+CG19+CG24+CG30+CG35+CG43+CG47+CG53+CG57+CG61+CG67+CG71+CG76+CG80+CG87+CG92+CG95+CG99+CG107+CG115+CG119+CG126+CG131+CG145+CG148+CG152+CG158+CG167+CG171+CG174+CG179+CG185+CG188+CG193+CG201+CG206</f>
        <v>0</v>
      </c>
      <c r="CH10" s="156">
        <f>CH13+CH16+CH19+CH24+CH30+CH35+CH43+CH47+CH53+CH57+CH61+CH67+CH71+CH76+CH80+CH87+CH92+CH95+CH99+CH107+CH115+CH119+CH126+CH131+CH145+CH148+CH152+CH158+CH167+CH171+CH174+CH179+CH185+CH188+CH193+CH201+CH206</f>
        <v>0</v>
      </c>
      <c r="CI10" s="156"/>
      <c r="CJ10" s="156">
        <f t="shared" ref="CJ10:CL11" si="12">CJ13+CJ16+CJ19+CJ24+CJ30+CJ35+CJ43+CJ47+CJ53+CJ57+CJ61+CJ67+CJ71+CJ76+CJ80+CJ87+CJ92+CJ95+CJ99+CJ107+CJ115+CJ119+CJ126+CJ131+CJ145+CJ148+CJ152+CJ158+CJ167+CJ171+CJ174+CJ179+CJ185+CJ188+CJ193+CJ201+CJ206</f>
        <v>0</v>
      </c>
      <c r="CK10" s="156">
        <f t="shared" si="12"/>
        <v>10000</v>
      </c>
      <c r="CL10" s="156">
        <f t="shared" si="12"/>
        <v>10000</v>
      </c>
      <c r="CM10" s="156">
        <f>CL10/CK10*100</f>
        <v>100</v>
      </c>
      <c r="CN10" s="156"/>
      <c r="CO10" s="156">
        <f>CO13+CO16+CO19+CO24+CO30+CO35+CO43+CO47+CO53+CO57+CO61+CO67+CO71+CO76+CO80+CO87+CO92+CO95+CO99+CO107+CO115+CO119+CO126+CO131+CO145+CO148+CO152+CO158+CO167+CO171+CO174+CO179+CO185+CO188+CO193+CO201+CO206</f>
        <v>14500</v>
      </c>
      <c r="CP10" s="156">
        <f>CP13+CP16+CP19+CP24+CP30+CP35+CP43+CP47+CP53+CP57+CP61+CP67+CP71+CP76+CP80+CP87+CP92+CP95+CP99+CP107+CP115+CP119+CP126+CP131+CP145+CP148+CP152+CP158+CP167+CP171+CP174+CP179+CP185+CP188+CP193+CP201+CP206</f>
        <v>0</v>
      </c>
      <c r="CQ10" s="156">
        <f>CP10/CO10*100</f>
        <v>0</v>
      </c>
      <c r="CR10" s="156"/>
      <c r="CS10" s="156">
        <f>CS13+CS16+CS19+CS24+CS30+CS35+CS43+CS47+CS53+CS57+CS61+CS67+CS71+CS76+CS80+CS87+CS92+CS95+CS99+CS107+CS115+CS119+CS126+CS131+CS145+CS148+CS152+CS158+CS167+CS171+CS174+CS179+CS185+CS188+CS193+CS201+CS206</f>
        <v>5096.8278499999997</v>
      </c>
      <c r="CT10" s="156">
        <f>CT13+CT16+CT19+CT24+CT30+CT35+CT43+CT47+CT53+CT57+CT61+CT67+CT71+CT76+CT80+CT87+CT92+CT95+CT99+CT107+CT115+CT119+CT126+CT131+CT145+CT148+CT152+CT158+CT167+CT171+CT174+CT179+CT185+CT188+CT193+CT201+CT206</f>
        <v>5045.1427800000001</v>
      </c>
      <c r="CU10" s="156">
        <f>CT10/CS10*100</f>
        <v>98.985936517357558</v>
      </c>
      <c r="CV10" s="156"/>
      <c r="CW10" s="156">
        <f>CW13+CW16+CW19+CW24+CW30+CW35+CW43+CW47+CW53+CW57+CW61+CW67+CW71+CW76+CW80+CW87+CW92+CW95+CW99+CW107+CW115+CW119+CW126+CW131+CW145+CW148+CW152+CW158+CW167+CW171+CW174+CW179+CW185+CW188+CW193+CW201+CW206</f>
        <v>39830</v>
      </c>
      <c r="CX10" s="156">
        <f>CX13+CX16+CX19+CX24+CX30+CX35+CX43+CX47+CX53+CX57+CX61+CX67+CX71+CX76+CX80+CX87+CX92+CX95+CX99+CX107+CX115+CX119+CX126+CX131+CX145+CX148+CX152+CX158+CX167+CX171+CX174+CX179+CX185+CX188+CX193+CX201+CX206</f>
        <v>0</v>
      </c>
      <c r="CY10" s="156"/>
      <c r="CZ10" s="156"/>
      <c r="DA10" s="156">
        <f>DA13+DA16+DA19+DA24+DA30+DA35+DA43+DA47+DA53+DA57+DA61+DA67+DA71+DA76+DA80+DA87+DA92+DA95+DA99+DA107+DA115+DA119+DA126+DA131+DA145+DA148+DA152+DA158+DA167+DA171+DA174+DA179+DA185+DA188+DA193+DA201+DA206</f>
        <v>56716.33</v>
      </c>
      <c r="DB10" s="156">
        <f>DB13+DB16+DB19+DB24+DB30+DB35+DB43+DB47+DB53+DB57+DB61+DB67+DB71+DB76+DB80+DB87+DB92+DB95+DB99+DB107+DB115+DB119+DB126+DB131+DB145+DB148+DB152+DB158+DB167+DB171+DB174+DB179+DB185+DB188+DB193+DB201+DB206</f>
        <v>20494.795670000003</v>
      </c>
      <c r="DC10" s="156">
        <f>DB10/DA10*100</f>
        <v>36.135616796784987</v>
      </c>
      <c r="DD10" s="156"/>
      <c r="DE10" s="156">
        <f>DE13+DE16+DE19+DE24+DE30+DE35+DE43+DE47+DE53+DE57+DE61+DE67+DE71+DE76+DE80+DE87+DE92+DE95+DE99+DE107+DE115+DE119+DE126+DE131+DE145+DE148+DE152+DE158+DE167+DE171+DE174+DE179+DE185+DE188+DE193+DE201+DE206</f>
        <v>50000</v>
      </c>
      <c r="DF10" s="156">
        <f>DF13+DF16+DF19+DF24+DF30+DF35+DF43+DF47+DF53+DF57+DF61+DF67+DF71+DF76+DF80+DF87+DF92+DF95+DF99+DF107+DF115+DF119+DF126+DF131+DF145+DF148+DF152+DF158+DF167+DF171+DF174+DF179+DF185+DF188+DF193+DF201+DF206</f>
        <v>49688.403680000003</v>
      </c>
      <c r="DG10" s="156">
        <f>DF10/DE10*100</f>
        <v>99.376807360000015</v>
      </c>
      <c r="DH10" s="156"/>
      <c r="DI10" s="156">
        <f>DI13+DI16+DI19+DI24+DI30+DI35+DI43+DI47+DI53+DI57+DI61+DI67+DI71+DI76+DI80+DI87+DI92+DI95+DI99+DI107+DI115+DI119+DI126+DI131+DI145+DI148+DI152+DI158+DI167+DI171+DI174+DI179+DI185+DI188+DI193+DI201+DI206</f>
        <v>0</v>
      </c>
      <c r="DJ10" s="156">
        <f>DJ13+DJ16+DJ19+DJ24+DJ30+DJ35+DJ43+DJ47+DJ53+DJ57+DJ61+DJ67+DJ71+DJ76+DJ80+DJ87+DJ92+DJ95+DJ99+DJ107+DJ115+DJ119+DJ126+DJ131+DJ145+DJ148+DJ152+DJ158+DJ167+DJ171+DJ174+DJ179+DJ185+DJ188+DJ193+DJ201+DJ206</f>
        <v>0</v>
      </c>
      <c r="DK10" s="156"/>
      <c r="DL10" s="156"/>
      <c r="DM10" s="156">
        <f>DM13+DM16+DM19+DM24+DM30+DM35+DM43+DM47+DM53+DM57+DM61+DM67+DM71+DM76+DM80+DM87+DM92+DM95+DM99+DM107+DM115+DM119+DM126+DM131+DM145+DM148+DM152+DM158+DM167+DM171+DM174+DM179+DM185+DM188+DM193+DM201+DM206</f>
        <v>22204.000000000007</v>
      </c>
      <c r="DN10" s="156">
        <f>DN13+DN16+DN19+DN24+DN30+DN35+DN43+DN47+DN53+DN57+DN61+DN67+DN71+DN76+DN80+DN87+DN92+DN95+DN99+DN107+DN115+DN119+DN126+DN131+DN145+DN148+DN152+DN158+DN167+DN171+DN174+DN179+DN185+DN188+DN193+DN201+DN206</f>
        <v>13737.47885</v>
      </c>
      <c r="DO10" s="156">
        <f>DN10/DM10*100</f>
        <v>61.869387722932778</v>
      </c>
      <c r="DP10" s="156"/>
      <c r="DQ10" s="156"/>
      <c r="DR10" s="156"/>
      <c r="DS10" s="156"/>
      <c r="DT10" s="156"/>
      <c r="DU10" s="156">
        <f>DU13+DU16+DU19+DU24+DU30+DU35+DU43+DU47+DU53+DU57+DU61+DU67+DU71+DU76+DU80+DU87+DU92+DU95+DU99+DU107+DU115+DU119+DU126+DU131+DU145+DU148+DU152+DU158+DU167+DU171+DU174+DU179+DU185+DU188+DU193+DU201+DU206</f>
        <v>2751.25</v>
      </c>
      <c r="DV10" s="156">
        <f>DV13+DV16+DV19+DV24+DV30+DV35+DV43+DV47+DV53+DV57+DV61+DV67+DV71+DV76+DV80+DV87+DV92+DV95+DV99+DV107+DV115+DV119+DV126+DV131+DV145+DV148+DV152+DV158+DV167+DV171+DV174+DV179+DV185+DV188+DV193+DV201+DV206</f>
        <v>2751.25</v>
      </c>
      <c r="DW10" s="156">
        <f>DV10/DU10*100</f>
        <v>100</v>
      </c>
      <c r="DX10" s="156"/>
      <c r="DY10" s="156">
        <f>DY13+DY16+DY19+DY24+DY30+DY35+DY43+DY47+DY53+DY57+DY61+DY67+DY71+DY76+DY80+DY87+DY92+DY95+DY99+DY107+DY115+DY119+DY126+DY131+DY145+DY148+DY152+DY158+DY167+DY171+DY174+DY179+DY185+DY188+DY193+DY201+DY206</f>
        <v>19275.237000000001</v>
      </c>
      <c r="DZ10" s="156">
        <f>DZ13+DZ16+DZ19+DZ24+DZ30+DZ35+DZ43+DZ47+DZ53+DZ57+DZ61+DZ67+DZ71+DZ76+DZ80+DZ87+DZ92+DZ95+DZ99+DZ107+DZ115+DZ119+DZ126+DZ131+DZ145+DZ148+DZ152+DZ158+DZ167+DZ171+DZ174+DZ179+DZ185+DZ188+DZ193+DZ201+DZ206</f>
        <v>19275.237000000001</v>
      </c>
      <c r="EA10" s="156">
        <f>DZ10/DY10*100</f>
        <v>100</v>
      </c>
      <c r="EB10" s="156"/>
      <c r="EC10" s="156">
        <f>EC13+EC16+EC19+EC24+EC30+EC35+EC43+EC47+EC53+EC57+EC61+EC67+EC71+EC76+EC80+EC87+EC92+EC95+EC99+EC107+EC115+EC119+EC126+EC131+EC145+EC148+EC152+EC158+EC167+EC171+EC174+EC179+EC185+EC188+EC193+EC201+EC206</f>
        <v>14499.83</v>
      </c>
      <c r="ED10" s="156">
        <f>ED13+ED16+ED19+ED24+ED30+ED35+ED43+ED47+ED53+ED57+ED61+ED67+ED71+ED76+ED80+ED87+ED92+ED95+ED99+ED107+ED115+ED119+ED126+ED131+ED145+ED148+ED152+ED158+ED167+ED171+ED174+ED179+ED185+ED188+ED193+ED201+ED206</f>
        <v>14499.83</v>
      </c>
      <c r="EE10" s="156">
        <f>ED10/EC10*100</f>
        <v>100</v>
      </c>
      <c r="EF10" s="156">
        <f t="shared" ref="EF10:EH11" si="13">EF13+EF16+EF19+EF24+EF30+EF35+EF43+EF47+EF53+EF57+EF61+EF67+EF71+EF76+EF80+EF87+EF92+EF95+EF99+EF107+EF115+EF119+EF126+EF131+EF145+EF148+EF152+EF158+EF167+EF171+EF174+EF179+EF185+EF188+EF193+EF201+EF206</f>
        <v>43500</v>
      </c>
      <c r="EG10" s="156">
        <f t="shared" si="13"/>
        <v>42750</v>
      </c>
      <c r="EH10" s="156">
        <f t="shared" si="13"/>
        <v>42706.543339999997</v>
      </c>
      <c r="EI10" s="156">
        <f>EH10/EG10*100</f>
        <v>99.89834699415205</v>
      </c>
      <c r="EJ10" s="156"/>
      <c r="EK10" s="156">
        <f>EK13+EK16+EK19+EK24+EK30+EK35+EK43+EK47+EK53+EK57+EK61+EK67+EK71+EK76+EK80+EK87+EK92+EK95+EK99+EK107+EK115+EK119+EK126+EK131+EK145+EK148+EK152+EK158+EK167+EK171+EK174+EK179+EK185+EK188+EK193+EK201+EK206</f>
        <v>30000</v>
      </c>
      <c r="EL10" s="156">
        <f>EL13+EL16+EL19+EL24+EL30+EL35+EL43+EL47+EL53+EL57+EL61+EL67+EL71+EL76+EL80+EL87+EL92+EL95+EL99+EL107+EL115+EL119+EL126+EL131+EL145+EL148+EL152+EL158+EL167+EL171+EL174+EL179+EL185+EL188+EL193+EL201+EL206</f>
        <v>29999.98947</v>
      </c>
      <c r="EM10" s="156">
        <f>EL10/EK10*100</f>
        <v>99.999964900000009</v>
      </c>
      <c r="EN10" s="156"/>
      <c r="EO10" s="156">
        <f>EO13+EO16+EO19+EO24+EO30+EO35+EO43+EO47+EO53+EO57+EO61+EO67+EO71+EO76+EO80+EO87+EO92+EO95+EO99+EO107+EO115+EO119+EO126+EO131+EO145+EO148+EO152+EO158+EO167+EO171+EO174+EO179+EO185+EO188+EO193+EO201+EO206</f>
        <v>32504</v>
      </c>
      <c r="EP10" s="156">
        <f>EP13+EP16+EP19+EP24+EP30+EP35+EP43+EP47+EP53+EP57+EP61+EP67+EP71+EP76+EP80+EP87+EP92+EP95+EP99+EP107+EP115+EP119+EP126+EP131+EP145+EP148+EP152+EP158+EP167+EP171+EP174+EP179+EP185+EP188+EP193+EP201+EP206</f>
        <v>31676.248339999998</v>
      </c>
      <c r="EQ10" s="156">
        <f>EP10/EO10*100</f>
        <v>97.453385244892928</v>
      </c>
      <c r="ER10" s="156"/>
      <c r="ES10" s="156">
        <f>ES13+ES16+ES19+ES24+ES30+ES35+ES43+ES47+ES53+ES57+ES61+ES67+ES71+ES76+ES80+ES87+ES92+ES95+ES99+ES107+ES115+ES119+ES126+ES131+ES145+ES148+ES152+ES158+ES167+ES171+ES174+ES179+ES185+ES188+ES193+ES201+ES206</f>
        <v>0</v>
      </c>
      <c r="ET10" s="156">
        <f>ET13+ET16+ET19+ET24+ET30+ET35+ET43+ET47+ET53+ET57+ET61+ET67+ET71+ET76+ET80+ET87+ET92+ET95+ET99+ET107+ET115+ET119+ET126+ET131+ET145+ET148+ET152+ET158+ET167+ET171+ET174+ET179+ET185+ET188+ET193+ET201+ET206</f>
        <v>0</v>
      </c>
      <c r="EU10" s="156"/>
      <c r="EV10" s="156"/>
      <c r="EW10" s="156">
        <f>EW13+EW16+EW19+EW24+EW30+EW35+EW43+EW47+EW53+EW57+EW61+EW67+EW71+EW76+EW80+EW87+EW92+EW95+EW99+EW107+EW115+EW119+EW126+EW131+EW145+EW148+EW152+EW158+EW167+EW171+EW174+EW179+EW185+EW188+EW193+EW201+EW206</f>
        <v>0</v>
      </c>
      <c r="EX10" s="156">
        <f>EX13+EX16+EX19+EX24+EX30+EX35+EX43+EX47+EX53+EX57+EX61+EX67+EX71+EX76+EX80+EX87+EX92+EX95+EX99+EX107+EX115+EX119+EX126+EX131+EX145+EX148+EX152+EX158+EX167+EX171+EX174+EX179+EX185+EX188+EX193+EX201+EX206</f>
        <v>0</v>
      </c>
      <c r="EY10" s="156"/>
      <c r="EZ10" s="156"/>
      <c r="FA10" s="156">
        <f>FA13+FA16+FA19+FA24+FA30+FA35+FA43+FA47+FA53+FA57+FA61+FA67+FA71+FA76+FA80+FA87+FA92+FA95+FA99+FA107+FA115+FA119+FA126+FA131+FA145+FA148+FA152+FA158+FA167+FA171+FA174+FA179+FA185+FA188+FA193+FA201+FA206</f>
        <v>128313</v>
      </c>
      <c r="FB10" s="156">
        <f>FB13+FB16+FB19+FB24+FB30+FB35+FB43+FB47+FB53+FB57+FB61+FB67+FB71+FB76+FB80+FB87+FB92+FB95+FB99+FB107+FB115+FB119+FB126+FB131+FB145+FB148+FB152+FB158+FB167+FB171+FB174+FB179+FB185+FB188+FB193+FB201+FB206</f>
        <v>104621.92763999999</v>
      </c>
      <c r="FC10" s="156">
        <f>FB10/FA10*100</f>
        <v>81.536498749152457</v>
      </c>
      <c r="FD10" s="156"/>
      <c r="FE10" s="156">
        <f>FE13+FE16+FE19+FE24+FE30+FE35+FE43+FE47+FE53+FE57+FE61+FE67+FE71+FE76+FE80+FE87+FE92+FE95+FE99+FE107+FE115+FE119+FE126+FE131+FE145+FE148+FE152+FE158+FE167+FE171+FE174+FE179+FE185+FE188+FE193+FE201+FE206</f>
        <v>0</v>
      </c>
      <c r="FF10" s="156">
        <f>FF13+FF16+FF19+FF24+FF30+FF35+FF43+FF47+FF53+FF57+FF61+FF67+FF71+FF76+FF80+FF87+FF92+FF95+FF99+FF107+FF115+FF119+FF126+FF131+FF145+FF148+FF152+FF158+FF167+FF171+FF174+FF179+FF185+FF188+FF193+FF201+FF206</f>
        <v>0</v>
      </c>
      <c r="FG10" s="156"/>
      <c r="FH10" s="156"/>
      <c r="FI10" s="156">
        <f>FI13+FI16+FI19+FI24+FI30+FI35+FI43+FI47+FI53+FI57+FI61+FI67+FI71+FI76+FI80+FI87+FI92+FI95+FI99+FI107+FI115+FI119+FI126+FI131+FI145+FI148+FI152+FI158+FI167+FI171+FI174+FI179+FI185+FI188+FI193+FI201+FI206</f>
        <v>132590.59999999998</v>
      </c>
      <c r="FJ10" s="156">
        <f>FJ13+FJ16+FJ19+FJ24+FJ30+FJ35+FJ43+FJ47+FJ53+FJ57+FJ61+FJ67+FJ71+FJ76+FJ80+FJ87+FJ92+FJ95+FJ99+FJ107+FJ115+FJ119+FJ126+FJ131+FJ145+FJ148+FJ152+FJ158+FJ167+FJ171+FJ174+FJ179+FJ185+FJ188+FJ193+FJ201+FJ206</f>
        <v>92917.476320000016</v>
      </c>
      <c r="FK10" s="156">
        <f>FJ10/FI10*100</f>
        <v>70.078479409550937</v>
      </c>
      <c r="FL10" s="156"/>
      <c r="FM10" s="156">
        <f>FM13+FM16+FM19+FM24+FM30+FM35+FM43+FM47+FM53+FM57+FM61+FM67+FM71+FM76+FM80+FM87+FM92+FM95+FM99+FM107+FM115+FM119+FM126+FM131+FM145+FM148+FM152+FM158+FM167+FM171+FM174+FM179+FM185+FM188+FM193+FM201+FM206</f>
        <v>167500</v>
      </c>
      <c r="FN10" s="156">
        <f>FN13+FN16+FN19+FN24+FN30+FN35+FN43+FN47+FN53+FN57+FN61+FN67+FN71+FN76+FN80+FN87+FN92+FN95+FN99+FN107+FN115+FN119+FN126+FN131+FN145+FN148+FN152+FN158+FN167+FN171+FN174+FN179+FN185+FN188+FN193+FN201+FN206</f>
        <v>84896.760129999995</v>
      </c>
      <c r="FO10" s="156">
        <f>FN10/FM10*100</f>
        <v>50.684632913432836</v>
      </c>
      <c r="FP10" s="156"/>
      <c r="FQ10" s="156">
        <f>FQ13+FQ16+FQ19+FQ24+FQ30+FQ35+FQ43+FQ47+FQ53+FQ57+FQ61+FQ67+FQ71+FQ76+FQ80+FQ87+FQ92+FQ95+FQ99+FQ107+FQ115+FQ119+FQ126+FQ131+FQ145+FQ148+FQ152+FQ158+FQ167+FQ171+FQ174+FQ179+FQ185+FQ188+FQ193+FQ201+FQ206</f>
        <v>187255.31466999999</v>
      </c>
      <c r="FR10" s="156">
        <f>FR13+FR16+FR19+FR24+FR30+FR35+FR43+FR47+FR53+FR57+FR61+FR67+FR71+FR76+FR80+FR87+FR92+FR95+FR99+FR107+FR115+FR119+FR126+FR131+FR145+FR148+FR152+FR158+FR167+FR171+FR174+FR179+FR185+FR188+FR193+FR201+FR206</f>
        <v>160486.89478999999</v>
      </c>
      <c r="FS10" s="156">
        <f>FR10/FQ10*100</f>
        <v>85.70485439776489</v>
      </c>
      <c r="FT10" s="156"/>
      <c r="FU10" s="156">
        <f>FU13+FU16+FU19+FU24+FU30+FU35+FU43+FU47+FU53+FU57+FU61+FU67+FU71+FU76+FU80+FU87+FU92+FU95+FU99+FU107+FU115+FU119+FU126+FU131+FU145+FU148+FU152+FU158+FU167+FU171+FU174+FU179+FU185+FU188+FU193+FU201+FU206</f>
        <v>9814.7999999999993</v>
      </c>
      <c r="FV10" s="156">
        <f>FV13+FV16+FV19+FV24+FV30+FV35+FV43+FV47+FV53+FV57+FV61+FV67+FV71+FV76+FV80+FV87+FV92+FV95+FV99+FV107+FV115+FV119+FV126+FV131+FV145+FV148+FV152+FV158+FV167+FV171+FV174+FV179+FV185+FV188+FV193+FV201+FV206</f>
        <v>9814.7999999999993</v>
      </c>
      <c r="FW10" s="156">
        <f>FV10/FU10*100</f>
        <v>100</v>
      </c>
      <c r="FX10" s="156"/>
      <c r="FY10" s="156">
        <f>FY13+FY16+FY19+FY24+FY30+FY35+FY43+FY47+FY53+FY57+FY61+FY67+FY71+FY76+FY80+FY87+FY92+FY95+FY99+FY107+FY115+FY119+FY126+FY131+FY145+FY148+FY152+FY158+FY167+FY171+FY174+FY179+FY185+FY188+FY193+FY201+FY206</f>
        <v>0</v>
      </c>
      <c r="FZ10" s="156">
        <f>FZ13+FZ16+FZ19+FZ24+FZ30+FZ35+FZ43+FZ47+FZ53+FZ57+FZ61+FZ67+FZ71+FZ76+FZ80+FZ87+FZ92+FZ95+FZ99+FZ107+FZ115+FZ119+FZ126+FZ131+FZ145+FZ148+FZ152+FZ158+FZ167+FZ171+FZ174+FZ179+FZ185+FZ188+FZ193+FZ201+FZ206</f>
        <v>0</v>
      </c>
      <c r="GA10" s="156"/>
      <c r="GB10" s="156"/>
      <c r="GC10" s="156">
        <f>GC13+GC16+GC19+GC24+GC30+GC35+GC43+GC47+GC53+GC57+GC61+GC67+GC71+GC76+GC80+GC87+GC92+GC95+GC99+GC107+GC115+GC119+GC126+GC131+GC145+GC148+GC152+GC158+GC167+GC171+GC174+GC179+GC185+GC188+GC193+GC201+GC206</f>
        <v>19018.957899999998</v>
      </c>
      <c r="GD10" s="156">
        <f>GD13+GD16+GD19+GD24+GD30+GD35+GD43+GD47+GD53+GD57+GD61+GD67+GD71+GD76+GD80+GD87+GD92+GD95+GD99+GD107+GD115+GD119+GD126+GD131+GD145+GD148+GD152+GD158+GD167+GD171+GD174+GD179+GD185+GD188+GD193+GD201+GD206</f>
        <v>19018.957899999998</v>
      </c>
      <c r="GE10" s="156">
        <f>GD10/GC10*100</f>
        <v>100</v>
      </c>
      <c r="GF10" s="156"/>
      <c r="GG10" s="156">
        <f>GG13+GG16+GG19+GG24+GG30+GG35+GG43+GG47+GG53+GG57+GG61+GG67+GG71+GG76+GG80+GG87+GG92+GG95+GG99+GG107+GG115+GG119+GG126+GG131+GG145+GG148+GG152+GG158+GG167+GG171+GG174+GG179+GG185+GG188+GG193+GG201+GG206</f>
        <v>350</v>
      </c>
      <c r="GH10" s="156">
        <f>GH13+GH16+GH19+GH24+GH30+GH35+GH43+GH47+GH53+GH57+GH61+GH67+GH71+GH76+GH80+GH87+GH92+GH95+GH99+GH107+GH115+GH119+GH126+GH131+GH145+GH148+GH152+GH158+GH167+GH171+GH174+GH179+GH185+GH188+GH193+GH201+GH206</f>
        <v>350</v>
      </c>
      <c r="GI10" s="156">
        <f>GH10/GG10*100</f>
        <v>100</v>
      </c>
      <c r="GJ10" s="156"/>
      <c r="GK10" s="156">
        <f>GK13+GK16+GK19+GK24+GK30+GK35+GK43+GK47+GK53+GK57+GK61+GK67+GK71+GK76+GK80+GK87+GK92+GK95+GK99+GK107+GK115+GK119+GK126+GK131+GK145+GK148+GK152+GK158+GK167+GK171+GK174+GK179+GK185+GK188+GK193+GK201+GK206</f>
        <v>560</v>
      </c>
      <c r="GL10" s="156">
        <f>GL13+GL16+GL19+GL24+GL30+GL35+GL43+GL47+GL53+GL57+GL61+GL67+GL71+GL76+GL80+GL87+GL92+GL95+GL99+GL107+GL115+GL119+GL126+GL131+GL145+GL148+GL152+GL158+GL167+GL171+GL174+GL179+GL185+GL188+GL193+GL201+GL206</f>
        <v>560</v>
      </c>
      <c r="GM10" s="156">
        <f>GL10/GK10*100</f>
        <v>100</v>
      </c>
      <c r="GN10" s="156"/>
      <c r="GO10" s="156">
        <f>GO13+GO16+GO19+GO24+GO30+GO35+GO43+GO47+GO53+GO57+GO61+GO67+GO71+GO76+GO80+GO87+GO92+GO95+GO99+GO107+GO115+GO119+GO126+GO131+GO145+GO148+GO152+GO158+GO167+GO171+GO174+GO179+GO185+GO188+GO193+GO201+GO206</f>
        <v>0</v>
      </c>
      <c r="GP10" s="156">
        <f>GP13+GP16+GP19+GP24+GP30+GP35+GP43+GP47+GP53+GP57+GP61+GP67+GP71+GP76+GP80+GP87+GP92+GP95+GP99+GP107+GP115+GP119+GP126+GP131+GP145+GP148+GP152+GP158+GP167+GP171+GP174+GP179+GP185+GP188+GP193+GP201+GP206</f>
        <v>0</v>
      </c>
      <c r="GQ10" s="156"/>
      <c r="GR10" s="156"/>
      <c r="GS10" s="156">
        <f>GS13+GS16+GS19+GS24+GS30+GS35+GS43+GS47+GS53+GS57+GS61+GS67+GS71+GS76+GS80+GS87+GS92+GS95+GS99+GS107+GS115+GS119+GS126+GS131+GS145+GS148+GS152+GS158+GS167+GS171+GS174+GS179+GS185+GS188+GS193+GS201+GS206</f>
        <v>13266.33</v>
      </c>
      <c r="GT10" s="156">
        <f>GT13+GT16+GT19+GT24+GT30+GT35+GT43+GT47+GT53+GT57+GT61+GT67+GT71+GT76+GT80+GT87+GT92+GT95+GT99+GT107+GT115+GT119+GT126+GT131+GT145+GT148+GT152+GT158+GT167+GT171+GT174+GT179+GT185+GT188+GT193+GT201+GT206</f>
        <v>13266.33</v>
      </c>
      <c r="GU10" s="156">
        <f>GT10/GS10*100</f>
        <v>100</v>
      </c>
      <c r="GV10" s="156"/>
      <c r="GW10" s="156">
        <f>GW13+GW16+GW19+GW24+GW30+GW35+GW43+GW47+GW53+GW57+GW61+GW67+GW71+GW76+GW80+GW87+GW92+GW95+GW99+GW107+GW115+GW119+GW126+GW131+GW145+GW148+GW152+GW158+GW167+GW171+GW174+GW179+GW185+GW188+GW193+GW201+GW206</f>
        <v>1234654.3851600001</v>
      </c>
      <c r="GX10" s="156">
        <f>GX13+GX16+GX19+GX24+GX30+GX35+GX43+GX47+GX53+GX57+GX61+GX67+GX71+GX76+GX80+GX87+GX92+GX95+GX99+GX107+GX115+GX119+GX126+GX131+GX145+GX148+GX152+GX158+GX167+GX171+GX174+GX179+GX185+GX188+GX193+GX201+GX206</f>
        <v>500259.12017999997</v>
      </c>
      <c r="GY10" s="156">
        <f>GX10/GW10*100</f>
        <v>40.518150357937692</v>
      </c>
      <c r="GZ10" s="156"/>
      <c r="HA10" s="156">
        <f>HA13+HA16+HA19+HA24+HA30+HA35+HA43+HA47+HA53+HA57+HA61+HA67+HA71+HA76+HA80+HA87+HA92+HA95+HA99+HA107+HA115+HA119+HA126+HA131+HA145+HA148+HA152+HA158+HA167+HA171+HA174+HA179+HA185+HA188+HA193+HA201+HA206</f>
        <v>250716.372</v>
      </c>
      <c r="HB10" s="156">
        <f>HB13+HB16+HB19+HB24+HB30+HB35+HB43+HB47+HB53+HB57+HB61+HB67+HB71+HB76+HB80+HB87+HB92+HB95+HB99+HB107+HB115+HB119+HB126+HB131+HB145+HB148+HB152+HB158+HB167+HB171+HB174+HB179+HB185+HB188+HB193+HB201+HB206</f>
        <v>92298.795020000005</v>
      </c>
      <c r="HC10" s="156">
        <f>HB10/HA10*100</f>
        <v>36.814027852955689</v>
      </c>
      <c r="HD10" s="156"/>
      <c r="HE10" s="156">
        <f>HE13+HE16+HE19+HE24+HE30+HE35+HE43+HE47+HE53+HE57+HE61+HE67+HE71+HE76+HE80+HE87+HE92+HE95+HE99+HE107+HE115+HE119+HE126+HE131+HE145+HE148+HE152+HE158+HE167+HE171+HE174+HE179+HE185+HE188+HE193+HE201+HE206</f>
        <v>7229.6</v>
      </c>
      <c r="HF10" s="156">
        <f>HF13+HF16+HF19+HF24+HF30+HF35+HF43+HF47+HF53+HF57+HF61+HF67+HF71+HF76+HF80+HF87+HF92+HF95+HF99+HF107+HF115+HF119+HF126+HF131+HF145+HF148+HF152+HF158+HF167+HF171+HF174+HF179+HF185+HF188+HF193+HF201+HF206</f>
        <v>0</v>
      </c>
      <c r="HG10" s="156"/>
      <c r="HH10" s="156"/>
      <c r="HI10" s="156">
        <f>HI13+HI16+HI19+HI24+HI30+HI35+HI43+HI47+HI53+HI57+HI61+HI67+HI71+HI76+HI80+HI87+HI92+HI95+HI99+HI107+HI115+HI119+HI126+HI131+HI145+HI148+HI152+HI158+HI167+HI171+HI174+HI179+HI185+HI188+HI193+HI201+HI206</f>
        <v>0</v>
      </c>
      <c r="HJ10" s="156">
        <f>HJ13+HJ16+HJ19+HJ24+HJ30+HJ35+HJ43+HJ47+HJ53+HJ57+HJ61+HJ67+HJ71+HJ76+HJ80+HJ87+HJ92+HJ95+HJ99+HJ107+HJ115+HJ119+HJ126+HJ131+HJ145+HJ148+HJ152+HJ158+HJ167+HJ171+HJ174+HJ179+HJ185+HJ188+HJ193+HJ201+HJ206</f>
        <v>0</v>
      </c>
      <c r="HK10" s="156"/>
      <c r="HL10" s="156"/>
      <c r="HM10" s="156">
        <f>HM13+HM16+HM19+HM24+HM30+HM35+HM43+HM47+HM53+HM57+HM61+HM67+HM71+HM76+HM80+HM87+HM92+HM95+HM99+HM107+HM115+HM119+HM126+HM131+HM145+HM148+HM152+HM158+HM167+HM171+HM174+HM179+HM185+HM188+HM193+HM201+HM206</f>
        <v>2500</v>
      </c>
      <c r="HN10" s="156">
        <f>HN13+HN16+HN19+HN24+HN30+HN35+HN43+HN47+HN53+HN57+HN61+HN67+HN71+HN76+HN80+HN87+HN92+HN95+HN99+HN107+HN115+HN119+HN126+HN131+HN145+HN148+HN152+HN158+HN167+HN171+HN174+HN179+HN185+HN188+HN193+HN201+HN206</f>
        <v>0</v>
      </c>
      <c r="HO10" s="156"/>
      <c r="HP10" s="156"/>
      <c r="HQ10" s="156">
        <f>HQ13+HQ16+HQ19+HQ24+HQ30+HQ35+HQ43+HQ47+HQ53+HQ57+HQ61+HQ67+HQ71+HQ76+HQ80+HQ87+HQ92+HQ95+HQ99+HQ107+HQ115+HQ119+HQ126+HQ131+HQ145+HQ148+HQ152+HQ158+HQ167+HQ171+HQ174+HQ179+HQ185+HQ188+HQ193+HQ201+HQ206</f>
        <v>11270.171760000001</v>
      </c>
      <c r="HR10" s="156">
        <f>HR13+HR16+HR19+HR24+HR30+HR35+HR43+HR47+HR53+HR57+HR61+HR67+HR71+HR76+HR80+HR87+HR92+HR95+HR99+HR107+HR115+HR119+HR126+HR131+HR145+HR148+HR152+HR158+HR167+HR171+HR174+HR179+HR185+HR188+HR193+HR201+HR206</f>
        <v>203</v>
      </c>
      <c r="HS10" s="156">
        <f>HR10/HQ10*100</f>
        <v>1.801214784680442</v>
      </c>
      <c r="HT10" s="156"/>
      <c r="HU10" s="156">
        <f>HU13+HU16+HU19+HU24+HU30+HU35+HU43+HU47+HU53+HU57+HU61+HU67+HU71+HU76+HU80+HU87+HU92+HU95+HU99+HU107+HU115+HU119+HU126+HU131+HU145+HU148+HU152+HU158+HU167+HU171+HU174+HU179+HU185+HU188+HU193+HU201+HU206</f>
        <v>27988.705399999999</v>
      </c>
      <c r="HV10" s="156">
        <f>HV13+HV16+HV19+HV24+HV30+HV35+HV43+HV47+HV53+HV57+HV61+HV67+HV71+HV76+HV80+HV87+HV92+HV95+HV99+HV107+HV115+HV119+HV126+HV131+HV145+HV148+HV152+HV158+HV167+HV171+HV174+HV179+HV185+HV188+HV193+HV201+HV206</f>
        <v>13109.205400000001</v>
      </c>
      <c r="HW10" s="156">
        <f>HV10/HU10*100</f>
        <v>46.837483951651443</v>
      </c>
      <c r="HX10" s="156"/>
      <c r="HY10" s="156">
        <f>HY13+HY16+HY19+HY24+HY30+HY35+HY43+HY47+HY53+HY57+HY61+HY67+HY71+HY76+HY80+HY87+HY92+HY95+HY99+HY107+HY115+HY119+HY126+HY131+HY145+HY148+HY152+HY158+HY167+HY171+HY174+HY179+HY185+HY188+HY193+HY201+HY206</f>
        <v>170.3</v>
      </c>
      <c r="HZ10" s="156">
        <f>HZ13+HZ16+HZ19+HZ24+HZ30+HZ35+HZ43+HZ47+HZ53+HZ57+HZ61+HZ67+HZ71+HZ76+HZ80+HZ87+HZ92+HZ95+HZ99+HZ107+HZ115+HZ119+HZ126+HZ131+HZ145+HZ148+HZ152+HZ158+HZ167+HZ171+HZ174+HZ179+HZ185+HZ188+HZ193+HZ201+HZ206</f>
        <v>0</v>
      </c>
      <c r="IA10" s="156">
        <f>HZ10/HY10*100</f>
        <v>0</v>
      </c>
      <c r="IB10" s="156"/>
      <c r="IC10" s="156">
        <f>IC13+IC16+IC19+IC24+IC30+IC35+IC43+IC47+IC53+IC57+IC61+IC67+IC71+IC76+IC80+IC87+IC92+IC95+IC99+IC107+IC115+IC119+IC126+IC131+IC145+IC148+IC152+IC158+IC167+IC171+IC174+IC179+IC185+IC188+IC193+IC201+IC206</f>
        <v>11291.2</v>
      </c>
      <c r="ID10" s="156">
        <f>ID13+ID16+ID19+ID24+ID30+ID35+ID43+ID47+ID53+ID57+ID61+ID67+ID71+ID76+ID80+ID87+ID92+ID95+ID99+ID107+ID115+ID119+ID126+ID131+ID145+ID148+ID152+ID158+ID167+ID171+ID174+ID179+ID185+ID188+ID193+ID201+ID206</f>
        <v>9206.1915900000004</v>
      </c>
      <c r="IE10" s="156">
        <f>ID10/IC10*100</f>
        <v>81.534217709366587</v>
      </c>
      <c r="IF10" s="156"/>
      <c r="IG10" s="156">
        <f>IG13+IG16+IG19+IG24+IG30+IG35+IG43+IG47+IG53+IG57+IG61+IG67+IG71+IG76+IG80+IG87+IG92+IG95+IG99+IG107+IG115+IG119+IG126+IG131+IG145+IG148+IG152+IG158+IG167+IG171+IG174+IG179+IG185+IG188+IG193+IG201+IG206</f>
        <v>0</v>
      </c>
      <c r="IH10" s="156">
        <f>IH13+IH16+IH19+IH24+IH30+IH35+IH43+IH47+IH53+IH57+IH61+IH67+IH71+IH76+IH80+IH87+IH92+IH95+IH99+IH107+IH115+IH119+IH126+IH131+IH145+IH148+IH152+IH158+IH167+IH171+IH174+IH179+IH185+IH188+IH193+IH201+IH206</f>
        <v>0</v>
      </c>
      <c r="II10" s="156"/>
      <c r="IJ10" s="156"/>
      <c r="IK10" s="156">
        <f>IK13+IK16+IK19+IK24+IK30+IK35+IK43+IK47+IK53+IK57+IK61+IK67+IK71+IK76+IK80+IK87+IK92+IK95+IK99+IK107+IK115+IK119+IK126+IK131+IK145+IK148+IK152+IK158+IK167+IK171+IK174+IK179+IK185+IK188+IK193+IK201+IK206</f>
        <v>15000</v>
      </c>
      <c r="IL10" s="156">
        <f>IL13+IL16+IL19+IL24+IL30+IL35+IL43+IL47+IL53+IL57+IL61+IL67+IL71+IL76+IL80+IL87+IL92+IL95+IL99+IL107+IL115+IL119+IL126+IL131+IL145+IL148+IL152+IL158+IL167+IL171+IL174+IL179+IL185+IL188+IL193+IL201+IL206</f>
        <v>14925</v>
      </c>
      <c r="IM10" s="156">
        <f t="shared" ref="IM10" si="14">IL10/IK10*100</f>
        <v>99.5</v>
      </c>
      <c r="IN10" s="156"/>
      <c r="IO10" s="156">
        <f>IO13+IO16+IO19+IO24+IO30+IO35+IO43+IO47+IO53+IO57+IO61+IO67+IO71+IO76+IO80+IO87+IO92+IO95+IO99+IO107+IO115+IO119+IO126+IO131+IO145+IO148+IO152+IO158+IO167+IO171+IO174+IO179+IO185+IO188+IO193+IO201+IO206</f>
        <v>50000</v>
      </c>
      <c r="IP10" s="156">
        <f>IP13+IP16+IP19+IP24+IP30+IP35+IP43+IP47+IP53+IP57+IP61+IP67+IP71+IP76+IP80+IP87+IP92+IP95+IP99+IP107+IP115+IP119+IP126+IP131+IP145+IP148+IP152+IP158+IP167+IP171+IP174+IP179+IP185+IP188+IP193+IP201+IP206</f>
        <v>0</v>
      </c>
      <c r="IQ10" s="156"/>
      <c r="IR10" s="156"/>
      <c r="IS10" s="156">
        <f>IS13+IS16+IS19+IS24+IS30+IS35+IS43+IS47+IS53+IS57+IS61+IS67+IS71+IS76+IS80+IS87+IS92+IS95+IS99+IS107+IS115+IS119+IS126+IS131+IS145+IS148+IS152+IS158+IS167+IS171+IS174+IS179+IS185+IS188+IS193+IS201+IS206</f>
        <v>0</v>
      </c>
      <c r="IT10" s="156">
        <f>IT13+IT16+IT19+IT24+IT30+IT35+IT43+IT47+IT53+IT57+IT61+IT67+IT71+IT76+IT80+IT87+IT92+IT95+IT99+IT107+IT115+IT119+IT126+IT131+IT145+IT148+IT152+IT158+IT167+IT171+IT174+IT179+IT185+IT188+IT193+IT201+IT206</f>
        <v>0</v>
      </c>
      <c r="IU10" s="156"/>
      <c r="IV10" s="156"/>
      <c r="IW10" s="156">
        <f>IW13+IW16+IW19+IW24+IW30+IW35+IW43+IW47+IW53+IW57+IW61+IW67+IW71+IW76+IW80+IW87+IW92+IW95+IW99+IW107+IW115+IW119+IW126+IW131+IW145+IW148+IW152+IW158+IW167+IW171+IW174+IW179+IW185+IW188+IW193+IW201+IW206</f>
        <v>22528.91</v>
      </c>
      <c r="IX10" s="156">
        <f>IX13+IX16+IX19+IX24+IX30+IX35+IX43+IX47+IX53+IX57+IX61+IX67+IX71+IX76+IX80+IX87+IX92+IX95+IX99+IX107+IX115+IX119+IX126+IX131+IX145+IX148+IX152+IX158+IX167+IX171+IX174+IX179+IX185+IX188+IX193+IX201+IX206</f>
        <v>0</v>
      </c>
      <c r="IY10" s="156"/>
      <c r="IZ10" s="156"/>
      <c r="JA10" s="156">
        <f>JA13+JA16+JA19+JA24+JA30+JA35+JA43+JA47+JA53+JA57+JA61+JA67+JA71+JA76+JA80+JA87+JA92+JA95+JA99+JA107+JA115+JA119+JA126+JA131+JA145+JA148+JA152+JA158+JA167+JA171+JA174+JA179+JA185+JA188+JA193+JA201+JA206</f>
        <v>10000</v>
      </c>
      <c r="JB10" s="156">
        <f>JB13+JB16+JB19+JB24+JB30+JB35+JB43+JB47+JB53+JB57+JB61+JB67+JB71+JB76+JB80+JB87+JB92+JB95+JB99+JB107+JB115+JB119+JB126+JB131+JB145+JB148+JB152+JB158+JB167+JB171+JB174+JB179+JB185+JB188+JB193+JB201+JB206</f>
        <v>10000</v>
      </c>
      <c r="JC10" s="156">
        <f>JB10/JA10*100</f>
        <v>100</v>
      </c>
      <c r="JD10" s="156"/>
      <c r="JE10" s="156">
        <f>JE13+JE16+JE19+JE24+JE30+JE35+JE43+JE47+JE53+JE57+JE61+JE67+JE71+JE76+JE80+JE87+JE92+JE95+JE99+JE107+JE115+JE119+JE126+JE131+JE145+JE148+JE152+JE158+JE167+JE171+JE174+JE179+JE185+JE188+JE193+JE201+JE206</f>
        <v>19485.100000000006</v>
      </c>
      <c r="JF10" s="156">
        <f>JF13+JF16+JF19+JF24+JF30+JF35+JF43+JF47+JF53+JF57+JF61+JF67+JF71+JF76+JF80+JF87+JF92+JF95+JF99+JF107+JF115+JF119+JF126+JF131+JF145+JF148+JF152+JF158+JF167+JF171+JF174+JF179+JF185+JF188+JF193+JF201+JF206</f>
        <v>7452.1653700000006</v>
      </c>
      <c r="JG10" s="156">
        <f>JF10/JE10*100</f>
        <v>38.245456117751502</v>
      </c>
      <c r="JH10" s="156"/>
      <c r="JI10" s="156">
        <f>JI13+JI16+JI19+JI24+JI30+JI35+JI43+JI47+JI53+JI57+JI61+JI67+JI71+JI76+JI80+JI87+JI92+JI95+JI99+JI107+JI115+JI119+JI126+JI131+JI145+JI148+JI152+JI158+JI167+JI171+JI174+JI179+JI185+JI188+JI193+JI201+JI206</f>
        <v>55770.660609999999</v>
      </c>
      <c r="JJ10" s="156">
        <f>JJ13+JJ16+JJ19+JJ24+JJ30+JJ35+JJ43+JJ47+JJ53+JJ57+JJ61+JJ67+JJ71+JJ76+JJ80+JJ87+JJ92+JJ95+JJ99+JJ107+JJ115+JJ119+JJ126+JJ131+JJ145+JJ148+JJ152+JJ158+JJ167+JJ171+JJ174+JJ179+JJ185+JJ188+JJ193+JJ201+JJ206</f>
        <v>55770.660609999999</v>
      </c>
      <c r="JK10" s="156">
        <f>JJ10/JI10*100</f>
        <v>100</v>
      </c>
      <c r="JL10" s="156"/>
      <c r="JM10" s="156">
        <f>JM13+JM16+JM19+JM24+JM30+JM35+JM43+JM47+JM53+JM57+JM61+JM67+JM71+JM76+JM80+JM87+JM92+JM95+JM99+JM107+JM115+JM119+JM126+JM131+JM145+JM148+JM152+JM158+JM167+JM171+JM174+JM179+JM185+JM188+JM193+JM201+JM206</f>
        <v>32840.726999999999</v>
      </c>
      <c r="JN10" s="156">
        <f>JN13+JN16+JN19+JN24+JN30+JN35+JN43+JN47+JN53+JN57+JN61+JN67+JN71+JN76+JN80+JN87+JN92+JN95+JN99+JN107+JN115+JN119+JN126+JN131+JN145+JN148+JN152+JN158+JN167+JN171+JN174+JN179+JN185+JN188+JN193+JN201+JN206</f>
        <v>32840.703820000002</v>
      </c>
      <c r="JO10" s="156">
        <f>JN10/JM10*100</f>
        <v>99.999929416909694</v>
      </c>
      <c r="JP10" s="156"/>
      <c r="JQ10" s="156">
        <f>JQ13+JQ16+JQ19+JQ24+JQ30+JQ35+JQ43+JQ47+JQ53+JQ57+JQ61+JQ67+JQ71+JQ76+JQ80+JQ87+JQ92+JQ95+JQ99+JQ107+JQ115+JQ119+JQ126+JQ131+JQ145+JQ148+JQ152+JQ158+JQ167+JQ171+JQ174+JQ179+JQ185+JQ188+JQ193+JQ201+JQ206</f>
        <v>0</v>
      </c>
      <c r="JR10" s="156">
        <f>JR13+JR16+JR19+JR24+JR30+JR35+JR43+JR47+JR53+JR57+JR61+JR67+JR71+JR76+JR80+JR87+JR92+JR95+JR99+JR107+JR115+JR119+JR126+JR131+JR145+JR148+JR152+JR158+JR167+JR171+JR174+JR179+JR185+JR188+JR193+JR201+JR206</f>
        <v>0</v>
      </c>
      <c r="JS10" s="156"/>
      <c r="JT10" s="156"/>
      <c r="JU10" s="156">
        <f>JU13+JU16+JU19+JU24+JU30+JU35+JU43+JU47+JU53+JU57+JU61+JU67+JU71+JU76+JU80+JU87+JU92+JU95+JU99+JU107+JU115+JU119+JU126+JU131+JU145+JU148+JU152+JU158+JU167+JU171+JU174+JU179+JU185+JU188+JU193+JU201+JU206</f>
        <v>0</v>
      </c>
      <c r="JV10" s="156">
        <f>JV13+JV16+JV19+JV24+JV30+JV35+JV43+JV47+JV53+JV57+JV61+JV67+JV71+JV76+JV80+JV87+JV92+JV95+JV99+JV107+JV115+JV119+JV126+JV131+JV145+JV148+JV152+JV158+JV167+JV171+JV174+JV179+JV185+JV188+JV193+JV201+JV206</f>
        <v>0</v>
      </c>
      <c r="JW10" s="156"/>
      <c r="JX10" s="156"/>
      <c r="JY10" s="156">
        <f>JY13+JY16+JY19+JY24+JY30+JY35+JY43+JY47+JY53+JY57+JY61+JY67+JY71+JY76+JY80+JY87+JY92+JY95+JY99+JY107+JY115+JY119+JY126+JY131+JY145+JY148+JY152+JY158+JY167+JY171+JY174+JY179+JY185+JY188+JY193+JY201+JY206</f>
        <v>0</v>
      </c>
      <c r="JZ10" s="156">
        <f>JZ13+JZ16+JZ19+JZ24+JZ30+JZ35+JZ43+JZ47+JZ53+JZ57+JZ61+JZ67+JZ71+JZ76+JZ80+JZ87+JZ92+JZ95+JZ99+JZ107+JZ115+JZ119+JZ126+JZ131+JZ145+JZ148+JZ152+JZ158+JZ167+JZ171+JZ174+JZ179+JZ185+JZ188+JZ193+JZ201+JZ206</f>
        <v>0</v>
      </c>
      <c r="KA10" s="156"/>
      <c r="KB10" s="156"/>
      <c r="KC10" s="156">
        <f>KC13+KC16+KC19+KC24+KC30+KC35+KC43+KC47+KC53+KC57+KC61+KC67+KC71+KC76+KC80+KC87+KC92+KC95+KC99+KC107+KC115+KC119+KC126+KC131+KC145+KC148+KC152+KC158+KC167+KC171+KC174+KC179+KC185+KC188+KC193+KC201+KC206</f>
        <v>16615.599999999995</v>
      </c>
      <c r="KD10" s="156">
        <f>KD13+KD16+KD19+KD24+KD30+KD35+KD43+KD47+KD53+KD57+KD61+KD67+KD71+KD76+KD80+KD87+KD92+KD95+KD99+KD107+KD115+KD119+KD126+KD131+KD145+KD148+KD152+KD158+KD167+KD171+KD174+KD179+KD185+KD188+KD193+KD201+KD206</f>
        <v>0</v>
      </c>
      <c r="KE10" s="156">
        <f>KD10/KC10*100</f>
        <v>0</v>
      </c>
      <c r="KF10" s="156"/>
      <c r="KG10" s="156">
        <f>KG13+KG16+KG19+KG24+KG30+KG35+KG43+KG47+KG53+KG57+KG61+KG67+KG71+KG76+KG80+KG87+KG92+KG95+KG99+KG107+KG115+KG119+KG126+KG131+KG145+KG148+KG152+KG158+KG167+KG171+KG174+KG179+KG185+KG188+KG193+KG201+KG206</f>
        <v>25000</v>
      </c>
      <c r="KH10" s="156">
        <f>KH13+KH16+KH19+KH24+KH30+KH35+KH43+KH47+KH53+KH57+KH61+KH67+KH71+KH76+KH80+KH87+KH92+KH95+KH99+KH107+KH115+KH119+KH126+KH131+KH145+KH148+KH152+KH158+KH167+KH171+KH174+KH179+KH185+KH188+KH193+KH201+KH206</f>
        <v>0</v>
      </c>
      <c r="KI10" s="156">
        <f>KH10/KG10*100</f>
        <v>0</v>
      </c>
      <c r="KJ10" s="156"/>
      <c r="KK10" s="156">
        <f>KK13+KK16+KK19+KK24+KK30+KK35+KK43+KK47+KK53+KK57+KK61+KK67+KK71+KK76+KK80+KK87+KK92+KK95+KK99+KK107+KK115+KK119+KK126+KK131+KK145+KK148+KK152+KK158+KK167+KK171+KK174+KK179+KK185+KK188+KK193+KK201+KK206</f>
        <v>0</v>
      </c>
      <c r="KL10" s="156">
        <f>KL13+KL16+KL19+KL24+KL30+KL35+KL43+KL47+KL53+KL57+KL61+KL67+KL71+KL76+KL80+KL87+KL92+KL95+KL99+KL107+KL115+KL119+KL126+KL131+KL145+KL148+KL152+KL158+KL167+KL171+KL174+KL179+KL185+KL188+KL193+KL201+KL206</f>
        <v>0</v>
      </c>
      <c r="KM10" s="156"/>
      <c r="KN10" s="156"/>
      <c r="KO10" s="156">
        <f>KO13+KO16+KO19+KO24+KO30+KO35+KO43+KO47+KO53+KO57+KO61+KO67+KO71+KO76+KO80+KO87+KO92+KO95+KO99+KO107+KO115+KO119+KO126+KO131+KO145+KO148+KO152+KO158+KO167+KO171+KO174+KO179+KO185+KO188+KO193+KO201+KO206</f>
        <v>4143.6769700000004</v>
      </c>
      <c r="KP10" s="156">
        <f>KP13+KP16+KP19+KP24+KP30+KP35+KP43+KP47+KP53+KP57+KP61+KP67+KP71+KP76+KP80+KP87+KP92+KP95+KP99+KP107+KP115+KP119+KP126+KP131+KP145+KP148+KP152+KP158+KP167+KP171+KP174+KP179+KP185+KP188+KP193+KP201+KP206</f>
        <v>0</v>
      </c>
      <c r="KQ10" s="156">
        <f>KP10/KO10*100</f>
        <v>0</v>
      </c>
      <c r="KR10" s="156"/>
      <c r="KS10" s="156">
        <f>KS13+KS16+KS19+KS24+KS30+KS35+KS43+KS47+KS53+KS57+KS61+KS67+KS71+KS76+KS80+KS87+KS92+KS95+KS99+KS107+KS115+KS119+KS126+KS131+KS145+KS148+KS152+KS158+KS167+KS171+KS174+KS179+KS185+KS188+KS193+KS201+KS206</f>
        <v>0</v>
      </c>
      <c r="KT10" s="156">
        <f>KT13+KT16+KT19+KT24+KT30+KT35+KT43+KT47+KT53+KT57+KT61+KT67+KT71+KT76+KT80+KT87+KT92+KT95+KT99+KT107+KT115+KT119+KT126+KT131+KT145+KT148+KT152+KT158+KT167+KT171+KT174+KT179+KT185+KT188+KT193+KT201+KT206</f>
        <v>0</v>
      </c>
      <c r="KU10" s="156"/>
      <c r="KV10" s="156"/>
      <c r="KW10" s="156">
        <f>KW13+KW16+KW19+KW24+KW30+KW35+KW43+KW47+KW53+KW57+KW61+KW67+KW71+KW76+KW80+KW87+KW92+KW95+KW99+KW107+KW115+KW119+KW126+KW131+KW145+KW148+KW152+KW158+KW167+KW171+KW174+KW179+KW185+KW188+KW193+KW201+KW206</f>
        <v>9697.9679999999935</v>
      </c>
      <c r="KX10" s="156">
        <f>KX13+KX16+KX19+KX24+KX30+KX35+KX43+KX47+KX53+KX57+KX61+KX67+KX71+KX76+KX80+KX87+KX92+KX95+KX99+KX107+KX115+KX119+KX126+KX131+KX145+KX148+KX152+KX158+KX167+KX171+KX174+KX179+KX185+KX188+KX193+KX201+KX206</f>
        <v>9697.9679999999935</v>
      </c>
      <c r="KY10" s="156">
        <f>KX10/KW10*100</f>
        <v>100</v>
      </c>
      <c r="KZ10" s="156"/>
      <c r="LA10" s="156">
        <f>LA13+LA16+LA19+LA24+LA30+LA35+LA43+LA47+LA53+LA57+LA61+LA67+LA71+LA76+LA80+LA87+LA92+LA95+LA99+LA107+LA115+LA119+LA126+LA131+LA145+LA148+LA152+LA158+LA167+LA171+LA174+LA179+LA185+LA188+LA193+LA201+LA206</f>
        <v>5517</v>
      </c>
      <c r="LB10" s="156">
        <f>LB13+LB16+LB19+LB24+LB30+LB35+LB43+LB47+LB53+LB57+LB61+LB67+LB71+LB76+LB80+LB87+LB92+LB95+LB99+LB107+LB115+LB119+LB126+LB131+LB145+LB148+LB152+LB158+LB167+LB171+LB174+LB179+LB185+LB188+LB193+LB201+LB206</f>
        <v>5517</v>
      </c>
      <c r="LC10" s="156">
        <f>LB10/LA10*100</f>
        <v>100</v>
      </c>
      <c r="LD10" s="156"/>
      <c r="LE10" s="156">
        <f>LE13+LE16+LE19+LE24+LE30+LE35+LE43+LE47+LE53+LE57+LE61+LE67+LE71+LE76+LE80+LE87+LE92+LE95+LE99+LE107+LE115+LE119+LE126+LE131+LE145+LE148+LE152+LE158+LE167+LE171+LE174+LE179+LE185+LE188+LE193+LE201+LE206</f>
        <v>4569.88141</v>
      </c>
      <c r="LF10" s="156">
        <f>LF13+LF16+LF19+LF24+LF30+LF35+LF43+LF47+LF53+LF57+LF61+LF67+LF71+LF76+LF80+LF87+LF92+LF95+LF99+LF107+LF115+LF119+LF126+LF131+LF145+LF148+LF152+LF158+LF167+LF171+LF174+LF179+LF185+LF188+LF193+LF201+LF206</f>
        <v>4569.88141</v>
      </c>
      <c r="LG10" s="156">
        <f>LF10/LE10*100</f>
        <v>100</v>
      </c>
      <c r="LH10" s="156"/>
      <c r="LI10" s="156">
        <f>LI13+LI16+LI19+LI24+LI30+LI35+LI43+LI47+LI53+LI57+LI61+LI67+LI71+LI76+LI80+LI87+LI92+LI95+LI99+LI107+LI115+LI119+LI126+LI131+LI145+LI148+LI152+LI158+LI167+LI171+LI174+LI179+LI185+LI188+LI193+LI201+LI206</f>
        <v>2282.5</v>
      </c>
      <c r="LJ10" s="156">
        <f>LJ13+LJ16+LJ19+LJ24+LJ30+LJ35+LJ43+LJ47+LJ53+LJ57+LJ61+LJ67+LJ71+LJ76+LJ80+LJ87+LJ92+LJ95+LJ99+LJ107+LJ115+LJ119+LJ126+LJ131+LJ145+LJ148+LJ152+LJ158+LJ167+LJ171+LJ174+LJ179+LJ185+LJ188+LJ193+LJ201+LJ206</f>
        <v>2282.5</v>
      </c>
      <c r="LK10" s="156">
        <f>LJ10/LI10*100</f>
        <v>100</v>
      </c>
      <c r="LL10" s="156"/>
      <c r="LM10" s="156">
        <f>LM13+LM16+LM19+LM24+LM30+LM35+LM43+LM47+LM53+LM57+LM61+LM67+LM71+LM76+LM80+LM87+LM92+LM95+LM99+LM107+LM115+LM119+LM126+LM131+LM145+LM148+LM152+LM158+LM167+LM171+LM174+LM179+LM185+LM188+LM193+LM201+LM206</f>
        <v>25381.4</v>
      </c>
      <c r="LN10" s="156">
        <f>LN13+LN16+LN19+LN24+LN30+LN35+LN43+LN47+LN53+LN57+LN61+LN67+LN71+LN76+LN80+LN87+LN92+LN95+LN99+LN107+LN115+LN119+LN126+LN131+LN145+LN148+LN152+LN158+LN167+LN171+LN174+LN179+LN185+LN188+LN193+LN201+LN206</f>
        <v>25381.4</v>
      </c>
      <c r="LO10" s="156">
        <f>LN10/LM10*100</f>
        <v>100</v>
      </c>
      <c r="LP10" s="156"/>
      <c r="LQ10" s="156">
        <f>LQ13+LQ16+LQ19+LQ24+LQ30+LQ35+LQ43+LQ47+LQ53+LQ57+LQ61+LQ67+LQ71+LQ76+LQ80+LQ87+LQ92+LQ95+LQ99+LQ107+LQ115+LQ119+LQ126+LQ131+LQ145+LQ148+LQ152+LQ158+LQ167+LQ171+LQ174+LQ179+LQ185+LQ188+LQ193+LQ201+LQ206</f>
        <v>0</v>
      </c>
      <c r="LR10" s="156">
        <f>LR13+LR16+LR19+LR24+LR30+LR35+LR43+LR47+LR53+LR57+LR61+LR67+LR71+LR76+LR80+LR87+LR92+LR95+LR99+LR107+LR115+LR119+LR126+LR131+LR145+LR148+LR152+LR158+LR167+LR171+LR174+LR179+LR185+LR188+LR193+LR201+LR206</f>
        <v>0</v>
      </c>
      <c r="LS10" s="156"/>
      <c r="LT10" s="156"/>
      <c r="LU10" s="156">
        <f>LU13+LU16+LU19+LU24+LU30+LU35+LU43+LU47+LU53+LU57+LU61+LU67+LU71+LU76+LU80+LU87+LU92+LU95+LU99+LU107+LU115+LU119+LU126+LU131+LU145+LU148+LU152+LU158+LU167+LU171+LU174+LU179+LU185+LU188+LU193+LU201+LU206</f>
        <v>0</v>
      </c>
      <c r="LV10" s="156">
        <f>LV13+LV16+LV19+LV24+LV30+LV35+LV43+LV47+LV53+LV57+LV61+LV67+LV71+LV76+LV80+LV87+LV92+LV95+LV99+LV107+LV115+LV119+LV126+LV131+LV145+LV148+LV152+LV158+LV167+LV171+LV174+LV179+LV185+LV188+LV193+LV201+LV206</f>
        <v>0</v>
      </c>
      <c r="LW10" s="156"/>
      <c r="LX10" s="156"/>
      <c r="LY10" s="156">
        <f>LY13+LY16+LY19+LY24+LY30+LY35+LY43+LY47+LY53+LY57+LY61+LY67+LY71+LY76+LY80+LY87+LY92+LY95+LY99+LY107+LY115+LY119+LY126+LY131+LY145+LY148+LY152+LY158+LY167+LY171+LY174+LY179+LY185+LY188+LY193+LY201+LY206</f>
        <v>0</v>
      </c>
      <c r="LZ10" s="156">
        <f>LZ13+LZ16+LZ19+LZ24+LZ30+LZ35+LZ43+LZ47+LZ53+LZ57+LZ61+LZ67+LZ71+LZ76+LZ80+LZ87+LZ92+LZ95+LZ99+LZ107+LZ115+LZ119+LZ126+LZ131+LZ145+LZ148+LZ152+LZ158+LZ167+LZ171+LZ174+LZ179+LZ185+LZ188+LZ193+LZ201+LZ206</f>
        <v>0</v>
      </c>
      <c r="MA10" s="156"/>
    </row>
    <row r="11" spans="1:339" s="18" customFormat="1" ht="31.5" x14ac:dyDescent="0.25">
      <c r="A11" s="147" t="s">
        <v>157</v>
      </c>
      <c r="B11" s="158">
        <f t="shared" ref="B11" si="15">H11+L11+P11+T11+X11+AB11+AF11+AJ11+AN11+AR11+AV11+AZ11+BD11+BH11+BL11+BP11+BT11+BX11+CB11+CF11+CJ11+CN11+CR11+CV11+CZ11+DD11+DH11+DL11+DP11+DT11+DX11+EB11+EF11+EJ11+EN11+ER11+EV11+EZ11+FD11+FH11+FL11+FP11+FT11+FX11+GB11+GF11+GJ11+GN11+GR11+GV11+GZ11+HD11+HH11+HL11+HP11+HT11+IB11+IF11+IJ11+IN11+IR11+IV11+IZ11+JD11+JH11+JL11+JP11+JT11</f>
        <v>508526.39999999997</v>
      </c>
      <c r="C11" s="158">
        <f t="shared" ref="C11:C74" si="16">I11+M11+Q11+U11+Y11+AC11+AG11+AK11+AO11+AS11+AW11+BA11+BE11+BI11+BM11+BQ11+BU11+BY11+CC11+CG11+CK11+CO11+CS11+CW11+DA11+DE11+DI11+DM11+DQ11+DU11+DY11+EC11+EG11+EK11+EO11+ES11+EW11+FA11+FE11+FI11+FM11+FQ11+FU11+FY11+GC11+GG11+GK11+GO11+GS11+GW11+HA11+HE11+HI11+HM11+HQ11+HU11+HY11+IC11+IG11+IK11+IO11+IS11+IW11+JA11+JE11+JI11+JM11+JQ11+JU11+JY11+KC11+KG11+KK11+KO11+KS11+KW11+LA11+LE11+LI11+LM11+LQ11+LU11+LY11</f>
        <v>2114269.6667100005</v>
      </c>
      <c r="D11" s="158">
        <f>I11+M11+Q11+U11+Y11+AC11+AG11+AK11+AO11+AS11+AW11+BA11+BE11+BI11+BM11+BQ11+BU11+BY11+CC11+CG11+CK11+CO11+CS11+CW11+DA11+DE11+DI11+DM11+DQ11+EG11+EK11+EO11+ES11+EW11+FA11+FE11+FI11+FM11+GW11+HA11+HE11+HI11+HM11+HQ11+HU11+HY11+IC11+IG11+IK11+IO11+IS11+IW11+JA11+JE11+JI11+JM11+JQ11+JU11+KC11+KG11+KO11+KS11</f>
        <v>1994524.8938100005</v>
      </c>
      <c r="E11" s="158">
        <f>DU11+DY11+EC11+FQ11+FU11+FY11+GC11+GG11+GK11+GO11+GS11+KW11+LA11+LE11+LI11+LM11+LQ11+LU11+LY11</f>
        <v>119744.77289999998</v>
      </c>
      <c r="F11" s="158">
        <f t="shared" ref="F11:F74" si="17">J11+N11+R11+V11+Z11+AD11+AH11+AL11+AP11+AT11+AX11+BB11+BF11+BJ11+BN11+BR11+BV11+BZ11+CD11+CH11+CL11+CP11+CT11+CX11+DB11+DF11+DJ11+DN11+DR11+DV11+DZ11+ED11+EH11+EL11+EP11+ET11+EX11+FB11+FF11+FJ11+FN11+FR11+FV11+FZ11+GD11+GH11+GL11+GP11+GT11+GX11+HB11+HF11+HJ11+HN11+HR11+HV11+HZ11+ID11+IH11+IL11+IP11+IT11+IX11+JB11+JF11+JJ11+JN11+JR11+JV11+JZ11+KD11+KH11+KL11+KP11+KT11+KX11+LB11+LF11+LJ11+LN11+LR11+LV11+LZ11</f>
        <v>1161954.0681400001</v>
      </c>
      <c r="G11" s="158">
        <f t="shared" si="0"/>
        <v>54.957704139420791</v>
      </c>
      <c r="H11" s="156">
        <f t="shared" si="1"/>
        <v>100000</v>
      </c>
      <c r="I11" s="156">
        <f t="shared" si="1"/>
        <v>100000</v>
      </c>
      <c r="J11" s="156">
        <f t="shared" si="1"/>
        <v>88813.434450000015</v>
      </c>
      <c r="K11" s="157">
        <f>J11/I11*100</f>
        <v>88.813434450000017</v>
      </c>
      <c r="L11" s="156">
        <f t="shared" si="2"/>
        <v>36576.800000000003</v>
      </c>
      <c r="M11" s="156">
        <f t="shared" si="2"/>
        <v>36576.800000000003</v>
      </c>
      <c r="N11" s="156">
        <f t="shared" si="2"/>
        <v>34313.343739999997</v>
      </c>
      <c r="O11" s="157">
        <f>N11/M11*100</f>
        <v>93.81177068524309</v>
      </c>
      <c r="P11" s="156">
        <f t="shared" si="3"/>
        <v>41658</v>
      </c>
      <c r="Q11" s="156">
        <f t="shared" si="3"/>
        <v>41635</v>
      </c>
      <c r="R11" s="156">
        <f t="shared" si="3"/>
        <v>29847.697420000008</v>
      </c>
      <c r="S11" s="156">
        <f>R11/Q11*100</f>
        <v>71.688957415635898</v>
      </c>
      <c r="T11" s="156">
        <f t="shared" si="4"/>
        <v>153485</v>
      </c>
      <c r="U11" s="156">
        <f t="shared" si="4"/>
        <v>153508</v>
      </c>
      <c r="V11" s="156">
        <f t="shared" si="4"/>
        <v>112882.16591</v>
      </c>
      <c r="W11" s="156">
        <f>V11/U11*100</f>
        <v>73.53503785470464</v>
      </c>
      <c r="X11" s="156">
        <f t="shared" si="5"/>
        <v>30349</v>
      </c>
      <c r="Y11" s="156">
        <f t="shared" si="5"/>
        <v>30349</v>
      </c>
      <c r="Z11" s="156">
        <f t="shared" si="5"/>
        <v>18371.431620000003</v>
      </c>
      <c r="AA11" s="156">
        <f>Z11/Y11*100</f>
        <v>60.5338944281525</v>
      </c>
      <c r="AB11" s="156">
        <f t="shared" si="6"/>
        <v>8070</v>
      </c>
      <c r="AC11" s="156">
        <f t="shared" si="6"/>
        <v>8070</v>
      </c>
      <c r="AD11" s="156">
        <f t="shared" si="6"/>
        <v>7048.5254999999997</v>
      </c>
      <c r="AE11" s="156">
        <f>AD11/AC11*100</f>
        <v>87.342323420074337</v>
      </c>
      <c r="AF11" s="156"/>
      <c r="AG11" s="157"/>
      <c r="AH11" s="157"/>
      <c r="AI11" s="156"/>
      <c r="AJ11" s="157"/>
      <c r="AK11" s="157">
        <f>AK14+AK17+AK20+AK25+AK31+AK36+AK44+AK48+AK54+AK58+AK62+AK68+AK72+AK77+AK81+AK88+AK93+AK96+AK100+AK108+AK116+AK120+AK127+AK132+AK146+AK149+AK153+AK159+AK168+AK172+AK175+AK180+AK186+AK189+AK194+AK202+AK207</f>
        <v>0</v>
      </c>
      <c r="AL11" s="157"/>
      <c r="AM11" s="158"/>
      <c r="AN11" s="156">
        <f t="shared" si="8"/>
        <v>0</v>
      </c>
      <c r="AO11" s="156">
        <f t="shared" si="8"/>
        <v>73963.344830000002</v>
      </c>
      <c r="AP11" s="156">
        <f t="shared" si="8"/>
        <v>64880.507740000001</v>
      </c>
      <c r="AQ11" s="156">
        <f>AP11/AO11*100</f>
        <v>87.719812954813875</v>
      </c>
      <c r="AR11" s="156"/>
      <c r="AS11" s="156">
        <f>AS14+AS17+AS20+AS25+AS31+AS36+AS44+AS48+AS54+AS58+AS62+AS68+AS72+AS77+AS81+AS88+AS93+AS96+AS100+AS108+AS116+AS120+AS127+AS132+AS146+AS149+AS153+AS159+AS168+AS172+AS175+AS180+AS186+AS189+AS194+AS202+AS207</f>
        <v>140000</v>
      </c>
      <c r="AT11" s="156">
        <f>AT14+AT17+AT20+AT25+AT31+AT36+AT44+AT48+AT54+AT58+AT62+AT68+AT72+AT77+AT81+AT88+AT93+AT96+AT100+AT108+AT116+AT120+AT127+AT132+AT146+AT149+AT153+AT159+AT168+AT172+AT175+AT180+AT186+AT189+AT194+AT202+AT207</f>
        <v>0</v>
      </c>
      <c r="AU11" s="156"/>
      <c r="AV11" s="156"/>
      <c r="AW11" s="156">
        <f>AW14+AW17+AW20+AW25+AW31+AW36+AW44+AW48+AW54+AW58+AW62+AW68+AW72+AW77+AW81+AW88+AW93+AW96+AW100+AW108+AW116+AW120+AW127+AW132+AW146+AW149+AW153+AW159+AW168+AW172+AW175+AW180+AW186+AW189+AW194+AW202+AW207</f>
        <v>0</v>
      </c>
      <c r="AX11" s="156">
        <f>AX14+AX17+AX20+AX25+AX31+AX36+AX44+AX48+AX54+AX58+AX62+AX68+AX72+AX77+AX81+AX88+AX93+AX96+AX100+AX108+AX116+AX120+AX127+AX132+AX146+AX149+AX153+AX159+AX168+AX172+AX175+AX180+AX186+AX189+AX194+AX202+AX207</f>
        <v>0</v>
      </c>
      <c r="AY11" s="156"/>
      <c r="AZ11" s="156"/>
      <c r="BA11" s="156">
        <f>BA14+BA17+BA20+BA25+BA31+BA36+BA44+BA48+BA54+BA58+BA62+BA68+BA72+BA77+BA81+BA88+BA93+BA96+BA100+BA108+BA116+BA120+BA127+BA132+BA146+BA149+BA153+BA159+BA168+BA172+BA175+BA180+BA186+BA189+BA194+BA202+BA207</f>
        <v>508300</v>
      </c>
      <c r="BB11" s="156">
        <f>BB14+BB17+BB20+BB25+BB31+BB36+BB44+BB48+BB54+BB58+BB62+BB68+BB72+BB77+BB81+BB88+BB93+BB96+BB100+BB108+BB116+BB120+BB127+BB132+BB146+BB149+BB153+BB159+BB168+BB172+BB175+BB180+BB186+BB189+BB194+BB202+BB207</f>
        <v>180267.49309</v>
      </c>
      <c r="BC11" s="156">
        <f>BB11/BA11*100</f>
        <v>35.464783216604367</v>
      </c>
      <c r="BD11" s="156"/>
      <c r="BE11" s="156">
        <f>BE14+BE17+BE20+BE25+BE31+BE36+BE44+BE48+BE54+BE58+BE62+BE68+BE72+BE77+BE81+BE88+BE93+BE96+BE100+BE108+BE116+BE120+BE127+BE132+BE146+BE149+BE153+BE159+BE168+BE172+BE175+BE180+BE186+BE189+BE194+BE202+BE207</f>
        <v>0</v>
      </c>
      <c r="BF11" s="156">
        <f>BF14+BF17+BF20+BF25+BF31+BF36+BF44+BF48+BF54+BF58+BF62+BF68+BF72+BF77+BF81+BF88+BF93+BF96+BF100+BF108+BF116+BF120+BF127+BF132+BF146+BF149+BF153+BF159+BF168+BF172+BF175+BF180+BF186+BF189+BF194+BF202+BF207</f>
        <v>0</v>
      </c>
      <c r="BG11" s="156"/>
      <c r="BH11" s="156">
        <f t="shared" si="10"/>
        <v>0</v>
      </c>
      <c r="BI11" s="156">
        <f t="shared" si="10"/>
        <v>0</v>
      </c>
      <c r="BJ11" s="156">
        <f t="shared" si="10"/>
        <v>0</v>
      </c>
      <c r="BK11" s="156"/>
      <c r="BL11" s="156">
        <f t="shared" si="11"/>
        <v>94887.599999999991</v>
      </c>
      <c r="BM11" s="156">
        <f t="shared" si="11"/>
        <v>94887.599999999991</v>
      </c>
      <c r="BN11" s="156">
        <f t="shared" si="11"/>
        <v>75143.252379999991</v>
      </c>
      <c r="BO11" s="156">
        <f>BN11/BM11*100</f>
        <v>79.191856870655386</v>
      </c>
      <c r="BP11" s="156"/>
      <c r="BQ11" s="156">
        <f>BQ14+BQ17+BQ20+BQ25+BQ31+BQ36+BQ44+BQ48+BQ54+BQ58+BQ62+BQ68+BQ72+BQ77+BQ81+BQ88+BQ93+BQ96+BQ100+BQ108+BQ116+BQ120+BQ127+BQ132+BQ146+BQ149+BQ153+BQ159+BQ168+BQ172+BQ175+BQ180+BQ186+BQ189+BQ194+BQ202+BQ207</f>
        <v>53400</v>
      </c>
      <c r="BR11" s="156">
        <f>BR14+BR17+BR20+BR25+BR31+BR36+BR44+BR48+BR54+BR58+BR62+BR68+BR72+BR77+BR81+BR88+BR93+BR96+BR100+BR108+BR116+BR120+BR127+BR132+BR146+BR149+BR153+BR159+BR168+BR172+BR175+BR180+BR186+BR189+BR194+BR202+BR207</f>
        <v>618.41945999999996</v>
      </c>
      <c r="BS11" s="156">
        <f>BR11/BQ11*100</f>
        <v>1.1580888764044943</v>
      </c>
      <c r="BT11" s="156"/>
      <c r="BU11" s="156">
        <f>BU14+BU17+BU20+BU25+BU31+BU36+BU44+BU48+BU54+BU58+BU62+BU68+BU72+BU77+BU81+BU88+BU93+BU96+BU100+BU108+BU116+BU120+BU127+BU132+BU146+BU149+BU153+BU159+BU168+BU172+BU175+BU180+BU186+BU189+BU194+BU202+BU207</f>
        <v>0</v>
      </c>
      <c r="BV11" s="156">
        <f>BV14+BV17+BV20+BV25+BV31+BV36+BV44+BV48+BV54+BV58+BV62+BV68+BV72+BV77+BV81+BV88+BV93+BV96+BV100+BV108+BV116+BV120+BV127+BV132+BV146+BV149+BV153+BV159+BV168+BV172+BV175+BV180+BV186+BV189+BV194+BV202+BV207</f>
        <v>0</v>
      </c>
      <c r="BW11" s="156"/>
      <c r="BX11" s="156"/>
      <c r="BY11" s="156">
        <f>BY14+BY17+BY20+BY25+BY31+BY36+BY44+BY48+BY54+BY58+BY62+BY68+BY72+BY77+BY81+BY88+BY93+BY96+BY100+BY108+BY116+BY120+BY127+BY132+BY146+BY149+BY153+BY159+BY168+BY172+BY175+BY180+BY186+BY189+BY194+BY202+BY207</f>
        <v>0</v>
      </c>
      <c r="BZ11" s="156">
        <f>BZ14+BZ17+BZ20+BZ25+BZ31+BZ36+BZ44+BZ48+BZ54+BZ58+BZ62+BZ68+BZ72+BZ77+BZ81+BZ88+BZ93+BZ96+BZ100+BZ108+BZ116+BZ120+BZ127+BZ132+BZ146+BZ149+BZ153+BZ159+BZ168+BZ172+BZ175+BZ180+BZ186+BZ189+BZ194+BZ202+BZ207</f>
        <v>0</v>
      </c>
      <c r="CA11" s="156"/>
      <c r="CB11" s="156"/>
      <c r="CC11" s="156">
        <f>CC14+CC17+CC20+CC25+CC31+CC36+CC44+CC48+CC54+CC58+CC62+CC68+CC72+CC77+CC81+CC88+CC93+CC96+CC100+CC108+CC116+CC120+CC127+CC132+CC146+CC149+CC153+CC159+CC168+CC172+CC175+CC180+CC186+CC189+CC194+CC202+CC207</f>
        <v>0</v>
      </c>
      <c r="CD11" s="156">
        <f>CD14+CD17+CD20+CD25+CD31+CD36+CD44+CD48+CD54+CD58+CD62+CD68+CD72+CD77+CD81+CD88+CD93+CD96+CD100+CD108+CD116+CD120+CD127+CD132+CD146+CD149+CD153+CD159+CD168+CD172+CD175+CD180+CD186+CD189+CD194+CD202+CD207</f>
        <v>0</v>
      </c>
      <c r="CE11" s="156"/>
      <c r="CF11" s="156"/>
      <c r="CG11" s="156">
        <f>CG14+CG17+CG20+CG25+CG31+CG36+CG44+CG48+CG54+CG58+CG62+CG68+CG72+CG77+CG81+CG88+CG93+CG96+CG100+CG108+CG116+CG120+CG127+CG132+CG146+CG149+CG153+CG159+CG168+CG172+CG175+CG180+CG186+CG189+CG194+CG202+CG207</f>
        <v>0</v>
      </c>
      <c r="CH11" s="156">
        <f>CH14+CH17+CH20+CH25+CH31+CH36+CH44+CH48+CH54+CH58+CH62+CH68+CH72+CH77+CH81+CH88+CH93+CH96+CH100+CH108+CH116+CH120+CH127+CH132+CH146+CH149+CH153+CH159+CH168+CH172+CH175+CH180+CH186+CH189+CH194+CH202+CH207</f>
        <v>0</v>
      </c>
      <c r="CI11" s="156"/>
      <c r="CJ11" s="156">
        <f t="shared" si="12"/>
        <v>0</v>
      </c>
      <c r="CK11" s="156">
        <f t="shared" si="12"/>
        <v>10000</v>
      </c>
      <c r="CL11" s="156">
        <f t="shared" si="12"/>
        <v>10000</v>
      </c>
      <c r="CM11" s="156">
        <f>CL11/CK11*100</f>
        <v>100</v>
      </c>
      <c r="CN11" s="156"/>
      <c r="CO11" s="156">
        <f>CO14+CO17+CO20+CO25+CO31+CO36+CO44+CO48+CO54+CO58+CO62+CO68+CO72+CO77+CO81+CO88+CO93+CO96+CO100+CO108+CO116+CO120+CO127+CO132+CO146+CO149+CO153+CO159+CO168+CO172+CO175+CO180+CO186+CO189+CO194+CO202+CO207</f>
        <v>14500</v>
      </c>
      <c r="CP11" s="156">
        <f>CP14+CP17+CP20+CP25+CP31+CP36+CP44+CP48+CP54+CP58+CP62+CP68+CP72+CP77+CP81+CP88+CP93+CP96+CP100+CP108+CP116+CP120+CP127+CP132+CP146+CP149+CP153+CP159+CP168+CP172+CP175+CP180+CP186+CP189+CP194+CP202+CP207</f>
        <v>0</v>
      </c>
      <c r="CQ11" s="156">
        <f>CP11/CO11*100</f>
        <v>0</v>
      </c>
      <c r="CR11" s="156"/>
      <c r="CS11" s="156">
        <f>CS14+CS17+CS20+CS25+CS31+CS36+CS44+CS48+CS54+CS58+CS62+CS68+CS72+CS77+CS81+CS88+CS93+CS96+CS100+CS108+CS116+CS120+CS127+CS132+CS146+CS149+CS153+CS159+CS168+CS172+CS175+CS180+CS186+CS189+CS194+CS202+CS207</f>
        <v>5096.8278499999997</v>
      </c>
      <c r="CT11" s="156">
        <f>CT14+CT17+CT20+CT25+CT31+CT36+CT44+CT48+CT54+CT58+CT62+CT68+CT72+CT77+CT81+CT88+CT93+CT96+CT100+CT108+CT116+CT120+CT127+CT132+CT146+CT149+CT153+CT159+CT168+CT172+CT175+CT180+CT186+CT189+CT194+CT202+CT207</f>
        <v>5045.1427800000001</v>
      </c>
      <c r="CU11" s="156">
        <f>CT11/CS11*100</f>
        <v>98.985936517357558</v>
      </c>
      <c r="CV11" s="156"/>
      <c r="CW11" s="156">
        <f>CW14+CW17+CW20+CW25+CW31+CW36+CW44+CW48+CW54+CW58+CW62+CW68+CW72+CW77+CW81+CW88+CW93+CW96+CW100+CW108+CW116+CW120+CW127+CW132+CW146+CW149+CW153+CW159+CW168+CW172+CW175+CW180+CW186+CW189+CW194+CW202+CW207</f>
        <v>39830</v>
      </c>
      <c r="CX11" s="156">
        <f>CX14+CX17+CX20+CX25+CX31+CX36+CX44+CX48+CX54+CX58+CX62+CX68+CX72+CX77+CX81+CX88+CX93+CX96+CX100+CX108+CX116+CX120+CX127+CX132+CX146+CX149+CX153+CX159+CX168+CX172+CX175+CX180+CX186+CX189+CX194+CX202+CX207</f>
        <v>0</v>
      </c>
      <c r="CY11" s="156"/>
      <c r="CZ11" s="156"/>
      <c r="DA11" s="156">
        <f>DA14+DA17+DA20+DA25+DA31+DA36+DA44+DA48+DA54+DA58+DA62+DA68+DA72+DA77+DA81+DA88+DA93+DA96+DA100+DA108+DA116+DA120+DA127+DA132+DA146+DA149+DA153+DA159+DA168+DA172+DA175+DA180+DA186+DA189+DA194+DA202+DA207</f>
        <v>56716.33</v>
      </c>
      <c r="DB11" s="156">
        <f>DB14+DB17+DB20+DB25+DB31+DB36+DB44+DB48+DB54+DB58+DB62+DB68+DB72+DB77+DB81+DB88+DB93+DB96+DB100+DB108+DB116+DB120+DB127+DB132+DB146+DB149+DB153+DB159+DB168+DB172+DB175+DB180+DB186+DB189+DB194+DB202+DB207</f>
        <v>20494.795670000003</v>
      </c>
      <c r="DC11" s="156">
        <f>DB11/DA11*100</f>
        <v>36.135616796784987</v>
      </c>
      <c r="DD11" s="156"/>
      <c r="DE11" s="156">
        <f>DE14+DE17+DE20+DE25+DE31+DE36+DE44+DE48+DE54+DE58+DE62+DE68+DE72+DE77+DE81+DE88+DE93+DE96+DE100+DE108+DE116+DE120+DE127+DE132+DE146+DE149+DE153+DE159+DE168+DE172+DE175+DE180+DE186+DE189+DE194+DE202+DE207</f>
        <v>50000</v>
      </c>
      <c r="DF11" s="156">
        <f>DF14+DF17+DF20+DF25+DF31+DF36+DF44+DF48+DF54+DF58+DF62+DF68+DF72+DF77+DF81+DF88+DF93+DF96+DF100+DF108+DF116+DF120+DF127+DF132+DF146+DF149+DF153+DF159+DF168+DF172+DF175+DF180+DF186+DF189+DF194+DF202+DF207</f>
        <v>49688.403680000003</v>
      </c>
      <c r="DG11" s="156">
        <f>DF11/DE11*100</f>
        <v>99.376807360000015</v>
      </c>
      <c r="DH11" s="156"/>
      <c r="DI11" s="156">
        <f>DI14+DI17+DI20+DI25+DI31+DI36+DI44+DI48+DI54+DI58+DI62+DI68+DI72+DI77+DI81+DI88+DI93+DI96+DI100+DI108+DI116+DI120+DI127+DI132+DI146+DI149+DI153+DI159+DI168+DI172+DI175+DI180+DI186+DI189+DI194+DI202+DI207</f>
        <v>0</v>
      </c>
      <c r="DJ11" s="156">
        <f>DJ14+DJ17+DJ20+DJ25+DJ31+DJ36+DJ44+DJ48+DJ54+DJ58+DJ62+DJ68+DJ72+DJ77+DJ81+DJ88+DJ93+DJ96+DJ100+DJ108+DJ116+DJ120+DJ127+DJ132+DJ146+DJ149+DJ153+DJ159+DJ168+DJ172+DJ175+DJ180+DJ186+DJ189+DJ194+DJ202+DJ207</f>
        <v>0</v>
      </c>
      <c r="DK11" s="156"/>
      <c r="DL11" s="156"/>
      <c r="DM11" s="156">
        <f>DM14+DM17+DM20+DM25+DM31+DM36+DM44+DM48+DM54+DM58+DM62+DM68+DM72+DM77+DM81+DM88+DM93+DM96+DM100+DM108+DM116+DM120+DM127+DM132+DM146+DM149+DM153+DM159+DM168+DM172+DM175+DM180+DM186+DM189+DM194+DM202+DM207</f>
        <v>22204.000000000007</v>
      </c>
      <c r="DN11" s="156">
        <f>DN14+DN17+DN20+DN25+DN31+DN36+DN44+DN48+DN54+DN58+DN62+DN68+DN72+DN77+DN81+DN88+DN93+DN96+DN100+DN108+DN116+DN120+DN127+DN132+DN146+DN149+DN153+DN159+DN168+DN172+DN175+DN180+DN186+DN189+DN194+DN202+DN207</f>
        <v>13737.47885</v>
      </c>
      <c r="DO11" s="156">
        <f>DN11/DM11*100</f>
        <v>61.869387722932778</v>
      </c>
      <c r="DP11" s="156"/>
      <c r="DQ11" s="156"/>
      <c r="DR11" s="156"/>
      <c r="DS11" s="156"/>
      <c r="DT11" s="156"/>
      <c r="DU11" s="156">
        <f>DU14+DU17+DU20+DU25+DU31+DU36+DU44+DU48+DU54+DU58+DU62+DU68+DU72+DU77+DU81+DU88+DU93+DU96+DU100+DU108+DU116+DU120+DU127+DU132+DU146+DU149+DU153+DU159+DU168+DU172+DU175+DU180+DU186+DU189+DU194+DU202+DU207</f>
        <v>2751.25</v>
      </c>
      <c r="DV11" s="156">
        <f>DV14+DV17+DV20+DV25+DV31+DV36+DV44+DV48+DV54+DV58+DV62+DV68+DV72+DV77+DV81+DV88+DV93+DV96+DV100+DV108+DV116+DV120+DV127+DV132+DV146+DV149+DV153+DV159+DV168+DV172+DV175+DV180+DV186+DV189+DV194+DV202+DV207</f>
        <v>2751.25</v>
      </c>
      <c r="DW11" s="156">
        <f>DV11/DU11*100</f>
        <v>100</v>
      </c>
      <c r="DX11" s="156"/>
      <c r="DY11" s="156">
        <f>DY14+DY17+DY20+DY25+DY31+DY36+DY44+DY48+DY54+DY58+DY62+DY68+DY72+DY77+DY81+DY88+DY93+DY96+DY100+DY108+DY116+DY120+DY127+DY132+DY146+DY149+DY153+DY159+DY168+DY172+DY175+DY180+DY186+DY189+DY194+DY202+DY207</f>
        <v>19275.237000000001</v>
      </c>
      <c r="DZ11" s="156">
        <f>DZ14+DZ17+DZ20+DZ25+DZ31+DZ36+DZ44+DZ48+DZ54+DZ58+DZ62+DZ68+DZ72+DZ77+DZ81+DZ88+DZ93+DZ96+DZ100+DZ108+DZ116+DZ120+DZ127+DZ132+DZ146+DZ149+DZ153+DZ159+DZ168+DZ172+DZ175+DZ180+DZ186+DZ189+DZ194+DZ202+DZ207</f>
        <v>19275.237000000001</v>
      </c>
      <c r="EA11" s="156">
        <f>DZ11/DY11*100</f>
        <v>100</v>
      </c>
      <c r="EB11" s="156"/>
      <c r="EC11" s="156">
        <f>EC14+EC17+EC20+EC25+EC31+EC36+EC44+EC48+EC54+EC58+EC62+EC68+EC72+EC77+EC81+EC88+EC93+EC96+EC100+EC108+EC116+EC120+EC127+EC132+EC146+EC149+EC153+EC159+EC168+EC172+EC175+EC180+EC186+EC189+EC194+EC202+EC207</f>
        <v>14499.83</v>
      </c>
      <c r="ED11" s="156">
        <f>ED14+ED17+ED20+ED25+ED31+ED36+ED44+ED48+ED54+ED58+ED62+ED68+ED72+ED77+ED81+ED88+ED93+ED96+ED100+ED108+ED116+ED120+ED127+ED132+ED146+ED149+ED153+ED159+ED168+ED172+ED175+ED180+ED186+ED189+ED194+ED202+ED207</f>
        <v>14499.83</v>
      </c>
      <c r="EE11" s="156">
        <f>ED11/EC11*100</f>
        <v>100</v>
      </c>
      <c r="EF11" s="156">
        <f t="shared" si="13"/>
        <v>43500</v>
      </c>
      <c r="EG11" s="156">
        <f t="shared" si="13"/>
        <v>42750</v>
      </c>
      <c r="EH11" s="156">
        <f t="shared" si="13"/>
        <v>42706.543339999997</v>
      </c>
      <c r="EI11" s="156">
        <f>EH11/EG11*100</f>
        <v>99.89834699415205</v>
      </c>
      <c r="EJ11" s="156"/>
      <c r="EK11" s="156">
        <f>EK14+EK17+EK20+EK25+EK31+EK36+EK44+EK48+EK54+EK58+EK62+EK68+EK72+EK77+EK81+EK88+EK93+EK96+EK100+EK108+EK116+EK120+EK127+EK132+EK146+EK149+EK153+EK159+EK168+EK172+EK175+EK180+EK186+EK189+EK194+EK202+EK207</f>
        <v>28000</v>
      </c>
      <c r="EL11" s="156">
        <f>EL14+EL17+EL20+EL25+EL31+EL36+EL44+EL48+EL54+EL58+EL62+EL68+EL72+EL77+EL81+EL88+EL93+EL96+EL100+EL108+EL116+EL120+EL127+EL132+EL146+EL149+EL153+EL159+EL168+EL172+EL175+EL180+EL186+EL189+EL194+EL202+EL207</f>
        <v>27999.98947</v>
      </c>
      <c r="EM11" s="156">
        <f>EL11/EK11*100</f>
        <v>99.999962392857142</v>
      </c>
      <c r="EN11" s="156"/>
      <c r="EO11" s="156">
        <f>EO14+EO17+EO20+EO25+EO31+EO36+EO44+EO48+EO54+EO58+EO62+EO68+EO72+EO77+EO81+EO88+EO93+EO96+EO100+EO108+EO116+EO120+EO127+EO132+EO146+EO149+EO153+EO159+EO168+EO172+EO175+EO180+EO186+EO189+EO194+EO202+EO207</f>
        <v>0</v>
      </c>
      <c r="EP11" s="156">
        <f>EP14+EP17+EP20+EP25+EP31+EP36+EP44+EP48+EP54+EP58+EP62+EP68+EP72+EP77+EP81+EP88+EP93+EP96+EP100+EP108+EP116+EP120+EP127+EP132+EP146+EP149+EP153+EP159+EP168+EP172+EP175+EP180+EP186+EP189+EP194+EP202+EP207</f>
        <v>0</v>
      </c>
      <c r="EQ11" s="156"/>
      <c r="ER11" s="156"/>
      <c r="ES11" s="156">
        <f>ES14+ES17+ES20+ES25+ES31+ES36+ES44+ES48+ES54+ES58+ES62+ES68+ES72+ES77+ES81+ES88+ES93+ES96+ES100+ES108+ES116+ES120+ES127+ES132+ES146+ES149+ES153+ES159+ES168+ES172+ES175+ES180+ES186+ES189+ES194+ES202+ES207</f>
        <v>0</v>
      </c>
      <c r="ET11" s="156">
        <f>ET14+ET17+ET20+ET25+ET31+ET36+ET44+ET48+ET54+ET58+ET62+ET68+ET72+ET77+ET81+ET88+ET93+ET96+ET100+ET108+ET116+ET120+ET127+ET132+ET146+ET149+ET153+ET159+ET168+ET172+ET175+ET180+ET186+ET189+ET194+ET202+ET207</f>
        <v>0</v>
      </c>
      <c r="EU11" s="156"/>
      <c r="EV11" s="156"/>
      <c r="EW11" s="156">
        <f>EW14+EW17+EW20+EW25+EW31+EW36+EW44+EW48+EW54+EW58+EW62+EW68+EW72+EW77+EW81+EW88+EW93+EW96+EW100+EW108+EW116+EW120+EW127+EW132+EW146+EW149+EW153+EW159+EW168+EW172+EW175+EW180+EW186+EW189+EW194+EW202+EW207</f>
        <v>0</v>
      </c>
      <c r="EX11" s="156">
        <f>EX14+EX17+EX20+EX25+EX31+EX36+EX44+EX48+EX54+EX58+EX62+EX68+EX72+EX77+EX81+EX88+EX93+EX96+EX100+EX108+EX116+EX120+EX127+EX132+EX146+EX149+EX153+EX159+EX168+EX172+EX175+EX180+EX186+EX189+EX194+EX202+EX207</f>
        <v>0</v>
      </c>
      <c r="EY11" s="156"/>
      <c r="EZ11" s="156"/>
      <c r="FA11" s="156">
        <f>FA14+FA17+FA20+FA25+FA31+FA36+FA44+FA48+FA54+FA58+FA62+FA68+FA72+FA77+FA81+FA88+FA93+FA96+FA100+FA108+FA116+FA120+FA127+FA132+FA146+FA149+FA153+FA159+FA168+FA172+FA175+FA180+FA186+FA189+FA194+FA202+FA207</f>
        <v>128313</v>
      </c>
      <c r="FB11" s="156">
        <f>FB14+FB17+FB20+FB25+FB31+FB36+FB44+FB48+FB54+FB58+FB62+FB68+FB72+FB77+FB81+FB88+FB93+FB96+FB100+FB108+FB116+FB120+FB127+FB132+FB146+FB149+FB153+FB159+FB168+FB172+FB175+FB180+FB186+FB189+FB194+FB202+FB207</f>
        <v>104621.92763999999</v>
      </c>
      <c r="FC11" s="156">
        <f>FB11/FA11*100</f>
        <v>81.536498749152457</v>
      </c>
      <c r="FD11" s="156"/>
      <c r="FE11" s="156">
        <f>FE14+FE17+FE20+FE25+FE31+FE36+FE44+FE48+FE54+FE58+FE62+FE68+FE72+FE77+FE81+FE88+FE93+FE96+FE100+FE108+FE116+FE120+FE127+FE132+FE146+FE149+FE153+FE159+FE168+FE172+FE175+FE180+FE186+FE189+FE194+FE202+FE207</f>
        <v>0</v>
      </c>
      <c r="FF11" s="156">
        <f>FF14+FF17+FF20+FF25+FF31+FF36+FF44+FF48+FF54+FF58+FF62+FF68+FF72+FF77+FF81+FF88+FF93+FF96+FF100+FF108+FF116+FF120+FF127+FF132+FF146+FF149+FF153+FF159+FF168+FF172+FF175+FF180+FF186+FF189+FF194+FF202+FF207</f>
        <v>0</v>
      </c>
      <c r="FG11" s="156"/>
      <c r="FH11" s="156"/>
      <c r="FI11" s="156">
        <f>FI14+FI17+FI20+FI25+FI31+FI36+FI44+FI48+FI54+FI58+FI62+FI68+FI72+FI77+FI81+FI88+FI93+FI96+FI100+FI108+FI116+FI120+FI127+FI132+FI146+FI149+FI153+FI159+FI168+FI172+FI175+FI180+FI186+FI189+FI194+FI202+FI207</f>
        <v>132590.59999999998</v>
      </c>
      <c r="FJ11" s="156">
        <f>FJ14+FJ17+FJ20+FJ25+FJ31+FJ36+FJ44+FJ48+FJ54+FJ58+FJ62+FJ68+FJ72+FJ77+FJ81+FJ88+FJ93+FJ96+FJ100+FJ108+FJ116+FJ120+FJ127+FJ132+FJ146+FJ149+FJ153+FJ159+FJ168+FJ172+FJ175+FJ180+FJ186+FJ189+FJ194+FJ202+FJ207</f>
        <v>92917.476320000016</v>
      </c>
      <c r="FK11" s="156">
        <f>FJ11/FI11*100</f>
        <v>70.078479409550937</v>
      </c>
      <c r="FL11" s="156"/>
      <c r="FM11" s="156">
        <f>FM14+FM17+FM20+FM25+FM31+FM36+FM44+FM48+FM54+FM58+FM62+FM68+FM72+FM77+FM81+FM88+FM93+FM96+FM100+FM108+FM116+FM120+FM127+FM132+FM146+FM149+FM153+FM159+FM168+FM172+FM175+FM180+FM186+FM189+FM194+FM202+FM207</f>
        <v>0</v>
      </c>
      <c r="FN11" s="156">
        <f>FN14+FN17+FN20+FN25+FN31+FN36+FN44+FN48+FN54+FN58+FN62+FN68+FN72+FN77+FN81+FN88+FN93+FN96+FN100+FN108+FN116+FN120+FN127+FN132+FN146+FN149+FN153+FN159+FN168+FN172+FN175+FN180+FN186+FN189+FN194+FN202+FN207</f>
        <v>0</v>
      </c>
      <c r="FO11" s="156"/>
      <c r="FP11" s="156"/>
      <c r="FQ11" s="156">
        <f>FQ14+FQ17+FQ20+FQ25+FQ31+FQ36+FQ44+FQ48+FQ54+FQ58+FQ62+FQ68+FQ72+FQ77+FQ81+FQ88+FQ93+FQ96+FQ100+FQ108+FQ116+FQ120+FQ127+FQ132+FQ146+FQ149+FQ153+FQ159+FQ168+FQ172+FQ175+FQ180+FQ186+FQ189+FQ194+FQ202+FQ207</f>
        <v>0</v>
      </c>
      <c r="FR11" s="156">
        <f>FR14+FR17+FR20+FR25+FR31+FR36+FR44+FR48+FR54+FR58+FR62+FR68+FR72+FR77+FR81+FR88+FR93+FR96+FR100+FR108+FR116+FR120+FR127+FR132+FR146+FR149+FR153+FR159+FR168+FR172+FR175+FR180+FR186+FR189+FR194+FR202+FR207</f>
        <v>0</v>
      </c>
      <c r="FS11" s="156"/>
      <c r="FT11" s="156"/>
      <c r="FU11" s="156">
        <f>FU14+FU17+FU20+FU25+FU31+FU36+FU44+FU48+FU54+FU58+FU62+FU68+FU72+FU77+FU81+FU88+FU93+FU96+FU100+FU108+FU116+FU120+FU127+FU132+FU146+FU149+FU153+FU159+FU168+FU172+FU175+FU180+FU186+FU189+FU194+FU202+FU207</f>
        <v>9814.7999999999993</v>
      </c>
      <c r="FV11" s="156">
        <f>FV14+FV17+FV20+FV25+FV31+FV36+FV44+FV48+FV54+FV58+FV62+FV68+FV72+FV77+FV81+FV88+FV93+FV96+FV100+FV108+FV116+FV120+FV127+FV132+FV146+FV149+FV153+FV159+FV168+FV172+FV175+FV180+FV186+FV189+FV194+FV202+FV207</f>
        <v>9814.7999999999993</v>
      </c>
      <c r="FW11" s="156">
        <f>FV11/FU11*100</f>
        <v>100</v>
      </c>
      <c r="FX11" s="156"/>
      <c r="FY11" s="156">
        <f>FY14+FY17+FY20+FY25+FY31+FY36+FY44+FY48+FY54+FY58+FY62+FY68+FY72+FY77+FY81+FY88+FY93+FY96+FY100+FY108+FY116+FY120+FY127+FY132+FY146+FY149+FY153+FY159+FY168+FY172+FY175+FY180+FY186+FY189+FY194+FY202+FY207</f>
        <v>0</v>
      </c>
      <c r="FZ11" s="156">
        <f>FZ14+FZ17+FZ20+FZ25+FZ31+FZ36+FZ44+FZ48+FZ54+FZ58+FZ62+FZ68+FZ72+FZ77+FZ81+FZ88+FZ93+FZ96+FZ100+FZ108+FZ116+FZ120+FZ127+FZ132+FZ146+FZ149+FZ153+FZ159+FZ168+FZ172+FZ175+FZ180+FZ186+FZ189+FZ194+FZ202+FZ207</f>
        <v>0</v>
      </c>
      <c r="GA11" s="156"/>
      <c r="GB11" s="156"/>
      <c r="GC11" s="156">
        <f>GC14+GC17+GC20+GC25+GC31+GC36+GC44+GC48+GC54+GC58+GC62+GC68+GC72+GC77+GC81+GC88+GC93+GC96+GC100+GC108+GC116+GC120+GC127+GC132+GC146+GC149+GC153+GC159+GC168+GC172+GC175+GC180+GC186+GC189+GC194+GC202+GC207</f>
        <v>19018.957899999998</v>
      </c>
      <c r="GD11" s="156">
        <f>GD14+GD17+GD20+GD25+GD31+GD36+GD44+GD48+GD54+GD58+GD62+GD68+GD72+GD77+GD81+GD88+GD93+GD96+GD100+GD108+GD116+GD120+GD127+GD132+GD146+GD149+GD153+GD159+GD168+GD172+GD175+GD180+GD186+GD189+GD194+GD202+GD207</f>
        <v>19018.957899999998</v>
      </c>
      <c r="GE11" s="156">
        <f>GD11/GC11*100</f>
        <v>100</v>
      </c>
      <c r="GF11" s="156"/>
      <c r="GG11" s="156">
        <f>GG14+GG17+GG20+GG25+GG31+GG36+GG44+GG48+GG54+GG58+GG62+GG68+GG72+GG77+GG81+GG88+GG93+GG96+GG100+GG108+GG116+GG120+GG127+GG132+GG146+GG149+GG153+GG159+GG168+GG172+GG175+GG180+GG186+GG189+GG194+GG202+GG207</f>
        <v>0</v>
      </c>
      <c r="GH11" s="156">
        <f>GH14+GH17+GH20+GH25+GH31+GH36+GH44+GH48+GH54+GH58+GH62+GH68+GH72+GH77+GH81+GH88+GH93+GH96+GH100+GH108+GH116+GH120+GH127+GH132+GH146+GH149+GH153+GH159+GH168+GH172+GH175+GH180+GH186+GH189+GH194+GH202+GH207</f>
        <v>0</v>
      </c>
      <c r="GI11" s="156"/>
      <c r="GJ11" s="156"/>
      <c r="GK11" s="156">
        <f>GK14+GK17+GK20+GK25+GK31+GK36+GK44+GK48+GK54+GK58+GK62+GK68+GK72+GK77+GK81+GK88+GK93+GK96+GK100+GK108+GK116+GK120+GK127+GK132+GK146+GK149+GK153+GK159+GK168+GK172+GK175+GK180+GK186+GK189+GK194+GK202+GK207</f>
        <v>0</v>
      </c>
      <c r="GL11" s="156">
        <f>GL14+GL17+GL20+GL25+GL31+GL36+GL44+GL48+GL54+GL58+GL62+GL68+GL72+GL77+GL81+GL88+GL93+GL96+GL100+GL108+GL116+GL120+GL127+GL132+GL146+GL149+GL153+GL159+GL168+GL172+GL175+GL180+GL186+GL189+GL194+GL202+GL207</f>
        <v>0</v>
      </c>
      <c r="GM11" s="156"/>
      <c r="GN11" s="156"/>
      <c r="GO11" s="156">
        <f>GO14+GO17+GO20+GO25+GO31+GO36+GO44+GO48+GO54+GO58+GO62+GO68+GO72+GO77+GO81+GO88+GO93+GO96+GO100+GO108+GO116+GO120+GO127+GO132+GO146+GO149+GO153+GO159+GO168+GO172+GO175+GO180+GO186+GO189+GO194+GO202+GO207</f>
        <v>0</v>
      </c>
      <c r="GP11" s="156">
        <f>GP14+GP17+GP20+GP25+GP31+GP36+GP44+GP48+GP54+GP58+GP62+GP68+GP72+GP77+GP81+GP88+GP93+GP96+GP100+GP108+GP116+GP120+GP127+GP132+GP146+GP149+GP153+GP159+GP168+GP172+GP175+GP180+GP186+GP189+GP194+GP202+GP207</f>
        <v>0</v>
      </c>
      <c r="GQ11" s="156"/>
      <c r="GR11" s="156"/>
      <c r="GS11" s="156">
        <f>GS14+GS17+GS20+GS25+GS31+GS36+GS44+GS48+GS54+GS58+GS62+GS68+GS72+GS77+GS81+GS88+GS93+GS96+GS100+GS108+GS116+GS120+GS127+GS132+GS146+GS149+GS153+GS159+GS168+GS172+GS175+GS180+GS186+GS189+GS194+GS202+GS207</f>
        <v>13266.33</v>
      </c>
      <c r="GT11" s="156">
        <f>GT14+GT17+GT20+GT25+GT31+GT36+GT44+GT48+GT54+GT58+GT62+GT68+GT72+GT77+GT81+GT88+GT93+GT96+GT100+GT108+GT116+GT120+GT127+GT132+GT146+GT149+GT153+GT159+GT168+GT172+GT175+GT180+GT186+GT189+GT194+GT202+GT207</f>
        <v>13266.33</v>
      </c>
      <c r="GU11" s="156">
        <f>GT11/GS11*100</f>
        <v>100</v>
      </c>
      <c r="GV11" s="156"/>
      <c r="GW11" s="156">
        <f>GW14+GW17+GW20+GW25+GW31+GW36+GW44+GW48+GW54+GW58+GW62+GW68+GW72+GW77+GW81+GW88+GW93+GW96+GW100+GW108+GW116+GW120+GW127+GW132+GW146+GW149+GW153+GW159+GW168+GW172+GW175+GW180+GW186+GW189+GW194+GW202+GW207</f>
        <v>0</v>
      </c>
      <c r="GX11" s="156">
        <f>GX14+GX17+GX20+GX25+GX31+GX36+GX44+GX48+GX54+GX58+GX62+GX68+GX72+GX77+GX81+GX88+GX93+GX96+GX100+GX108+GX116+GX120+GX127+GX132+GX146+GX149+GX153+GX159+GX168+GX172+GX175+GX180+GX186+GX189+GX194+GX202+GX207</f>
        <v>0</v>
      </c>
      <c r="GY11" s="156"/>
      <c r="GZ11" s="156"/>
      <c r="HA11" s="156">
        <f>HA14+HA17+HA20+HA25+HA31+HA36+HA44+HA48+HA54+HA58+HA62+HA68+HA72+HA77+HA81+HA88+HA93+HA96+HA100+HA108+HA116+HA120+HA127+HA132+HA146+HA149+HA153+HA159+HA168+HA172+HA175+HA180+HA186+HA189+HA194+HA202+HA207</f>
        <v>0</v>
      </c>
      <c r="HB11" s="156">
        <f>HB14+HB17+HB20+HB25+HB31+HB36+HB44+HB48+HB54+HB58+HB62+HB68+HB72+HB77+HB81+HB88+HB93+HB96+HB100+HB108+HB116+HB120+HB127+HB132+HB146+HB149+HB153+HB159+HB168+HB172+HB175+HB180+HB186+HB189+HB194+HB202+HB207</f>
        <v>0</v>
      </c>
      <c r="HC11" s="156"/>
      <c r="HD11" s="156"/>
      <c r="HE11" s="156">
        <f>HE14+HE17+HE20+HE25+HE31+HE36+HE44+HE48+HE54+HE58+HE62+HE68+HE72+HE77+HE81+HE88+HE93+HE96+HE100+HE108+HE116+HE120+HE127+HE132+HE146+HE149+HE153+HE159+HE168+HE172+HE175+HE180+HE186+HE189+HE194+HE202+HE207</f>
        <v>0</v>
      </c>
      <c r="HF11" s="156">
        <f>HF14+HF17+HF20+HF25+HF31+HF36+HF44+HF48+HF54+HF58+HF62+HF68+HF72+HF77+HF81+HF88+HF93+HF96+HF100+HF108+HF116+HF120+HF127+HF132+HF146+HF149+HF153+HF159+HF168+HF172+HF175+HF180+HF186+HF189+HF194+HF202+HF207</f>
        <v>0</v>
      </c>
      <c r="HG11" s="156"/>
      <c r="HH11" s="156"/>
      <c r="HI11" s="156">
        <f>HI14+HI17+HI20+HI25+HI31+HI36+HI44+HI48+HI54+HI58+HI62+HI68+HI72+HI77+HI81+HI88+HI93+HI96+HI100+HI108+HI116+HI120+HI127+HI132+HI146+HI149+HI153+HI159+HI168+HI172+HI175+HI180+HI186+HI189+HI194+HI202+HI207</f>
        <v>0</v>
      </c>
      <c r="HJ11" s="156">
        <f>HJ14+HJ17+HJ20+HJ25+HJ31+HJ36+HJ44+HJ48+HJ54+HJ58+HJ62+HJ68+HJ72+HJ77+HJ81+HJ88+HJ93+HJ96+HJ100+HJ108+HJ116+HJ120+HJ127+HJ132+HJ146+HJ149+HJ153+HJ159+HJ168+HJ172+HJ175+HJ180+HJ186+HJ189+HJ194+HJ202+HJ207</f>
        <v>0</v>
      </c>
      <c r="HK11" s="156"/>
      <c r="HL11" s="156"/>
      <c r="HM11" s="156">
        <f>HM14+HM17+HM20+HM25+HM31+HM36+HM44+HM48+HM54+HM58+HM62+HM68+HM72+HM77+HM81+HM88+HM93+HM96+HM100+HM108+HM116+HM120+HM127+HM132+HM146+HM149+HM153+HM159+HM168+HM172+HM175+HM180+HM186+HM189+HM194+HM202+HM207</f>
        <v>2500</v>
      </c>
      <c r="HN11" s="156">
        <f>HN14+HN17+HN20+HN25+HN31+HN36+HN44+HN48+HN54+HN58+HN62+HN68+HN72+HN77+HN81+HN88+HN93+HN96+HN100+HN108+HN116+HN120+HN127+HN132+HN146+HN149+HN153+HN159+HN168+HN172+HN175+HN180+HN186+HN189+HN194+HN202+HN207</f>
        <v>0</v>
      </c>
      <c r="HO11" s="156"/>
      <c r="HP11" s="156"/>
      <c r="HQ11" s="156">
        <f>HQ14+HQ17+HQ20+HQ25+HQ31+HQ36+HQ44+HQ48+HQ54+HQ58+HQ62+HQ68+HQ72+HQ77+HQ81+HQ88+HQ93+HQ96+HQ100+HQ108+HQ116+HQ120+HQ127+HQ132+HQ146+HQ149+HQ153+HQ159+HQ168+HQ172+HQ175+HQ180+HQ186+HQ189+HQ194+HQ202+HQ207</f>
        <v>11270.171760000001</v>
      </c>
      <c r="HR11" s="156">
        <f>HR14+HR17+HR20+HR25+HR31+HR36+HR44+HR48+HR54+HR58+HR62+HR68+HR72+HR77+HR81+HR88+HR93+HR96+HR100+HR108+HR116+HR120+HR127+HR132+HR146+HR149+HR153+HR159+HR168+HR172+HR175+HR180+HR186+HR189+HR194+HR202+HR207</f>
        <v>203</v>
      </c>
      <c r="HS11" s="156">
        <f>HR11/HQ11*100</f>
        <v>1.801214784680442</v>
      </c>
      <c r="HT11" s="156"/>
      <c r="HU11" s="156">
        <f>HU14+HU17+HU20+HU25+HU31+HU36+HU44+HU48+HU54+HU58+HU62+HU68+HU72+HU77+HU81+HU88+HU93+HU96+HU100+HU108+HU116+HU120+HU127+HU132+HU146+HU149+HU153+HU159+HU168+HU172+HU175+HU180+HU186+HU189+HU194+HU202+HU207</f>
        <v>27988.705399999999</v>
      </c>
      <c r="HV11" s="156">
        <f>HV14+HV17+HV20+HV25+HV31+HV36+HV44+HV48+HV54+HV58+HV62+HV68+HV72+HV77+HV81+HV88+HV93+HV96+HV100+HV108+HV116+HV120+HV127+HV132+HV146+HV149+HV153+HV159+HV168+HV172+HV175+HV180+HV186+HV189+HV194+HV202+HV207</f>
        <v>13109.205400000001</v>
      </c>
      <c r="HW11" s="156">
        <f>HV11/HU11*100</f>
        <v>46.837483951651443</v>
      </c>
      <c r="HX11" s="156"/>
      <c r="HY11" s="156">
        <f>HY14+HY17+HY20+HY25+HY31+HY36+HY44+HY48+HY54+HY58+HY62+HY68+HY72+HY77+HY81+HY88+HY93+HY96+HY100+HY108+HY116+HY120+HY127+HY132+HY146+HY149+HY153+HY159+HY168+HY172+HY175+HY180+HY186+HY189+HY194+HY202+HY207</f>
        <v>170.3</v>
      </c>
      <c r="HZ11" s="156">
        <f>HZ14+HZ17+HZ20+HZ25+HZ31+HZ36+HZ44+HZ48+HZ54+HZ58+HZ62+HZ68+HZ72+HZ77+HZ81+HZ88+HZ93+HZ96+HZ100+HZ108+HZ116+HZ120+HZ127+HZ132+HZ146+HZ149+HZ153+HZ159+HZ168+HZ172+HZ175+HZ180+HZ186+HZ189+HZ194+HZ202+HZ207</f>
        <v>0</v>
      </c>
      <c r="IA11" s="156">
        <f>HZ11/HY11*100</f>
        <v>0</v>
      </c>
      <c r="IB11" s="156"/>
      <c r="IC11" s="156">
        <f>IC14+IC17+IC20+IC25+IC31+IC36+IC44+IC48+IC54+IC58+IC62+IC68+IC72+IC77+IC81+IC88+IC93+IC96+IC100+IC108+IC116+IC120+IC127+IC132+IC146+IC149+IC153+IC159+IC168+IC172+IC175+IC180+IC186+IC189+IC194+IC202+IC207</f>
        <v>11291.2</v>
      </c>
      <c r="ID11" s="156">
        <f>ID14+ID17+ID20+ID25+ID31+ID36+ID44+ID48+ID54+ID58+ID62+ID68+ID72+ID77+ID81+ID88+ID93+ID96+ID100+ID108+ID116+ID120+ID127+ID132+ID146+ID149+ID153+ID159+ID168+ID172+ID175+ID180+ID186+ID189+ID194+ID202+ID207</f>
        <v>9206.1915900000004</v>
      </c>
      <c r="IE11" s="156">
        <f>ID11/IC11*100</f>
        <v>81.534217709366587</v>
      </c>
      <c r="IF11" s="156"/>
      <c r="IG11" s="156">
        <f>IG14+IG17+IG20+IG25+IG31+IG36+IG44+IG48+IG54+IG58+IG62+IG68+IG72+IG77+IG81+IG88+IG93+IG96+IG100+IG108+IG116+IG120+IG127+IG132+IG146+IG149+IG153+IG159+IG168+IG172+IG175+IG180+IG186+IG189+IG194+IG202+IG207</f>
        <v>0</v>
      </c>
      <c r="IH11" s="156">
        <f>IH14+IH17+IH20+IH25+IH31+IH36+IH44+IH48+IH54+IH58+IH62+IH68+IH72+IH77+IH81+IH88+IH93+IH96+IH100+IH108+IH116+IH120+IH127+IH132+IH146+IH149+IH153+IH159+IH168+IH172+IH175+IH180+IH186+IH189+IH194+IH202+IH207</f>
        <v>0</v>
      </c>
      <c r="II11" s="156"/>
      <c r="IJ11" s="156"/>
      <c r="IK11" s="156">
        <f>IK14+IK17+IK20+IK25+IK31+IK36+IK44+IK48+IK54+IK58+IK62+IK68+IK72+IK77+IK81+IK88+IK93+IK96+IK100+IK108+IK116+IK120+IK127+IK132+IK146+IK149+IK153+IK159+IK168+IK172+IK175+IK180+IK186+IK189+IK194+IK202+IK207</f>
        <v>0</v>
      </c>
      <c r="IL11" s="156">
        <f>IL14+IL17+IL20+IL25+IL31+IL36+IL44+IL48+IL54+IL58+IL62+IL68+IL72+IL77+IL81+IL88+IL93+IL96+IL100+IL108+IL116+IL120+IL127+IL132+IL146+IL149+IL153+IL159+IL168+IL172+IL175+IL180+IL186+IL189+IL194+IL202+IL207</f>
        <v>0</v>
      </c>
      <c r="IM11" s="156"/>
      <c r="IN11" s="156"/>
      <c r="IO11" s="156">
        <f>IO14+IO17+IO20+IO25+IO31+IO36+IO44+IO48+IO54+IO58+IO62+IO68+IO72+IO77+IO81+IO88+IO93+IO96+IO100+IO108+IO116+IO120+IO127+IO132+IO146+IO149+IO153+IO159+IO168+IO172+IO175+IO180+IO186+IO189+IO194+IO202+IO207</f>
        <v>50000</v>
      </c>
      <c r="IP11" s="156">
        <f>IP14+IP17+IP20+IP25+IP31+IP36+IP44+IP48+IP54+IP58+IP62+IP68+IP72+IP77+IP81+IP88+IP93+IP96+IP100+IP108+IP116+IP120+IP127+IP132+IP146+IP149+IP153+IP159+IP168+IP172+IP175+IP180+IP186+IP189+IP194+IP202+IP207</f>
        <v>0</v>
      </c>
      <c r="IQ11" s="156"/>
      <c r="IR11" s="156"/>
      <c r="IS11" s="156">
        <f>IS14+IS17+IS20+IS25+IS31+IS36+IS44+IS48+IS54+IS58+IS62+IS68+IS72+IS77+IS81+IS88+IS93+IS96+IS100+IS108+IS116+IS120+IS127+IS132+IS146+IS149+IS153+IS159+IS168+IS172+IS175+IS180+IS186+IS189+IS194+IS202+IS207</f>
        <v>0</v>
      </c>
      <c r="IT11" s="156">
        <f>IT14+IT17+IT20+IT25+IT31+IT36+IT44+IT48+IT54+IT58+IT62+IT68+IT72+IT77+IT81+IT88+IT93+IT96+IT100+IT108+IT116+IT120+IT127+IT132+IT146+IT149+IT153+IT159+IT168+IT172+IT175+IT180+IT186+IT189+IT194+IT202+IT207</f>
        <v>0</v>
      </c>
      <c r="IU11" s="156"/>
      <c r="IV11" s="156"/>
      <c r="IW11" s="156">
        <f>IW14+IW17+IW20+IW25+IW31+IW36+IW44+IW48+IW54+IW58+IW62+IW68+IW72+IW77+IW81+IW88+IW93+IW96+IW100+IW108+IW116+IW120+IW127+IW132+IW146+IW149+IW153+IW159+IW168+IW172+IW175+IW180+IW186+IW189+IW194+IW202+IW207</f>
        <v>22528.91</v>
      </c>
      <c r="IX11" s="156">
        <f>IX14+IX17+IX20+IX25+IX31+IX36+IX44+IX48+IX54+IX58+IX62+IX68+IX72+IX77+IX81+IX88+IX93+IX96+IX100+IX108+IX116+IX120+IX127+IX132+IX146+IX149+IX153+IX159+IX168+IX172+IX175+IX180+IX186+IX189+IX194+IX202+IX207</f>
        <v>0</v>
      </c>
      <c r="IY11" s="156"/>
      <c r="IZ11" s="156"/>
      <c r="JA11" s="156">
        <f>JA14+JA17+JA20+JA25+JA31+JA36+JA44+JA48+JA54+JA58+JA62+JA68+JA72+JA77+JA81+JA88+JA93+JA96+JA100+JA108+JA116+JA120+JA127+JA132+JA146+JA149+JA153+JA159+JA168+JA172+JA175+JA180+JA186+JA189+JA194+JA202+JA207</f>
        <v>0</v>
      </c>
      <c r="JB11" s="156">
        <f>JB14+JB17+JB20+JB25+JB31+JB36+JB44+JB48+JB54+JB58+JB62+JB68+JB72+JB77+JB81+JB88+JB93+JB96+JB100+JB108+JB116+JB120+JB127+JB132+JB146+JB149+JB153+JB159+JB168+JB172+JB175+JB180+JB186+JB189+JB194+JB202+JB207</f>
        <v>0</v>
      </c>
      <c r="JC11" s="156"/>
      <c r="JD11" s="156"/>
      <c r="JE11" s="156">
        <f>JE14+JE17+JE20+JE25+JE31+JE36+JE44+JE48+JE54+JE58+JE62+JE68+JE72+JE77+JE81+JE88+JE93+JE96+JE100+JE108+JE116+JE120+JE127+JE132+JE146+JE149+JE153+JE159+JE168+JE172+JE175+JE180+JE186+JE189+JE194+JE202+JE207</f>
        <v>19485.100000000006</v>
      </c>
      <c r="JF11" s="156">
        <f>JF14+JF17+JF20+JF25+JF31+JF36+JF44+JF48+JF54+JF58+JF62+JF68+JF72+JF77+JF81+JF88+JF93+JF96+JF100+JF108+JF116+JF120+JF127+JF132+JF146+JF149+JF153+JF159+JF168+JF172+JF175+JF180+JF186+JF189+JF194+JF202+JF207</f>
        <v>7452.1653700000006</v>
      </c>
      <c r="JG11" s="156">
        <f>JF11/JE11*100</f>
        <v>38.245456117751502</v>
      </c>
      <c r="JH11" s="156"/>
      <c r="JI11" s="156">
        <f>JI14+JI17+JI20+JI25+JI31+JI36+JI44+JI48+JI54+JI58+JI62+JI68+JI72+JI77+JI81+JI88+JI93+JI96+JI100+JI108+JI116+JI120+JI127+JI132+JI146+JI149+JI153+JI159+JI168+JI172+JI175+JI180+JI186+JI189+JI194+JI202+JI207</f>
        <v>0</v>
      </c>
      <c r="JJ11" s="156">
        <f>JJ14+JJ17+JJ20+JJ25+JJ31+JJ36+JJ44+JJ48+JJ54+JJ58+JJ62+JJ68+JJ72+JJ77+JJ81+JJ88+JJ93+JJ96+JJ100+JJ108+JJ116+JJ120+JJ127+JJ132+JJ146+JJ149+JJ153+JJ159+JJ168+JJ172+JJ175+JJ180+JJ186+JJ189+JJ194+JJ202+JJ207</f>
        <v>0</v>
      </c>
      <c r="JK11" s="156"/>
      <c r="JL11" s="156"/>
      <c r="JM11" s="156">
        <f>JM14+JM17+JM20+JM25+JM31+JM36+JM44+JM48+JM54+JM58+JM62+JM68+JM72+JM77+JM81+JM88+JM93+JM96+JM100+JM108+JM116+JM120+JM127+JM132+JM146+JM149+JM153+JM159+JM168+JM172+JM175+JM180+JM186+JM189+JM194+JM202+JM207</f>
        <v>32840.726999999999</v>
      </c>
      <c r="JN11" s="156">
        <f>JN14+JN17+JN20+JN25+JN31+JN36+JN44+JN48+JN54+JN58+JN62+JN68+JN72+JN77+JN81+JN88+JN93+JN96+JN100+JN108+JN116+JN120+JN127+JN132+JN146+JN149+JN153+JN159+JN168+JN172+JN175+JN180+JN186+JN189+JN194+JN202+JN207</f>
        <v>32840.703820000002</v>
      </c>
      <c r="JO11" s="156">
        <f>JN11/JM11*100</f>
        <v>99.999929416909694</v>
      </c>
      <c r="JP11" s="156"/>
      <c r="JQ11" s="156">
        <f>JQ14+JQ17+JQ20+JQ25+JQ31+JQ36+JQ44+JQ48+JQ54+JQ58+JQ62+JQ68+JQ72+JQ77+JQ81+JQ88+JQ93+JQ96+JQ100+JQ108+JQ116+JQ120+JQ127+JQ132+JQ146+JQ149+JQ153+JQ159+JQ168+JQ172+JQ175+JQ180+JQ186+JQ189+JQ194+JQ202+JQ207</f>
        <v>0</v>
      </c>
      <c r="JR11" s="156">
        <f>JR14+JR17+JR20+JR25+JR31+JR36+JR44+JR48+JR54+JR58+JR62+JR68+JR72+JR77+JR81+JR88+JR93+JR96+JR100+JR108+JR116+JR120+JR127+JR132+JR146+JR149+JR153+JR159+JR168+JR172+JR175+JR180+JR186+JR189+JR194+JR202+JR207</f>
        <v>0</v>
      </c>
      <c r="JS11" s="156"/>
      <c r="JT11" s="156"/>
      <c r="JU11" s="156">
        <f>JU14+JU17+JU20+JU25+JU31+JU36+JU44+JU48+JU54+JU58+JU62+JU68+JU72+JU77+JU81+JU88+JU93+JU96+JU100+JU108+JU116+JU120+JU127+JU132+JU146+JU149+JU153+JU159+JU168+JU172+JU175+JU180+JU186+JU189+JU194+JU202+JU207</f>
        <v>0</v>
      </c>
      <c r="JV11" s="156">
        <f>JV14+JV17+JV20+JV25+JV31+JV36+JV44+JV48+JV54+JV58+JV62+JV68+JV72+JV77+JV81+JV88+JV93+JV96+JV100+JV108+JV116+JV120+JV127+JV132+JV146+JV149+JV153+JV159+JV168+JV172+JV175+JV180+JV186+JV189+JV194+JV202+JV207</f>
        <v>0</v>
      </c>
      <c r="JW11" s="156"/>
      <c r="JX11" s="156"/>
      <c r="JY11" s="156">
        <f>JY14+JY17+JY20+JY25+JY31+JY36+JY44+JY48+JY54+JY58+JY62+JY68+JY72+JY77+JY81+JY88+JY93+JY96+JY100+JY108+JY116+JY120+JY127+JY132+JY146+JY149+JY153+JY159+JY168+JY172+JY175+JY180+JY186+JY189+JY194+JY202+JY207</f>
        <v>0</v>
      </c>
      <c r="JZ11" s="156">
        <f>JZ14+JZ17+JZ20+JZ25+JZ31+JZ36+JZ44+JZ48+JZ54+JZ58+JZ62+JZ68+JZ72+JZ77+JZ81+JZ88+JZ93+JZ96+JZ100+JZ108+JZ116+JZ120+JZ127+JZ132+JZ146+JZ149+JZ153+JZ159+JZ168+JZ172+JZ175+JZ180+JZ186+JZ189+JZ194+JZ202+JZ207</f>
        <v>0</v>
      </c>
      <c r="KA11" s="156"/>
      <c r="KB11" s="156"/>
      <c r="KC11" s="156">
        <f>KC14+KC17+KC20+KC25+KC31+KC36+KC44+KC48+KC54+KC58+KC62+KC68+KC72+KC77+KC81+KC88+KC93+KC96+KC100+KC108+KC116+KC120+KC127+KC132+KC146+KC149+KC153+KC159+KC168+KC172+KC175+KC180+KC186+KC189+KC194+KC202+KC207</f>
        <v>16615.599999999995</v>
      </c>
      <c r="KD11" s="156">
        <f>KD14+KD17+KD20+KD25+KD31+KD36+KD44+KD48+KD54+KD58+KD62+KD68+KD72+KD77+KD81+KD88+KD93+KD96+KD100+KD108+KD116+KD120+KD127+KD132+KD146+KD149+KD153+KD159+KD168+KD172+KD175+KD180+KD186+KD189+KD194+KD202+KD207</f>
        <v>0</v>
      </c>
      <c r="KE11" s="156"/>
      <c r="KF11" s="156"/>
      <c r="KG11" s="156">
        <f>KG14+KG17+KG20+KG25+KG31+KG36+KG44+KG48+KG54+KG58+KG62+KG68+KG72+KG77+KG81+KG88+KG93+KG96+KG100+KG108+KG116+KG120+KG127+KG132+KG146+KG149+KG153+KG159+KG168+KG172+KG175+KG180+KG186+KG189+KG194+KG202+KG207</f>
        <v>25000</v>
      </c>
      <c r="KH11" s="156">
        <f>KH14+KH17+KH20+KH25+KH31+KH36+KH44+KH48+KH54+KH58+KH62+KH68+KH72+KH77+KH81+KH88+KH93+KH96+KH100+KH108+KH116+KH120+KH127+KH132+KH146+KH149+KH153+KH159+KH168+KH172+KH175+KH180+KH186+KH189+KH194+KH202+KH207</f>
        <v>0</v>
      </c>
      <c r="KI11" s="156"/>
      <c r="KJ11" s="156"/>
      <c r="KK11" s="156">
        <f>KK14+KK17+KK20+KK25+KK31+KK36+KK44+KK48+KK54+KK58+KK62+KK68+KK72+KK77+KK81+KK88+KK93+KK96+KK100+KK108+KK116+KK120+KK127+KK132+KK146+KK149+KK153+KK159+KK168+KK172+KK175+KK180+KK186+KK189+KK194+KK202+KK207</f>
        <v>0</v>
      </c>
      <c r="KL11" s="156">
        <f>KL14+KL17+KL20+KL25+KL31+KL36+KL44+KL48+KL54+KL58+KL62+KL68+KL72+KL77+KL81+KL88+KL93+KL96+KL100+KL108+KL116+KL120+KL127+KL132+KL146+KL149+KL153+KL159+KL168+KL172+KL175+KL180+KL186+KL189+KL194+KL202+KL207</f>
        <v>0</v>
      </c>
      <c r="KM11" s="156"/>
      <c r="KN11" s="156"/>
      <c r="KO11" s="156">
        <f>KO14+KO17+KO20+KO25+KO31+KO36+KO44+KO48+KO54+KO58+KO62+KO68+KO72+KO77+KO81+KO88+KO93+KO96+KO100+KO108+KO116+KO120+KO127+KO132+KO146+KO149+KO153+KO159+KO168+KO172+KO175+KO180+KO186+KO189+KO194+KO202+KO207</f>
        <v>4143.6769700000004</v>
      </c>
      <c r="KP11" s="156">
        <f>KP14+KP17+KP20+KP25+KP31+KP36+KP44+KP48+KP54+KP58+KP62+KP68+KP72+KP77+KP81+KP88+KP93+KP96+KP100+KP108+KP116+KP120+KP127+KP132+KP146+KP149+KP153+KP159+KP168+KP172+KP175+KP180+KP186+KP189+KP194+KP202+KP207</f>
        <v>0</v>
      </c>
      <c r="KQ11" s="156"/>
      <c r="KR11" s="156"/>
      <c r="KS11" s="156">
        <f>KS14+KS17+KS20+KS25+KS31+KS36+KS44+KS48+KS54+KS58+KS62+KS68+KS72+KS77+KS81+KS88+KS93+KS96+KS100+KS108+KS116+KS120+KS127+KS132+KS146+KS149+KS153+KS159+KS168+KS172+KS175+KS180+KS186+KS189+KS194+KS202+KS207</f>
        <v>0</v>
      </c>
      <c r="KT11" s="156">
        <f>KT14+KT17+KT20+KT25+KT31+KT36+KT44+KT48+KT54+KT58+KT62+KT68+KT72+KT77+KT81+KT88+KT93+KT96+KT100+KT108+KT116+KT120+KT127+KT132+KT146+KT149+KT153+KT159+KT168+KT172+KT175+KT180+KT186+KT189+KT194+KT202+KT207</f>
        <v>0</v>
      </c>
      <c r="KU11" s="156"/>
      <c r="KV11" s="156"/>
      <c r="KW11" s="156">
        <f>KW14+KW17+KW20+KW25+KW31+KW36+KW44+KW48+KW54+KW58+KW62+KW68+KW72+KW77+KW81+KW88+KW93+KW96+KW100+KW108+KW116+KW120+KW127+KW132+KW146+KW149+KW153+KW159+KW168+KW172+KW175+KW180+KW186+KW189+KW194+KW202+KW207</f>
        <v>9697.9679999999935</v>
      </c>
      <c r="KX11" s="156">
        <f>KX14+KX17+KX20+KX25+KX31+KX36+KX44+KX48+KX54+KX58+KX62+KX68+KX72+KX77+KX81+KX88+KX93+KX96+KX100+KX108+KX116+KX120+KX127+KX132+KX146+KX149+KX153+KX159+KX168+KX172+KX175+KX180+KX186+KX189+KX194+KX202+KX207</f>
        <v>9697.9679999999935</v>
      </c>
      <c r="KY11" s="156">
        <f>KX11/KW11*100</f>
        <v>100</v>
      </c>
      <c r="KZ11" s="156"/>
      <c r="LA11" s="156">
        <f>LA14+LA17+LA20+LA25+LA31+LA36+LA44+LA48+LA54+LA58+LA62+LA68+LA72+LA77+LA81+LA88+LA93+LA96+LA100+LA108+LA116+LA120+LA127+LA132+LA146+LA149+LA153+LA159+LA168+LA172+LA175+LA180+LA186+LA189+LA194+LA202+LA207</f>
        <v>4766.5</v>
      </c>
      <c r="LB11" s="156">
        <f>LB14+LB17+LB20+LB25+LB31+LB36+LB44+LB48+LB54+LB58+LB62+LB68+LB72+LB77+LB81+LB88+LB93+LB96+LB100+LB108+LB116+LB120+LB127+LB132+LB146+LB149+LB153+LB159+LB168+LB172+LB175+LB180+LB186+LB189+LB194+LB202+LB207</f>
        <v>4766.5</v>
      </c>
      <c r="LC11" s="156">
        <f>LB11/LA11*100</f>
        <v>100</v>
      </c>
      <c r="LD11" s="156"/>
      <c r="LE11" s="156">
        <f>LE14+LE17+LE20+LE25+LE31+LE36+LE44+LE48+LE54+LE58+LE62+LE68+LE72+LE77+LE81+LE88+LE93+LE96+LE100+LE108+LE116+LE120+LE127+LE132+LE146+LE149+LE153+LE159+LE168+LE172+LE175+LE180+LE186+LE189+LE194+LE202+LE207</f>
        <v>0</v>
      </c>
      <c r="LF11" s="156">
        <f>LF14+LF17+LF20+LF25+LF31+LF36+LF44+LF48+LF54+LF58+LF62+LF68+LF72+LF77+LF81+LF88+LF93+LF96+LF100+LF108+LF116+LF120+LF127+LF132+LF146+LF149+LF153+LF159+LF168+LF172+LF175+LF180+LF186+LF189+LF194+LF202+LF207</f>
        <v>0</v>
      </c>
      <c r="LG11" s="156"/>
      <c r="LH11" s="156"/>
      <c r="LI11" s="156">
        <f>LI14+LI17+LI20+LI25+LI31+LI36+LI44+LI48+LI54+LI58+LI62+LI68+LI72+LI77+LI81+LI88+LI93+LI96+LI100+LI108+LI116+LI120+LI127+LI132+LI146+LI149+LI153+LI159+LI168+LI172+LI175+LI180+LI186+LI189+LI194+LI202+LI207</f>
        <v>1272.5</v>
      </c>
      <c r="LJ11" s="156">
        <f>LJ14+LJ17+LJ20+LJ25+LJ31+LJ36+LJ44+LJ48+LJ54+LJ58+LJ62+LJ68+LJ72+LJ77+LJ81+LJ88+LJ93+LJ96+LJ100+LJ108+LJ116+LJ120+LJ127+LJ132+LJ146+LJ149+LJ153+LJ159+LJ168+LJ172+LJ175+LJ180+LJ186+LJ189+LJ194+LJ202+LJ207</f>
        <v>1272.5</v>
      </c>
      <c r="LK11" s="156">
        <f>LJ11/LI11*100</f>
        <v>100</v>
      </c>
      <c r="LL11" s="156"/>
      <c r="LM11" s="156">
        <f>LM14+LM17+LM20+LM25+LM31+LM36+LM44+LM48+LM54+LM58+LM62+LM68+LM72+LM77+LM81+LM88+LM93+LM96+LM100+LM108+LM116+LM120+LM127+LM132+LM146+LM149+LM153+LM159+LM168+LM172+LM175+LM180+LM186+LM189+LM194+LM202+LM207</f>
        <v>25381.4</v>
      </c>
      <c r="LN11" s="156">
        <f>LN14+LN17+LN20+LN25+LN31+LN36+LN44+LN48+LN54+LN58+LN62+LN68+LN72+LN77+LN81+LN88+LN93+LN96+LN100+LN108+LN116+LN120+LN127+LN132+LN146+LN149+LN153+LN159+LN168+LN172+LN175+LN180+LN186+LN189+LN194+LN202+LN207</f>
        <v>25381.4</v>
      </c>
      <c r="LO11" s="156">
        <f>LN11/LM11*100</f>
        <v>100</v>
      </c>
      <c r="LP11" s="156"/>
      <c r="LQ11" s="156">
        <f>LQ14+LQ17+LQ20+LQ25+LQ31+LQ36+LQ44+LQ48+LQ54+LQ58+LQ62+LQ68+LQ72+LQ77+LQ81+LQ88+LQ93+LQ96+LQ100+LQ108+LQ116+LQ120+LQ127+LQ132+LQ146+LQ149+LQ153+LQ159+LQ168+LQ172+LQ175+LQ180+LQ186+LQ189+LQ194+LQ202+LQ207</f>
        <v>0</v>
      </c>
      <c r="LR11" s="156">
        <f>LR14+LR17+LR20+LR25+LR31+LR36+LR44+LR48+LR54+LR58+LR62+LR68+LR72+LR77+LR81+LR88+LR93+LR96+LR100+LR108+LR116+LR120+LR127+LR132+LR146+LR149+LR153+LR159+LR168+LR172+LR175+LR180+LR186+LR189+LR194+LR202+LR207</f>
        <v>0</v>
      </c>
      <c r="LS11" s="156"/>
      <c r="LT11" s="156"/>
      <c r="LU11" s="156">
        <f>LU14+LU17+LU20+LU25+LU31+LU36+LU44+LU48+LU54+LU58+LU62+LU68+LU72+LU77+LU81+LU88+LU93+LU96+LU100+LU108+LU116+LU120+LU127+LU132+LU146+LU149+LU153+LU159+LU168+LU172+LU175+LU180+LU186+LU189+LU194+LU202+LU207</f>
        <v>0</v>
      </c>
      <c r="LV11" s="156">
        <f>LV14+LV17+LV20+LV25+LV31+LV36+LV44+LV48+LV54+LV58+LV62+LV68+LV72+LV77+LV81+LV88+LV93+LV96+LV100+LV108+LV116+LV120+LV127+LV132+LV146+LV149+LV153+LV159+LV168+LV172+LV175+LV180+LV186+LV189+LV194+LV202+LV207</f>
        <v>0</v>
      </c>
      <c r="LW11" s="156"/>
      <c r="LX11" s="156"/>
      <c r="LY11" s="156">
        <f>LY14+LY17+LY20+LY25+LY31+LY36+LY44+LY48+LY54+LY58+LY62+LY68+LY72+LY77+LY81+LY88+LY93+LY96+LY100+LY108+LY116+LY120+LY127+LY132+LY146+LY149+LY153+LY159+LY168+LY172+LY175+LY180+LY186+LY189+LY194+LY202+LY207</f>
        <v>0</v>
      </c>
      <c r="LZ11" s="156">
        <f>LZ14+LZ17+LZ20+LZ25+LZ31+LZ36+LZ44+LZ48+LZ54+LZ58+LZ62+LZ68+LZ72+LZ77+LZ81+LZ88+LZ93+LZ96+LZ100+LZ108+LZ116+LZ120+LZ127+LZ132+LZ146+LZ149+LZ153+LZ159+LZ168+LZ172+LZ175+LZ180+LZ186+LZ189+LZ194+LZ202+LZ207</f>
        <v>0</v>
      </c>
      <c r="MA11" s="156"/>
    </row>
    <row r="12" spans="1:339" ht="21" customHeight="1" x14ac:dyDescent="0.25">
      <c r="A12" s="147" t="s">
        <v>86</v>
      </c>
      <c r="B12" s="158">
        <f t="shared" ref="B12" si="18">H12+L12+P12+T12+X12+AB12+AF12+AJ12+AN12+AR12+AV12+AZ12+BD12+BH12+BL12+BP12+BT12+BX12+CB12+CF12+CJ12+CN12+CR12+CV12+CZ12+DD12+DH12+DL12+DP12+DT12+DX12+EB12+EF12+EJ12+EN12+ER12+EV12+EZ12+FD12+FH12+FL12+FP12+FT12+FX12+GB12+GF12+GJ12+GN12+GR12+GV12+GZ12+HD12+HH12+HL12+HP12+HT12+IB12+IF12+IJ12+IN12+IR12+IV12+IZ12+JD12+JH12+JL12+JP12+JT12</f>
        <v>0</v>
      </c>
      <c r="C12" s="158">
        <f t="shared" si="16"/>
        <v>2472923.76456</v>
      </c>
      <c r="D12" s="158">
        <f>I12+M12+Q12+U12+Y12+AC12+AG12+AK12+AO12+AS12+AW12+BA12+BE12+BI12+BM12+BQ12+BU12+BY12+CC12+CG12+CK12+CO12+CS12+CW12+DA12+DE12+DI12+DM12+DQ12+EG12+EK12+EO12+ES12+EW12+FA12+FE12+FI12+FM12-30000+GW12+HA12+HE12+HI12+HM12+HQ12+HU12+IC12+IG12+IK12+IO12+IS12+IW12+JA12+JE12+JI12+JM12+JQ12+JU12+HY12+JY12+KC12+KG12+KK12+KO12+KS12</f>
        <v>2248428.0684800004</v>
      </c>
      <c r="E12" s="158">
        <f>DU12+DY12+EC12+30000+FQ12+FU12+FY12+GC12+GG12+GK12+GO12+GS12+KW12+LA12+LE12+LI12+LM12+LQ12+LU12+LY12</f>
        <v>224495.69607999999</v>
      </c>
      <c r="F12" s="158">
        <f t="shared" si="17"/>
        <v>1433354.1678199999</v>
      </c>
      <c r="G12" s="158">
        <f t="shared" si="0"/>
        <v>57.961922982087252</v>
      </c>
      <c r="H12" s="158">
        <f>H15+H18+H21+H22+H23+H27+H29+H32+H33+H37+H38+H39+H40+H41+H42+H45+H46+H49+H51+H55+H59+H60+H63+H64+H66+H69+H73+H78+H79+H82+H83+H89+H90+H94+H97+H104+H109+H110+H111+H112+H113+H114+H117+H121+H123+H124+H128+H129+H130+H133+H134+H135+H136+H137+H138+H139+H140+H141+H142+H143+H144+H147+H150+H154+H155+H156+H157+H160+H170+H173+H178+H181+H182+H183+H184+H187+H190+H191+H192+H195+H197+H203+H205+H208+H209+H211+H212</f>
        <v>0</v>
      </c>
      <c r="I12" s="158">
        <f>I15+I18+I21+I22+I23+I27+I29+I32+I33+I37+I38+I39+I40+I41+I42+I45+I46+I49+I51+I55+I59+I60+I63+I64+I66+I69+I73+I78+I79+I82+I83+I89+I90+I94+I97+I104+I109+I110+I111+I112+I113+I114+I117+I121+I123+I124+I128+I129+I130+I133+I134+I135+I136+I137+I138+I139+I140+I141+I142+I143+I144+I147+I150+I154+I155+I156+I157+I160+I170+I173+I178+I181+I182+I183+I184+I187+I190+I191+I192+I195+I197+I203+I205+I208+I209+I211+I212</f>
        <v>0</v>
      </c>
      <c r="J12" s="158">
        <f>J15+J18+J21+J22+J23+J27+J29+J32+J33+J37+J38+J39+J40+J41+J42+J45+J46+J49+J51+J55+J59+J60+J63+J64+J66+J69+J73+J78+J79+J82+J83+J89+J90+J94+J97+J104+J109+J110+J111+J112+J113+J114+J117+J121+J123+J124+J128+J129+J130+J133+J134+J135+J136+J137+J138+J139+J140+J141+J142+J143+J144+J147+J150+J154+J155+J156+J157+J160+J170+J173+J178+J181+J182+J183+J184+J187+J190+J191+J192+J195+J197+J203+J205+J208+J209+J211+J212</f>
        <v>0</v>
      </c>
      <c r="K12" s="157"/>
      <c r="L12" s="158">
        <f>L15+L18+L21+L22+L23+L27+L29+L32+L33+L37+L38+L39+L40+L41+L42+L45+L46+L49+L51+L55+L59+L60+L63+L64+L66+L69+L73+L78+L79+L82+L83+L89+L90+L94+L97+L104+L109+L110+L111+L112+L113+L114+L117+L121+L123+L124+L128+L129+L130+L133+L134+L135+L136+L137+L138+L139+L140+L141+L142+L143+L144+L147+L150+L154+L155+L156+L157+L160+L170+L173+L178+L181+L182+L183+L184+L187+L190+L191+L192+L195+L197+L203+L205+L208+L209+L211+L212</f>
        <v>0</v>
      </c>
      <c r="M12" s="158">
        <f>M15+M18+M21+M22+M23+M27+M29+M32+M33+M37+M38+M39+M40+M41+M42+M45+M46+M49+M51+M55+M59+M60+M63+M64+M66+M69+M73+M78+M79+M82+M83+M89+M90+M94+M97+M104+M109+M110+M111+M112+M113+M114+M117+M121+M123+M124+M128+M129+M130+M133+M134+M135+M136+M137+M138+M139+M140+M141+M142+M143+M144+M147+M150+M154+M155+M156+M157+M160+M170+M173+M178+M181+M182+M183+M184+M187+M190+M191+M192+M195+M197+M203+M205+M208+M209+M211+M212</f>
        <v>0</v>
      </c>
      <c r="N12" s="158">
        <f>N15+N18+N21+N22+N23+N27+N29+N32+N33+N37+N38+N39+N40+N41+N42+N45+N46+N49+N51+N55+N59+N60+N63+N64+N66+N69+N73+N78+N79+N82+N83+N89+N90+N94+N97+N104+N109+N110+N111+N112+N113+N114+N117+N121+N123+N124+N128+N129+N130+N133+N134+N135+N136+N137+N138+N139+N140+N141+N142+N143+N144+N147+N150+N154+N155+N156+N157+N160+N170+N173+N178+N181+N182+N183+N184+N187+N190+N191+N192+N195+N197+N203+N205+N208+N209+N211+N212</f>
        <v>0</v>
      </c>
      <c r="O12" s="157"/>
      <c r="P12" s="158">
        <f>P15+P18+P21+P22+P23+P27+P29+P32+P33+P37+P38+P39+P40+P41+P42+P45+P46+P49+P51+P55+P59+P60+P63+P64+P66+P69+P73+P78+P79+P82+P83+P89+P90+P94+P97+P104+P109+P110+P111+P112+P113+P114+P117+P121+P123+P124+P128+P129+P130+P133+P134+P135+P136+P137+P138+P139+P140+P141+P142+P143+P144+P147+P150+P154+P155+P156+P157+P160+P170+P173+P178+P181+P182+P183+P184+P187+P190+P191+P192+P195+P197+P203+P205+P208+P209+P211+P212</f>
        <v>0</v>
      </c>
      <c r="Q12" s="158">
        <f>Q15+Q18+Q21+Q22+Q23+Q27+Q29+Q32+Q33+Q37+Q38+Q39+Q40+Q41+Q42+Q45+Q46+Q49+Q51+Q55+Q59+Q60+Q63+Q64+Q66+Q69+Q73+Q78+Q79+Q82+Q83+Q89+Q90+Q94+Q97+Q104+Q109+Q110+Q111+Q112+Q113+Q114+Q117+Q121+Q123+Q124+Q128+Q129+Q130+Q133+Q134+Q135+Q136+Q137+Q138+Q139+Q140+Q141+Q142+Q143+Q144+Q147+Q150+Q154+Q155+Q156+Q157+Q160+Q170+Q173+Q178+Q181+Q182+Q183+Q184+Q187+Q190+Q191+Q192+Q195+Q197+Q203+Q205+Q208+Q209+Q211+Q212</f>
        <v>0</v>
      </c>
      <c r="R12" s="158">
        <f>R15+R18+R21+R22+R23+R27+R29+R32+R33+R37+R38+R39+R40+R41+R42+R45+R46+R49+R51+R55+R59+R60+R63+R64+R66+R69+R73+R78+R79+R82+R83+R89+R90+R94+R97+R104+R109+R110+R111+R112+R113+R114+R117+R121+R123+R124+R128+R129+R130+R133+R134+R135+R136+R137+R138+R139+R140+R141+R142+R143+R144+R147+R150+R154+R155+R156+R157+R160+R170+R173+R178+R181+R182+R183+R184+R187+R190+R191+R192+R195+R197+R203+R205+R208+R209+R211+R212</f>
        <v>0</v>
      </c>
      <c r="S12" s="156"/>
      <c r="T12" s="158"/>
      <c r="U12" s="158"/>
      <c r="V12" s="158"/>
      <c r="W12" s="158"/>
      <c r="X12" s="158"/>
      <c r="Y12" s="158"/>
      <c r="Z12" s="158"/>
      <c r="AA12" s="158"/>
      <c r="AB12" s="158"/>
      <c r="AC12" s="158"/>
      <c r="AD12" s="158"/>
      <c r="AE12" s="158"/>
      <c r="AF12" s="158"/>
      <c r="AG12" s="158"/>
      <c r="AH12" s="158"/>
      <c r="AI12" s="158"/>
      <c r="AJ12" s="158"/>
      <c r="AK12" s="158">
        <f>AK15+AK18+AK21+AK22+AK23+AK27+AK28+AK29+AK32+AK33+AK37+AK38+AK39+AK40+AK41+AK42+AK45+AK46+AK49+AK51+AK55+AK59+AK60+AK63+AK64+AK66+AK69+AK73+AK78+AK79+AK82+AK83+AK210+AK89+AK90+AK94+AK97+AK98+AK104+AK109+AK110+AK111+AK112+AK113+AK114+AK117+AK121+AK123+AK124+AK128+AK129+AK130+AK133+AK134+AK135+AK136+AK137+AK138+AK139+AK140+AK141+AK142+AK143+AK144+AK147+AK150+AK151+AK154+AK155+AK156+AK157+AK160+AK170+AK173+AK178+AK181+AK182+AK183+AK184+AK187+AK190+AK191+AK192+AK195+AK196+AK197+AK203+AK205+AK208+AK209+AK211+AK212</f>
        <v>307000</v>
      </c>
      <c r="AL12" s="158">
        <f>AL15+AL18+AL21+AL22+AL23+AL27+AL28+AL29+AL32+AL33+AL37+AL38+AL39+AL40+AL41+AL42+AL45+AL46+AL49+AL51+AL55+AL59+AL60+AL63+AL64+AL66+AL69+AL73+AL78+AL79+AL82+AL83+AL210+AL89+AL90+AL94+AL97+AL98+AL104+AL109+AL110+AL111+AL112+AL113+AL114+AL117+AL121+AL123+AL124+AL128+AL129+AL130+AL133+AL134+AL135+AL136+AL137+AL138+AL139+AL140+AL141+AL142+AL143+AL144+AL147+AL150+AL151+AL154+AL155+AL156+AL157+AL160+AL170+AL173+AL178+AL181+AL182+AL183+AL184+AL187+AL190+AL191+AL192+AL195+AL196+AL197+AL203+AL205+AL208+AL209+AL211+AL212</f>
        <v>307000</v>
      </c>
      <c r="AM12" s="158">
        <f>AL12/AK12*100</f>
        <v>100</v>
      </c>
      <c r="AN12" s="158">
        <f>AN15+AN18+AN21+AN22+AN23+AN27+AN28+AN29+AN32+AN33+AN37+AN38+AN39+AN40+AN41+AN42+AN45+AN46+AN49+AN51+AN55+AN59+AN60+AN63+AN64+AN66+AN69+AN73+AN78+AN79+AN82+AN83+AN210+AN89+AN90+AN94+AN97+AN98+AN104+AN109+AN110+AN111+AN112+AN113+AN114+AN117+AN121+AN123+AN124+AN128+AN129+AN130+AN133+AN134+AN135+AN136+AN137+AN138+AN139+AN140+AN141+AN142+AN143+AN144+AN147+AN150+AN151+AN154+AN155+AN156+AN157+AN160+AN170+AN173+AN178+AN181+AN182+AN183+AN184+AN187+AN190+AN191+AN192+AN195+AN196+AN197+AN203+AN205+AN208+AN209+AN211+AN212</f>
        <v>0</v>
      </c>
      <c r="AO12" s="158">
        <f>AO15+AO18+AO21+AO22+AO23+AO27+AO28+AO29+AO32+AO33+AO37+AO38+AO39+AO40+AO41+AO42+AO45+AO46+AO49+AO51+AO55+AO59+AO60+AO63+AO64+AO66+AO69+AO73+AO78+AO79+AO82+AO83+AO210+AO89+AO90+AO94+AO97+AO98+AO104+AO109+AO110+AO111+AO112+AO113+AO114+AO117+AO121+AO123+AO124+AO128+AO129+AO130+AO133+AO134+AO135+AO136+AO137+AO138+AO139+AO140+AO141+AO142+AO143+AO144+AO147+AO150+AO151+AO154+AO155+AO156+AO157+AO160+AO170+AO173+AO178+AO181+AO182+AO183+AO184+AO187+AO190+AO191+AO192+AO195+AO196+AO197+AO203+AO205+AO208+AO209+AO211+AO212</f>
        <v>1300</v>
      </c>
      <c r="AP12" s="158">
        <f>AP15+AP18+AP21+AP22+AP23+AP27+AP28+AP29+AP32+AP33+AP37+AP38+AP39+AP40+AP41+AP42+AP45+AP46+AP49+AP51+AP55+AP59+AP60+AP63+AP64+AP66+AP69+AP73+AP78+AP79+AP82+AP83+AP210+AP89+AP90+AP94+AP97+AP98+AP104+AP109+AP110+AP111+AP112+AP113+AP114+AP117+AP121+AP123+AP124+AP128+AP129+AP130+AP133+AP134+AP135+AP136+AP137+AP138+AP139+AP140+AP141+AP142+AP143+AP144+AP147+AP150+AP151+AP154+AP155+AP156+AP157+AP160+AP170+AP173+AP178+AP181+AP182+AP183+AP184+AP187+AP190+AP191+AP192+AP195+AP196+AP197+AP203+AP205+AP208+AP209+AP211+AP212</f>
        <v>1300</v>
      </c>
      <c r="AQ12" s="156">
        <f>AP12/AO12*100</f>
        <v>100</v>
      </c>
      <c r="AR12" s="156"/>
      <c r="AS12" s="158"/>
      <c r="AT12" s="158"/>
      <c r="AU12" s="158"/>
      <c r="AV12" s="158"/>
      <c r="AW12" s="158"/>
      <c r="AX12" s="158"/>
      <c r="AY12" s="158"/>
      <c r="AZ12" s="158"/>
      <c r="BA12" s="158">
        <f>BA15+BA18+BA21+BA22+BA23+BA27+BA29+BA32+BA33+BA37+BA38+BA39+BA40+BA41+BA42+BA45+BA46+BA49+BA51+BA55+BA59+BA60+BA63+BA64+BA66+BA69+BA73+BA78+BA79+BA82+BA83+BA210+BA89+BA90+BA94+BA97+BA104+BA109+BA110+BA111+BA112+BA113+BA114+BA117+BA121+BA123+BA124+BA128+BA129+BA130+BA133+BA134+BA135+BA136+BA137+BA138+BA139+BA140+BA141+BA142+BA143+BA144+BA147+BA150+BA154+BA155+BA156+BA157+BA160+BA170+BA173+BA178+BA181+BA182+BA183+BA184+BA187+BA190+BA191+BA192+BA195+BA196+BA197+BA203+BA205+BA208+BA209+BA211+BA212</f>
        <v>0</v>
      </c>
      <c r="BB12" s="158">
        <f>BB15+BB18+BB21+BB22+BB23+BB27+BB29+BB32+BB33+BB37+BB38+BB39+BB40+BB41+BB42+BB45+BB46+BB49+BB51+BB55+BB59+BB60+BB63+BB64+BB66+BB69+BB73+BB78+BB79+BB82+BB83+BB210+BB89+BB90+BB94+BB97+BB104+BB109+BB110+BB111+BB112+BB113+BB114+BB117+BB121+BB123+BB124+BB128+BB129+BB130+BB133+BB134+BB135+BB136+BB137+BB138+BB139+BB140+BB141+BB142+BB143+BB144+BB147+BB150+BB154+BB155+BB156+BB157+BB160+BB170+BB173+BB178+BB181+BB182+BB183+BB184+BB187+BB190+BB191+BB192+BB195+BB196+BB197+BB203+BB205+BB208+BB209+BB211+BB212</f>
        <v>0</v>
      </c>
      <c r="BC12" s="156"/>
      <c r="BD12" s="156"/>
      <c r="BE12" s="158">
        <f>BE15+BE18+BE21+BE22+BE23+BE27+BE29+BE32+BE33+BE37+BE38+BE39+BE40+BE41+BE42+BE45+BE46+BE49+BE51+BE55+BE59+BE60+BE63+BE64+BE66+BE69+BE73+BE78+BE79+BE82+BE83+BE89+BE90+BE94+BE97+BE104+BE109+BE110+BE111+BE112+BE113+BE114+BE117+BE121+BE123+BE124+BE128+BE129+BE130+BE133+BE134+BE135+BE136+BE137+BE138+BE139+BE140+BE141+BE142+BE143+BE144+BE147+BE150+BE154+BE155+BE156+BE157+BE160+BE170+BE173+BE178+BE181+BE182+BE183+BE184+BE187+BE190+BE191+BE192+BE195+BE197+BE203+BE205+BE208+BE209+BE211+BE212</f>
        <v>152380</v>
      </c>
      <c r="BF12" s="158">
        <f>BF15+BF18+BF21+BF22+BF23+BF27+BF29+BF32+BF33+BF37+BF38+BF39+BF40+BF41+BF42+BF45+BF46+BF49+BF51+BF55+BF59+BF60+BF63+BF64+BF66+BF69+BF73+BF78+BF79+BF82+BF83+BF89+BF90+BF94+BF97+BF104+BF109+BF110+BF111+BF112+BF113+BF114+BF117+BF121+BF123+BF124+BF128+BF129+BF130+BF133+BF134+BF135+BF136+BF137+BF138+BF139+BF140+BF141+BF142+BF143+BF144+BF147+BF150+BF154+BF155+BF156+BF157+BF160+BF170+BF173+BF178+BF181+BF182+BF183+BF184+BF187+BF190+BF191+BF192+BF195+BF197+BF203+BF205+BF208+BF209+BF211+BF212</f>
        <v>152380</v>
      </c>
      <c r="BG12" s="156">
        <f>BF12/BE12*100</f>
        <v>100</v>
      </c>
      <c r="BH12" s="158"/>
      <c r="BI12" s="158"/>
      <c r="BJ12" s="158"/>
      <c r="BK12" s="158"/>
      <c r="BL12" s="158"/>
      <c r="BM12" s="158"/>
      <c r="BN12" s="158"/>
      <c r="BO12" s="158"/>
      <c r="BP12" s="156"/>
      <c r="BQ12" s="158"/>
      <c r="BR12" s="158"/>
      <c r="BS12" s="158"/>
      <c r="BT12" s="158"/>
      <c r="BU12" s="156">
        <f>BU15+BU18+BU21+BU22+BU23+BU27+BU29+BU32+BU33+BU37+BU38+BU39+BU40+BU41+BU42+BU45+BU46+BU49+BU51+BU55+BU59+BU60+BU63+BU64+BU66+BU69+BU73+BU78+BU79+BU82+BU83+BU89+BU90+BU94+BU97+BU104+BU109+BU110+BU111+BU112+BU113+BU114+BU117+BU121+BU123+BU124+BU128+BU129+BU130+BU133+BU134+BU135+BU136+BU137+BU138+BU139+BU140+BU141+BU142+BU143+BU144+BU147+BU150+BU154+BU155+BU156+BU157+BU160+BU170+BU173+BU178+BU181+BU182+BU183+BU184+BU187+BU190+BU191+BU192+BU195+BU197+BU203+BU205+BU208+BU209+BU211+BU212</f>
        <v>42373.050710000003</v>
      </c>
      <c r="BV12" s="156">
        <f>BV15+BV18+BV21+BV22+BV23+BV27+BV29+BV32+BV33+BV37+BV38+BV39+BV40+BV41+BV42+BV45+BV46+BV49+BV51+BV55+BV59+BV60+BV63+BV64+BV66+BV69+BV73+BV78+BV79+BV82+BV83+BV89+BV90+BV94+BV97+BV104+BV109+BV110+BV111+BV112+BV113+BV114+BV117+BV121+BV123+BV124+BV128+BV129+BV130+BV133+BV134+BV135+BV136+BV137+BV138+BV139+BV140+BV141+BV142+BV143+BV144+BV147+BV150+BV154+BV155+BV156+BV157+BV160+BV170+BV173+BV178+BV181+BV182+BV183+BV184+BV187+BV190+BV191+BV192+BV195+BV197+BV203+BV205+BV208+BV209+BV211+BV212</f>
        <v>13120.307339999999</v>
      </c>
      <c r="BW12" s="156">
        <f>BV12/BU12*100</f>
        <v>30.963801567640299</v>
      </c>
      <c r="BX12" s="158"/>
      <c r="BY12" s="158"/>
      <c r="BZ12" s="158"/>
      <c r="CA12" s="158"/>
      <c r="CB12" s="158"/>
      <c r="CC12" s="158"/>
      <c r="CD12" s="158"/>
      <c r="CE12" s="158"/>
      <c r="CF12" s="158"/>
      <c r="CG12" s="158"/>
      <c r="CH12" s="158"/>
      <c r="CI12" s="158"/>
      <c r="CJ12" s="158"/>
      <c r="CK12" s="158"/>
      <c r="CL12" s="158"/>
      <c r="CM12" s="158"/>
      <c r="CN12" s="158"/>
      <c r="CO12" s="156">
        <f>CO15+CO18+CO21+CO22+CO23+CO27+CO29+CO32+CO33+CO37+CO38+CO39+CO40+CO41+CO42+CO45+CO46+CO49+CO51+CO55+CO59+CO60+CO63+CO64+CO66+CO69+CO73+CO78+CO79+CO82+CO83+CO89+CO90+CO94+CO97+CO104+CO109+CO110+CO111+CO112+CO113+CO114+CO117+CO121+CO123+CO124+CO128+CO129+CO130+CO133+CO134+CO135+CO136+CO137+CO138+CO139+CO140+CO141+CO142+CO143+CO144+CO147+CO150+CO154+CO155+CO156+CO157+CO160+CO170+CO173+CO178+CO181+CO182+CO183+CO184+CO187+CO190+CO191+CO192+CO195+CO197+CO203+CO205+CO208+CO209+CO211+CO212</f>
        <v>0</v>
      </c>
      <c r="CP12" s="158">
        <f>CP15+CP18+CP21+CP22+CP23+CP27+CP29+CP32+CP33+CP37+CP38+CP39+CP40+CP41+CP42+CP45+CP46+CP49+CP51+CP55+CP59+CP60+CP63+CP64+CP66+CP69+CP73+CP78+CP79+CP82+CP83+CP89+CP90+CP94+CP97+CP104+CP109+CP110+CP111+CP112+CP113+CP114+CP117+CP121+CP123+CP124+CP128+CP129+CP130+CP133+CP134+CP135+CP136+CP137+CP138+CP139+CP140+CP141+CP142+CP143+CP144+CP147+CP150+CP154+CP155+CP156+CP157+CP160+CP170+CP173+CP178+CP181+CP182+CP183+CP184+CP187+CP190+CP191+CP192+CP195+CP197+CP203+CP205+CP208+CP209+CP211+CP212</f>
        <v>0</v>
      </c>
      <c r="CQ12" s="158"/>
      <c r="CR12" s="158"/>
      <c r="CS12" s="158">
        <f>CS15+CS18+CS21+CS22+CS23+CS27+CS29+CS32+CS33+CS37+CS38+CS39+CS40+CS41+CS42+CS45+CS46+CS49+CS51+CS55+CS59+CS60+CS63+CS64+CS66+CS69+CS73+CS78+CS79+CS82+CS83+CS89+CS90+CS94+CS97+CS104+CS109+CS110+CS111+CS112+CS113+CS114+CS117+CS121+CS123+CS124+CS128+CS129+CS130+CS133+CS134+CS135+CS136+CS137+CS138+CS139+CS140+CS141+CS142+CS143+CS144+CS147+CS150+CS154+CS155+CS156+CS157+CS160+CS170+CS173+CS178+CS181+CS182+CS183+CS184+CS187+CS190+CS191+CS192+CS195+CS197+CS203+CS205+CS208+CS209+CS211+CS212</f>
        <v>0</v>
      </c>
      <c r="CT12" s="158">
        <f>CT15+CT18+CT21+CT22+CT23+CT27+CT29+CT32+CT33+CT37+CT38+CT39+CT40+CT41+CT42+CT45+CT46+CT49+CT51+CT55+CT59+CT60+CT63+CT64+CT66+CT69+CT73+CT78+CT79+CT82+CT83+CT89+CT90+CT94+CT97+CT104+CT109+CT110+CT111+CT112+CT113+CT114+CT117+CT121+CT123+CT124+CT128+CT129+CT130+CT133+CT134+CT135+CT136+CT137+CT138+CT139+CT140+CT141+CT142+CT143+CT144+CT147+CT150+CT154+CT155+CT156+CT157+CT160+CT170+CT173+CT178+CT181+CT182+CT183+CT184+CT187+CT190+CT191+CT192+CT195+CT197+CT203+CT205+CT208+CT209+CT211+CT212</f>
        <v>0</v>
      </c>
      <c r="CU12" s="156"/>
      <c r="CV12" s="156"/>
      <c r="CW12" s="158"/>
      <c r="CX12" s="158"/>
      <c r="CY12" s="158"/>
      <c r="CZ12" s="158"/>
      <c r="DA12" s="158"/>
      <c r="DB12" s="158"/>
      <c r="DC12" s="158"/>
      <c r="DD12" s="156"/>
      <c r="DE12" s="156">
        <f>DE15+DE18+DE21+DE22+DE23+DE27+DE29+DE32+DE33+DE37+DE38+DE39+DE40+DE41+DE42+DE45+DE46+DE49+DE51+DE55+DE59+DE60+DE63+DE64+DE66+DE69+DE73+DE78+DE79+DE82+DE83+DE89+DE90+DE94+DE97+DE104+DE109+DE110+DE111+DE112+DE113+DE114+DE117+DE121+DE123+DE124+DE128+DE129+DE130+DE133+DE134+DE135+DE136+DE137+DE138+DE139+DE140+DE141+DE142+DE143+DE144+DE147+DE150+DE154+DE155+DE156+DE157+DE160+DE170+DE173+DE178+DE181+DE182+DE183+DE184+DE187+DE190+DE191+DE192+DE195+DE197+DE203+DE205+DE208+DE209+DE211+DE212</f>
        <v>0</v>
      </c>
      <c r="DF12" s="158">
        <f>DF15+DF18+DF21+DF22+DF23+DF27+DF29+DF32+DF33+DF37+DF38+DF39+DF40+DF41+DF42+DF45+DF46+DF49+DF51+DF55+DF59+DF60+DF63+DF64+DF66+DF69+DF73+DF78+DF79+DF82+DF83+DF89+DF90+DF94+DF97+DF104+DF109+DF110+DF111+DF112+DF113+DF114+DF117+DF121+DF123+DF124+DF128+DF129+DF130+DF133+DF134+DF135+DF136+DF137+DF138+DF139+DF140+DF141+DF142+DF143+DF144+DF147+DF150+DF154+DF155+DF156+DF157+DF160+DF170+DF173+DF178+DF181+DF182+DF183+DF184+DF187+DF190+DF191+DF192+DF195+DF197+DF203+DF205+DF208+DF209+DF211+DF212</f>
        <v>0</v>
      </c>
      <c r="DG12" s="156"/>
      <c r="DH12" s="156"/>
      <c r="DI12" s="156">
        <f>DI15+DI18+DI21+DI22+DI23+DI27+DI29+DI32+DI33+DI37+DI38+DI39+DI40+DI41+DI42+DI45+DI46+DI49+DI51+DI55+DI59+DI60+DI63+DI64+DI66+DI69+DI73+DI78+DI79+DI82+DI83+DI89+DI90+DI94+DI97+DI104+DI109+DI110+DI111+DI112+DI113+DI114+DI117+DI121+DI123+DI124+DI128+DI129+DI130+DI133+DI134+DI135+DI136+DI137+DI138+DI139+DI140+DI141+DI142+DI143+DI144+DI147+DI150+DI154+DI155+DI156+DI157+DI160+DI170+DI173+DI178+DI181+DI182+DI183+DI184+DI187+DI190+DI191+DI192+DI195+DI197+DI203+DI205+DI208+DI209+DI211+DI212</f>
        <v>0</v>
      </c>
      <c r="DJ12" s="158">
        <f>DJ15+DJ18+DJ21+DJ22+DJ23+DJ27+DJ29+DJ32+DJ33+DJ37+DJ38+DJ39+DJ40+DJ41+DJ42+DJ45+DJ46+DJ49+DJ51+DJ55+DJ59+DJ60+DJ63+DJ64+DJ66+DJ69+DJ73+DJ78+DJ79+DJ82+DJ83+DJ89+DJ90+DJ94+DJ97+DJ104+DJ109+DJ110+DJ111+DJ112+DJ113+DJ114+DJ117+DJ121+DJ123+DJ124+DJ128+DJ129+DJ130+DJ133+DJ134+DJ135+DJ136+DJ137+DJ138+DJ139+DJ140+DJ141+DJ142+DJ143+DJ144+DJ147+DJ150+DJ154+DJ155+DJ156+DJ157+DJ160+DJ170+DJ173+DJ178+DJ181+DJ182+DJ183+DJ184+DJ187+DJ190+DJ191+DJ192+DJ195+DJ197+DJ203+DJ205+DJ208+DJ209+DJ211+DJ212</f>
        <v>0</v>
      </c>
      <c r="DK12" s="156"/>
      <c r="DL12" s="156"/>
      <c r="DM12" s="156">
        <f>DM15+DM18+DM21+DM22+DM23+DM27+DM29+DM32+DM33+DM37+DM38+DM39+DM40+DM41+DM42+DM45+DM46+DM49+DM51+DM55+DM59+DM60+DM63+DM64+DM66+DM69+DM73+DM78+DM79+DM82+DM83+DM89+DM90+DM94+DM97+DM104+DM109+DM110+DM111+DM112+DM113+DM114+DM117+DM121+DM123+DM124+DM128+DM129+DM130+DM133+DM134+DM135+DM136+DM137+DM138+DM139+DM140+DM141+DM142+DM143+DM144+DM147+DM150+DM154+DM155+DM156+DM157+DM160+DM170+DM173+DM178+DM181+DM182+DM183+DM184+DM187+DM190+DM191+DM192+DM195+DM197+DM203+DM205+DM208+DM209+DM211+DM212</f>
        <v>0</v>
      </c>
      <c r="DN12" s="156">
        <f>DN15+DN18+DN21+DN22+DN23+DN27+DN29+DN32+DN33+DN37+DN38+DN39+DN40+DN41+DN42+DN45+DN46+DN49+DN51+DN55+DN59+DN60+DN63+DN64+DN66+DN69+DN73+DN78+DN79+DN82+DN83+DN89+DN90+DN94+DN97+DN104+DN109+DN110+DN111+DN112+DN113+DN114+DN117+DN121+DN123+DN124+DN128+DN129+DN130+DN133+DN134+DN135+DN136+DN137+DN138+DN139+DN140+DN141+DN142+DN143+DN144+DN147+DN150+DN154+DN155+DN156+DN157+DN160+DN170+DN173+DN178+DN181+DN182+DN183+DN184+DN187+DN190+DN191+DN192+DN195+DN197+DN203+DN205+DN208+DN209+DN211+DN212</f>
        <v>0</v>
      </c>
      <c r="DO12" s="158"/>
      <c r="DP12" s="156"/>
      <c r="DQ12" s="156"/>
      <c r="DR12" s="156"/>
      <c r="DS12" s="158"/>
      <c r="DT12" s="156"/>
      <c r="DU12" s="156">
        <f>DU15+DU18+DU21+DU22+DU23+DU27+DU29+DU32+DU33+DU37+DU38+DU39+DU40+DU41+DU42+DU45+DU46+DU49+DU51+DU55+DU59+DU60+DU63+DU64+DU66+DU69+DU73+DU78+DU79+DU82+DU83+DU89+DU90+DU94+DU97+DU104+DU109+DU110+DU111+DU112+DU113+DU114+DU117+DU121+DU123+DU124+DU128+DU129+DU130+DU133+DU134+DU135+DU136+DU137+DU138+DU139+DU140+DU141+DU142+DU143+DU144+DU147+DU150+DU154+DU155+DU156+DU157+DU160+DU170+DU173+DU178+DU181+DU182+DU183+DU184+DU187+DU190+DU191+DU192+DU195+DU197+DU203+DU205+DU208+DU209+DU211+DU212</f>
        <v>0</v>
      </c>
      <c r="DV12" s="156">
        <f>DV15+DV18+DV21+DV22+DV23+DV27+DV29+DV32+DV33+DV37+DV38+DV39+DV40+DV41+DV42+DV45+DV46+DV49+DV51+DV55+DV59+DV60+DV63+DV64+DV66+DV69+DV73+DV78+DV79+DV82+DV83+DV89+DV90+DV94+DV97+DV104+DV109+DV110+DV111+DV112+DV113+DV114+DV117+DV121+DV123+DV124+DV128+DV129+DV130+DV133+DV134+DV135+DV136+DV137+DV138+DV139+DV140+DV141+DV142+DV143+DV144+DV147+DV150+DV154+DV155+DV156+DV157+DV160+DV170+DV173+DV178+DV181+DV182+DV183+DV184+DV187+DV190+DV191+DV192+DV195+DV197+DV203+DV205+DV208+DV209+DV211+DV212</f>
        <v>0</v>
      </c>
      <c r="DW12" s="158"/>
      <c r="DX12" s="156"/>
      <c r="DY12" s="156">
        <f>DY15+DY18+DY21+DY22+DY23+DY27+DY29+DY32+DY33+DY37+DY38+DY39+DY40+DY41+DY42+DY45+DY46+DY49+DY51+DY55+DY59+DY60+DY63+DY64+DY66+DY69+DY73+DY78+DY79+DY82+DY83+DY89+DY90+DY94+DY97+DY104+DY109+DY110+DY111+DY112+DY113+DY114+DY117+DY121+DY123+DY124+DY128+DY129+DY130+DY133+DY134+DY135+DY136+DY137+DY138+DY139+DY140+DY141+DY142+DY143+DY144+DY147+DY150+DY154+DY155+DY156+DY157+DY160+DY170+DY173+DY178+DY181+DY182+DY183+DY184+DY187+DY190+DY191+DY192+DY195+DY197+DY203+DY204+DY205+DY208+DY209+DY211+DY212</f>
        <v>0</v>
      </c>
      <c r="DZ12" s="156">
        <f>DZ15+DZ18+DZ21+DZ22+DZ23+DZ27+DZ29+DZ32+DZ33+DZ37+DZ38+DZ39+DZ40+DZ41+DZ42+DZ45+DZ46+DZ49+DZ51+DZ55+DZ59+DZ60+DZ63+DZ64+DZ66+DZ69+DZ73+DZ78+DZ79+DZ82+DZ83+DZ89+DZ90+DZ94+DZ97+DZ104+DZ109+DZ110+DZ111+DZ112+DZ113+DZ114+DZ117+DZ121+DZ123+DZ124+DZ128+DZ129+DZ130+DZ133+DZ134+DZ135+DZ136+DZ137+DZ138+DZ139+DZ140+DZ141+DZ142+DZ143+DZ144+DZ147+DZ150+DZ154+DZ155+DZ156+DZ157+DZ160+DZ170+DZ173+DZ178+DZ181+DZ182+DZ183+DZ184+DZ187+DZ190+DZ191+DZ192+DZ195+DZ197+DZ203+DZ204+DZ205+DZ208+DZ209+DZ211+DZ212</f>
        <v>0</v>
      </c>
      <c r="EA12" s="156"/>
      <c r="EB12" s="156"/>
      <c r="EC12" s="156">
        <f>EC15+EC18+EC21+EC22+EC23+EC27+EC29+EC32+EC33+EC37+EC38+EC39+EC40+EC41+EC42+EC45+EC46+EC49+EC51+EC55+EC59+EC60+EC63+EC64+EC66+EC69+EC73+EC78+EC79+EC82+EC83+EC89+EC90+EC94+EC97+EC104+EC109+EC110+EC111+EC112+EC113+EC114+EC117+EC121+EC123+EC124+EC128+EC129+EC130+EC133+EC134+EC135+EC136+EC137+EC138+EC139+EC140+EC141+EC142+EC143+EC144+EC147+EC150+EC154+EC155+EC156+EC157+EC160+EC170+EC173+EC178+EC181+EC182+EC183+EC184+EC187+EC190+EC191+EC192+EC195+EC197+EC203+EC204+EC205+EC208+EC209+EC211+EC212</f>
        <v>0</v>
      </c>
      <c r="ED12" s="156">
        <f>ED15+ED18+ED21+ED22+ED23+ED27+ED29+ED32+ED33+ED37+ED38+ED39+ED40+ED41+ED42+ED45+ED46+ED49+ED51+ED55+ED59+ED60+ED63+ED64+ED66+ED69+ED73+ED78+ED79+ED82+ED83+ED89+ED90+ED94+ED97+ED104+ED109+ED110+ED111+ED112+ED113+ED114+ED117+ED121+ED123+ED124+ED128+ED129+ED130+ED133+ED134+ED135+ED136+ED137+ED138+ED139+ED140+ED141+ED142+ED143+ED144+ED147+ED150+ED154+ED155+ED156+ED157+ED160+ED170+ED173+ED178+ED181+ED182+ED183+ED184+ED187+ED190+ED191+ED192+ED195+ED197+ED203+ED204+ED205+ED208+ED209+ED211+ED212</f>
        <v>0</v>
      </c>
      <c r="EE12" s="156"/>
      <c r="EF12" s="156">
        <f>EF15+EF18+EF21+EF22+EF23+EF27+EF29+EF32+EF33+EF37+EF38+EF39+EF40+EF41+EF42+EF45+EF46+EF49+EF51+EF55+EF59+EF60+EF63+EF64+EF66+EF69+EF73+EF78+EF79+EF82+EF83+EF89+EF90+EF94+EF97+EF104+EF109+EF110+EF111+EF112+EF113+EF114+EF117+EF121+EF123+EF124+EF128+EF129+EF130+EF133+EF134+EF135+EF136+EF137+EF138+EF139+EF140+EF141+EF142+EF143+EF144+EF147+EF150+EF154+EF155+EF156+EF157+EF160+EF170+EF173+EF178+EF181+EF182+EF183+EF184+EF187+EF190+EF191+EF192+EF195+EF197+EF203+EF205+EF208+EF209+EF211+EF212</f>
        <v>0</v>
      </c>
      <c r="EG12" s="156">
        <f>EG15+EG18+EG21+EG22+EG23+EG27+EG29+EG32+EG33+EG37+EG38+EG39+EG40+EG41+EG42+EG45+EG46+EG49+EG51+EG55+EG59+EG60+EG63+EG64+EG66+EG69+EG73+EG78+EG79+EG82+EG83+EG89+EG90+EG94+EG97+EG104+EG109+EG110+EG111+EG112+EG113+EG114+EG117+EG121+EG123+EG124+EG128+EG129+EG130+EG133+EG134+EG135+EG136+EG137+EG138+EG139+EG140+EG141+EG142+EG143+EG144+EG147+EG150+EG154+EG155+EG156+EG157+EG160+EG170+EG173+EG178+EG181+EG182+EG183+EG184+EG187+EG190+EG191+EG192+EG195+EG197+EG203+EG205+EG208+EG209+EG211+EG212</f>
        <v>0</v>
      </c>
      <c r="EH12" s="156">
        <f>EH15+EH18+EH21+EH22+EH23+EH27+EH29+EH32+EH33+EH37+EH38+EH39+EH40+EH41+EH42+EH45+EH46+EH49+EH51+EH55+EH59+EH60+EH63+EH64+EH66+EH69+EH73+EH78+EH79+EH82+EH83+EH89+EH90+EH94+EH97+EH104+EH109+EH110+EH111+EH112+EH113+EH114+EH117+EH121+EH123+EH124+EH128+EH129+EH130+EH133+EH134+EH135+EH136+EH137+EH138+EH139+EH140+EH141+EH142+EH143+EH144+EH147+EH150+EH154+EH155+EH156+EH157+EH160+EH170+EH173+EH178+EH181+EH182+EH183+EH184+EH187+EH190+EH191+EH192+EH195+EH197+EH203+EH205+EH208+EH209+EH211+EH212</f>
        <v>0</v>
      </c>
      <c r="EI12" s="158"/>
      <c r="EJ12" s="156"/>
      <c r="EK12" s="156">
        <f>EK15+EK18+EK21+EK22+EK23+EK27+EK29+EK32+EK33+EK37+EK38+EK39+EK40+EK41+EK42+EK45+EK46+EK49+EK51+EK55+EK59+EK60+EK63+EK64+EK66+EK69+EK73+EK78+EK79+EK82+EK83+EK89+EK90+EK94+EK97+EK104+EK109+EK110+EK111+EK112+EK113+EK114+EK117+EK121+EK123+EK124+EK128+EK129+EK130+EK133+EK134+EK135+EK136+EK137+EK138+EK139+EK140+EK141+EK142+EK143+EK144+EK147+EK150+EK154+EK155+EK156+EK157+EK160+EK170+EK173+EK178+EK181+EK182+EK183+EK184+EK187+EK190+EK191+EK192+EK195+EK197+EK203+EK205+EK208+EK209+EK211+EK212</f>
        <v>2000</v>
      </c>
      <c r="EL12" s="156">
        <f>EL15+EL18+EL21+EL22+EL23+EL27+EL29+EL32+EL33+EL37+EL38+EL39+EL40+EL41+EL42+EL45+EL46+EL49+EL51+EL55+EL59+EL60+EL63+EL64+EL66+EL69+EL73+EL78+EL79+EL82+EL83+EL89+EL90+EL94+EL97+EL104+EL109+EL110+EL111+EL112+EL113+EL114+EL117+EL121+EL123+EL124+EL128+EL129+EL130+EL133+EL134+EL135+EL136+EL137+EL138+EL139+EL140+EL141+EL142+EL143+EL144+EL147+EL150+EL154+EL155+EL156+EL157+EL160+EL170+EL173+EL178+EL181+EL182+EL183+EL184+EL187+EL190+EL191+EL192+EL195+EL197+EL203+EL205+EL208+EL209+EL211+EL212</f>
        <v>2000</v>
      </c>
      <c r="EM12" s="156">
        <f>EL12/EK12*100</f>
        <v>100</v>
      </c>
      <c r="EN12" s="156"/>
      <c r="EO12" s="156">
        <f>EO15+EO18+EO21+EO22+EO23+EO27+EO29+EO32+EO33+EO37+EO38+EO39+EO40+EO41+EO42+EO45+EO46+EO49+EO51+EO55+EO59+EO60+EO63+EO64+EO66+EO69+EO73+EO78+EO79+EO82+EO83+EO89+EO90+EO94+EO97+EO104+EO109+EO110+EO111+EO112+EO113+EO114+EO117+EO121+EO123+EO124+EO128+EO129+EO130+EO133+EO134+EO135+EO136+EO137+EO138+EO139+EO140+EO141+EO142+EO143+EO144+EO147+EO150+EO154+EO155+EO156+EO157+EO160+EO170+EO173+EO178+EO181+EO182+EO183+EO184+EO187+EO190+EO191+EO192+EO195+EO197+EO203+EO205+EO208+EO209+EO211+EO212</f>
        <v>32504</v>
      </c>
      <c r="EP12" s="156">
        <f>EP15+EP18+EP21+EP22+EP23+EP27+EP29+EP32+EP33+EP37+EP38+EP39+EP40+EP41+EP42+EP45+EP46+EP49+EP51+EP55+EP59+EP60+EP63+EP64+EP66+EP69+EP73+EP78+EP79+EP82+EP83+EP89+EP90+EP94+EP97+EP104+EP109+EP110+EP111+EP112+EP113+EP114+EP117+EP121+EP123+EP124+EP128+EP129+EP130+EP133+EP134+EP135+EP136+EP137+EP138+EP139+EP140+EP141+EP142+EP143+EP144+EP147+EP150+EP154+EP155+EP156+EP157+EP160+EP170+EP173+EP178+EP181+EP182+EP183+EP184+EP187+EP190+EP191+EP192+EP195+EP197+EP203+EP205+EP208+EP209+EP211+EP212</f>
        <v>31676.248339999998</v>
      </c>
      <c r="EQ12" s="156">
        <f t="shared" ref="EQ12" si="19">EP12/EO12*100</f>
        <v>97.453385244892928</v>
      </c>
      <c r="ER12" s="158"/>
      <c r="ES12" s="158"/>
      <c r="ET12" s="158"/>
      <c r="EU12" s="158"/>
      <c r="EV12" s="158"/>
      <c r="EW12" s="158"/>
      <c r="EX12" s="158"/>
      <c r="EY12" s="158"/>
      <c r="EZ12" s="156"/>
      <c r="FA12" s="156">
        <f>FA15+FA18+FA21+FA22+FA23+FA27+FA29+FA32+FA33+FA37+FA38+FA39+FA40+FA41+FA42+FA45+FA46+FA49+FA51+FA55+FA59+FA60+FA63+FA64+FA66+FA69+FA73+FA78+FA79+FA82+FA83+FA89+FA90+FA94+FA97+FA104+FA109+FA110+FA111+FA112+FA113+FA114+FA117+FA121+FA123+FA124+FA128+FA129+FA130+FA133+FA134+FA135+FA136+FA137+FA138+FA139+FA140+FA141+FA142+FA143+FA144+FA147+FA150+FA154+FA155+FA156+FA157+FA160+FA170+FA173+FA178+FA181+FA182+FA183+FA184+FA187+FA190+FA191+FA192+FA195+FA197+FA203+FA205+FA208+FA209+FA211+FA212</f>
        <v>0</v>
      </c>
      <c r="FB12" s="156">
        <f>FB15+FB18+FB21+FB22+FB23+FB27+FB29+FB32+FB33+FB37+FB38+FB39+FB40+FB41+FB42+FB45+FB46+FB49+FB51+FB55+FB59+FB60+FB63+FB64+FB66+FB69+FB73+FB78+FB79+FB82+FB83+FB89+FB90+FB94+FB97+FB104+FB109+FB110+FB111+FB112+FB113+FB114+FB117+FB121+FB123+FB124+FB128+FB129+FB130+FB133+FB134+FB135+FB136+FB137+FB138+FB139+FB140+FB141+FB142+FB143+FB144+FB147+FB150+FB154+FB155+FB156+FB157+FB160+FB170+FB173+FB178+FB181+FB182+FB183+FB184+FB187+FB190+FB191+FB192+FB195+FB197+FB203+FB205+FB208+FB209+FB211+FB212</f>
        <v>0</v>
      </c>
      <c r="FC12" s="158"/>
      <c r="FD12" s="158"/>
      <c r="FE12" s="158"/>
      <c r="FF12" s="158"/>
      <c r="FG12" s="158"/>
      <c r="FH12" s="156"/>
      <c r="FI12" s="156">
        <f>FI15+FI18+FI21+FI22+FI23+FI27+FI29+FI32+FI33+FI37+FI38+FI39+FI40+FI41+FI42+FI45+FI46+FI49+FI51+FI55+FI59+FI60+FI63+FI64+FI66+FI69+FI73+FI78+FI79+FI82+FI83+FI89+FI90+FI94+FI97+FI104+FI109+FI110+FI111+FI112+FI113+FI114+FI117+FI121+FI123+FI124+FI128+FI129+FI130+FI133+FI134+FI135+FI136+FI137+FI138+FI139+FI140+FI141+FI142+FI143+FI144+FI147+FI150+FI154+FI155+FI156+FI157+FI160+FI170+FI173+FI178+FI181+FI182+FI183+FI184+FI187+FI190+FI191+FI192+FI195+FI197+FI203+FI205+FI208+FI209+FI211+FI212</f>
        <v>0</v>
      </c>
      <c r="FJ12" s="156">
        <f>FJ15+FJ18+FJ21+FJ22+FJ23+FJ27+FJ29+FJ32+FJ33+FJ37+FJ38+FJ39+FJ40+FJ41+FJ42+FJ45+FJ46+FJ49+FJ51+FJ55+FJ59+FJ60+FJ63+FJ64+FJ66+FJ69+FJ73+FJ78+FJ79+FJ82+FJ83+FJ89+FJ90+FJ94+FJ97+FJ104+FJ109+FJ110+FJ111+FJ112+FJ113+FJ114+FJ117+FJ121+FJ123+FJ124+FJ128+FJ129+FJ130+FJ133+FJ134+FJ135+FJ136+FJ137+FJ138+FJ139+FJ140+FJ141+FJ142+FJ143+FJ144+FJ147+FJ150+FJ154+FJ155+FJ156+FJ157+FJ160+FJ170+FJ173+FJ178+FJ181+FJ182+FJ183+FJ184+FJ187+FJ190+FJ191+FJ192+FJ195+FJ197+FJ203+FJ205+FJ208+FJ209+FJ211+FJ212</f>
        <v>0</v>
      </c>
      <c r="FK12" s="158"/>
      <c r="FL12" s="156"/>
      <c r="FM12" s="156">
        <f>FM15+FM18+FM21+FM22+FM23+FM27+FM29+FM32+FM33+FM37+FM38+FM39+FM40+FM41+FM42+FM45+FM46+FM49+FM51+FM55+FM59+FM60+FM63+FM64+FM66+FM69+FM73+FM78+FM79+FM82+FM83+FM89+FM90+FM94+FM97+FM104+FM109+FM110+FM111+FM112+FM113+FM114+FM117+FM121+FM123+FM124+FM128+FM129+FM130+FM133+FM134+FM135+FM136+FM137+FM138+FM139+FM140+FM141+FM142+FM143+FM144+FM147+FM150+FM154+FM155+FM156+FM157+FM160+FM170+FM173+FM178+FM181+FM182+FM183+FM184+FM187+FM190+FM191+FM192+FM195+FM197+FM203+FM205+FM208+FM209+FM211+FM212</f>
        <v>167500</v>
      </c>
      <c r="FN12" s="156">
        <f>FN15+FN18+FN21+FN22+FN23+FN27+FN29+FN32+FN33+FN37+FN38+FN39+FN40+FN41+FN42+FN45+FN46+FN49+FN51+FN55+FN59+FN60+FN63+FN64+FN66+FN69+FN73+FN78+FN79+FN82+FN83+FN89+FN90+FN94+FN97+FN104+FN109+FN110+FN111+FN112+FN113+FN114+FN117+FN121+FN123+FN124+FN128+FN129+FN130+FN133+FN134+FN135+FN136+FN137+FN138+FN139+FN140+FN141+FN142+FN143+FN144+FN147+FN150+FN154+FN155+FN156+FN157+FN160+FN170+FN173+FN178+FN181+FN182+FN183+FN184+FN187+FN190+FN191+FN192+FN195+FN197+FN203+FN205+FN208+FN209+FN211+FN212</f>
        <v>84896.760129999995</v>
      </c>
      <c r="FO12" s="156">
        <f t="shared" ref="FO12" si="20">FN12/FM12*100</f>
        <v>50.684632913432836</v>
      </c>
      <c r="FP12" s="156"/>
      <c r="FQ12" s="156">
        <f>FQ15+FQ18+FQ21+FQ22+FQ23+FQ27+FQ29+FQ32+FQ33+FQ37+FQ38+FQ39+FQ40+FQ41+FQ42+FQ45+FQ46+FQ49+FQ51+FQ55+FQ59+FQ60+FQ63+FQ64+FQ65+FQ66+FQ69+FQ73+FQ74+FQ75+FQ78+FQ79+FQ82+FQ83+FQ84++FQ86+FQ89+FQ90+FQ94+FQ97+FQ101+FQ104+FQ109+FQ110+FQ111+FQ112+FQ113+FQ114+FQ117+FQ121+FQ122+FQ123+FQ124+FQ125+FQ128+FQ129+FQ130+FQ133+FQ134+FQ135+FQ136+FQ137+FQ138+FQ139+FQ140+FQ141+FQ142+FQ143+FQ144+FQ147+FQ150+FQ154+FQ155+FQ156+FQ157+FQ160+FQ161+FQ162+FQ163+FQ164+FQ166+FQ169+FQ170+FQ173+FQ176+FQ177+FQ178+FQ181+FQ182+FQ183+FQ184+FQ187+FQ190+FQ191+FQ192+FQ195+FQ196+FQ197+FQ199+FQ203+FQ205+FQ208+FQ209+FQ210+FQ211+FQ212</f>
        <v>187255.31466999999</v>
      </c>
      <c r="FR12" s="156">
        <f>FR15+FR18+FR21+FR22+FR23+FR27+FR29+FR32+FR33+FR37+FR38+FR39+FR40+FR41+FR42+FR45+FR46+FR49+FR51+FR55+FR59+FR60+FR63+FR64+FR65+FR66+FR69+FR73+FR74+FR75+FR78+FR79+FR82+FR83+FR84++FR86+FR89+FR90+FR94+FR97+FR101+FR104+FR109+FR110+FR111+FR112+FR113+FR114+FR117+FR121+FR122+FR123+FR124+FR125+FR128+FR129+FR130+FR133+FR134+FR135+FR136+FR137+FR138+FR139+FR140+FR141+FR142+FR143+FR144+FR147+FR150+FR154+FR155+FR156+FR157+FR160+FR161+FR162+FR163+FR164+FR166+FR169+FR170+FR173+FR176+FR177+FR178+FR181+FR182+FR183+FR184+FR187+FR190+FR191+FR192+FR195+FR196+FR197+FR199+FR203+FR205+FR208+FR209+FR210+FR211+FR212</f>
        <v>160486.89478999999</v>
      </c>
      <c r="FS12" s="156">
        <f>FR12/FQ12*100</f>
        <v>85.70485439776489</v>
      </c>
      <c r="FT12" s="156"/>
      <c r="FU12" s="156">
        <f>FU15+FU18+FU21+FU22+FU23+FU27+FU29+FU32+FU33+FU37+FU38+FU39+FU40+FU41+FU42+FU45+FU46+FU49+FU51+FU55+FU59+FU60+FU63+FU64+FU66+FU69+FU73+FU74+FU75+FU78+FU79+FU82+FU83+FU84+FU89+FU90+FU94+FU97+FU104+FU109+FU110+FU111+FU112+FU113+FU114+FU117+FU121+FU123+FU124+FU128+FU129+FU130+FU133+FU134+FU135+FU136+FU137+FU138+FU139+FU140+FU141+FU142+FU143+FU144+FU147+FU150+FU154+FU155+FU156+FU157+FU160+FU170+FU173+FU177+FU178+FU181+FU182+FU183+FU184+FU187+FU190+FU191+FU192+FU195+FU197+FU203+FU205+FU208+FU209+FU211+FU212</f>
        <v>0</v>
      </c>
      <c r="FV12" s="156">
        <f>FV15+FV18+FV21+FV22+FV23+FV27+FV29+FV32+FV33+FV37+FV38+FV39+FV40+FV41+FV42+FV45+FV46+FV49+FV51+FV55+FV59+FV60+FV63+FV64+FV66+FV69+FV73+FV74+FV75+FV78+FV79+FV82+FV83+FV84+FV89+FV90+FV94+FV97+FV104+FV109+FV110+FV111+FV112+FV113+FV114+FV117+FV121+FV123+FV124+FV128+FV129+FV130+FV133+FV134+FV135+FV136+FV137+FV138+FV139+FV140+FV141+FV142+FV143+FV144+FV147+FV150+FV154+FV155+FV156+FV157+FV160+FV170+FV173+FV177+FV178+FV181+FV182+FV183+FV184+FV187+FV190+FV191+FV192+FV195+FV197+FV203+FV205+FV208+FV209+FV211+FV212</f>
        <v>0</v>
      </c>
      <c r="FW12" s="156"/>
      <c r="FX12" s="156"/>
      <c r="FY12" s="156">
        <f>FY15+FY18+FY21+FY22+FY23+FY27+FY29+FY32+FY33+FY37+FY38+FY39+FY40+FY41+FY42+FY45+FY46+FY49+FY51+FY55+FY59+FY60+FY63+FY64+FY66+FY69+FY73+FY74+FY75+FY78+FY79+FY82+FY83+FY84+FY89+FY90+FY94+FY97+FY104+FY109+FY110+FY111+FY112+FY113+FY114+FY117+FY121+FY123+FY124+FY128+FY129+FY130+FY133+FY134+FY135+FY136+FY137+FY138+FY139+FY140+FY141+FY142+FY143+FY144+FY147+FY150+FY154+FY155+FY156+FY157+FY160+FY170+FY173+FY177+FY178+FY181+FY182+FY183+FY184+FY187+FY190+FY191+FY192+FY195+FY197+FY203+FY205+FY208+FY209+FY211+FY212</f>
        <v>0</v>
      </c>
      <c r="FZ12" s="156">
        <f>FZ15+FZ18+FZ21+FZ22+FZ23+FZ27+FZ29+FZ32+FZ33+FZ37+FZ38+FZ39+FZ40+FZ41+FZ42+FZ45+FZ46+FZ49+FZ51+FZ55+FZ59+FZ60+FZ63+FZ64+FZ66+FZ69+FZ73+FZ74+FZ75+FZ78+FZ79+FZ82+FZ83+FZ84+FZ89+FZ90+FZ94+FZ97+FZ104+FZ109+FZ110+FZ111+FZ112+FZ113+FZ114+FZ117+FZ121+FZ123+FZ124+FZ128+FZ129+FZ130+FZ133+FZ134+FZ135+FZ136+FZ137+FZ138+FZ139+FZ140+FZ141+FZ142+FZ143+FZ144+FZ147+FZ150+FZ154+FZ155+FZ156+FZ157+FZ160+FZ170+FZ173+FZ177+FZ178+FZ181+FZ182+FZ183+FZ184+FZ187+FZ190+FZ191+FZ192+FZ195+FZ197+FZ203+FZ205+FZ208+FZ209+FZ211+FZ212</f>
        <v>0</v>
      </c>
      <c r="GA12" s="156"/>
      <c r="GB12" s="156"/>
      <c r="GC12" s="156">
        <f>GC15+GC18+GC21+GC22+GC23+GC27+GC29+GC32+GC33+GC37+GC38+GC39+GC40+GC41+GC42+GC45+GC46+GC49+GC51+GC55+GC59+GC60+GC63+GC64+GC66+GC69+GC73+GC74+GC75+GC78+GC79+GC82+GC83+GC84+GC89+GC90+GC94+GC97+GC104+GC109+GC110+GC111+GC112+GC113+GC114+GC117+GC121+GC123+GC124+GC128+GC129+GC130+GC133+GC134+GC135+GC136+GC137+GC138+GC139+GC140+GC141+GC142+GC143+GC144+GC147+GC150+GC154+GC155+GC156+GC157+GC160+GC170+GC173+GC177+GC178+GC181+GC182+GC183+GC184+GC187+GC190+GC191+GC192+GC195+GC197+GC203+GC205+GC208+GC209+GC211+GC212</f>
        <v>0</v>
      </c>
      <c r="GD12" s="156">
        <f>GD15+GD18+GD21+GD22+GD23+GD27+GD29+GD32+GD33+GD37+GD38+GD39+GD40+GD41+GD42+GD45+GD46+GD49+GD51+GD55+GD59+GD60+GD63+GD64+GD66+GD69+GD73+GD74+GD75+GD78+GD79+GD82+GD83+GD84+GD89+GD90+GD94+GD97+GD104+GD109+GD110+GD111+GD112+GD113+GD114+GD117+GD121+GD123+GD124+GD128+GD129+GD130+GD133+GD134+GD135+GD136+GD137+GD138+GD139+GD140+GD141+GD142+GD143+GD144+GD147+GD150+GD154+GD155+GD156+GD157+GD160+GD170+GD173+GD177+GD178+GD181+GD182+GD183+GD184+GD187+GD190+GD191+GD192+GD195+GD197+GD203+GD205+GD208+GD209+GD211+GD212</f>
        <v>0</v>
      </c>
      <c r="GE12" s="156"/>
      <c r="GF12" s="156"/>
      <c r="GG12" s="156">
        <f>GG15+GG18+GG21+GG22+GG23+GG27+GG29+GG32+GG33+GG37+GG38+GG39+GG40+GG41+GG42+GG45+GG46+GG49+GG51+GG55+GG59+GG60+GG63+GG64+GG66+GG69+GG73+GG74+GG75+GG78+GG79+GG82+GG83+GG84+GG89+GG90+GG94+GG97+GG104+GG109+GG110+GG111+GG112+GG113+GG114+GG117+GG121+GG123+GG124+GG128+GG129+GG130+GG133+GG134+GG135+GG136+GG137+GG138+GG139+GG140+GG141+GG142+GG143+GG144+GG147+GG150+GG154+GG155+GG156+GG157+GG160+GG170+GG173+GG177+GG178+GG181+GG182+GG183+GG184+GG187+GG190+GG191+GG192+GG195+GG197+GG203+GG205+GG208+GG209+GG211+GG212</f>
        <v>350</v>
      </c>
      <c r="GH12" s="156">
        <f>GH15+GH18+GH21+GH22+GH23+GH27+GH29+GH32+GH33+GH37+GH38+GH39+GH40+GH41+GH42+GH45+GH46+GH49+GH51+GH55+GH59+GH60+GH63+GH64+GH66+GH69+GH73+GH74+GH75+GH78+GH79+GH82+GH83+GH84+GH89+GH90+GH94+GH97+GH104+GH109+GH110+GH111+GH112+GH113+GH114+GH117+GH121+GH123+GH124+GH128+GH129+GH130+GH133+GH134+GH135+GH136+GH137+GH138+GH139+GH140+GH141+GH142+GH143+GH144+GH147+GH150+GH154+GH155+GH156+GH157+GH160+GH170+GH173+GH177+GH178+GH181+GH182+GH183+GH184+GH187+GH190+GH191+GH192+GH195+GH197+GH203+GH205+GH208+GH209+GH211+GH212</f>
        <v>350</v>
      </c>
      <c r="GI12" s="156">
        <f>GH12/GG12*100</f>
        <v>100</v>
      </c>
      <c r="GJ12" s="156"/>
      <c r="GK12" s="156">
        <f>GK15+GK18+GK21+GK22+GK23+GK27+GK29+GK32+GK33+GK34+GK37+GK38+GK39+GK40+GK41+GK42+GK45+GK46+GK49+GK50+GK51+GK55+GK59+GK60+GK63+GK64+GK66+GK69+GK73+GK74+GK75+GK78+GK79+GK82+GK83+GK84+GK89+GK90+GK94+GK97+GK104+GK109+GK110+GK111+GK112+GK113+GK114+GK117+GK121+GK123+GK124+GK128+GK129+GK130+GK133+GK134+GK135+GK136+GK137+GK138+GK139+GK140+GK141+GK142+GK143+GK144+GK147+GK150+GK154+GK155+GK156+GK157+GK160+GK170+GK173+GK177+GK178+GK181+GK182+GK183+GK184+GK187+GK190+GK191+GK192+GK195+GK197+GK203+GK205+GK208+GK209+GK211+GK212</f>
        <v>560</v>
      </c>
      <c r="GL12" s="156">
        <f>GL15+GL18+GL21+GL22+GL23+GL27+GL29+GL32+GL33+GL34+GL37+GL38+GL39+GL40+GL41+GL42+GL45+GL46+GL49+GL50+GL51+GL55+GL59+GL60+GL63+GL64+GL66+GL69+GL73+GL74+GL75+GL78+GL79+GL82+GL83+GL84+GL89+GL90+GL94+GL97+GL104+GL109+GL110+GL111+GL112+GL113+GL114+GL117+GL121+GL123+GL124+GL128+GL129+GL130+GL133+GL134+GL135+GL136+GL137+GL138+GL139+GL140+GL141+GL142+GL143+GL144+GL147+GL150+GL154+GL155+GL156+GL157+GL160+GL170+GL173+GL177+GL178+GL181+GL182+GL183+GL184+GL187+GL190+GL191+GL192+GL195+GL197+GL203+GL205+GL208+GL209+GL211+GL212</f>
        <v>560</v>
      </c>
      <c r="GM12" s="156">
        <f>GL12/GK12*100</f>
        <v>100</v>
      </c>
      <c r="GN12" s="156"/>
      <c r="GO12" s="156">
        <f>GO15+GO18+GO21+GO22+GO23+GO27+GO29+GO32+GO33+GO37+GO38+GO39+GO40+GO41+GO42+GO45+GO46+GO49+GO51+GO55+GO59+GO60+GO63+GO64+GO66+GO69+GO73+GO74+GO75+GO78+GO79+GO82+GO83+GO84+GO89+GO90+GO94+GO97+GO104+GO109+GO110+GO111+GO112+GO113+GO114+GO117+GO121+GO123+GO124+GO128+GO129+GO130+GO133+GO134+GO135+GO136+GO137+GO138+GO139+GO140+GO141+GO142+GO143+GO144+GO147+GO150+GO154+GO155+GO156+GO157+GO160+GO170+GO173+GO177+GO178+GO181+GO182+GO183+GO184+GO187+GO190+GO191+GO192+GO195+GO197+GO203+GO205+GO208+GO209+GO211+GO212</f>
        <v>0</v>
      </c>
      <c r="GP12" s="156">
        <f>GP15+GP18+GP21+GP22+GP23+GP27+GP29+GP32+GP33+GP37+GP38+GP39+GP40+GP41+GP42+GP45+GP46+GP49+GP51+GP55+GP59+GP60+GP63+GP64+GP66+GP69+GP73+GP74+GP75+GP78+GP79+GP82+GP83+GP84+GP89+GP90+GP94+GP97+GP104+GP109+GP110+GP111+GP112+GP113+GP114+GP117+GP121+GP123+GP124+GP128+GP129+GP130+GP133+GP134+GP135+GP136+GP137+GP138+GP139+GP140+GP141+GP142+GP143+GP144+GP147+GP150+GP154+GP155+GP156+GP157+GP160+GP170+GP173+GP177+GP178+GP181+GP182+GP183+GP184+GP187+GP190+GP191+GP192+GP195+GP197+GP203+GP205+GP208+GP209+GP211+GP212</f>
        <v>0</v>
      </c>
      <c r="GQ12" s="156"/>
      <c r="GR12" s="156"/>
      <c r="GS12" s="156">
        <f>GS15+GS18+GS21+GS22+GS23+GS27+GS29+GS32+GS33+GS37+GS38+GS39+GS40+GS41+GS42+GS45+GS46+GS49+GS51+GS55+GS59+GS60+GS63+GS64+GS66+GS69+GS73+GS74+GS75+GS78+GS79+GS82+GS83+GS84+GS89+GS90+GS94+GS97+GS104+GS109+GS110+GS111+GS112+GS113+GS114+GS117+GS121+GS123+GS124+GS128+GS129+GS130+GS133+GS134+GS135+GS136+GS137+GS138+GS139+GS140+GS141+GS142+GS143+GS144+GS147+GS150+GS154+GS155+GS156+GS157+GS160+GS170+GS173+GS177+GS178+GS181+GS182+GS183+GS184+GS187+GS190+GS191+GS192+GS195+GS197+GS203+GS205+GS208+GS209+GS211+GS212</f>
        <v>0</v>
      </c>
      <c r="GT12" s="156">
        <f>GT15+GT18+GT21+GT22+GT23+GT27+GT29+GT32+GT33+GT37+GT38+GT39+GT40+GT41+GT42+GT45+GT46+GT49+GT51+GT55+GT59+GT60+GT63+GT64+GT66+GT69+GT73+GT74+GT75+GT78+GT79+GT82+GT83+GT84+GT89+GT90+GT94+GT97+GT104+GT109+GT110+GT111+GT112+GT113+GT114+GT117+GT121+GT123+GT124+GT128+GT129+GT130+GT133+GT134+GT135+GT136+GT137+GT138+GT139+GT140+GT141+GT142+GT143+GT144+GT147+GT150+GT154+GT155+GT156+GT157+GT160+GT170+GT173+GT177+GT178+GT181+GT182+GT183+GT184+GT187+GT190+GT191+GT192+GT195+GT197+GT203+GT205+GT208+GT209+GT211+GT212</f>
        <v>0</v>
      </c>
      <c r="GU12" s="156"/>
      <c r="GV12" s="156"/>
      <c r="GW12" s="156">
        <f>GW15+GW18+GW21+GW22+GW23+GW27+GW29+GW32+GW33+GW37+GW38+GW39+GW40+GW41+GW42+GW45+GW46+GW49+GW51+GW55+GW59+GW60+GW63+GW64+GW66+GW69+GW73+GW74+GW75+GW78+GW79+GW82+GW83+GW84+GW89+GW90+GW94+GW97+GW104+GW109+GW110+GW111+GW112+GW113+GW114+GW117+GW121+GW123+GW124+GW128+GW129+GW130+GW133+GW134+GW135+GW136+GW137+GW138+GW139+GW140+GW141+GW142+GW143+GW144+GW147+GW150+GW154+GW155+GW156+GW157+GW160+GW170+GW173+GW177+GW178+GW181+GW182+GW183+GW184+GW187+GW190+GW191+GW192+GW195+GW197+GW203++GW204+GW205+GW208+GW209+GW211+GW212</f>
        <v>1234654.3851600001</v>
      </c>
      <c r="GX12" s="156">
        <f>GX15+GX18+GX21+GX22+GX23+GX27+GX29+GX32+GX33+GX37+GX38+GX39+GX40+GX41+GX42+GX45+GX46+GX49+GX51+GX55+GX59+GX60+GX63+GX64+GX66+GX69+GX73+GX74+GX75+GX78+GX79+GX82+GX83+GX84+GX89+GX90+GX94+GX97+GX104+GX109+GX110+GX111+GX112+GX113+GX114+GX117+GX121+GX123+GX124+GX128+GX129+GX130+GX133+GX134+GX135+GX136+GX137+GX138+GX139+GX140+GX141+GX142+GX143+GX144+GX147+GX150+GX154+GX155+GX156+GX157+GX160+GX170+GX173+GX177+GX178+GX181+GX182+GX183+GX184+GX187+GX190+GX191+GX192+GX195+GX197+GX203++GX204+GX205+GX208+GX209+GX211+GX212</f>
        <v>500259.12017999997</v>
      </c>
      <c r="GY12" s="156">
        <f>GX12/GW12*100</f>
        <v>40.518150357937692</v>
      </c>
      <c r="GZ12" s="156"/>
      <c r="HA12" s="156">
        <f>HA15+HA18+HA21+HA22+HA23+HA27+HA29+HA32+HA33+HA37+HA38+HA39+HA40+HA41+HA42+HA45+HA46+HA49+HA51+HA55+HA56+HA59+HA60+HA63+HA64+HA66+HA69+HA73+HA74+HA75+HA78+HA79+HA82+HA83+HA84+HA89+HA90+HA94+HA97+HA104+HA109+HA110+HA111+HA112+HA113+HA114+HA117+HA118+HA121+HA123+HA124+HA128+HA129+HA130+HA133+HA134+HA135+HA136+HA137+HA138+HA139+HA140+HA141+HA142+HA143+HA144+HA147+HA150+HA151+HA154+HA155+HA156+HA157+HA160+HA170+HA173+HA177+HA178+HA181+HA182+HA183+HA184+HA187+HA190+HA191+HA192+HA195+HA197+HA203+HA205+HA208+HA209+HA211+HA212</f>
        <v>250716.372</v>
      </c>
      <c r="HB12" s="156">
        <f>HB15+HB18+HB21+HB22+HB23+HB27+HB29+HB32+HB33+HB37+HB38+HB39+HB40+HB41+HB42+HB45+HB46+HB49+HB51+HB55+HB56+HB59+HB60+HB63+HB64+HB66+HB69+HB73+HB74+HB75+HB78+HB79+HB82+HB83+HB84+HB89+HB90+HB94+HB97+HB104+HB109+HB110+HB111+HB112+HB113+HB114+HB117+HB118+HB121+HB123+HB124+HB128+HB129+HB130+HB133+HB134+HB135+HB136+HB137+HB138+HB139+HB140+HB141+HB142+HB143+HB144+HB147+HB150+HB151+HB154+HB155+HB156+HB157+HB160+HB170+HB173+HB177+HB178+HB181+HB182+HB183+HB184+HB187+HB190+HB191+HB192+HB195+HB197+HB203+HB205+HB208+HB209+HB211+HB212</f>
        <v>92298.795020000005</v>
      </c>
      <c r="HC12" s="156">
        <f>HB12/HA12*100</f>
        <v>36.814027852955689</v>
      </c>
      <c r="HD12" s="156"/>
      <c r="HE12" s="156">
        <f>HE15+HE18+HE21+HE22+HE23+HE27+HE29+HE32+HE33+HE37+HE38+HE39+HE40+HE41+HE42+HE45+HE46+HE49+HE51+HE55+HE59+HE60+HE63+HE64+HE66+HE69+HE73+HE74+HE75+HE78+HE79+HE82+HE83+HE84+HE89+HE90+HE94+HE97+HE104+HE109+HE110+HE111+HE112+HE113+HE114+HE117+HE121+HE123+HE124+HE128+HE129+HE130+HE133+HE134+HE135+HE136+HE137+HE138+HE139+HE140+HE141+HE142+HE143+HE144+HE147+HE150+HE154+HE155+HE156+HE157+HE160+HE170+HE173+HE177+HE178+HE181+HE182+HE183+HE184+HE187+HE190+HE191+HE192+HE195+HE197+HE203+HE205+HE208+HE209+HE211+HE212</f>
        <v>7229.6</v>
      </c>
      <c r="HF12" s="156">
        <f>HF15+HF18+HF21+HF22+HF23+HF27+HF29+HF32+HF33+HF37+HF38+HF39+HF40+HF41+HF42+HF45+HF46+HF49+HF51+HF55+HF59+HF60+HF63+HF64+HF66+HF69+HF73+HF74+HF75+HF78+HF79+HF82+HF83+HF84+HF89+HF90+HF94+HF97+HF104+HF109+HF110+HF111+HF112+HF113+HF114+HF117+HF121+HF123+HF124+HF128+HF129+HF130+HF133+HF134+HF135+HF136+HF137+HF138+HF139+HF140+HF141+HF142+HF143+HF144+HF147+HF150+HF154+HF155+HF156+HF157+HF160+HF170+HF173+HF177+HF178+HF181+HF182+HF183+HF184+HF187+HF190+HF191+HF192+HF195+HF197+HF203+HF205+HF208+HF209+HF211+HF212</f>
        <v>0</v>
      </c>
      <c r="HG12" s="156"/>
      <c r="HH12" s="156"/>
      <c r="HI12" s="156">
        <f>HI15+HI18+HI21+HI22+HI23+HI27+HI29+HI32+HI33+HI37+HI38+HI39+HI40+HI41+HI42+HI45+HI46+HI49+HI51+HI55+HI59+HI60+HI63+HI64+HI66+HI69+HI73+HI74+HI75+HI78+HI79+HI82+HI83+HI84+HI89+HI90+HI94+HI97+HI104+HI109+HI110+HI111+HI112+HI113+HI114+HI117+HI121+HI123+HI124+HI128+HI129+HI130+HI133+HI134+HI135+HI136+HI137+HI138+HI139+HI140+HI141+HI142+HI143+HI144+HI147+HI150+HI154+HI155+HI156+HI157+HI160+HI170+HI173+HI177+HI178+HI181+HI182+HI183+HI184+HI187+HI190+HI191+HI192+HI195+HI197+HI203+HI205+HI208+HI209+HI211+HI212</f>
        <v>0</v>
      </c>
      <c r="HJ12" s="156">
        <f>HJ15+HJ18+HJ21+HJ22+HJ23+HJ27+HJ29+HJ32+HJ33+HJ37+HJ38+HJ39+HJ40+HJ41+HJ42+HJ45+HJ46+HJ49+HJ51+HJ55+HJ59+HJ60+HJ63+HJ64+HJ66+HJ69+HJ73+HJ74+HJ75+HJ78+HJ79+HJ82+HJ83+HJ84+HJ89+HJ90+HJ94+HJ97+HJ104+HJ109+HJ110+HJ111+HJ112+HJ113+HJ114+HJ117+HJ121+HJ123+HJ124+HJ128+HJ129+HJ130+HJ133+HJ134+HJ135+HJ136+HJ137+HJ138+HJ139+HJ140+HJ141+HJ142+HJ143+HJ144+HJ147+HJ150+HJ154+HJ155+HJ156+HJ157+HJ160+HJ170+HJ173+HJ177+HJ178+HJ181+HJ182+HJ183+HJ184+HJ187+HJ190+HJ191+HJ192+HJ195+HJ197+HJ203+HJ205+HJ208+HJ209+HJ211+HJ212</f>
        <v>0</v>
      </c>
      <c r="HK12" s="156"/>
      <c r="HL12" s="156"/>
      <c r="HM12" s="156">
        <f>HM15+HM18+HM21+HM22+HM23+HM27+HM29+HM32+HM33+HM37+HM38+HM39+HM40+HM41+HM42+HM45+HM46+HM49+HM51+HM55+HM59+HM60+HM63+HM64+HM66+HM69+HM73+HM74+HM75+HM78+HM79+HM82+HM83+HM84+HM89+HM90+HM94+HM97+HM104+HM109+HM110+HM111+HM112+HM113+HM114+HM117+HM121+HM123+HM124+HM128+HM129+HM130+HM133+HM134+HM135+HM136+HM137+HM138+HM139+HM140+HM141+HM142+HM143+HM144+HM147+HM150+HM154+HM155+HM156+HM157+HM160+HM170+HM173+HM177+HM178+HM181+HM182+HM183+HM184+HM187+HM190+HM191+HM192+HM195+HM197+HM203+HM205+HM208+HM209+HM211+HM212</f>
        <v>0</v>
      </c>
      <c r="HN12" s="156">
        <f>HN15+HN18+HN21+HN22+HN23+HN27+HN29+HN32+HN33+HN37+HN38+HN39+HN40+HN41+HN42+HN45+HN46+HN49+HN51+HN55+HN59+HN60+HN63+HN64+HN66+HN69+HN73+HN74+HN75+HN78+HN79+HN82+HN83+HN84+HN89+HN90+HN94+HN97+HN104+HN109+HN110+HN111+HN112+HN113+HN114+HN117+HN121+HN123+HN124+HN128+HN129+HN130+HN133+HN134+HN135+HN136+HN137+HN138+HN139+HN140+HN141+HN142+HN143+HN144+HN147+HN150+HN154+HN155+HN156+HN157+HN160+HN170+HN173+HN177+HN178+HN181+HN182+HN183+HN184+HN187+HN190+HN191+HN192+HN195+HN197+HN203+HN205+HN208+HN209+HN211+HN212</f>
        <v>0</v>
      </c>
      <c r="HO12" s="156"/>
      <c r="HP12" s="156"/>
      <c r="HQ12" s="156">
        <f>HQ15+HQ18+HQ21+HQ22+HQ23+HQ27+HQ29+HQ32+HQ33+HQ37+HQ38+HQ39+HQ40+HQ41+HQ42+HQ45+HQ46+HQ49+HQ51+HQ55+HQ59+HQ60+HQ63+HQ64+HQ66+HQ69+HQ73+HQ74+HQ75+HQ78+HQ79+HQ82+HQ83+HQ84+HQ89+HQ90+HQ94+HQ97+HQ104+HQ109+HQ110+HQ111+HQ112+HQ113+HQ114+HQ117+HQ121+HQ123+HQ124+HQ128+HQ129+HQ130+HQ133+HQ134+HQ135+HQ136+HQ137+HQ138+HQ139+HQ140+HQ141+HQ142+HQ143+HQ144+HQ147+HQ150+HQ154+HQ155+HQ156+HQ157+HQ160+HQ170+HQ173+HQ177+HQ178+HQ181+HQ182+HQ183+HQ184+HQ187+HQ190+HQ191+HQ192+HQ195+HQ197+HQ203+HQ205+HQ208+HQ209+HQ211+HQ212</f>
        <v>0</v>
      </c>
      <c r="HR12" s="156">
        <f>HR15+HR18+HR21+HR22+HR23+HR27+HR29+HR32+HR33+HR37+HR38+HR39+HR40+HR41+HR42+HR45+HR46+HR49+HR51+HR55+HR59+HR60+HR63+HR64+HR66+HR69+HR73+HR74+HR75+HR78+HR79+HR82+HR83+HR84+HR89+HR90+HR94+HR97+HR104+HR109+HR110+HR111+HR112+HR113+HR114+HR117+HR121+HR123+HR124+HR128+HR129+HR130+HR133+HR134+HR135+HR136+HR137+HR138+HR139+HR140+HR141+HR142+HR143+HR144+HR147+HR150+HR154+HR155+HR156+HR157+HR160+HR170+HR173+HR177+HR178+HR181+HR182+HR183+HR184+HR187+HR190+HR191+HR192+HR195+HR197+HR203+HR205+HR208+HR209+HR211+HR212</f>
        <v>0</v>
      </c>
      <c r="HS12" s="156"/>
      <c r="HT12" s="156"/>
      <c r="HU12" s="156">
        <f>HU15+HU18+HU21+HU22+HU23+HU27+HU29+HU32+HU33+HU37+HU38+HU39+HU40+HU41+HU42+HU45+HU46+HU49+HU51+HU55+HU59+HU60+HU63+HU64+HU66+HU69+HU73+HU74+HU75+HU78+HU79+HU82+HU83+HU84+HU89+HU90+HU94+HU97+HU104+HU109+HU110+HU111+HU112+HU113+HU114+HU117+HU121+HU123+HU124+HU128+HU129+HU130+HU133+HU134+HU135+HU136+HU137+HU138+HU139+HU140+HU141+HU142+HU143+HU144+HU147+HU150+HU154+HU155+HU156+HU157+HU160+HU170+HU173+HU177+HU178+HU181+HU182+HU183+HU184+HU187+HU190+HU191+HU192+HU195+HU197+HU203+HU205+HU208+HU209+HU211+HU212</f>
        <v>0</v>
      </c>
      <c r="HV12" s="156">
        <f>HV15+HV18+HV21+HV22+HV23+HV27+HV29+HV32+HV33+HV37+HV38+HV39+HV40+HV41+HV42+HV45+HV46+HV49+HV51+HV55+HV59+HV60+HV63+HV64+HV66+HV69+HV73+HV74+HV75+HV78+HV79+HV82+HV83+HV84+HV89+HV90+HV94+HV97+HV104+HV109+HV110+HV111+HV112+HV113+HV114+HV117+HV121+HV123+HV124+HV128+HV129+HV130+HV133+HV134+HV135+HV136+HV137+HV138+HV139+HV140+HV141+HV142+HV143+HV144+HV147+HV150+HV154+HV155+HV156+HV157+HV160+HV170+HV173+HV177+HV178+HV181+HV182+HV183+HV184+HV187+HV190+HV191+HV192+HV195+HV197+HV203+HV205+HV208+HV209+HV211+HV212</f>
        <v>0</v>
      </c>
      <c r="HW12" s="156"/>
      <c r="HX12" s="156"/>
      <c r="HY12" s="156">
        <f>HY15+HY18+HY21+HY22+HY23+HY27+HY29+HY32+HY33+HY37+HY38+HY39+HY40+HY41+HY42+HY45+HY46+HY49+HY51+HY55+HY59+HY60+HY63+HY64+HY66+HY69+HY73+HY74+HY75+HY78+HY79+HY82+HY83+HY84+HY89+HY90+HY94+HY97+HY104+HY109+HY110+HY111+HY112+HY113+HY114+HY117+HY121+HY123+HY124+HY128+HY129+HY130+HY133+HY134+HY135+HY136+HY137+HY138+HY139+HY140+HY141+HY142+HY143+HY144+HY147+HY150+HY154+HY155+HY156+HY157+HY160+HY170+HY173+HY177+HY178+HY181+HY182+HY183+HY184+HY187+HY190+HY191+HY192+HY195+HY197+HY203+HY205+HY208+HY209+HY211+HY212</f>
        <v>0</v>
      </c>
      <c r="HZ12" s="156">
        <f>HZ15+HZ18+HZ21+HZ22+HZ23+HZ27+HZ29+HZ32+HZ33+HZ37+HZ38+HZ39+HZ40+HZ41+HZ42+HZ45+HZ46+HZ49+HZ51+HZ55+HZ59+HZ60+HZ63+HZ64+HZ66+HZ69+HZ73+HZ74+HZ75+HZ78+HZ79+HZ82+HZ83+HZ84+HZ89+HZ90+HZ94+HZ97+HZ104+HZ109+HZ110+HZ111+HZ112+HZ113+HZ114+HZ117+HZ121+HZ123+HZ124+HZ128+HZ129+HZ130+HZ133+HZ134+HZ135+HZ136+HZ137+HZ138+HZ139+HZ140+HZ141+HZ142+HZ143+HZ144+HZ147+HZ150+HZ154+HZ155+HZ156+HZ157+HZ160+HZ170+HZ173+HZ177+HZ178+HZ181+HZ182+HZ183+HZ184+HZ187+HZ190+HZ191+HZ192+HZ195+HZ197+HZ203+HZ205+HZ208+HZ209+HZ211+HZ212</f>
        <v>0</v>
      </c>
      <c r="IA12" s="156"/>
      <c r="IB12" s="156"/>
      <c r="IC12" s="156">
        <f>IC15+IC18+IC21+IC22+IC23+IC27+IC29+IC32+IC33+IC37+IC38+IC39+IC40+IC41+IC42+IC45+IC46+IC49+IC51+IC55+IC59+IC60+IC63+IC64+IC66+IC69+IC73+IC74+IC75+IC78+IC79+IC82+IC83+IC84+IC89+IC90+IC94+IC97+IC104+IC109+IC110+IC111+IC112+IC113+IC114+IC117+IC121+IC123+IC124+IC128+IC129+IC130+IC133+IC134+IC135+IC136+IC137+IC138+IC139+IC140+IC141+IC142+IC143+IC144+IC147+IC150+IC154+IC155+IC156+IC157+IC160+IC170+IC173+IC177+IC178+IC181+IC182+IC183+IC184+IC187+IC190+IC191+IC192+IC195+IC197+IC203+IC205+IC208+IC209+IC211+IC212</f>
        <v>0</v>
      </c>
      <c r="ID12" s="156">
        <f>ID15+ID18+ID21+ID22+ID23+ID27+ID29+ID32+ID33+ID37+ID38+ID39+ID40+ID41+ID42+ID45+ID46+ID49+ID51+ID55+ID59+ID60+ID63+ID64+ID66+ID69+ID73+ID74+ID75+ID78+ID79+ID82+ID83+ID84+ID89+ID90+ID94+ID97+ID104+ID109+ID110+ID111+ID112+ID113+ID114+ID117+ID121+ID123+ID124+ID128+ID129+ID130+ID133+ID134+ID135+ID136+ID137+ID138+ID139+ID140+ID141+ID142+ID143+ID144+ID147+ID150+ID154+ID155+ID156+ID157+ID160+ID170+ID173+ID177+ID178+ID181+ID182+ID183+ID184+ID187+ID190+ID191+ID192+ID195+ID197+ID203+ID205+ID208+ID209+ID211+ID212</f>
        <v>0</v>
      </c>
      <c r="IE12" s="156"/>
      <c r="IF12" s="156"/>
      <c r="IG12" s="156">
        <f>IG15+IG18+IG21+IG22+IG23+IG27+IG29+IG32+IG33+IG37+IG38+IG39+IG40+IG41+IG42+IG45+IG46+IG49+IG51+IG55+IG59+IG60+IG63+IG64+IG66+IG69+IG73+IG74+IG75+IG78+IG79+IG82+IG83+IG84+IG89+IG90+IG94+IG97+IG104+IG109+IG110+IG111+IG112+IG113+IG114+IG117+IG121+IG123+IG124+IG128+IG129+IG130+IG133+IG134+IG135+IG136+IG137+IG138+IG139+IG140+IG141+IG142+IG143+IG144+IG147+IG150+IG154+IG155+IG156+IG157+IG160+IG170+IG173+IG177+IG178+IG181+IG182+IG183+IG184+IG187+IG190+IG191+IG192+IG195+IG197+IG203+IG205+IG208+IG209+IG211+IG212</f>
        <v>0</v>
      </c>
      <c r="IH12" s="156">
        <f>IH15+IH18+IH21+IH22+IH23+IH27+IH29+IH32+IH33+IH37+IH38+IH39+IH40+IH41+IH42+IH45+IH46+IH49+IH51+IH55+IH59+IH60+IH63+IH64+IH66+IH69+IH73+IH74+IH75+IH78+IH79+IH82+IH83+IH84+IH89+IH90+IH94+IH97+IH104+IH109+IH110+IH111+IH112+IH113+IH114+IH117+IH121+IH123+IH124+IH128+IH129+IH130+IH133+IH134+IH135+IH136+IH137+IH138+IH139+IH140+IH141+IH142+IH143+IH144+IH147+IH150+IH154+IH155+IH156+IH157+IH160+IH170+IH173+IH177+IH178+IH181+IH182+IH183+IH184+IH187+IH190+IH191+IH192+IH195+IH197+IH203+IH205+IH208+IH209+IH211+IH212</f>
        <v>0</v>
      </c>
      <c r="II12" s="156"/>
      <c r="IJ12" s="156"/>
      <c r="IK12" s="156">
        <f>IK15+IK18+IK21+IK22+IK23+IK27+IK29+IK32+IK33+IK37+IK38+IK39+IK40+IK41+IK42+IK45+IK46+IK49+IK51+IK55+IK59+IK60+IK63+IK64+IK66+IK69+IK73+IK74+IK75+IK78+IK79+IK82+IK83+IK84+IK89+IK90+IK94+IK97+IK104+IK109+IK110+IK111+IK112+IK113+IK114+IK117+IK121+IK123+IK124+IK128+IK129+IK130+IK133+IK134+IK135+IK136+IK137+IK138+IK139+IK140+IK141+IK142+IK143+IK144+IK147+IK150+IK154+IK155+IK156+IK157+IK160+IK170+IK173+IK177+IK178+IK181+IK182+IK183+IK184+IK187+IK190+IK191+IK192+IK195+IK197+IK203+IK205+IK208+IK209+IK211+IK212</f>
        <v>15000</v>
      </c>
      <c r="IL12" s="156">
        <f>IL15+IL18+IL21+IL22+IL23+IL27+IL29+IL32+IL33+IL37+IL38+IL39+IL40+IL41+IL42+IL45+IL46+IL49+IL51+IL55+IL59+IL60+IL63+IL64+IL66+IL69+IL73+IL74+IL75+IL78+IL79+IL82+IL83+IL84+IL89+IL90+IL94+IL97+IL104+IL109+IL110+IL111+IL112+IL113+IL114+IL117+IL121+IL123+IL124+IL128+IL129+IL130+IL133+IL134+IL135+IL136+IL137+IL138+IL139+IL140+IL141+IL142+IL143+IL144+IL147+IL150+IL154+IL155+IL156+IL157+IL160+IL170+IL173+IL177+IL178+IL181+IL182+IL183+IL184+IL187+IL190+IL191+IL192+IL195+IL197+IL203+IL205+IL208+IL209+IL211+IL212</f>
        <v>14925</v>
      </c>
      <c r="IM12" s="156">
        <f>IL12/IK12*100</f>
        <v>99.5</v>
      </c>
      <c r="IN12" s="156"/>
      <c r="IO12" s="156">
        <f>IO15+IO18+IO21+IO22+IO23+IO27+IO29+IO32+IO33+IO37+IO38+IO39+IO40+IO41+IO42+IO45+IO46+IO49+IO51+IO55+IO59+IO60+IO63+IO64+IO66+IO69+IO73+IO74+IO75+IO78+IO79+IO82+IO83+IO84+IO89+IO90+IO94+IO97+IO104+IO109+IO110+IO111+IO112+IO113+IO114+IO117+IO121+IO123+IO124+IO128+IO129+IO130+IO133+IO134+IO135+IO136+IO137+IO138+IO139+IO140+IO141+IO142+IO143+IO144+IO147+IO150+IO154+IO155+IO156+IO157+IO160+IO170+IO173+IO177+IO178+IO181+IO182+IO183+IO184+IO187+IO190+IO191+IO192+IO195+IO197+IO203+IO205+IO208+IO209+IO211+IO212</f>
        <v>0</v>
      </c>
      <c r="IP12" s="156">
        <f>IP15+IP18+IP21+IP22+IP23+IP27+IP29+IP32+IP33+IP37+IP38+IP39+IP40+IP41+IP42+IP45+IP46+IP49+IP51+IP55+IP59+IP60+IP63+IP64+IP66+IP69+IP73+IP74+IP75+IP78+IP79+IP82+IP83+IP84+IP89+IP90+IP94+IP97+IP104+IP109+IP110+IP111+IP112+IP113+IP114+IP117+IP121+IP123+IP124+IP128+IP129+IP130+IP133+IP134+IP135+IP136+IP137+IP138+IP139+IP140+IP141+IP142+IP143+IP144+IP147+IP150+IP154+IP155+IP156+IP157+IP160+IP170+IP173+IP177+IP178+IP181+IP182+IP183+IP184+IP187+IP190+IP191+IP192+IP195+IP197+IP203+IP205+IP208+IP209+IP211+IP212</f>
        <v>0</v>
      </c>
      <c r="IQ12" s="156"/>
      <c r="IR12" s="156"/>
      <c r="IS12" s="156">
        <f>IS15+IS18+IS21+IS22+IS23+IS27+IS29+IS32+IS33+IS37+IS38+IS39+IS40+IS41+IS42+IS45+IS46+IS49+IS51+IS55+IS59+IS60+IS63+IS64+IS66+IS69+IS73+IS74+IS75+IS78+IS79+IS82+IS83+IS84+IS89+IS90+IS94+IS97+IS104+IS109+IS110+IS111+IS112+IS113+IS114+IS117+IS121+IS123+IS124+IS128+IS129+IS130+IS133+IS134+IS135+IS136+IS137+IS138+IS139+IS140+IS141+IS142+IS143+IS144+IS147+IS150+IS154+IS155+IS156+IS157+IS160+IS170+IS173+IS177+IS178+IS181+IS182+IS183+IS184+IS187+IS190+IS191+IS192+IS195+IS197+IS203+IS205+IS208+IS209+IS211+IS212</f>
        <v>0</v>
      </c>
      <c r="IT12" s="156">
        <f>IT15+IT18+IT21+IT22+IT23+IT27+IT29+IT32+IT33+IT37+IT38+IT39+IT40+IT41+IT42+IT45+IT46+IT49+IT51+IT55+IT59+IT60+IT63+IT64+IT66+IT69+IT73+IT74+IT75+IT78+IT79+IT82+IT83+IT84+IT89+IT90+IT94+IT97+IT104+IT109+IT110+IT111+IT112+IT113+IT114+IT117+IT121+IT123+IT124+IT128+IT129+IT130+IT133+IT134+IT135+IT136+IT137+IT138+IT139+IT140+IT141+IT142+IT143+IT144+IT147+IT150+IT154+IT155+IT156+IT157+IT160+IT170+IT173+IT177+IT178+IT181+IT182+IT183+IT184+IT187+IT190+IT191+IT192+IT195+IT197+IT203+IT205+IT208+IT209+IT211+IT212</f>
        <v>0</v>
      </c>
      <c r="IU12" s="156"/>
      <c r="IV12" s="156"/>
      <c r="IW12" s="156">
        <f>IW15+IW18+IW21+IW22+IW23+IW27+IW29+IW32+IW33+IW37+IW38+IW39+IW40+IW41+IW42+IW45+IW46+IW49+IW51+IW55+IW59+IW60+IW63+IW64+IW66+IW69+IW73+IW74+IW75+IW78+IW79+IW82+IW83+IW84+IW89+IW90+IW94+IW97+IW104+IW109+IW110+IW111+IW112+IW113+IW114+IW117+IW121+IW123+IW124+IW128+IW129+IW130+IW133+IW134+IW135+IW136+IW137+IW138+IW139+IW140+IW141+IW142+IW143+IW144+IW147+IW150+IW154+IW155+IW156+IW157+IW160+IW170+IW173+IW177+IW178+IW181+IW182+IW183+IW184+IW187+IW190+IW191+IW192+IW195+IW197+IW203+IW205+IW208+IW209+IW211+IW212</f>
        <v>0</v>
      </c>
      <c r="IX12" s="156">
        <f>IX15+IX18+IX21+IX22+IX23+IX27+IX29+IX32+IX33+IX37+IX38+IX39+IX40+IX41+IX42+IX45+IX46+IX49+IX51+IX55+IX59+IX60+IX63+IX64+IX66+IX69+IX73+IX74+IX75+IX78+IX79+IX82+IX83+IX84+IX89+IX90+IX94+IX97+IX104+IX109+IX110+IX111+IX112+IX113+IX114+IX117+IX121+IX123+IX124+IX128+IX129+IX130+IX133+IX134+IX135+IX136+IX137+IX138+IX139+IX140+IX141+IX142+IX143+IX144+IX147+IX150+IX154+IX155+IX156+IX157+IX160+IX170+IX173+IX177+IX178+IX181+IX182+IX183+IX184+IX187+IX190+IX191+IX192+IX195+IX197+IX203+IX205+IX208+IX209+IX211+IX212</f>
        <v>0</v>
      </c>
      <c r="IY12" s="156"/>
      <c r="IZ12" s="156"/>
      <c r="JA12" s="156">
        <f>JA15+JA18+JA21+JA22+JA23+JA27+JA29+JA32+JA33+JA37+JA38+JA39+JA40+JA41+JA42+JA45+JA46+JA49+JA51+JA55+JA59+JA60+JA63+JA64+JA66+JA69+JA73+JA74+JA75+JA78+JA79+JA82+JA83+JA84+JA89+JA90+JA94+JA97+JA104+JA109+JA110+JA111+JA112+JA113+JA114+JA117+JA121+JA123+JA124+JA128+JA129+JA130+JA133+JA134+JA135+JA136+JA137+JA138+JA139+JA140+JA141+JA142+JA143+JA144+JA147+JA150+JA154+JA155+JA156+JA157+JA160+JA170+JA173+JA177+JA178+JA181+JA182+JA183+JA184+JA187+JA190+JA191+JA192+JA195+JA197+JA203+JA205+JA208+JA209+JA211+JA212</f>
        <v>10000</v>
      </c>
      <c r="JB12" s="156">
        <f>JB15+JB18+JB21+JB22+JB23+JB27+JB29+JB32+JB33+JB37+JB38+JB39+JB40+JB41+JB42+JB45+JB46+JB49+JB51+JB55+JB59+JB60+JB63+JB64+JB66+JB69+JB73+JB74+JB75+JB78+JB79+JB82+JB83+JB84+JB89+JB90+JB94+JB97+JB104+JB109+JB110+JB111+JB112+JB113+JB114+JB117+JB121+JB123+JB124+JB128+JB129+JB130+JB133+JB134+JB135+JB136+JB137+JB138+JB139+JB140+JB141+JB142+JB143+JB144+JB147+JB150+JB154+JB155+JB156+JB157+JB160+JB170+JB173+JB177+JB178+JB181+JB182+JB183+JB184+JB187+JB190+JB191+JB192+JB195+JB197+JB203+JB205+JB208+JB209+JB211+JB212</f>
        <v>10000</v>
      </c>
      <c r="JC12" s="156">
        <f t="shared" ref="JC12:JC15" si="21">JB12/JA12*100</f>
        <v>100</v>
      </c>
      <c r="JD12" s="156"/>
      <c r="JE12" s="156">
        <f>JE15+JE18+JE21+JE22+JE23+JE27+JE29+JE32+JE33+JE37+JE38+JE39+JE40+JE41+JE42+JE45+JE46+JE49+JE51+JE55+JE59+JE60+JE63+JE64+JE66+JE69+JE73+JE74+JE75+JE78+JE79+JE82+JE83+JE84+JE89+JE90+JE94+JE97+JE104+JE109+JE110+JE111+JE112+JE113+JE114+JE117+JE121+JE123+JE124+JE128+JE129+JE130+JE133+JE134+JE135+JE136+JE137+JE138+JE139+JE140+JE141+JE142+JE143+JE144+JE147+JE150+JE154+JE155+JE156+JE157+JE160+JE170+JE173+JE177+JE178+JE181+JE182+JE183+JE184+JE187+JE190+JE191+JE192+JE195+JE197+JE203+JE205+JE208+JE209+JE211+JE212</f>
        <v>0</v>
      </c>
      <c r="JF12" s="156">
        <f>JF15+JF18+JF21+JF22+JF23+JF27+JF29+JF32+JF33+JF37+JF38+JF39+JF40+JF41+JF42+JF45+JF46+JF49+JF51+JF55+JF59+JF60+JF63+JF64+JF66+JF69+JF73+JF74+JF75+JF78+JF79+JF82+JF83+JF84+JF89+JF90+JF94+JF97+JF104+JF109+JF110+JF111+JF112+JF113+JF114+JF117+JF121+JF123+JF124+JF128+JF129+JF130+JF133+JF134+JF135+JF136+JF137+JF138+JF139+JF140+JF141+JF142+JF143+JF144+JF147+JF150+JF154+JF155+JF156+JF157+JF160+JF170+JF173+JF177+JF178+JF181+JF182+JF183+JF184+JF187+JF190+JF191+JF192+JF195+JF197+JF203+JF205+JF208+JF209+JF211+JF212</f>
        <v>0</v>
      </c>
      <c r="JG12" s="156"/>
      <c r="JH12" s="156"/>
      <c r="JI12" s="156">
        <f>JI15+JI18+JI21+JI22+JI23+JI27+JI29+JI32+JI33+JI37+JI38+JI39+JI40+JI41+JI42+JI45+JI46+JI49+JI51+JI55+JI59+JI60+JI63+JI64+JI66+JI69+JI73+JI74+JI75+JI78+JI79+JI82+JI83+JI84+JI89+JI90+JI94+JI97+JI104+JI109+JI110+JI111+JI112+JI113+JI114+JI117+JI121+JI123+JI124+JI128+JI129+JI130+JI133+JI134+JI135+JI136+JI137+JI138+JI139+JI140+JI141+JI142+JI143+JI144+JI147+JI150+JI154+JI155+JI156+JI157+JI160+JI170+JI173+JI177+JI178+JI181+JI182+JI183+JI184+JI187+JI190+JI191+JI192+JI195+JI197+JI203+JI205+JI208+JI209+JI211+JI212</f>
        <v>55770.660609999999</v>
      </c>
      <c r="JJ12" s="156">
        <f>JJ15+JJ18+JJ21+JJ22+JJ23+JJ27+JJ29+JJ32+JJ33+JJ37+JJ38+JJ39+JJ40+JJ41+JJ42+JJ45+JJ46+JJ49+JJ51+JJ55+JJ59+JJ60+JJ63+JJ64+JJ66+JJ69+JJ73+JJ74+JJ75+JJ78+JJ79+JJ82+JJ83+JJ84+JJ89+JJ90+JJ94+JJ97+JJ104+JJ109+JJ110+JJ111+JJ112+JJ113+JJ114+JJ117+JJ121+JJ123+JJ124+JJ128+JJ129+JJ130+JJ133+JJ134+JJ135+JJ136+JJ137+JJ138+JJ139+JJ140+JJ141+JJ142+JJ143+JJ144+JJ147+JJ150+JJ154+JJ155+JJ156+JJ157+JJ160+JJ170+JJ173+JJ177+JJ178+JJ181+JJ182+JJ183+JJ184+JJ187+JJ190+JJ191+JJ192+JJ195+JJ197+JJ203+JJ205+JJ208+JJ209+JJ211+JJ212</f>
        <v>55770.660609999999</v>
      </c>
      <c r="JK12" s="156">
        <f t="shared" ref="JK12" si="22">JJ12/JI12*100</f>
        <v>100</v>
      </c>
      <c r="JL12" s="156"/>
      <c r="JM12" s="156">
        <f>JM15+JM18+JM21+JM22+JM23+JM27+JM29+JM32+JM33+JM37+JM38+JM39+JM40+JM41+JM42+JM45+JM46+JM49+JM51+JM55+JM59+JM60+JM63+JM64+JM66+JM69+JM73+JM74+JM75+JM78+JM79+JM82+JM83+JM84+JM89+JM90+JM94+JM97+JM104+JM109+JM110+JM111+JM112+JM113+JM114+JM117+JM121+JM123+JM124+JM128+JM129+JM130+JM133+JM134+JM135+JM136+JM137+JM138+JM139+JM140+JM141+JM142+JM143+JM144+JM147+JM150+JM154+JM155+JM156+JM157+JM160+JM170+JM173+JM177+JM178+JM181+JM182+JM183+JM184+JM187+JM190+JM191+JM192+JM195+JM197+JM203+JM205+JM208+JM209+JM211+JM212</f>
        <v>0</v>
      </c>
      <c r="JN12" s="156">
        <f>JN15+JN18+JN21+JN22+JN23+JN27+JN29+JN32+JN33+JN37+JN38+JN39+JN40+JN41+JN42+JN45+JN46+JN49+JN51+JN55+JN59+JN60+JN63+JN64+JN66+JN69+JN73+JN74+JN75+JN78+JN79+JN82+JN83+JN84+JN89+JN90+JN94+JN97+JN104+JN109+JN110+JN111+JN112+JN113+JN114+JN117+JN121+JN123+JN124+JN128+JN129+JN130+JN133+JN134+JN135+JN136+JN137+JN138+JN139+JN140+JN141+JN142+JN143+JN144+JN147+JN150+JN154+JN155+JN156+JN157+JN160+JN170+JN173+JN177+JN178+JN181+JN182+JN183+JN184+JN187+JN190+JN191+JN192+JN195+JN197+JN203+JN205+JN208+JN209+JN211+JN212</f>
        <v>0</v>
      </c>
      <c r="JO12" s="156"/>
      <c r="JP12" s="156"/>
      <c r="JQ12" s="156">
        <f>JQ15+JQ18+JQ21+JQ22+JQ23+JQ27+JQ29+JQ32+JQ33+JQ37+JQ38+JQ39+JQ40+JQ41+JQ42+JQ45+JQ46+JQ49+JQ51+JQ55+JQ59+JQ60+JQ63+JQ64+JQ66+JQ69+JQ73+JQ74+JQ75+JQ78+JQ79+JQ82+JQ83+JQ84+JQ89+JQ90+JQ94+JQ97+JQ104+JQ109+JQ110+JQ111+JQ112+JQ113+JQ114+JQ117+JQ121+JQ123+JQ124+JQ128+JQ129+JQ130+JQ133+JQ134+JQ135+JQ136+JQ137+JQ138+JQ139+JQ140+JQ141+JQ142+JQ143+JQ144+JQ147+JQ150+JQ154+JQ155+JQ156+JQ157+JQ160+JQ170+JQ173+JQ177+JQ178+JQ181+JQ182+JQ183+JQ184+JQ187+JQ190+JQ191+JQ192+JQ195+JQ197+JQ203+JQ205+JQ208+JQ209+JQ211+JQ212</f>
        <v>0</v>
      </c>
      <c r="JR12" s="156">
        <f>JR15+JR18+JR21+JR22+JR23+JR27+JR29+JR32+JR33+JR37+JR38+JR39+JR40+JR41+JR42+JR45+JR46+JR49+JR51+JR55+JR59+JR60+JR63+JR64+JR66+JR69+JR73+JR74+JR75+JR78+JR79+JR82+JR83+JR84+JR89+JR90+JR94+JR97+JR104+JR109+JR110+JR111+JR112+JR113+JR114+JR117+JR121+JR123+JR124+JR128+JR129+JR130+JR133+JR134+JR135+JR136+JR137+JR138+JR139+JR140+JR141+JR142+JR143+JR144+JR147+JR150+JR154+JR155+JR156+JR157+JR160+JR170+JR173+JR177+JR178+JR181+JR182+JR183+JR184+JR187+JR190+JR191+JR192+JR195+JR197+JR203+JR205+JR208+JR209+JR211+JR212</f>
        <v>0</v>
      </c>
      <c r="JS12" s="156"/>
      <c r="JT12" s="156"/>
      <c r="JU12" s="156">
        <f>JU15+JU18+JU21+JU22+JU23+JU27+JU29+JU32+JU33+JU37+JU38+JU39+JU40+JU41+JU42+JU45+JU46+JU49+JU51+JU55+JU59+JU60+JU63+JU64+JU66+JU69+JU73+JU74+JU75+JU78+JU79+JU82+JU83+JU84+JU89+JU90+JU94+JU97+JU104+JU109+JU110+JU111+JU112+JU113+JU114+JU117+JU121+JU123+JU124+JU128+JU129+JU130+JU133+JU134+JU135+JU136+JU137+JU138+JU139+JU140+JU141+JU142+JU143+JU144+JU147+JU150+JU154+JU155+JU156+JU157+JU160+JU170+JU173+JU177+JU178+JU181+JU182+JU183+JU184+JU187+JU190+JU191+JU192+JU195+JU197+JU203+JU205+JU208+JU209+JU211+JU212</f>
        <v>0</v>
      </c>
      <c r="JV12" s="156">
        <f>JV15+JV18+JV21+JV22+JV23+JV27+JV29+JV32+JV33+JV37+JV38+JV39+JV40+JV41+JV42+JV45+JV46+JV49+JV51+JV55+JV59+JV60+JV63+JV64+JV66+JV69+JV73+JV74+JV75+JV78+JV79+JV82+JV83+JV84+JV89+JV90+JV94+JV97+JV104+JV109+JV110+JV111+JV112+JV113+JV114+JV117+JV121+JV123+JV124+JV128+JV129+JV130+JV133+JV134+JV135+JV136+JV137+JV138+JV139+JV140+JV141+JV142+JV143+JV144+JV147+JV150+JV154+JV155+JV156+JV157+JV160+JV170+JV173+JV177+JV178+JV181+JV182+JV183+JV184+JV187+JV190+JV191+JV192+JV195+JV197+JV203+JV205+JV208+JV209+JV211+JV212</f>
        <v>0</v>
      </c>
      <c r="JW12" s="156"/>
      <c r="JX12" s="156"/>
      <c r="JY12" s="156">
        <f>JY15+JY18+JY21+JY22+JY23+JY27+JY29+JY32+JY33+JY37+JY38+JY39+JY40+JY41+JY42+JY45+JY46+JY49+JY51+JY55+JY59+JY60+JY63+JY64+JY66+JY69+JY73+JY74+JY75+JY78+JY79+JY82+JY83+JY84+JY89+JY90+JY94+JY97+JY104+JY109+JY110+JY111+JY112+JY113+JY114+JY117+JY121+JY123+JY124+JY128+JY129+JY130+JY133+JY134+JY135+JY136+JY137+JY138+JY139+JY140+JY141+JY142+JY143+JY144+JY147+JY150+JY154+JY155+JY156+JY157+JY160+JY170+JY173+JY177+JY178+JY181+JY182+JY183+JY184+JY187+JY190+JY191+JY192+JY195+JY197+JY203+JY205+JY208+JY209+JY211+JY212</f>
        <v>0</v>
      </c>
      <c r="JZ12" s="156">
        <f>JZ15+JZ18+JZ21+JZ22+JZ23+JZ27+JZ29+JZ32+JZ33+JZ37+JZ38+JZ39+JZ40+JZ41+JZ42+JZ45+JZ46+JZ49+JZ51+JZ55+JZ59+JZ60+JZ63+JZ64+JZ66+JZ69+JZ73+JZ74+JZ75+JZ78+JZ79+JZ82+JZ83+JZ84+JZ89+JZ90+JZ94+JZ97+JZ104+JZ109+JZ110+JZ111+JZ112+JZ113+JZ114+JZ117+JZ121+JZ123+JZ124+JZ128+JZ129+JZ130+JZ133+JZ134+JZ135+JZ136+JZ137+JZ138+JZ139+JZ140+JZ141+JZ142+JZ143+JZ144+JZ147+JZ150+JZ154+JZ155+JZ156+JZ157+JZ160+JZ170+JZ173+JZ177+JZ178+JZ181+JZ182+JZ183+JZ184+JZ187+JZ190+JZ191+JZ192+JZ195+JZ197+JZ203+JZ205+JZ208+JZ209+JZ211+JZ212</f>
        <v>0</v>
      </c>
      <c r="KA12" s="156"/>
      <c r="KB12" s="156"/>
      <c r="KC12" s="156">
        <f>KC15+KC18+KC21+KC22+KC23+KC27+KC29+KC32+KC33+KC37+KC38+KC39+KC40+KC41+KC42+KC45+KC46+KC49+KC51+KC55+KC59+KC60+KC63+KC64+KC66+KC69+KC73+KC74+KC75+KC78+KC79+KC82+KC83+KC84+KC89+KC90+KC94+KC97+KC104+KC109+KC110+KC111+KC112+KC113+KC114+KC117+KC121+KC123+KC124+KC128+KC129+KC130+KC133+KC134+KC135+KC136+KC137+KC138+KC139+KC140+KC141+KC142+KC143+KC144+KC147+KC150+KC154+KC155+KC156+KC157+KC160+KC170+KC173+KC177+KC178+KC181+KC182+KC183+KC184+KC187+KC190+KC191+KC192+KC195+KC197+KC203+KC205+KC208+KC209+KC211+KC212</f>
        <v>0</v>
      </c>
      <c r="KD12" s="156">
        <f>KD15+KD18+KD21+KD22+KD23+KD27+KD29+KD32+KD33+KD37+KD38+KD39+KD40+KD41+KD42+KD45+KD46+KD49+KD51+KD55+KD59+KD60+KD63+KD64+KD66+KD69+KD73+KD74+KD75+KD78+KD79+KD82+KD83+KD84+KD89+KD90+KD94+KD97+KD104+KD109+KD110+KD111+KD112+KD113+KD114+KD117+KD121+KD123+KD124+KD128+KD129+KD130+KD133+KD134+KD135+KD136+KD137+KD138+KD139+KD140+KD141+KD142+KD143+KD144+KD147+KD150+KD154+KD155+KD156+KD157+KD160+KD170+KD173+KD177+KD178+KD181+KD182+KD183+KD184+KD187+KD190+KD191+KD192+KD195+KD197+KD203+KD205+KD208+KD209+KD211+KD212</f>
        <v>0</v>
      </c>
      <c r="KE12" s="156"/>
      <c r="KF12" s="156"/>
      <c r="KG12" s="156">
        <f>KG15+KG18+KG21+KG22+KG23+KG27+KG29+KG32+KG33+KG37+KG38+KG39+KG40+KG41+KG42+KG45+KG46+KG49+KG51+KG55+KG59+KG60+KG63+KG64+KG66+KG69+KG73+KG74+KG75+KG78+KG79+KG82+KG83+KG84+KG89+KG90+KG94+KG97+KG104+KG109+KG110+KG111+KG112+KG113+KG114+KG117+KG121+KG123+KG124+KG128+KG129+KG130+KG133+KG134+KG135+KG136+KG137+KG138+KG139+KG140+KG141+KG142+KG143+KG144+KG147+KG150+KG154+KG155+KG156+KG157+KG160+KG170+KG173+KG177+KG178+KG181+KG182+KG183+KG184+KG187+KG190+KG191+KG192+KG195+KG197+KG203+KG205+KG208+KG209+KG211+KG212</f>
        <v>0</v>
      </c>
      <c r="KH12" s="156">
        <f>KH15+KH18+KH21+KH22+KH23+KH27+KH29+KH32+KH33+KH37+KH38+KH39+KH40+KH41+KH42+KH45+KH46+KH49+KH51+KH55+KH59+KH60+KH63+KH64+KH66+KH69+KH73+KH74+KH75+KH78+KH79+KH82+KH83+KH84+KH89+KH90+KH94+KH97+KH104+KH109+KH110+KH111+KH112+KH113+KH114+KH117+KH121+KH123+KH124+KH128+KH129+KH130+KH133+KH134+KH135+KH136+KH137+KH138+KH139+KH140+KH141+KH142+KH143+KH144+KH147+KH150+KH154+KH155+KH156+KH157+KH160+KH170+KH173+KH177+KH178+KH181+KH182+KH183+KH184+KH187+KH190+KH191+KH192+KH195+KH197+KH203+KH205+KH208+KH209+KH211+KH212</f>
        <v>0</v>
      </c>
      <c r="KI12" s="156"/>
      <c r="KJ12" s="156"/>
      <c r="KK12" s="156">
        <f>KK15+KK18+KK21+KK22+KK23+KK27+KK29+KK32+KK33+KK37+KK38+KK39+KK40+KK41+KK42+KK45+KK46+KK49+KK51+KK55+KK59+KK60+KK63+KK64+KK66+KK69+KK73+KK74+KK75+KK78+KK79+KK82+KK83+KK84+KK89+KK90+KK94+KK97+KK104+KK109+KK110+KK111+KK112+KK113+KK114+KK117+KK121+KK123+KK124+KK128+KK129+KK130+KK133+KK134+KK135+KK136+KK137+KK138+KK139+KK140+KK141+KK142+KK143+KK144+KK147+KK150+KK154+KK155+KK156+KK157+KK160+KK170+KK173+KK177+KK178+KK181+KK182+KK183+KK184+KK187+KK190+KK191+KK192+KK195+KK197+KK203+KK205+KK208+KK209+KK211+KK212</f>
        <v>0</v>
      </c>
      <c r="KL12" s="156">
        <f>KL15+KL18+KL21+KL22+KL23+KL27+KL29+KL32+KL33+KL37+KL38+KL39+KL40+KL41+KL42+KL45+KL46+KL49+KL51+KL55+KL59+KL60+KL63+KL64+KL66+KL69+KL73+KL74+KL75+KL78+KL79+KL82+KL83+KL84+KL89+KL90+KL94+KL97+KL104+KL109+KL110+KL111+KL112+KL113+KL114+KL117+KL121+KL123+KL124+KL128+KL129+KL130+KL133+KL134+KL135+KL136+KL137+KL138+KL139+KL140+KL141+KL142+KL143+KL144+KL147+KL150+KL154+KL155+KL156+KL157+KL160+KL170+KL173+KL177+KL178+KL181+KL182+KL183+KL184+KL187+KL190+KL191+KL192+KL195+KL197+KL203+KL205+KL208+KL209+KL211+KL212</f>
        <v>0</v>
      </c>
      <c r="KM12" s="156"/>
      <c r="KN12" s="156"/>
      <c r="KO12" s="156">
        <f>KO15+KO18+KO21+KO22+KO23+KO27+KO29+KO32+KO33+KO37+KO38+KO39+KO40+KO41+KO42+KO45+KO46+KO49+KO51+KO55+KO59+KO60+KO63+KO64+KO66+KO69+KO73+KO74+KO75+KO78+KO79+KO82+KO83+KO84+KO89+KO90+KO94+KO97+KO104+KO109+KO110+KO111+KO112+KO113+KO114+KO117+KO121+KO123+KO124+KO128+KO129+KO130+KO133+KO134+KO135+KO136+KO137+KO138+KO139+KO140+KO141+KO142+KO143+KO144+KO147+KO150+KO154+KO155+KO156+KO157+KO160+KO170+KO173+KO177+KO178+KO181+KO182+KO183+KO184+KO187+KO190+KO191+KO192+KO195+KO197+KO203+KO205+KO208+KO209+KO211+KO212</f>
        <v>0</v>
      </c>
      <c r="KP12" s="156">
        <f>KP15+KP18+KP21+KP22+KP23+KP27+KP29+KP32+KP33+KP37+KP38+KP39+KP40+KP41+KP42+KP45+KP46+KP49+KP51+KP55+KP59+KP60+KP63+KP64+KP66+KP69+KP73+KP74+KP75+KP78+KP79+KP82+KP83+KP84+KP89+KP90+KP94+KP97+KP104+KP109+KP110+KP111+KP112+KP113+KP114+KP117+KP121+KP123+KP124+KP128+KP129+KP130+KP133+KP134+KP135+KP136+KP137+KP138+KP139+KP140+KP141+KP142+KP143+KP144+KP147+KP150+KP154+KP155+KP156+KP157+KP160+KP170+KP173+KP177+KP178+KP181+KP182+KP183+KP184+KP187+KP190+KP191+KP192+KP195+KP197+KP203+KP205+KP208+KP209+KP211+KP212</f>
        <v>0</v>
      </c>
      <c r="KQ12" s="156"/>
      <c r="KR12" s="156"/>
      <c r="KS12" s="156">
        <f>KS15+KS18+KS21+KS22+KS23+KS27+KS29+KS32+KS33+KS37+KS38+KS39+KS40+KS41+KS42+KS45+KS46+KS49+KS51+KS55+KS59+KS60+KS63+KS64+KS66+KS69+KS73+KS74+KS75+KS78+KS79+KS82+KS83+KS84+KS89+KS90+KS94+KS97+KS104+KS109+KS110+KS111+KS112+KS113+KS114+KS117+KS121+KS123+KS124+KS128+KS129+KS130+KS133+KS134+KS135+KS136+KS137+KS138+KS139+KS140+KS141+KS142+KS143+KS144+KS147+KS150+KS154+KS155+KS156+KS157+KS160+KS170+KS173+KS177+KS178+KS181+KS182+KS183+KS184+KS187+KS190+KS191+KS192+KS195+KS197+KS203+KS205+KS208+KS209+KS211+KS212</f>
        <v>0</v>
      </c>
      <c r="KT12" s="156">
        <f>KT15+KT18+KT21+KT22+KT23+KT27+KT29+KT32+KT33+KT37+KT38+KT39+KT40+KT41+KT42+KT45+KT46+KT49+KT51+KT55+KT59+KT60+KT63+KT64+KT66+KT69+KT73+KT74+KT75+KT78+KT79+KT82+KT83+KT84+KT89+KT90+KT94+KT97+KT104+KT109+KT110+KT111+KT112+KT113+KT114+KT117+KT121+KT123+KT124+KT128+KT129+KT130+KT133+KT134+KT135+KT136+KT137+KT138+KT139+KT140+KT141+KT142+KT143+KT144+KT147+KT150+KT154+KT155+KT156+KT157+KT160+KT170+KT173+KT177+KT178+KT181+KT182+KT183+KT184+KT187+KT190+KT191+KT192+KT195+KT197+KT203+KT205+KT208+KT209+KT211+KT212</f>
        <v>0</v>
      </c>
      <c r="KU12" s="156"/>
      <c r="KV12" s="156"/>
      <c r="KW12" s="156">
        <f>KW15+KW18+KW21+KW22+KW23+KW26+KW27+KW29+KW32+KW33+KW37+KW38+KW39+KW40+KW41+KW42+KW45+KW46+KW49+KW51+KW55+KW59+KW60+KW63+KW64+KW66+KW69+KW73+KW74+KW75+KW78+KW79+KW82+KW83+KW84+KW89+KW90+KW94+KW97+KW104+KW109+KW110+KW111+KW112+KW113+KW114+KW117+KW121+KW123+KW124+KW128+KW129+KW130+KW133+KW134+KW135+KW136+KW137+KW138+KW139+KW140+KW141+KW142+KW143+KW144+KW147+KW150+KW154+KW155+KW156+KW157+KW160+KW170+KW173+KW177+KW178+KW181+KW182+KW183+KW184+KW187+KW190+KW191+KW192+KW195+KW197+KW203+KW205+KW208+KW209+KW211+KW212</f>
        <v>0</v>
      </c>
      <c r="KX12" s="156">
        <f>KX15+KX18+KX21+KX22+KX23+KX26+KX27+KX29+KX32+KX33+KX37+KX38+KX39+KX40+KX41+KX42+KX45+KX46+KX49+KX51+KX55+KX59+KX60+KX63+KX64+KX66+KX69+KX73+KX74+KX75+KX78+KX79+KX82+KX83+KX84+KX89+KX90+KX94+KX97+KX104+KX109+KX110+KX111+KX112+KX113+KX114+KX117+KX121+KX123+KX124+KX128+KX129+KX130+KX133+KX134+KX135+KX136+KX137+KX138+KX139+KX140+KX141+KX142+KX143+KX144+KX147+KX150+KX154+KX155+KX156+KX157+KX160+KX170+KX173+KX177+KX178+KX181+KX182+KX183+KX184+KX187+KX190+KX191+KX192+KX195+KX197+KX203+KX205+KX208+KX209+KX211+KX212</f>
        <v>0</v>
      </c>
      <c r="KY12" s="156"/>
      <c r="KZ12" s="156"/>
      <c r="LA12" s="156">
        <f>LA15+LA18+LA21+LA22+LA23+LA26+LA27+LA29+LA32+LA33+LA37+LA38+LA39+LA40+LA41+LA42+LA45+LA46+LA49+LA51+LA55+LA59+LA60+LA63+LA64+LA66+LA69+LA73+LA74+LA75+LA78+LA79+LA82+LA83+LA84+LA89+LA90+LA94+LA97+LA104+LA109+LA110+LA111+LA112+LA113+LA114+LA117+LA121+LA123+LA124+LA128+LA129+LA130+LA133+LA134+LA135+LA136+LA137+LA138+LA139+LA140+LA141+LA142+LA143+LA144+LA147+LA150+LA154+LA155+LA156+LA157+LA160+LA170+LA173+LA177+LA178+LA181+LA182+LA183+LA184+LA187+LA190+LA191+LA192+LA195+LA197+LA203+LA205+LA208+LA209+LA211+LA212</f>
        <v>750.5</v>
      </c>
      <c r="LB12" s="156">
        <f>LB15+LB18+LB21+LB22+LB23+LB26+LB27+LB29+LB32+LB33+LB37+LB38+LB39+LB40+LB41+LB42+LB45+LB46+LB49+LB51+LB55+LB59+LB60+LB63+LB64+LB66+LB69+LB73+LB74+LB75+LB78+LB79+LB82+LB83+LB84+LB89+LB90+LB94+LB97+LB104+LB109+LB110+LB111+LB112+LB113+LB114+LB117+LB121+LB123+LB124+LB128+LB129+LB130+LB133+LB134+LB135+LB136+LB137+LB138+LB139+LB140+LB141+LB142+LB143+LB144+LB147+LB150+LB154+LB155+LB156+LB157+LB160+LB170+LB173+LB177+LB178+LB181+LB182+LB183+LB184+LB187+LB190+LB191+LB192+LB195+LB197+LB203+LB205+LB208+LB209+LB211+LB212</f>
        <v>750.5</v>
      </c>
      <c r="LC12" s="156">
        <f>LB12/LA12*100</f>
        <v>100</v>
      </c>
      <c r="LD12" s="156"/>
      <c r="LE12" s="156">
        <f>LE15+LE18+LE21+LE22+LE23+LE26+LE27+LE29+LE32+LE33+LE37+LE38+LE39+LE40+LE41+LE42+LE45+LE46+LE49+LE51+LE55+LE59+LE60+LE63+LE64+LE66+LE69+LE73+LE74+LE75+LE78+LE79+LE82+LE83+LE84+LE89+LE90+LE94+LE97+LE104+LE109+LE110+LE111+LE112+LE113+LE114+LE117+LE121+LE123+LE124+LE128+LE129+LE130+LE133+LE134+LE135+LE136+LE137+LE138+LE139+LE140+LE141+LE142+LE143+LE144+LE147+LE150+LE154+LE155+LE156+LE157+LE160+LE170+LE173+LE177+LE178+LE181+LE182+LE183+LE184+LE187+LE190+LE191+LE192+LE195+LE197+LE203+LE205+LE208+LE209+LE211+LE212</f>
        <v>4569.88141</v>
      </c>
      <c r="LF12" s="156">
        <f>LF15+LF18+LF21+LF22+LF23+LF26+LF27+LF29+LF32+LF33+LF37+LF38+LF39+LF40+LF41+LF42+LF45+LF46+LF49+LF51+LF55+LF59+LF60+LF63+LF64+LF66+LF69+LF73+LF74+LF75+LF78+LF79+LF82+LF83+LF84+LF89+LF90+LF94+LF97+LF104+LF109+LF110+LF111+LF112+LF113+LF114+LF117+LF121+LF123+LF124+LF128+LF129+LF130+LF133+LF134+LF135+LF136+LF137+LF138+LF139+LF140+LF141+LF142+LF143+LF144+LF147+LF150+LF154+LF155+LF156+LF157+LF160+LF170+LF173+LF177+LF178+LF181+LF182+LF183+LF184+LF187+LF190+LF191+LF192+LF195+LF197+LF203+LF205+LF208+LF209+LF211+LF212</f>
        <v>4569.88141</v>
      </c>
      <c r="LG12" s="156">
        <f>LF12/LE12*100</f>
        <v>100</v>
      </c>
      <c r="LH12" s="156"/>
      <c r="LI12" s="156">
        <f>LI15+LI18+LI21+LI22+LI23+LI26+LI27+LI29+LI32+LI33+LI37+LI38+LI39+LI40+LI41+LI42+LI45+LI46+LI49+LI51+LI55+LI59+LI60+LI63+LI64+LI66+LI69+LI73+LI74+LI75+LI78+LI79+LI82+LI83+LI84+LI89+LI90+LI94+LI97+LI104+LI109+LI110+LI111+LI112+LI113+LI114+LI117+LI121+LI123+LI124+LI128+LI129+LI130+LI133+LI134+LI135+LI136+LI137+LI138+LI139+LI140+LI141+LI142+LI143+LI144+LI147+LI150+LI154+LI155+LI156+LI157+LI160+LI170+LI173+LI177+LI178+LI181+LI182+LI183+LI184+LI187+LI190+LI191+LI192+LI195+LI197+LI203+LI205+LI208+LI209+LI211+LI212</f>
        <v>1010</v>
      </c>
      <c r="LJ12" s="156">
        <f>LJ15+LJ18+LJ21+LJ22+LJ23+LJ26+LJ27+LJ29+LJ32+LJ33+LJ37+LJ38+LJ39+LJ40+LJ41+LJ42+LJ45+LJ46+LJ49+LJ51+LJ55+LJ59+LJ60+LJ63+LJ64+LJ66+LJ69+LJ73+LJ74+LJ75+LJ78+LJ79+LJ82+LJ83+LJ84+LJ89+LJ90+LJ94+LJ97+LJ104+LJ109+LJ110+LJ111+LJ112+LJ113+LJ114+LJ117+LJ121+LJ123+LJ124+LJ128+LJ129+LJ130+LJ133+LJ134+LJ135+LJ136+LJ137+LJ138+LJ139+LJ140+LJ141+LJ142+LJ143+LJ144+LJ147+LJ150+LJ154+LJ155+LJ156+LJ157+LJ160+LJ170+LJ173+LJ177+LJ178+LJ181+LJ182+LJ183+LJ184+LJ187+LJ190+LJ191+LJ192+LJ195+LJ197+LJ203+LJ205+LJ208+LJ209+LJ211+LJ212</f>
        <v>1010</v>
      </c>
      <c r="LK12" s="156">
        <f>LJ12/LI12*100</f>
        <v>100</v>
      </c>
      <c r="LL12" s="156"/>
      <c r="LM12" s="156">
        <f>LM15+LM18+LM21+LM22+LM23+LM26+LM27+LM29+LM32+LM33+LM37+LM38+LM39+LM40+LM41+LM42+LM45+LM46+LM49+LM51+LM55+LM59+LM60+LM63+LM64+LM66+LM69+LM73+LM74+LM75+LM78+LM79+LM82+LM83+LM84+LM89+LM90+LM94+LM97+LM104+LM109+LM110+LM111+LM112+LM113+LM114+LM117+LM121+LM123+LM124+LM128+LM129+LM130+LM133+LM134+LM135+LM136+LM137+LM138+LM139+LM140+LM141+LM142+LM143+LM144+LM147+LM150+LM154+LM155+LM156+LM157+LM160+LM170+LM173+LM177+LM178+LM181+LM182+LM183+LM184+LM187+LM190+LM191+LM192+LM195+LM197+LM203+LM205+LM208+LM209+LM211+LM212</f>
        <v>0</v>
      </c>
      <c r="LN12" s="156">
        <f>LN15+LN18+LN21+LN22+LN23+LN26+LN27+LN29+LN32+LN33+LN37+LN38+LN39+LN40+LN41+LN42+LN45+LN46+LN49+LN51+LN55+LN59+LN60+LN63+LN64+LN66+LN69+LN73+LN74+LN75+LN78+LN79+LN82+LN83+LN84+LN89+LN90+LN94+LN97+LN104+LN109+LN110+LN111+LN112+LN113+LN114+LN117+LN121+LN123+LN124+LN128+LN129+LN130+LN133+LN134+LN135+LN136+LN137+LN138+LN139+LN140+LN141+LN142+LN143+LN144+LN147+LN150+LN154+LN155+LN156+LN157+LN160+LN170+LN173+LN177+LN178+LN181+LN182+LN183+LN184+LN187+LN190+LN191+LN192+LN195+LN197+LN203+LN205+LN208+LN209+LN211+LN212</f>
        <v>0</v>
      </c>
      <c r="LO12" s="156"/>
      <c r="LP12" s="156"/>
      <c r="LQ12" s="156">
        <f>LQ15+LQ18+LQ21+LQ22+LQ23+LQ26+LQ27+LQ29+LQ32+LQ33+LQ37+LQ38+LQ39+LQ40+LQ41+LQ42+LQ45+LQ46+LQ49+LQ51+LQ55+LQ59+LQ60+LQ63+LQ64+LQ66+LQ69+LQ73+LQ74+LQ75+LQ78+LQ79+LQ82+LQ83+LQ84+LQ89+LQ90+LQ94+LQ97+LQ104+LQ109+LQ110+LQ111+LQ112+LQ113+LQ114+LQ117+LQ121+LQ123+LQ124+LQ128+LQ129+LQ130+LQ133+LQ134+LQ135+LQ136+LQ137+LQ138+LQ139+LQ140+LQ141+LQ142+LQ143+LQ144+LQ147+LQ150+LQ154+LQ155+LQ156+LQ157+LQ160+LQ170+LQ173+LQ177+LQ178+LQ181+LQ182+LQ183+LQ184+LQ187+LQ190+LQ191+LQ192+LQ195+LQ197+LQ203+LQ205+LQ208+LQ209+LQ211+LQ212</f>
        <v>0</v>
      </c>
      <c r="LR12" s="156">
        <f>LR15+LR18+LR21+LR22+LR23+LR26+LR27+LR29+LR32+LR33+LR37+LR38+LR39+LR40+LR41+LR42+LR45+LR46+LR49+LR51+LR55+LR59+LR60+LR63+LR64+LR66+LR69+LR73+LR74+LR75+LR78+LR79+LR82+LR83+LR84+LR89+LR90+LR94+LR97+LR104+LR109+LR110+LR111+LR112+LR113+LR114+LR117+LR121+LR123+LR124+LR128+LR129+LR130+LR133+LR134+LR135+LR136+LR137+LR138+LR139+LR140+LR141+LR142+LR143+LR144+LR147+LR150+LR154+LR155+LR156+LR157+LR160+LR170+LR173+LR177+LR178+LR181+LR182+LR183+LR184+LR187+LR190+LR191+LR192+LR195+LR197+LR203+LR205+LR208+LR209+LR211+LR212</f>
        <v>0</v>
      </c>
      <c r="LS12" s="156"/>
      <c r="LT12" s="156"/>
      <c r="LU12" s="156">
        <f>LU15+LU18+LU21+LU22+LU23+LU26+LU27+LU29+LU32+LU33+LU37+LU38+LU39+LU40+LU41+LU42+LU45+LU46+LU49+LU51+LU55+LU59+LU60+LU63+LU64+LU66+LU69+LU73+LU74+LU75+LU78+LU79+LU82+LU83+LU84+LU89+LU90+LU94+LU97+LU104+LU109+LU110+LU111+LU112+LU113+LU114+LU117+LU121+LU123+LU124+LU128+LU129+LU130+LU133+LU134+LU135+LU136+LU137+LU138+LU139+LU140+LU141+LU142+LU143+LU144+LU147+LU150+LU154+LU155+LU156+LU157+LU160+LU170+LU173+LU177+LU178+LU181+LU182+LU183+LU184+LU187+LU190+LU191+LU192+LU195+LU197+LU203+LU205+LU208+LU209+LU211+LU212</f>
        <v>0</v>
      </c>
      <c r="LV12" s="156">
        <f>LV15+LV18+LV21+LV22+LV23+LV26+LV27+LV29+LV32+LV33+LV37+LV38+LV39+LV40+LV41+LV42+LV45+LV46+LV49+LV51+LV55+LV59+LV60+LV63+LV64+LV66+LV69+LV73+LV74+LV75+LV78+LV79+LV82+LV83+LV84+LV89+LV90+LV94+LV97+LV104+LV109+LV110+LV111+LV112+LV113+LV114+LV117+LV121+LV123+LV124+LV128+LV129+LV130+LV133+LV134+LV135+LV136+LV137+LV138+LV139+LV140+LV141+LV142+LV143+LV144+LV147+LV150+LV154+LV155+LV156+LV157+LV160+LV170+LV173+LV177+LV178+LV181+LV182+LV183+LV184+LV187+LV190+LV191+LV192+LV195+LV197+LV203+LV205+LV208+LV209+LV211+LV212</f>
        <v>0</v>
      </c>
      <c r="LW12" s="156"/>
      <c r="LX12" s="156"/>
      <c r="LY12" s="156">
        <f>LY15+LY18+LY21+LY22+LY23+LY26+LY27+LY29+LY32+LY33+LY37+LY38+LY39+LY40+LY41+LY42+LY45+LY46+LY49+LY51+LY55+LY59+LY60+LY63+LY64+LY66+LY69+LY73+LY74+LY75+LY78+LY79+LY82+LY83+LY84+LY89+LY90+LY94+LY97+LY104+LY109+LY110+LY111+LY112+LY113+LY114+LY117+LY121+LY123+LY124+LY128+LY129+LY130+LY133+LY134+LY135+LY136+LY137+LY138+LY139+LY140+LY141+LY142+LY143+LY144+LY147+LY150+LY154+LY155+LY156+LY157+LY160+LY170+LY173+LY177+LY178+LY181+LY182+LY183+LY184+LY187+LY190+LY191+LY192+LY195+LY197+LY203+LY205+LY208+LY209+LY211+LY212</f>
        <v>0</v>
      </c>
      <c r="LZ12" s="156">
        <f>LZ15+LZ18+LZ21+LZ22+LZ23+LZ26+LZ27+LZ29+LZ32+LZ33+LZ37+LZ38+LZ39+LZ40+LZ41+LZ42+LZ45+LZ46+LZ49+LZ51+LZ55+LZ59+LZ60+LZ63+LZ64+LZ66+LZ69+LZ73+LZ74+LZ75+LZ78+LZ79+LZ82+LZ83+LZ84+LZ89+LZ90+LZ94+LZ97+LZ104+LZ109+LZ110+LZ111+LZ112+LZ113+LZ114+LZ117+LZ121+LZ123+LZ124+LZ128+LZ129+LZ130+LZ133+LZ134+LZ135+LZ136+LZ137+LZ138+LZ139+LZ140+LZ141+LZ142+LZ143+LZ144+LZ147+LZ150+LZ154+LZ155+LZ156+LZ157+LZ160+LZ170+LZ173+LZ177+LZ178+LZ181+LZ182+LZ183+LZ184+LZ187+LZ190+LZ191+LZ192+LZ195+LZ197+LZ203+LZ205+LZ208+LZ209+LZ211+LZ212</f>
        <v>0</v>
      </c>
      <c r="MA12" s="156"/>
    </row>
    <row r="13" spans="1:339" s="18" customFormat="1" ht="31.5" x14ac:dyDescent="0.25">
      <c r="A13" s="148" t="s">
        <v>147</v>
      </c>
      <c r="B13" s="75">
        <f t="shared" ref="B13:B77" si="23">H13+L13+P13+T13+X13+AB13+AF13+AJ13+AN13+AR13+AV13+AZ13+BD13+BH13+BL13+BP13+BT13+BX13+CB13+CF13+CJ13+CN13+CR13+CV13+CZ13+DD13+DH13+DL13+DP13+DT13+DX13+EB13+EF13+EJ13+EN13+ER13+EV13+EZ13+FD13+FH13+FL13+FP13+FT13+FX13+GB13+GF13+GJ13+GN13+GR13+GV13+GZ13+HD13+HH13+HL13+HP13+HT13+IB13+IF13+IJ13+IN13+IR13+IV13+IZ13+JD13+JH13+JL13+JP13+JT13</f>
        <v>15869.699999999999</v>
      </c>
      <c r="C13" s="75">
        <f t="shared" si="16"/>
        <v>42890.194000000003</v>
      </c>
      <c r="D13" s="75">
        <f>I13+M13+Q13+U13+Y13+AC13+AG13+AK13+AO13+AS13+AW13+BA13+BE13+BI13+BM13+BQ13+BU13+BY13+CC13+CG13+CK13+CO13+CS13+CW13+DA13+DE13+DI13+DM13+DQ13+EG13+EK13+EO13+ES13+EW13+FA13+FE13+FI13+FM13+GW13+HA13+HE13+HI13+HM13+HQ13+HU13++HY13+IC13+IG13+IK13+IO13+IS13+IW13+JA13+JE13+JI13+JM13+JQ13+JU13+JY13+KC13+KG13+KO13+KS13</f>
        <v>40088.400000000001</v>
      </c>
      <c r="E13" s="75">
        <f>DU13+DY13+EC13+FQ13+FU13+FY13+GC13+GG13+GK13+GO13+GS13+KW13+LA13+LE13+LI13+LM13+LQ13+LU13+LY13</f>
        <v>2801.7939999999999</v>
      </c>
      <c r="F13" s="75">
        <f t="shared" si="17"/>
        <v>35247.336799999997</v>
      </c>
      <c r="G13" s="29">
        <f t="shared" si="0"/>
        <v>82.180408883205317</v>
      </c>
      <c r="H13" s="28">
        <f>H14+H15</f>
        <v>9758</v>
      </c>
      <c r="I13" s="28">
        <f>I14+I15</f>
        <v>9758</v>
      </c>
      <c r="J13" s="28">
        <f>J14+J15</f>
        <v>9758</v>
      </c>
      <c r="K13" s="29">
        <f>J13/I13*100</f>
        <v>100</v>
      </c>
      <c r="L13" s="28">
        <f t="shared" ref="L13" si="24">L14+L15</f>
        <v>891.4</v>
      </c>
      <c r="M13" s="28">
        <f t="shared" ref="M13:N13" si="25">M14+M15</f>
        <v>891.4</v>
      </c>
      <c r="N13" s="28">
        <f t="shared" si="25"/>
        <v>891.4</v>
      </c>
      <c r="O13" s="28">
        <f>N13/M13*100</f>
        <v>100</v>
      </c>
      <c r="P13" s="28">
        <f>P14+P15</f>
        <v>362</v>
      </c>
      <c r="Q13" s="28">
        <f>Q14+Q15</f>
        <v>362</v>
      </c>
      <c r="R13" s="28">
        <f>R14+R15</f>
        <v>201.76419000000001</v>
      </c>
      <c r="S13" s="28">
        <f>R13/Q13*100</f>
        <v>55.735964088397793</v>
      </c>
      <c r="T13" s="28">
        <f>T14+T15</f>
        <v>1666</v>
      </c>
      <c r="U13" s="28">
        <f>U14+U15</f>
        <v>1666</v>
      </c>
      <c r="V13" s="28">
        <f>V14+V15</f>
        <v>1222.9374399999999</v>
      </c>
      <c r="W13" s="28">
        <f>V13/U13*100</f>
        <v>73.40560864345737</v>
      </c>
      <c r="X13" s="28">
        <f>X14+X15</f>
        <v>907</v>
      </c>
      <c r="Y13" s="28">
        <f>Y14+Y15</f>
        <v>907</v>
      </c>
      <c r="Z13" s="28">
        <f>Z14+Z15</f>
        <v>659.2722</v>
      </c>
      <c r="AA13" s="28">
        <f>Z13/Y13*100</f>
        <v>72.687122381477394</v>
      </c>
      <c r="AB13" s="28">
        <f>AB14+AB15</f>
        <v>0</v>
      </c>
      <c r="AC13" s="28">
        <f>AC14+AC15</f>
        <v>0</v>
      </c>
      <c r="AD13" s="28">
        <f>AD14+AD15</f>
        <v>0</v>
      </c>
      <c r="AE13" s="28"/>
      <c r="AF13" s="28"/>
      <c r="AG13" s="28">
        <f t="shared" ref="AG13:AM13" si="26">AG14+AG15</f>
        <v>0</v>
      </c>
      <c r="AH13" s="28">
        <f t="shared" si="26"/>
        <v>0</v>
      </c>
      <c r="AI13" s="28">
        <f t="shared" si="26"/>
        <v>0</v>
      </c>
      <c r="AJ13" s="28">
        <f t="shared" ref="AJ13" si="27">AJ14+AJ15</f>
        <v>0</v>
      </c>
      <c r="AK13" s="28">
        <f t="shared" si="26"/>
        <v>0</v>
      </c>
      <c r="AL13" s="28">
        <f t="shared" si="26"/>
        <v>0</v>
      </c>
      <c r="AM13" s="28">
        <f t="shared" si="26"/>
        <v>0</v>
      </c>
      <c r="AN13" s="28">
        <f>AN14+AN15</f>
        <v>0</v>
      </c>
      <c r="AO13" s="28">
        <f>AO14+AO15</f>
        <v>1500</v>
      </c>
      <c r="AP13" s="28">
        <f>AP14+AP15</f>
        <v>1500</v>
      </c>
      <c r="AQ13" s="28">
        <f>AP13/AO13*100</f>
        <v>100</v>
      </c>
      <c r="AR13" s="28"/>
      <c r="AS13" s="28">
        <f>AS14+AS15</f>
        <v>0</v>
      </c>
      <c r="AT13" s="28">
        <f>AT14+AT15</f>
        <v>0</v>
      </c>
      <c r="AU13" s="28"/>
      <c r="AV13" s="28"/>
      <c r="AW13" s="28">
        <f>AW14+AW15</f>
        <v>0</v>
      </c>
      <c r="AX13" s="28">
        <f>AX14+AX15</f>
        <v>0</v>
      </c>
      <c r="AY13" s="28"/>
      <c r="AZ13" s="28"/>
      <c r="BA13" s="28">
        <f>BA14+BA15</f>
        <v>0</v>
      </c>
      <c r="BB13" s="28">
        <f>BB14+BB15</f>
        <v>0</v>
      </c>
      <c r="BC13" s="28"/>
      <c r="BD13" s="28"/>
      <c r="BE13" s="28">
        <f>BE14+BE15</f>
        <v>0</v>
      </c>
      <c r="BF13" s="28">
        <f>BF14+BF15</f>
        <v>0</v>
      </c>
      <c r="BG13" s="28"/>
      <c r="BH13" s="28"/>
      <c r="BI13" s="28"/>
      <c r="BJ13" s="28"/>
      <c r="BK13" s="28"/>
      <c r="BL13" s="28">
        <f>BL14+BL15</f>
        <v>1535.3</v>
      </c>
      <c r="BM13" s="28">
        <f>BM14+BM15</f>
        <v>1535.3</v>
      </c>
      <c r="BN13" s="28">
        <f>BN14+BN15</f>
        <v>1388.77495</v>
      </c>
      <c r="BO13" s="28">
        <f>BN13/BM13*100</f>
        <v>90.456259362990949</v>
      </c>
      <c r="BP13" s="28"/>
      <c r="BQ13" s="28">
        <f>BQ14+BQ15</f>
        <v>0</v>
      </c>
      <c r="BR13" s="28">
        <f>BR14+BR15</f>
        <v>0</v>
      </c>
      <c r="BS13" s="28"/>
      <c r="BT13" s="28"/>
      <c r="BU13" s="28">
        <f>BU14+BU15</f>
        <v>0</v>
      </c>
      <c r="BV13" s="28">
        <f>BV14+BV15</f>
        <v>0</v>
      </c>
      <c r="BW13" s="28"/>
      <c r="BX13" s="28"/>
      <c r="BY13" s="28">
        <f>BY14+BY15</f>
        <v>0</v>
      </c>
      <c r="BZ13" s="28">
        <f>BZ14+BZ15</f>
        <v>0</v>
      </c>
      <c r="CA13" s="28"/>
      <c r="CB13" s="28"/>
      <c r="CC13" s="28">
        <f>CC14+CC15</f>
        <v>0</v>
      </c>
      <c r="CD13" s="28">
        <f>CD14+CD15</f>
        <v>0</v>
      </c>
      <c r="CE13" s="28"/>
      <c r="CF13" s="28"/>
      <c r="CG13" s="28">
        <f>CG14+CG15</f>
        <v>0</v>
      </c>
      <c r="CH13" s="28">
        <f>CH14+CH15</f>
        <v>0</v>
      </c>
      <c r="CI13" s="28"/>
      <c r="CJ13" s="28">
        <f>CJ14+CJ15</f>
        <v>0</v>
      </c>
      <c r="CK13" s="28">
        <f>CK14+CK15</f>
        <v>0</v>
      </c>
      <c r="CL13" s="28">
        <f>CL14+CL15</f>
        <v>0</v>
      </c>
      <c r="CM13" s="28"/>
      <c r="CN13" s="28"/>
      <c r="CO13" s="28">
        <f>CO14+CO15</f>
        <v>0</v>
      </c>
      <c r="CP13" s="28">
        <f>CP14+CP15</f>
        <v>0</v>
      </c>
      <c r="CQ13" s="28"/>
      <c r="CR13" s="28"/>
      <c r="CS13" s="28">
        <f>CS14+CS15</f>
        <v>0</v>
      </c>
      <c r="CT13" s="28">
        <f>CT14+CT15</f>
        <v>0</v>
      </c>
      <c r="CU13" s="28"/>
      <c r="CV13" s="28"/>
      <c r="CW13" s="28">
        <f>CW14+CW15</f>
        <v>0</v>
      </c>
      <c r="CX13" s="28">
        <f>CX14+CX15</f>
        <v>0</v>
      </c>
      <c r="CY13" s="28"/>
      <c r="CZ13" s="28"/>
      <c r="DA13" s="28">
        <f>DA14+DA15</f>
        <v>0</v>
      </c>
      <c r="DB13" s="28">
        <f>DB14+DB15</f>
        <v>0</v>
      </c>
      <c r="DC13" s="28"/>
      <c r="DD13" s="28"/>
      <c r="DE13" s="28">
        <f>DE14+DE15</f>
        <v>0</v>
      </c>
      <c r="DF13" s="28">
        <f>DF14+DF15</f>
        <v>0</v>
      </c>
      <c r="DG13" s="28"/>
      <c r="DH13" s="28"/>
      <c r="DI13" s="28"/>
      <c r="DJ13" s="28"/>
      <c r="DK13" s="28"/>
      <c r="DL13" s="28"/>
      <c r="DM13" s="28">
        <f>DM14+DM15</f>
        <v>634.4</v>
      </c>
      <c r="DN13" s="28">
        <f>DN14+DN15</f>
        <v>463.62788</v>
      </c>
      <c r="DO13" s="28">
        <f>DN13/DM13*100</f>
        <v>73.081317780580079</v>
      </c>
      <c r="DP13" s="28"/>
      <c r="DQ13" s="28"/>
      <c r="DR13" s="28"/>
      <c r="DS13" s="28"/>
      <c r="DT13" s="28"/>
      <c r="DU13" s="28"/>
      <c r="DV13" s="28"/>
      <c r="DW13" s="28"/>
      <c r="DX13" s="28"/>
      <c r="DY13" s="28"/>
      <c r="DZ13" s="28"/>
      <c r="EA13" s="28"/>
      <c r="EB13" s="28"/>
      <c r="EC13" s="28"/>
      <c r="ED13" s="28"/>
      <c r="EE13" s="28"/>
      <c r="EF13" s="28">
        <f>EF14+EF15</f>
        <v>750</v>
      </c>
      <c r="EG13" s="28">
        <f>EG14+EG15</f>
        <v>750</v>
      </c>
      <c r="EH13" s="28">
        <f>EH14+EH15</f>
        <v>750</v>
      </c>
      <c r="EI13" s="28">
        <f>EH13/EG13*100</f>
        <v>100</v>
      </c>
      <c r="EJ13" s="28"/>
      <c r="EK13" s="28">
        <f>EK14+EK15</f>
        <v>0</v>
      </c>
      <c r="EL13" s="28">
        <f>EL14+EL15</f>
        <v>0</v>
      </c>
      <c r="EM13" s="28"/>
      <c r="EN13" s="28"/>
      <c r="EO13" s="28">
        <f>EO14+EO15</f>
        <v>0</v>
      </c>
      <c r="EP13" s="28">
        <f>EP14+EP15</f>
        <v>0</v>
      </c>
      <c r="EQ13" s="28"/>
      <c r="ER13" s="28"/>
      <c r="ES13" s="28">
        <f>ES14+ES15</f>
        <v>0</v>
      </c>
      <c r="ET13" s="28">
        <f>ET14+ET15</f>
        <v>0</v>
      </c>
      <c r="EU13" s="28"/>
      <c r="EV13" s="28"/>
      <c r="EW13" s="28">
        <f>EW14+EW15</f>
        <v>0</v>
      </c>
      <c r="EX13" s="28">
        <f>EX14+EX15</f>
        <v>0</v>
      </c>
      <c r="EY13" s="28"/>
      <c r="EZ13" s="28"/>
      <c r="FA13" s="28">
        <f>FA14+FA15</f>
        <v>4554</v>
      </c>
      <c r="FB13" s="28">
        <f>FB14+FB15</f>
        <v>4554</v>
      </c>
      <c r="FC13" s="28">
        <f>FB13/FA13*100</f>
        <v>100</v>
      </c>
      <c r="FD13" s="28"/>
      <c r="FE13" s="28">
        <f>FE14+FE15</f>
        <v>0</v>
      </c>
      <c r="FF13" s="28">
        <f>FF14+FF15</f>
        <v>0</v>
      </c>
      <c r="FG13" s="28"/>
      <c r="FH13" s="28"/>
      <c r="FI13" s="28">
        <f>FI14+FI15</f>
        <v>1976.4</v>
      </c>
      <c r="FJ13" s="28">
        <f>FJ14+FJ15</f>
        <v>990.81080000000009</v>
      </c>
      <c r="FK13" s="28">
        <f>FJ13/FI13*100</f>
        <v>50.132098765432097</v>
      </c>
      <c r="FL13" s="28"/>
      <c r="FM13" s="28">
        <f>FM14+FM15</f>
        <v>0</v>
      </c>
      <c r="FN13" s="28">
        <f>FN14+FN15</f>
        <v>0</v>
      </c>
      <c r="FO13" s="28"/>
      <c r="FP13" s="28"/>
      <c r="FQ13" s="28">
        <f>FQ14+FQ15</f>
        <v>0</v>
      </c>
      <c r="FR13" s="28">
        <f>FR14+FR15</f>
        <v>0</v>
      </c>
      <c r="FS13" s="28"/>
      <c r="FT13" s="28"/>
      <c r="FU13" s="28">
        <f>FU14+FU15</f>
        <v>82.5</v>
      </c>
      <c r="FV13" s="28">
        <f>FV14+FV15</f>
        <v>82.5</v>
      </c>
      <c r="FW13" s="28">
        <f t="shared" ref="FW13:FW19" si="28">FV13/FU13*100</f>
        <v>100</v>
      </c>
      <c r="FX13" s="28"/>
      <c r="FY13" s="28"/>
      <c r="FZ13" s="28"/>
      <c r="GA13" s="28"/>
      <c r="GB13" s="28"/>
      <c r="GC13" s="28"/>
      <c r="GD13" s="28"/>
      <c r="GE13" s="28"/>
      <c r="GF13" s="28"/>
      <c r="GG13" s="28">
        <f>GG14+GG15</f>
        <v>0</v>
      </c>
      <c r="GH13" s="28">
        <f>GH14+GH15</f>
        <v>0</v>
      </c>
      <c r="GI13" s="28"/>
      <c r="GJ13" s="28"/>
      <c r="GK13" s="28"/>
      <c r="GL13" s="28"/>
      <c r="GM13" s="28"/>
      <c r="GN13" s="28"/>
      <c r="GO13" s="28"/>
      <c r="GP13" s="28"/>
      <c r="GQ13" s="28"/>
      <c r="GR13" s="28"/>
      <c r="GS13" s="28">
        <f>GS14+GS15</f>
        <v>2178.33</v>
      </c>
      <c r="GT13" s="28">
        <f>GT14+GT15</f>
        <v>2178.33</v>
      </c>
      <c r="GU13" s="28">
        <f>GT13/GS13*100</f>
        <v>100</v>
      </c>
      <c r="GV13" s="28"/>
      <c r="GW13" s="28">
        <f>GW14+GW15</f>
        <v>0</v>
      </c>
      <c r="GX13" s="28">
        <f>GX14+GX15</f>
        <v>0</v>
      </c>
      <c r="GY13" s="28"/>
      <c r="GZ13" s="28"/>
      <c r="HA13" s="28">
        <f>HA14+HA15</f>
        <v>5000</v>
      </c>
      <c r="HB13" s="28">
        <f>HB14+HB15</f>
        <v>0</v>
      </c>
      <c r="HC13" s="28"/>
      <c r="HD13" s="28"/>
      <c r="HE13" s="28">
        <f>HE14+HE15</f>
        <v>0</v>
      </c>
      <c r="HF13" s="28">
        <f>HF14+HF15</f>
        <v>0</v>
      </c>
      <c r="HG13" s="28"/>
      <c r="HH13" s="28"/>
      <c r="HI13" s="28">
        <f>HI14+HI15</f>
        <v>0</v>
      </c>
      <c r="HJ13" s="28">
        <f>HJ14+HJ15</f>
        <v>0</v>
      </c>
      <c r="HK13" s="28"/>
      <c r="HL13" s="28"/>
      <c r="HM13" s="28">
        <f>HM14+HM15</f>
        <v>0</v>
      </c>
      <c r="HN13" s="28">
        <f>HN14+HN15</f>
        <v>0</v>
      </c>
      <c r="HO13" s="28"/>
      <c r="HP13" s="28"/>
      <c r="HQ13" s="28">
        <f>HQ14+HQ15</f>
        <v>0</v>
      </c>
      <c r="HR13" s="28">
        <f>HR14+HR15</f>
        <v>0</v>
      </c>
      <c r="HS13" s="28"/>
      <c r="HT13" s="28"/>
      <c r="HU13" s="28">
        <f>HU14+HU15</f>
        <v>0</v>
      </c>
      <c r="HV13" s="28">
        <f>HV14+HV15</f>
        <v>0</v>
      </c>
      <c r="HW13" s="28"/>
      <c r="HX13" s="28"/>
      <c r="HY13" s="28">
        <f>HY14+HY15</f>
        <v>0</v>
      </c>
      <c r="HZ13" s="28">
        <f>HZ14+HZ15</f>
        <v>0</v>
      </c>
      <c r="IA13" s="28"/>
      <c r="IB13" s="28"/>
      <c r="IC13" s="28">
        <f>IC14+IC15</f>
        <v>0</v>
      </c>
      <c r="ID13" s="28">
        <f>ID14+ID15</f>
        <v>0</v>
      </c>
      <c r="IE13" s="28"/>
      <c r="IF13" s="28"/>
      <c r="IG13" s="28">
        <f>IG14+IG15</f>
        <v>0</v>
      </c>
      <c r="IH13" s="28">
        <f>IH14+IH15</f>
        <v>0</v>
      </c>
      <c r="II13" s="28"/>
      <c r="IJ13" s="28"/>
      <c r="IK13" s="28">
        <f>IK14+IK15</f>
        <v>0</v>
      </c>
      <c r="IL13" s="28">
        <f>IL14+IL15</f>
        <v>0</v>
      </c>
      <c r="IM13" s="28"/>
      <c r="IN13" s="28"/>
      <c r="IO13" s="28">
        <f>IO14+IO15</f>
        <v>0</v>
      </c>
      <c r="IP13" s="28">
        <f>IP14+IP15</f>
        <v>0</v>
      </c>
      <c r="IQ13" s="28"/>
      <c r="IR13" s="28"/>
      <c r="IS13" s="28">
        <f>IS14+IS15</f>
        <v>0</v>
      </c>
      <c r="IT13" s="28">
        <f>IT14+IT15</f>
        <v>0</v>
      </c>
      <c r="IU13" s="28"/>
      <c r="IV13" s="28"/>
      <c r="IW13" s="28">
        <f>IW14+IW15</f>
        <v>0</v>
      </c>
      <c r="IX13" s="28">
        <f>IX14+IX15</f>
        <v>0</v>
      </c>
      <c r="IY13" s="28"/>
      <c r="IZ13" s="28"/>
      <c r="JA13" s="28">
        <f>JA14+JA15</f>
        <v>10000</v>
      </c>
      <c r="JB13" s="28">
        <f>JB14+JB15</f>
        <v>10000</v>
      </c>
      <c r="JC13" s="336">
        <f t="shared" si="21"/>
        <v>100</v>
      </c>
      <c r="JD13" s="28"/>
      <c r="JE13" s="28">
        <f>JE14+JE15</f>
        <v>284.5</v>
      </c>
      <c r="JF13" s="28">
        <f>JF14+JF15</f>
        <v>64.955339999999993</v>
      </c>
      <c r="JG13" s="28">
        <f t="shared" ref="JG13:JG14" si="29">JF13/JE13*100</f>
        <v>22.831402460456939</v>
      </c>
      <c r="JH13" s="28"/>
      <c r="JI13" s="28">
        <f>JI14+JI15</f>
        <v>0</v>
      </c>
      <c r="JJ13" s="28">
        <f>JJ14+JJ15</f>
        <v>0</v>
      </c>
      <c r="JK13" s="28"/>
      <c r="JL13" s="28"/>
      <c r="JM13" s="28">
        <f>JM14+JM15</f>
        <v>0</v>
      </c>
      <c r="JN13" s="28">
        <f>JN14+JN15</f>
        <v>0</v>
      </c>
      <c r="JO13" s="28"/>
      <c r="JP13" s="28"/>
      <c r="JQ13" s="28">
        <f>JQ14+JQ15</f>
        <v>0</v>
      </c>
      <c r="JR13" s="28">
        <f>JR14+JR15</f>
        <v>0</v>
      </c>
      <c r="JS13" s="28"/>
      <c r="JT13" s="28"/>
      <c r="JU13" s="28">
        <f>JU14+JU15</f>
        <v>0</v>
      </c>
      <c r="JV13" s="28">
        <f>JV14+JV15</f>
        <v>0</v>
      </c>
      <c r="JW13" s="28"/>
      <c r="JX13" s="28"/>
      <c r="JY13" s="28">
        <f>JY14+JY15</f>
        <v>0</v>
      </c>
      <c r="JZ13" s="28">
        <f>JZ14+JZ15</f>
        <v>0</v>
      </c>
      <c r="KA13" s="28"/>
      <c r="KB13" s="28"/>
      <c r="KC13" s="28">
        <f>KC14+KC15</f>
        <v>269.39999999999998</v>
      </c>
      <c r="KD13" s="28">
        <f>KD14+KD15</f>
        <v>0</v>
      </c>
      <c r="KE13" s="28"/>
      <c r="KF13" s="28"/>
      <c r="KG13" s="28"/>
      <c r="KH13" s="28">
        <f>KH14+KH15</f>
        <v>0</v>
      </c>
      <c r="KI13" s="28"/>
      <c r="KJ13" s="28"/>
      <c r="KK13" s="28">
        <f>KK14+KK15</f>
        <v>0</v>
      </c>
      <c r="KL13" s="28">
        <f>KL14+KL15</f>
        <v>0</v>
      </c>
      <c r="KM13" s="28"/>
      <c r="KN13" s="28"/>
      <c r="KO13" s="28"/>
      <c r="KP13" s="28">
        <f>KP14+KP15</f>
        <v>0</v>
      </c>
      <c r="KQ13" s="28"/>
      <c r="KR13" s="28"/>
      <c r="KS13" s="28">
        <f>KS14+KS15</f>
        <v>0</v>
      </c>
      <c r="KT13" s="28">
        <f>KT14+KT15</f>
        <v>0</v>
      </c>
      <c r="KU13" s="28"/>
      <c r="KV13" s="28"/>
      <c r="KW13" s="28">
        <f>KW14+KW15</f>
        <v>59.863999999999997</v>
      </c>
      <c r="KX13" s="28">
        <f>KX14+KX15</f>
        <v>59.863999999999997</v>
      </c>
      <c r="KY13" s="28">
        <f>KX13/KW13*100</f>
        <v>100</v>
      </c>
      <c r="KZ13" s="28"/>
      <c r="LA13" s="28">
        <f>LA14+LA15</f>
        <v>78</v>
      </c>
      <c r="LB13" s="28">
        <f>LB14+LB15</f>
        <v>78</v>
      </c>
      <c r="LC13" s="28">
        <f>LB13/LA13*100</f>
        <v>100</v>
      </c>
      <c r="LD13" s="28"/>
      <c r="LE13" s="28"/>
      <c r="LF13" s="28"/>
      <c r="LG13" s="28"/>
      <c r="LH13" s="28"/>
      <c r="LI13" s="28">
        <f>LI14+LI15</f>
        <v>27.5</v>
      </c>
      <c r="LJ13" s="28">
        <f>LJ14+LJ15</f>
        <v>27.5</v>
      </c>
      <c r="LK13" s="28">
        <f>LJ13/LI13*100</f>
        <v>100</v>
      </c>
      <c r="LL13" s="28"/>
      <c r="LM13" s="28">
        <f>LM14+LM15</f>
        <v>375.6</v>
      </c>
      <c r="LN13" s="28">
        <f>LN14+LN15</f>
        <v>375.6</v>
      </c>
      <c r="LO13" s="28">
        <f>LN13/LM13*100</f>
        <v>100</v>
      </c>
      <c r="LP13" s="28"/>
      <c r="LQ13" s="28">
        <f>LQ14+LQ15</f>
        <v>0</v>
      </c>
      <c r="LR13" s="28">
        <f>LR14+LR15</f>
        <v>0</v>
      </c>
      <c r="LS13" s="28"/>
      <c r="LT13" s="28"/>
      <c r="LU13" s="28">
        <f>LU14+LU15</f>
        <v>0</v>
      </c>
      <c r="LV13" s="28">
        <f>LV14+LV15</f>
        <v>0</v>
      </c>
      <c r="LW13" s="28"/>
      <c r="LX13" s="28"/>
      <c r="LY13" s="28">
        <f>LY14+LY15</f>
        <v>0</v>
      </c>
      <c r="LZ13" s="28">
        <f>LZ14+LZ15</f>
        <v>0</v>
      </c>
      <c r="MA13" s="28"/>
    </row>
    <row r="14" spans="1:339" ht="31.5" x14ac:dyDescent="0.25">
      <c r="A14" s="22" t="s">
        <v>146</v>
      </c>
      <c r="B14" s="30">
        <f t="shared" si="23"/>
        <v>15869.699999999999</v>
      </c>
      <c r="C14" s="30">
        <f t="shared" si="16"/>
        <v>27890.194000000003</v>
      </c>
      <c r="D14" s="30">
        <f>I14+M14+Q14+U14+Y14+AC14+AG14+AK14+AO14+AS14+AW14+BA14+BE14+BI14+BM14+BQ14+BU14+BY14+CC14+CG14+CK14+CO14+CS14+CW14+DA14+DE14+DI14+DM14+DQ14+EG14+EK14+EO14+ES14+EW14+FA14+FE14+FI14+FM14+GW14+HA14+HE14+HI14+HM14+HQ14+HU14++HY14+IC14+IG14+IK14+IO14+IS14+IW14+JA14+JE14+JI14+JM14+JQ14+JU14+JY14+KC14+KG14+KO14+KS14</f>
        <v>25088.400000000005</v>
      </c>
      <c r="E14" s="30">
        <f>DU14+DY14+EC14+FQ14+FU14+FY14+GC14+GG14+GK14+GO14+GS14+KW14+LA14+LE14+LI14+LM14+LQ14+LU14+LY14</f>
        <v>2801.7939999999999</v>
      </c>
      <c r="F14" s="30">
        <f t="shared" si="17"/>
        <v>25247.336799999997</v>
      </c>
      <c r="G14" s="27">
        <f t="shared" si="0"/>
        <v>90.524063045240894</v>
      </c>
      <c r="H14" s="27">
        <v>9758</v>
      </c>
      <c r="I14" s="27">
        <v>9758</v>
      </c>
      <c r="J14" s="27">
        <v>9758</v>
      </c>
      <c r="K14" s="27">
        <f>J14/I14*100</f>
        <v>100</v>
      </c>
      <c r="L14" s="27">
        <v>891.4</v>
      </c>
      <c r="M14" s="27">
        <v>891.4</v>
      </c>
      <c r="N14" s="27">
        <v>891.4</v>
      </c>
      <c r="O14" s="26">
        <f>N14/M14*100</f>
        <v>100</v>
      </c>
      <c r="P14" s="27">
        <v>362</v>
      </c>
      <c r="Q14" s="219">
        <v>362</v>
      </c>
      <c r="R14" s="219">
        <v>201.76419000000001</v>
      </c>
      <c r="S14" s="26">
        <f>R14/Q14*100</f>
        <v>55.735964088397793</v>
      </c>
      <c r="T14" s="254">
        <v>1666</v>
      </c>
      <c r="U14" s="255">
        <v>1666</v>
      </c>
      <c r="V14" s="255">
        <v>1222.9374399999999</v>
      </c>
      <c r="W14" s="26">
        <f>V14/U14*100</f>
        <v>73.40560864345737</v>
      </c>
      <c r="X14" s="292">
        <v>907</v>
      </c>
      <c r="Y14" s="293">
        <v>907</v>
      </c>
      <c r="Z14" s="293">
        <v>659.2722</v>
      </c>
      <c r="AA14" s="26">
        <f>Z14/Y14*100</f>
        <v>72.687122381477394</v>
      </c>
      <c r="AB14" s="163"/>
      <c r="AC14" s="163"/>
      <c r="AD14" s="163"/>
      <c r="AE14" s="26"/>
      <c r="AF14" s="26"/>
      <c r="AG14" s="27"/>
      <c r="AH14" s="27"/>
      <c r="AI14" s="26"/>
      <c r="AJ14" s="27"/>
      <c r="AK14" s="27"/>
      <c r="AL14" s="27"/>
      <c r="AM14" s="26"/>
      <c r="AN14" s="326"/>
      <c r="AO14" s="326">
        <v>1500</v>
      </c>
      <c r="AP14" s="326">
        <v>1500</v>
      </c>
      <c r="AQ14" s="26">
        <f>AP14/AO14*100</f>
        <v>100</v>
      </c>
      <c r="AR14" s="26"/>
      <c r="AS14" s="326"/>
      <c r="AT14" s="326"/>
      <c r="AU14" s="26"/>
      <c r="AV14" s="26"/>
      <c r="AW14" s="326"/>
      <c r="AX14" s="326"/>
      <c r="AY14" s="26"/>
      <c r="AZ14" s="26"/>
      <c r="BA14" s="326"/>
      <c r="BB14" s="167"/>
      <c r="BC14" s="26"/>
      <c r="BD14" s="26"/>
      <c r="BE14" s="326"/>
      <c r="BF14" s="326"/>
      <c r="BG14" s="26"/>
      <c r="BH14" s="326"/>
      <c r="BI14" s="326"/>
      <c r="BJ14" s="326"/>
      <c r="BK14" s="26"/>
      <c r="BL14" s="326">
        <v>1535.3</v>
      </c>
      <c r="BM14" s="326">
        <v>1535.3</v>
      </c>
      <c r="BN14" s="326">
        <v>1388.77495</v>
      </c>
      <c r="BO14" s="26">
        <f>BN14/BM14*100</f>
        <v>90.456259362990949</v>
      </c>
      <c r="BP14" s="26"/>
      <c r="BQ14" s="326"/>
      <c r="BR14" s="326"/>
      <c r="BS14" s="26"/>
      <c r="BT14" s="26"/>
      <c r="BU14" s="326"/>
      <c r="BV14" s="326"/>
      <c r="BW14" s="26"/>
      <c r="BX14" s="26"/>
      <c r="BY14" s="326"/>
      <c r="BZ14" s="326"/>
      <c r="CA14" s="26"/>
      <c r="CB14" s="26"/>
      <c r="CC14" s="326"/>
      <c r="CD14" s="326"/>
      <c r="CE14" s="26"/>
      <c r="CF14" s="26"/>
      <c r="CG14" s="326"/>
      <c r="CH14" s="326"/>
      <c r="CI14" s="26"/>
      <c r="CJ14" s="163"/>
      <c r="CK14" s="163"/>
      <c r="CL14" s="163"/>
      <c r="CM14" s="26"/>
      <c r="CN14" s="26"/>
      <c r="CO14" s="326"/>
      <c r="CP14" s="326"/>
      <c r="CQ14" s="26"/>
      <c r="CR14" s="26"/>
      <c r="CS14" s="326"/>
      <c r="CT14" s="326"/>
      <c r="CU14" s="326"/>
      <c r="CV14" s="326"/>
      <c r="CW14" s="326"/>
      <c r="CX14" s="326"/>
      <c r="CY14" s="26"/>
      <c r="CZ14" s="26"/>
      <c r="DA14" s="326"/>
      <c r="DB14" s="326"/>
      <c r="DC14" s="26"/>
      <c r="DD14" s="26"/>
      <c r="DE14" s="326"/>
      <c r="DF14" s="326"/>
      <c r="DG14" s="26"/>
      <c r="DH14" s="26"/>
      <c r="DI14" s="326"/>
      <c r="DJ14" s="326"/>
      <c r="DK14" s="26"/>
      <c r="DL14" s="26"/>
      <c r="DM14" s="326">
        <v>634.4</v>
      </c>
      <c r="DN14" s="326">
        <v>463.62788</v>
      </c>
      <c r="DO14" s="26">
        <f>DN14/DM14*100</f>
        <v>73.081317780580079</v>
      </c>
      <c r="DP14" s="26"/>
      <c r="DQ14" s="326"/>
      <c r="DR14" s="326"/>
      <c r="DS14" s="26"/>
      <c r="DT14" s="26"/>
      <c r="DU14" s="326"/>
      <c r="DV14" s="326"/>
      <c r="DW14" s="26"/>
      <c r="DX14" s="26"/>
      <c r="DY14" s="326"/>
      <c r="DZ14" s="326"/>
      <c r="EA14" s="26"/>
      <c r="EB14" s="26"/>
      <c r="EC14" s="326"/>
      <c r="ED14" s="326"/>
      <c r="EE14" s="26"/>
      <c r="EF14" s="326">
        <v>750</v>
      </c>
      <c r="EG14" s="326">
        <v>750</v>
      </c>
      <c r="EH14" s="326">
        <v>750</v>
      </c>
      <c r="EI14" s="26">
        <f>EH14/EG14*100</f>
        <v>100</v>
      </c>
      <c r="EJ14" s="326"/>
      <c r="EK14" s="326"/>
      <c r="EL14" s="326">
        <v>0</v>
      </c>
      <c r="EM14" s="26"/>
      <c r="EN14" s="326"/>
      <c r="EO14" s="326"/>
      <c r="EP14" s="326">
        <v>0</v>
      </c>
      <c r="EQ14" s="26"/>
      <c r="ER14" s="26"/>
      <c r="ES14" s="326"/>
      <c r="ET14" s="326"/>
      <c r="EU14" s="26"/>
      <c r="EV14" s="26"/>
      <c r="EW14" s="326"/>
      <c r="EX14" s="326"/>
      <c r="EY14" s="26"/>
      <c r="EZ14" s="26"/>
      <c r="FA14" s="326">
        <v>4554</v>
      </c>
      <c r="FB14" s="326">
        <v>4554</v>
      </c>
      <c r="FC14" s="26">
        <f>FB14/FA14*100</f>
        <v>100</v>
      </c>
      <c r="FD14" s="26"/>
      <c r="FE14" s="326"/>
      <c r="FF14" s="326"/>
      <c r="FG14" s="26"/>
      <c r="FH14" s="326"/>
      <c r="FI14" s="326">
        <v>1976.4</v>
      </c>
      <c r="FJ14" s="326">
        <v>990.81080000000009</v>
      </c>
      <c r="FK14" s="26">
        <f>FJ14/FI14*100</f>
        <v>50.132098765432097</v>
      </c>
      <c r="FL14" s="326"/>
      <c r="FM14" s="326"/>
      <c r="FN14" s="326">
        <v>0</v>
      </c>
      <c r="FO14" s="26"/>
      <c r="FP14" s="326"/>
      <c r="FQ14" s="326"/>
      <c r="FR14" s="326"/>
      <c r="FS14" s="26"/>
      <c r="FT14" s="326"/>
      <c r="FU14" s="326">
        <v>82.5</v>
      </c>
      <c r="FV14" s="326">
        <v>82.5</v>
      </c>
      <c r="FW14" s="26">
        <f t="shared" si="28"/>
        <v>100</v>
      </c>
      <c r="FX14" s="326"/>
      <c r="FY14" s="326"/>
      <c r="FZ14" s="326"/>
      <c r="GA14" s="26"/>
      <c r="GB14" s="326"/>
      <c r="GC14" s="326"/>
      <c r="GD14" s="326"/>
      <c r="GE14" s="26"/>
      <c r="GF14" s="326"/>
      <c r="GG14" s="326"/>
      <c r="GH14" s="326"/>
      <c r="GI14" s="26"/>
      <c r="GJ14" s="326"/>
      <c r="GK14" s="326"/>
      <c r="GL14" s="326"/>
      <c r="GM14" s="26"/>
      <c r="GN14" s="326"/>
      <c r="GO14" s="326"/>
      <c r="GP14" s="326"/>
      <c r="GQ14" s="26"/>
      <c r="GR14" s="326"/>
      <c r="GS14" s="326">
        <v>2178.33</v>
      </c>
      <c r="GT14" s="326">
        <v>2178.33</v>
      </c>
      <c r="GU14" s="26">
        <f>GT14/GS14*100</f>
        <v>100</v>
      </c>
      <c r="GV14" s="326"/>
      <c r="GW14" s="326"/>
      <c r="GX14" s="326"/>
      <c r="GY14" s="26"/>
      <c r="GZ14" s="326"/>
      <c r="HA14" s="326"/>
      <c r="HB14" s="326"/>
      <c r="HC14" s="26"/>
      <c r="HD14" s="326"/>
      <c r="HE14" s="326"/>
      <c r="HF14" s="326"/>
      <c r="HG14" s="26"/>
      <c r="HH14" s="326"/>
      <c r="HI14" s="326"/>
      <c r="HJ14" s="326"/>
      <c r="HK14" s="26"/>
      <c r="HL14" s="326"/>
      <c r="HM14" s="326"/>
      <c r="HN14" s="326"/>
      <c r="HO14" s="26"/>
      <c r="HP14" s="326"/>
      <c r="HQ14" s="326"/>
      <c r="HR14" s="326"/>
      <c r="HS14" s="26"/>
      <c r="HT14" s="326"/>
      <c r="HU14" s="326"/>
      <c r="HV14" s="326"/>
      <c r="HW14" s="26"/>
      <c r="HX14" s="326"/>
      <c r="HY14" s="326"/>
      <c r="HZ14" s="326"/>
      <c r="IA14" s="26"/>
      <c r="IB14" s="326"/>
      <c r="IC14" s="326"/>
      <c r="ID14" s="326"/>
      <c r="IE14" s="26"/>
      <c r="IF14" s="326"/>
      <c r="IG14" s="326"/>
      <c r="IH14" s="326"/>
      <c r="II14" s="26"/>
      <c r="IJ14" s="326"/>
      <c r="IK14" s="326"/>
      <c r="IL14" s="326"/>
      <c r="IM14" s="26"/>
      <c r="IN14" s="326"/>
      <c r="IO14" s="326"/>
      <c r="IP14" s="326"/>
      <c r="IQ14" s="26"/>
      <c r="IR14" s="326"/>
      <c r="IS14" s="326"/>
      <c r="IT14" s="326"/>
      <c r="IU14" s="26"/>
      <c r="IV14" s="326"/>
      <c r="IW14" s="326"/>
      <c r="IX14" s="326"/>
      <c r="IY14" s="26"/>
      <c r="IZ14" s="326"/>
      <c r="JA14" s="326"/>
      <c r="JB14" s="326"/>
      <c r="JC14" s="337"/>
      <c r="JD14" s="326"/>
      <c r="JE14" s="326">
        <v>284.5</v>
      </c>
      <c r="JF14" s="326">
        <v>64.955339999999993</v>
      </c>
      <c r="JG14" s="26">
        <f t="shared" si="29"/>
        <v>22.831402460456939</v>
      </c>
      <c r="JH14" s="326"/>
      <c r="JI14" s="326"/>
      <c r="JJ14" s="326"/>
      <c r="JK14" s="26"/>
      <c r="JL14" s="326"/>
      <c r="JM14" s="326"/>
      <c r="JN14" s="326"/>
      <c r="JO14" s="26"/>
      <c r="JP14" s="326"/>
      <c r="JQ14" s="326"/>
      <c r="JR14" s="326"/>
      <c r="JS14" s="26"/>
      <c r="JT14" s="326"/>
      <c r="JU14" s="326"/>
      <c r="JV14" s="326"/>
      <c r="JW14" s="26"/>
      <c r="JX14" s="326"/>
      <c r="JY14" s="326"/>
      <c r="JZ14" s="326"/>
      <c r="KA14" s="26"/>
      <c r="KB14" s="326"/>
      <c r="KC14" s="331">
        <v>269.39999999999998</v>
      </c>
      <c r="KD14" s="326"/>
      <c r="KE14" s="26"/>
      <c r="KF14" s="326"/>
      <c r="KG14" s="331"/>
      <c r="KH14" s="326"/>
      <c r="KI14" s="26"/>
      <c r="KJ14" s="326"/>
      <c r="KK14" s="326"/>
      <c r="KL14" s="326"/>
      <c r="KM14" s="26"/>
      <c r="KN14" s="326"/>
      <c r="KO14" s="331"/>
      <c r="KP14" s="326"/>
      <c r="KQ14" s="26"/>
      <c r="KR14" s="326"/>
      <c r="KS14" s="326"/>
      <c r="KT14" s="326"/>
      <c r="KU14" s="26"/>
      <c r="KV14" s="326"/>
      <c r="KW14" s="331">
        <v>59.863999999999997</v>
      </c>
      <c r="KX14" s="326">
        <v>59.863999999999997</v>
      </c>
      <c r="KY14" s="26">
        <f t="shared" ref="KY14" si="30">KX14/KW14*100</f>
        <v>100</v>
      </c>
      <c r="KZ14" s="326"/>
      <c r="LA14" s="331">
        <v>78</v>
      </c>
      <c r="LB14" s="326">
        <v>78</v>
      </c>
      <c r="LC14" s="26">
        <f t="shared" ref="LC14:LC77" si="31">LB14/LA14*100</f>
        <v>100</v>
      </c>
      <c r="LD14" s="326"/>
      <c r="LE14" s="331"/>
      <c r="LF14" s="326"/>
      <c r="LG14" s="26"/>
      <c r="LH14" s="326"/>
      <c r="LI14" s="331">
        <v>27.5</v>
      </c>
      <c r="LJ14" s="326">
        <v>27.5</v>
      </c>
      <c r="LK14" s="26">
        <f t="shared" ref="LK14" si="32">LJ14/LI14*100</f>
        <v>100</v>
      </c>
      <c r="LL14" s="326"/>
      <c r="LM14" s="331">
        <v>375.6</v>
      </c>
      <c r="LN14" s="326">
        <v>375.6</v>
      </c>
      <c r="LO14" s="26">
        <f t="shared" ref="LO14" si="33">LN14/LM14*100</f>
        <v>100</v>
      </c>
      <c r="LP14" s="326"/>
      <c r="LQ14" s="331"/>
      <c r="LR14" s="326"/>
      <c r="LS14" s="26"/>
      <c r="LT14" s="326"/>
      <c r="LU14" s="331"/>
      <c r="LV14" s="326"/>
      <c r="LW14" s="26"/>
      <c r="LX14" s="326"/>
      <c r="LY14" s="331"/>
      <c r="LZ14" s="326"/>
      <c r="MA14" s="26"/>
    </row>
    <row r="15" spans="1:339" ht="15.75" x14ac:dyDescent="0.25">
      <c r="A15" s="22" t="s">
        <v>148</v>
      </c>
      <c r="B15" s="30">
        <f t="shared" si="23"/>
        <v>0</v>
      </c>
      <c r="C15" s="30">
        <f t="shared" si="16"/>
        <v>15000</v>
      </c>
      <c r="D15" s="30">
        <f t="shared" ref="D15:D79" si="34">I15+M15+Q15+U15+Y15+AC15+AG15+AK15+AO15+AS15+AW15+BA15+BE15+BI15+BM15+BQ15+BU15+BY15+CC15+CG15+CK15+CO15+CS15+CW15+DA15+DE15+DI15+DM15+DQ15+EG15+EK15+EO15+ES15+EW15+FA15+FE15+FI15+FM15+GW15+HA15+HE15+HI15+HM15+HQ15+HU15++HY15+IC15+IG15+IK15+IO15+IS15+IW15+JA15+JE15+JI15+JM15+JQ15+JU15+JY15+KC15+KG15+KO15+KS15</f>
        <v>15000</v>
      </c>
      <c r="E15" s="30">
        <f t="shared" ref="E15:E78" si="35">DU15+DY15+EC15+FQ15+FU15+FY15+GC15+GG15+GK15+GO15+GS15+KW15+LA15+LE15+LI15+LM15+LQ15+LU15+LY15</f>
        <v>0</v>
      </c>
      <c r="F15" s="30">
        <f t="shared" si="17"/>
        <v>10000</v>
      </c>
      <c r="G15" s="27">
        <f t="shared" si="0"/>
        <v>66.666666666666657</v>
      </c>
      <c r="H15" s="28"/>
      <c r="I15" s="28"/>
      <c r="J15" s="28"/>
      <c r="K15" s="27"/>
      <c r="L15" s="28"/>
      <c r="M15" s="28"/>
      <c r="N15" s="28"/>
      <c r="O15" s="26"/>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6"/>
      <c r="CF15" s="28"/>
      <c r="CG15" s="28"/>
      <c r="CH15" s="28"/>
      <c r="CI15" s="26"/>
      <c r="CJ15" s="28"/>
      <c r="CK15" s="28"/>
      <c r="CL15" s="28"/>
      <c r="CM15" s="28"/>
      <c r="CN15" s="28"/>
      <c r="CO15" s="28"/>
      <c r="CP15" s="28"/>
      <c r="CQ15" s="28"/>
      <c r="CR15" s="28"/>
      <c r="CS15" s="28"/>
      <c r="CT15" s="28"/>
      <c r="CU15" s="326"/>
      <c r="CV15" s="326"/>
      <c r="CW15" s="28"/>
      <c r="CX15" s="28"/>
      <c r="CY15" s="28"/>
      <c r="CZ15" s="28"/>
      <c r="DA15" s="28"/>
      <c r="DB15" s="28"/>
      <c r="DC15" s="28"/>
      <c r="DD15" s="26"/>
      <c r="DE15" s="28"/>
      <c r="DF15" s="28"/>
      <c r="DG15" s="26"/>
      <c r="DH15" s="26"/>
      <c r="DI15" s="26"/>
      <c r="DJ15" s="28"/>
      <c r="DK15" s="26"/>
      <c r="DL15" s="26"/>
      <c r="DM15" s="28"/>
      <c r="DN15" s="28"/>
      <c r="DO15" s="26"/>
      <c r="DP15" s="26"/>
      <c r="DQ15" s="28"/>
      <c r="DR15" s="28"/>
      <c r="DS15" s="26"/>
      <c r="DT15" s="26"/>
      <c r="DU15" s="28"/>
      <c r="DV15" s="28"/>
      <c r="DW15" s="26"/>
      <c r="DX15" s="26"/>
      <c r="DY15" s="28"/>
      <c r="DZ15" s="28"/>
      <c r="EA15" s="26"/>
      <c r="EB15" s="26"/>
      <c r="EC15" s="28"/>
      <c r="ED15" s="28"/>
      <c r="EE15" s="26"/>
      <c r="EF15" s="28"/>
      <c r="EG15" s="28"/>
      <c r="EH15" s="28"/>
      <c r="EI15" s="26"/>
      <c r="EJ15" s="28"/>
      <c r="EK15" s="28"/>
      <c r="EL15" s="28"/>
      <c r="EM15" s="26"/>
      <c r="EN15" s="28"/>
      <c r="EO15" s="28"/>
      <c r="EP15" s="28"/>
      <c r="EQ15" s="26"/>
      <c r="ER15" s="28"/>
      <c r="ES15" s="28"/>
      <c r="ET15" s="28"/>
      <c r="EU15" s="28"/>
      <c r="EV15" s="28"/>
      <c r="EW15" s="28"/>
      <c r="EX15" s="28"/>
      <c r="EY15" s="28"/>
      <c r="EZ15" s="26"/>
      <c r="FA15" s="28"/>
      <c r="FB15" s="28"/>
      <c r="FC15" s="26"/>
      <c r="FD15" s="28"/>
      <c r="FE15" s="28"/>
      <c r="FF15" s="28"/>
      <c r="FG15" s="28"/>
      <c r="FH15" s="28"/>
      <c r="FI15" s="28"/>
      <c r="FJ15" s="28"/>
      <c r="FK15" s="26"/>
      <c r="FL15" s="28"/>
      <c r="FM15" s="28"/>
      <c r="FN15" s="28"/>
      <c r="FO15" s="26"/>
      <c r="FP15" s="28"/>
      <c r="FQ15" s="28"/>
      <c r="FR15" s="28"/>
      <c r="FS15" s="26"/>
      <c r="FT15" s="28"/>
      <c r="FU15" s="28"/>
      <c r="FV15" s="28"/>
      <c r="FW15" s="26"/>
      <c r="FX15" s="28"/>
      <c r="FY15" s="28"/>
      <c r="FZ15" s="28"/>
      <c r="GA15" s="26"/>
      <c r="GB15" s="28"/>
      <c r="GC15" s="28"/>
      <c r="GD15" s="28"/>
      <c r="GE15" s="26"/>
      <c r="GF15" s="28"/>
      <c r="GG15" s="28"/>
      <c r="GH15" s="28"/>
      <c r="GI15" s="26"/>
      <c r="GJ15" s="28"/>
      <c r="GK15" s="28"/>
      <c r="GL15" s="28"/>
      <c r="GM15" s="26"/>
      <c r="GN15" s="28"/>
      <c r="GO15" s="28"/>
      <c r="GP15" s="28"/>
      <c r="GQ15" s="26"/>
      <c r="GR15" s="28"/>
      <c r="GS15" s="28"/>
      <c r="GT15" s="28"/>
      <c r="GU15" s="26"/>
      <c r="GV15" s="28"/>
      <c r="GW15" s="28"/>
      <c r="GX15" s="28"/>
      <c r="GY15" s="26"/>
      <c r="GZ15" s="28"/>
      <c r="HA15" s="26">
        <v>5000</v>
      </c>
      <c r="HB15" s="28"/>
      <c r="HC15" s="26"/>
      <c r="HD15" s="28"/>
      <c r="HE15" s="28"/>
      <c r="HF15" s="28"/>
      <c r="HG15" s="26"/>
      <c r="HH15" s="28"/>
      <c r="HI15" s="28"/>
      <c r="HJ15" s="28"/>
      <c r="HK15" s="26"/>
      <c r="HL15" s="28"/>
      <c r="HM15" s="28"/>
      <c r="HN15" s="28"/>
      <c r="HO15" s="26"/>
      <c r="HP15" s="28"/>
      <c r="HQ15" s="28"/>
      <c r="HR15" s="28"/>
      <c r="HS15" s="26"/>
      <c r="HT15" s="28"/>
      <c r="HU15" s="28"/>
      <c r="HV15" s="28"/>
      <c r="HW15" s="26"/>
      <c r="HX15" s="28"/>
      <c r="HY15" s="28"/>
      <c r="HZ15" s="28"/>
      <c r="IA15" s="26"/>
      <c r="IB15" s="28"/>
      <c r="IC15" s="28"/>
      <c r="ID15" s="28"/>
      <c r="IE15" s="26"/>
      <c r="IF15" s="28"/>
      <c r="IG15" s="28"/>
      <c r="IH15" s="28"/>
      <c r="II15" s="26"/>
      <c r="IJ15" s="28"/>
      <c r="IK15" s="28"/>
      <c r="IL15" s="28"/>
      <c r="IM15" s="26"/>
      <c r="IN15" s="28"/>
      <c r="IO15" s="28"/>
      <c r="IP15" s="28"/>
      <c r="IQ15" s="26"/>
      <c r="IR15" s="28"/>
      <c r="IS15" s="28"/>
      <c r="IT15" s="28"/>
      <c r="IU15" s="26"/>
      <c r="IV15" s="28"/>
      <c r="IW15" s="28"/>
      <c r="IX15" s="28"/>
      <c r="IY15" s="26"/>
      <c r="IZ15" s="28"/>
      <c r="JA15" s="326">
        <v>10000</v>
      </c>
      <c r="JB15" s="26">
        <v>10000</v>
      </c>
      <c r="JC15" s="337">
        <f t="shared" si="21"/>
        <v>100</v>
      </c>
      <c r="JD15" s="28"/>
      <c r="JE15" s="28"/>
      <c r="JF15" s="28"/>
      <c r="JG15" s="26"/>
      <c r="JH15" s="28"/>
      <c r="JI15" s="28"/>
      <c r="JJ15" s="28"/>
      <c r="JK15" s="26"/>
      <c r="JL15" s="28"/>
      <c r="JM15" s="28"/>
      <c r="JN15" s="28"/>
      <c r="JO15" s="26"/>
      <c r="JP15" s="28"/>
      <c r="JQ15" s="28"/>
      <c r="JR15" s="28"/>
      <c r="JS15" s="26"/>
      <c r="JT15" s="28"/>
      <c r="JU15" s="28"/>
      <c r="JV15" s="28"/>
      <c r="JW15" s="26"/>
      <c r="JX15" s="28"/>
      <c r="JY15" s="28"/>
      <c r="JZ15" s="28"/>
      <c r="KA15" s="26"/>
      <c r="KB15" s="28"/>
      <c r="KC15" s="28"/>
      <c r="KD15" s="28"/>
      <c r="KE15" s="26"/>
      <c r="KF15" s="28"/>
      <c r="KG15" s="28"/>
      <c r="KH15" s="28"/>
      <c r="KI15" s="26"/>
      <c r="KJ15" s="28"/>
      <c r="KK15" s="28"/>
      <c r="KL15" s="28"/>
      <c r="KM15" s="26"/>
      <c r="KN15" s="28"/>
      <c r="KO15" s="28"/>
      <c r="KP15" s="28"/>
      <c r="KQ15" s="26"/>
      <c r="KR15" s="28"/>
      <c r="KS15" s="28"/>
      <c r="KT15" s="28"/>
      <c r="KU15" s="26"/>
      <c r="KV15" s="28"/>
      <c r="KW15" s="28"/>
      <c r="KX15" s="28"/>
      <c r="KY15" s="26"/>
      <c r="KZ15" s="28"/>
      <c r="LA15" s="28"/>
      <c r="LB15" s="28"/>
      <c r="LC15" s="26"/>
      <c r="LD15" s="28"/>
      <c r="LE15" s="28"/>
      <c r="LF15" s="28"/>
      <c r="LG15" s="26"/>
      <c r="LH15" s="28"/>
      <c r="LI15" s="28"/>
      <c r="LJ15" s="28"/>
      <c r="LK15" s="26"/>
      <c r="LL15" s="28"/>
      <c r="LM15" s="28"/>
      <c r="LN15" s="28"/>
      <c r="LO15" s="26"/>
      <c r="LP15" s="28"/>
      <c r="LQ15" s="28"/>
      <c r="LR15" s="28"/>
      <c r="LS15" s="26"/>
      <c r="LT15" s="28"/>
      <c r="LU15" s="28"/>
      <c r="LV15" s="28"/>
      <c r="LW15" s="26"/>
      <c r="LX15" s="28"/>
      <c r="LY15" s="28"/>
      <c r="LZ15" s="28"/>
      <c r="MA15" s="26"/>
    </row>
    <row r="16" spans="1:339" s="18" customFormat="1" ht="31.5" x14ac:dyDescent="0.25">
      <c r="A16" s="148" t="s">
        <v>150</v>
      </c>
      <c r="B16" s="75">
        <f t="shared" si="23"/>
        <v>8114.7</v>
      </c>
      <c r="C16" s="75">
        <f t="shared" si="16"/>
        <v>41576.864000000001</v>
      </c>
      <c r="D16" s="75">
        <f t="shared" si="34"/>
        <v>40987</v>
      </c>
      <c r="E16" s="75">
        <f t="shared" si="35"/>
        <v>589.86400000000003</v>
      </c>
      <c r="F16" s="75">
        <f t="shared" si="17"/>
        <v>31570.076499999999</v>
      </c>
      <c r="G16" s="29">
        <f t="shared" si="0"/>
        <v>75.931836754210224</v>
      </c>
      <c r="H16" s="28">
        <f>H17+H18</f>
        <v>0</v>
      </c>
      <c r="I16" s="28">
        <f>I17+I18</f>
        <v>0</v>
      </c>
      <c r="J16" s="28">
        <f>J17+J18</f>
        <v>0</v>
      </c>
      <c r="K16" s="29"/>
      <c r="L16" s="28">
        <f>L17+L18</f>
        <v>1540.4</v>
      </c>
      <c r="M16" s="28">
        <f>M17+M18</f>
        <v>1540.4</v>
      </c>
      <c r="N16" s="28">
        <f>N17+N18</f>
        <v>1540.4</v>
      </c>
      <c r="O16" s="28">
        <f>N16/M16*100</f>
        <v>100</v>
      </c>
      <c r="P16" s="28">
        <f>P17+P18</f>
        <v>520</v>
      </c>
      <c r="Q16" s="28">
        <f>Q17+Q18</f>
        <v>520</v>
      </c>
      <c r="R16" s="28">
        <f>R17+R18</f>
        <v>409.23840000000001</v>
      </c>
      <c r="S16" s="28">
        <f>R16/Q16*100</f>
        <v>78.699692307692317</v>
      </c>
      <c r="T16" s="28">
        <f>T17+T18</f>
        <v>2096</v>
      </c>
      <c r="U16" s="28">
        <f>U17+U18</f>
        <v>2096</v>
      </c>
      <c r="V16" s="28">
        <f>V17+V18</f>
        <v>1561.21156</v>
      </c>
      <c r="W16" s="28">
        <f>V16/U16*100</f>
        <v>74.485284351145026</v>
      </c>
      <c r="X16" s="28">
        <f>X17+X18</f>
        <v>1071</v>
      </c>
      <c r="Y16" s="28">
        <f>Y17+Y18</f>
        <v>1071</v>
      </c>
      <c r="Z16" s="28">
        <f>Z17+Z18</f>
        <v>522.87585999999999</v>
      </c>
      <c r="AA16" s="28">
        <f>Z16/Y16*100</f>
        <v>48.821275443510736</v>
      </c>
      <c r="AB16" s="28">
        <f>AB17+AB18</f>
        <v>0</v>
      </c>
      <c r="AC16" s="28">
        <f>AC17+AC18</f>
        <v>0</v>
      </c>
      <c r="AD16" s="28">
        <f>AD17+AD18</f>
        <v>0</v>
      </c>
      <c r="AE16" s="28"/>
      <c r="AF16" s="28"/>
      <c r="AG16" s="28">
        <f t="shared" ref="AG16:AM16" si="36">AG17+AG18</f>
        <v>0</v>
      </c>
      <c r="AH16" s="28">
        <f t="shared" si="36"/>
        <v>0</v>
      </c>
      <c r="AI16" s="28">
        <f t="shared" si="36"/>
        <v>0</v>
      </c>
      <c r="AJ16" s="28">
        <f t="shared" ref="AJ16" si="37">AJ17+AJ18</f>
        <v>0</v>
      </c>
      <c r="AK16" s="28">
        <f t="shared" si="36"/>
        <v>0</v>
      </c>
      <c r="AL16" s="28">
        <f t="shared" si="36"/>
        <v>0</v>
      </c>
      <c r="AM16" s="28">
        <f t="shared" si="36"/>
        <v>0</v>
      </c>
      <c r="AN16" s="28">
        <f>AN17+AN18</f>
        <v>0</v>
      </c>
      <c r="AO16" s="28">
        <f>AO17+AO18</f>
        <v>1000</v>
      </c>
      <c r="AP16" s="28">
        <f>AP17+AP18</f>
        <v>1000</v>
      </c>
      <c r="AQ16" s="28">
        <f>AP16/AO16*100</f>
        <v>100</v>
      </c>
      <c r="AR16" s="28"/>
      <c r="AS16" s="28">
        <f>AS17+AS18</f>
        <v>0</v>
      </c>
      <c r="AT16" s="28">
        <f>AT17+AT18</f>
        <v>0</v>
      </c>
      <c r="AU16" s="28"/>
      <c r="AV16" s="28"/>
      <c r="AW16" s="28">
        <f>AW17+AW18</f>
        <v>0</v>
      </c>
      <c r="AX16" s="28">
        <f>AX17+AX18</f>
        <v>0</v>
      </c>
      <c r="AY16" s="28"/>
      <c r="AZ16" s="28"/>
      <c r="BA16" s="28">
        <f>BA17+BA18</f>
        <v>0</v>
      </c>
      <c r="BB16" s="28">
        <f>BB17+BB18</f>
        <v>0</v>
      </c>
      <c r="BC16" s="28"/>
      <c r="BD16" s="28"/>
      <c r="BE16" s="28">
        <f>BE17+BE18</f>
        <v>0</v>
      </c>
      <c r="BF16" s="28">
        <f>BF17+BF18</f>
        <v>0</v>
      </c>
      <c r="BG16" s="28"/>
      <c r="BH16" s="28"/>
      <c r="BI16" s="28"/>
      <c r="BJ16" s="28"/>
      <c r="BK16" s="28"/>
      <c r="BL16" s="28">
        <f>BL17+BL18</f>
        <v>1637.3</v>
      </c>
      <c r="BM16" s="28">
        <f>BM17+BM18</f>
        <v>1637.3</v>
      </c>
      <c r="BN16" s="28">
        <f>BN17+BN18</f>
        <v>1217.29918</v>
      </c>
      <c r="BO16" s="28">
        <f>BN16/BM16*100</f>
        <v>74.347961888474927</v>
      </c>
      <c r="BP16" s="28"/>
      <c r="BQ16" s="28">
        <f>BQ17+BQ18</f>
        <v>0</v>
      </c>
      <c r="BR16" s="28">
        <f>BR17+BR18</f>
        <v>0</v>
      </c>
      <c r="BS16" s="28"/>
      <c r="BT16" s="28"/>
      <c r="BU16" s="28">
        <f>BU17+BU18</f>
        <v>0</v>
      </c>
      <c r="BV16" s="28">
        <f>BV17+BV18</f>
        <v>0</v>
      </c>
      <c r="BW16" s="28"/>
      <c r="BX16" s="28"/>
      <c r="BY16" s="28">
        <f>BY17+BY18</f>
        <v>0</v>
      </c>
      <c r="BZ16" s="28">
        <f>BZ17+BZ18</f>
        <v>0</v>
      </c>
      <c r="CA16" s="28"/>
      <c r="CB16" s="28"/>
      <c r="CC16" s="28">
        <f>CC17+CC18</f>
        <v>0</v>
      </c>
      <c r="CD16" s="28">
        <f>CD17+CD18</f>
        <v>0</v>
      </c>
      <c r="CE16" s="28"/>
      <c r="CF16" s="28"/>
      <c r="CG16" s="28">
        <f>CG17+CG18</f>
        <v>0</v>
      </c>
      <c r="CH16" s="28">
        <f>CH17+CH18</f>
        <v>0</v>
      </c>
      <c r="CI16" s="28"/>
      <c r="CJ16" s="28">
        <f>CJ17+CJ18</f>
        <v>0</v>
      </c>
      <c r="CK16" s="28">
        <f>CK17+CK18</f>
        <v>0</v>
      </c>
      <c r="CL16" s="28">
        <f>CL17+CL18</f>
        <v>0</v>
      </c>
      <c r="CM16" s="28"/>
      <c r="CN16" s="28"/>
      <c r="CO16" s="28">
        <f>CO17+CO18</f>
        <v>0</v>
      </c>
      <c r="CP16" s="28">
        <f>CP17+CP18</f>
        <v>0</v>
      </c>
      <c r="CQ16" s="28"/>
      <c r="CR16" s="28"/>
      <c r="CS16" s="28">
        <f>CS17+CS18</f>
        <v>0</v>
      </c>
      <c r="CT16" s="28">
        <f>CT17+CT18</f>
        <v>0</v>
      </c>
      <c r="CU16" s="165"/>
      <c r="CV16" s="165"/>
      <c r="CW16" s="28">
        <f>CW17+CW18</f>
        <v>0</v>
      </c>
      <c r="CX16" s="28">
        <f>CX17+CX18</f>
        <v>0</v>
      </c>
      <c r="CY16" s="28"/>
      <c r="CZ16" s="28"/>
      <c r="DA16" s="28">
        <f>DA17+DA18</f>
        <v>0</v>
      </c>
      <c r="DB16" s="28">
        <f>DB17+DB18</f>
        <v>0</v>
      </c>
      <c r="DC16" s="28"/>
      <c r="DD16" s="28"/>
      <c r="DE16" s="28">
        <f>DE17+DE18</f>
        <v>0</v>
      </c>
      <c r="DF16" s="28">
        <f>DF17+DF18</f>
        <v>0</v>
      </c>
      <c r="DG16" s="28"/>
      <c r="DH16" s="28"/>
      <c r="DI16" s="28"/>
      <c r="DJ16" s="28"/>
      <c r="DK16" s="28"/>
      <c r="DL16" s="28"/>
      <c r="DM16" s="28">
        <f>DM17+DM18</f>
        <v>634.4</v>
      </c>
      <c r="DN16" s="28">
        <f>DN17+DN18</f>
        <v>258.55696999999998</v>
      </c>
      <c r="DO16" s="28">
        <f>DN16/DM16*100</f>
        <v>40.756142812105921</v>
      </c>
      <c r="DP16" s="28"/>
      <c r="DQ16" s="28"/>
      <c r="DR16" s="28"/>
      <c r="DS16" s="28"/>
      <c r="DT16" s="28"/>
      <c r="DU16" s="28"/>
      <c r="DV16" s="28"/>
      <c r="DW16" s="28"/>
      <c r="DX16" s="28"/>
      <c r="DY16" s="28"/>
      <c r="DZ16" s="28"/>
      <c r="EA16" s="28"/>
      <c r="EB16" s="28"/>
      <c r="EC16" s="28"/>
      <c r="ED16" s="28"/>
      <c r="EE16" s="28"/>
      <c r="EF16" s="28">
        <f>EF17+EF18</f>
        <v>1250</v>
      </c>
      <c r="EG16" s="28">
        <f>EG17+EG18</f>
        <v>1250</v>
      </c>
      <c r="EH16" s="28">
        <f>EH17+EH18</f>
        <v>1250</v>
      </c>
      <c r="EI16" s="28">
        <f>EH16/EG16*100</f>
        <v>100</v>
      </c>
      <c r="EJ16" s="28"/>
      <c r="EK16" s="28">
        <f>EK17+EK18</f>
        <v>0</v>
      </c>
      <c r="EL16" s="28">
        <f>EL17+EL18</f>
        <v>0</v>
      </c>
      <c r="EM16" s="28"/>
      <c r="EN16" s="28"/>
      <c r="EO16" s="28">
        <f>EO17+EO18</f>
        <v>0</v>
      </c>
      <c r="EP16" s="28">
        <f>EP17+EP18</f>
        <v>0</v>
      </c>
      <c r="EQ16" s="28"/>
      <c r="ER16" s="28"/>
      <c r="ES16" s="28">
        <f>ES17+ES18</f>
        <v>0</v>
      </c>
      <c r="ET16" s="28">
        <f>ET17+ET18</f>
        <v>0</v>
      </c>
      <c r="EU16" s="28"/>
      <c r="EV16" s="28"/>
      <c r="EW16" s="28">
        <f>EW17+EW18</f>
        <v>0</v>
      </c>
      <c r="EX16" s="28">
        <f>EX17+EX18</f>
        <v>0</v>
      </c>
      <c r="EY16" s="28"/>
      <c r="EZ16" s="28"/>
      <c r="FA16" s="28">
        <f>FA17+FA18</f>
        <v>4554</v>
      </c>
      <c r="FB16" s="28">
        <f>FB17+FB18</f>
        <v>4424.7973899999997</v>
      </c>
      <c r="FC16" s="28">
        <f>FB16/FA16*100</f>
        <v>97.162876372419845</v>
      </c>
      <c r="FD16" s="28"/>
      <c r="FE16" s="28">
        <f>FE17+FE18</f>
        <v>0</v>
      </c>
      <c r="FF16" s="28">
        <f>FF17+FF18</f>
        <v>0</v>
      </c>
      <c r="FG16" s="28"/>
      <c r="FH16" s="28"/>
      <c r="FI16" s="28">
        <f>FI17+FI18</f>
        <v>1046</v>
      </c>
      <c r="FJ16" s="28">
        <f>FJ17+FJ18</f>
        <v>856.16227000000003</v>
      </c>
      <c r="FK16" s="28">
        <f>FJ16/FI16*100</f>
        <v>81.851077437858507</v>
      </c>
      <c r="FL16" s="28"/>
      <c r="FM16" s="28">
        <f>FM17+FM18</f>
        <v>0</v>
      </c>
      <c r="FN16" s="28">
        <f>FN17+FN18</f>
        <v>0</v>
      </c>
      <c r="FO16" s="28"/>
      <c r="FP16" s="28"/>
      <c r="FQ16" s="28">
        <f>FQ17+FQ18</f>
        <v>0</v>
      </c>
      <c r="FR16" s="28">
        <f>FR17+FR18</f>
        <v>0</v>
      </c>
      <c r="FS16" s="28"/>
      <c r="FT16" s="28"/>
      <c r="FU16" s="28">
        <f>FU17+FU18</f>
        <v>210</v>
      </c>
      <c r="FV16" s="28">
        <f>FV17+FV18</f>
        <v>210</v>
      </c>
      <c r="FW16" s="28">
        <f t="shared" si="28"/>
        <v>100</v>
      </c>
      <c r="FX16" s="28"/>
      <c r="FY16" s="28"/>
      <c r="FZ16" s="28"/>
      <c r="GA16" s="28"/>
      <c r="GB16" s="28"/>
      <c r="GC16" s="28"/>
      <c r="GD16" s="28"/>
      <c r="GE16" s="28"/>
      <c r="GF16" s="28"/>
      <c r="GG16" s="28">
        <f>GG17+GG18</f>
        <v>0</v>
      </c>
      <c r="GH16" s="28">
        <f>GH17+GH18</f>
        <v>0</v>
      </c>
      <c r="GI16" s="28"/>
      <c r="GJ16" s="28"/>
      <c r="GK16" s="28"/>
      <c r="GL16" s="28"/>
      <c r="GM16" s="28"/>
      <c r="GN16" s="28"/>
      <c r="GO16" s="28"/>
      <c r="GP16" s="28"/>
      <c r="GQ16" s="28"/>
      <c r="GR16" s="28"/>
      <c r="GS16" s="28">
        <f>GS17+GS18</f>
        <v>0</v>
      </c>
      <c r="GT16" s="28">
        <f>GT17+GT18</f>
        <v>0</v>
      </c>
      <c r="GU16" s="28"/>
      <c r="GV16" s="28"/>
      <c r="GW16" s="28">
        <f>GW17+GW18</f>
        <v>20000</v>
      </c>
      <c r="GX16" s="28">
        <f>GX17+GX18</f>
        <v>17799.91029</v>
      </c>
      <c r="GY16" s="28">
        <f t="shared" ref="GY16:GY18" si="38">GX16/GW16*100</f>
        <v>88.999551449999998</v>
      </c>
      <c r="GZ16" s="28"/>
      <c r="HA16" s="28">
        <f>HA17+HA18</f>
        <v>5000</v>
      </c>
      <c r="HB16" s="28">
        <f>HB17+HB18</f>
        <v>0</v>
      </c>
      <c r="HC16" s="28">
        <f t="shared" ref="HC16" si="39">HB16/HA16*100</f>
        <v>0</v>
      </c>
      <c r="HD16" s="28"/>
      <c r="HE16" s="28">
        <f>HE17+HE18</f>
        <v>0</v>
      </c>
      <c r="HF16" s="28">
        <f>HF17+HF18</f>
        <v>0</v>
      </c>
      <c r="HG16" s="28"/>
      <c r="HH16" s="28"/>
      <c r="HI16" s="28">
        <f>HI17+HI18</f>
        <v>0</v>
      </c>
      <c r="HJ16" s="28">
        <f>HJ17+HJ18</f>
        <v>0</v>
      </c>
      <c r="HK16" s="28"/>
      <c r="HL16" s="28"/>
      <c r="HM16" s="28">
        <f>HM17+HM18</f>
        <v>0</v>
      </c>
      <c r="HN16" s="28">
        <f>HN17+HN18</f>
        <v>0</v>
      </c>
      <c r="HO16" s="28"/>
      <c r="HP16" s="28"/>
      <c r="HQ16" s="28">
        <f>HQ17+HQ18</f>
        <v>0</v>
      </c>
      <c r="HR16" s="28">
        <f>HR17+HR18</f>
        <v>0</v>
      </c>
      <c r="HS16" s="28"/>
      <c r="HT16" s="28"/>
      <c r="HU16" s="28">
        <f>HU17+HU18</f>
        <v>0</v>
      </c>
      <c r="HV16" s="28">
        <f>HV17+HV18</f>
        <v>0</v>
      </c>
      <c r="HW16" s="28"/>
      <c r="HX16" s="28"/>
      <c r="HY16" s="28">
        <f>HY17+HY18</f>
        <v>0</v>
      </c>
      <c r="HZ16" s="28">
        <f>HZ17+HZ18</f>
        <v>0</v>
      </c>
      <c r="IA16" s="28"/>
      <c r="IB16" s="28"/>
      <c r="IC16" s="28">
        <f>IC17+IC18</f>
        <v>0</v>
      </c>
      <c r="ID16" s="28">
        <f>ID17+ID18</f>
        <v>0</v>
      </c>
      <c r="IE16" s="28"/>
      <c r="IF16" s="28"/>
      <c r="IG16" s="28">
        <f>IG17+IG18</f>
        <v>0</v>
      </c>
      <c r="IH16" s="28">
        <f>IH17+IH18</f>
        <v>0</v>
      </c>
      <c r="II16" s="28"/>
      <c r="IJ16" s="28"/>
      <c r="IK16" s="28">
        <f>IK17+IK18</f>
        <v>0</v>
      </c>
      <c r="IL16" s="28">
        <f>IL17+IL18</f>
        <v>0</v>
      </c>
      <c r="IM16" s="28"/>
      <c r="IN16" s="28"/>
      <c r="IO16" s="28">
        <f>IO17+IO18</f>
        <v>0</v>
      </c>
      <c r="IP16" s="28">
        <f>IP17+IP18</f>
        <v>0</v>
      </c>
      <c r="IQ16" s="28"/>
      <c r="IR16" s="28"/>
      <c r="IS16" s="28">
        <f>IS17+IS18</f>
        <v>0</v>
      </c>
      <c r="IT16" s="28">
        <f>IT17+IT18</f>
        <v>0</v>
      </c>
      <c r="IU16" s="28"/>
      <c r="IV16" s="28"/>
      <c r="IW16" s="28">
        <f>IW17+IW18</f>
        <v>0</v>
      </c>
      <c r="IX16" s="28">
        <f>IX17+IX18</f>
        <v>0</v>
      </c>
      <c r="IY16" s="28"/>
      <c r="IZ16" s="28"/>
      <c r="JA16" s="28">
        <f>JA17+JA18</f>
        <v>0</v>
      </c>
      <c r="JB16" s="28">
        <f>JB17+JB18</f>
        <v>0</v>
      </c>
      <c r="JC16" s="28"/>
      <c r="JD16" s="28"/>
      <c r="JE16" s="28">
        <f>JE17+JE18</f>
        <v>299.5</v>
      </c>
      <c r="JF16" s="28">
        <f>JF17+JF18</f>
        <v>139.76057999999998</v>
      </c>
      <c r="JG16" s="28">
        <f t="shared" ref="JG16:JG25" si="40">JF16/JE16*100</f>
        <v>46.664634390651081</v>
      </c>
      <c r="JH16" s="28"/>
      <c r="JI16" s="28">
        <f>JI17+JI18</f>
        <v>0</v>
      </c>
      <c r="JJ16" s="28">
        <f>JJ17+JJ18</f>
        <v>0</v>
      </c>
      <c r="JK16" s="28"/>
      <c r="JL16" s="28"/>
      <c r="JM16" s="28">
        <f>JM17+JM18</f>
        <v>0</v>
      </c>
      <c r="JN16" s="28">
        <f>JN17+JN18</f>
        <v>0</v>
      </c>
      <c r="JO16" s="28"/>
      <c r="JP16" s="28"/>
      <c r="JQ16" s="28">
        <f>JQ17+JQ18</f>
        <v>0</v>
      </c>
      <c r="JR16" s="28">
        <f>JR17+JR18</f>
        <v>0</v>
      </c>
      <c r="JS16" s="28"/>
      <c r="JT16" s="28"/>
      <c r="JU16" s="28">
        <f>JU17+JU18</f>
        <v>0</v>
      </c>
      <c r="JV16" s="28">
        <f>JV17+JV18</f>
        <v>0</v>
      </c>
      <c r="JW16" s="28"/>
      <c r="JX16" s="28"/>
      <c r="JY16" s="28">
        <f>JY17+JY18</f>
        <v>0</v>
      </c>
      <c r="JZ16" s="28">
        <f>JZ17+JZ18</f>
        <v>0</v>
      </c>
      <c r="KA16" s="28"/>
      <c r="KB16" s="28"/>
      <c r="KC16" s="28">
        <f>KC17+KC18</f>
        <v>338.4</v>
      </c>
      <c r="KD16" s="28">
        <f>KD17+KD18</f>
        <v>0</v>
      </c>
      <c r="KE16" s="28"/>
      <c r="KF16" s="28"/>
      <c r="KG16" s="28"/>
      <c r="KH16" s="28">
        <f>KH17+KH18</f>
        <v>0</v>
      </c>
      <c r="KI16" s="28"/>
      <c r="KJ16" s="28"/>
      <c r="KK16" s="28">
        <f>KK17+KK18</f>
        <v>0</v>
      </c>
      <c r="KL16" s="28">
        <f>KL17+KL18</f>
        <v>0</v>
      </c>
      <c r="KM16" s="28"/>
      <c r="KN16" s="28"/>
      <c r="KO16" s="28"/>
      <c r="KP16" s="28">
        <f>KP17+KP18</f>
        <v>0</v>
      </c>
      <c r="KQ16" s="28"/>
      <c r="KR16" s="28"/>
      <c r="KS16" s="28">
        <f>KS17+KS18</f>
        <v>0</v>
      </c>
      <c r="KT16" s="28">
        <f>KT17+KT18</f>
        <v>0</v>
      </c>
      <c r="KU16" s="28"/>
      <c r="KV16" s="28"/>
      <c r="KW16" s="28">
        <f>KW17+KW18</f>
        <v>59.863999999999997</v>
      </c>
      <c r="KX16" s="28">
        <f>KX17+KX18</f>
        <v>59.863999999999997</v>
      </c>
      <c r="KY16" s="28">
        <f t="shared" ref="KY16:KY17" si="41">KX16/KW16*100</f>
        <v>100</v>
      </c>
      <c r="KZ16" s="28"/>
      <c r="LA16" s="28">
        <f>LA17+LA18</f>
        <v>320</v>
      </c>
      <c r="LB16" s="28">
        <f>LB17+LB18</f>
        <v>320</v>
      </c>
      <c r="LC16" s="28">
        <f t="shared" si="31"/>
        <v>100</v>
      </c>
      <c r="LD16" s="28"/>
      <c r="LE16" s="28"/>
      <c r="LF16" s="28"/>
      <c r="LG16" s="28"/>
      <c r="LH16" s="28"/>
      <c r="LI16" s="28">
        <f>LI17+LI18</f>
        <v>0</v>
      </c>
      <c r="LJ16" s="28">
        <f>LJ17+LJ18</f>
        <v>0</v>
      </c>
      <c r="LK16" s="28"/>
      <c r="LL16" s="28"/>
      <c r="LM16" s="28">
        <f>LM17+LM18</f>
        <v>0</v>
      </c>
      <c r="LN16" s="28">
        <f>LN17+LN18</f>
        <v>0</v>
      </c>
      <c r="LO16" s="28"/>
      <c r="LP16" s="28"/>
      <c r="LQ16" s="28">
        <f>LQ17+LQ18</f>
        <v>0</v>
      </c>
      <c r="LR16" s="28">
        <f>LR17+LR18</f>
        <v>0</v>
      </c>
      <c r="LS16" s="28"/>
      <c r="LT16" s="28"/>
      <c r="LU16" s="28">
        <f>LU17+LU18</f>
        <v>0</v>
      </c>
      <c r="LV16" s="28">
        <f>LV17+LV18</f>
        <v>0</v>
      </c>
      <c r="LW16" s="28"/>
      <c r="LX16" s="28"/>
      <c r="LY16" s="28">
        <f>LY17+LY18</f>
        <v>0</v>
      </c>
      <c r="LZ16" s="28">
        <f>LZ17+LZ18</f>
        <v>0</v>
      </c>
      <c r="MA16" s="28"/>
    </row>
    <row r="17" spans="1:339" ht="31.5" x14ac:dyDescent="0.25">
      <c r="A17" s="22" t="s">
        <v>149</v>
      </c>
      <c r="B17" s="30">
        <f t="shared" si="23"/>
        <v>8114.7</v>
      </c>
      <c r="C17" s="30">
        <f t="shared" si="16"/>
        <v>16576.864000000001</v>
      </c>
      <c r="D17" s="30">
        <f t="shared" si="34"/>
        <v>15987</v>
      </c>
      <c r="E17" s="30">
        <f t="shared" si="35"/>
        <v>589.86400000000003</v>
      </c>
      <c r="F17" s="30">
        <f t="shared" si="17"/>
        <v>13770.166209999999</v>
      </c>
      <c r="G17" s="27">
        <f t="shared" si="0"/>
        <v>83.068584082007305</v>
      </c>
      <c r="H17" s="27"/>
      <c r="I17" s="27"/>
      <c r="J17" s="27"/>
      <c r="K17" s="27"/>
      <c r="L17" s="27">
        <v>1540.4</v>
      </c>
      <c r="M17" s="27">
        <v>1540.4</v>
      </c>
      <c r="N17" s="27">
        <v>1540.4</v>
      </c>
      <c r="O17" s="26">
        <f>N17/M17*100</f>
        <v>100</v>
      </c>
      <c r="P17" s="27">
        <v>520</v>
      </c>
      <c r="Q17" s="27">
        <v>520</v>
      </c>
      <c r="R17" s="27">
        <v>409.23840000000001</v>
      </c>
      <c r="S17" s="26">
        <f>R17/Q17*100</f>
        <v>78.699692307692317</v>
      </c>
      <c r="T17" s="254">
        <v>2096</v>
      </c>
      <c r="U17" s="256">
        <v>2096</v>
      </c>
      <c r="V17" s="256">
        <v>1561.21156</v>
      </c>
      <c r="W17" s="26">
        <f>V17/U17*100</f>
        <v>74.485284351145026</v>
      </c>
      <c r="X17" s="292">
        <v>1071</v>
      </c>
      <c r="Y17" s="294">
        <v>1071</v>
      </c>
      <c r="Z17" s="294">
        <v>522.87585999999999</v>
      </c>
      <c r="AA17" s="26">
        <f>Z17/Y17*100</f>
        <v>48.821275443510736</v>
      </c>
      <c r="AB17" s="163"/>
      <c r="AC17" s="163"/>
      <c r="AD17" s="163"/>
      <c r="AE17" s="26"/>
      <c r="AF17" s="26"/>
      <c r="AG17" s="27"/>
      <c r="AH17" s="27"/>
      <c r="AI17" s="26"/>
      <c r="AJ17" s="27"/>
      <c r="AK17" s="27"/>
      <c r="AL17" s="27"/>
      <c r="AM17" s="26"/>
      <c r="AN17" s="326"/>
      <c r="AO17" s="326">
        <v>1000</v>
      </c>
      <c r="AP17" s="326">
        <v>1000</v>
      </c>
      <c r="AQ17" s="26">
        <f>AP17/AO17*100</f>
        <v>100</v>
      </c>
      <c r="AR17" s="26"/>
      <c r="AS17" s="326"/>
      <c r="AT17" s="326"/>
      <c r="AU17" s="26"/>
      <c r="AV17" s="26"/>
      <c r="AW17" s="326"/>
      <c r="AX17" s="326"/>
      <c r="AY17" s="26"/>
      <c r="AZ17" s="26"/>
      <c r="BA17" s="326"/>
      <c r="BB17" s="167"/>
      <c r="BC17" s="26"/>
      <c r="BD17" s="26"/>
      <c r="BE17" s="326"/>
      <c r="BF17" s="326"/>
      <c r="BG17" s="26"/>
      <c r="BH17" s="326"/>
      <c r="BI17" s="326"/>
      <c r="BJ17" s="326"/>
      <c r="BK17" s="26"/>
      <c r="BL17" s="326">
        <v>1637.3</v>
      </c>
      <c r="BM17" s="326">
        <v>1637.3</v>
      </c>
      <c r="BN17" s="326">
        <v>1217.29918</v>
      </c>
      <c r="BO17" s="26">
        <f>BN17/BM17*100</f>
        <v>74.347961888474927</v>
      </c>
      <c r="BP17" s="26"/>
      <c r="BQ17" s="326"/>
      <c r="BR17" s="326"/>
      <c r="BS17" s="26"/>
      <c r="BT17" s="26"/>
      <c r="BU17" s="326"/>
      <c r="BV17" s="326"/>
      <c r="BW17" s="26"/>
      <c r="BX17" s="26"/>
      <c r="BY17" s="326"/>
      <c r="BZ17" s="326"/>
      <c r="CA17" s="26"/>
      <c r="CB17" s="26"/>
      <c r="CC17" s="326"/>
      <c r="CD17" s="326"/>
      <c r="CE17" s="26"/>
      <c r="CF17" s="26"/>
      <c r="CG17" s="326"/>
      <c r="CH17" s="326"/>
      <c r="CI17" s="26"/>
      <c r="CJ17" s="163"/>
      <c r="CK17" s="163"/>
      <c r="CL17" s="163"/>
      <c r="CM17" s="26"/>
      <c r="CN17" s="26"/>
      <c r="CO17" s="326"/>
      <c r="CP17" s="326"/>
      <c r="CQ17" s="26"/>
      <c r="CR17" s="26"/>
      <c r="CS17" s="326"/>
      <c r="CT17" s="326"/>
      <c r="CU17" s="326"/>
      <c r="CV17" s="326"/>
      <c r="CW17" s="326"/>
      <c r="CX17" s="326"/>
      <c r="CY17" s="26"/>
      <c r="CZ17" s="26"/>
      <c r="DA17" s="326"/>
      <c r="DB17" s="326"/>
      <c r="DC17" s="26"/>
      <c r="DD17" s="26"/>
      <c r="DE17" s="326"/>
      <c r="DF17" s="326"/>
      <c r="DG17" s="26"/>
      <c r="DH17" s="26"/>
      <c r="DI17" s="326"/>
      <c r="DJ17" s="326"/>
      <c r="DK17" s="26"/>
      <c r="DL17" s="26"/>
      <c r="DM17" s="326">
        <v>634.4</v>
      </c>
      <c r="DN17" s="326">
        <v>258.55696999999998</v>
      </c>
      <c r="DO17" s="26">
        <f>DN17/DM17*100</f>
        <v>40.756142812105921</v>
      </c>
      <c r="DP17" s="26"/>
      <c r="DQ17" s="326"/>
      <c r="DR17" s="326"/>
      <c r="DS17" s="26"/>
      <c r="DT17" s="26"/>
      <c r="DU17" s="326"/>
      <c r="DV17" s="326"/>
      <c r="DW17" s="26"/>
      <c r="DX17" s="26"/>
      <c r="DY17" s="326"/>
      <c r="DZ17" s="326"/>
      <c r="EA17" s="26"/>
      <c r="EB17" s="26"/>
      <c r="EC17" s="326"/>
      <c r="ED17" s="326"/>
      <c r="EE17" s="26"/>
      <c r="EF17" s="326">
        <v>1250</v>
      </c>
      <c r="EG17" s="326">
        <v>1250</v>
      </c>
      <c r="EH17" s="326">
        <v>1250</v>
      </c>
      <c r="EI17" s="26">
        <f>EH17/EG17*100</f>
        <v>100</v>
      </c>
      <c r="EJ17" s="326"/>
      <c r="EK17" s="326"/>
      <c r="EL17" s="326"/>
      <c r="EM17" s="26"/>
      <c r="EN17" s="326"/>
      <c r="EO17" s="326"/>
      <c r="EP17" s="326"/>
      <c r="EQ17" s="26"/>
      <c r="ER17" s="26"/>
      <c r="ES17" s="326"/>
      <c r="ET17" s="326"/>
      <c r="EU17" s="26"/>
      <c r="EV17" s="26"/>
      <c r="EW17" s="326"/>
      <c r="EX17" s="326"/>
      <c r="EY17" s="26"/>
      <c r="EZ17" s="26"/>
      <c r="FA17" s="326">
        <v>4554</v>
      </c>
      <c r="FB17" s="326">
        <v>4424.7973899999997</v>
      </c>
      <c r="FC17" s="26">
        <f>FB17/FA17*100</f>
        <v>97.162876372419845</v>
      </c>
      <c r="FD17" s="26"/>
      <c r="FE17" s="326"/>
      <c r="FF17" s="326"/>
      <c r="FG17" s="26"/>
      <c r="FH17" s="326"/>
      <c r="FI17" s="326">
        <v>1046</v>
      </c>
      <c r="FJ17" s="326">
        <v>856.16227000000003</v>
      </c>
      <c r="FK17" s="26">
        <f>FJ17/FI17*100</f>
        <v>81.851077437858507</v>
      </c>
      <c r="FL17" s="326"/>
      <c r="FM17" s="326"/>
      <c r="FN17" s="326">
        <v>0</v>
      </c>
      <c r="FO17" s="26"/>
      <c r="FP17" s="326"/>
      <c r="FQ17" s="326"/>
      <c r="FR17" s="326"/>
      <c r="FS17" s="26"/>
      <c r="FT17" s="326"/>
      <c r="FU17" s="326">
        <v>210</v>
      </c>
      <c r="FV17" s="326">
        <v>210</v>
      </c>
      <c r="FW17" s="26">
        <f t="shared" si="28"/>
        <v>100</v>
      </c>
      <c r="FX17" s="326"/>
      <c r="FY17" s="326"/>
      <c r="FZ17" s="326"/>
      <c r="GA17" s="26"/>
      <c r="GB17" s="326"/>
      <c r="GC17" s="326"/>
      <c r="GD17" s="326"/>
      <c r="GE17" s="26"/>
      <c r="GF17" s="326"/>
      <c r="GG17" s="326"/>
      <c r="GH17" s="326"/>
      <c r="GI17" s="26"/>
      <c r="GJ17" s="326"/>
      <c r="GK17" s="326"/>
      <c r="GL17" s="326"/>
      <c r="GM17" s="26"/>
      <c r="GN17" s="326"/>
      <c r="GO17" s="326"/>
      <c r="GP17" s="326"/>
      <c r="GQ17" s="26"/>
      <c r="GR17" s="326"/>
      <c r="GS17" s="326"/>
      <c r="GT17" s="326"/>
      <c r="GU17" s="26"/>
      <c r="GV17" s="326"/>
      <c r="GW17" s="326"/>
      <c r="GX17" s="326"/>
      <c r="GY17" s="26"/>
      <c r="GZ17" s="326"/>
      <c r="HA17" s="326"/>
      <c r="HB17" s="326"/>
      <c r="HC17" s="26"/>
      <c r="HD17" s="326"/>
      <c r="HE17" s="326"/>
      <c r="HF17" s="326"/>
      <c r="HG17" s="26"/>
      <c r="HH17" s="326"/>
      <c r="HI17" s="326"/>
      <c r="HJ17" s="326"/>
      <c r="HK17" s="26"/>
      <c r="HL17" s="326"/>
      <c r="HM17" s="326"/>
      <c r="HN17" s="326"/>
      <c r="HO17" s="26"/>
      <c r="HP17" s="326"/>
      <c r="HQ17" s="326"/>
      <c r="HR17" s="326"/>
      <c r="HS17" s="26"/>
      <c r="HT17" s="326"/>
      <c r="HU17" s="326"/>
      <c r="HV17" s="326"/>
      <c r="HW17" s="26"/>
      <c r="HX17" s="326"/>
      <c r="HY17" s="326"/>
      <c r="HZ17" s="326"/>
      <c r="IA17" s="26"/>
      <c r="IB17" s="326"/>
      <c r="IC17" s="326"/>
      <c r="ID17" s="326"/>
      <c r="IE17" s="26"/>
      <c r="IF17" s="326"/>
      <c r="IG17" s="326"/>
      <c r="IH17" s="326"/>
      <c r="II17" s="26"/>
      <c r="IJ17" s="326"/>
      <c r="IK17" s="326"/>
      <c r="IL17" s="326"/>
      <c r="IM17" s="26"/>
      <c r="IN17" s="326"/>
      <c r="IO17" s="326"/>
      <c r="IP17" s="326"/>
      <c r="IQ17" s="26"/>
      <c r="IR17" s="326"/>
      <c r="IS17" s="326"/>
      <c r="IT17" s="326"/>
      <c r="IU17" s="26"/>
      <c r="IV17" s="326"/>
      <c r="IW17" s="326"/>
      <c r="IX17" s="326"/>
      <c r="IY17" s="26"/>
      <c r="IZ17" s="326"/>
      <c r="JA17" s="326"/>
      <c r="JB17" s="326"/>
      <c r="JC17" s="26"/>
      <c r="JD17" s="326"/>
      <c r="JE17" s="326">
        <v>299.5</v>
      </c>
      <c r="JF17" s="326">
        <v>139.76057999999998</v>
      </c>
      <c r="JG17" s="26">
        <f t="shared" si="40"/>
        <v>46.664634390651081</v>
      </c>
      <c r="JH17" s="326"/>
      <c r="JI17" s="326"/>
      <c r="JJ17" s="326"/>
      <c r="JK17" s="26"/>
      <c r="JL17" s="326"/>
      <c r="JM17" s="326"/>
      <c r="JN17" s="326"/>
      <c r="JO17" s="26"/>
      <c r="JP17" s="326"/>
      <c r="JQ17" s="326"/>
      <c r="JR17" s="326"/>
      <c r="JS17" s="26"/>
      <c r="JT17" s="326"/>
      <c r="JU17" s="326"/>
      <c r="JV17" s="326"/>
      <c r="JW17" s="26"/>
      <c r="JX17" s="326"/>
      <c r="JY17" s="326"/>
      <c r="JZ17" s="326"/>
      <c r="KA17" s="26"/>
      <c r="KB17" s="326"/>
      <c r="KC17" s="326">
        <v>338.4</v>
      </c>
      <c r="KD17" s="326"/>
      <c r="KE17" s="26"/>
      <c r="KF17" s="326"/>
      <c r="KG17" s="326"/>
      <c r="KH17" s="326"/>
      <c r="KI17" s="26"/>
      <c r="KJ17" s="326"/>
      <c r="KK17" s="326"/>
      <c r="KL17" s="326"/>
      <c r="KM17" s="26"/>
      <c r="KN17" s="326"/>
      <c r="KO17" s="326"/>
      <c r="KP17" s="326"/>
      <c r="KQ17" s="26"/>
      <c r="KR17" s="326"/>
      <c r="KS17" s="326"/>
      <c r="KT17" s="326"/>
      <c r="KU17" s="26"/>
      <c r="KV17" s="326"/>
      <c r="KW17" s="326">
        <v>59.863999999999997</v>
      </c>
      <c r="KX17" s="326">
        <v>59.863999999999997</v>
      </c>
      <c r="KY17" s="26">
        <f t="shared" si="41"/>
        <v>100</v>
      </c>
      <c r="KZ17" s="326"/>
      <c r="LA17" s="326">
        <v>320</v>
      </c>
      <c r="LB17" s="326">
        <v>320</v>
      </c>
      <c r="LC17" s="26">
        <f t="shared" si="31"/>
        <v>100</v>
      </c>
      <c r="LD17" s="326"/>
      <c r="LE17" s="326"/>
      <c r="LF17" s="326"/>
      <c r="LG17" s="26"/>
      <c r="LH17" s="326"/>
      <c r="LI17" s="326"/>
      <c r="LJ17" s="326"/>
      <c r="LK17" s="26"/>
      <c r="LL17" s="326"/>
      <c r="LM17" s="326"/>
      <c r="LN17" s="326"/>
      <c r="LO17" s="26"/>
      <c r="LP17" s="326"/>
      <c r="LQ17" s="326"/>
      <c r="LR17" s="326"/>
      <c r="LS17" s="26"/>
      <c r="LT17" s="326"/>
      <c r="LU17" s="326"/>
      <c r="LV17" s="326"/>
      <c r="LW17" s="26"/>
      <c r="LX17" s="326"/>
      <c r="LY17" s="326"/>
      <c r="LZ17" s="326"/>
      <c r="MA17" s="26"/>
    </row>
    <row r="18" spans="1:339" ht="15.75" x14ac:dyDescent="0.25">
      <c r="A18" s="22" t="s">
        <v>151</v>
      </c>
      <c r="B18" s="30">
        <f t="shared" si="23"/>
        <v>0</v>
      </c>
      <c r="C18" s="30">
        <f t="shared" si="16"/>
        <v>25000</v>
      </c>
      <c r="D18" s="30">
        <f t="shared" si="34"/>
        <v>25000</v>
      </c>
      <c r="E18" s="30">
        <f t="shared" si="35"/>
        <v>0</v>
      </c>
      <c r="F18" s="30">
        <f t="shared" si="17"/>
        <v>17799.91029</v>
      </c>
      <c r="G18" s="27">
        <f t="shared" si="0"/>
        <v>71.199641159999999</v>
      </c>
      <c r="H18" s="75"/>
      <c r="I18" s="75"/>
      <c r="J18" s="75"/>
      <c r="K18" s="27"/>
      <c r="L18" s="75"/>
      <c r="M18" s="75"/>
      <c r="N18" s="75"/>
      <c r="O18" s="26"/>
      <c r="P18" s="75"/>
      <c r="Q18" s="75"/>
      <c r="R18" s="75"/>
      <c r="S18" s="26"/>
      <c r="T18" s="75"/>
      <c r="U18" s="75"/>
      <c r="V18" s="75"/>
      <c r="W18" s="26"/>
      <c r="X18" s="75"/>
      <c r="Y18" s="75"/>
      <c r="Z18" s="75"/>
      <c r="AA18" s="26"/>
      <c r="AB18" s="75"/>
      <c r="AC18" s="75"/>
      <c r="AD18" s="75"/>
      <c r="AE18" s="26"/>
      <c r="AF18" s="26"/>
      <c r="AG18" s="75"/>
      <c r="AH18" s="75"/>
      <c r="AI18" s="75"/>
      <c r="AJ18" s="75"/>
      <c r="AK18" s="75"/>
      <c r="AL18" s="75"/>
      <c r="AM18" s="75"/>
      <c r="AN18" s="75"/>
      <c r="AO18" s="75"/>
      <c r="AP18" s="75"/>
      <c r="AQ18" s="26"/>
      <c r="AR18" s="26"/>
      <c r="AS18" s="75"/>
      <c r="AT18" s="75"/>
      <c r="AU18" s="26"/>
      <c r="AV18" s="26"/>
      <c r="AW18" s="30"/>
      <c r="AX18" s="30"/>
      <c r="AY18" s="26"/>
      <c r="AZ18" s="26"/>
      <c r="BA18" s="75"/>
      <c r="BB18" s="75"/>
      <c r="BC18" s="26"/>
      <c r="BD18" s="26"/>
      <c r="BE18" s="75"/>
      <c r="BF18" s="75"/>
      <c r="BG18" s="26"/>
      <c r="BH18" s="75"/>
      <c r="BI18" s="75"/>
      <c r="BJ18" s="75"/>
      <c r="BK18" s="26"/>
      <c r="BL18" s="75"/>
      <c r="BM18" s="75"/>
      <c r="BN18" s="75"/>
      <c r="BO18" s="26"/>
      <c r="BP18" s="26"/>
      <c r="BQ18" s="75"/>
      <c r="BR18" s="75"/>
      <c r="BS18" s="26"/>
      <c r="BT18" s="26"/>
      <c r="BU18" s="75"/>
      <c r="BV18" s="75"/>
      <c r="BW18" s="26"/>
      <c r="BX18" s="26"/>
      <c r="BY18" s="30"/>
      <c r="BZ18" s="75"/>
      <c r="CA18" s="26"/>
      <c r="CB18" s="26"/>
      <c r="CC18" s="30"/>
      <c r="CD18" s="75"/>
      <c r="CE18" s="26"/>
      <c r="CF18" s="26"/>
      <c r="CG18" s="30"/>
      <c r="CH18" s="75"/>
      <c r="CI18" s="26"/>
      <c r="CJ18" s="30"/>
      <c r="CK18" s="30"/>
      <c r="CL18" s="75"/>
      <c r="CM18" s="26"/>
      <c r="CN18" s="26"/>
      <c r="CO18" s="30"/>
      <c r="CP18" s="30"/>
      <c r="CQ18" s="26"/>
      <c r="CR18" s="26"/>
      <c r="CS18" s="75"/>
      <c r="CT18" s="75"/>
      <c r="CU18" s="326"/>
      <c r="CV18" s="326"/>
      <c r="CW18" s="30"/>
      <c r="CX18" s="75"/>
      <c r="CY18" s="26"/>
      <c r="CZ18" s="26"/>
      <c r="DA18" s="30"/>
      <c r="DB18" s="75"/>
      <c r="DC18" s="26"/>
      <c r="DD18" s="26"/>
      <c r="DE18" s="30"/>
      <c r="DF18" s="30">
        <v>0</v>
      </c>
      <c r="DG18" s="26"/>
      <c r="DH18" s="26"/>
      <c r="DI18" s="30"/>
      <c r="DJ18" s="30"/>
      <c r="DK18" s="26"/>
      <c r="DL18" s="26"/>
      <c r="DM18" s="30"/>
      <c r="DN18" s="30"/>
      <c r="DO18" s="26"/>
      <c r="DP18" s="26"/>
      <c r="DQ18" s="30"/>
      <c r="DR18" s="30"/>
      <c r="DS18" s="26"/>
      <c r="DT18" s="26"/>
      <c r="DU18" s="30"/>
      <c r="DV18" s="30"/>
      <c r="DW18" s="26"/>
      <c r="DX18" s="26"/>
      <c r="DY18" s="30"/>
      <c r="DZ18" s="30"/>
      <c r="EA18" s="26"/>
      <c r="EB18" s="26"/>
      <c r="EC18" s="30"/>
      <c r="ED18" s="30"/>
      <c r="EE18" s="26"/>
      <c r="EF18" s="30"/>
      <c r="EG18" s="30"/>
      <c r="EH18" s="30"/>
      <c r="EI18" s="26"/>
      <c r="EJ18" s="30"/>
      <c r="EK18" s="30"/>
      <c r="EL18" s="30"/>
      <c r="EM18" s="26"/>
      <c r="EN18" s="30"/>
      <c r="EO18" s="30"/>
      <c r="EP18" s="30"/>
      <c r="EQ18" s="26"/>
      <c r="ER18" s="26"/>
      <c r="ES18" s="30"/>
      <c r="ET18" s="75"/>
      <c r="EU18" s="26"/>
      <c r="EV18" s="26"/>
      <c r="EW18" s="30"/>
      <c r="EX18" s="75"/>
      <c r="EY18" s="26"/>
      <c r="EZ18" s="26"/>
      <c r="FA18" s="30"/>
      <c r="FB18" s="30"/>
      <c r="FC18" s="26"/>
      <c r="FD18" s="26"/>
      <c r="FE18" s="30"/>
      <c r="FF18" s="75"/>
      <c r="FG18" s="26"/>
      <c r="FH18" s="30"/>
      <c r="FI18" s="30"/>
      <c r="FJ18" s="30"/>
      <c r="FK18" s="26"/>
      <c r="FL18" s="30"/>
      <c r="FM18" s="30"/>
      <c r="FN18" s="30"/>
      <c r="FO18" s="26"/>
      <c r="FP18" s="30"/>
      <c r="FQ18" s="30"/>
      <c r="FR18" s="30"/>
      <c r="FS18" s="26"/>
      <c r="FT18" s="30"/>
      <c r="FU18" s="30"/>
      <c r="FV18" s="30"/>
      <c r="FW18" s="26"/>
      <c r="FX18" s="30"/>
      <c r="FY18" s="30"/>
      <c r="FZ18" s="30"/>
      <c r="GA18" s="26"/>
      <c r="GB18" s="30"/>
      <c r="GC18" s="30"/>
      <c r="GD18" s="30"/>
      <c r="GE18" s="26"/>
      <c r="GF18" s="30"/>
      <c r="GG18" s="30"/>
      <c r="GH18" s="30"/>
      <c r="GI18" s="26"/>
      <c r="GJ18" s="30"/>
      <c r="GK18" s="30"/>
      <c r="GL18" s="30"/>
      <c r="GM18" s="26"/>
      <c r="GN18" s="30"/>
      <c r="GO18" s="30"/>
      <c r="GP18" s="30"/>
      <c r="GQ18" s="26"/>
      <c r="GR18" s="30"/>
      <c r="GS18" s="30"/>
      <c r="GT18" s="30"/>
      <c r="GU18" s="26"/>
      <c r="GV18" s="30"/>
      <c r="GW18" s="30">
        <v>20000</v>
      </c>
      <c r="GX18" s="30">
        <v>17799.91029</v>
      </c>
      <c r="GY18" s="26">
        <f t="shared" si="38"/>
        <v>88.999551449999998</v>
      </c>
      <c r="GZ18" s="30"/>
      <c r="HA18" s="30">
        <v>5000</v>
      </c>
      <c r="HB18" s="30"/>
      <c r="HC18" s="26"/>
      <c r="HD18" s="30"/>
      <c r="HE18" s="30"/>
      <c r="HF18" s="30"/>
      <c r="HG18" s="26"/>
      <c r="HH18" s="30"/>
      <c r="HI18" s="30"/>
      <c r="HJ18" s="30"/>
      <c r="HK18" s="26"/>
      <c r="HL18" s="30"/>
      <c r="HM18" s="30"/>
      <c r="HN18" s="30"/>
      <c r="HO18" s="26"/>
      <c r="HP18" s="30"/>
      <c r="HQ18" s="30"/>
      <c r="HR18" s="30"/>
      <c r="HS18" s="26"/>
      <c r="HT18" s="30"/>
      <c r="HU18" s="30"/>
      <c r="HV18" s="30"/>
      <c r="HW18" s="26"/>
      <c r="HX18" s="30"/>
      <c r="HY18" s="30"/>
      <c r="HZ18" s="30"/>
      <c r="IA18" s="26"/>
      <c r="IB18" s="30"/>
      <c r="IC18" s="30"/>
      <c r="ID18" s="30"/>
      <c r="IE18" s="26"/>
      <c r="IF18" s="30"/>
      <c r="IG18" s="30"/>
      <c r="IH18" s="30"/>
      <c r="II18" s="26"/>
      <c r="IJ18" s="30"/>
      <c r="IK18" s="30"/>
      <c r="IL18" s="30"/>
      <c r="IM18" s="26"/>
      <c r="IN18" s="30"/>
      <c r="IO18" s="30"/>
      <c r="IP18" s="30"/>
      <c r="IQ18" s="26"/>
      <c r="IR18" s="30"/>
      <c r="IS18" s="30"/>
      <c r="IT18" s="30"/>
      <c r="IU18" s="26"/>
      <c r="IV18" s="30"/>
      <c r="IW18" s="30"/>
      <c r="IX18" s="30"/>
      <c r="IY18" s="26"/>
      <c r="IZ18" s="30"/>
      <c r="JA18" s="30"/>
      <c r="JB18" s="30"/>
      <c r="JC18" s="26"/>
      <c r="JD18" s="30"/>
      <c r="JE18" s="30"/>
      <c r="JF18" s="30"/>
      <c r="JG18" s="26"/>
      <c r="JH18" s="30"/>
      <c r="JI18" s="30"/>
      <c r="JJ18" s="30"/>
      <c r="JK18" s="26"/>
      <c r="JL18" s="30"/>
      <c r="JM18" s="30"/>
      <c r="JN18" s="30"/>
      <c r="JO18" s="26"/>
      <c r="JP18" s="30"/>
      <c r="JQ18" s="30"/>
      <c r="JR18" s="30"/>
      <c r="JS18" s="26"/>
      <c r="JT18" s="30"/>
      <c r="JU18" s="30"/>
      <c r="JV18" s="30"/>
      <c r="JW18" s="26"/>
      <c r="JX18" s="30"/>
      <c r="JY18" s="30"/>
      <c r="JZ18" s="30"/>
      <c r="KA18" s="26"/>
      <c r="KB18" s="30"/>
      <c r="KC18" s="30"/>
      <c r="KD18" s="30"/>
      <c r="KE18" s="26"/>
      <c r="KF18" s="30"/>
      <c r="KG18" s="30"/>
      <c r="KH18" s="30"/>
      <c r="KI18" s="26"/>
      <c r="KJ18" s="30"/>
      <c r="KK18" s="30"/>
      <c r="KL18" s="30"/>
      <c r="KM18" s="26"/>
      <c r="KN18" s="30"/>
      <c r="KO18" s="30"/>
      <c r="KP18" s="30"/>
      <c r="KQ18" s="26"/>
      <c r="KR18" s="30"/>
      <c r="KS18" s="30"/>
      <c r="KT18" s="30"/>
      <c r="KU18" s="26"/>
      <c r="KV18" s="30"/>
      <c r="KW18" s="30"/>
      <c r="KX18" s="30"/>
      <c r="KY18" s="26"/>
      <c r="KZ18" s="30"/>
      <c r="LA18" s="30"/>
      <c r="LB18" s="30"/>
      <c r="LC18" s="26"/>
      <c r="LD18" s="30"/>
      <c r="LE18" s="30"/>
      <c r="LF18" s="30"/>
      <c r="LG18" s="26"/>
      <c r="LH18" s="30"/>
      <c r="LI18" s="30"/>
      <c r="LJ18" s="30"/>
      <c r="LK18" s="26"/>
      <c r="LL18" s="30"/>
      <c r="LM18" s="30"/>
      <c r="LN18" s="30"/>
      <c r="LO18" s="26"/>
      <c r="LP18" s="30"/>
      <c r="LQ18" s="30"/>
      <c r="LR18" s="30"/>
      <c r="LS18" s="26"/>
      <c r="LT18" s="30"/>
      <c r="LU18" s="30"/>
      <c r="LV18" s="30"/>
      <c r="LW18" s="26"/>
      <c r="LX18" s="30"/>
      <c r="LY18" s="30"/>
      <c r="LZ18" s="30"/>
      <c r="MA18" s="26"/>
    </row>
    <row r="19" spans="1:339" s="18" customFormat="1" ht="31.5" x14ac:dyDescent="0.25">
      <c r="A19" s="148" t="s">
        <v>153</v>
      </c>
      <c r="B19" s="75">
        <f t="shared" si="23"/>
        <v>10312.700000000001</v>
      </c>
      <c r="C19" s="75">
        <f t="shared" si="16"/>
        <v>114219.82488</v>
      </c>
      <c r="D19" s="75">
        <f t="shared" si="34"/>
        <v>97375.2</v>
      </c>
      <c r="E19" s="75">
        <f t="shared" si="35"/>
        <v>16844.624879999999</v>
      </c>
      <c r="F19" s="75">
        <f t="shared" si="17"/>
        <v>80087.622160000014</v>
      </c>
      <c r="G19" s="29">
        <f t="shared" si="0"/>
        <v>70.117094159565141</v>
      </c>
      <c r="H19" s="75">
        <f>H20+H21+H22+H23</f>
        <v>0</v>
      </c>
      <c r="I19" s="75">
        <f>I20+I21+I22+I23</f>
        <v>0</v>
      </c>
      <c r="J19" s="75">
        <f>J20+J21+J22+J23</f>
        <v>0</v>
      </c>
      <c r="K19" s="29"/>
      <c r="L19" s="75">
        <f t="shared" ref="L19" si="42">L20+L21+L22+L23</f>
        <v>1400.4</v>
      </c>
      <c r="M19" s="75">
        <f t="shared" ref="M19:N19" si="43">M20+M21+M22+M23</f>
        <v>1400.4</v>
      </c>
      <c r="N19" s="75">
        <f t="shared" si="43"/>
        <v>1400.4</v>
      </c>
      <c r="O19" s="28">
        <f>N19/M19*100</f>
        <v>100</v>
      </c>
      <c r="P19" s="75">
        <f>P20+P21+P22+P23</f>
        <v>0</v>
      </c>
      <c r="Q19" s="75">
        <f>Q20+Q21+Q22+Q23</f>
        <v>0</v>
      </c>
      <c r="R19" s="75">
        <f>R20+R21+R22+R23</f>
        <v>0</v>
      </c>
      <c r="S19" s="28"/>
      <c r="T19" s="75">
        <f>T20+T21+T22+T23</f>
        <v>4578</v>
      </c>
      <c r="U19" s="75">
        <f>U20+U21+U22+U23</f>
        <v>4578</v>
      </c>
      <c r="V19" s="75">
        <f>V20+V21+V22+V23</f>
        <v>3164.8442200000004</v>
      </c>
      <c r="W19" s="28">
        <f>V19/U19*100</f>
        <v>69.131590650939273</v>
      </c>
      <c r="X19" s="75">
        <f>X20+X21+X22+X23</f>
        <v>918</v>
      </c>
      <c r="Y19" s="75">
        <f>Y20+Y21+Y22+Y23</f>
        <v>918</v>
      </c>
      <c r="Z19" s="75">
        <f>Z20+Z21+Z22+Z23</f>
        <v>344.50578999999999</v>
      </c>
      <c r="AA19" s="28">
        <f>Z19/Y19*100</f>
        <v>37.527863834422661</v>
      </c>
      <c r="AB19" s="75">
        <f>AB20+AB21+AB22+AB23</f>
        <v>0</v>
      </c>
      <c r="AC19" s="75">
        <f>AC20+AC21+AC22+AC23</f>
        <v>0</v>
      </c>
      <c r="AD19" s="75">
        <f>AD20+AD21+AD22+AD23</f>
        <v>0</v>
      </c>
      <c r="AE19" s="28"/>
      <c r="AF19" s="28"/>
      <c r="AG19" s="75">
        <f t="shared" ref="AG19:AM19" si="44">AG20+AG21+AG22+AG23</f>
        <v>0</v>
      </c>
      <c r="AH19" s="75">
        <f t="shared" si="44"/>
        <v>0</v>
      </c>
      <c r="AI19" s="75">
        <f t="shared" si="44"/>
        <v>0</v>
      </c>
      <c r="AJ19" s="75">
        <f t="shared" ref="AJ19" si="45">AJ20+AJ21+AJ22+AJ23</f>
        <v>0</v>
      </c>
      <c r="AK19" s="75">
        <f t="shared" si="44"/>
        <v>0</v>
      </c>
      <c r="AL19" s="75">
        <f t="shared" si="44"/>
        <v>0</v>
      </c>
      <c r="AM19" s="75">
        <f t="shared" si="44"/>
        <v>0</v>
      </c>
      <c r="AN19" s="75">
        <f>AN20+AN21+AN22+AN23</f>
        <v>0</v>
      </c>
      <c r="AO19" s="75">
        <f>AO20+AO21+AO22+AO23</f>
        <v>1500</v>
      </c>
      <c r="AP19" s="75">
        <f>AP20+AP21+AP22+AP23</f>
        <v>1500</v>
      </c>
      <c r="AQ19" s="28">
        <f>AP19/AO19*100</f>
        <v>100</v>
      </c>
      <c r="AR19" s="28"/>
      <c r="AS19" s="75">
        <f>AS20+AS21+AS22+AS23</f>
        <v>0</v>
      </c>
      <c r="AT19" s="75">
        <f>AT20+AT21+AT22+AT23</f>
        <v>0</v>
      </c>
      <c r="AU19" s="28"/>
      <c r="AV19" s="28"/>
      <c r="AW19" s="75">
        <f>AW20+AW21+AW22+AW23</f>
        <v>0</v>
      </c>
      <c r="AX19" s="75">
        <f>AX20+AX21+AX22+AX23</f>
        <v>0</v>
      </c>
      <c r="AY19" s="28"/>
      <c r="AZ19" s="28"/>
      <c r="BA19" s="75">
        <f>BA20+BA21+BA22+BA23</f>
        <v>0</v>
      </c>
      <c r="BB19" s="75">
        <f>BB20+BB21+BB22+BB23</f>
        <v>0</v>
      </c>
      <c r="BC19" s="28"/>
      <c r="BD19" s="28"/>
      <c r="BE19" s="75">
        <f>BE20+BE21+BE22+BE23</f>
        <v>0</v>
      </c>
      <c r="BF19" s="75">
        <f>BF20+BF21+BF22+BF23</f>
        <v>0</v>
      </c>
      <c r="BG19" s="28"/>
      <c r="BH19" s="75"/>
      <c r="BI19" s="75"/>
      <c r="BJ19" s="75"/>
      <c r="BK19" s="28"/>
      <c r="BL19" s="75">
        <f>BL20+BL21+BL22+BL23</f>
        <v>2166.3000000000002</v>
      </c>
      <c r="BM19" s="75">
        <f>BM20+BM21+BM22+BM23</f>
        <v>2166.3000000000002</v>
      </c>
      <c r="BN19" s="75">
        <f>BN20+BN21+BN22+BN23</f>
        <v>1904.1478</v>
      </c>
      <c r="BO19" s="28">
        <f>BN19/BM19*100</f>
        <v>87.898619766422001</v>
      </c>
      <c r="BP19" s="28"/>
      <c r="BQ19" s="75">
        <f>BQ20+BQ21+BQ22+BQ23</f>
        <v>0</v>
      </c>
      <c r="BR19" s="75">
        <f>BR20+BR21+BR22+BR23</f>
        <v>0</v>
      </c>
      <c r="BS19" s="28"/>
      <c r="BT19" s="28"/>
      <c r="BU19" s="75">
        <f>BU20+BU21+BU22+BU23</f>
        <v>0</v>
      </c>
      <c r="BV19" s="75">
        <f>BV20+BV21+BV22+BV23</f>
        <v>0</v>
      </c>
      <c r="BW19" s="28"/>
      <c r="BX19" s="28"/>
      <c r="BY19" s="75">
        <f>BY20+BY21+BY22+BY23</f>
        <v>0</v>
      </c>
      <c r="BZ19" s="75">
        <f>BZ20+BZ21+BZ22+BZ23</f>
        <v>0</v>
      </c>
      <c r="CA19" s="28"/>
      <c r="CB19" s="28"/>
      <c r="CC19" s="75">
        <f>CC20+CC21+CC22+CC23</f>
        <v>0</v>
      </c>
      <c r="CD19" s="75">
        <f>CD20+CD21+CD22+CD23</f>
        <v>0</v>
      </c>
      <c r="CE19" s="28"/>
      <c r="CF19" s="28"/>
      <c r="CG19" s="75">
        <f>CG20+CG21+CG22+CG23</f>
        <v>0</v>
      </c>
      <c r="CH19" s="75">
        <f>CH20+CH21+CH22+CH23</f>
        <v>0</v>
      </c>
      <c r="CI19" s="28"/>
      <c r="CJ19" s="75">
        <f>CJ20+CJ21+CJ22+CJ23</f>
        <v>0</v>
      </c>
      <c r="CK19" s="75">
        <f>CK20+CK21+CK22+CK23</f>
        <v>0</v>
      </c>
      <c r="CL19" s="75">
        <f>CL20+CL21+CL22+CL23</f>
        <v>0</v>
      </c>
      <c r="CM19" s="28"/>
      <c r="CN19" s="28"/>
      <c r="CO19" s="75">
        <f>CO20+CO21+CO22+CO23</f>
        <v>0</v>
      </c>
      <c r="CP19" s="75">
        <f>CP20+CP21+CP22+CP23</f>
        <v>0</v>
      </c>
      <c r="CQ19" s="28"/>
      <c r="CR19" s="28"/>
      <c r="CS19" s="75">
        <f>CS20+CS21+CS22+CS23</f>
        <v>0</v>
      </c>
      <c r="CT19" s="75">
        <f>CT20+CT21+CT22+CT23</f>
        <v>0</v>
      </c>
      <c r="CU19" s="165"/>
      <c r="CV19" s="165"/>
      <c r="CW19" s="75">
        <f>CW20+CW21+CW22+CW23</f>
        <v>0</v>
      </c>
      <c r="CX19" s="75">
        <f>CX20+CX21+CX22+CX23</f>
        <v>0</v>
      </c>
      <c r="CY19" s="28"/>
      <c r="CZ19" s="28"/>
      <c r="DA19" s="75">
        <f>DA20+DA21+DA22+DA23</f>
        <v>0</v>
      </c>
      <c r="DB19" s="75">
        <f>DB20+DB21+DB22+DB23</f>
        <v>0</v>
      </c>
      <c r="DC19" s="28"/>
      <c r="DD19" s="28"/>
      <c r="DE19" s="75">
        <f>DE20+DE21+DE22+DE23</f>
        <v>50000</v>
      </c>
      <c r="DF19" s="75">
        <f>DF20+DF21+DF22+DF23</f>
        <v>49688.403680000003</v>
      </c>
      <c r="DG19" s="28">
        <f>DF19/DE19*100</f>
        <v>99.376807360000015</v>
      </c>
      <c r="DH19" s="28"/>
      <c r="DI19" s="75"/>
      <c r="DJ19" s="75"/>
      <c r="DK19" s="28"/>
      <c r="DL19" s="28"/>
      <c r="DM19" s="75">
        <f>DM20+DM21+DM22+DM23</f>
        <v>634.4</v>
      </c>
      <c r="DN19" s="75">
        <f>DN20+DN21+DN22+DN23</f>
        <v>441.13761999999997</v>
      </c>
      <c r="DO19" s="28">
        <f>DN19/DM19*100</f>
        <v>69.536194829760404</v>
      </c>
      <c r="DP19" s="28"/>
      <c r="DQ19" s="75"/>
      <c r="DR19" s="75"/>
      <c r="DS19" s="28"/>
      <c r="DT19" s="28"/>
      <c r="DU19" s="75"/>
      <c r="DV19" s="75"/>
      <c r="DW19" s="28"/>
      <c r="DX19" s="28"/>
      <c r="DY19" s="75"/>
      <c r="DZ19" s="75"/>
      <c r="EA19" s="28"/>
      <c r="EB19" s="28"/>
      <c r="EC19" s="75">
        <f>SUM(EC20:EC23)</f>
        <v>1625.8779999999999</v>
      </c>
      <c r="ED19" s="75">
        <f>SUM(ED20:ED23)</f>
        <v>1625.8779999999999</v>
      </c>
      <c r="EE19" s="28">
        <f>ED19/EC19*100</f>
        <v>100</v>
      </c>
      <c r="EF19" s="75">
        <f>EF20+EF21+EF22+EF23</f>
        <v>1250</v>
      </c>
      <c r="EG19" s="75">
        <f>EG20+EG21+EG22+EG23</f>
        <v>1250</v>
      </c>
      <c r="EH19" s="75">
        <f>EH20+EH21+EH22+EH23</f>
        <v>1250</v>
      </c>
      <c r="EI19" s="28">
        <f t="shared" ref="EI19:EI20" si="46">EH19/EG19*100</f>
        <v>100</v>
      </c>
      <c r="EJ19" s="75"/>
      <c r="EK19" s="75">
        <f>EK20+EK21+EK22+EK23</f>
        <v>2000</v>
      </c>
      <c r="EL19" s="75">
        <f>EL20+EL21+EL22+EL23</f>
        <v>2000</v>
      </c>
      <c r="EM19" s="28">
        <f>EL19/EK19*100</f>
        <v>100</v>
      </c>
      <c r="EN19" s="75"/>
      <c r="EO19" s="75">
        <f>EO20+EO21+EO22+EO23</f>
        <v>0</v>
      </c>
      <c r="EP19" s="75">
        <f>EP20+EP21+EP22+EP23</f>
        <v>0</v>
      </c>
      <c r="EQ19" s="28"/>
      <c r="ER19" s="28"/>
      <c r="ES19" s="75">
        <f>ES20+ES21+ES22+ES23</f>
        <v>0</v>
      </c>
      <c r="ET19" s="75">
        <f>ET20+ET21+ET22+ET23</f>
        <v>0</v>
      </c>
      <c r="EU19" s="28"/>
      <c r="EV19" s="28"/>
      <c r="EW19" s="75">
        <f>EW20+EW21+EW22+EW23</f>
        <v>0</v>
      </c>
      <c r="EX19" s="75">
        <f>EX20+EX21+EX22+EX23</f>
        <v>0</v>
      </c>
      <c r="EY19" s="28"/>
      <c r="EZ19" s="28"/>
      <c r="FA19" s="75">
        <f>FA20+FA21+FA22+FA23</f>
        <v>4554</v>
      </c>
      <c r="FB19" s="75">
        <f>FB20+FB21+FB22+FB23</f>
        <v>0</v>
      </c>
      <c r="FC19" s="28">
        <f>FB19/FA19*100</f>
        <v>0</v>
      </c>
      <c r="FD19" s="28"/>
      <c r="FE19" s="75">
        <f>FE20+FE21+FE22+FE23</f>
        <v>0</v>
      </c>
      <c r="FF19" s="75">
        <f>FF20+FF21+FF22+FF23</f>
        <v>0</v>
      </c>
      <c r="FG19" s="28"/>
      <c r="FH19" s="75"/>
      <c r="FI19" s="75">
        <f>FI20+FI21+FI22+FI23</f>
        <v>2645.2</v>
      </c>
      <c r="FJ19" s="75">
        <f>FJ20+FJ21+FJ22+FJ23</f>
        <v>1453.01856</v>
      </c>
      <c r="FK19" s="28">
        <f t="shared" ref="FK19:FK20" si="47">FJ19/FI19*100</f>
        <v>54.93038560411312</v>
      </c>
      <c r="FL19" s="75"/>
      <c r="FM19" s="75">
        <f>FM20+FM21+FM22+FM23</f>
        <v>0</v>
      </c>
      <c r="FN19" s="75">
        <f>FN20+FN21+FN22+FN23</f>
        <v>0</v>
      </c>
      <c r="FO19" s="28"/>
      <c r="FP19" s="75"/>
      <c r="FQ19" s="75">
        <f>FQ20+FQ21+FQ22+FQ23</f>
        <v>14609.086879999999</v>
      </c>
      <c r="FR19" s="75">
        <f>FR20+FR21+FR22+FR23</f>
        <v>14609.086880000001</v>
      </c>
      <c r="FS19" s="28">
        <f t="shared" ref="FS19:FS23" si="48">FR19/FQ19*100</f>
        <v>100.00000000000003</v>
      </c>
      <c r="FT19" s="75"/>
      <c r="FU19" s="75">
        <f>FU20+FU21+FU22+FU23</f>
        <v>400</v>
      </c>
      <c r="FV19" s="75">
        <f>FV20+FV21+FV22+FV23</f>
        <v>400</v>
      </c>
      <c r="FW19" s="28">
        <f t="shared" si="28"/>
        <v>100</v>
      </c>
      <c r="FX19" s="75"/>
      <c r="FY19" s="75"/>
      <c r="FZ19" s="75"/>
      <c r="GA19" s="28"/>
      <c r="GB19" s="75"/>
      <c r="GC19" s="75"/>
      <c r="GD19" s="75"/>
      <c r="GE19" s="28"/>
      <c r="GF19" s="75"/>
      <c r="GG19" s="75">
        <f>GG20+GG21+GG22+GG23</f>
        <v>0</v>
      </c>
      <c r="GH19" s="75">
        <f>GH20+GH21+GH22+GH23</f>
        <v>0</v>
      </c>
      <c r="GI19" s="28"/>
      <c r="GJ19" s="75"/>
      <c r="GK19" s="75"/>
      <c r="GL19" s="75"/>
      <c r="GM19" s="28"/>
      <c r="GN19" s="75"/>
      <c r="GO19" s="75"/>
      <c r="GP19" s="75"/>
      <c r="GQ19" s="28"/>
      <c r="GR19" s="75"/>
      <c r="GS19" s="75">
        <f>GS20+GS21+GS22+GS23</f>
        <v>0</v>
      </c>
      <c r="GT19" s="75">
        <f>GT20+GT21+GT22+GT23</f>
        <v>0</v>
      </c>
      <c r="GU19" s="28"/>
      <c r="GV19" s="75"/>
      <c r="GW19" s="75">
        <f>GW20+GW21+GW22+GW23</f>
        <v>20000</v>
      </c>
      <c r="GX19" s="75">
        <f>GX20+GX21+GX22+GX23</f>
        <v>0</v>
      </c>
      <c r="GY19" s="28">
        <f t="shared" ref="GY19" si="49">GX19/GW19*100</f>
        <v>0</v>
      </c>
      <c r="GZ19" s="75"/>
      <c r="HA19" s="75">
        <f>HA20+HA21+HA22+HA23</f>
        <v>5000</v>
      </c>
      <c r="HB19" s="75">
        <f>HB20+HB21+HB22+HB23</f>
        <v>0</v>
      </c>
      <c r="HC19" s="28">
        <f t="shared" ref="HC19" si="50">HB19/HA19*100</f>
        <v>0</v>
      </c>
      <c r="HD19" s="75"/>
      <c r="HE19" s="75">
        <f>HE20+HE21+HE22+HE23</f>
        <v>0</v>
      </c>
      <c r="HF19" s="75">
        <f>HF20+HF21+HF22+HF23</f>
        <v>0</v>
      </c>
      <c r="HG19" s="28"/>
      <c r="HH19" s="75"/>
      <c r="HI19" s="75">
        <f>HI20+HI21+HI22+HI23</f>
        <v>0</v>
      </c>
      <c r="HJ19" s="75">
        <f>HJ20+HJ21+HJ22+HJ23</f>
        <v>0</v>
      </c>
      <c r="HK19" s="28"/>
      <c r="HL19" s="75"/>
      <c r="HM19" s="75">
        <f>HM20+HM21+HM22+HM23</f>
        <v>0</v>
      </c>
      <c r="HN19" s="75">
        <f>HN20+HN21+HN22+HN23</f>
        <v>0</v>
      </c>
      <c r="HO19" s="28"/>
      <c r="HP19" s="75"/>
      <c r="HQ19" s="75">
        <f>HQ20+HQ21+HQ22+HQ23</f>
        <v>0</v>
      </c>
      <c r="HR19" s="75">
        <f>HR20+HR21+HR22+HR23</f>
        <v>0</v>
      </c>
      <c r="HS19" s="28"/>
      <c r="HT19" s="75"/>
      <c r="HU19" s="75">
        <f>HU20+HU21+HU22+HU23</f>
        <v>0</v>
      </c>
      <c r="HV19" s="75">
        <f>HV20+HV21+HV22+HV23</f>
        <v>0</v>
      </c>
      <c r="HW19" s="28"/>
      <c r="HX19" s="75"/>
      <c r="HY19" s="75">
        <f>HY20+HY21+HY22+HY23</f>
        <v>0</v>
      </c>
      <c r="HZ19" s="75">
        <f>HZ20+HZ21+HZ22+HZ23</f>
        <v>0</v>
      </c>
      <c r="IA19" s="28"/>
      <c r="IB19" s="75"/>
      <c r="IC19" s="75">
        <f>IC20+IC21+IC22+IC23</f>
        <v>0</v>
      </c>
      <c r="ID19" s="75">
        <f>ID20+ID21+ID22+ID23</f>
        <v>0</v>
      </c>
      <c r="IE19" s="28"/>
      <c r="IF19" s="75"/>
      <c r="IG19" s="75">
        <f>IG20+IG21+IG22+IG23</f>
        <v>0</v>
      </c>
      <c r="IH19" s="75">
        <f>IH20+IH21+IH22+IH23</f>
        <v>0</v>
      </c>
      <c r="II19" s="28"/>
      <c r="IJ19" s="75"/>
      <c r="IK19" s="75">
        <f>IK20+IK21+IK22+IK23</f>
        <v>0</v>
      </c>
      <c r="IL19" s="75">
        <f>IL20+IL21+IL22+IL23</f>
        <v>0</v>
      </c>
      <c r="IM19" s="28"/>
      <c r="IN19" s="75"/>
      <c r="IO19" s="75">
        <f>IO20+IO21+IO22+IO23</f>
        <v>0</v>
      </c>
      <c r="IP19" s="75">
        <f>IP20+IP21+IP22+IP23</f>
        <v>0</v>
      </c>
      <c r="IQ19" s="28"/>
      <c r="IR19" s="75"/>
      <c r="IS19" s="75">
        <f>IS20+IS21+IS22+IS23</f>
        <v>0</v>
      </c>
      <c r="IT19" s="75">
        <f>IT20+IT21+IT22+IT23</f>
        <v>0</v>
      </c>
      <c r="IU19" s="28"/>
      <c r="IV19" s="75"/>
      <c r="IW19" s="75">
        <f>IW20+IW21+IW22+IW23</f>
        <v>0</v>
      </c>
      <c r="IX19" s="75">
        <f>IX20+IX21+IX22+IX23</f>
        <v>0</v>
      </c>
      <c r="IY19" s="28"/>
      <c r="IZ19" s="75"/>
      <c r="JA19" s="75">
        <f>JA20+JA21+JA22+JA23</f>
        <v>0</v>
      </c>
      <c r="JB19" s="75">
        <f>JB20+JB21+JB22+JB23</f>
        <v>0</v>
      </c>
      <c r="JC19" s="28"/>
      <c r="JD19" s="75"/>
      <c r="JE19" s="75">
        <f>JE20+JE21+JE22+JE23</f>
        <v>312.5</v>
      </c>
      <c r="JF19" s="75">
        <f>JF20+JF21+JF22+JF23</f>
        <v>96.539609999999996</v>
      </c>
      <c r="JG19" s="28">
        <f t="shared" si="40"/>
        <v>30.892675199999996</v>
      </c>
      <c r="JH19" s="75"/>
      <c r="JI19" s="75">
        <f>JI20+JI21+JI22+JI23</f>
        <v>0</v>
      </c>
      <c r="JJ19" s="75">
        <f>JJ20+JJ21+JJ22+JJ23</f>
        <v>0</v>
      </c>
      <c r="JK19" s="28"/>
      <c r="JL19" s="75"/>
      <c r="JM19" s="75">
        <f>JM20+JM21+JM22+JM23</f>
        <v>0</v>
      </c>
      <c r="JN19" s="75">
        <f>JN20+JN21+JN22+JN23</f>
        <v>0</v>
      </c>
      <c r="JO19" s="28"/>
      <c r="JP19" s="75"/>
      <c r="JQ19" s="75">
        <f>JQ20+JQ21+JQ22+JQ23</f>
        <v>0</v>
      </c>
      <c r="JR19" s="75">
        <f>JR20+JR21+JR22+JR23</f>
        <v>0</v>
      </c>
      <c r="JS19" s="28"/>
      <c r="JT19" s="75"/>
      <c r="JU19" s="75">
        <f>JU20+JU21+JU22+JU23</f>
        <v>0</v>
      </c>
      <c r="JV19" s="75">
        <f>JV20+JV21+JV22+JV23</f>
        <v>0</v>
      </c>
      <c r="JW19" s="28"/>
      <c r="JX19" s="75"/>
      <c r="JY19" s="75">
        <f>JY20+JY21+JY22+JY23</f>
        <v>0</v>
      </c>
      <c r="JZ19" s="75">
        <f>JZ20+JZ21+JZ22+JZ23</f>
        <v>0</v>
      </c>
      <c r="KA19" s="28"/>
      <c r="KB19" s="75"/>
      <c r="KC19" s="75">
        <f>KC20+KC21+KC22+KC23</f>
        <v>416.4</v>
      </c>
      <c r="KD19" s="75">
        <f>KD20+KD21+KD22+KD23</f>
        <v>0</v>
      </c>
      <c r="KE19" s="28"/>
      <c r="KF19" s="75"/>
      <c r="KG19" s="75"/>
      <c r="KH19" s="75">
        <f>KH20+KH21+KH22+KH23</f>
        <v>0</v>
      </c>
      <c r="KI19" s="28"/>
      <c r="KJ19" s="75"/>
      <c r="KK19" s="75">
        <f>KK20+KK21+KK22+KK23</f>
        <v>0</v>
      </c>
      <c r="KL19" s="75">
        <f>KL20+KL21+KL22+KL23</f>
        <v>0</v>
      </c>
      <c r="KM19" s="28"/>
      <c r="KN19" s="75"/>
      <c r="KO19" s="75"/>
      <c r="KP19" s="75">
        <f>KP20+KP21+KP22+KP23</f>
        <v>0</v>
      </c>
      <c r="KQ19" s="28"/>
      <c r="KR19" s="75"/>
      <c r="KS19" s="75">
        <f>KS20+KS21+KS22+KS23</f>
        <v>0</v>
      </c>
      <c r="KT19" s="75">
        <f>KT20+KT21+KT22+KT23</f>
        <v>0</v>
      </c>
      <c r="KU19" s="28"/>
      <c r="KV19" s="75"/>
      <c r="KW19" s="75">
        <f>KW20+KW21+KW22+KW23</f>
        <v>149.66</v>
      </c>
      <c r="KX19" s="75">
        <f>KX20+KX21+KX22+KX23</f>
        <v>149.66</v>
      </c>
      <c r="KY19" s="28">
        <f t="shared" ref="KY19:KY20" si="51">KX19/KW19*100</f>
        <v>100</v>
      </c>
      <c r="KZ19" s="75"/>
      <c r="LA19" s="75">
        <f>LA20+LA21+LA22+LA23</f>
        <v>60</v>
      </c>
      <c r="LB19" s="75">
        <f>LB20+LB21+LB22+LB23</f>
        <v>60</v>
      </c>
      <c r="LC19" s="28">
        <f t="shared" si="31"/>
        <v>100</v>
      </c>
      <c r="LD19" s="75"/>
      <c r="LE19" s="75"/>
      <c r="LF19" s="75"/>
      <c r="LG19" s="28"/>
      <c r="LH19" s="75"/>
      <c r="LI19" s="75">
        <f>LI20+LI21+LI22+LI23</f>
        <v>0</v>
      </c>
      <c r="LJ19" s="75">
        <f>LJ20+LJ21+LJ22+LJ23</f>
        <v>0</v>
      </c>
      <c r="LK19" s="28"/>
      <c r="LL19" s="75"/>
      <c r="LM19" s="75">
        <f>LM20+LM21+LM22+LM23</f>
        <v>0</v>
      </c>
      <c r="LN19" s="75">
        <f>LN20+LN21+LN22+LN23</f>
        <v>0</v>
      </c>
      <c r="LO19" s="28"/>
      <c r="LP19" s="75"/>
      <c r="LQ19" s="75">
        <f>LQ20+LQ21+LQ22+LQ23</f>
        <v>0</v>
      </c>
      <c r="LR19" s="75">
        <f>LR20+LR21+LR22+LR23</f>
        <v>0</v>
      </c>
      <c r="LS19" s="28"/>
      <c r="LT19" s="75"/>
      <c r="LU19" s="75">
        <f>LU20+LU21+LU22+LU23</f>
        <v>0</v>
      </c>
      <c r="LV19" s="75">
        <f>LV20+LV21+LV22+LV23</f>
        <v>0</v>
      </c>
      <c r="LW19" s="28"/>
      <c r="LX19" s="75"/>
      <c r="LY19" s="75">
        <f>LY20+LY21+LY22+LY23</f>
        <v>0</v>
      </c>
      <c r="LZ19" s="75">
        <f>LZ20+LZ21+LZ22+LZ23</f>
        <v>0</v>
      </c>
      <c r="MA19" s="28"/>
    </row>
    <row r="20" spans="1:339" ht="15.75" x14ac:dyDescent="0.25">
      <c r="A20" s="22" t="s">
        <v>152</v>
      </c>
      <c r="B20" s="30">
        <f t="shared" si="23"/>
        <v>10312.700000000001</v>
      </c>
      <c r="C20" s="30">
        <f t="shared" si="16"/>
        <v>74610.737999999998</v>
      </c>
      <c r="D20" s="30">
        <f>I20+M20+Q20+U20+Y20+AC20+AG20+AK20+AO20+AS20+AW20+BA20+BE20+BI20+BM20+BQ20+BU20+BY20+CC20+CG20+CK20+CO20+CS20+CW20+DA20+DE20+DI20+DM20+DQ20+EG20+EK20+EO20+ES20+EW20+FA20+FE20+FI20+FM20+GW20+HA20+HE20+HI20+HM20+HQ20+HU20++HY20+IC20+IG20+IK20+IO20+IS20+IW20+JA20+JE20+JI20+JM20+JQ20+JU20+JY20+KC20+KG20+KO20+KS20</f>
        <v>72375.199999999997</v>
      </c>
      <c r="E20" s="30">
        <f t="shared" si="35"/>
        <v>2235.538</v>
      </c>
      <c r="F20" s="30">
        <f t="shared" si="17"/>
        <v>65478.535280000004</v>
      </c>
      <c r="G20" s="27">
        <f t="shared" si="0"/>
        <v>87.760203202922355</v>
      </c>
      <c r="H20" s="27"/>
      <c r="I20" s="27"/>
      <c r="J20" s="27"/>
      <c r="K20" s="27"/>
      <c r="L20" s="27">
        <v>1400.4</v>
      </c>
      <c r="M20" s="27">
        <v>1400.4</v>
      </c>
      <c r="N20" s="27">
        <v>1400.4</v>
      </c>
      <c r="O20" s="26">
        <f>N20/M20*100</f>
        <v>100</v>
      </c>
      <c r="P20" s="27"/>
      <c r="Q20" s="27"/>
      <c r="R20" s="27"/>
      <c r="S20" s="26"/>
      <c r="T20" s="254">
        <v>4578</v>
      </c>
      <c r="U20" s="257">
        <v>4578</v>
      </c>
      <c r="V20" s="257">
        <v>3164.8442200000004</v>
      </c>
      <c r="W20" s="26">
        <f>V20/U20*100</f>
        <v>69.131590650939273</v>
      </c>
      <c r="X20" s="292">
        <v>918</v>
      </c>
      <c r="Y20" s="295">
        <v>918</v>
      </c>
      <c r="Z20" s="295">
        <v>344.50578999999999</v>
      </c>
      <c r="AA20" s="26">
        <f>Z20/Y20*100</f>
        <v>37.527863834422661</v>
      </c>
      <c r="AB20" s="163"/>
      <c r="AC20" s="163"/>
      <c r="AD20" s="163"/>
      <c r="AE20" s="26"/>
      <c r="AF20" s="26"/>
      <c r="AG20" s="27"/>
      <c r="AH20" s="27"/>
      <c r="AI20" s="26"/>
      <c r="AJ20" s="27"/>
      <c r="AK20" s="27"/>
      <c r="AL20" s="27"/>
      <c r="AM20" s="26"/>
      <c r="AN20" s="326"/>
      <c r="AO20" s="30">
        <v>1500</v>
      </c>
      <c r="AP20" s="326">
        <v>1500</v>
      </c>
      <c r="AQ20" s="26">
        <f>AP20/AO20*100</f>
        <v>100</v>
      </c>
      <c r="AR20" s="26"/>
      <c r="AS20" s="326"/>
      <c r="AT20" s="326"/>
      <c r="AU20" s="26"/>
      <c r="AV20" s="26"/>
      <c r="AW20" s="326"/>
      <c r="AX20" s="326"/>
      <c r="AY20" s="26"/>
      <c r="AZ20" s="26"/>
      <c r="BA20" s="326"/>
      <c r="BB20" s="167"/>
      <c r="BC20" s="26"/>
      <c r="BD20" s="26"/>
      <c r="BE20" s="326"/>
      <c r="BF20" s="326"/>
      <c r="BG20" s="26"/>
      <c r="BH20" s="326"/>
      <c r="BI20" s="326"/>
      <c r="BJ20" s="326"/>
      <c r="BK20" s="26"/>
      <c r="BL20" s="326">
        <v>2166.3000000000002</v>
      </c>
      <c r="BM20" s="326">
        <v>2166.3000000000002</v>
      </c>
      <c r="BN20" s="19">
        <v>1904.1478</v>
      </c>
      <c r="BO20" s="26">
        <f>BN20/BM20*100</f>
        <v>87.898619766422001</v>
      </c>
      <c r="BP20" s="26"/>
      <c r="BQ20" s="326"/>
      <c r="BR20" s="326"/>
      <c r="BS20" s="26"/>
      <c r="BT20" s="26"/>
      <c r="BU20" s="326"/>
      <c r="BV20" s="326"/>
      <c r="BW20" s="26"/>
      <c r="BX20" s="26"/>
      <c r="BY20" s="326"/>
      <c r="BZ20" s="326"/>
      <c r="CA20" s="26"/>
      <c r="CB20" s="26"/>
      <c r="CC20" s="326"/>
      <c r="CD20" s="326"/>
      <c r="CE20" s="26"/>
      <c r="CF20" s="26"/>
      <c r="CG20" s="326"/>
      <c r="CH20" s="326"/>
      <c r="CI20" s="26"/>
      <c r="CJ20" s="163"/>
      <c r="CK20" s="163"/>
      <c r="CL20" s="163"/>
      <c r="CM20" s="26"/>
      <c r="CN20" s="26"/>
      <c r="CO20" s="326"/>
      <c r="CP20" s="326"/>
      <c r="CQ20" s="26"/>
      <c r="CR20" s="26"/>
      <c r="CS20" s="326"/>
      <c r="CT20" s="326"/>
      <c r="CU20" s="326"/>
      <c r="CV20" s="326"/>
      <c r="CW20" s="326"/>
      <c r="CX20" s="326"/>
      <c r="CY20" s="26"/>
      <c r="CZ20" s="26"/>
      <c r="DA20" s="326"/>
      <c r="DB20" s="326"/>
      <c r="DC20" s="26"/>
      <c r="DD20" s="26"/>
      <c r="DE20" s="326">
        <v>50000</v>
      </c>
      <c r="DF20" s="326">
        <v>49688.403680000003</v>
      </c>
      <c r="DG20" s="26">
        <f>DF20/DE20*100</f>
        <v>99.376807360000015</v>
      </c>
      <c r="DH20" s="26"/>
      <c r="DI20" s="326"/>
      <c r="DJ20" s="326"/>
      <c r="DK20" s="26"/>
      <c r="DL20" s="26"/>
      <c r="DM20" s="326">
        <v>634.4</v>
      </c>
      <c r="DN20" s="326">
        <v>441.13761999999997</v>
      </c>
      <c r="DO20" s="26">
        <f>DN20/DM20*100</f>
        <v>69.536194829760404</v>
      </c>
      <c r="DP20" s="26"/>
      <c r="DQ20" s="326"/>
      <c r="DR20" s="326"/>
      <c r="DS20" s="26"/>
      <c r="DT20" s="26"/>
      <c r="DU20" s="326"/>
      <c r="DV20" s="326"/>
      <c r="DW20" s="26"/>
      <c r="DX20" s="26"/>
      <c r="DY20" s="326"/>
      <c r="DZ20" s="326"/>
      <c r="EA20" s="26"/>
      <c r="EB20" s="26"/>
      <c r="EC20" s="326">
        <v>1625.8779999999999</v>
      </c>
      <c r="ED20" s="326">
        <v>1625.8779999999999</v>
      </c>
      <c r="EE20" s="26">
        <f t="shared" ref="EE20:EE36" si="52">ED20/EC20*100</f>
        <v>100</v>
      </c>
      <c r="EF20" s="326">
        <v>1250</v>
      </c>
      <c r="EG20" s="326">
        <v>1250</v>
      </c>
      <c r="EH20" s="326">
        <v>1250</v>
      </c>
      <c r="EI20" s="26">
        <f t="shared" si="46"/>
        <v>100</v>
      </c>
      <c r="EJ20" s="326"/>
      <c r="EK20" s="326">
        <v>2000</v>
      </c>
      <c r="EL20" s="326">
        <v>2000</v>
      </c>
      <c r="EM20" s="26">
        <f>EL20/EK20*100</f>
        <v>100</v>
      </c>
      <c r="EN20" s="326"/>
      <c r="EO20" s="326"/>
      <c r="EP20" s="326">
        <v>0</v>
      </c>
      <c r="EQ20" s="26"/>
      <c r="ER20" s="26"/>
      <c r="ES20" s="326"/>
      <c r="ET20" s="326"/>
      <c r="EU20" s="26"/>
      <c r="EV20" s="26"/>
      <c r="EW20" s="326"/>
      <c r="EX20" s="326"/>
      <c r="EY20" s="26"/>
      <c r="EZ20" s="26"/>
      <c r="FA20" s="326">
        <v>4554</v>
      </c>
      <c r="FB20" s="326">
        <v>0</v>
      </c>
      <c r="FC20" s="26">
        <f>FB20/FA20*100</f>
        <v>0</v>
      </c>
      <c r="FD20" s="26"/>
      <c r="FE20" s="326"/>
      <c r="FF20" s="326"/>
      <c r="FG20" s="26"/>
      <c r="FH20" s="326"/>
      <c r="FI20" s="326">
        <v>2645.2</v>
      </c>
      <c r="FJ20" s="326">
        <v>1453.01856</v>
      </c>
      <c r="FK20" s="26">
        <f t="shared" si="47"/>
        <v>54.93038560411312</v>
      </c>
      <c r="FL20" s="326"/>
      <c r="FM20" s="326"/>
      <c r="FN20" s="326">
        <v>0</v>
      </c>
      <c r="FO20" s="26"/>
      <c r="FP20" s="326"/>
      <c r="FQ20" s="326"/>
      <c r="FR20" s="326"/>
      <c r="FS20" s="26"/>
      <c r="FT20" s="326"/>
      <c r="FU20" s="326">
        <v>400</v>
      </c>
      <c r="FV20" s="326">
        <v>400</v>
      </c>
      <c r="FW20" s="26">
        <f t="shared" ref="FW20" si="53">FV20/FU20*100</f>
        <v>100</v>
      </c>
      <c r="FX20" s="326"/>
      <c r="FY20" s="326"/>
      <c r="FZ20" s="326"/>
      <c r="GA20" s="26"/>
      <c r="GB20" s="326"/>
      <c r="GC20" s="326"/>
      <c r="GD20" s="326"/>
      <c r="GE20" s="26"/>
      <c r="GF20" s="326"/>
      <c r="GG20" s="326"/>
      <c r="GH20" s="326"/>
      <c r="GI20" s="26"/>
      <c r="GJ20" s="326"/>
      <c r="GK20" s="326"/>
      <c r="GL20" s="326"/>
      <c r="GM20" s="26"/>
      <c r="GN20" s="326"/>
      <c r="GO20" s="326"/>
      <c r="GP20" s="326"/>
      <c r="GQ20" s="26"/>
      <c r="GR20" s="326"/>
      <c r="GS20" s="326"/>
      <c r="GT20" s="326"/>
      <c r="GU20" s="26"/>
      <c r="GV20" s="326"/>
      <c r="GW20" s="326"/>
      <c r="GX20" s="326"/>
      <c r="GY20" s="26"/>
      <c r="GZ20" s="326"/>
      <c r="HA20" s="326"/>
      <c r="HB20" s="326"/>
      <c r="HC20" s="26"/>
      <c r="HD20" s="326"/>
      <c r="HE20" s="326"/>
      <c r="HF20" s="326"/>
      <c r="HG20" s="26"/>
      <c r="HH20" s="326"/>
      <c r="HI20" s="326"/>
      <c r="HJ20" s="326"/>
      <c r="HK20" s="26"/>
      <c r="HL20" s="326"/>
      <c r="HM20" s="326"/>
      <c r="HN20" s="326"/>
      <c r="HO20" s="26"/>
      <c r="HP20" s="326"/>
      <c r="HQ20" s="326"/>
      <c r="HR20" s="326"/>
      <c r="HS20" s="26"/>
      <c r="HT20" s="326"/>
      <c r="HU20" s="326"/>
      <c r="HV20" s="326"/>
      <c r="HW20" s="26"/>
      <c r="HX20" s="326"/>
      <c r="HY20" s="326"/>
      <c r="HZ20" s="326"/>
      <c r="IA20" s="26"/>
      <c r="IB20" s="326"/>
      <c r="IC20" s="326"/>
      <c r="ID20" s="326"/>
      <c r="IE20" s="26"/>
      <c r="IF20" s="326"/>
      <c r="IG20" s="326"/>
      <c r="IH20" s="326"/>
      <c r="II20" s="26"/>
      <c r="IJ20" s="326"/>
      <c r="IK20" s="326"/>
      <c r="IL20" s="326"/>
      <c r="IM20" s="26"/>
      <c r="IN20" s="326"/>
      <c r="IO20" s="326"/>
      <c r="IP20" s="326"/>
      <c r="IQ20" s="26"/>
      <c r="IR20" s="326"/>
      <c r="IS20" s="326"/>
      <c r="IT20" s="326"/>
      <c r="IU20" s="26"/>
      <c r="IV20" s="326"/>
      <c r="IW20" s="326"/>
      <c r="IX20" s="326"/>
      <c r="IY20" s="26"/>
      <c r="IZ20" s="326"/>
      <c r="JA20" s="326"/>
      <c r="JB20" s="326"/>
      <c r="JC20" s="26"/>
      <c r="JD20" s="326"/>
      <c r="JE20" s="326">
        <v>312.5</v>
      </c>
      <c r="JF20" s="326">
        <v>96.539609999999996</v>
      </c>
      <c r="JG20" s="26">
        <f t="shared" si="40"/>
        <v>30.892675199999996</v>
      </c>
      <c r="JH20" s="326"/>
      <c r="JI20" s="326"/>
      <c r="JJ20" s="326"/>
      <c r="JK20" s="26"/>
      <c r="JL20" s="326"/>
      <c r="JM20" s="326"/>
      <c r="JN20" s="326"/>
      <c r="JO20" s="26"/>
      <c r="JP20" s="326"/>
      <c r="JQ20" s="326"/>
      <c r="JR20" s="326"/>
      <c r="JS20" s="26"/>
      <c r="JT20" s="326"/>
      <c r="JU20" s="326"/>
      <c r="JV20" s="326"/>
      <c r="JW20" s="26"/>
      <c r="JX20" s="326"/>
      <c r="JY20" s="326"/>
      <c r="JZ20" s="326"/>
      <c r="KA20" s="26"/>
      <c r="KB20" s="326"/>
      <c r="KC20" s="326">
        <v>416.4</v>
      </c>
      <c r="KD20" s="326"/>
      <c r="KE20" s="26"/>
      <c r="KF20" s="326"/>
      <c r="KG20" s="326"/>
      <c r="KH20" s="326"/>
      <c r="KI20" s="26"/>
      <c r="KJ20" s="326"/>
      <c r="KK20" s="326"/>
      <c r="KL20" s="326"/>
      <c r="KM20" s="26"/>
      <c r="KN20" s="326"/>
      <c r="KO20" s="326"/>
      <c r="KP20" s="326"/>
      <c r="KQ20" s="26"/>
      <c r="KR20" s="326"/>
      <c r="KS20" s="326"/>
      <c r="KT20" s="326"/>
      <c r="KU20" s="26"/>
      <c r="KV20" s="326"/>
      <c r="KW20" s="326">
        <v>149.66</v>
      </c>
      <c r="KX20" s="326">
        <v>149.66</v>
      </c>
      <c r="KY20" s="26">
        <f t="shared" si="51"/>
        <v>100</v>
      </c>
      <c r="KZ20" s="326"/>
      <c r="LA20" s="326">
        <v>60</v>
      </c>
      <c r="LB20" s="326">
        <v>60</v>
      </c>
      <c r="LC20" s="26">
        <f t="shared" si="31"/>
        <v>100</v>
      </c>
      <c r="LD20" s="326"/>
      <c r="LE20" s="326"/>
      <c r="LF20" s="326"/>
      <c r="LG20" s="26"/>
      <c r="LH20" s="326"/>
      <c r="LI20" s="326"/>
      <c r="LJ20" s="326"/>
      <c r="LK20" s="26"/>
      <c r="LL20" s="326"/>
      <c r="LM20" s="326"/>
      <c r="LN20" s="326"/>
      <c r="LO20" s="26"/>
      <c r="LP20" s="326"/>
      <c r="LQ20" s="326"/>
      <c r="LR20" s="326"/>
      <c r="LS20" s="26"/>
      <c r="LT20" s="326"/>
      <c r="LU20" s="326"/>
      <c r="LV20" s="326"/>
      <c r="LW20" s="26"/>
      <c r="LX20" s="326"/>
      <c r="LY20" s="326"/>
      <c r="LZ20" s="326"/>
      <c r="MA20" s="26"/>
    </row>
    <row r="21" spans="1:339" ht="15.75" x14ac:dyDescent="0.25">
      <c r="A21" s="22" t="s">
        <v>154</v>
      </c>
      <c r="B21" s="30">
        <f t="shared" si="23"/>
        <v>0</v>
      </c>
      <c r="C21" s="30">
        <f t="shared" si="16"/>
        <v>33710.65956</v>
      </c>
      <c r="D21" s="30">
        <f t="shared" si="34"/>
        <v>25000</v>
      </c>
      <c r="E21" s="30">
        <f t="shared" si="35"/>
        <v>8710.6595600000001</v>
      </c>
      <c r="F21" s="30">
        <f t="shared" si="17"/>
        <v>8710.6595600000001</v>
      </c>
      <c r="G21" s="27">
        <f t="shared" si="0"/>
        <v>25.839481261101731</v>
      </c>
      <c r="H21" s="75"/>
      <c r="I21" s="75"/>
      <c r="J21" s="75"/>
      <c r="K21" s="75"/>
      <c r="L21" s="75"/>
      <c r="M21" s="75"/>
      <c r="N21" s="75"/>
      <c r="O21" s="75"/>
      <c r="P21" s="75"/>
      <c r="Q21" s="75"/>
      <c r="R21" s="75"/>
      <c r="S21" s="26"/>
      <c r="T21" s="75"/>
      <c r="U21" s="75"/>
      <c r="V21" s="75"/>
      <c r="W21" s="26"/>
      <c r="X21" s="75"/>
      <c r="Y21" s="75"/>
      <c r="Z21" s="75"/>
      <c r="AA21" s="26"/>
      <c r="AB21" s="75"/>
      <c r="AC21" s="75"/>
      <c r="AD21" s="75"/>
      <c r="AE21" s="26"/>
      <c r="AF21" s="26"/>
      <c r="AG21" s="75"/>
      <c r="AH21" s="75"/>
      <c r="AI21" s="75"/>
      <c r="AJ21" s="75"/>
      <c r="AK21" s="75"/>
      <c r="AL21" s="75"/>
      <c r="AM21" s="75"/>
      <c r="AN21" s="75"/>
      <c r="AO21" s="75"/>
      <c r="AP21" s="75"/>
      <c r="AQ21" s="26"/>
      <c r="AR21" s="26"/>
      <c r="AS21" s="75"/>
      <c r="AT21" s="75"/>
      <c r="AU21" s="26"/>
      <c r="AV21" s="26"/>
      <c r="AW21" s="75"/>
      <c r="AX21" s="75"/>
      <c r="AY21" s="26"/>
      <c r="AZ21" s="26"/>
      <c r="BA21" s="75"/>
      <c r="BB21" s="75"/>
      <c r="BC21" s="26"/>
      <c r="BD21" s="26"/>
      <c r="BE21" s="75"/>
      <c r="BF21" s="75"/>
      <c r="BG21" s="26"/>
      <c r="BH21" s="75"/>
      <c r="BI21" s="75"/>
      <c r="BJ21" s="75"/>
      <c r="BK21" s="26"/>
      <c r="BL21" s="75"/>
      <c r="BM21" s="75"/>
      <c r="BN21" s="75"/>
      <c r="BO21" s="26"/>
      <c r="BP21" s="26"/>
      <c r="BQ21" s="75"/>
      <c r="BR21" s="75"/>
      <c r="BS21" s="26"/>
      <c r="BT21" s="26"/>
      <c r="BU21" s="75"/>
      <c r="BV21" s="75"/>
      <c r="BW21" s="26"/>
      <c r="BX21" s="26"/>
      <c r="BY21" s="75"/>
      <c r="BZ21" s="75"/>
      <c r="CA21" s="26"/>
      <c r="CB21" s="26"/>
      <c r="CC21" s="75"/>
      <c r="CD21" s="75"/>
      <c r="CE21" s="26"/>
      <c r="CF21" s="26"/>
      <c r="CG21" s="75"/>
      <c r="CH21" s="75"/>
      <c r="CI21" s="26"/>
      <c r="CJ21" s="75"/>
      <c r="CK21" s="75"/>
      <c r="CL21" s="75"/>
      <c r="CM21" s="26"/>
      <c r="CN21" s="26"/>
      <c r="CO21" s="30"/>
      <c r="CP21" s="75"/>
      <c r="CQ21" s="26"/>
      <c r="CR21" s="26"/>
      <c r="CS21" s="30"/>
      <c r="CT21" s="75"/>
      <c r="CU21" s="326"/>
      <c r="CV21" s="326"/>
      <c r="CW21" s="75"/>
      <c r="CX21" s="75"/>
      <c r="CY21" s="26"/>
      <c r="CZ21" s="26"/>
      <c r="DA21" s="75"/>
      <c r="DB21" s="75"/>
      <c r="DC21" s="26"/>
      <c r="DD21" s="26"/>
      <c r="DE21" s="30"/>
      <c r="DF21" s="75"/>
      <c r="DG21" s="26"/>
      <c r="DH21" s="26"/>
      <c r="DI21" s="30"/>
      <c r="DJ21" s="75"/>
      <c r="DK21" s="26"/>
      <c r="DL21" s="26"/>
      <c r="DM21" s="30"/>
      <c r="DN21" s="30"/>
      <c r="DO21" s="26"/>
      <c r="DP21" s="26"/>
      <c r="DQ21" s="30"/>
      <c r="DR21" s="30"/>
      <c r="DS21" s="26"/>
      <c r="DT21" s="26"/>
      <c r="DU21" s="30"/>
      <c r="DV21" s="30"/>
      <c r="DW21" s="26"/>
      <c r="DX21" s="26"/>
      <c r="DY21" s="30"/>
      <c r="DZ21" s="30"/>
      <c r="EA21" s="26"/>
      <c r="EB21" s="26"/>
      <c r="EC21" s="30"/>
      <c r="ED21" s="30"/>
      <c r="EE21" s="26"/>
      <c r="EF21" s="30"/>
      <c r="EG21" s="30"/>
      <c r="EH21" s="30"/>
      <c r="EI21" s="26"/>
      <c r="EJ21" s="30"/>
      <c r="EK21" s="30"/>
      <c r="EL21" s="30"/>
      <c r="EM21" s="26"/>
      <c r="EN21" s="30"/>
      <c r="EO21" s="30"/>
      <c r="EP21" s="30"/>
      <c r="EQ21" s="26"/>
      <c r="ER21" s="26"/>
      <c r="ES21" s="75"/>
      <c r="ET21" s="75"/>
      <c r="EU21" s="26"/>
      <c r="EV21" s="26"/>
      <c r="EW21" s="75"/>
      <c r="EX21" s="75"/>
      <c r="EY21" s="26"/>
      <c r="EZ21" s="26"/>
      <c r="FA21" s="30"/>
      <c r="FB21" s="30"/>
      <c r="FC21" s="26"/>
      <c r="FD21" s="26"/>
      <c r="FE21" s="75"/>
      <c r="FF21" s="75"/>
      <c r="FG21" s="26"/>
      <c r="FH21" s="30"/>
      <c r="FI21" s="30"/>
      <c r="FJ21" s="30"/>
      <c r="FK21" s="26"/>
      <c r="FL21" s="30"/>
      <c r="FM21" s="30"/>
      <c r="FN21" s="30"/>
      <c r="FO21" s="26"/>
      <c r="FP21" s="30"/>
      <c r="FQ21" s="30">
        <v>8710.6595600000001</v>
      </c>
      <c r="FR21" s="30">
        <v>8710.6595600000001</v>
      </c>
      <c r="FS21" s="26">
        <f t="shared" si="48"/>
        <v>100</v>
      </c>
      <c r="FT21" s="30"/>
      <c r="FU21" s="30"/>
      <c r="FV21" s="30"/>
      <c r="FW21" s="26"/>
      <c r="FX21" s="30"/>
      <c r="FY21" s="30"/>
      <c r="FZ21" s="30"/>
      <c r="GA21" s="26"/>
      <c r="GB21" s="30"/>
      <c r="GC21" s="30"/>
      <c r="GD21" s="30"/>
      <c r="GE21" s="26"/>
      <c r="GF21" s="30"/>
      <c r="GG21" s="30"/>
      <c r="GH21" s="30"/>
      <c r="GI21" s="26"/>
      <c r="GJ21" s="30"/>
      <c r="GK21" s="30"/>
      <c r="GL21" s="30"/>
      <c r="GM21" s="26"/>
      <c r="GN21" s="30"/>
      <c r="GO21" s="30"/>
      <c r="GP21" s="30"/>
      <c r="GQ21" s="26"/>
      <c r="GR21" s="30"/>
      <c r="GS21" s="30"/>
      <c r="GT21" s="30"/>
      <c r="GU21" s="26"/>
      <c r="GV21" s="30"/>
      <c r="GW21" s="30">
        <v>20000</v>
      </c>
      <c r="GX21" s="30"/>
      <c r="GY21" s="26"/>
      <c r="GZ21" s="30"/>
      <c r="HA21" s="30">
        <v>5000</v>
      </c>
      <c r="HB21" s="30"/>
      <c r="HC21" s="26"/>
      <c r="HD21" s="30"/>
      <c r="HE21" s="30"/>
      <c r="HF21" s="30"/>
      <c r="HG21" s="26"/>
      <c r="HH21" s="30"/>
      <c r="HI21" s="30"/>
      <c r="HJ21" s="30"/>
      <c r="HK21" s="26"/>
      <c r="HL21" s="30"/>
      <c r="HM21" s="30"/>
      <c r="HN21" s="30"/>
      <c r="HO21" s="26"/>
      <c r="HP21" s="30"/>
      <c r="HQ21" s="30"/>
      <c r="HR21" s="30"/>
      <c r="HS21" s="26"/>
      <c r="HT21" s="30"/>
      <c r="HU21" s="30"/>
      <c r="HV21" s="30"/>
      <c r="HW21" s="26"/>
      <c r="HX21" s="30"/>
      <c r="HY21" s="30"/>
      <c r="HZ21" s="30"/>
      <c r="IA21" s="26"/>
      <c r="IB21" s="30"/>
      <c r="IC21" s="30"/>
      <c r="ID21" s="30"/>
      <c r="IE21" s="26"/>
      <c r="IF21" s="30"/>
      <c r="IG21" s="30"/>
      <c r="IH21" s="30"/>
      <c r="II21" s="26"/>
      <c r="IJ21" s="30"/>
      <c r="IK21" s="30"/>
      <c r="IL21" s="30"/>
      <c r="IM21" s="26"/>
      <c r="IN21" s="30"/>
      <c r="IO21" s="30"/>
      <c r="IP21" s="30"/>
      <c r="IQ21" s="26"/>
      <c r="IR21" s="30"/>
      <c r="IS21" s="30"/>
      <c r="IT21" s="30"/>
      <c r="IU21" s="26"/>
      <c r="IV21" s="30"/>
      <c r="IW21" s="30"/>
      <c r="IX21" s="30"/>
      <c r="IY21" s="26"/>
      <c r="IZ21" s="30"/>
      <c r="JA21" s="30"/>
      <c r="JB21" s="30"/>
      <c r="JC21" s="26"/>
      <c r="JD21" s="30"/>
      <c r="JE21" s="30"/>
      <c r="JF21" s="30"/>
      <c r="JG21" s="26"/>
      <c r="JH21" s="30"/>
      <c r="JI21" s="30"/>
      <c r="JJ21" s="30"/>
      <c r="JK21" s="26"/>
      <c r="JL21" s="30"/>
      <c r="JM21" s="30"/>
      <c r="JN21" s="30"/>
      <c r="JO21" s="26"/>
      <c r="JP21" s="30"/>
      <c r="JQ21" s="30"/>
      <c r="JR21" s="30"/>
      <c r="JS21" s="26"/>
      <c r="JT21" s="30"/>
      <c r="JU21" s="30"/>
      <c r="JV21" s="30"/>
      <c r="JW21" s="26"/>
      <c r="JX21" s="30"/>
      <c r="JY21" s="30"/>
      <c r="JZ21" s="30"/>
      <c r="KA21" s="26"/>
      <c r="KB21" s="30"/>
      <c r="KC21" s="30"/>
      <c r="KD21" s="30"/>
      <c r="KE21" s="26"/>
      <c r="KF21" s="30"/>
      <c r="KG21" s="30"/>
      <c r="KH21" s="30"/>
      <c r="KI21" s="26"/>
      <c r="KJ21" s="30"/>
      <c r="KK21" s="30"/>
      <c r="KL21" s="30"/>
      <c r="KM21" s="26"/>
      <c r="KN21" s="30"/>
      <c r="KO21" s="30"/>
      <c r="KP21" s="30"/>
      <c r="KQ21" s="26"/>
      <c r="KR21" s="30"/>
      <c r="KS21" s="30"/>
      <c r="KT21" s="30"/>
      <c r="KU21" s="26"/>
      <c r="KV21" s="30"/>
      <c r="KW21" s="30"/>
      <c r="KX21" s="30"/>
      <c r="KY21" s="26"/>
      <c r="KZ21" s="30"/>
      <c r="LA21" s="30"/>
      <c r="LB21" s="30"/>
      <c r="LC21" s="26"/>
      <c r="LD21" s="30"/>
      <c r="LE21" s="30"/>
      <c r="LF21" s="30"/>
      <c r="LG21" s="26"/>
      <c r="LH21" s="30"/>
      <c r="LI21" s="30"/>
      <c r="LJ21" s="30"/>
      <c r="LK21" s="26"/>
      <c r="LL21" s="30"/>
      <c r="LM21" s="30"/>
      <c r="LN21" s="30"/>
      <c r="LO21" s="26"/>
      <c r="LP21" s="30"/>
      <c r="LQ21" s="30"/>
      <c r="LR21" s="30"/>
      <c r="LS21" s="26"/>
      <c r="LT21" s="30"/>
      <c r="LU21" s="30"/>
      <c r="LV21" s="30"/>
      <c r="LW21" s="26"/>
      <c r="LX21" s="30"/>
      <c r="LY21" s="30"/>
      <c r="LZ21" s="30"/>
      <c r="MA21" s="26"/>
    </row>
    <row r="22" spans="1:339" ht="15.75" x14ac:dyDescent="0.25">
      <c r="A22" s="22" t="s">
        <v>155</v>
      </c>
      <c r="B22" s="30">
        <f t="shared" si="23"/>
        <v>0</v>
      </c>
      <c r="C22" s="30">
        <f t="shared" si="16"/>
        <v>0</v>
      </c>
      <c r="D22" s="30">
        <f t="shared" si="34"/>
        <v>0</v>
      </c>
      <c r="E22" s="30">
        <f t="shared" si="35"/>
        <v>0</v>
      </c>
      <c r="F22" s="30">
        <f t="shared" si="17"/>
        <v>0</v>
      </c>
      <c r="G22" s="27"/>
      <c r="H22" s="75"/>
      <c r="I22" s="75"/>
      <c r="J22" s="75"/>
      <c r="K22" s="75"/>
      <c r="L22" s="75"/>
      <c r="M22" s="75"/>
      <c r="N22" s="75"/>
      <c r="O22" s="75"/>
      <c r="P22" s="75"/>
      <c r="Q22" s="75"/>
      <c r="R22" s="75"/>
      <c r="S22" s="26"/>
      <c r="T22" s="75"/>
      <c r="U22" s="75"/>
      <c r="V22" s="75"/>
      <c r="W22" s="26"/>
      <c r="X22" s="75"/>
      <c r="Y22" s="75"/>
      <c r="Z22" s="75"/>
      <c r="AA22" s="26"/>
      <c r="AB22" s="75"/>
      <c r="AC22" s="75"/>
      <c r="AD22" s="75"/>
      <c r="AE22" s="26"/>
      <c r="AF22" s="26"/>
      <c r="AG22" s="75"/>
      <c r="AH22" s="75"/>
      <c r="AI22" s="75"/>
      <c r="AJ22" s="75"/>
      <c r="AK22" s="75"/>
      <c r="AL22" s="75"/>
      <c r="AM22" s="75"/>
      <c r="AN22" s="75"/>
      <c r="AO22" s="75"/>
      <c r="AP22" s="75"/>
      <c r="AQ22" s="26"/>
      <c r="AR22" s="26"/>
      <c r="AS22" s="75"/>
      <c r="AT22" s="75"/>
      <c r="AU22" s="26"/>
      <c r="AV22" s="26"/>
      <c r="AW22" s="75"/>
      <c r="AX22" s="75"/>
      <c r="AY22" s="26"/>
      <c r="AZ22" s="26"/>
      <c r="BA22" s="75"/>
      <c r="BB22" s="75"/>
      <c r="BC22" s="26"/>
      <c r="BD22" s="26"/>
      <c r="BE22" s="75"/>
      <c r="BF22" s="75"/>
      <c r="BG22" s="26"/>
      <c r="BH22" s="75"/>
      <c r="BI22" s="75"/>
      <c r="BJ22" s="75"/>
      <c r="BK22" s="26"/>
      <c r="BL22" s="75"/>
      <c r="BM22" s="75"/>
      <c r="BN22" s="75"/>
      <c r="BO22" s="26"/>
      <c r="BP22" s="26"/>
      <c r="BQ22" s="75"/>
      <c r="BR22" s="75"/>
      <c r="BS22" s="26"/>
      <c r="BT22" s="26"/>
      <c r="BU22" s="75"/>
      <c r="BV22" s="75"/>
      <c r="BW22" s="26"/>
      <c r="BX22" s="26"/>
      <c r="BY22" s="75"/>
      <c r="BZ22" s="75"/>
      <c r="CA22" s="26"/>
      <c r="CB22" s="26"/>
      <c r="CC22" s="75"/>
      <c r="CD22" s="75"/>
      <c r="CE22" s="26"/>
      <c r="CF22" s="26"/>
      <c r="CG22" s="75"/>
      <c r="CH22" s="75"/>
      <c r="CI22" s="26"/>
      <c r="CJ22" s="75"/>
      <c r="CK22" s="75"/>
      <c r="CL22" s="75"/>
      <c r="CM22" s="26"/>
      <c r="CN22" s="26"/>
      <c r="CO22" s="75"/>
      <c r="CP22" s="75"/>
      <c r="CQ22" s="26"/>
      <c r="CR22" s="26"/>
      <c r="CS22" s="75"/>
      <c r="CT22" s="75"/>
      <c r="CU22" s="326"/>
      <c r="CV22" s="326"/>
      <c r="CW22" s="75"/>
      <c r="CX22" s="75"/>
      <c r="CY22" s="26"/>
      <c r="CZ22" s="26"/>
      <c r="DA22" s="75"/>
      <c r="DB22" s="75"/>
      <c r="DC22" s="26"/>
      <c r="DD22" s="26"/>
      <c r="DE22" s="75"/>
      <c r="DF22" s="75"/>
      <c r="DG22" s="26"/>
      <c r="DH22" s="26"/>
      <c r="DI22" s="75"/>
      <c r="DJ22" s="75"/>
      <c r="DK22" s="26"/>
      <c r="DL22" s="26"/>
      <c r="DM22" s="75"/>
      <c r="DN22" s="75"/>
      <c r="DO22" s="26"/>
      <c r="DP22" s="26"/>
      <c r="DQ22" s="75"/>
      <c r="DR22" s="75"/>
      <c r="DS22" s="26"/>
      <c r="DT22" s="26"/>
      <c r="DU22" s="75"/>
      <c r="DV22" s="75"/>
      <c r="DW22" s="26"/>
      <c r="DX22" s="26"/>
      <c r="DY22" s="75"/>
      <c r="DZ22" s="75"/>
      <c r="EA22" s="26"/>
      <c r="EB22" s="26"/>
      <c r="EC22" s="75"/>
      <c r="ED22" s="75"/>
      <c r="EE22" s="26"/>
      <c r="EF22" s="75"/>
      <c r="EG22" s="75"/>
      <c r="EH22" s="75"/>
      <c r="EI22" s="26"/>
      <c r="EJ22" s="75"/>
      <c r="EK22" s="75"/>
      <c r="EL22" s="75"/>
      <c r="EM22" s="26"/>
      <c r="EN22" s="75"/>
      <c r="EO22" s="75"/>
      <c r="EP22" s="75"/>
      <c r="EQ22" s="26"/>
      <c r="ER22" s="26"/>
      <c r="ES22" s="75"/>
      <c r="ET22" s="75"/>
      <c r="EU22" s="26"/>
      <c r="EV22" s="26"/>
      <c r="EW22" s="75"/>
      <c r="EX22" s="75"/>
      <c r="EY22" s="26"/>
      <c r="EZ22" s="26"/>
      <c r="FA22" s="75"/>
      <c r="FB22" s="75"/>
      <c r="FC22" s="26"/>
      <c r="FD22" s="26"/>
      <c r="FE22" s="75"/>
      <c r="FF22" s="75"/>
      <c r="FG22" s="26"/>
      <c r="FH22" s="75"/>
      <c r="FI22" s="75"/>
      <c r="FJ22" s="75"/>
      <c r="FK22" s="26"/>
      <c r="FL22" s="75"/>
      <c r="FM22" s="75"/>
      <c r="FN22" s="75"/>
      <c r="FO22" s="26"/>
      <c r="FP22" s="75"/>
      <c r="FQ22" s="75"/>
      <c r="FR22" s="75"/>
      <c r="FS22" s="26"/>
      <c r="FT22" s="75"/>
      <c r="FU22" s="75"/>
      <c r="FV22" s="75"/>
      <c r="FW22" s="26"/>
      <c r="FX22" s="75"/>
      <c r="FY22" s="75"/>
      <c r="FZ22" s="75"/>
      <c r="GA22" s="26"/>
      <c r="GB22" s="75"/>
      <c r="GC22" s="75"/>
      <c r="GD22" s="75"/>
      <c r="GE22" s="26"/>
      <c r="GF22" s="75"/>
      <c r="GG22" s="75"/>
      <c r="GH22" s="75"/>
      <c r="GI22" s="26"/>
      <c r="GJ22" s="75"/>
      <c r="GK22" s="75"/>
      <c r="GL22" s="75"/>
      <c r="GM22" s="26"/>
      <c r="GN22" s="75"/>
      <c r="GO22" s="75"/>
      <c r="GP22" s="75"/>
      <c r="GQ22" s="26"/>
      <c r="GR22" s="75"/>
      <c r="GS22" s="75"/>
      <c r="GT22" s="75"/>
      <c r="GU22" s="26"/>
      <c r="GV22" s="75"/>
      <c r="GW22" s="75"/>
      <c r="GX22" s="75"/>
      <c r="GY22" s="26"/>
      <c r="GZ22" s="75"/>
      <c r="HA22" s="75"/>
      <c r="HB22" s="75"/>
      <c r="HC22" s="26"/>
      <c r="HD22" s="75"/>
      <c r="HE22" s="75"/>
      <c r="HF22" s="75"/>
      <c r="HG22" s="26"/>
      <c r="HH22" s="75"/>
      <c r="HI22" s="75"/>
      <c r="HJ22" s="75"/>
      <c r="HK22" s="26"/>
      <c r="HL22" s="75"/>
      <c r="HM22" s="75"/>
      <c r="HN22" s="75"/>
      <c r="HO22" s="26"/>
      <c r="HP22" s="75"/>
      <c r="HQ22" s="75"/>
      <c r="HR22" s="75"/>
      <c r="HS22" s="26"/>
      <c r="HT22" s="75"/>
      <c r="HU22" s="75"/>
      <c r="HV22" s="75"/>
      <c r="HW22" s="26"/>
      <c r="HX22" s="75"/>
      <c r="HY22" s="75"/>
      <c r="HZ22" s="75"/>
      <c r="IA22" s="26"/>
      <c r="IB22" s="75"/>
      <c r="IC22" s="75"/>
      <c r="ID22" s="75"/>
      <c r="IE22" s="26"/>
      <c r="IF22" s="75"/>
      <c r="IG22" s="75"/>
      <c r="IH22" s="75"/>
      <c r="II22" s="26"/>
      <c r="IJ22" s="75"/>
      <c r="IK22" s="75"/>
      <c r="IL22" s="75"/>
      <c r="IM22" s="26"/>
      <c r="IN22" s="75"/>
      <c r="IO22" s="75"/>
      <c r="IP22" s="75"/>
      <c r="IQ22" s="26"/>
      <c r="IR22" s="75"/>
      <c r="IS22" s="75"/>
      <c r="IT22" s="75"/>
      <c r="IU22" s="26"/>
      <c r="IV22" s="75"/>
      <c r="IW22" s="75"/>
      <c r="IX22" s="75"/>
      <c r="IY22" s="26"/>
      <c r="IZ22" s="75"/>
      <c r="JA22" s="75"/>
      <c r="JB22" s="75"/>
      <c r="JC22" s="26"/>
      <c r="JD22" s="75"/>
      <c r="JE22" s="75"/>
      <c r="JF22" s="75"/>
      <c r="JG22" s="26"/>
      <c r="JH22" s="75"/>
      <c r="JI22" s="75"/>
      <c r="JJ22" s="75"/>
      <c r="JK22" s="26"/>
      <c r="JL22" s="75"/>
      <c r="JM22" s="75"/>
      <c r="JN22" s="75"/>
      <c r="JO22" s="26"/>
      <c r="JP22" s="75"/>
      <c r="JQ22" s="75"/>
      <c r="JR22" s="75"/>
      <c r="JS22" s="26"/>
      <c r="JT22" s="75"/>
      <c r="JU22" s="75"/>
      <c r="JV22" s="75"/>
      <c r="JW22" s="26"/>
      <c r="JX22" s="75"/>
      <c r="JY22" s="75"/>
      <c r="JZ22" s="75"/>
      <c r="KA22" s="26"/>
      <c r="KB22" s="75"/>
      <c r="KC22" s="75"/>
      <c r="KD22" s="75"/>
      <c r="KE22" s="26"/>
      <c r="KF22" s="75"/>
      <c r="KG22" s="75"/>
      <c r="KH22" s="75"/>
      <c r="KI22" s="26"/>
      <c r="KJ22" s="75"/>
      <c r="KK22" s="75"/>
      <c r="KL22" s="75"/>
      <c r="KM22" s="26"/>
      <c r="KN22" s="75"/>
      <c r="KO22" s="75"/>
      <c r="KP22" s="75"/>
      <c r="KQ22" s="26"/>
      <c r="KR22" s="75"/>
      <c r="KS22" s="75"/>
      <c r="KT22" s="75"/>
      <c r="KU22" s="26"/>
      <c r="KV22" s="75"/>
      <c r="KW22" s="75"/>
      <c r="KX22" s="75"/>
      <c r="KY22" s="26"/>
      <c r="KZ22" s="75"/>
      <c r="LA22" s="75"/>
      <c r="LB22" s="75"/>
      <c r="LC22" s="26"/>
      <c r="LD22" s="75"/>
      <c r="LE22" s="75"/>
      <c r="LF22" s="75"/>
      <c r="LG22" s="26"/>
      <c r="LH22" s="75"/>
      <c r="LI22" s="75"/>
      <c r="LJ22" s="75"/>
      <c r="LK22" s="26"/>
      <c r="LL22" s="75"/>
      <c r="LM22" s="75"/>
      <c r="LN22" s="75"/>
      <c r="LO22" s="26"/>
      <c r="LP22" s="75"/>
      <c r="LQ22" s="75"/>
      <c r="LR22" s="75"/>
      <c r="LS22" s="26"/>
      <c r="LT22" s="75"/>
      <c r="LU22" s="75"/>
      <c r="LV22" s="75"/>
      <c r="LW22" s="26"/>
      <c r="LX22" s="75"/>
      <c r="LY22" s="75"/>
      <c r="LZ22" s="75"/>
      <c r="MA22" s="26"/>
    </row>
    <row r="23" spans="1:339" ht="15.75" x14ac:dyDescent="0.25">
      <c r="A23" s="22" t="s">
        <v>156</v>
      </c>
      <c r="B23" s="30">
        <f t="shared" si="23"/>
        <v>0</v>
      </c>
      <c r="C23" s="30">
        <f t="shared" si="16"/>
        <v>5898.4273199999998</v>
      </c>
      <c r="D23" s="30">
        <f t="shared" si="34"/>
        <v>0</v>
      </c>
      <c r="E23" s="30">
        <f t="shared" si="35"/>
        <v>5898.4273199999998</v>
      </c>
      <c r="F23" s="30">
        <f t="shared" si="17"/>
        <v>5898.4273200000007</v>
      </c>
      <c r="G23" s="27">
        <f t="shared" si="0"/>
        <v>100.00000000000003</v>
      </c>
      <c r="H23" s="75"/>
      <c r="I23" s="75"/>
      <c r="J23" s="75"/>
      <c r="K23" s="75"/>
      <c r="L23" s="75"/>
      <c r="M23" s="75"/>
      <c r="N23" s="75"/>
      <c r="O23" s="75"/>
      <c r="P23" s="75"/>
      <c r="Q23" s="75"/>
      <c r="R23" s="75"/>
      <c r="S23" s="26"/>
      <c r="T23" s="75"/>
      <c r="U23" s="75"/>
      <c r="V23" s="75"/>
      <c r="W23" s="26"/>
      <c r="X23" s="75"/>
      <c r="Y23" s="75"/>
      <c r="Z23" s="75"/>
      <c r="AA23" s="26"/>
      <c r="AB23" s="75"/>
      <c r="AC23" s="75"/>
      <c r="AD23" s="75"/>
      <c r="AE23" s="26"/>
      <c r="AF23" s="26"/>
      <c r="AG23" s="75"/>
      <c r="AH23" s="75"/>
      <c r="AI23" s="75"/>
      <c r="AJ23" s="75"/>
      <c r="AK23" s="75"/>
      <c r="AL23" s="75"/>
      <c r="AM23" s="75"/>
      <c r="AN23" s="75"/>
      <c r="AO23" s="75"/>
      <c r="AP23" s="75"/>
      <c r="AQ23" s="26"/>
      <c r="AR23" s="26"/>
      <c r="AS23" s="75"/>
      <c r="AT23" s="75"/>
      <c r="AU23" s="26"/>
      <c r="AV23" s="26"/>
      <c r="AW23" s="75"/>
      <c r="AX23" s="75"/>
      <c r="AY23" s="26"/>
      <c r="AZ23" s="26"/>
      <c r="BA23" s="75"/>
      <c r="BB23" s="75"/>
      <c r="BC23" s="26"/>
      <c r="BD23" s="26"/>
      <c r="BE23" s="75"/>
      <c r="BF23" s="75"/>
      <c r="BG23" s="26"/>
      <c r="BH23" s="75"/>
      <c r="BI23" s="75"/>
      <c r="BJ23" s="75"/>
      <c r="BK23" s="26"/>
      <c r="BL23" s="75"/>
      <c r="BM23" s="75"/>
      <c r="BN23" s="75"/>
      <c r="BO23" s="26"/>
      <c r="BP23" s="26"/>
      <c r="BQ23" s="75"/>
      <c r="BR23" s="75"/>
      <c r="BS23" s="26"/>
      <c r="BT23" s="26"/>
      <c r="BU23" s="75"/>
      <c r="BV23" s="75"/>
      <c r="BW23" s="26"/>
      <c r="BX23" s="26"/>
      <c r="BY23" s="75"/>
      <c r="BZ23" s="75"/>
      <c r="CA23" s="26"/>
      <c r="CB23" s="26"/>
      <c r="CC23" s="75"/>
      <c r="CD23" s="75"/>
      <c r="CE23" s="26"/>
      <c r="CF23" s="26"/>
      <c r="CG23" s="75"/>
      <c r="CH23" s="75"/>
      <c r="CI23" s="26"/>
      <c r="CJ23" s="75"/>
      <c r="CK23" s="75"/>
      <c r="CL23" s="75"/>
      <c r="CM23" s="26"/>
      <c r="CN23" s="26"/>
      <c r="CO23" s="75"/>
      <c r="CP23" s="75"/>
      <c r="CQ23" s="26"/>
      <c r="CR23" s="26"/>
      <c r="CS23" s="75"/>
      <c r="CT23" s="75"/>
      <c r="CU23" s="326"/>
      <c r="CV23" s="326"/>
      <c r="CW23" s="75"/>
      <c r="CX23" s="75"/>
      <c r="CY23" s="26"/>
      <c r="CZ23" s="26"/>
      <c r="DA23" s="75"/>
      <c r="DB23" s="75"/>
      <c r="DC23" s="26"/>
      <c r="DD23" s="26"/>
      <c r="DE23" s="75"/>
      <c r="DF23" s="75"/>
      <c r="DG23" s="26"/>
      <c r="DH23" s="26"/>
      <c r="DI23" s="75"/>
      <c r="DJ23" s="75"/>
      <c r="DK23" s="26"/>
      <c r="DL23" s="26"/>
      <c r="DM23" s="75"/>
      <c r="DN23" s="75"/>
      <c r="DO23" s="26"/>
      <c r="DP23" s="26"/>
      <c r="DQ23" s="75"/>
      <c r="DR23" s="75"/>
      <c r="DS23" s="26"/>
      <c r="DT23" s="26"/>
      <c r="DU23" s="75"/>
      <c r="DV23" s="75"/>
      <c r="DW23" s="26"/>
      <c r="DX23" s="26"/>
      <c r="DY23" s="75"/>
      <c r="DZ23" s="75"/>
      <c r="EA23" s="26"/>
      <c r="EB23" s="26"/>
      <c r="EC23" s="75"/>
      <c r="ED23" s="75"/>
      <c r="EE23" s="26"/>
      <c r="EF23" s="75"/>
      <c r="EG23" s="75"/>
      <c r="EH23" s="75"/>
      <c r="EI23" s="26"/>
      <c r="EJ23" s="75"/>
      <c r="EK23" s="75"/>
      <c r="EL23" s="75"/>
      <c r="EM23" s="26"/>
      <c r="EN23" s="75"/>
      <c r="EO23" s="75"/>
      <c r="EP23" s="75"/>
      <c r="EQ23" s="26"/>
      <c r="ER23" s="26"/>
      <c r="ES23" s="75"/>
      <c r="ET23" s="75"/>
      <c r="EU23" s="26"/>
      <c r="EV23" s="26"/>
      <c r="EW23" s="75"/>
      <c r="EX23" s="75"/>
      <c r="EY23" s="26"/>
      <c r="EZ23" s="26"/>
      <c r="FA23" s="75"/>
      <c r="FB23" s="75"/>
      <c r="FC23" s="26"/>
      <c r="FD23" s="26"/>
      <c r="FE23" s="75"/>
      <c r="FF23" s="75"/>
      <c r="FG23" s="26"/>
      <c r="FH23" s="75"/>
      <c r="FI23" s="75"/>
      <c r="FJ23" s="75"/>
      <c r="FK23" s="26"/>
      <c r="FL23" s="75"/>
      <c r="FM23" s="75"/>
      <c r="FN23" s="75"/>
      <c r="FO23" s="26"/>
      <c r="FP23" s="75"/>
      <c r="FQ23" s="30">
        <v>5898.4273199999998</v>
      </c>
      <c r="FR23" s="30">
        <v>5898.4273200000007</v>
      </c>
      <c r="FS23" s="26">
        <f t="shared" si="48"/>
        <v>100.00000000000003</v>
      </c>
      <c r="FT23" s="75"/>
      <c r="FU23" s="75"/>
      <c r="FV23" s="75"/>
      <c r="FW23" s="26"/>
      <c r="FX23" s="75"/>
      <c r="FY23" s="75"/>
      <c r="FZ23" s="75"/>
      <c r="GA23" s="26"/>
      <c r="GB23" s="75"/>
      <c r="GC23" s="75"/>
      <c r="GD23" s="75"/>
      <c r="GE23" s="26"/>
      <c r="GF23" s="75"/>
      <c r="GG23" s="75"/>
      <c r="GH23" s="75"/>
      <c r="GI23" s="26"/>
      <c r="GJ23" s="75"/>
      <c r="GK23" s="75"/>
      <c r="GL23" s="75"/>
      <c r="GM23" s="26"/>
      <c r="GN23" s="75"/>
      <c r="GO23" s="75"/>
      <c r="GP23" s="75"/>
      <c r="GQ23" s="26"/>
      <c r="GR23" s="75"/>
      <c r="GS23" s="75"/>
      <c r="GT23" s="75"/>
      <c r="GU23" s="26"/>
      <c r="GV23" s="75"/>
      <c r="GW23" s="75"/>
      <c r="GX23" s="75"/>
      <c r="GY23" s="26"/>
      <c r="GZ23" s="75"/>
      <c r="HA23" s="75"/>
      <c r="HB23" s="75"/>
      <c r="HC23" s="26"/>
      <c r="HD23" s="75"/>
      <c r="HE23" s="75"/>
      <c r="HF23" s="75"/>
      <c r="HG23" s="26"/>
      <c r="HH23" s="75"/>
      <c r="HI23" s="75"/>
      <c r="HJ23" s="75"/>
      <c r="HK23" s="26"/>
      <c r="HL23" s="75"/>
      <c r="HM23" s="75"/>
      <c r="HN23" s="75"/>
      <c r="HO23" s="26"/>
      <c r="HP23" s="75"/>
      <c r="HQ23" s="75"/>
      <c r="HR23" s="75"/>
      <c r="HS23" s="26"/>
      <c r="HT23" s="75"/>
      <c r="HU23" s="75"/>
      <c r="HV23" s="75"/>
      <c r="HW23" s="26"/>
      <c r="HX23" s="75"/>
      <c r="HY23" s="75"/>
      <c r="HZ23" s="75"/>
      <c r="IA23" s="26"/>
      <c r="IB23" s="75"/>
      <c r="IC23" s="75"/>
      <c r="ID23" s="75"/>
      <c r="IE23" s="26"/>
      <c r="IF23" s="75"/>
      <c r="IG23" s="75"/>
      <c r="IH23" s="75"/>
      <c r="II23" s="26"/>
      <c r="IJ23" s="75"/>
      <c r="IK23" s="75"/>
      <c r="IL23" s="75"/>
      <c r="IM23" s="26"/>
      <c r="IN23" s="75"/>
      <c r="IO23" s="75"/>
      <c r="IP23" s="75"/>
      <c r="IQ23" s="26"/>
      <c r="IR23" s="75"/>
      <c r="IS23" s="75"/>
      <c r="IT23" s="75"/>
      <c r="IU23" s="26"/>
      <c r="IV23" s="75"/>
      <c r="IW23" s="75"/>
      <c r="IX23" s="75"/>
      <c r="IY23" s="26"/>
      <c r="IZ23" s="75"/>
      <c r="JA23" s="75"/>
      <c r="JB23" s="75"/>
      <c r="JC23" s="26"/>
      <c r="JD23" s="75"/>
      <c r="JE23" s="75"/>
      <c r="JF23" s="75"/>
      <c r="JG23" s="26"/>
      <c r="JH23" s="75"/>
      <c r="JI23" s="75"/>
      <c r="JJ23" s="75"/>
      <c r="JK23" s="26"/>
      <c r="JL23" s="75"/>
      <c r="JM23" s="75"/>
      <c r="JN23" s="75"/>
      <c r="JO23" s="26"/>
      <c r="JP23" s="75"/>
      <c r="JQ23" s="75"/>
      <c r="JR23" s="75"/>
      <c r="JS23" s="26"/>
      <c r="JT23" s="75"/>
      <c r="JU23" s="75"/>
      <c r="JV23" s="75"/>
      <c r="JW23" s="26"/>
      <c r="JX23" s="75"/>
      <c r="JY23" s="75"/>
      <c r="JZ23" s="75"/>
      <c r="KA23" s="26"/>
      <c r="KB23" s="75"/>
      <c r="KC23" s="75"/>
      <c r="KD23" s="75"/>
      <c r="KE23" s="26"/>
      <c r="KF23" s="75"/>
      <c r="KG23" s="75"/>
      <c r="KH23" s="75"/>
      <c r="KI23" s="26"/>
      <c r="KJ23" s="75"/>
      <c r="KK23" s="75"/>
      <c r="KL23" s="75"/>
      <c r="KM23" s="26"/>
      <c r="KN23" s="75"/>
      <c r="KO23" s="75"/>
      <c r="KP23" s="75"/>
      <c r="KQ23" s="26"/>
      <c r="KR23" s="75"/>
      <c r="KS23" s="75"/>
      <c r="KT23" s="75"/>
      <c r="KU23" s="26"/>
      <c r="KV23" s="75"/>
      <c r="KW23" s="75"/>
      <c r="KX23" s="75"/>
      <c r="KY23" s="26"/>
      <c r="KZ23" s="75"/>
      <c r="LA23" s="75"/>
      <c r="LB23" s="75"/>
      <c r="LC23" s="26"/>
      <c r="LD23" s="75"/>
      <c r="LE23" s="75"/>
      <c r="LF23" s="75"/>
      <c r="LG23" s="26"/>
      <c r="LH23" s="75"/>
      <c r="LI23" s="75"/>
      <c r="LJ23" s="75"/>
      <c r="LK23" s="26"/>
      <c r="LL23" s="75"/>
      <c r="LM23" s="75"/>
      <c r="LN23" s="75"/>
      <c r="LO23" s="26"/>
      <c r="LP23" s="75"/>
      <c r="LQ23" s="75"/>
      <c r="LR23" s="75"/>
      <c r="LS23" s="26"/>
      <c r="LT23" s="75"/>
      <c r="LU23" s="75"/>
      <c r="LV23" s="75"/>
      <c r="LW23" s="26"/>
      <c r="LX23" s="75"/>
      <c r="LY23" s="75"/>
      <c r="LZ23" s="75"/>
      <c r="MA23" s="26"/>
    </row>
    <row r="24" spans="1:339" s="18" customFormat="1" ht="31.5" x14ac:dyDescent="0.25">
      <c r="A24" s="149" t="s">
        <v>161</v>
      </c>
      <c r="B24" s="75">
        <f t="shared" si="23"/>
        <v>8293.7000000000007</v>
      </c>
      <c r="C24" s="75">
        <f t="shared" si="16"/>
        <v>78373.096000000005</v>
      </c>
      <c r="D24" s="75">
        <f t="shared" si="34"/>
        <v>73318.3</v>
      </c>
      <c r="E24" s="75">
        <f t="shared" si="35"/>
        <v>5054.7960000000003</v>
      </c>
      <c r="F24" s="75">
        <f t="shared" si="17"/>
        <v>32099.837719999996</v>
      </c>
      <c r="G24" s="29">
        <f>F24/C24*100</f>
        <v>40.957725748131722</v>
      </c>
      <c r="H24" s="29">
        <f>H25+H27+H29</f>
        <v>0</v>
      </c>
      <c r="I24" s="29">
        <f>I25+I27+I29</f>
        <v>0</v>
      </c>
      <c r="J24" s="29">
        <f>J25+J27+J29</f>
        <v>0</v>
      </c>
      <c r="K24" s="29">
        <f>K25+K27+K29</f>
        <v>0</v>
      </c>
      <c r="L24" s="29">
        <f t="shared" ref="L24" si="54">L25+L27+L29</f>
        <v>1186.5999999999999</v>
      </c>
      <c r="M24" s="29">
        <f t="shared" ref="M24:N24" si="55">M25+M27+M29</f>
        <v>1186.5999999999999</v>
      </c>
      <c r="N24" s="29">
        <f t="shared" si="55"/>
        <v>1186.5999999999999</v>
      </c>
      <c r="O24" s="28">
        <f>N24/M24*100</f>
        <v>100</v>
      </c>
      <c r="P24" s="29">
        <f>P25+P27+P29</f>
        <v>712</v>
      </c>
      <c r="Q24" s="29">
        <f>Q25+Q27+Q29</f>
        <v>712</v>
      </c>
      <c r="R24" s="29">
        <f>R25+R27+R29</f>
        <v>450.39959999999996</v>
      </c>
      <c r="S24" s="28">
        <f>R24/Q24*100</f>
        <v>63.258370786516849</v>
      </c>
      <c r="T24" s="29">
        <f>T25+T27+T29</f>
        <v>2644</v>
      </c>
      <c r="U24" s="29">
        <f>U25+U27+U29</f>
        <v>2644</v>
      </c>
      <c r="V24" s="29">
        <f>V25+V27+V29</f>
        <v>2097.9796200000001</v>
      </c>
      <c r="W24" s="28">
        <f>V24/U24*100</f>
        <v>79.348699697428131</v>
      </c>
      <c r="X24" s="29">
        <f>X25+X27+X29</f>
        <v>234</v>
      </c>
      <c r="Y24" s="29">
        <f>Y25+Y27+Y29</f>
        <v>234</v>
      </c>
      <c r="Z24" s="29">
        <f>Z25+Z27+Z29</f>
        <v>151.81970000000001</v>
      </c>
      <c r="AA24" s="28">
        <f>Z24/Y24*100</f>
        <v>64.880213675213682</v>
      </c>
      <c r="AB24" s="29">
        <f>AB25+AB27+AB29</f>
        <v>0</v>
      </c>
      <c r="AC24" s="29">
        <f>AC25+AC27+AC29</f>
        <v>0</v>
      </c>
      <c r="AD24" s="29">
        <f>AD25+AD27+AD29</f>
        <v>0</v>
      </c>
      <c r="AE24" s="28"/>
      <c r="AF24" s="28"/>
      <c r="AG24" s="29">
        <f t="shared" ref="AG24:AM24" si="56">AG25+AG27+AG29</f>
        <v>0</v>
      </c>
      <c r="AH24" s="29">
        <f t="shared" si="56"/>
        <v>0</v>
      </c>
      <c r="AI24" s="29">
        <f t="shared" si="56"/>
        <v>0</v>
      </c>
      <c r="AJ24" s="29">
        <f t="shared" ref="AJ24" si="57">AJ25+AJ27+AJ29</f>
        <v>0</v>
      </c>
      <c r="AK24" s="29">
        <f t="shared" si="56"/>
        <v>0</v>
      </c>
      <c r="AL24" s="29">
        <f t="shared" si="56"/>
        <v>0</v>
      </c>
      <c r="AM24" s="29">
        <f t="shared" si="56"/>
        <v>0</v>
      </c>
      <c r="AN24" s="29">
        <f>AN25+AN27+AN29+AN28</f>
        <v>0</v>
      </c>
      <c r="AO24" s="29">
        <f>AO25+AO27+AO29+AO28</f>
        <v>1300</v>
      </c>
      <c r="AP24" s="29">
        <f>AP25+AP27+AP29+AP28</f>
        <v>1300</v>
      </c>
      <c r="AQ24" s="28">
        <f>AP24/AO24*100</f>
        <v>100</v>
      </c>
      <c r="AR24" s="28"/>
      <c r="AS24" s="29">
        <f>AS25+AS27+AS29</f>
        <v>0</v>
      </c>
      <c r="AT24" s="29">
        <f>AT25+AT27+AT29</f>
        <v>0</v>
      </c>
      <c r="AU24" s="28"/>
      <c r="AV24" s="28"/>
      <c r="AW24" s="29">
        <f>AW25+AW27+AW29</f>
        <v>0</v>
      </c>
      <c r="AX24" s="29">
        <f>AX25+AX27+AX29</f>
        <v>0</v>
      </c>
      <c r="AY24" s="28"/>
      <c r="AZ24" s="28"/>
      <c r="BA24" s="29">
        <f>BA25+BA27+BA29</f>
        <v>0</v>
      </c>
      <c r="BB24" s="29">
        <f>BB25+BB27+BB29</f>
        <v>0</v>
      </c>
      <c r="BC24" s="28"/>
      <c r="BD24" s="28"/>
      <c r="BE24" s="29">
        <f>BE25+BE27+BE29</f>
        <v>0</v>
      </c>
      <c r="BF24" s="29">
        <f>BF25+BF27+BF29</f>
        <v>0</v>
      </c>
      <c r="BG24" s="28"/>
      <c r="BH24" s="29"/>
      <c r="BI24" s="29"/>
      <c r="BJ24" s="29"/>
      <c r="BK24" s="28"/>
      <c r="BL24" s="29">
        <f>BL25+BL27+BL29</f>
        <v>2267.1</v>
      </c>
      <c r="BM24" s="29">
        <f>BM25+BM27+BM29</f>
        <v>2267.1</v>
      </c>
      <c r="BN24" s="29">
        <f>BN25+BN27+BN29</f>
        <v>1829.64807</v>
      </c>
      <c r="BO24" s="28">
        <f>BN24/BM24*100</f>
        <v>80.704339023421994</v>
      </c>
      <c r="BP24" s="28"/>
      <c r="BQ24" s="29">
        <f>BQ25+BQ27+BQ29</f>
        <v>0</v>
      </c>
      <c r="BR24" s="29">
        <f>BR25+BR27+BR29</f>
        <v>0</v>
      </c>
      <c r="BS24" s="28"/>
      <c r="BT24" s="28"/>
      <c r="BU24" s="29">
        <f>BU25+BU27+BU29</f>
        <v>0</v>
      </c>
      <c r="BV24" s="29">
        <f>BV25+BV27+BV29</f>
        <v>0</v>
      </c>
      <c r="BW24" s="28"/>
      <c r="BX24" s="28"/>
      <c r="BY24" s="29">
        <f>BY25+BY27+BY29</f>
        <v>0</v>
      </c>
      <c r="BZ24" s="29">
        <f>BZ25+BZ27+BZ29</f>
        <v>0</v>
      </c>
      <c r="CA24" s="28"/>
      <c r="CB24" s="28"/>
      <c r="CC24" s="29">
        <f>CC25+CC27+CC29</f>
        <v>0</v>
      </c>
      <c r="CD24" s="29">
        <f>CD25+CD27+CD29</f>
        <v>0</v>
      </c>
      <c r="CE24" s="28"/>
      <c r="CF24" s="28"/>
      <c r="CG24" s="29">
        <f>CG25+CG27+CG29</f>
        <v>0</v>
      </c>
      <c r="CH24" s="29">
        <f>CH25+CH27+CH29</f>
        <v>0</v>
      </c>
      <c r="CI24" s="28"/>
      <c r="CJ24" s="29">
        <f>CJ25+CJ27+CJ29</f>
        <v>0</v>
      </c>
      <c r="CK24" s="29">
        <f>CK25+CK27+CK29</f>
        <v>10000</v>
      </c>
      <c r="CL24" s="29">
        <f>CL25+CL27+CL29</f>
        <v>10000</v>
      </c>
      <c r="CM24" s="28">
        <f>CL24/CK24*100</f>
        <v>100</v>
      </c>
      <c r="CN24" s="28"/>
      <c r="CO24" s="29">
        <f>CO25+CO27+CO29</f>
        <v>4500</v>
      </c>
      <c r="CP24" s="29">
        <f>CP25+CP27+CP29</f>
        <v>0</v>
      </c>
      <c r="CQ24" s="28"/>
      <c r="CR24" s="28"/>
      <c r="CS24" s="29">
        <f>CS25+CS27+CS29</f>
        <v>0</v>
      </c>
      <c r="CT24" s="29">
        <f>CT25+CT27+CT29</f>
        <v>0</v>
      </c>
      <c r="CU24" s="165"/>
      <c r="CV24" s="165"/>
      <c r="CW24" s="29">
        <f>CW25+CW27+CW29</f>
        <v>0</v>
      </c>
      <c r="CX24" s="29">
        <f>CX25+CX27+CX29</f>
        <v>0</v>
      </c>
      <c r="CY24" s="28"/>
      <c r="CZ24" s="28"/>
      <c r="DA24" s="29">
        <f>DA25+DA27+DA29</f>
        <v>0</v>
      </c>
      <c r="DB24" s="29">
        <f>DB25+DB27+DB29</f>
        <v>0</v>
      </c>
      <c r="DC24" s="28"/>
      <c r="DD24" s="28"/>
      <c r="DE24" s="29">
        <f>DE25+DE27+DE29</f>
        <v>0</v>
      </c>
      <c r="DF24" s="29">
        <f>DF25+DF27+DF29</f>
        <v>0</v>
      </c>
      <c r="DG24" s="28"/>
      <c r="DH24" s="28"/>
      <c r="DI24" s="29">
        <f>DI25+DI27+DI29</f>
        <v>0</v>
      </c>
      <c r="DJ24" s="29">
        <f>DJ25+DJ27+DJ29</f>
        <v>0</v>
      </c>
      <c r="DK24" s="28"/>
      <c r="DL24" s="28"/>
      <c r="DM24" s="29">
        <f>DM25+DM27+DM29</f>
        <v>634.4</v>
      </c>
      <c r="DN24" s="29">
        <f>DN25+DN27+DN29</f>
        <v>447.88413000000003</v>
      </c>
      <c r="DO24" s="28">
        <f>DN24/DM24*100</f>
        <v>70.599642181588905</v>
      </c>
      <c r="DP24" s="28"/>
      <c r="DQ24" s="29"/>
      <c r="DR24" s="29"/>
      <c r="DS24" s="28"/>
      <c r="DT24" s="28"/>
      <c r="DU24" s="29"/>
      <c r="DV24" s="29"/>
      <c r="DW24" s="28"/>
      <c r="DX24" s="28"/>
      <c r="DY24" s="29"/>
      <c r="DZ24" s="29"/>
      <c r="EA24" s="28"/>
      <c r="EB24" s="28"/>
      <c r="EC24" s="29"/>
      <c r="ED24" s="29"/>
      <c r="EE24" s="28"/>
      <c r="EF24" s="29">
        <f>EF25+EF27+EF29</f>
        <v>1250</v>
      </c>
      <c r="EG24" s="29">
        <f>EG25+EG27+EG29</f>
        <v>1250</v>
      </c>
      <c r="EH24" s="29">
        <f>EH25+EH27+EH29</f>
        <v>1250</v>
      </c>
      <c r="EI24" s="28">
        <f>EH24/EG24*100</f>
        <v>100</v>
      </c>
      <c r="EJ24" s="29"/>
      <c r="EK24" s="29">
        <f>EK25+EK27+EK29</f>
        <v>0</v>
      </c>
      <c r="EL24" s="29">
        <f>EL25+EL27+EL29</f>
        <v>0</v>
      </c>
      <c r="EM24" s="28"/>
      <c r="EN24" s="29"/>
      <c r="EO24" s="29">
        <f>EO25+EO27+EO29</f>
        <v>0</v>
      </c>
      <c r="EP24" s="29">
        <f>EP25+EP27+EP29</f>
        <v>0</v>
      </c>
      <c r="EQ24" s="28"/>
      <c r="ER24" s="28"/>
      <c r="ES24" s="29">
        <f>ES25+ES27+ES29</f>
        <v>0</v>
      </c>
      <c r="ET24" s="29">
        <f>ET25+ET27+ET29</f>
        <v>0</v>
      </c>
      <c r="EU24" s="28"/>
      <c r="EV24" s="28"/>
      <c r="EW24" s="29">
        <f>EW25+EW27+EW29</f>
        <v>0</v>
      </c>
      <c r="EX24" s="29">
        <f>EX25+EX27+EX29</f>
        <v>0</v>
      </c>
      <c r="EY24" s="28"/>
      <c r="EZ24" s="28"/>
      <c r="FA24" s="29">
        <f>FA25+FA27+FA29</f>
        <v>2277</v>
      </c>
      <c r="FB24" s="29">
        <f>FB25+FB27+FB29</f>
        <v>2218.5</v>
      </c>
      <c r="FC24" s="28">
        <f>FB24/FA24*100</f>
        <v>97.430830039525702</v>
      </c>
      <c r="FD24" s="28"/>
      <c r="FE24" s="29">
        <f>FE25+FE27+FE29</f>
        <v>0</v>
      </c>
      <c r="FF24" s="29">
        <f>FF25+FF27+FF29</f>
        <v>0</v>
      </c>
      <c r="FG24" s="28"/>
      <c r="FH24" s="29"/>
      <c r="FI24" s="29">
        <f>FI25+FI27+FI29</f>
        <v>2524.4</v>
      </c>
      <c r="FJ24" s="29">
        <f>FJ25+FJ27+FJ29</f>
        <v>1747.8772200000001</v>
      </c>
      <c r="FK24" s="28">
        <f>FJ24/FI24*100</f>
        <v>69.239313104103957</v>
      </c>
      <c r="FL24" s="29"/>
      <c r="FM24" s="29">
        <f>FM25+FM27+FM29</f>
        <v>0</v>
      </c>
      <c r="FN24" s="29">
        <f>FN25+FN27+FN29</f>
        <v>0</v>
      </c>
      <c r="FO24" s="28"/>
      <c r="FP24" s="29"/>
      <c r="FQ24" s="29">
        <f>FQ25+FQ27+FQ29</f>
        <v>4900</v>
      </c>
      <c r="FR24" s="29">
        <f>FR25+FR27+FR29</f>
        <v>4900</v>
      </c>
      <c r="FS24" s="28">
        <f>FR24/FQ24*100</f>
        <v>100</v>
      </c>
      <c r="FT24" s="29"/>
      <c r="FU24" s="29">
        <f>FU25+FU27+FU29</f>
        <v>0</v>
      </c>
      <c r="FV24" s="29">
        <f>FV25+FV27+FV29</f>
        <v>0</v>
      </c>
      <c r="FW24" s="28"/>
      <c r="FX24" s="29"/>
      <c r="FY24" s="29"/>
      <c r="FZ24" s="29"/>
      <c r="GA24" s="28"/>
      <c r="GB24" s="29"/>
      <c r="GC24" s="29"/>
      <c r="GD24" s="29"/>
      <c r="GE24" s="28"/>
      <c r="GF24" s="29"/>
      <c r="GG24" s="29">
        <f>GG25+GG27+GG29</f>
        <v>0</v>
      </c>
      <c r="GH24" s="29">
        <f>GH25+GH27+GH29</f>
        <v>0</v>
      </c>
      <c r="GI24" s="28"/>
      <c r="GJ24" s="29"/>
      <c r="GK24" s="29"/>
      <c r="GL24" s="29"/>
      <c r="GM24" s="28"/>
      <c r="GN24" s="29"/>
      <c r="GO24" s="29"/>
      <c r="GP24" s="29"/>
      <c r="GQ24" s="28"/>
      <c r="GR24" s="29"/>
      <c r="GS24" s="29">
        <f>GS25+GS27+GS29</f>
        <v>0</v>
      </c>
      <c r="GT24" s="29">
        <f>GT25+GT27+GT29</f>
        <v>0</v>
      </c>
      <c r="GU24" s="28"/>
      <c r="GV24" s="29"/>
      <c r="GW24" s="29">
        <f>GW25+GW27+GW29</f>
        <v>40185.428240000001</v>
      </c>
      <c r="GX24" s="29">
        <f>GX25+GX27+GX29</f>
        <v>3983.2621600000002</v>
      </c>
      <c r="GY24" s="28">
        <f t="shared" ref="GY24" si="58">GX24/GW24*100</f>
        <v>9.9122053302772013</v>
      </c>
      <c r="GZ24" s="29"/>
      <c r="HA24" s="29">
        <f>HA25+HA27+HA29</f>
        <v>0</v>
      </c>
      <c r="HB24" s="29">
        <f>HB25+HB27+HB29</f>
        <v>0</v>
      </c>
      <c r="HC24" s="28"/>
      <c r="HD24" s="29"/>
      <c r="HE24" s="29">
        <f>HE25+HE27+HE29</f>
        <v>0</v>
      </c>
      <c r="HF24" s="29">
        <f>HF25+HF27+HF29</f>
        <v>0</v>
      </c>
      <c r="HG24" s="28"/>
      <c r="HH24" s="29"/>
      <c r="HI24" s="29">
        <f>HI25+HI27+HI29</f>
        <v>0</v>
      </c>
      <c r="HJ24" s="29">
        <f>HJ25+HJ27+HJ29</f>
        <v>0</v>
      </c>
      <c r="HK24" s="28"/>
      <c r="HL24" s="29"/>
      <c r="HM24" s="29">
        <f>HM25+HM27+HM29</f>
        <v>0</v>
      </c>
      <c r="HN24" s="29">
        <f>HN25+HN27+HN29</f>
        <v>0</v>
      </c>
      <c r="HO24" s="28"/>
      <c r="HP24" s="29"/>
      <c r="HQ24" s="29">
        <f>HQ25+HQ27+HQ29</f>
        <v>2314.5717599999998</v>
      </c>
      <c r="HR24" s="29">
        <f>HR25+HR27+HR29</f>
        <v>0</v>
      </c>
      <c r="HS24" s="28"/>
      <c r="HT24" s="29"/>
      <c r="HU24" s="29">
        <f>HU25+HU27+HU29</f>
        <v>0</v>
      </c>
      <c r="HV24" s="29">
        <f>HV25+HV27+HV29</f>
        <v>0</v>
      </c>
      <c r="HW24" s="28"/>
      <c r="HX24" s="29"/>
      <c r="HY24" s="29">
        <f>HY25+HY27+HY29</f>
        <v>0</v>
      </c>
      <c r="HZ24" s="29">
        <f>HZ25+HZ27+HZ29</f>
        <v>0</v>
      </c>
      <c r="IA24" s="28"/>
      <c r="IB24" s="29"/>
      <c r="IC24" s="29">
        <f>IC25+IC27+IC29</f>
        <v>0</v>
      </c>
      <c r="ID24" s="29">
        <f>ID25+ID27+ID29</f>
        <v>0</v>
      </c>
      <c r="IE24" s="28"/>
      <c r="IF24" s="29"/>
      <c r="IG24" s="29">
        <f>IG25+IG27+IG29</f>
        <v>0</v>
      </c>
      <c r="IH24" s="29">
        <f>IH25+IH27+IH29</f>
        <v>0</v>
      </c>
      <c r="II24" s="28"/>
      <c r="IJ24" s="29"/>
      <c r="IK24" s="29">
        <f>IK25+IK27+IK29</f>
        <v>0</v>
      </c>
      <c r="IL24" s="29">
        <f>IL25+IL27+IL29</f>
        <v>0</v>
      </c>
      <c r="IM24" s="28"/>
      <c r="IN24" s="29"/>
      <c r="IO24" s="29">
        <f>IO25+IO27+IO29</f>
        <v>0</v>
      </c>
      <c r="IP24" s="29">
        <f>IP25+IP27+IP29</f>
        <v>0</v>
      </c>
      <c r="IQ24" s="28"/>
      <c r="IR24" s="29"/>
      <c r="IS24" s="29">
        <f>IS25+IS27+IS29</f>
        <v>0</v>
      </c>
      <c r="IT24" s="29">
        <f>IT25+IT27+IT29</f>
        <v>0</v>
      </c>
      <c r="IU24" s="28"/>
      <c r="IV24" s="29"/>
      <c r="IW24" s="29">
        <f>IW25+IW27+IW29</f>
        <v>0</v>
      </c>
      <c r="IX24" s="29">
        <f>IX25+IX27+IX29</f>
        <v>0</v>
      </c>
      <c r="IY24" s="28"/>
      <c r="IZ24" s="29"/>
      <c r="JA24" s="29">
        <f>JA25+JA27+JA29</f>
        <v>0</v>
      </c>
      <c r="JB24" s="29">
        <f>JB25+JB27+JB29</f>
        <v>0</v>
      </c>
      <c r="JC24" s="28"/>
      <c r="JD24" s="29"/>
      <c r="JE24" s="29">
        <f>JE25+JE27+JE29</f>
        <v>872.4</v>
      </c>
      <c r="JF24" s="29">
        <f>JF25+JF27+JF29</f>
        <v>381.07121999999998</v>
      </c>
      <c r="JG24" s="28">
        <f t="shared" si="40"/>
        <v>43.680790921595595</v>
      </c>
      <c r="JH24" s="29"/>
      <c r="JI24" s="29">
        <f>JI25+JI27+JI29</f>
        <v>0</v>
      </c>
      <c r="JJ24" s="29">
        <f>JJ25+JJ27+JJ29</f>
        <v>0</v>
      </c>
      <c r="JK24" s="28"/>
      <c r="JL24" s="29"/>
      <c r="JM24" s="29">
        <f>JM25+JM27+JM29</f>
        <v>0</v>
      </c>
      <c r="JN24" s="29">
        <f>JN25+JN27+JN29</f>
        <v>0</v>
      </c>
      <c r="JO24" s="28"/>
      <c r="JP24" s="29"/>
      <c r="JQ24" s="29">
        <f>JQ25+JQ27+JQ29</f>
        <v>0</v>
      </c>
      <c r="JR24" s="29">
        <f>JR25+JR27+JR29</f>
        <v>0</v>
      </c>
      <c r="JS24" s="28"/>
      <c r="JT24" s="29"/>
      <c r="JU24" s="29">
        <f>JU25+JU27+JU29</f>
        <v>0</v>
      </c>
      <c r="JV24" s="29">
        <f>JV25+JV27+JV29</f>
        <v>0</v>
      </c>
      <c r="JW24" s="28"/>
      <c r="JX24" s="29"/>
      <c r="JY24" s="29">
        <f>JY25+JY27+JY29</f>
        <v>0</v>
      </c>
      <c r="JZ24" s="29">
        <f>JZ25+JZ27+JZ29</f>
        <v>0</v>
      </c>
      <c r="KA24" s="28"/>
      <c r="KB24" s="29"/>
      <c r="KC24" s="29">
        <f>KC25+KC27+KC29</f>
        <v>416.4</v>
      </c>
      <c r="KD24" s="29">
        <f>KD25+KD27+KD29</f>
        <v>0</v>
      </c>
      <c r="KE24" s="28"/>
      <c r="KF24" s="29"/>
      <c r="KG24" s="29"/>
      <c r="KH24" s="29">
        <f>KH25+KH27+KH29</f>
        <v>0</v>
      </c>
      <c r="KI24" s="28"/>
      <c r="KJ24" s="29"/>
      <c r="KK24" s="29">
        <f>KK25+KK27+KK29</f>
        <v>0</v>
      </c>
      <c r="KL24" s="29">
        <f>KL25+KL27+KL29</f>
        <v>0</v>
      </c>
      <c r="KM24" s="28"/>
      <c r="KN24" s="29"/>
      <c r="KO24" s="29"/>
      <c r="KP24" s="29">
        <f>KP25+KP27+KP29</f>
        <v>0</v>
      </c>
      <c r="KQ24" s="28"/>
      <c r="KR24" s="29"/>
      <c r="KS24" s="29">
        <f>KS25+KS27+KS29</f>
        <v>0</v>
      </c>
      <c r="KT24" s="29">
        <f>KT25+KT27+KT29</f>
        <v>0</v>
      </c>
      <c r="KU24" s="28"/>
      <c r="KV24" s="29"/>
      <c r="KW24" s="29">
        <f>SUM(KW25:KW29)</f>
        <v>89.796000000000006</v>
      </c>
      <c r="KX24" s="29">
        <f>SUM(KX25:KX29)</f>
        <v>89.796000000000006</v>
      </c>
      <c r="KY24" s="28">
        <f t="shared" ref="KY24" si="59">KX24/KW24*100</f>
        <v>100</v>
      </c>
      <c r="KZ24" s="29"/>
      <c r="LA24" s="29">
        <f>SUM(LA25:LA29)</f>
        <v>65</v>
      </c>
      <c r="LB24" s="29">
        <f>SUM(LB25:LB29)</f>
        <v>65</v>
      </c>
      <c r="LC24" s="28">
        <f t="shared" si="31"/>
        <v>100</v>
      </c>
      <c r="LD24" s="29"/>
      <c r="LE24" s="29"/>
      <c r="LF24" s="29"/>
      <c r="LG24" s="28"/>
      <c r="LH24" s="29"/>
      <c r="LI24" s="29">
        <f>SUM(LI25:LI29)</f>
        <v>0</v>
      </c>
      <c r="LJ24" s="29">
        <f>SUM(LJ25:LJ29)</f>
        <v>0</v>
      </c>
      <c r="LK24" s="28"/>
      <c r="LL24" s="29"/>
      <c r="LM24" s="29">
        <f>SUM(LM25:LM29)</f>
        <v>0</v>
      </c>
      <c r="LN24" s="29">
        <f>SUM(LN25:LN29)</f>
        <v>0</v>
      </c>
      <c r="LO24" s="28"/>
      <c r="LP24" s="29"/>
      <c r="LQ24" s="29">
        <f>SUM(LQ25:LQ29)</f>
        <v>0</v>
      </c>
      <c r="LR24" s="29">
        <f>SUM(LR25:LR29)</f>
        <v>0</v>
      </c>
      <c r="LS24" s="28"/>
      <c r="LT24" s="29"/>
      <c r="LU24" s="29">
        <f>SUM(LU25:LU29)</f>
        <v>0</v>
      </c>
      <c r="LV24" s="29">
        <f>SUM(LV25:LV29)</f>
        <v>0</v>
      </c>
      <c r="LW24" s="28"/>
      <c r="LX24" s="29"/>
      <c r="LY24" s="29">
        <f>SUM(LY25:LY29)</f>
        <v>0</v>
      </c>
      <c r="LZ24" s="29">
        <f>SUM(LZ25:LZ29)</f>
        <v>0</v>
      </c>
      <c r="MA24" s="28"/>
    </row>
    <row r="25" spans="1:339" ht="31.5" customHeight="1" x14ac:dyDescent="0.25">
      <c r="A25" s="22" t="s">
        <v>160</v>
      </c>
      <c r="B25" s="30">
        <f t="shared" si="23"/>
        <v>8293.7000000000007</v>
      </c>
      <c r="C25" s="30">
        <f t="shared" si="16"/>
        <v>31922.667760000004</v>
      </c>
      <c r="D25" s="30">
        <f t="shared" si="34"/>
        <v>31832.871760000005</v>
      </c>
      <c r="E25" s="30">
        <f t="shared" si="35"/>
        <v>89.796000000000006</v>
      </c>
      <c r="F25" s="30">
        <f t="shared" si="17"/>
        <v>21851.575560000001</v>
      </c>
      <c r="G25" s="27">
        <f>F25/C25*100</f>
        <v>68.451595976513715</v>
      </c>
      <c r="H25" s="27"/>
      <c r="I25" s="27"/>
      <c r="J25" s="27"/>
      <c r="K25" s="27"/>
      <c r="L25" s="27">
        <v>1186.5999999999999</v>
      </c>
      <c r="M25" s="27">
        <v>1186.5999999999999</v>
      </c>
      <c r="N25" s="27">
        <v>1186.5999999999999</v>
      </c>
      <c r="O25" s="26">
        <f>N25/M25*100</f>
        <v>100</v>
      </c>
      <c r="P25" s="27">
        <v>712</v>
      </c>
      <c r="Q25" s="220">
        <v>712</v>
      </c>
      <c r="R25" s="220">
        <v>450.39959999999996</v>
      </c>
      <c r="S25" s="26">
        <f>R25/Q25*100</f>
        <v>63.258370786516849</v>
      </c>
      <c r="T25" s="254">
        <v>2644</v>
      </c>
      <c r="U25" s="258">
        <v>2644</v>
      </c>
      <c r="V25" s="258">
        <v>2097.9796200000001</v>
      </c>
      <c r="W25" s="26">
        <f>V25/U25*100</f>
        <v>79.348699697428131</v>
      </c>
      <c r="X25" s="292">
        <v>234</v>
      </c>
      <c r="Y25" s="296">
        <v>234</v>
      </c>
      <c r="Z25" s="296">
        <v>151.81970000000001</v>
      </c>
      <c r="AA25" s="26">
        <f>Z25/Y25*100</f>
        <v>64.880213675213682</v>
      </c>
      <c r="AB25" s="163"/>
      <c r="AC25" s="163"/>
      <c r="AD25" s="163"/>
      <c r="AE25" s="26"/>
      <c r="AF25" s="26"/>
      <c r="AG25" s="27"/>
      <c r="AH25" s="27"/>
      <c r="AI25" s="26"/>
      <c r="AJ25" s="27"/>
      <c r="AK25" s="27"/>
      <c r="AL25" s="27"/>
      <c r="AM25" s="26"/>
      <c r="AN25" s="326"/>
      <c r="AO25" s="326"/>
      <c r="AP25" s="326"/>
      <c r="AQ25" s="26"/>
      <c r="AR25" s="26"/>
      <c r="AS25" s="326"/>
      <c r="AT25" s="326"/>
      <c r="AU25" s="26"/>
      <c r="AV25" s="26"/>
      <c r="AW25" s="326"/>
      <c r="AX25" s="326"/>
      <c r="AY25" s="26"/>
      <c r="AZ25" s="26"/>
      <c r="BA25" s="326"/>
      <c r="BB25" s="167"/>
      <c r="BC25" s="26"/>
      <c r="BD25" s="26"/>
      <c r="BE25" s="326"/>
      <c r="BF25" s="326"/>
      <c r="BG25" s="26"/>
      <c r="BH25" s="326"/>
      <c r="BI25" s="326"/>
      <c r="BJ25" s="326"/>
      <c r="BK25" s="26"/>
      <c r="BL25" s="326">
        <v>2267.1</v>
      </c>
      <c r="BM25" s="326">
        <v>2267.1</v>
      </c>
      <c r="BN25" s="326">
        <v>1829.64807</v>
      </c>
      <c r="BO25" s="26">
        <f>BN25/BM25*100</f>
        <v>80.704339023421994</v>
      </c>
      <c r="BP25" s="26"/>
      <c r="BQ25" s="326"/>
      <c r="BR25" s="326"/>
      <c r="BS25" s="26"/>
      <c r="BT25" s="26"/>
      <c r="BU25" s="326"/>
      <c r="BV25" s="326"/>
      <c r="BW25" s="26"/>
      <c r="BX25" s="26"/>
      <c r="BY25" s="326"/>
      <c r="BZ25" s="326"/>
      <c r="CA25" s="26"/>
      <c r="CB25" s="26"/>
      <c r="CC25" s="326"/>
      <c r="CD25" s="326"/>
      <c r="CE25" s="26"/>
      <c r="CF25" s="26"/>
      <c r="CG25" s="326"/>
      <c r="CH25" s="326"/>
      <c r="CI25" s="26"/>
      <c r="CJ25" s="163"/>
      <c r="CK25" s="163">
        <v>10000</v>
      </c>
      <c r="CL25" s="163">
        <v>10000</v>
      </c>
      <c r="CM25" s="26">
        <f>CL25/CK25*100</f>
        <v>100</v>
      </c>
      <c r="CN25" s="26"/>
      <c r="CO25" s="326">
        <v>4500</v>
      </c>
      <c r="CP25" s="326"/>
      <c r="CQ25" s="26"/>
      <c r="CR25" s="26"/>
      <c r="CS25" s="326"/>
      <c r="CT25" s="326"/>
      <c r="CU25" s="326"/>
      <c r="CV25" s="326"/>
      <c r="CW25" s="326"/>
      <c r="CX25" s="326"/>
      <c r="CY25" s="26"/>
      <c r="CZ25" s="26"/>
      <c r="DA25" s="326"/>
      <c r="DB25" s="326"/>
      <c r="DC25" s="26"/>
      <c r="DD25" s="26"/>
      <c r="DE25" s="326"/>
      <c r="DF25" s="326"/>
      <c r="DG25" s="26"/>
      <c r="DH25" s="26"/>
      <c r="DI25" s="326"/>
      <c r="DJ25" s="326"/>
      <c r="DK25" s="26"/>
      <c r="DL25" s="26"/>
      <c r="DM25" s="326">
        <v>634.4</v>
      </c>
      <c r="DN25" s="326">
        <v>447.88413000000003</v>
      </c>
      <c r="DO25" s="26">
        <f>DN25/DM25*100</f>
        <v>70.599642181588905</v>
      </c>
      <c r="DP25" s="26"/>
      <c r="DQ25" s="326"/>
      <c r="DR25" s="326"/>
      <c r="DS25" s="26"/>
      <c r="DT25" s="26"/>
      <c r="DU25" s="326"/>
      <c r="DV25" s="326"/>
      <c r="DW25" s="26"/>
      <c r="DX25" s="26"/>
      <c r="DY25" s="326"/>
      <c r="DZ25" s="326"/>
      <c r="EA25" s="26"/>
      <c r="EB25" s="26"/>
      <c r="EC25" s="326"/>
      <c r="ED25" s="326"/>
      <c r="EE25" s="26"/>
      <c r="EF25" s="326">
        <v>1250</v>
      </c>
      <c r="EG25" s="326">
        <v>1250</v>
      </c>
      <c r="EH25" s="326">
        <v>1250</v>
      </c>
      <c r="EI25" s="26">
        <f>EH25/EG25*100</f>
        <v>100</v>
      </c>
      <c r="EJ25" s="326"/>
      <c r="EK25" s="326"/>
      <c r="EL25" s="326">
        <v>0</v>
      </c>
      <c r="EM25" s="26"/>
      <c r="EN25" s="326"/>
      <c r="EO25" s="326"/>
      <c r="EP25" s="326">
        <v>0</v>
      </c>
      <c r="EQ25" s="26"/>
      <c r="ER25" s="26"/>
      <c r="ES25" s="326"/>
      <c r="ET25" s="326"/>
      <c r="EU25" s="26"/>
      <c r="EV25" s="26"/>
      <c r="EW25" s="326"/>
      <c r="EX25" s="326"/>
      <c r="EY25" s="26"/>
      <c r="EZ25" s="26"/>
      <c r="FA25" s="326">
        <v>2277</v>
      </c>
      <c r="FB25" s="326">
        <v>2218.5</v>
      </c>
      <c r="FC25" s="26">
        <f>FB25/FA25*100</f>
        <v>97.430830039525702</v>
      </c>
      <c r="FD25" s="26"/>
      <c r="FE25" s="326"/>
      <c r="FF25" s="326"/>
      <c r="FG25" s="26"/>
      <c r="FH25" s="326"/>
      <c r="FI25" s="326">
        <v>2524.4</v>
      </c>
      <c r="FJ25" s="326">
        <v>1747.8772200000001</v>
      </c>
      <c r="FK25" s="26">
        <f>FJ25/FI25*100</f>
        <v>69.239313104103957</v>
      </c>
      <c r="FL25" s="326"/>
      <c r="FM25" s="326"/>
      <c r="FN25" s="326">
        <v>0</v>
      </c>
      <c r="FO25" s="26"/>
      <c r="FP25" s="326"/>
      <c r="FQ25" s="326"/>
      <c r="FR25" s="326"/>
      <c r="FS25" s="26"/>
      <c r="FT25" s="326"/>
      <c r="FU25" s="326"/>
      <c r="FV25" s="326"/>
      <c r="FW25" s="26"/>
      <c r="FX25" s="326"/>
      <c r="FY25" s="326"/>
      <c r="FZ25" s="326"/>
      <c r="GA25" s="26"/>
      <c r="GB25" s="326"/>
      <c r="GC25" s="326"/>
      <c r="GD25" s="326"/>
      <c r="GE25" s="26"/>
      <c r="GF25" s="326"/>
      <c r="GG25" s="326"/>
      <c r="GH25" s="326"/>
      <c r="GI25" s="26"/>
      <c r="GJ25" s="326"/>
      <c r="GK25" s="326"/>
      <c r="GL25" s="326"/>
      <c r="GM25" s="26"/>
      <c r="GN25" s="326"/>
      <c r="GO25" s="326"/>
      <c r="GP25" s="326"/>
      <c r="GQ25" s="26"/>
      <c r="GR25" s="326"/>
      <c r="GS25" s="326"/>
      <c r="GT25" s="326"/>
      <c r="GU25" s="26"/>
      <c r="GV25" s="326"/>
      <c r="GW25" s="326"/>
      <c r="GX25" s="326"/>
      <c r="GY25" s="26"/>
      <c r="GZ25" s="326"/>
      <c r="HA25" s="326"/>
      <c r="HB25" s="326"/>
      <c r="HC25" s="26"/>
      <c r="HD25" s="326"/>
      <c r="HE25" s="326"/>
      <c r="HF25" s="326"/>
      <c r="HG25" s="26"/>
      <c r="HH25" s="326"/>
      <c r="HI25" s="326"/>
      <c r="HJ25" s="326"/>
      <c r="HK25" s="26"/>
      <c r="HL25" s="326"/>
      <c r="HM25" s="326"/>
      <c r="HN25" s="326"/>
      <c r="HO25" s="26"/>
      <c r="HP25" s="326"/>
      <c r="HQ25" s="326">
        <v>2314.5717599999998</v>
      </c>
      <c r="HR25" s="326"/>
      <c r="HS25" s="26"/>
      <c r="HT25" s="326"/>
      <c r="HU25" s="326"/>
      <c r="HV25" s="326"/>
      <c r="HW25" s="26"/>
      <c r="HX25" s="326"/>
      <c r="HY25" s="326"/>
      <c r="HZ25" s="326"/>
      <c r="IA25" s="26"/>
      <c r="IB25" s="326"/>
      <c r="IC25" s="326"/>
      <c r="ID25" s="326"/>
      <c r="IE25" s="26"/>
      <c r="IF25" s="326"/>
      <c r="IG25" s="326"/>
      <c r="IH25" s="326"/>
      <c r="II25" s="26"/>
      <c r="IJ25" s="326"/>
      <c r="IK25" s="326"/>
      <c r="IL25" s="326"/>
      <c r="IM25" s="26"/>
      <c r="IN25" s="326"/>
      <c r="IO25" s="326"/>
      <c r="IP25" s="326"/>
      <c r="IQ25" s="26"/>
      <c r="IR25" s="326"/>
      <c r="IS25" s="326"/>
      <c r="IT25" s="326"/>
      <c r="IU25" s="26"/>
      <c r="IV25" s="326"/>
      <c r="IW25" s="326"/>
      <c r="IX25" s="326"/>
      <c r="IY25" s="26"/>
      <c r="IZ25" s="326"/>
      <c r="JA25" s="326"/>
      <c r="JB25" s="326"/>
      <c r="JC25" s="26"/>
      <c r="JD25" s="326"/>
      <c r="JE25" s="326">
        <v>872.4</v>
      </c>
      <c r="JF25" s="326">
        <v>381.07121999999998</v>
      </c>
      <c r="JG25" s="26">
        <f t="shared" si="40"/>
        <v>43.680790921595595</v>
      </c>
      <c r="JH25" s="326"/>
      <c r="JI25" s="326"/>
      <c r="JJ25" s="326"/>
      <c r="JK25" s="26"/>
      <c r="JL25" s="326"/>
      <c r="JM25" s="326"/>
      <c r="JN25" s="326"/>
      <c r="JO25" s="26"/>
      <c r="JP25" s="326"/>
      <c r="JQ25" s="326"/>
      <c r="JR25" s="326"/>
      <c r="JS25" s="26"/>
      <c r="JT25" s="326"/>
      <c r="JU25" s="326"/>
      <c r="JV25" s="326"/>
      <c r="JW25" s="26"/>
      <c r="JX25" s="326"/>
      <c r="JY25" s="326"/>
      <c r="JZ25" s="326"/>
      <c r="KA25" s="26"/>
      <c r="KB25" s="326"/>
      <c r="KC25" s="326">
        <v>416.4</v>
      </c>
      <c r="KD25" s="326"/>
      <c r="KE25" s="26"/>
      <c r="KF25" s="326"/>
      <c r="KG25" s="326"/>
      <c r="KH25" s="326"/>
      <c r="KI25" s="26"/>
      <c r="KJ25" s="326"/>
      <c r="KK25" s="326"/>
      <c r="KL25" s="326"/>
      <c r="KM25" s="26"/>
      <c r="KN25" s="326"/>
      <c r="KO25" s="326"/>
      <c r="KP25" s="326"/>
      <c r="KQ25" s="26"/>
      <c r="KR25" s="326"/>
      <c r="KS25" s="326"/>
      <c r="KT25" s="326"/>
      <c r="KU25" s="26"/>
      <c r="KV25" s="326"/>
      <c r="KW25" s="326">
        <v>89.796000000000006</v>
      </c>
      <c r="KX25" s="326">
        <v>89.796000000000006</v>
      </c>
      <c r="KY25" s="26">
        <f t="shared" ref="KY25" si="60">KX25/KW25*100</f>
        <v>100</v>
      </c>
      <c r="KZ25" s="326"/>
      <c r="LA25" s="326"/>
      <c r="LB25" s="326"/>
      <c r="LC25" s="26"/>
      <c r="LD25" s="326"/>
      <c r="LE25" s="326"/>
      <c r="LF25" s="326"/>
      <c r="LG25" s="26"/>
      <c r="LH25" s="326"/>
      <c r="LI25" s="326"/>
      <c r="LJ25" s="326"/>
      <c r="LK25" s="26"/>
      <c r="LL25" s="326"/>
      <c r="LM25" s="326"/>
      <c r="LN25" s="326"/>
      <c r="LO25" s="26"/>
      <c r="LP25" s="326"/>
      <c r="LQ25" s="326"/>
      <c r="LR25" s="326"/>
      <c r="LS25" s="26"/>
      <c r="LT25" s="326"/>
      <c r="LU25" s="326"/>
      <c r="LV25" s="326"/>
      <c r="LW25" s="26"/>
      <c r="LX25" s="326"/>
      <c r="LY25" s="326"/>
      <c r="LZ25" s="326"/>
      <c r="MA25" s="26"/>
    </row>
    <row r="26" spans="1:339" ht="21.75" customHeight="1" x14ac:dyDescent="0.25">
      <c r="A26" s="36" t="s">
        <v>325</v>
      </c>
      <c r="B26" s="30"/>
      <c r="C26" s="30">
        <f t="shared" si="16"/>
        <v>40</v>
      </c>
      <c r="D26" s="30"/>
      <c r="E26" s="30">
        <f t="shared" si="35"/>
        <v>40</v>
      </c>
      <c r="F26" s="30">
        <f t="shared" si="17"/>
        <v>40</v>
      </c>
      <c r="G26" s="27">
        <f t="shared" ref="G26:G29" si="61">F26/C26*100</f>
        <v>100</v>
      </c>
      <c r="H26" s="27"/>
      <c r="I26" s="27"/>
      <c r="J26" s="27"/>
      <c r="K26" s="27"/>
      <c r="L26" s="27"/>
      <c r="M26" s="27"/>
      <c r="N26" s="27"/>
      <c r="O26" s="26"/>
      <c r="P26" s="27"/>
      <c r="Q26" s="326"/>
      <c r="R26" s="326"/>
      <c r="S26" s="26"/>
      <c r="T26" s="326"/>
      <c r="U26" s="326"/>
      <c r="V26" s="326"/>
      <c r="W26" s="26"/>
      <c r="X26" s="326"/>
      <c r="Y26" s="326"/>
      <c r="Z26" s="326"/>
      <c r="AA26" s="26"/>
      <c r="AB26" s="326"/>
      <c r="AC26" s="326"/>
      <c r="AD26" s="326"/>
      <c r="AE26" s="26"/>
      <c r="AF26" s="26"/>
      <c r="AG26" s="27"/>
      <c r="AH26" s="27"/>
      <c r="AI26" s="26"/>
      <c r="AJ26" s="27"/>
      <c r="AK26" s="27"/>
      <c r="AL26" s="27"/>
      <c r="AM26" s="26"/>
      <c r="AN26" s="326"/>
      <c r="AO26" s="326"/>
      <c r="AP26" s="326"/>
      <c r="AQ26" s="26"/>
      <c r="AR26" s="26"/>
      <c r="AS26" s="326"/>
      <c r="AT26" s="326"/>
      <c r="AU26" s="26"/>
      <c r="AV26" s="26"/>
      <c r="AW26" s="326"/>
      <c r="AX26" s="326"/>
      <c r="AY26" s="26"/>
      <c r="AZ26" s="26"/>
      <c r="BA26" s="326"/>
      <c r="BB26" s="167"/>
      <c r="BC26" s="26"/>
      <c r="BD26" s="26"/>
      <c r="BE26" s="326"/>
      <c r="BF26" s="326"/>
      <c r="BG26" s="26"/>
      <c r="BH26" s="326"/>
      <c r="BI26" s="326"/>
      <c r="BJ26" s="326"/>
      <c r="BK26" s="26"/>
      <c r="BL26" s="326"/>
      <c r="BM26" s="326"/>
      <c r="BN26" s="326"/>
      <c r="BO26" s="26"/>
      <c r="BP26" s="26"/>
      <c r="BQ26" s="326"/>
      <c r="BR26" s="326"/>
      <c r="BS26" s="26"/>
      <c r="BT26" s="26"/>
      <c r="BU26" s="326"/>
      <c r="BV26" s="326"/>
      <c r="BW26" s="26"/>
      <c r="BX26" s="26"/>
      <c r="BY26" s="326"/>
      <c r="BZ26" s="326"/>
      <c r="CA26" s="26"/>
      <c r="CB26" s="26"/>
      <c r="CC26" s="326"/>
      <c r="CD26" s="326"/>
      <c r="CE26" s="26"/>
      <c r="CF26" s="26"/>
      <c r="CG26" s="326"/>
      <c r="CH26" s="326"/>
      <c r="CI26" s="26"/>
      <c r="CJ26" s="326"/>
      <c r="CK26" s="326"/>
      <c r="CL26" s="326"/>
      <c r="CM26" s="26"/>
      <c r="CN26" s="26"/>
      <c r="CO26" s="326"/>
      <c r="CP26" s="326"/>
      <c r="CQ26" s="26"/>
      <c r="CR26" s="26"/>
      <c r="CS26" s="326"/>
      <c r="CT26" s="326"/>
      <c r="CU26" s="326"/>
      <c r="CV26" s="326"/>
      <c r="CW26" s="326"/>
      <c r="CX26" s="326"/>
      <c r="CY26" s="26"/>
      <c r="CZ26" s="26"/>
      <c r="DA26" s="326"/>
      <c r="DB26" s="326"/>
      <c r="DC26" s="26"/>
      <c r="DD26" s="26"/>
      <c r="DE26" s="326"/>
      <c r="DF26" s="326"/>
      <c r="DG26" s="26"/>
      <c r="DH26" s="26"/>
      <c r="DI26" s="326"/>
      <c r="DJ26" s="326"/>
      <c r="DK26" s="26"/>
      <c r="DL26" s="26"/>
      <c r="DM26" s="326"/>
      <c r="DN26" s="326"/>
      <c r="DO26" s="26"/>
      <c r="DP26" s="26"/>
      <c r="DQ26" s="326"/>
      <c r="DR26" s="326"/>
      <c r="DS26" s="26"/>
      <c r="DT26" s="26"/>
      <c r="DU26" s="326"/>
      <c r="DV26" s="326"/>
      <c r="DW26" s="26"/>
      <c r="DX26" s="26"/>
      <c r="DY26" s="326"/>
      <c r="DZ26" s="326"/>
      <c r="EA26" s="26"/>
      <c r="EB26" s="26"/>
      <c r="EC26" s="326"/>
      <c r="ED26" s="326"/>
      <c r="EE26" s="26"/>
      <c r="EF26" s="326"/>
      <c r="EG26" s="326"/>
      <c r="EH26" s="326"/>
      <c r="EI26" s="26"/>
      <c r="EJ26" s="326"/>
      <c r="EK26" s="326"/>
      <c r="EL26" s="326"/>
      <c r="EM26" s="26"/>
      <c r="EN26" s="326"/>
      <c r="EO26" s="326"/>
      <c r="EP26" s="326"/>
      <c r="EQ26" s="26"/>
      <c r="ER26" s="26"/>
      <c r="ES26" s="326"/>
      <c r="ET26" s="326"/>
      <c r="EU26" s="26"/>
      <c r="EV26" s="26"/>
      <c r="EW26" s="326"/>
      <c r="EX26" s="326"/>
      <c r="EY26" s="26"/>
      <c r="EZ26" s="26"/>
      <c r="FA26" s="326"/>
      <c r="FB26" s="326"/>
      <c r="FC26" s="26"/>
      <c r="FD26" s="26"/>
      <c r="FE26" s="326"/>
      <c r="FF26" s="326"/>
      <c r="FG26" s="26"/>
      <c r="FH26" s="326"/>
      <c r="FI26" s="326"/>
      <c r="FJ26" s="326"/>
      <c r="FK26" s="26"/>
      <c r="FL26" s="326"/>
      <c r="FM26" s="326"/>
      <c r="FN26" s="326"/>
      <c r="FO26" s="26"/>
      <c r="FP26" s="326"/>
      <c r="FQ26" s="326"/>
      <c r="FR26" s="326"/>
      <c r="FS26" s="26"/>
      <c r="FT26" s="326"/>
      <c r="FU26" s="326"/>
      <c r="FV26" s="326"/>
      <c r="FW26" s="26"/>
      <c r="FX26" s="326"/>
      <c r="FY26" s="326"/>
      <c r="FZ26" s="326"/>
      <c r="GA26" s="26"/>
      <c r="GB26" s="326"/>
      <c r="GC26" s="326"/>
      <c r="GD26" s="326"/>
      <c r="GE26" s="26"/>
      <c r="GF26" s="326"/>
      <c r="GG26" s="326"/>
      <c r="GH26" s="326"/>
      <c r="GI26" s="26"/>
      <c r="GJ26" s="326"/>
      <c r="GK26" s="326"/>
      <c r="GL26" s="326"/>
      <c r="GM26" s="26"/>
      <c r="GN26" s="326"/>
      <c r="GO26" s="326"/>
      <c r="GP26" s="326"/>
      <c r="GQ26" s="26"/>
      <c r="GR26" s="326"/>
      <c r="GS26" s="326"/>
      <c r="GT26" s="326"/>
      <c r="GU26" s="26"/>
      <c r="GV26" s="326"/>
      <c r="GW26" s="326"/>
      <c r="GX26" s="326"/>
      <c r="GY26" s="26"/>
      <c r="GZ26" s="326"/>
      <c r="HA26" s="326"/>
      <c r="HB26" s="326"/>
      <c r="HC26" s="26"/>
      <c r="HD26" s="326"/>
      <c r="HE26" s="326"/>
      <c r="HF26" s="326"/>
      <c r="HG26" s="26"/>
      <c r="HH26" s="326"/>
      <c r="HI26" s="326"/>
      <c r="HJ26" s="326"/>
      <c r="HK26" s="26"/>
      <c r="HL26" s="326"/>
      <c r="HM26" s="326"/>
      <c r="HN26" s="326"/>
      <c r="HO26" s="26"/>
      <c r="HP26" s="326"/>
      <c r="HQ26" s="326"/>
      <c r="HR26" s="326"/>
      <c r="HS26" s="26"/>
      <c r="HT26" s="326"/>
      <c r="HU26" s="326"/>
      <c r="HV26" s="326"/>
      <c r="HW26" s="26"/>
      <c r="HX26" s="326"/>
      <c r="HY26" s="326"/>
      <c r="HZ26" s="326"/>
      <c r="IA26" s="26"/>
      <c r="IB26" s="326"/>
      <c r="IC26" s="326"/>
      <c r="ID26" s="326"/>
      <c r="IE26" s="26"/>
      <c r="IF26" s="326"/>
      <c r="IG26" s="326"/>
      <c r="IH26" s="326"/>
      <c r="II26" s="26"/>
      <c r="IJ26" s="326"/>
      <c r="IK26" s="326"/>
      <c r="IL26" s="326"/>
      <c r="IM26" s="26"/>
      <c r="IN26" s="326"/>
      <c r="IO26" s="326"/>
      <c r="IP26" s="326"/>
      <c r="IQ26" s="26"/>
      <c r="IR26" s="326"/>
      <c r="IS26" s="326"/>
      <c r="IT26" s="326"/>
      <c r="IU26" s="26"/>
      <c r="IV26" s="326"/>
      <c r="IW26" s="326"/>
      <c r="IX26" s="326"/>
      <c r="IY26" s="26"/>
      <c r="IZ26" s="326"/>
      <c r="JA26" s="326"/>
      <c r="JB26" s="326"/>
      <c r="JC26" s="26"/>
      <c r="JD26" s="326"/>
      <c r="JE26" s="326"/>
      <c r="JF26" s="326"/>
      <c r="JG26" s="26"/>
      <c r="JH26" s="326"/>
      <c r="JI26" s="326"/>
      <c r="JJ26" s="326"/>
      <c r="JK26" s="26"/>
      <c r="JL26" s="326"/>
      <c r="JM26" s="326"/>
      <c r="JN26" s="326"/>
      <c r="JO26" s="26"/>
      <c r="JP26" s="326"/>
      <c r="JQ26" s="326"/>
      <c r="JR26" s="326"/>
      <c r="JS26" s="26"/>
      <c r="JT26" s="326"/>
      <c r="JU26" s="326"/>
      <c r="JV26" s="326"/>
      <c r="JW26" s="26"/>
      <c r="JX26" s="326"/>
      <c r="JY26" s="326"/>
      <c r="JZ26" s="326"/>
      <c r="KA26" s="26"/>
      <c r="KB26" s="326"/>
      <c r="KC26" s="326"/>
      <c r="KD26" s="326"/>
      <c r="KE26" s="26"/>
      <c r="KF26" s="326"/>
      <c r="KG26" s="326"/>
      <c r="KH26" s="326"/>
      <c r="KI26" s="26"/>
      <c r="KJ26" s="326"/>
      <c r="KK26" s="326"/>
      <c r="KL26" s="326"/>
      <c r="KM26" s="26"/>
      <c r="KN26" s="326"/>
      <c r="KO26" s="326"/>
      <c r="KP26" s="326"/>
      <c r="KQ26" s="26"/>
      <c r="KR26" s="326"/>
      <c r="KS26" s="326"/>
      <c r="KT26" s="326"/>
      <c r="KU26" s="26"/>
      <c r="KV26" s="326"/>
      <c r="KW26" s="326"/>
      <c r="KX26" s="326"/>
      <c r="KY26" s="26"/>
      <c r="KZ26" s="326"/>
      <c r="LA26" s="326">
        <v>40</v>
      </c>
      <c r="LB26" s="326">
        <v>40</v>
      </c>
      <c r="LC26" s="26">
        <f t="shared" si="31"/>
        <v>100</v>
      </c>
      <c r="LD26" s="326"/>
      <c r="LE26" s="326"/>
      <c r="LF26" s="326"/>
      <c r="LG26" s="26"/>
      <c r="LH26" s="326"/>
      <c r="LI26" s="326"/>
      <c r="LJ26" s="326"/>
      <c r="LK26" s="26"/>
      <c r="LL26" s="326"/>
      <c r="LM26" s="326"/>
      <c r="LN26" s="326"/>
      <c r="LO26" s="26"/>
      <c r="LP26" s="326"/>
      <c r="LQ26" s="326"/>
      <c r="LR26" s="326"/>
      <c r="LS26" s="26"/>
      <c r="LT26" s="326"/>
      <c r="LU26" s="326"/>
      <c r="LV26" s="326"/>
      <c r="LW26" s="26"/>
      <c r="LX26" s="326"/>
      <c r="LY26" s="326"/>
      <c r="LZ26" s="326"/>
      <c r="MA26" s="26"/>
    </row>
    <row r="27" spans="1:339" ht="18.75" customHeight="1" x14ac:dyDescent="0.25">
      <c r="A27" s="22" t="s">
        <v>159</v>
      </c>
      <c r="B27" s="30">
        <f t="shared" si="23"/>
        <v>0</v>
      </c>
      <c r="C27" s="30">
        <f t="shared" si="16"/>
        <v>40185.428240000001</v>
      </c>
      <c r="D27" s="30">
        <f t="shared" si="34"/>
        <v>40185.428240000001</v>
      </c>
      <c r="E27" s="30">
        <f t="shared" si="35"/>
        <v>0</v>
      </c>
      <c r="F27" s="30">
        <f t="shared" si="17"/>
        <v>3983.2621600000002</v>
      </c>
      <c r="G27" s="27">
        <f t="shared" si="61"/>
        <v>9.9122053302772013</v>
      </c>
      <c r="H27" s="75"/>
      <c r="I27" s="75"/>
      <c r="J27" s="75"/>
      <c r="K27" s="75"/>
      <c r="L27" s="75"/>
      <c r="M27" s="75"/>
      <c r="N27" s="75"/>
      <c r="O27" s="75"/>
      <c r="P27" s="75"/>
      <c r="Q27" s="75"/>
      <c r="R27" s="75"/>
      <c r="S27" s="26"/>
      <c r="T27" s="75"/>
      <c r="U27" s="75"/>
      <c r="V27" s="75"/>
      <c r="W27" s="26"/>
      <c r="X27" s="75"/>
      <c r="Y27" s="75"/>
      <c r="Z27" s="75"/>
      <c r="AA27" s="26"/>
      <c r="AB27" s="75"/>
      <c r="AC27" s="75"/>
      <c r="AD27" s="75"/>
      <c r="AE27" s="26"/>
      <c r="AF27" s="26"/>
      <c r="AG27" s="75"/>
      <c r="AH27" s="75"/>
      <c r="AI27" s="75"/>
      <c r="AJ27" s="75"/>
      <c r="AK27" s="75"/>
      <c r="AL27" s="75"/>
      <c r="AM27" s="75"/>
      <c r="AN27" s="75"/>
      <c r="AO27" s="75"/>
      <c r="AP27" s="75"/>
      <c r="AQ27" s="26"/>
      <c r="AR27" s="26"/>
      <c r="AS27" s="75"/>
      <c r="AT27" s="75"/>
      <c r="AU27" s="26"/>
      <c r="AV27" s="26"/>
      <c r="AW27" s="75"/>
      <c r="AX27" s="75"/>
      <c r="AY27" s="26"/>
      <c r="AZ27" s="26"/>
      <c r="BA27" s="30"/>
      <c r="BB27" s="75"/>
      <c r="BC27" s="26"/>
      <c r="BD27" s="26"/>
      <c r="BE27" s="75"/>
      <c r="BF27" s="75"/>
      <c r="BG27" s="26"/>
      <c r="BH27" s="75"/>
      <c r="BI27" s="75"/>
      <c r="BJ27" s="75"/>
      <c r="BK27" s="26"/>
      <c r="BL27" s="75"/>
      <c r="BM27" s="75"/>
      <c r="BN27" s="75"/>
      <c r="BO27" s="26"/>
      <c r="BP27" s="26"/>
      <c r="BQ27" s="75"/>
      <c r="BR27" s="75"/>
      <c r="BS27" s="26"/>
      <c r="BT27" s="26"/>
      <c r="BU27" s="75"/>
      <c r="BV27" s="75"/>
      <c r="BW27" s="26"/>
      <c r="BX27" s="26"/>
      <c r="BY27" s="75"/>
      <c r="BZ27" s="75"/>
      <c r="CA27" s="26"/>
      <c r="CB27" s="26"/>
      <c r="CC27" s="75"/>
      <c r="CD27" s="75"/>
      <c r="CE27" s="26"/>
      <c r="CF27" s="26"/>
      <c r="CG27" s="75"/>
      <c r="CH27" s="75"/>
      <c r="CI27" s="26"/>
      <c r="CJ27" s="75"/>
      <c r="CK27" s="75"/>
      <c r="CL27" s="75"/>
      <c r="CM27" s="26"/>
      <c r="CN27" s="26"/>
      <c r="CO27" s="75"/>
      <c r="CP27" s="75"/>
      <c r="CQ27" s="26"/>
      <c r="CR27" s="26"/>
      <c r="CS27" s="75"/>
      <c r="CT27" s="75"/>
      <c r="CU27" s="326"/>
      <c r="CV27" s="326"/>
      <c r="CW27" s="75"/>
      <c r="CX27" s="75"/>
      <c r="CY27" s="26"/>
      <c r="CZ27" s="26"/>
      <c r="DA27" s="75"/>
      <c r="DB27" s="75"/>
      <c r="DC27" s="26"/>
      <c r="DD27" s="26"/>
      <c r="DE27" s="75"/>
      <c r="DF27" s="75"/>
      <c r="DG27" s="26"/>
      <c r="DH27" s="26"/>
      <c r="DI27" s="75"/>
      <c r="DJ27" s="75"/>
      <c r="DK27" s="26"/>
      <c r="DL27" s="26"/>
      <c r="DM27" s="75"/>
      <c r="DN27" s="75"/>
      <c r="DO27" s="26"/>
      <c r="DP27" s="26"/>
      <c r="DQ27" s="75"/>
      <c r="DR27" s="75"/>
      <c r="DS27" s="26"/>
      <c r="DT27" s="26"/>
      <c r="DU27" s="75"/>
      <c r="DV27" s="75"/>
      <c r="DW27" s="26"/>
      <c r="DX27" s="26"/>
      <c r="DY27" s="75"/>
      <c r="DZ27" s="75"/>
      <c r="EA27" s="26"/>
      <c r="EB27" s="26"/>
      <c r="EC27" s="75"/>
      <c r="ED27" s="75"/>
      <c r="EE27" s="26"/>
      <c r="EF27" s="75"/>
      <c r="EG27" s="75"/>
      <c r="EH27" s="75"/>
      <c r="EI27" s="26"/>
      <c r="EJ27" s="75"/>
      <c r="EK27" s="75"/>
      <c r="EL27" s="75"/>
      <c r="EM27" s="26"/>
      <c r="EN27" s="75"/>
      <c r="EO27" s="75"/>
      <c r="EP27" s="75"/>
      <c r="EQ27" s="26"/>
      <c r="ER27" s="26"/>
      <c r="ES27" s="75"/>
      <c r="ET27" s="75"/>
      <c r="EU27" s="26"/>
      <c r="EV27" s="26"/>
      <c r="EW27" s="75"/>
      <c r="EX27" s="75"/>
      <c r="EY27" s="26"/>
      <c r="EZ27" s="26"/>
      <c r="FA27" s="75"/>
      <c r="FB27" s="75"/>
      <c r="FC27" s="26"/>
      <c r="FD27" s="26"/>
      <c r="FE27" s="75"/>
      <c r="FF27" s="75"/>
      <c r="FG27" s="26"/>
      <c r="FH27" s="75"/>
      <c r="FI27" s="75"/>
      <c r="FJ27" s="75"/>
      <c r="FK27" s="26"/>
      <c r="FL27" s="75"/>
      <c r="FM27" s="75"/>
      <c r="FN27" s="75"/>
      <c r="FO27" s="26"/>
      <c r="FP27" s="75"/>
      <c r="FQ27" s="75"/>
      <c r="FR27" s="75"/>
      <c r="FS27" s="26"/>
      <c r="FT27" s="75"/>
      <c r="FU27" s="75"/>
      <c r="FV27" s="75"/>
      <c r="FW27" s="26"/>
      <c r="FX27" s="75"/>
      <c r="FY27" s="75"/>
      <c r="FZ27" s="75"/>
      <c r="GA27" s="26"/>
      <c r="GB27" s="75"/>
      <c r="GC27" s="75"/>
      <c r="GD27" s="75"/>
      <c r="GE27" s="26"/>
      <c r="GF27" s="75"/>
      <c r="GG27" s="75"/>
      <c r="GH27" s="75"/>
      <c r="GI27" s="26"/>
      <c r="GJ27" s="75"/>
      <c r="GK27" s="75"/>
      <c r="GL27" s="75"/>
      <c r="GM27" s="26"/>
      <c r="GN27" s="75"/>
      <c r="GO27" s="75"/>
      <c r="GP27" s="75"/>
      <c r="GQ27" s="26"/>
      <c r="GR27" s="75"/>
      <c r="GS27" s="75"/>
      <c r="GT27" s="75"/>
      <c r="GU27" s="26"/>
      <c r="GV27" s="75"/>
      <c r="GW27" s="30">
        <v>40185.428240000001</v>
      </c>
      <c r="GX27" s="75">
        <v>3983.2621600000002</v>
      </c>
      <c r="GY27" s="26">
        <f>GX27/GW27*100</f>
        <v>9.9122053302772013</v>
      </c>
      <c r="GZ27" s="75"/>
      <c r="HA27" s="30"/>
      <c r="HB27" s="75"/>
      <c r="HC27" s="26"/>
      <c r="HD27" s="75"/>
      <c r="HE27" s="30"/>
      <c r="HF27" s="75"/>
      <c r="HG27" s="26"/>
      <c r="HH27" s="75"/>
      <c r="HI27" s="30"/>
      <c r="HJ27" s="75"/>
      <c r="HK27" s="26"/>
      <c r="HL27" s="75"/>
      <c r="HM27" s="30"/>
      <c r="HN27" s="75"/>
      <c r="HO27" s="26"/>
      <c r="HP27" s="75"/>
      <c r="HQ27" s="30"/>
      <c r="HR27" s="75"/>
      <c r="HS27" s="26"/>
      <c r="HT27" s="75"/>
      <c r="HU27" s="30"/>
      <c r="HV27" s="75"/>
      <c r="HW27" s="26"/>
      <c r="HX27" s="75"/>
      <c r="HY27" s="30"/>
      <c r="HZ27" s="75"/>
      <c r="IA27" s="26"/>
      <c r="IB27" s="75"/>
      <c r="IC27" s="30"/>
      <c r="ID27" s="75"/>
      <c r="IE27" s="26"/>
      <c r="IF27" s="75"/>
      <c r="IG27" s="30"/>
      <c r="IH27" s="75"/>
      <c r="II27" s="26"/>
      <c r="IJ27" s="75"/>
      <c r="IK27" s="30"/>
      <c r="IL27" s="75"/>
      <c r="IM27" s="26"/>
      <c r="IN27" s="75"/>
      <c r="IO27" s="30"/>
      <c r="IP27" s="75"/>
      <c r="IQ27" s="26"/>
      <c r="IR27" s="75"/>
      <c r="IS27" s="30"/>
      <c r="IT27" s="75"/>
      <c r="IU27" s="26"/>
      <c r="IV27" s="75"/>
      <c r="IW27" s="30"/>
      <c r="IX27" s="75"/>
      <c r="IY27" s="26"/>
      <c r="IZ27" s="75"/>
      <c r="JA27" s="30"/>
      <c r="JB27" s="75"/>
      <c r="JC27" s="26"/>
      <c r="JD27" s="75"/>
      <c r="JE27" s="75"/>
      <c r="JF27" s="75"/>
      <c r="JG27" s="26"/>
      <c r="JH27" s="75"/>
      <c r="JI27" s="30"/>
      <c r="JJ27" s="75"/>
      <c r="JK27" s="26"/>
      <c r="JL27" s="75"/>
      <c r="JM27" s="30"/>
      <c r="JN27" s="75"/>
      <c r="JO27" s="26"/>
      <c r="JP27" s="75"/>
      <c r="JQ27" s="30"/>
      <c r="JR27" s="75"/>
      <c r="JS27" s="26"/>
      <c r="JT27" s="75"/>
      <c r="JU27" s="30"/>
      <c r="JV27" s="75"/>
      <c r="JW27" s="26"/>
      <c r="JX27" s="75"/>
      <c r="JY27" s="30"/>
      <c r="JZ27" s="75"/>
      <c r="KA27" s="26"/>
      <c r="KB27" s="75"/>
      <c r="KC27" s="30"/>
      <c r="KD27" s="75"/>
      <c r="KE27" s="26"/>
      <c r="KF27" s="75"/>
      <c r="KG27" s="30"/>
      <c r="KH27" s="75"/>
      <c r="KI27" s="26"/>
      <c r="KJ27" s="75"/>
      <c r="KK27" s="30"/>
      <c r="KL27" s="75"/>
      <c r="KM27" s="26"/>
      <c r="KN27" s="75"/>
      <c r="KO27" s="30"/>
      <c r="KP27" s="75"/>
      <c r="KQ27" s="26"/>
      <c r="KR27" s="75"/>
      <c r="KS27" s="30"/>
      <c r="KT27" s="75"/>
      <c r="KU27" s="26"/>
      <c r="KV27" s="75"/>
      <c r="KW27" s="30"/>
      <c r="KX27" s="75"/>
      <c r="KY27" s="26"/>
      <c r="KZ27" s="75"/>
      <c r="LA27" s="30"/>
      <c r="LB27" s="75"/>
      <c r="LC27" s="26"/>
      <c r="LD27" s="75"/>
      <c r="LE27" s="30"/>
      <c r="LF27" s="75"/>
      <c r="LG27" s="26"/>
      <c r="LH27" s="75"/>
      <c r="LI27" s="30"/>
      <c r="LJ27" s="75"/>
      <c r="LK27" s="26"/>
      <c r="LL27" s="75"/>
      <c r="LM27" s="30"/>
      <c r="LN27" s="75"/>
      <c r="LO27" s="26"/>
      <c r="LP27" s="75"/>
      <c r="LQ27" s="30"/>
      <c r="LR27" s="75"/>
      <c r="LS27" s="26"/>
      <c r="LT27" s="75"/>
      <c r="LU27" s="30"/>
      <c r="LV27" s="75"/>
      <c r="LW27" s="26"/>
      <c r="LX27" s="75"/>
      <c r="LY27" s="30"/>
      <c r="LZ27" s="75"/>
      <c r="MA27" s="26"/>
    </row>
    <row r="28" spans="1:339" ht="18.75" customHeight="1" x14ac:dyDescent="0.25">
      <c r="A28" s="22" t="s">
        <v>251</v>
      </c>
      <c r="B28" s="30">
        <f t="shared" si="23"/>
        <v>0</v>
      </c>
      <c r="C28" s="30">
        <f t="shared" si="16"/>
        <v>1300</v>
      </c>
      <c r="D28" s="30">
        <f t="shared" si="34"/>
        <v>1300</v>
      </c>
      <c r="E28" s="30">
        <f t="shared" si="35"/>
        <v>0</v>
      </c>
      <c r="F28" s="30">
        <f t="shared" si="17"/>
        <v>1300</v>
      </c>
      <c r="G28" s="27">
        <f t="shared" si="61"/>
        <v>100</v>
      </c>
      <c r="H28" s="75"/>
      <c r="I28" s="75"/>
      <c r="J28" s="75"/>
      <c r="K28" s="75"/>
      <c r="L28" s="75"/>
      <c r="M28" s="75"/>
      <c r="N28" s="75"/>
      <c r="O28" s="75"/>
      <c r="P28" s="75"/>
      <c r="Q28" s="75"/>
      <c r="R28" s="75"/>
      <c r="S28" s="26"/>
      <c r="T28" s="75"/>
      <c r="U28" s="75"/>
      <c r="V28" s="75"/>
      <c r="W28" s="26"/>
      <c r="X28" s="75"/>
      <c r="Y28" s="75"/>
      <c r="Z28" s="75"/>
      <c r="AA28" s="26"/>
      <c r="AB28" s="75"/>
      <c r="AC28" s="75"/>
      <c r="AD28" s="75"/>
      <c r="AE28" s="26"/>
      <c r="AF28" s="26"/>
      <c r="AG28" s="75"/>
      <c r="AH28" s="75"/>
      <c r="AI28" s="75"/>
      <c r="AJ28" s="75"/>
      <c r="AK28" s="75"/>
      <c r="AL28" s="75"/>
      <c r="AM28" s="75"/>
      <c r="AN28" s="30"/>
      <c r="AO28" s="30">
        <v>1300</v>
      </c>
      <c r="AP28" s="30">
        <v>1300</v>
      </c>
      <c r="AQ28" s="26">
        <f>AP28/AO28*100</f>
        <v>100</v>
      </c>
      <c r="AR28" s="26"/>
      <c r="AS28" s="75"/>
      <c r="AT28" s="75"/>
      <c r="AU28" s="26"/>
      <c r="AV28" s="26"/>
      <c r="AW28" s="75"/>
      <c r="AX28" s="75"/>
      <c r="AY28" s="26"/>
      <c r="AZ28" s="26"/>
      <c r="BA28" s="30"/>
      <c r="BB28" s="75"/>
      <c r="BC28" s="26"/>
      <c r="BD28" s="26"/>
      <c r="BE28" s="75"/>
      <c r="BF28" s="75"/>
      <c r="BG28" s="26"/>
      <c r="BH28" s="75"/>
      <c r="BI28" s="75"/>
      <c r="BJ28" s="75"/>
      <c r="BK28" s="26"/>
      <c r="BL28" s="75"/>
      <c r="BM28" s="75"/>
      <c r="BN28" s="75"/>
      <c r="BO28" s="26"/>
      <c r="BP28" s="26"/>
      <c r="BQ28" s="75"/>
      <c r="BR28" s="75"/>
      <c r="BS28" s="26"/>
      <c r="BT28" s="26"/>
      <c r="BU28" s="75"/>
      <c r="BV28" s="75"/>
      <c r="BW28" s="26"/>
      <c r="BX28" s="26"/>
      <c r="BY28" s="75"/>
      <c r="BZ28" s="75"/>
      <c r="CA28" s="26"/>
      <c r="CB28" s="26"/>
      <c r="CC28" s="75"/>
      <c r="CD28" s="75"/>
      <c r="CE28" s="26"/>
      <c r="CF28" s="26"/>
      <c r="CG28" s="75"/>
      <c r="CH28" s="75"/>
      <c r="CI28" s="26"/>
      <c r="CJ28" s="75"/>
      <c r="CK28" s="75"/>
      <c r="CL28" s="75"/>
      <c r="CM28" s="26"/>
      <c r="CN28" s="26"/>
      <c r="CO28" s="75"/>
      <c r="CP28" s="75"/>
      <c r="CQ28" s="26"/>
      <c r="CR28" s="26"/>
      <c r="CS28" s="75"/>
      <c r="CT28" s="75"/>
      <c r="CU28" s="326"/>
      <c r="CV28" s="326"/>
      <c r="CW28" s="75"/>
      <c r="CX28" s="75"/>
      <c r="CY28" s="26"/>
      <c r="CZ28" s="26"/>
      <c r="DA28" s="75"/>
      <c r="DB28" s="75"/>
      <c r="DC28" s="26"/>
      <c r="DD28" s="26"/>
      <c r="DE28" s="75"/>
      <c r="DF28" s="75"/>
      <c r="DG28" s="26"/>
      <c r="DH28" s="26"/>
      <c r="DI28" s="75"/>
      <c r="DJ28" s="75"/>
      <c r="DK28" s="26"/>
      <c r="DL28" s="26"/>
      <c r="DM28" s="75"/>
      <c r="DN28" s="75"/>
      <c r="DO28" s="26"/>
      <c r="DP28" s="26"/>
      <c r="DQ28" s="75"/>
      <c r="DR28" s="75"/>
      <c r="DS28" s="26"/>
      <c r="DT28" s="26"/>
      <c r="DU28" s="75"/>
      <c r="DV28" s="75"/>
      <c r="DW28" s="26"/>
      <c r="DX28" s="26"/>
      <c r="DY28" s="75"/>
      <c r="DZ28" s="75"/>
      <c r="EA28" s="26"/>
      <c r="EB28" s="26"/>
      <c r="EC28" s="75"/>
      <c r="ED28" s="75"/>
      <c r="EE28" s="26"/>
      <c r="EF28" s="75"/>
      <c r="EG28" s="75"/>
      <c r="EH28" s="75"/>
      <c r="EI28" s="26"/>
      <c r="EJ28" s="75"/>
      <c r="EK28" s="75"/>
      <c r="EL28" s="75"/>
      <c r="EM28" s="26"/>
      <c r="EN28" s="75"/>
      <c r="EO28" s="75"/>
      <c r="EP28" s="75"/>
      <c r="EQ28" s="26"/>
      <c r="ER28" s="26"/>
      <c r="ES28" s="75"/>
      <c r="ET28" s="75"/>
      <c r="EU28" s="26"/>
      <c r="EV28" s="26"/>
      <c r="EW28" s="75"/>
      <c r="EX28" s="75"/>
      <c r="EY28" s="26"/>
      <c r="EZ28" s="26"/>
      <c r="FA28" s="75"/>
      <c r="FB28" s="75"/>
      <c r="FC28" s="26"/>
      <c r="FD28" s="26"/>
      <c r="FE28" s="75"/>
      <c r="FF28" s="75"/>
      <c r="FG28" s="26"/>
      <c r="FH28" s="75"/>
      <c r="FI28" s="75"/>
      <c r="FJ28" s="75"/>
      <c r="FK28" s="26"/>
      <c r="FL28" s="75"/>
      <c r="FM28" s="75"/>
      <c r="FN28" s="75"/>
      <c r="FO28" s="26"/>
      <c r="FP28" s="75"/>
      <c r="FQ28" s="75"/>
      <c r="FR28" s="75"/>
      <c r="FS28" s="26"/>
      <c r="FT28" s="75"/>
      <c r="FU28" s="75"/>
      <c r="FV28" s="75"/>
      <c r="FW28" s="26"/>
      <c r="FX28" s="75"/>
      <c r="FY28" s="75"/>
      <c r="FZ28" s="75"/>
      <c r="GA28" s="26"/>
      <c r="GB28" s="75"/>
      <c r="GC28" s="75"/>
      <c r="GD28" s="75"/>
      <c r="GE28" s="26"/>
      <c r="GF28" s="75"/>
      <c r="GG28" s="75"/>
      <c r="GH28" s="75"/>
      <c r="GI28" s="26"/>
      <c r="GJ28" s="75"/>
      <c r="GK28" s="75"/>
      <c r="GL28" s="75"/>
      <c r="GM28" s="26"/>
      <c r="GN28" s="75"/>
      <c r="GO28" s="75"/>
      <c r="GP28" s="75"/>
      <c r="GQ28" s="26"/>
      <c r="GR28" s="75"/>
      <c r="GS28" s="75"/>
      <c r="GT28" s="75"/>
      <c r="GU28" s="26"/>
      <c r="GV28" s="75"/>
      <c r="GW28" s="75"/>
      <c r="GX28" s="75"/>
      <c r="GY28" s="26"/>
      <c r="GZ28" s="75"/>
      <c r="HA28" s="75"/>
      <c r="HB28" s="75"/>
      <c r="HC28" s="26"/>
      <c r="HD28" s="75"/>
      <c r="HE28" s="75"/>
      <c r="HF28" s="75"/>
      <c r="HG28" s="26"/>
      <c r="HH28" s="75"/>
      <c r="HI28" s="75"/>
      <c r="HJ28" s="75"/>
      <c r="HK28" s="26"/>
      <c r="HL28" s="75"/>
      <c r="HM28" s="75"/>
      <c r="HN28" s="75"/>
      <c r="HO28" s="26"/>
      <c r="HP28" s="75"/>
      <c r="HQ28" s="75"/>
      <c r="HR28" s="75"/>
      <c r="HS28" s="26"/>
      <c r="HT28" s="75"/>
      <c r="HU28" s="75"/>
      <c r="HV28" s="75"/>
      <c r="HW28" s="26"/>
      <c r="HX28" s="75"/>
      <c r="HY28" s="75"/>
      <c r="HZ28" s="75"/>
      <c r="IA28" s="26"/>
      <c r="IB28" s="75"/>
      <c r="IC28" s="75"/>
      <c r="ID28" s="75"/>
      <c r="IE28" s="26"/>
      <c r="IF28" s="75"/>
      <c r="IG28" s="75"/>
      <c r="IH28" s="75"/>
      <c r="II28" s="26"/>
      <c r="IJ28" s="75"/>
      <c r="IK28" s="75"/>
      <c r="IL28" s="75"/>
      <c r="IM28" s="26"/>
      <c r="IN28" s="75"/>
      <c r="IO28" s="75"/>
      <c r="IP28" s="75"/>
      <c r="IQ28" s="26"/>
      <c r="IR28" s="75"/>
      <c r="IS28" s="75"/>
      <c r="IT28" s="75"/>
      <c r="IU28" s="26"/>
      <c r="IV28" s="75"/>
      <c r="IW28" s="75"/>
      <c r="IX28" s="75"/>
      <c r="IY28" s="26"/>
      <c r="IZ28" s="75"/>
      <c r="JA28" s="75"/>
      <c r="JB28" s="75"/>
      <c r="JC28" s="26"/>
      <c r="JD28" s="75"/>
      <c r="JE28" s="75"/>
      <c r="JF28" s="75"/>
      <c r="JG28" s="26"/>
      <c r="JH28" s="75"/>
      <c r="JI28" s="75"/>
      <c r="JJ28" s="75"/>
      <c r="JK28" s="26"/>
      <c r="JL28" s="75"/>
      <c r="JM28" s="75"/>
      <c r="JN28" s="75"/>
      <c r="JO28" s="26"/>
      <c r="JP28" s="75"/>
      <c r="JQ28" s="75"/>
      <c r="JR28" s="75"/>
      <c r="JS28" s="26"/>
      <c r="JT28" s="75"/>
      <c r="JU28" s="75"/>
      <c r="JV28" s="75"/>
      <c r="JW28" s="26"/>
      <c r="JX28" s="75"/>
      <c r="JY28" s="75"/>
      <c r="JZ28" s="75"/>
      <c r="KA28" s="26"/>
      <c r="KB28" s="75"/>
      <c r="KC28" s="75"/>
      <c r="KD28" s="75"/>
      <c r="KE28" s="26"/>
      <c r="KF28" s="75"/>
      <c r="KG28" s="75"/>
      <c r="KH28" s="75"/>
      <c r="KI28" s="26"/>
      <c r="KJ28" s="75"/>
      <c r="KK28" s="75"/>
      <c r="KL28" s="75"/>
      <c r="KM28" s="26"/>
      <c r="KN28" s="75"/>
      <c r="KO28" s="75"/>
      <c r="KP28" s="75"/>
      <c r="KQ28" s="26"/>
      <c r="KR28" s="75"/>
      <c r="KS28" s="75"/>
      <c r="KT28" s="75"/>
      <c r="KU28" s="26"/>
      <c r="KV28" s="75"/>
      <c r="KW28" s="75"/>
      <c r="KX28" s="75"/>
      <c r="KY28" s="26"/>
      <c r="KZ28" s="75"/>
      <c r="LA28" s="75"/>
      <c r="LB28" s="75"/>
      <c r="LC28" s="26"/>
      <c r="LD28" s="75"/>
      <c r="LE28" s="75"/>
      <c r="LF28" s="75"/>
      <c r="LG28" s="26"/>
      <c r="LH28" s="75"/>
      <c r="LI28" s="75"/>
      <c r="LJ28" s="75"/>
      <c r="LK28" s="26"/>
      <c r="LL28" s="75"/>
      <c r="LM28" s="75"/>
      <c r="LN28" s="75"/>
      <c r="LO28" s="26"/>
      <c r="LP28" s="75"/>
      <c r="LQ28" s="75"/>
      <c r="LR28" s="75"/>
      <c r="LS28" s="26"/>
      <c r="LT28" s="75"/>
      <c r="LU28" s="75"/>
      <c r="LV28" s="75"/>
      <c r="LW28" s="26"/>
      <c r="LX28" s="75"/>
      <c r="LY28" s="75"/>
      <c r="LZ28" s="75"/>
      <c r="MA28" s="26"/>
    </row>
    <row r="29" spans="1:339" ht="18.75" customHeight="1" x14ac:dyDescent="0.25">
      <c r="A29" s="22" t="s">
        <v>166</v>
      </c>
      <c r="B29" s="30">
        <f t="shared" si="23"/>
        <v>0</v>
      </c>
      <c r="C29" s="30">
        <f t="shared" si="16"/>
        <v>4925</v>
      </c>
      <c r="D29" s="30">
        <f t="shared" si="34"/>
        <v>0</v>
      </c>
      <c r="E29" s="30">
        <f t="shared" si="35"/>
        <v>4925</v>
      </c>
      <c r="F29" s="30">
        <f t="shared" si="17"/>
        <v>4925</v>
      </c>
      <c r="G29" s="27">
        <f t="shared" si="61"/>
        <v>100</v>
      </c>
      <c r="H29" s="30"/>
      <c r="I29" s="30"/>
      <c r="J29" s="30"/>
      <c r="K29" s="75"/>
      <c r="L29" s="75"/>
      <c r="M29" s="75"/>
      <c r="N29" s="75"/>
      <c r="O29" s="75"/>
      <c r="P29" s="75"/>
      <c r="Q29" s="75"/>
      <c r="R29" s="75"/>
      <c r="S29" s="26"/>
      <c r="T29" s="75"/>
      <c r="U29" s="75"/>
      <c r="V29" s="75"/>
      <c r="W29" s="26"/>
      <c r="X29" s="75"/>
      <c r="Y29" s="75"/>
      <c r="Z29" s="75"/>
      <c r="AA29" s="26"/>
      <c r="AB29" s="75"/>
      <c r="AC29" s="75"/>
      <c r="AD29" s="75"/>
      <c r="AE29" s="26"/>
      <c r="AF29" s="26"/>
      <c r="AG29" s="75"/>
      <c r="AH29" s="75"/>
      <c r="AI29" s="75"/>
      <c r="AJ29" s="75"/>
      <c r="AK29" s="75"/>
      <c r="AL29" s="75"/>
      <c r="AM29" s="75"/>
      <c r="AN29" s="30"/>
      <c r="AO29" s="30"/>
      <c r="AP29" s="30"/>
      <c r="AQ29" s="26"/>
      <c r="AR29" s="26"/>
      <c r="AS29" s="30"/>
      <c r="AT29" s="75"/>
      <c r="AU29" s="26"/>
      <c r="AV29" s="26"/>
      <c r="AW29" s="30"/>
      <c r="AX29" s="75"/>
      <c r="AY29" s="26"/>
      <c r="AZ29" s="26"/>
      <c r="BA29" s="75"/>
      <c r="BB29" s="75"/>
      <c r="BC29" s="26"/>
      <c r="BD29" s="26"/>
      <c r="BE29" s="30"/>
      <c r="BF29" s="75"/>
      <c r="BG29" s="26"/>
      <c r="BH29" s="30"/>
      <c r="BI29" s="30"/>
      <c r="BJ29" s="75"/>
      <c r="BK29" s="26"/>
      <c r="BL29" s="30"/>
      <c r="BM29" s="30"/>
      <c r="BN29" s="30"/>
      <c r="BO29" s="26"/>
      <c r="BP29" s="26"/>
      <c r="BQ29" s="30"/>
      <c r="BR29" s="75"/>
      <c r="BS29" s="26"/>
      <c r="BT29" s="26"/>
      <c r="BU29" s="30"/>
      <c r="BV29" s="75"/>
      <c r="BW29" s="26"/>
      <c r="BX29" s="26"/>
      <c r="BY29" s="30"/>
      <c r="BZ29" s="75"/>
      <c r="CA29" s="26"/>
      <c r="CB29" s="26"/>
      <c r="CC29" s="30"/>
      <c r="CD29" s="75"/>
      <c r="CE29" s="26"/>
      <c r="CF29" s="26"/>
      <c r="CG29" s="30"/>
      <c r="CH29" s="75"/>
      <c r="CI29" s="26"/>
      <c r="CJ29" s="30"/>
      <c r="CK29" s="30"/>
      <c r="CL29" s="75"/>
      <c r="CM29" s="26"/>
      <c r="CN29" s="26"/>
      <c r="CO29" s="30"/>
      <c r="CP29" s="75"/>
      <c r="CQ29" s="26"/>
      <c r="CR29" s="26"/>
      <c r="CS29" s="30"/>
      <c r="CT29" s="75"/>
      <c r="CU29" s="326"/>
      <c r="CV29" s="326"/>
      <c r="CW29" s="30"/>
      <c r="CX29" s="75"/>
      <c r="CY29" s="26"/>
      <c r="CZ29" s="26"/>
      <c r="DA29" s="30"/>
      <c r="DB29" s="75"/>
      <c r="DC29" s="26"/>
      <c r="DD29" s="26"/>
      <c r="DE29" s="30"/>
      <c r="DF29" s="75"/>
      <c r="DG29" s="26"/>
      <c r="DH29" s="26"/>
      <c r="DI29" s="30"/>
      <c r="DJ29" s="75"/>
      <c r="DK29" s="26"/>
      <c r="DL29" s="26"/>
      <c r="DM29" s="30"/>
      <c r="DN29" s="30"/>
      <c r="DO29" s="26"/>
      <c r="DP29" s="26"/>
      <c r="DQ29" s="30"/>
      <c r="DR29" s="30"/>
      <c r="DS29" s="26"/>
      <c r="DT29" s="26"/>
      <c r="DU29" s="30"/>
      <c r="DV29" s="30"/>
      <c r="DW29" s="26"/>
      <c r="DX29" s="26"/>
      <c r="DY29" s="30"/>
      <c r="DZ29" s="30"/>
      <c r="EA29" s="26"/>
      <c r="EB29" s="26"/>
      <c r="EC29" s="30"/>
      <c r="ED29" s="30"/>
      <c r="EE29" s="26"/>
      <c r="EF29" s="30"/>
      <c r="EG29" s="30"/>
      <c r="EH29" s="30"/>
      <c r="EI29" s="26"/>
      <c r="EJ29" s="30"/>
      <c r="EK29" s="30"/>
      <c r="EL29" s="30"/>
      <c r="EM29" s="26"/>
      <c r="EN29" s="30"/>
      <c r="EO29" s="30"/>
      <c r="EP29" s="30"/>
      <c r="EQ29" s="26"/>
      <c r="ER29" s="26"/>
      <c r="ES29" s="30"/>
      <c r="ET29" s="75"/>
      <c r="EU29" s="26"/>
      <c r="EV29" s="26"/>
      <c r="EW29" s="30"/>
      <c r="EX29" s="75"/>
      <c r="EY29" s="26"/>
      <c r="EZ29" s="26"/>
      <c r="FA29" s="30"/>
      <c r="FB29" s="30"/>
      <c r="FC29" s="26"/>
      <c r="FD29" s="26"/>
      <c r="FE29" s="30"/>
      <c r="FF29" s="75"/>
      <c r="FG29" s="26"/>
      <c r="FH29" s="30"/>
      <c r="FI29" s="30"/>
      <c r="FJ29" s="30"/>
      <c r="FK29" s="26"/>
      <c r="FL29" s="30"/>
      <c r="FM29" s="30"/>
      <c r="FN29" s="30"/>
      <c r="FO29" s="26"/>
      <c r="FP29" s="30"/>
      <c r="FQ29" s="30">
        <v>4900</v>
      </c>
      <c r="FR29" s="30">
        <v>4900</v>
      </c>
      <c r="FS29" s="26">
        <f t="shared" ref="FS29" si="62">FR29/FQ29*100</f>
        <v>100</v>
      </c>
      <c r="FT29" s="30"/>
      <c r="FU29" s="30"/>
      <c r="FV29" s="30"/>
      <c r="FW29" s="26"/>
      <c r="FX29" s="30"/>
      <c r="FY29" s="30"/>
      <c r="FZ29" s="30"/>
      <c r="GA29" s="26"/>
      <c r="GB29" s="30"/>
      <c r="GC29" s="30"/>
      <c r="GD29" s="30"/>
      <c r="GE29" s="26"/>
      <c r="GF29" s="30"/>
      <c r="GG29" s="30"/>
      <c r="GH29" s="30"/>
      <c r="GI29" s="26"/>
      <c r="GJ29" s="30"/>
      <c r="GK29" s="30"/>
      <c r="GL29" s="30"/>
      <c r="GM29" s="26"/>
      <c r="GN29" s="30"/>
      <c r="GO29" s="30"/>
      <c r="GP29" s="30"/>
      <c r="GQ29" s="26"/>
      <c r="GR29" s="30"/>
      <c r="GS29" s="30"/>
      <c r="GT29" s="30"/>
      <c r="GU29" s="26"/>
      <c r="GV29" s="30"/>
      <c r="GW29" s="30"/>
      <c r="GX29" s="30"/>
      <c r="GY29" s="26"/>
      <c r="GZ29" s="30"/>
      <c r="HA29" s="30"/>
      <c r="HB29" s="30"/>
      <c r="HC29" s="26"/>
      <c r="HD29" s="30"/>
      <c r="HE29" s="30"/>
      <c r="HF29" s="30"/>
      <c r="HG29" s="26"/>
      <c r="HH29" s="30"/>
      <c r="HI29" s="30"/>
      <c r="HJ29" s="30"/>
      <c r="HK29" s="26"/>
      <c r="HL29" s="30"/>
      <c r="HM29" s="30"/>
      <c r="HN29" s="30"/>
      <c r="HO29" s="26"/>
      <c r="HP29" s="30"/>
      <c r="HQ29" s="30"/>
      <c r="HR29" s="30"/>
      <c r="HS29" s="26"/>
      <c r="HT29" s="30"/>
      <c r="HU29" s="30"/>
      <c r="HV29" s="30"/>
      <c r="HW29" s="26"/>
      <c r="HX29" s="30"/>
      <c r="HY29" s="30"/>
      <c r="HZ29" s="30"/>
      <c r="IA29" s="26"/>
      <c r="IB29" s="30"/>
      <c r="IC29" s="30"/>
      <c r="ID29" s="30"/>
      <c r="IE29" s="26"/>
      <c r="IF29" s="30"/>
      <c r="IG29" s="30"/>
      <c r="IH29" s="30"/>
      <c r="II29" s="26"/>
      <c r="IJ29" s="30"/>
      <c r="IK29" s="30"/>
      <c r="IL29" s="30"/>
      <c r="IM29" s="26"/>
      <c r="IN29" s="30"/>
      <c r="IO29" s="30"/>
      <c r="IP29" s="30"/>
      <c r="IQ29" s="26"/>
      <c r="IR29" s="30"/>
      <c r="IS29" s="30"/>
      <c r="IT29" s="30"/>
      <c r="IU29" s="26"/>
      <c r="IV29" s="30"/>
      <c r="IW29" s="30"/>
      <c r="IX29" s="30"/>
      <c r="IY29" s="26"/>
      <c r="IZ29" s="30"/>
      <c r="JA29" s="30"/>
      <c r="JB29" s="30"/>
      <c r="JC29" s="26"/>
      <c r="JD29" s="30"/>
      <c r="JE29" s="30"/>
      <c r="JF29" s="30"/>
      <c r="JG29" s="26"/>
      <c r="JH29" s="30"/>
      <c r="JI29" s="30"/>
      <c r="JJ29" s="30"/>
      <c r="JK29" s="26"/>
      <c r="JL29" s="30"/>
      <c r="JM29" s="30"/>
      <c r="JN29" s="30"/>
      <c r="JO29" s="26"/>
      <c r="JP29" s="30"/>
      <c r="JQ29" s="30"/>
      <c r="JR29" s="30"/>
      <c r="JS29" s="26"/>
      <c r="JT29" s="30"/>
      <c r="JU29" s="30"/>
      <c r="JV29" s="30"/>
      <c r="JW29" s="26"/>
      <c r="JX29" s="30"/>
      <c r="JY29" s="30"/>
      <c r="JZ29" s="30"/>
      <c r="KA29" s="26"/>
      <c r="KB29" s="30"/>
      <c r="KC29" s="30"/>
      <c r="KD29" s="30"/>
      <c r="KE29" s="26"/>
      <c r="KF29" s="30"/>
      <c r="KG29" s="30"/>
      <c r="KH29" s="30"/>
      <c r="KI29" s="26"/>
      <c r="KJ29" s="30"/>
      <c r="KK29" s="30"/>
      <c r="KL29" s="30"/>
      <c r="KM29" s="26"/>
      <c r="KN29" s="30"/>
      <c r="KO29" s="30"/>
      <c r="KP29" s="30"/>
      <c r="KQ29" s="26"/>
      <c r="KR29" s="30"/>
      <c r="KS29" s="30"/>
      <c r="KT29" s="30"/>
      <c r="KU29" s="26"/>
      <c r="KV29" s="30"/>
      <c r="KW29" s="30"/>
      <c r="KX29" s="30"/>
      <c r="KY29" s="26"/>
      <c r="KZ29" s="30"/>
      <c r="LA29" s="30">
        <v>25</v>
      </c>
      <c r="LB29" s="30">
        <v>25</v>
      </c>
      <c r="LC29" s="26">
        <f t="shared" si="31"/>
        <v>100</v>
      </c>
      <c r="LD29" s="30"/>
      <c r="LE29" s="30"/>
      <c r="LF29" s="30"/>
      <c r="LG29" s="26"/>
      <c r="LH29" s="30"/>
      <c r="LI29" s="30"/>
      <c r="LJ29" s="30"/>
      <c r="LK29" s="26"/>
      <c r="LL29" s="30"/>
      <c r="LM29" s="30"/>
      <c r="LN29" s="30"/>
      <c r="LO29" s="26"/>
      <c r="LP29" s="30"/>
      <c r="LQ29" s="30"/>
      <c r="LR29" s="30"/>
      <c r="LS29" s="26"/>
      <c r="LT29" s="30"/>
      <c r="LU29" s="30"/>
      <c r="LV29" s="30"/>
      <c r="LW29" s="26"/>
      <c r="LX29" s="30"/>
      <c r="LY29" s="30"/>
      <c r="LZ29" s="30"/>
      <c r="MA29" s="26"/>
    </row>
    <row r="30" spans="1:339" s="18" customFormat="1" ht="33" customHeight="1" x14ac:dyDescent="0.25">
      <c r="A30" s="148" t="s">
        <v>165</v>
      </c>
      <c r="B30" s="75">
        <f t="shared" si="23"/>
        <v>44620.7</v>
      </c>
      <c r="C30" s="75">
        <f t="shared" si="16"/>
        <v>956497.72256000002</v>
      </c>
      <c r="D30" s="75">
        <f t="shared" si="34"/>
        <v>949056.38855999999</v>
      </c>
      <c r="E30" s="75">
        <f t="shared" si="35"/>
        <v>7441.3339999999998</v>
      </c>
      <c r="F30" s="75">
        <f t="shared" si="17"/>
        <v>683403.01225999999</v>
      </c>
      <c r="G30" s="29">
        <f t="shared" ref="G30:G37" si="63">F30/C30*100</f>
        <v>71.448472499330066</v>
      </c>
      <c r="H30" s="29">
        <f>H31+H32+H33</f>
        <v>0</v>
      </c>
      <c r="I30" s="29">
        <f>I31+I32+I33</f>
        <v>0</v>
      </c>
      <c r="J30" s="29">
        <f>J31+J32+J33</f>
        <v>0</v>
      </c>
      <c r="K30" s="29"/>
      <c r="L30" s="29">
        <f t="shared" ref="L30" si="64">L31+L32+L33</f>
        <v>1412</v>
      </c>
      <c r="M30" s="29">
        <f t="shared" ref="M30:N30" si="65">M31+M32+M33</f>
        <v>1412</v>
      </c>
      <c r="N30" s="29">
        <f t="shared" si="65"/>
        <v>1412</v>
      </c>
      <c r="O30" s="28">
        <f>N30/M30*100</f>
        <v>100</v>
      </c>
      <c r="P30" s="29">
        <f>P31+P32+P33</f>
        <v>7290</v>
      </c>
      <c r="Q30" s="29">
        <f>Q31+Q32+Q33</f>
        <v>7290</v>
      </c>
      <c r="R30" s="29">
        <f>R31+R32+R33</f>
        <v>4904.0441000000001</v>
      </c>
      <c r="S30" s="28">
        <f>R30/Q30*100</f>
        <v>67.270838134430733</v>
      </c>
      <c r="T30" s="29">
        <f>T31+T32+T33</f>
        <v>21278</v>
      </c>
      <c r="U30" s="29">
        <f>U31+U32+U33</f>
        <v>21278</v>
      </c>
      <c r="V30" s="29">
        <f>V31+V32+V33</f>
        <v>15460.50635</v>
      </c>
      <c r="W30" s="28">
        <f>V30/U30*100</f>
        <v>72.659584312435371</v>
      </c>
      <c r="X30" s="29">
        <f>X31+X32+X33</f>
        <v>1700</v>
      </c>
      <c r="Y30" s="29">
        <f>Y31+Y32+Y33</f>
        <v>1700</v>
      </c>
      <c r="Z30" s="29">
        <f>Z31+Z32+Z33</f>
        <v>1193.95</v>
      </c>
      <c r="AA30" s="28">
        <f>Z30/Y30*100</f>
        <v>70.232352941176472</v>
      </c>
      <c r="AB30" s="29">
        <f>AB31+AB32+AB33</f>
        <v>2074</v>
      </c>
      <c r="AC30" s="29">
        <f>AC31+AC32+AC33</f>
        <v>2074</v>
      </c>
      <c r="AD30" s="29">
        <f>AD31+AD32+AD33</f>
        <v>1178.82</v>
      </c>
      <c r="AE30" s="28">
        <f>AD30/AC30*100</f>
        <v>56.837994214079067</v>
      </c>
      <c r="AF30" s="28"/>
      <c r="AG30" s="29">
        <f t="shared" ref="AG30:AM30" si="66">AG31+AG32+AG33</f>
        <v>0</v>
      </c>
      <c r="AH30" s="29">
        <f t="shared" si="66"/>
        <v>0</v>
      </c>
      <c r="AI30" s="29">
        <f t="shared" si="66"/>
        <v>0</v>
      </c>
      <c r="AJ30" s="29">
        <f t="shared" ref="AJ30" si="67">AJ31+AJ32+AJ33</f>
        <v>0</v>
      </c>
      <c r="AK30" s="29">
        <f t="shared" si="66"/>
        <v>307000</v>
      </c>
      <c r="AL30" s="29">
        <f t="shared" si="66"/>
        <v>307000</v>
      </c>
      <c r="AM30" s="29">
        <f t="shared" si="66"/>
        <v>100</v>
      </c>
      <c r="AN30" s="29">
        <f>AN31+AN32+AN33</f>
        <v>0</v>
      </c>
      <c r="AO30" s="29">
        <f>AO31+AO32+AO33</f>
        <v>1000</v>
      </c>
      <c r="AP30" s="29">
        <f>AP31+AP32+AP33</f>
        <v>1000</v>
      </c>
      <c r="AQ30" s="28">
        <f>AP30/AO30*100</f>
        <v>100</v>
      </c>
      <c r="AR30" s="28"/>
      <c r="AS30" s="29">
        <f>AS31+AS32+AS33</f>
        <v>0</v>
      </c>
      <c r="AT30" s="29">
        <f>AT31+AT32+AT33</f>
        <v>0</v>
      </c>
      <c r="AU30" s="28"/>
      <c r="AV30" s="28"/>
      <c r="AW30" s="29">
        <f>AW31+AW32+AW33</f>
        <v>0</v>
      </c>
      <c r="AX30" s="29">
        <f>AX31+AX32+AX33</f>
        <v>0</v>
      </c>
      <c r="AY30" s="28"/>
      <c r="AZ30" s="28"/>
      <c r="BA30" s="29">
        <f>BA31+BA32+BA33</f>
        <v>0</v>
      </c>
      <c r="BB30" s="29">
        <f>BB31+BB32+BB33</f>
        <v>0</v>
      </c>
      <c r="BC30" s="28"/>
      <c r="BD30" s="28"/>
      <c r="BE30" s="29">
        <f>BE31+BE32+BE33</f>
        <v>150000</v>
      </c>
      <c r="BF30" s="29">
        <f>BF31+BF32+BF33</f>
        <v>150000</v>
      </c>
      <c r="BG30" s="28">
        <f t="shared" ref="BG30" si="68">BF30/BE30*100</f>
        <v>100</v>
      </c>
      <c r="BH30" s="29"/>
      <c r="BI30" s="29"/>
      <c r="BJ30" s="29"/>
      <c r="BK30" s="28"/>
      <c r="BL30" s="29">
        <f>BL31+BL32+BL33</f>
        <v>8866.7000000000007</v>
      </c>
      <c r="BM30" s="29">
        <f>BM31+BM32+BM33</f>
        <v>8866.7000000000007</v>
      </c>
      <c r="BN30" s="29">
        <f>BN31+BN32+BN33</f>
        <v>6847.2675599999993</v>
      </c>
      <c r="BO30" s="28">
        <f>BN30/BM30*100</f>
        <v>77.224531787474476</v>
      </c>
      <c r="BP30" s="28"/>
      <c r="BQ30" s="29">
        <f>BQ31+BQ32+BQ33</f>
        <v>53400</v>
      </c>
      <c r="BR30" s="29">
        <f>BR31+BR32+BR33</f>
        <v>618.41945999999996</v>
      </c>
      <c r="BS30" s="28">
        <f>BR30/BQ30*100</f>
        <v>1.1580888764044943</v>
      </c>
      <c r="BT30" s="28"/>
      <c r="BU30" s="29">
        <f>BU31+BU32+BU33</f>
        <v>42373.050710000003</v>
      </c>
      <c r="BV30" s="29">
        <f>BV31+BV32+BV33</f>
        <v>13120.307339999999</v>
      </c>
      <c r="BW30" s="28">
        <f>BV30/BU30*100</f>
        <v>30.963801567640299</v>
      </c>
      <c r="BX30" s="28"/>
      <c r="BY30" s="29">
        <f>BY31+BY32+BY33</f>
        <v>0</v>
      </c>
      <c r="BZ30" s="29">
        <f>BZ31+BZ32+BZ33</f>
        <v>0</v>
      </c>
      <c r="CA30" s="28"/>
      <c r="CB30" s="28"/>
      <c r="CC30" s="29">
        <f>CC31+CC32+CC33</f>
        <v>0</v>
      </c>
      <c r="CD30" s="29">
        <f>CD31+CD32+CD33</f>
        <v>0</v>
      </c>
      <c r="CE30" s="28"/>
      <c r="CF30" s="28"/>
      <c r="CG30" s="29">
        <f>CG31+CG32+CG33</f>
        <v>0</v>
      </c>
      <c r="CH30" s="29">
        <f>CH31+CH32+CH33</f>
        <v>0</v>
      </c>
      <c r="CI30" s="28"/>
      <c r="CJ30" s="29">
        <f>CJ31+CJ32+CJ33</f>
        <v>0</v>
      </c>
      <c r="CK30" s="29">
        <f>CK31+CK32+CK33</f>
        <v>0</v>
      </c>
      <c r="CL30" s="29">
        <f>CL31+CL32+CL33</f>
        <v>0</v>
      </c>
      <c r="CM30" s="28"/>
      <c r="CN30" s="28"/>
      <c r="CO30" s="29">
        <f>CO31+CO32+CO33</f>
        <v>0</v>
      </c>
      <c r="CP30" s="29">
        <f>CP31+CP32+CP33</f>
        <v>0</v>
      </c>
      <c r="CQ30" s="28"/>
      <c r="CR30" s="28"/>
      <c r="CS30" s="29">
        <f>CS31+CS32+CS33</f>
        <v>5096.8278499999997</v>
      </c>
      <c r="CT30" s="29">
        <f>CT31+CT32+CT33</f>
        <v>5045.1427800000001</v>
      </c>
      <c r="CU30" s="165">
        <f>CT30/CS30*100</f>
        <v>98.985936517357558</v>
      </c>
      <c r="CV30" s="165"/>
      <c r="CW30" s="29">
        <f>CW31+CW32+CW33</f>
        <v>0</v>
      </c>
      <c r="CX30" s="29">
        <f>CX31+CX32+CX33</f>
        <v>0</v>
      </c>
      <c r="CY30" s="28"/>
      <c r="CZ30" s="28"/>
      <c r="DA30" s="29">
        <f>DA31+DA32+DA33</f>
        <v>0</v>
      </c>
      <c r="DB30" s="29">
        <f>DB31+DB32+DB33</f>
        <v>0</v>
      </c>
      <c r="DC30" s="28"/>
      <c r="DD30" s="28"/>
      <c r="DE30" s="29">
        <f>DE31+DE32+DE33</f>
        <v>0</v>
      </c>
      <c r="DF30" s="29">
        <f>DF31+DF32+DF33</f>
        <v>0</v>
      </c>
      <c r="DG30" s="28"/>
      <c r="DH30" s="28"/>
      <c r="DI30" s="29"/>
      <c r="DJ30" s="29"/>
      <c r="DK30" s="28"/>
      <c r="DL30" s="28"/>
      <c r="DM30" s="29">
        <f>DM31+DM32+DM33</f>
        <v>0</v>
      </c>
      <c r="DN30" s="29">
        <f>DN31+DN32+DN33</f>
        <v>0</v>
      </c>
      <c r="DO30" s="28"/>
      <c r="DP30" s="28"/>
      <c r="DQ30" s="29"/>
      <c r="DR30" s="29"/>
      <c r="DS30" s="28"/>
      <c r="DT30" s="28"/>
      <c r="DU30" s="29">
        <f>SUM(DU31:DU34)</f>
        <v>1444</v>
      </c>
      <c r="DV30" s="29">
        <f>SUM(DV31:DV34)</f>
        <v>1444</v>
      </c>
      <c r="DW30" s="28">
        <f>DV30/DU30*100</f>
        <v>100</v>
      </c>
      <c r="DX30" s="28"/>
      <c r="DY30" s="29"/>
      <c r="DZ30" s="29"/>
      <c r="EA30" s="28"/>
      <c r="EB30" s="28"/>
      <c r="EC30" s="29">
        <f>SUM(EC31:EC34)</f>
        <v>764.33799999999997</v>
      </c>
      <c r="ED30" s="29">
        <f>SUM(ED31:ED34)</f>
        <v>764.33799999999997</v>
      </c>
      <c r="EE30" s="28">
        <f t="shared" si="52"/>
        <v>100</v>
      </c>
      <c r="EF30" s="29">
        <f>EF31+EF32+EF33</f>
        <v>2000</v>
      </c>
      <c r="EG30" s="29">
        <f>EG31+EG32+EG33</f>
        <v>2000</v>
      </c>
      <c r="EH30" s="29">
        <f>EH31+EH32+EH33</f>
        <v>2000</v>
      </c>
      <c r="EI30" s="28">
        <f t="shared" ref="EI30:EI31" si="69">EH30/EG30*100</f>
        <v>100</v>
      </c>
      <c r="EJ30" s="29"/>
      <c r="EK30" s="29">
        <f>EK31+EK32+EK33</f>
        <v>10000</v>
      </c>
      <c r="EL30" s="29">
        <f>EL31+EL32+EL33</f>
        <v>10000</v>
      </c>
      <c r="EM30" s="28">
        <f t="shared" ref="EM30:EM31" si="70">EL30/EK30*100</f>
        <v>100</v>
      </c>
      <c r="EN30" s="29"/>
      <c r="EO30" s="29">
        <f>EO31+EO32+EO33</f>
        <v>32504</v>
      </c>
      <c r="EP30" s="29">
        <f>EP31+EP32+EP33</f>
        <v>31676.248339999998</v>
      </c>
      <c r="EQ30" s="28">
        <f t="shared" ref="EQ30" si="71">EP30/EO30*100</f>
        <v>97.453385244892928</v>
      </c>
      <c r="ER30" s="28"/>
      <c r="ES30" s="29">
        <f>ES31+ES32+ES33</f>
        <v>0</v>
      </c>
      <c r="ET30" s="29">
        <f>ET31+ET32+ET33</f>
        <v>0</v>
      </c>
      <c r="EU30" s="28"/>
      <c r="EV30" s="28"/>
      <c r="EW30" s="29">
        <f>EW31+EW32+EW33</f>
        <v>0</v>
      </c>
      <c r="EX30" s="29">
        <f>EX31+EX32+EX33</f>
        <v>0</v>
      </c>
      <c r="EY30" s="28"/>
      <c r="EZ30" s="28"/>
      <c r="FA30" s="29">
        <f>FA31+FA32+FA33</f>
        <v>8370</v>
      </c>
      <c r="FB30" s="29">
        <f>FB31+FB32+FB33</f>
        <v>7712.0579699999998</v>
      </c>
      <c r="FC30" s="28">
        <f t="shared" ref="FC30:FC31" si="72">FB30/FA30*100</f>
        <v>92.139282795698918</v>
      </c>
      <c r="FD30" s="28"/>
      <c r="FE30" s="29">
        <f>FE31+FE32+FE33</f>
        <v>0</v>
      </c>
      <c r="FF30" s="29">
        <f>FF31+FF32+FF33</f>
        <v>0</v>
      </c>
      <c r="FG30" s="28"/>
      <c r="FH30" s="29"/>
      <c r="FI30" s="29">
        <f>FI31+FI32+FI33</f>
        <v>19910.3</v>
      </c>
      <c r="FJ30" s="29">
        <f>FJ31+FJ32+FJ33</f>
        <v>12570.706679999999</v>
      </c>
      <c r="FK30" s="28">
        <f t="shared" ref="FK30:FK31" si="73">FJ30/FI30*100</f>
        <v>63.136701506255555</v>
      </c>
      <c r="FL30" s="29"/>
      <c r="FM30" s="29">
        <f>FM31+FM32+FM33</f>
        <v>0</v>
      </c>
      <c r="FN30" s="29">
        <f>FN31+FN32+FN33</f>
        <v>0</v>
      </c>
      <c r="FO30" s="28"/>
      <c r="FP30" s="29"/>
      <c r="FQ30" s="29">
        <f>FQ31+FQ32+FQ33</f>
        <v>0</v>
      </c>
      <c r="FR30" s="29">
        <f>FR31+FR32+FR33</f>
        <v>0</v>
      </c>
      <c r="FS30" s="28"/>
      <c r="FT30" s="29"/>
      <c r="FU30" s="29">
        <f>FU31+FU32+FU33</f>
        <v>150</v>
      </c>
      <c r="FV30" s="29">
        <f>FV31+FV32+FV33</f>
        <v>150</v>
      </c>
      <c r="FW30" s="28">
        <f t="shared" ref="FW30:FW36" si="74">FV30/FU30*100</f>
        <v>100</v>
      </c>
      <c r="FX30" s="29"/>
      <c r="FY30" s="29"/>
      <c r="FZ30" s="29"/>
      <c r="GA30" s="28"/>
      <c r="GB30" s="29"/>
      <c r="GC30" s="29"/>
      <c r="GD30" s="29"/>
      <c r="GE30" s="28"/>
      <c r="GF30" s="29"/>
      <c r="GG30" s="29">
        <f>GG31+GG32+GG33</f>
        <v>300</v>
      </c>
      <c r="GH30" s="29">
        <f>GH31+GH32+GH33</f>
        <v>300</v>
      </c>
      <c r="GI30" s="28">
        <f t="shared" ref="GI30:GI32" si="75">GH30/GG30*100</f>
        <v>100</v>
      </c>
      <c r="GJ30" s="29"/>
      <c r="GK30" s="29">
        <f>GK31+GK32+GK33+GK34</f>
        <v>135</v>
      </c>
      <c r="GL30" s="29">
        <f>GL31+GL32+GL33+GL34</f>
        <v>135</v>
      </c>
      <c r="GM30" s="28">
        <f t="shared" ref="GM30" si="76">GL30/GK30*100</f>
        <v>100</v>
      </c>
      <c r="GN30" s="29"/>
      <c r="GO30" s="29"/>
      <c r="GP30" s="29"/>
      <c r="GQ30" s="28"/>
      <c r="GR30" s="29"/>
      <c r="GS30" s="29">
        <f>GS31+GS32+GS33</f>
        <v>0</v>
      </c>
      <c r="GT30" s="29">
        <f>GT31+GT32+GT33</f>
        <v>0</v>
      </c>
      <c r="GU30" s="28"/>
      <c r="GV30" s="29"/>
      <c r="GW30" s="29">
        <f>GW31+GW32+GW33</f>
        <v>250000</v>
      </c>
      <c r="GX30" s="29">
        <f>GX31+GX32+GX33</f>
        <v>103790.46199</v>
      </c>
      <c r="GY30" s="28">
        <f t="shared" ref="GY30:GY92" si="77">GX30/GW30*100</f>
        <v>41.516184795999997</v>
      </c>
      <c r="GZ30" s="29"/>
      <c r="HA30" s="29">
        <f>HA31+HA32+HA33</f>
        <v>0</v>
      </c>
      <c r="HB30" s="29">
        <f>HB31+HB32+HB33</f>
        <v>0</v>
      </c>
      <c r="HC30" s="28"/>
      <c r="HD30" s="29"/>
      <c r="HE30" s="29">
        <f>HE31+HE32+HE33</f>
        <v>0</v>
      </c>
      <c r="HF30" s="29">
        <f>HF31+HF32+HF33</f>
        <v>0</v>
      </c>
      <c r="HG30" s="28"/>
      <c r="HH30" s="29"/>
      <c r="HI30" s="29">
        <f>HI31+HI32+HI33</f>
        <v>0</v>
      </c>
      <c r="HJ30" s="29">
        <f>HJ31+HJ32+HJ33</f>
        <v>0</v>
      </c>
      <c r="HK30" s="28"/>
      <c r="HL30" s="29"/>
      <c r="HM30" s="29">
        <f>HM31+HM32+HM33</f>
        <v>0</v>
      </c>
      <c r="HN30" s="29">
        <f>HN31+HN32+HN33</f>
        <v>0</v>
      </c>
      <c r="HO30" s="28"/>
      <c r="HP30" s="29"/>
      <c r="HQ30" s="29">
        <f>HQ31+HQ32+HQ33</f>
        <v>0</v>
      </c>
      <c r="HR30" s="29">
        <f>HR31+HR32+HR33</f>
        <v>0</v>
      </c>
      <c r="HS30" s="28"/>
      <c r="HT30" s="29"/>
      <c r="HU30" s="29">
        <f>HU31+HU32+HU33</f>
        <v>0</v>
      </c>
      <c r="HV30" s="29">
        <f>HV31+HV32+HV33</f>
        <v>0</v>
      </c>
      <c r="HW30" s="28"/>
      <c r="HX30" s="29"/>
      <c r="HY30" s="29">
        <f>HY31+HY32+HY33</f>
        <v>0</v>
      </c>
      <c r="HZ30" s="29">
        <f>HZ31+HZ32+HZ33</f>
        <v>0</v>
      </c>
      <c r="IA30" s="28"/>
      <c r="IB30" s="29"/>
      <c r="IC30" s="29">
        <f>IC31+IC32+IC33</f>
        <v>170</v>
      </c>
      <c r="ID30" s="29">
        <f>ID31+ID32+ID33</f>
        <v>170</v>
      </c>
      <c r="IE30" s="28">
        <f t="shared" ref="IE30:IE35" si="78">ID30/IC30*100</f>
        <v>100</v>
      </c>
      <c r="IF30" s="29"/>
      <c r="IG30" s="29">
        <f>IG31+IG32+IG33</f>
        <v>0</v>
      </c>
      <c r="IH30" s="29">
        <f>IH31+IH32+IH33</f>
        <v>0</v>
      </c>
      <c r="II30" s="28"/>
      <c r="IJ30" s="29"/>
      <c r="IK30" s="29">
        <f>IK31+IK32+IK33</f>
        <v>0</v>
      </c>
      <c r="IL30" s="29">
        <f>IL31+IL32+IL33</f>
        <v>0</v>
      </c>
      <c r="IM30" s="28"/>
      <c r="IN30" s="29"/>
      <c r="IO30" s="29">
        <f>IO31+IO32+IO33</f>
        <v>0</v>
      </c>
      <c r="IP30" s="29">
        <f>IP31+IP32+IP33</f>
        <v>0</v>
      </c>
      <c r="IQ30" s="28"/>
      <c r="IR30" s="29"/>
      <c r="IS30" s="29">
        <f>IS31+IS32+IS33</f>
        <v>0</v>
      </c>
      <c r="IT30" s="29">
        <f>IT31+IT32+IT33</f>
        <v>0</v>
      </c>
      <c r="IU30" s="28"/>
      <c r="IV30" s="29"/>
      <c r="IW30" s="29">
        <f>IW31+IW32+IW33</f>
        <v>22528.91</v>
      </c>
      <c r="IX30" s="29">
        <f>IX31+IX32+IX33</f>
        <v>0</v>
      </c>
      <c r="IY30" s="28"/>
      <c r="IZ30" s="29"/>
      <c r="JA30" s="29">
        <f>JA31+JA32+JA33</f>
        <v>0</v>
      </c>
      <c r="JB30" s="29">
        <f>JB31+JB32+JB33</f>
        <v>0</v>
      </c>
      <c r="JC30" s="28"/>
      <c r="JD30" s="29"/>
      <c r="JE30" s="29">
        <f>JE31+JE32+JE33</f>
        <v>651</v>
      </c>
      <c r="JF30" s="29">
        <f>JF31+JF32+JF33</f>
        <v>261.74569000000002</v>
      </c>
      <c r="JG30" s="28">
        <f t="shared" ref="JG30:JG31" si="79">JF30/JE30*100</f>
        <v>40.206711213517671</v>
      </c>
      <c r="JH30" s="29"/>
      <c r="JI30" s="29">
        <f>JI31+JI32+JI33</f>
        <v>0</v>
      </c>
      <c r="JJ30" s="29">
        <f>JJ31+JJ32+JJ33</f>
        <v>0</v>
      </c>
      <c r="JK30" s="28"/>
      <c r="JL30" s="29"/>
      <c r="JM30" s="29">
        <f>JM31+JM32+JM33</f>
        <v>0</v>
      </c>
      <c r="JN30" s="29">
        <f>JN31+JN32+JN33</f>
        <v>0</v>
      </c>
      <c r="JO30" s="28"/>
      <c r="JP30" s="29"/>
      <c r="JQ30" s="29">
        <f>JQ31+JQ32+JQ33</f>
        <v>0</v>
      </c>
      <c r="JR30" s="29">
        <f>JR31+JR32+JR33</f>
        <v>0</v>
      </c>
      <c r="JS30" s="28"/>
      <c r="JT30" s="29"/>
      <c r="JU30" s="29">
        <f>JU31+JU32+JU33</f>
        <v>0</v>
      </c>
      <c r="JV30" s="29">
        <f>JV31+JV32+JV33</f>
        <v>0</v>
      </c>
      <c r="JW30" s="28"/>
      <c r="JX30" s="29"/>
      <c r="JY30" s="29">
        <f>JY31+JY32+JY33</f>
        <v>0</v>
      </c>
      <c r="JZ30" s="29">
        <f>JZ31+JZ32+JZ33</f>
        <v>0</v>
      </c>
      <c r="KA30" s="28"/>
      <c r="KB30" s="29"/>
      <c r="KC30" s="29">
        <f>KC31+KC32+KC33</f>
        <v>1431.6</v>
      </c>
      <c r="KD30" s="29">
        <f>KD31+KD32+KD33</f>
        <v>0</v>
      </c>
      <c r="KE30" s="28"/>
      <c r="KF30" s="29"/>
      <c r="KG30" s="29"/>
      <c r="KH30" s="29">
        <f>KH31+KH32+KH33</f>
        <v>0</v>
      </c>
      <c r="KI30" s="28"/>
      <c r="KJ30" s="29"/>
      <c r="KK30" s="29">
        <f>KK31+KK32+KK33</f>
        <v>0</v>
      </c>
      <c r="KL30" s="29">
        <f>KL31+KL32+KL33</f>
        <v>0</v>
      </c>
      <c r="KM30" s="28"/>
      <c r="KN30" s="29"/>
      <c r="KO30" s="29"/>
      <c r="KP30" s="29">
        <f>KP31+KP32+KP33</f>
        <v>0</v>
      </c>
      <c r="KQ30" s="28"/>
      <c r="KR30" s="29"/>
      <c r="KS30" s="29">
        <f>KS31+KS32+KS33</f>
        <v>0</v>
      </c>
      <c r="KT30" s="29">
        <f>KT31+KT32+KT33</f>
        <v>0</v>
      </c>
      <c r="KU30" s="28"/>
      <c r="KV30" s="29"/>
      <c r="KW30" s="29">
        <f>KW31+KW32+KW33</f>
        <v>3082.9960000000001</v>
      </c>
      <c r="KX30" s="29">
        <f>KX31+KX32+KX33</f>
        <v>3082.9960000000001</v>
      </c>
      <c r="KY30" s="28">
        <f t="shared" ref="KY30:KY31" si="80">KX30/KW30*100</f>
        <v>100</v>
      </c>
      <c r="KZ30" s="29"/>
      <c r="LA30" s="29">
        <f>LA31+LA32+LA33</f>
        <v>815</v>
      </c>
      <c r="LB30" s="29">
        <f>LB31+LB32+LB33</f>
        <v>815</v>
      </c>
      <c r="LC30" s="28">
        <f t="shared" si="31"/>
        <v>100</v>
      </c>
      <c r="LD30" s="29"/>
      <c r="LE30" s="29"/>
      <c r="LF30" s="29"/>
      <c r="LG30" s="28"/>
      <c r="LH30" s="29"/>
      <c r="LI30" s="29">
        <f>LI31+LI32+LI33</f>
        <v>750</v>
      </c>
      <c r="LJ30" s="29">
        <f>LJ31+LJ32+LJ33</f>
        <v>750</v>
      </c>
      <c r="LK30" s="28">
        <f t="shared" ref="LK30:LK32" si="81">LJ30/LI30*100</f>
        <v>100</v>
      </c>
      <c r="LL30" s="29"/>
      <c r="LM30" s="29">
        <f>LM31+LM32+LM33</f>
        <v>0</v>
      </c>
      <c r="LN30" s="29">
        <f>LN31+LN32+LN33</f>
        <v>0</v>
      </c>
      <c r="LO30" s="28"/>
      <c r="LP30" s="29"/>
      <c r="LQ30" s="29">
        <f>LQ31+LQ32+LQ33</f>
        <v>0</v>
      </c>
      <c r="LR30" s="29">
        <f>LR31+LR32+LR33</f>
        <v>0</v>
      </c>
      <c r="LS30" s="28"/>
      <c r="LT30" s="29"/>
      <c r="LU30" s="29">
        <f>LU31+LU32+LU33</f>
        <v>0</v>
      </c>
      <c r="LV30" s="29">
        <f>LV31+LV32+LV33</f>
        <v>0</v>
      </c>
      <c r="LW30" s="28"/>
      <c r="LX30" s="29"/>
      <c r="LY30" s="29">
        <f>LY31+LY32+LY33</f>
        <v>0</v>
      </c>
      <c r="LZ30" s="29">
        <f>LZ31+LZ32+LZ33</f>
        <v>0</v>
      </c>
      <c r="MA30" s="28"/>
    </row>
    <row r="31" spans="1:339" ht="31.5" x14ac:dyDescent="0.25">
      <c r="A31" s="22" t="s">
        <v>164</v>
      </c>
      <c r="B31" s="30">
        <f t="shared" si="23"/>
        <v>44620.7</v>
      </c>
      <c r="C31" s="30">
        <f t="shared" si="16"/>
        <v>173815.67185000001</v>
      </c>
      <c r="D31" s="30">
        <f t="shared" si="34"/>
        <v>167179.33785000001</v>
      </c>
      <c r="E31" s="30">
        <f t="shared" si="35"/>
        <v>6636.3339999999998</v>
      </c>
      <c r="F31" s="30">
        <f t="shared" si="17"/>
        <v>77010.994590000002</v>
      </c>
      <c r="G31" s="27">
        <f t="shared" si="63"/>
        <v>44.306128308418117</v>
      </c>
      <c r="H31" s="27"/>
      <c r="I31" s="27"/>
      <c r="J31" s="27"/>
      <c r="K31" s="27"/>
      <c r="L31" s="27">
        <v>1412</v>
      </c>
      <c r="M31" s="27">
        <v>1412</v>
      </c>
      <c r="N31" s="27">
        <v>1412</v>
      </c>
      <c r="O31" s="26">
        <f>N31/M31*100</f>
        <v>100</v>
      </c>
      <c r="P31" s="27">
        <v>7290</v>
      </c>
      <c r="Q31" s="221">
        <v>7290</v>
      </c>
      <c r="R31" s="221">
        <v>4904.0441000000001</v>
      </c>
      <c r="S31" s="26">
        <f>R31/Q31*100</f>
        <v>67.270838134430733</v>
      </c>
      <c r="T31" s="254">
        <v>21278</v>
      </c>
      <c r="U31" s="259">
        <v>21278</v>
      </c>
      <c r="V31" s="259">
        <v>15460.50635</v>
      </c>
      <c r="W31" s="26">
        <f>V31/U31*100</f>
        <v>72.659584312435371</v>
      </c>
      <c r="X31" s="292">
        <v>1700</v>
      </c>
      <c r="Y31" s="297">
        <v>1700</v>
      </c>
      <c r="Z31" s="297">
        <v>1193.95</v>
      </c>
      <c r="AA31" s="26">
        <f>Z31/Y31*100</f>
        <v>70.232352941176472</v>
      </c>
      <c r="AB31" s="163">
        <v>2074</v>
      </c>
      <c r="AC31" s="163">
        <v>2074</v>
      </c>
      <c r="AD31" s="163">
        <v>1178.82</v>
      </c>
      <c r="AE31" s="26">
        <f>AD31/AC31*100</f>
        <v>56.837994214079067</v>
      </c>
      <c r="AF31" s="26"/>
      <c r="AG31" s="27"/>
      <c r="AH31" s="27"/>
      <c r="AI31" s="26"/>
      <c r="AJ31" s="27"/>
      <c r="AK31" s="27"/>
      <c r="AL31" s="27"/>
      <c r="AM31" s="26"/>
      <c r="AN31" s="326"/>
      <c r="AO31" s="326">
        <v>1000</v>
      </c>
      <c r="AP31" s="326">
        <v>1000</v>
      </c>
      <c r="AQ31" s="26">
        <f>AP31/AO31*100</f>
        <v>100</v>
      </c>
      <c r="AR31" s="26"/>
      <c r="AS31" s="326"/>
      <c r="AT31" s="326"/>
      <c r="AU31" s="26"/>
      <c r="AV31" s="26"/>
      <c r="AW31" s="326"/>
      <c r="AX31" s="326"/>
      <c r="AY31" s="26"/>
      <c r="AZ31" s="26"/>
      <c r="BA31" s="326"/>
      <c r="BB31" s="167"/>
      <c r="BC31" s="26"/>
      <c r="BD31" s="26"/>
      <c r="BE31" s="326"/>
      <c r="BF31" s="326"/>
      <c r="BG31" s="26"/>
      <c r="BH31" s="326"/>
      <c r="BI31" s="326"/>
      <c r="BJ31" s="326"/>
      <c r="BK31" s="26"/>
      <c r="BL31" s="326">
        <v>8866.7000000000007</v>
      </c>
      <c r="BM31" s="326">
        <v>8866.7000000000007</v>
      </c>
      <c r="BN31" s="326">
        <v>6847.2675599999993</v>
      </c>
      <c r="BO31" s="26">
        <f>BN31/BM31*100</f>
        <v>77.224531787474476</v>
      </c>
      <c r="BP31" s="26"/>
      <c r="BQ31" s="326">
        <v>53400</v>
      </c>
      <c r="BR31" s="326">
        <v>618.41945999999996</v>
      </c>
      <c r="BS31" s="26">
        <f>BR31/BQ31*100</f>
        <v>1.1580888764044943</v>
      </c>
      <c r="BT31" s="26"/>
      <c r="BU31" s="326"/>
      <c r="BV31" s="326">
        <v>0</v>
      </c>
      <c r="BW31" s="26"/>
      <c r="BX31" s="26"/>
      <c r="BY31" s="326"/>
      <c r="BZ31" s="326"/>
      <c r="CA31" s="26"/>
      <c r="CB31" s="26"/>
      <c r="CC31" s="326"/>
      <c r="CD31" s="326"/>
      <c r="CE31" s="26"/>
      <c r="CF31" s="26"/>
      <c r="CG31" s="326"/>
      <c r="CH31" s="326"/>
      <c r="CI31" s="26"/>
      <c r="CJ31" s="163"/>
      <c r="CK31" s="163"/>
      <c r="CL31" s="163"/>
      <c r="CM31" s="26"/>
      <c r="CN31" s="26"/>
      <c r="CO31" s="326"/>
      <c r="CP31" s="326"/>
      <c r="CQ31" s="26"/>
      <c r="CR31" s="26"/>
      <c r="CS31" s="326">
        <v>5096.8278499999997</v>
      </c>
      <c r="CT31" s="326">
        <v>5045.1427800000001</v>
      </c>
      <c r="CU31" s="326">
        <f>CT31/CS31*100</f>
        <v>98.985936517357558</v>
      </c>
      <c r="CV31" s="326"/>
      <c r="CW31" s="326"/>
      <c r="CX31" s="326"/>
      <c r="CY31" s="26"/>
      <c r="CZ31" s="26"/>
      <c r="DA31" s="326"/>
      <c r="DB31" s="326"/>
      <c r="DC31" s="26"/>
      <c r="DD31" s="26"/>
      <c r="DE31" s="326"/>
      <c r="DF31" s="326"/>
      <c r="DG31" s="26"/>
      <c r="DH31" s="26"/>
      <c r="DI31" s="326"/>
      <c r="DJ31" s="326"/>
      <c r="DK31" s="26"/>
      <c r="DL31" s="26"/>
      <c r="DM31" s="326"/>
      <c r="DN31" s="326"/>
      <c r="DO31" s="26"/>
      <c r="DP31" s="26"/>
      <c r="DQ31" s="326"/>
      <c r="DR31" s="326"/>
      <c r="DS31" s="26"/>
      <c r="DT31" s="26"/>
      <c r="DU31" s="326">
        <v>1444</v>
      </c>
      <c r="DV31" s="326">
        <v>1444</v>
      </c>
      <c r="DW31" s="26">
        <f>DV31/DU31*100</f>
        <v>100</v>
      </c>
      <c r="DX31" s="26"/>
      <c r="DY31" s="326"/>
      <c r="DZ31" s="326"/>
      <c r="EA31" s="26"/>
      <c r="EB31" s="26"/>
      <c r="EC31" s="326">
        <v>764.33799999999997</v>
      </c>
      <c r="ED31" s="326">
        <v>764.33799999999997</v>
      </c>
      <c r="EE31" s="26">
        <f t="shared" si="52"/>
        <v>100</v>
      </c>
      <c r="EF31" s="326">
        <v>2000</v>
      </c>
      <c r="EG31" s="326">
        <v>2000</v>
      </c>
      <c r="EH31" s="326">
        <v>2000</v>
      </c>
      <c r="EI31" s="26">
        <f t="shared" si="69"/>
        <v>100</v>
      </c>
      <c r="EJ31" s="326"/>
      <c r="EK31" s="326">
        <v>10000</v>
      </c>
      <c r="EL31" s="326">
        <v>10000</v>
      </c>
      <c r="EM31" s="26">
        <f t="shared" si="70"/>
        <v>100</v>
      </c>
      <c r="EN31" s="326"/>
      <c r="EO31" s="326"/>
      <c r="EP31" s="326"/>
      <c r="EQ31" s="26"/>
      <c r="ER31" s="26"/>
      <c r="ES31" s="326"/>
      <c r="ET31" s="326"/>
      <c r="EU31" s="26"/>
      <c r="EV31" s="26"/>
      <c r="EW31" s="326"/>
      <c r="EX31" s="326"/>
      <c r="EY31" s="26"/>
      <c r="EZ31" s="26"/>
      <c r="FA31" s="326">
        <v>8370</v>
      </c>
      <c r="FB31" s="326">
        <v>7712.0579699999998</v>
      </c>
      <c r="FC31" s="26">
        <f t="shared" si="72"/>
        <v>92.139282795698918</v>
      </c>
      <c r="FD31" s="26"/>
      <c r="FE31" s="326"/>
      <c r="FF31" s="326"/>
      <c r="FG31" s="26"/>
      <c r="FH31" s="326"/>
      <c r="FI31" s="326">
        <v>19910.3</v>
      </c>
      <c r="FJ31" s="326">
        <v>12570.706679999999</v>
      </c>
      <c r="FK31" s="26">
        <f t="shared" si="73"/>
        <v>63.136701506255555</v>
      </c>
      <c r="FL31" s="326"/>
      <c r="FM31" s="326"/>
      <c r="FN31" s="326">
        <v>0</v>
      </c>
      <c r="FO31" s="26"/>
      <c r="FP31" s="326"/>
      <c r="FQ31" s="326"/>
      <c r="FR31" s="326"/>
      <c r="FS31" s="26"/>
      <c r="FT31" s="326"/>
      <c r="FU31" s="326">
        <v>150</v>
      </c>
      <c r="FV31" s="326">
        <v>150</v>
      </c>
      <c r="FW31" s="26">
        <f t="shared" si="74"/>
        <v>100</v>
      </c>
      <c r="FX31" s="326"/>
      <c r="FY31" s="326"/>
      <c r="FZ31" s="326"/>
      <c r="GA31" s="26"/>
      <c r="GB31" s="326"/>
      <c r="GC31" s="326"/>
      <c r="GD31" s="326"/>
      <c r="GE31" s="26"/>
      <c r="GF31" s="326"/>
      <c r="GG31" s="326"/>
      <c r="GH31" s="326"/>
      <c r="GI31" s="26"/>
      <c r="GJ31" s="326"/>
      <c r="GK31" s="326"/>
      <c r="GL31" s="326"/>
      <c r="GM31" s="26"/>
      <c r="GN31" s="326"/>
      <c r="GO31" s="326"/>
      <c r="GP31" s="326"/>
      <c r="GQ31" s="26"/>
      <c r="GR31" s="326"/>
      <c r="GS31" s="326"/>
      <c r="GT31" s="326"/>
      <c r="GU31" s="26"/>
      <c r="GV31" s="326"/>
      <c r="GW31" s="326"/>
      <c r="GX31" s="326"/>
      <c r="GY31" s="26"/>
      <c r="GZ31" s="326"/>
      <c r="HA31" s="326"/>
      <c r="HB31" s="326"/>
      <c r="HC31" s="26"/>
      <c r="HD31" s="326"/>
      <c r="HE31" s="326"/>
      <c r="HF31" s="326"/>
      <c r="HG31" s="26"/>
      <c r="HH31" s="326"/>
      <c r="HI31" s="326"/>
      <c r="HJ31" s="326"/>
      <c r="HK31" s="26"/>
      <c r="HL31" s="326"/>
      <c r="HM31" s="326"/>
      <c r="HN31" s="326"/>
      <c r="HO31" s="26"/>
      <c r="HP31" s="326"/>
      <c r="HQ31" s="326"/>
      <c r="HR31" s="326"/>
      <c r="HS31" s="26"/>
      <c r="HT31" s="326"/>
      <c r="HU31" s="326"/>
      <c r="HV31" s="326"/>
      <c r="HW31" s="26"/>
      <c r="HX31" s="326"/>
      <c r="HY31" s="326"/>
      <c r="HZ31" s="326"/>
      <c r="IA31" s="26"/>
      <c r="IB31" s="326"/>
      <c r="IC31" s="326">
        <v>170</v>
      </c>
      <c r="ID31" s="326">
        <v>170</v>
      </c>
      <c r="IE31" s="26">
        <f t="shared" si="78"/>
        <v>100</v>
      </c>
      <c r="IF31" s="326"/>
      <c r="IG31" s="326"/>
      <c r="IH31" s="326"/>
      <c r="II31" s="26"/>
      <c r="IJ31" s="326"/>
      <c r="IK31" s="326"/>
      <c r="IL31" s="326"/>
      <c r="IM31" s="26"/>
      <c r="IN31" s="326"/>
      <c r="IO31" s="326"/>
      <c r="IP31" s="326"/>
      <c r="IQ31" s="26"/>
      <c r="IR31" s="326"/>
      <c r="IS31" s="326"/>
      <c r="IT31" s="326"/>
      <c r="IU31" s="26"/>
      <c r="IV31" s="326"/>
      <c r="IW31" s="326">
        <v>22528.91</v>
      </c>
      <c r="IX31" s="326"/>
      <c r="IY31" s="26"/>
      <c r="IZ31" s="326"/>
      <c r="JA31" s="326"/>
      <c r="JB31" s="326"/>
      <c r="JC31" s="26"/>
      <c r="JD31" s="326"/>
      <c r="JE31" s="326">
        <v>651</v>
      </c>
      <c r="JF31" s="326">
        <v>261.74569000000002</v>
      </c>
      <c r="JG31" s="26">
        <f t="shared" si="79"/>
        <v>40.206711213517671</v>
      </c>
      <c r="JH31" s="326"/>
      <c r="JI31" s="326"/>
      <c r="JJ31" s="326"/>
      <c r="JK31" s="26"/>
      <c r="JL31" s="326"/>
      <c r="JM31" s="326"/>
      <c r="JN31" s="326"/>
      <c r="JO31" s="26"/>
      <c r="JP31" s="326"/>
      <c r="JQ31" s="326"/>
      <c r="JR31" s="326"/>
      <c r="JS31" s="26"/>
      <c r="JT31" s="326"/>
      <c r="JU31" s="326"/>
      <c r="JV31" s="326"/>
      <c r="JW31" s="26"/>
      <c r="JX31" s="326"/>
      <c r="JY31" s="326"/>
      <c r="JZ31" s="326"/>
      <c r="KA31" s="26"/>
      <c r="KB31" s="326"/>
      <c r="KC31" s="326">
        <v>1431.6</v>
      </c>
      <c r="KD31" s="326"/>
      <c r="KE31" s="26"/>
      <c r="KF31" s="326"/>
      <c r="KG31" s="326"/>
      <c r="KH31" s="326"/>
      <c r="KI31" s="26"/>
      <c r="KJ31" s="326"/>
      <c r="KK31" s="326"/>
      <c r="KL31" s="326"/>
      <c r="KM31" s="26"/>
      <c r="KN31" s="326"/>
      <c r="KO31" s="326"/>
      <c r="KP31" s="326"/>
      <c r="KQ31" s="26"/>
      <c r="KR31" s="326"/>
      <c r="KS31" s="326"/>
      <c r="KT31" s="326"/>
      <c r="KU31" s="26"/>
      <c r="KV31" s="326"/>
      <c r="KW31" s="326">
        <v>3082.9960000000001</v>
      </c>
      <c r="KX31" s="326">
        <v>3082.9960000000001</v>
      </c>
      <c r="KY31" s="26">
        <f t="shared" si="80"/>
        <v>100</v>
      </c>
      <c r="KZ31" s="326"/>
      <c r="LA31" s="326">
        <v>595</v>
      </c>
      <c r="LB31" s="326">
        <v>595</v>
      </c>
      <c r="LC31" s="26">
        <f t="shared" si="31"/>
        <v>100</v>
      </c>
      <c r="LD31" s="326"/>
      <c r="LE31" s="326"/>
      <c r="LF31" s="326"/>
      <c r="LG31" s="26"/>
      <c r="LH31" s="326"/>
      <c r="LI31" s="326">
        <v>600</v>
      </c>
      <c r="LJ31" s="326">
        <v>600</v>
      </c>
      <c r="LK31" s="26">
        <f t="shared" si="81"/>
        <v>100</v>
      </c>
      <c r="LL31" s="326"/>
      <c r="LM31" s="326"/>
      <c r="LN31" s="326"/>
      <c r="LO31" s="26"/>
      <c r="LP31" s="326"/>
      <c r="LQ31" s="326"/>
      <c r="LR31" s="326"/>
      <c r="LS31" s="26"/>
      <c r="LT31" s="326"/>
      <c r="LU31" s="326"/>
      <c r="LV31" s="326"/>
      <c r="LW31" s="26"/>
      <c r="LX31" s="326"/>
      <c r="LY31" s="326"/>
      <c r="LZ31" s="326"/>
      <c r="MA31" s="26"/>
    </row>
    <row r="32" spans="1:339" ht="15.75" x14ac:dyDescent="0.25">
      <c r="A32" s="22" t="s">
        <v>162</v>
      </c>
      <c r="B32" s="30">
        <f t="shared" si="23"/>
        <v>0</v>
      </c>
      <c r="C32" s="30">
        <f t="shared" si="16"/>
        <v>782547.05070999998</v>
      </c>
      <c r="D32" s="30">
        <f t="shared" si="34"/>
        <v>781877.05070999998</v>
      </c>
      <c r="E32" s="30">
        <f t="shared" si="35"/>
        <v>670</v>
      </c>
      <c r="F32" s="30">
        <f t="shared" si="17"/>
        <v>606257.01766999997</v>
      </c>
      <c r="G32" s="27">
        <f t="shared" si="63"/>
        <v>77.472276857978926</v>
      </c>
      <c r="H32" s="75"/>
      <c r="I32" s="75"/>
      <c r="J32" s="75"/>
      <c r="K32" s="27"/>
      <c r="L32" s="30"/>
      <c r="M32" s="30"/>
      <c r="N32" s="30"/>
      <c r="O32" s="75"/>
      <c r="P32" s="30"/>
      <c r="Q32" s="30"/>
      <c r="R32" s="75"/>
      <c r="S32" s="26"/>
      <c r="T32" s="30"/>
      <c r="U32" s="30"/>
      <c r="V32" s="30"/>
      <c r="W32" s="26"/>
      <c r="X32" s="30"/>
      <c r="Y32" s="30"/>
      <c r="Z32" s="30"/>
      <c r="AA32" s="26"/>
      <c r="AB32" s="30"/>
      <c r="AC32" s="30"/>
      <c r="AD32" s="30"/>
      <c r="AE32" s="26"/>
      <c r="AF32" s="26"/>
      <c r="AG32" s="30"/>
      <c r="AH32" s="30"/>
      <c r="AI32" s="75"/>
      <c r="AJ32" s="30"/>
      <c r="AK32" s="30">
        <v>307000</v>
      </c>
      <c r="AL32" s="30">
        <v>307000</v>
      </c>
      <c r="AM32" s="30">
        <f>AL32/AK32*100</f>
        <v>100</v>
      </c>
      <c r="AN32" s="30"/>
      <c r="AO32" s="30"/>
      <c r="AP32" s="30"/>
      <c r="AQ32" s="26"/>
      <c r="AR32" s="26"/>
      <c r="AS32" s="30"/>
      <c r="AT32" s="75"/>
      <c r="AU32" s="26"/>
      <c r="AV32" s="26"/>
      <c r="AW32" s="30"/>
      <c r="AX32" s="75"/>
      <c r="AY32" s="26"/>
      <c r="AZ32" s="26"/>
      <c r="BA32" s="30"/>
      <c r="BB32" s="30"/>
      <c r="BC32" s="26"/>
      <c r="BD32" s="26"/>
      <c r="BE32" s="30">
        <v>150000</v>
      </c>
      <c r="BF32" s="30">
        <v>150000</v>
      </c>
      <c r="BG32" s="26">
        <f>BF32/BE32*100</f>
        <v>100</v>
      </c>
      <c r="BH32" s="30"/>
      <c r="BI32" s="30"/>
      <c r="BJ32" s="75"/>
      <c r="BK32" s="26"/>
      <c r="BL32" s="30"/>
      <c r="BM32" s="30"/>
      <c r="BN32" s="30"/>
      <c r="BO32" s="26"/>
      <c r="BP32" s="26"/>
      <c r="BQ32" s="30"/>
      <c r="BR32" s="75"/>
      <c r="BS32" s="26"/>
      <c r="BT32" s="26"/>
      <c r="BU32" s="30">
        <v>42373.050710000003</v>
      </c>
      <c r="BV32" s="30">
        <v>13120.307339999999</v>
      </c>
      <c r="BW32" s="26">
        <f>BV32/BU32*100</f>
        <v>30.963801567640299</v>
      </c>
      <c r="BX32" s="26"/>
      <c r="BY32" s="30"/>
      <c r="BZ32" s="75"/>
      <c r="CA32" s="26"/>
      <c r="CB32" s="26"/>
      <c r="CC32" s="30"/>
      <c r="CD32" s="75"/>
      <c r="CE32" s="26"/>
      <c r="CF32" s="26"/>
      <c r="CG32" s="30"/>
      <c r="CH32" s="75"/>
      <c r="CI32" s="26"/>
      <c r="CJ32" s="30"/>
      <c r="CK32" s="30"/>
      <c r="CL32" s="75"/>
      <c r="CM32" s="26"/>
      <c r="CN32" s="26"/>
      <c r="CO32" s="30"/>
      <c r="CP32" s="75"/>
      <c r="CQ32" s="26"/>
      <c r="CR32" s="26"/>
      <c r="CS32" s="30"/>
      <c r="CT32" s="75"/>
      <c r="CU32" s="326"/>
      <c r="CV32" s="326"/>
      <c r="CW32" s="30"/>
      <c r="CX32" s="75"/>
      <c r="CY32" s="26"/>
      <c r="CZ32" s="26"/>
      <c r="DA32" s="30"/>
      <c r="DB32" s="75"/>
      <c r="DC32" s="26"/>
      <c r="DD32" s="26"/>
      <c r="DE32" s="30"/>
      <c r="DF32" s="30"/>
      <c r="DG32" s="26"/>
      <c r="DH32" s="26"/>
      <c r="DI32" s="30"/>
      <c r="DJ32" s="30"/>
      <c r="DK32" s="26"/>
      <c r="DL32" s="26"/>
      <c r="DM32" s="30"/>
      <c r="DN32" s="30"/>
      <c r="DO32" s="26"/>
      <c r="DP32" s="26"/>
      <c r="DQ32" s="30"/>
      <c r="DR32" s="30"/>
      <c r="DS32" s="26"/>
      <c r="DT32" s="26"/>
      <c r="DU32" s="30"/>
      <c r="DV32" s="30"/>
      <c r="DW32" s="26"/>
      <c r="DX32" s="26"/>
      <c r="DY32" s="30"/>
      <c r="DZ32" s="30"/>
      <c r="EA32" s="26"/>
      <c r="EB32" s="26"/>
      <c r="EC32" s="30"/>
      <c r="ED32" s="30"/>
      <c r="EE32" s="26"/>
      <c r="EF32" s="30"/>
      <c r="EG32" s="30"/>
      <c r="EH32" s="30"/>
      <c r="EI32" s="26"/>
      <c r="EJ32" s="30"/>
      <c r="EK32" s="30"/>
      <c r="EL32" s="30"/>
      <c r="EM32" s="26"/>
      <c r="EN32" s="30"/>
      <c r="EO32" s="30">
        <v>32504</v>
      </c>
      <c r="EP32" s="30">
        <v>31676.248339999998</v>
      </c>
      <c r="EQ32" s="26">
        <f t="shared" ref="EQ32" si="82">EP32/EO32*100</f>
        <v>97.453385244892928</v>
      </c>
      <c r="ER32" s="26"/>
      <c r="ES32" s="30"/>
      <c r="ET32" s="75"/>
      <c r="EU32" s="26"/>
      <c r="EV32" s="26"/>
      <c r="EW32" s="30"/>
      <c r="EX32" s="75"/>
      <c r="EY32" s="26"/>
      <c r="EZ32" s="26"/>
      <c r="FA32" s="30"/>
      <c r="FB32" s="30"/>
      <c r="FC32" s="26"/>
      <c r="FD32" s="26"/>
      <c r="FE32" s="30"/>
      <c r="FF32" s="75"/>
      <c r="FG32" s="26"/>
      <c r="FH32" s="30"/>
      <c r="FI32" s="30"/>
      <c r="FJ32" s="30"/>
      <c r="FK32" s="26"/>
      <c r="FL32" s="30"/>
      <c r="FM32" s="30"/>
      <c r="FN32" s="30"/>
      <c r="FO32" s="26"/>
      <c r="FP32" s="30"/>
      <c r="FQ32" s="30"/>
      <c r="FR32" s="30"/>
      <c r="FS32" s="26"/>
      <c r="FT32" s="30"/>
      <c r="FU32" s="30"/>
      <c r="FV32" s="30"/>
      <c r="FW32" s="26"/>
      <c r="FX32" s="30"/>
      <c r="FY32" s="30"/>
      <c r="FZ32" s="30"/>
      <c r="GA32" s="26"/>
      <c r="GB32" s="30"/>
      <c r="GC32" s="30"/>
      <c r="GD32" s="30"/>
      <c r="GE32" s="26"/>
      <c r="GF32" s="30"/>
      <c r="GG32" s="30">
        <v>300</v>
      </c>
      <c r="GH32" s="30">
        <v>300</v>
      </c>
      <c r="GI32" s="26">
        <f t="shared" si="75"/>
        <v>100</v>
      </c>
      <c r="GJ32" s="30"/>
      <c r="GK32" s="30"/>
      <c r="GL32" s="30"/>
      <c r="GM32" s="26"/>
      <c r="GN32" s="30"/>
      <c r="GO32" s="30"/>
      <c r="GP32" s="30"/>
      <c r="GQ32" s="26"/>
      <c r="GR32" s="30"/>
      <c r="GS32" s="30"/>
      <c r="GT32" s="30"/>
      <c r="GU32" s="26"/>
      <c r="GV32" s="30"/>
      <c r="GW32" s="30">
        <v>250000</v>
      </c>
      <c r="GX32" s="30">
        <v>103790.46199</v>
      </c>
      <c r="GY32" s="26">
        <f t="shared" si="77"/>
        <v>41.516184795999997</v>
      </c>
      <c r="GZ32" s="30"/>
      <c r="HA32" s="30"/>
      <c r="HB32" s="30"/>
      <c r="HC32" s="26"/>
      <c r="HD32" s="30"/>
      <c r="HE32" s="30"/>
      <c r="HF32" s="30"/>
      <c r="HG32" s="26"/>
      <c r="HH32" s="30"/>
      <c r="HI32" s="30"/>
      <c r="HJ32" s="30"/>
      <c r="HK32" s="26"/>
      <c r="HL32" s="30"/>
      <c r="HM32" s="30"/>
      <c r="HN32" s="30"/>
      <c r="HO32" s="26"/>
      <c r="HP32" s="30"/>
      <c r="HQ32" s="30"/>
      <c r="HR32" s="30"/>
      <c r="HS32" s="26"/>
      <c r="HT32" s="30"/>
      <c r="HU32" s="30"/>
      <c r="HV32" s="30"/>
      <c r="HW32" s="26"/>
      <c r="HX32" s="30"/>
      <c r="HY32" s="30"/>
      <c r="HZ32" s="30"/>
      <c r="IA32" s="26"/>
      <c r="IB32" s="30"/>
      <c r="IC32" s="30"/>
      <c r="ID32" s="30"/>
      <c r="IE32" s="26"/>
      <c r="IF32" s="30"/>
      <c r="IG32" s="30"/>
      <c r="IH32" s="30"/>
      <c r="II32" s="26"/>
      <c r="IJ32" s="30"/>
      <c r="IK32" s="30"/>
      <c r="IL32" s="30"/>
      <c r="IM32" s="26"/>
      <c r="IN32" s="30"/>
      <c r="IO32" s="30"/>
      <c r="IP32" s="30"/>
      <c r="IQ32" s="26"/>
      <c r="IR32" s="30"/>
      <c r="IS32" s="30"/>
      <c r="IT32" s="30"/>
      <c r="IU32" s="26"/>
      <c r="IV32" s="30"/>
      <c r="IW32" s="30"/>
      <c r="IX32" s="30"/>
      <c r="IY32" s="26"/>
      <c r="IZ32" s="30"/>
      <c r="JA32" s="30"/>
      <c r="JB32" s="30"/>
      <c r="JC32" s="26"/>
      <c r="JD32" s="30"/>
      <c r="JE32" s="30"/>
      <c r="JF32" s="30"/>
      <c r="JG32" s="26"/>
      <c r="JH32" s="30"/>
      <c r="JI32" s="30"/>
      <c r="JJ32" s="30"/>
      <c r="JK32" s="26"/>
      <c r="JL32" s="30"/>
      <c r="JM32" s="30"/>
      <c r="JN32" s="30"/>
      <c r="JO32" s="26"/>
      <c r="JP32" s="30"/>
      <c r="JQ32" s="30"/>
      <c r="JR32" s="30"/>
      <c r="JS32" s="26"/>
      <c r="JT32" s="30"/>
      <c r="JU32" s="30"/>
      <c r="JV32" s="30"/>
      <c r="JW32" s="26"/>
      <c r="JX32" s="30"/>
      <c r="JY32" s="30"/>
      <c r="JZ32" s="30"/>
      <c r="KA32" s="26"/>
      <c r="KB32" s="30"/>
      <c r="KC32" s="30"/>
      <c r="KD32" s="30"/>
      <c r="KE32" s="26"/>
      <c r="KF32" s="30"/>
      <c r="KG32" s="30"/>
      <c r="KH32" s="30"/>
      <c r="KI32" s="26"/>
      <c r="KJ32" s="30"/>
      <c r="KK32" s="30"/>
      <c r="KL32" s="30"/>
      <c r="KM32" s="26"/>
      <c r="KN32" s="30"/>
      <c r="KO32" s="30"/>
      <c r="KP32" s="30"/>
      <c r="KQ32" s="26"/>
      <c r="KR32" s="30"/>
      <c r="KS32" s="30"/>
      <c r="KT32" s="30"/>
      <c r="KU32" s="26"/>
      <c r="KV32" s="30"/>
      <c r="KW32" s="30"/>
      <c r="KX32" s="30"/>
      <c r="KY32" s="26"/>
      <c r="KZ32" s="30"/>
      <c r="LA32" s="30">
        <v>220</v>
      </c>
      <c r="LB32" s="30">
        <v>220</v>
      </c>
      <c r="LC32" s="26">
        <f t="shared" si="31"/>
        <v>100</v>
      </c>
      <c r="LD32" s="30"/>
      <c r="LE32" s="30"/>
      <c r="LF32" s="30"/>
      <c r="LG32" s="26"/>
      <c r="LH32" s="30"/>
      <c r="LI32" s="30">
        <v>150</v>
      </c>
      <c r="LJ32" s="30">
        <v>150</v>
      </c>
      <c r="LK32" s="26">
        <f t="shared" si="81"/>
        <v>100</v>
      </c>
      <c r="LL32" s="30"/>
      <c r="LM32" s="30"/>
      <c r="LN32" s="30"/>
      <c r="LO32" s="26"/>
      <c r="LP32" s="30"/>
      <c r="LQ32" s="30"/>
      <c r="LR32" s="30"/>
      <c r="LS32" s="26"/>
      <c r="LT32" s="30"/>
      <c r="LU32" s="30"/>
      <c r="LV32" s="30"/>
      <c r="LW32" s="26"/>
      <c r="LX32" s="30"/>
      <c r="LY32" s="30"/>
      <c r="LZ32" s="30"/>
      <c r="MA32" s="26"/>
    </row>
    <row r="33" spans="1:339" ht="15.75" x14ac:dyDescent="0.25">
      <c r="A33" s="22" t="s">
        <v>163</v>
      </c>
      <c r="B33" s="30">
        <f t="shared" si="23"/>
        <v>0</v>
      </c>
      <c r="C33" s="30">
        <f t="shared" si="16"/>
        <v>0</v>
      </c>
      <c r="D33" s="30">
        <f t="shared" si="34"/>
        <v>0</v>
      </c>
      <c r="E33" s="30">
        <f t="shared" si="35"/>
        <v>0</v>
      </c>
      <c r="F33" s="30">
        <f t="shared" si="17"/>
        <v>0</v>
      </c>
      <c r="G33" s="27"/>
      <c r="H33" s="75"/>
      <c r="I33" s="75"/>
      <c r="J33" s="75"/>
      <c r="K33" s="27"/>
      <c r="L33" s="30"/>
      <c r="M33" s="30"/>
      <c r="N33" s="30"/>
      <c r="O33" s="75"/>
      <c r="P33" s="30"/>
      <c r="Q33" s="30"/>
      <c r="R33" s="75"/>
      <c r="S33" s="26"/>
      <c r="T33" s="30"/>
      <c r="U33" s="30"/>
      <c r="V33" s="30"/>
      <c r="W33" s="26"/>
      <c r="X33" s="30"/>
      <c r="Y33" s="30"/>
      <c r="Z33" s="30"/>
      <c r="AA33" s="26"/>
      <c r="AB33" s="30"/>
      <c r="AC33" s="30"/>
      <c r="AD33" s="30"/>
      <c r="AE33" s="26"/>
      <c r="AF33" s="26"/>
      <c r="AG33" s="30"/>
      <c r="AH33" s="30"/>
      <c r="AI33" s="75"/>
      <c r="AJ33" s="30"/>
      <c r="AK33" s="30"/>
      <c r="AL33" s="75"/>
      <c r="AM33" s="75"/>
      <c r="AN33" s="30"/>
      <c r="AO33" s="30"/>
      <c r="AP33" s="30"/>
      <c r="AQ33" s="26"/>
      <c r="AR33" s="26"/>
      <c r="AS33" s="30"/>
      <c r="AT33" s="75"/>
      <c r="AU33" s="26"/>
      <c r="AV33" s="26"/>
      <c r="AW33" s="30"/>
      <c r="AX33" s="75"/>
      <c r="AY33" s="26"/>
      <c r="AZ33" s="26"/>
      <c r="BA33" s="30"/>
      <c r="BB33" s="75"/>
      <c r="BC33" s="26"/>
      <c r="BD33" s="26"/>
      <c r="BE33" s="30"/>
      <c r="BF33" s="75"/>
      <c r="BG33" s="26"/>
      <c r="BH33" s="30"/>
      <c r="BI33" s="30"/>
      <c r="BJ33" s="75"/>
      <c r="BK33" s="26"/>
      <c r="BL33" s="30"/>
      <c r="BM33" s="30"/>
      <c r="BN33" s="30"/>
      <c r="BO33" s="26"/>
      <c r="BP33" s="26"/>
      <c r="BQ33" s="30"/>
      <c r="BR33" s="75"/>
      <c r="BS33" s="26"/>
      <c r="BT33" s="26"/>
      <c r="BU33" s="30"/>
      <c r="BV33" s="75"/>
      <c r="BW33" s="26"/>
      <c r="BX33" s="26"/>
      <c r="BY33" s="30"/>
      <c r="BZ33" s="75"/>
      <c r="CA33" s="26"/>
      <c r="CB33" s="26"/>
      <c r="CC33" s="30"/>
      <c r="CD33" s="75"/>
      <c r="CE33" s="26"/>
      <c r="CF33" s="26"/>
      <c r="CG33" s="30"/>
      <c r="CH33" s="75"/>
      <c r="CI33" s="26"/>
      <c r="CJ33" s="30"/>
      <c r="CK33" s="30"/>
      <c r="CL33" s="75"/>
      <c r="CM33" s="26"/>
      <c r="CN33" s="26"/>
      <c r="CO33" s="30"/>
      <c r="CP33" s="75"/>
      <c r="CQ33" s="26"/>
      <c r="CR33" s="26"/>
      <c r="CS33" s="30"/>
      <c r="CT33" s="75"/>
      <c r="CU33" s="326"/>
      <c r="CV33" s="326"/>
      <c r="CW33" s="30"/>
      <c r="CX33" s="75"/>
      <c r="CY33" s="26"/>
      <c r="CZ33" s="26"/>
      <c r="DA33" s="30"/>
      <c r="DB33" s="75"/>
      <c r="DC33" s="26"/>
      <c r="DD33" s="26"/>
      <c r="DE33" s="30"/>
      <c r="DF33" s="75"/>
      <c r="DG33" s="26"/>
      <c r="DH33" s="26"/>
      <c r="DI33" s="30"/>
      <c r="DJ33" s="75"/>
      <c r="DK33" s="26"/>
      <c r="DL33" s="26"/>
      <c r="DM33" s="30"/>
      <c r="DN33" s="30"/>
      <c r="DO33" s="26"/>
      <c r="DP33" s="26"/>
      <c r="DQ33" s="30"/>
      <c r="DR33" s="30"/>
      <c r="DS33" s="26"/>
      <c r="DT33" s="26"/>
      <c r="DU33" s="30"/>
      <c r="DV33" s="30"/>
      <c r="DW33" s="26"/>
      <c r="DX33" s="26"/>
      <c r="DY33" s="30"/>
      <c r="DZ33" s="30"/>
      <c r="EA33" s="26"/>
      <c r="EB33" s="26"/>
      <c r="EC33" s="30"/>
      <c r="ED33" s="30"/>
      <c r="EE33" s="26"/>
      <c r="EF33" s="30"/>
      <c r="EG33" s="30"/>
      <c r="EH33" s="30"/>
      <c r="EI33" s="26"/>
      <c r="EJ33" s="30"/>
      <c r="EK33" s="30"/>
      <c r="EL33" s="30"/>
      <c r="EM33" s="26"/>
      <c r="EN33" s="30"/>
      <c r="EO33" s="30"/>
      <c r="EP33" s="30"/>
      <c r="EQ33" s="26"/>
      <c r="ER33" s="26"/>
      <c r="ES33" s="30"/>
      <c r="ET33" s="75"/>
      <c r="EU33" s="26"/>
      <c r="EV33" s="26"/>
      <c r="EW33" s="30"/>
      <c r="EX33" s="75"/>
      <c r="EY33" s="26"/>
      <c r="EZ33" s="26"/>
      <c r="FA33" s="30"/>
      <c r="FB33" s="30"/>
      <c r="FC33" s="26"/>
      <c r="FD33" s="26"/>
      <c r="FE33" s="30"/>
      <c r="FF33" s="75"/>
      <c r="FG33" s="26"/>
      <c r="FH33" s="30"/>
      <c r="FI33" s="30"/>
      <c r="FJ33" s="30"/>
      <c r="FK33" s="26"/>
      <c r="FL33" s="30"/>
      <c r="FM33" s="30"/>
      <c r="FN33" s="30"/>
      <c r="FO33" s="26"/>
      <c r="FP33" s="30"/>
      <c r="FQ33" s="30"/>
      <c r="FR33" s="30"/>
      <c r="FS33" s="26"/>
      <c r="FT33" s="30"/>
      <c r="FU33" s="30"/>
      <c r="FV33" s="30"/>
      <c r="FW33" s="26"/>
      <c r="FX33" s="30"/>
      <c r="FY33" s="30"/>
      <c r="FZ33" s="30"/>
      <c r="GA33" s="26"/>
      <c r="GB33" s="30"/>
      <c r="GC33" s="30"/>
      <c r="GD33" s="30"/>
      <c r="GE33" s="26"/>
      <c r="GF33" s="30"/>
      <c r="GG33" s="30"/>
      <c r="GH33" s="30"/>
      <c r="GI33" s="26"/>
      <c r="GJ33" s="30"/>
      <c r="GK33" s="30"/>
      <c r="GL33" s="30"/>
      <c r="GM33" s="26"/>
      <c r="GN33" s="30"/>
      <c r="GO33" s="30"/>
      <c r="GP33" s="30"/>
      <c r="GQ33" s="26"/>
      <c r="GR33" s="30"/>
      <c r="GS33" s="30"/>
      <c r="GT33" s="30"/>
      <c r="GU33" s="26"/>
      <c r="GV33" s="30"/>
      <c r="GW33" s="30"/>
      <c r="GX33" s="30"/>
      <c r="GY33" s="26"/>
      <c r="GZ33" s="30"/>
      <c r="HA33" s="30"/>
      <c r="HB33" s="30"/>
      <c r="HC33" s="26"/>
      <c r="HD33" s="30"/>
      <c r="HE33" s="30"/>
      <c r="HF33" s="30"/>
      <c r="HG33" s="26"/>
      <c r="HH33" s="30"/>
      <c r="HI33" s="30"/>
      <c r="HJ33" s="30"/>
      <c r="HK33" s="26"/>
      <c r="HL33" s="30"/>
      <c r="HM33" s="30"/>
      <c r="HN33" s="30"/>
      <c r="HO33" s="26"/>
      <c r="HP33" s="30"/>
      <c r="HQ33" s="30"/>
      <c r="HR33" s="30"/>
      <c r="HS33" s="26"/>
      <c r="HT33" s="30"/>
      <c r="HU33" s="30"/>
      <c r="HV33" s="30"/>
      <c r="HW33" s="26"/>
      <c r="HX33" s="30"/>
      <c r="HY33" s="30"/>
      <c r="HZ33" s="30"/>
      <c r="IA33" s="26"/>
      <c r="IB33" s="30"/>
      <c r="IC33" s="30"/>
      <c r="ID33" s="30"/>
      <c r="IE33" s="26"/>
      <c r="IF33" s="30"/>
      <c r="IG33" s="30"/>
      <c r="IH33" s="30"/>
      <c r="II33" s="26"/>
      <c r="IJ33" s="30"/>
      <c r="IK33" s="30"/>
      <c r="IL33" s="30"/>
      <c r="IM33" s="26"/>
      <c r="IN33" s="30"/>
      <c r="IO33" s="30"/>
      <c r="IP33" s="30"/>
      <c r="IQ33" s="26"/>
      <c r="IR33" s="30"/>
      <c r="IS33" s="30"/>
      <c r="IT33" s="30"/>
      <c r="IU33" s="26"/>
      <c r="IV33" s="30"/>
      <c r="IW33" s="30"/>
      <c r="IX33" s="30"/>
      <c r="IY33" s="26"/>
      <c r="IZ33" s="30"/>
      <c r="JA33" s="30"/>
      <c r="JB33" s="30"/>
      <c r="JC33" s="26"/>
      <c r="JD33" s="30"/>
      <c r="JE33" s="30"/>
      <c r="JF33" s="30"/>
      <c r="JG33" s="26"/>
      <c r="JH33" s="30"/>
      <c r="JI33" s="30"/>
      <c r="JJ33" s="30"/>
      <c r="JK33" s="26"/>
      <c r="JL33" s="30"/>
      <c r="JM33" s="30"/>
      <c r="JN33" s="30"/>
      <c r="JO33" s="26"/>
      <c r="JP33" s="30"/>
      <c r="JQ33" s="30"/>
      <c r="JR33" s="30"/>
      <c r="JS33" s="26"/>
      <c r="JT33" s="30"/>
      <c r="JU33" s="30"/>
      <c r="JV33" s="30"/>
      <c r="JW33" s="26"/>
      <c r="JX33" s="30"/>
      <c r="JY33" s="30"/>
      <c r="JZ33" s="30"/>
      <c r="KA33" s="26"/>
      <c r="KB33" s="30"/>
      <c r="KC33" s="30"/>
      <c r="KD33" s="30"/>
      <c r="KE33" s="26"/>
      <c r="KF33" s="30"/>
      <c r="KG33" s="30"/>
      <c r="KH33" s="30"/>
      <c r="KI33" s="26"/>
      <c r="KJ33" s="30"/>
      <c r="KK33" s="30"/>
      <c r="KL33" s="30"/>
      <c r="KM33" s="26"/>
      <c r="KN33" s="30"/>
      <c r="KO33" s="30"/>
      <c r="KP33" s="30"/>
      <c r="KQ33" s="26"/>
      <c r="KR33" s="30"/>
      <c r="KS33" s="30"/>
      <c r="KT33" s="30"/>
      <c r="KU33" s="26"/>
      <c r="KV33" s="30"/>
      <c r="KW33" s="30"/>
      <c r="KX33" s="30"/>
      <c r="KY33" s="26"/>
      <c r="KZ33" s="30"/>
      <c r="LA33" s="30"/>
      <c r="LB33" s="30"/>
      <c r="LC33" s="26"/>
      <c r="LD33" s="30"/>
      <c r="LE33" s="30"/>
      <c r="LF33" s="30"/>
      <c r="LG33" s="26"/>
      <c r="LH33" s="30"/>
      <c r="LI33" s="30"/>
      <c r="LJ33" s="30"/>
      <c r="LK33" s="26"/>
      <c r="LL33" s="30"/>
      <c r="LM33" s="30"/>
      <c r="LN33" s="30"/>
      <c r="LO33" s="26"/>
      <c r="LP33" s="30"/>
      <c r="LQ33" s="30"/>
      <c r="LR33" s="30"/>
      <c r="LS33" s="26"/>
      <c r="LT33" s="30"/>
      <c r="LU33" s="30"/>
      <c r="LV33" s="30"/>
      <c r="LW33" s="26"/>
      <c r="LX33" s="30"/>
      <c r="LY33" s="30"/>
      <c r="LZ33" s="30"/>
      <c r="MA33" s="26"/>
    </row>
    <row r="34" spans="1:339" ht="15.75" x14ac:dyDescent="0.25">
      <c r="A34" s="22" t="s">
        <v>510</v>
      </c>
      <c r="B34" s="30">
        <f t="shared" si="23"/>
        <v>0</v>
      </c>
      <c r="C34" s="30">
        <f t="shared" si="16"/>
        <v>135</v>
      </c>
      <c r="D34" s="30">
        <f t="shared" si="34"/>
        <v>0</v>
      </c>
      <c r="E34" s="30">
        <f t="shared" si="35"/>
        <v>135</v>
      </c>
      <c r="F34" s="30">
        <f t="shared" si="17"/>
        <v>135</v>
      </c>
      <c r="G34" s="27">
        <f t="shared" si="63"/>
        <v>100</v>
      </c>
      <c r="H34" s="75"/>
      <c r="I34" s="75"/>
      <c r="J34" s="75"/>
      <c r="K34" s="27"/>
      <c r="L34" s="30"/>
      <c r="M34" s="30"/>
      <c r="N34" s="30"/>
      <c r="O34" s="75"/>
      <c r="P34" s="30"/>
      <c r="Q34" s="30"/>
      <c r="R34" s="75"/>
      <c r="S34" s="26"/>
      <c r="T34" s="30"/>
      <c r="U34" s="30"/>
      <c r="V34" s="30"/>
      <c r="W34" s="26"/>
      <c r="X34" s="30"/>
      <c r="Y34" s="30"/>
      <c r="Z34" s="30"/>
      <c r="AA34" s="26"/>
      <c r="AB34" s="30"/>
      <c r="AC34" s="30"/>
      <c r="AD34" s="30"/>
      <c r="AE34" s="26"/>
      <c r="AF34" s="26"/>
      <c r="AG34" s="30"/>
      <c r="AH34" s="30"/>
      <c r="AI34" s="75"/>
      <c r="AJ34" s="30"/>
      <c r="AK34" s="30"/>
      <c r="AL34" s="75"/>
      <c r="AM34" s="75"/>
      <c r="AN34" s="30"/>
      <c r="AO34" s="30"/>
      <c r="AP34" s="30"/>
      <c r="AQ34" s="26"/>
      <c r="AR34" s="26"/>
      <c r="AS34" s="30"/>
      <c r="AT34" s="75"/>
      <c r="AU34" s="26"/>
      <c r="AV34" s="26"/>
      <c r="AW34" s="30"/>
      <c r="AX34" s="75"/>
      <c r="AY34" s="26"/>
      <c r="AZ34" s="26"/>
      <c r="BA34" s="30"/>
      <c r="BB34" s="75"/>
      <c r="BC34" s="26"/>
      <c r="BD34" s="26"/>
      <c r="BE34" s="30"/>
      <c r="BF34" s="75"/>
      <c r="BG34" s="26"/>
      <c r="BH34" s="30"/>
      <c r="BI34" s="30"/>
      <c r="BJ34" s="75"/>
      <c r="BK34" s="26"/>
      <c r="BL34" s="30"/>
      <c r="BM34" s="30"/>
      <c r="BN34" s="30"/>
      <c r="BO34" s="26"/>
      <c r="BP34" s="26"/>
      <c r="BQ34" s="30"/>
      <c r="BR34" s="75"/>
      <c r="BS34" s="26"/>
      <c r="BT34" s="26"/>
      <c r="BU34" s="30"/>
      <c r="BV34" s="75"/>
      <c r="BW34" s="26"/>
      <c r="BX34" s="26"/>
      <c r="BY34" s="30"/>
      <c r="BZ34" s="75"/>
      <c r="CA34" s="26"/>
      <c r="CB34" s="26"/>
      <c r="CC34" s="30"/>
      <c r="CD34" s="75"/>
      <c r="CE34" s="26"/>
      <c r="CF34" s="26"/>
      <c r="CG34" s="30"/>
      <c r="CH34" s="75"/>
      <c r="CI34" s="26"/>
      <c r="CJ34" s="30"/>
      <c r="CK34" s="30"/>
      <c r="CL34" s="75"/>
      <c r="CM34" s="26"/>
      <c r="CN34" s="26"/>
      <c r="CO34" s="30"/>
      <c r="CP34" s="75"/>
      <c r="CQ34" s="26"/>
      <c r="CR34" s="26"/>
      <c r="CS34" s="30"/>
      <c r="CT34" s="75"/>
      <c r="CU34" s="326"/>
      <c r="CV34" s="326"/>
      <c r="CW34" s="30"/>
      <c r="CX34" s="75"/>
      <c r="CY34" s="26"/>
      <c r="CZ34" s="26"/>
      <c r="DA34" s="30"/>
      <c r="DB34" s="75"/>
      <c r="DC34" s="26"/>
      <c r="DD34" s="26"/>
      <c r="DE34" s="30"/>
      <c r="DF34" s="75"/>
      <c r="DG34" s="26"/>
      <c r="DH34" s="26"/>
      <c r="DI34" s="30"/>
      <c r="DJ34" s="75"/>
      <c r="DK34" s="26"/>
      <c r="DL34" s="26"/>
      <c r="DM34" s="30"/>
      <c r="DN34" s="30"/>
      <c r="DO34" s="26"/>
      <c r="DP34" s="26"/>
      <c r="DQ34" s="30"/>
      <c r="DR34" s="30"/>
      <c r="DS34" s="26"/>
      <c r="DT34" s="26"/>
      <c r="DU34" s="30"/>
      <c r="DV34" s="30"/>
      <c r="DW34" s="26"/>
      <c r="DX34" s="26"/>
      <c r="DY34" s="30"/>
      <c r="DZ34" s="30"/>
      <c r="EA34" s="26"/>
      <c r="EB34" s="26"/>
      <c r="EC34" s="30"/>
      <c r="ED34" s="30"/>
      <c r="EE34" s="26"/>
      <c r="EF34" s="30"/>
      <c r="EG34" s="30"/>
      <c r="EH34" s="30"/>
      <c r="EI34" s="26"/>
      <c r="EJ34" s="30"/>
      <c r="EK34" s="30"/>
      <c r="EL34" s="30"/>
      <c r="EM34" s="26"/>
      <c r="EN34" s="30"/>
      <c r="EO34" s="30"/>
      <c r="EP34" s="30"/>
      <c r="EQ34" s="26"/>
      <c r="ER34" s="26"/>
      <c r="ES34" s="30"/>
      <c r="ET34" s="75"/>
      <c r="EU34" s="26"/>
      <c r="EV34" s="26"/>
      <c r="EW34" s="30"/>
      <c r="EX34" s="75"/>
      <c r="EY34" s="26"/>
      <c r="EZ34" s="26"/>
      <c r="FA34" s="30"/>
      <c r="FB34" s="30"/>
      <c r="FC34" s="26"/>
      <c r="FD34" s="26"/>
      <c r="FE34" s="30"/>
      <c r="FF34" s="75"/>
      <c r="FG34" s="26"/>
      <c r="FH34" s="30"/>
      <c r="FI34" s="30"/>
      <c r="FJ34" s="30"/>
      <c r="FK34" s="26"/>
      <c r="FL34" s="30"/>
      <c r="FM34" s="30"/>
      <c r="FN34" s="30"/>
      <c r="FO34" s="26"/>
      <c r="FP34" s="30"/>
      <c r="FQ34" s="30"/>
      <c r="FR34" s="30"/>
      <c r="FS34" s="26"/>
      <c r="FT34" s="30"/>
      <c r="FU34" s="30"/>
      <c r="FV34" s="30"/>
      <c r="FW34" s="26"/>
      <c r="FX34" s="30"/>
      <c r="FY34" s="30"/>
      <c r="FZ34" s="30"/>
      <c r="GA34" s="26"/>
      <c r="GB34" s="30"/>
      <c r="GC34" s="30"/>
      <c r="GD34" s="30"/>
      <c r="GE34" s="26"/>
      <c r="GF34" s="30"/>
      <c r="GG34" s="30"/>
      <c r="GH34" s="30"/>
      <c r="GI34" s="26"/>
      <c r="GJ34" s="30"/>
      <c r="GK34" s="30">
        <v>135</v>
      </c>
      <c r="GL34" s="30">
        <v>135</v>
      </c>
      <c r="GM34" s="26">
        <f t="shared" ref="GM34" si="83">GL34/GK34*100</f>
        <v>100</v>
      </c>
      <c r="GN34" s="30"/>
      <c r="GO34" s="30"/>
      <c r="GP34" s="30"/>
      <c r="GQ34" s="26"/>
      <c r="GR34" s="30"/>
      <c r="GS34" s="30"/>
      <c r="GT34" s="30"/>
      <c r="GU34" s="26"/>
      <c r="GV34" s="30"/>
      <c r="GW34" s="30"/>
      <c r="GX34" s="30"/>
      <c r="GY34" s="26"/>
      <c r="GZ34" s="30"/>
      <c r="HA34" s="30"/>
      <c r="HB34" s="30"/>
      <c r="HC34" s="26"/>
      <c r="HD34" s="30"/>
      <c r="HE34" s="30"/>
      <c r="HF34" s="30"/>
      <c r="HG34" s="26"/>
      <c r="HH34" s="30"/>
      <c r="HI34" s="30"/>
      <c r="HJ34" s="30"/>
      <c r="HK34" s="26"/>
      <c r="HL34" s="30"/>
      <c r="HM34" s="30"/>
      <c r="HN34" s="30"/>
      <c r="HO34" s="26"/>
      <c r="HP34" s="30"/>
      <c r="HQ34" s="30"/>
      <c r="HR34" s="30"/>
      <c r="HS34" s="26"/>
      <c r="HT34" s="30"/>
      <c r="HU34" s="30"/>
      <c r="HV34" s="30"/>
      <c r="HW34" s="26"/>
      <c r="HX34" s="30"/>
      <c r="HY34" s="30"/>
      <c r="HZ34" s="30"/>
      <c r="IA34" s="26"/>
      <c r="IB34" s="30"/>
      <c r="IC34" s="30"/>
      <c r="ID34" s="30"/>
      <c r="IE34" s="26"/>
      <c r="IF34" s="30"/>
      <c r="IG34" s="30"/>
      <c r="IH34" s="30"/>
      <c r="II34" s="26"/>
      <c r="IJ34" s="30"/>
      <c r="IK34" s="30"/>
      <c r="IL34" s="30"/>
      <c r="IM34" s="26"/>
      <c r="IN34" s="30"/>
      <c r="IO34" s="30"/>
      <c r="IP34" s="30"/>
      <c r="IQ34" s="26"/>
      <c r="IR34" s="30"/>
      <c r="IS34" s="30"/>
      <c r="IT34" s="30"/>
      <c r="IU34" s="26"/>
      <c r="IV34" s="30"/>
      <c r="IW34" s="30"/>
      <c r="IX34" s="30"/>
      <c r="IY34" s="26"/>
      <c r="IZ34" s="30"/>
      <c r="JA34" s="30"/>
      <c r="JB34" s="30"/>
      <c r="JC34" s="26"/>
      <c r="JD34" s="30"/>
      <c r="JE34" s="30"/>
      <c r="JF34" s="30"/>
      <c r="JG34" s="26"/>
      <c r="JH34" s="30"/>
      <c r="JI34" s="30"/>
      <c r="JJ34" s="30"/>
      <c r="JK34" s="26"/>
      <c r="JL34" s="30"/>
      <c r="JM34" s="30"/>
      <c r="JN34" s="30"/>
      <c r="JO34" s="26"/>
      <c r="JP34" s="30"/>
      <c r="JQ34" s="30"/>
      <c r="JR34" s="30"/>
      <c r="JS34" s="26"/>
      <c r="JT34" s="30"/>
      <c r="JU34" s="30"/>
      <c r="JV34" s="30"/>
      <c r="JW34" s="26"/>
      <c r="JX34" s="30"/>
      <c r="JY34" s="30"/>
      <c r="JZ34" s="30"/>
      <c r="KA34" s="26"/>
      <c r="KB34" s="30"/>
      <c r="KC34" s="30"/>
      <c r="KD34" s="30"/>
      <c r="KE34" s="26"/>
      <c r="KF34" s="30"/>
      <c r="KG34" s="30"/>
      <c r="KH34" s="30"/>
      <c r="KI34" s="26"/>
      <c r="KJ34" s="30"/>
      <c r="KK34" s="30"/>
      <c r="KL34" s="30"/>
      <c r="KM34" s="26"/>
      <c r="KN34" s="30"/>
      <c r="KO34" s="30"/>
      <c r="KP34" s="30"/>
      <c r="KQ34" s="26"/>
      <c r="KR34" s="30"/>
      <c r="KS34" s="30"/>
      <c r="KT34" s="30"/>
      <c r="KU34" s="26"/>
      <c r="KV34" s="30"/>
      <c r="KW34" s="30"/>
      <c r="KX34" s="30"/>
      <c r="KY34" s="26"/>
      <c r="KZ34" s="30"/>
      <c r="LA34" s="30"/>
      <c r="LB34" s="30"/>
      <c r="LC34" s="26"/>
      <c r="LD34" s="30"/>
      <c r="LE34" s="30"/>
      <c r="LF34" s="30"/>
      <c r="LG34" s="26"/>
      <c r="LH34" s="30"/>
      <c r="LI34" s="30"/>
      <c r="LJ34" s="30"/>
      <c r="LK34" s="26"/>
      <c r="LL34" s="30"/>
      <c r="LM34" s="30"/>
      <c r="LN34" s="30"/>
      <c r="LO34" s="26"/>
      <c r="LP34" s="30"/>
      <c r="LQ34" s="30"/>
      <c r="LR34" s="30"/>
      <c r="LS34" s="26"/>
      <c r="LT34" s="30"/>
      <c r="LU34" s="30"/>
      <c r="LV34" s="30"/>
      <c r="LW34" s="26"/>
      <c r="LX34" s="30"/>
      <c r="LY34" s="30"/>
      <c r="LZ34" s="30"/>
      <c r="MA34" s="26"/>
    </row>
    <row r="35" spans="1:339" s="18" customFormat="1" ht="31.5" x14ac:dyDescent="0.25">
      <c r="A35" s="148" t="s">
        <v>174</v>
      </c>
      <c r="B35" s="75">
        <f t="shared" si="23"/>
        <v>33702.9</v>
      </c>
      <c r="C35" s="75">
        <f t="shared" si="16"/>
        <v>115347.04200000002</v>
      </c>
      <c r="D35" s="75">
        <f t="shared" si="34"/>
        <v>108773</v>
      </c>
      <c r="E35" s="75">
        <f t="shared" si="35"/>
        <v>6574.0419999999995</v>
      </c>
      <c r="F35" s="75">
        <f t="shared" si="17"/>
        <v>99800.32196999999</v>
      </c>
      <c r="G35" s="29">
        <f t="shared" si="63"/>
        <v>86.521786982625855</v>
      </c>
      <c r="H35" s="29">
        <f>H36+H37+H38+H39+H40+H41+H42</f>
        <v>8228</v>
      </c>
      <c r="I35" s="29">
        <f>I36+I37+I38+I39+I40+I41+I42</f>
        <v>8228</v>
      </c>
      <c r="J35" s="29">
        <f>J36+J37+J38+J39+J40+J41+J42</f>
        <v>8228</v>
      </c>
      <c r="K35" s="29">
        <f>J35/I35*100</f>
        <v>100</v>
      </c>
      <c r="L35" s="29">
        <f>L36+L37+L38+L39+L40+L41+L42</f>
        <v>1412</v>
      </c>
      <c r="M35" s="29">
        <f>M36+M37+M38+M39+M40+M41+M42</f>
        <v>1412</v>
      </c>
      <c r="N35" s="29">
        <f>N36+N37+N38+N39+N40+N41+N42</f>
        <v>1310.135</v>
      </c>
      <c r="O35" s="28">
        <f>N35/M35*100</f>
        <v>92.785764872521241</v>
      </c>
      <c r="P35" s="29">
        <f>P36+P37+P38+P39+P40+P41+P42</f>
        <v>2849</v>
      </c>
      <c r="Q35" s="29">
        <f>Q36+Q37+Q38+Q39+Q40+Q41+Q42</f>
        <v>2849</v>
      </c>
      <c r="R35" s="29">
        <f>R36+R37+R38+R39+R40+R41+R42</f>
        <v>1006.08492</v>
      </c>
      <c r="S35" s="28">
        <f>R35/Q35*100</f>
        <v>35.313616005616005</v>
      </c>
      <c r="T35" s="29">
        <f>T36+T37+T38+T39+T40+T41+T42</f>
        <v>9494</v>
      </c>
      <c r="U35" s="29">
        <f>U36+U37+U38+U39+U40+U41+U42</f>
        <v>9494</v>
      </c>
      <c r="V35" s="29">
        <f>V36+V37+V38+V39+V40+V41+V42</f>
        <v>5329.5526799999998</v>
      </c>
      <c r="W35" s="28">
        <f>V35/U35*100</f>
        <v>56.136008847693276</v>
      </c>
      <c r="X35" s="29">
        <f>X36+X37+X38+X39+X40+X41+X42</f>
        <v>4000</v>
      </c>
      <c r="Y35" s="29">
        <f>Y36+Y37+Y38+Y39+Y40+Y41+Y42</f>
        <v>4000</v>
      </c>
      <c r="Z35" s="29">
        <f>Z36+Z37+Z38+Z39+Z40+Z41+Z42</f>
        <v>1376.67454</v>
      </c>
      <c r="AA35" s="28">
        <f>Z35/Y35*100</f>
        <v>34.416863499999998</v>
      </c>
      <c r="AB35" s="29">
        <f>AB36+AB37+AB38+AB39+AB40+AB41+AB42</f>
        <v>0</v>
      </c>
      <c r="AC35" s="29">
        <f>AC36+AC37+AC38+AC39+AC40+AC41+AC42</f>
        <v>0</v>
      </c>
      <c r="AD35" s="29">
        <f>AD36+AD37+AD38+AD39+AD40+AD41+AD42</f>
        <v>0</v>
      </c>
      <c r="AE35" s="28"/>
      <c r="AF35" s="28"/>
      <c r="AG35" s="29">
        <f t="shared" ref="AG35:AM35" si="84">AG36+AG37+AG38+AG39+AG40+AG41+AG42</f>
        <v>0</v>
      </c>
      <c r="AH35" s="29">
        <f t="shared" si="84"/>
        <v>0</v>
      </c>
      <c r="AI35" s="29">
        <f t="shared" si="84"/>
        <v>0</v>
      </c>
      <c r="AJ35" s="29">
        <f t="shared" ref="AJ35" si="85">AJ36+AJ37+AJ38+AJ39+AJ40+AJ41+AJ42</f>
        <v>0</v>
      </c>
      <c r="AK35" s="29">
        <f t="shared" si="84"/>
        <v>0</v>
      </c>
      <c r="AL35" s="29">
        <f t="shared" si="84"/>
        <v>0</v>
      </c>
      <c r="AM35" s="29">
        <f t="shared" si="84"/>
        <v>0</v>
      </c>
      <c r="AN35" s="29">
        <f>AN36+AN37+AN38+AN39+AN40+AN41+AN42</f>
        <v>0</v>
      </c>
      <c r="AO35" s="29">
        <f>AO36+AO37+AO38+AO39+AO40+AO41+AO42</f>
        <v>800</v>
      </c>
      <c r="AP35" s="29">
        <f>AP36+AP37+AP38+AP39+AP40+AP41+AP42</f>
        <v>800</v>
      </c>
      <c r="AQ35" s="28">
        <f>AP35/AO35*100</f>
        <v>100</v>
      </c>
      <c r="AR35" s="28"/>
      <c r="AS35" s="29">
        <f>AS36+AS37+AS38+AS39+AS40+AS41+AS42</f>
        <v>0</v>
      </c>
      <c r="AT35" s="29">
        <f>AT36+AT37+AT38+AT39+AT40+AT41+AT42</f>
        <v>0</v>
      </c>
      <c r="AU35" s="28"/>
      <c r="AV35" s="28"/>
      <c r="AW35" s="29">
        <f>AW36+AW37+AW38+AW39+AW40+AW41+AW42</f>
        <v>0</v>
      </c>
      <c r="AX35" s="29">
        <f>AX36+AX37+AX38+AX39+AX40+AX41+AX42</f>
        <v>0</v>
      </c>
      <c r="AY35" s="28"/>
      <c r="AZ35" s="28"/>
      <c r="BA35" s="29">
        <f>BA36+BA37+BA38+BA39+BA40+BA41+BA42</f>
        <v>0</v>
      </c>
      <c r="BB35" s="29">
        <f>BB36+BB37+BB38+BB39+BB40+BB41+BB42</f>
        <v>0</v>
      </c>
      <c r="BC35" s="28"/>
      <c r="BD35" s="28"/>
      <c r="BE35" s="29">
        <f>BE36+BE37+BE38+BE39+BE40+BE41+BE42</f>
        <v>0</v>
      </c>
      <c r="BF35" s="29">
        <f>BF36+BF37+BF38+BF39+BF40+BF41+BF42</f>
        <v>0</v>
      </c>
      <c r="BG35" s="28"/>
      <c r="BH35" s="29"/>
      <c r="BI35" s="29"/>
      <c r="BJ35" s="29"/>
      <c r="BK35" s="28"/>
      <c r="BL35" s="29">
        <f>BL36+BL37+BL38+BL39+BL40+BL41+BL42</f>
        <v>5969.9</v>
      </c>
      <c r="BM35" s="29">
        <f>BM36+BM37+BM38+BM39+BM40+BM41+BM42</f>
        <v>5969.9</v>
      </c>
      <c r="BN35" s="29">
        <f>BN36+BN37+BN38+BN39+BN40+BN41+BN42</f>
        <v>4437.0782199999994</v>
      </c>
      <c r="BO35" s="28">
        <f>BN35/BM35*100</f>
        <v>74.324163218814377</v>
      </c>
      <c r="BP35" s="28"/>
      <c r="BQ35" s="29">
        <f>BQ36+BQ37+BQ38+BQ39+BQ40+BQ41+BQ42</f>
        <v>0</v>
      </c>
      <c r="BR35" s="29">
        <f>BR36+BR37+BR38+BR39+BR40+BR41+BR42</f>
        <v>0</v>
      </c>
      <c r="BS35" s="28"/>
      <c r="BT35" s="28"/>
      <c r="BU35" s="29">
        <f>BU36+BU37+BU38+BU39+BU40+BU41+BU42</f>
        <v>0</v>
      </c>
      <c r="BV35" s="29">
        <f>BV36+BV37+BV38+BV39+BV40+BV41+BV42</f>
        <v>0</v>
      </c>
      <c r="BW35" s="28"/>
      <c r="BX35" s="28"/>
      <c r="BY35" s="29">
        <f>BY36+BY37+BY38+BY39+BY40+BY41+BY42</f>
        <v>0</v>
      </c>
      <c r="BZ35" s="29">
        <f>BZ36+BZ37+BZ38+BZ39+BZ40+BZ41+BZ42</f>
        <v>0</v>
      </c>
      <c r="CA35" s="28"/>
      <c r="CB35" s="28"/>
      <c r="CC35" s="29">
        <f>CC36+CC37+CC38+CC39+CC40+CC41+CC42</f>
        <v>0</v>
      </c>
      <c r="CD35" s="29">
        <f>CD36+CD37+CD38+CD39+CD40+CD41+CD42</f>
        <v>0</v>
      </c>
      <c r="CE35" s="28"/>
      <c r="CF35" s="28"/>
      <c r="CG35" s="29">
        <f>CG36+CG37+CG38+CG39+CG40+CG41+CG42</f>
        <v>0</v>
      </c>
      <c r="CH35" s="29">
        <f>CH36+CH37+CH38+CH39+CH40+CH41+CH42</f>
        <v>0</v>
      </c>
      <c r="CI35" s="28"/>
      <c r="CJ35" s="29">
        <f>CJ36+CJ37+CJ38+CJ39+CJ40+CJ41+CJ42</f>
        <v>0</v>
      </c>
      <c r="CK35" s="29">
        <f>CK36+CK37+CK38+CK39+CK40+CK41+CK42</f>
        <v>0</v>
      </c>
      <c r="CL35" s="29">
        <f>CL36+CL37+CL38+CL39+CL40+CL41+CL42</f>
        <v>0</v>
      </c>
      <c r="CM35" s="28"/>
      <c r="CN35" s="28"/>
      <c r="CO35" s="29">
        <f>CO36+CO37+CO38+CO39+CO40+CO41+CO42</f>
        <v>0</v>
      </c>
      <c r="CP35" s="29">
        <f>CP36+CP37+CP38+CP39+CP40+CP41+CP42</f>
        <v>0</v>
      </c>
      <c r="CQ35" s="28"/>
      <c r="CR35" s="28"/>
      <c r="CS35" s="29">
        <f>CS36+CS37+CS38+CS39+CS40+CS41+CS42</f>
        <v>0</v>
      </c>
      <c r="CT35" s="29">
        <f>CT36+CT37+CT38+CT39+CT40+CT41+CT42</f>
        <v>0</v>
      </c>
      <c r="CU35" s="165"/>
      <c r="CV35" s="165"/>
      <c r="CW35" s="29">
        <f>CW36+CW37+CW38+CW39+CW40+CW41+CW42</f>
        <v>0</v>
      </c>
      <c r="CX35" s="29">
        <f>CX36+CX37+CX38+CX39+CX40+CX41+CX42</f>
        <v>0</v>
      </c>
      <c r="CY35" s="28"/>
      <c r="CZ35" s="28"/>
      <c r="DA35" s="29">
        <f>DA36+DA37+DA38+DA39+DA40+DA41+DA42</f>
        <v>0</v>
      </c>
      <c r="DB35" s="29">
        <f>DB36+DB37+DB38+DB39+DB40+DB41+DB42</f>
        <v>0</v>
      </c>
      <c r="DC35" s="28"/>
      <c r="DD35" s="28"/>
      <c r="DE35" s="29">
        <f>DE36+DE37+DE38+DE39+DE40+DE41+DE42</f>
        <v>0</v>
      </c>
      <c r="DF35" s="29">
        <f>DF36+DF37+DF38+DF39+DF40+DF41+DF42</f>
        <v>0</v>
      </c>
      <c r="DG35" s="28"/>
      <c r="DH35" s="28"/>
      <c r="DI35" s="29"/>
      <c r="DJ35" s="29"/>
      <c r="DK35" s="28"/>
      <c r="DL35" s="28"/>
      <c r="DM35" s="29">
        <f>DM36+DM37+DM38+DM39+DM40+DM41+DM42</f>
        <v>634.4</v>
      </c>
      <c r="DN35" s="29">
        <f>DN36+DN37+DN38+DN39+DN40+DN41+DN42</f>
        <v>307.22252000000003</v>
      </c>
      <c r="DO35" s="28">
        <f>DN35/DM35*100</f>
        <v>48.427257250945779</v>
      </c>
      <c r="DP35" s="28"/>
      <c r="DQ35" s="29"/>
      <c r="DR35" s="29"/>
      <c r="DS35" s="28"/>
      <c r="DT35" s="28"/>
      <c r="DU35" s="29"/>
      <c r="DV35" s="29"/>
      <c r="DW35" s="28"/>
      <c r="DX35" s="28"/>
      <c r="DY35" s="29"/>
      <c r="DZ35" s="29"/>
      <c r="EA35" s="28"/>
      <c r="EB35" s="28"/>
      <c r="EC35" s="29">
        <f>SUM(EC36:EC42)</f>
        <v>5244.0219999999999</v>
      </c>
      <c r="ED35" s="29">
        <f>SUM(ED36:ED42)</f>
        <v>5244.0219999999999</v>
      </c>
      <c r="EE35" s="28">
        <f t="shared" si="52"/>
        <v>100</v>
      </c>
      <c r="EF35" s="29">
        <f>EF36+EF37+EF38+EF39+EF40+EF41+EF42</f>
        <v>1750</v>
      </c>
      <c r="EG35" s="29">
        <f>EG36+EG37+EG38+EG39+EG40+EG41+EG42</f>
        <v>1750</v>
      </c>
      <c r="EH35" s="29">
        <f>EH36+EH37+EH38+EH39+EH40+EH41+EH42</f>
        <v>1750</v>
      </c>
      <c r="EI35" s="28">
        <f>EH35/EG35*100</f>
        <v>100</v>
      </c>
      <c r="EJ35" s="29"/>
      <c r="EK35" s="29">
        <f>EK36+EK37+EK38+EK39+EK40+EK41+EK42</f>
        <v>4000</v>
      </c>
      <c r="EL35" s="29">
        <f>EL36+EL37+EL38+EL39+EL40+EL41+EL42</f>
        <v>3999.98947</v>
      </c>
      <c r="EM35" s="28">
        <f>EL35/EK35*100</f>
        <v>99.999736749999997</v>
      </c>
      <c r="EN35" s="29"/>
      <c r="EO35" s="29">
        <f>EO36+EO37+EO38+EO39+EO40+EO41+EO42</f>
        <v>0</v>
      </c>
      <c r="EP35" s="29">
        <f>EP36+EP37+EP38+EP39+EP40+EP41+EP42</f>
        <v>0</v>
      </c>
      <c r="EQ35" s="28"/>
      <c r="ER35" s="28"/>
      <c r="ES35" s="29">
        <f>ES36+ES37+ES38+ES39+ES40+ES41+ES42</f>
        <v>0</v>
      </c>
      <c r="ET35" s="29">
        <f>ET36+ET37+ET38+ET39+ET40+ET41+ET42</f>
        <v>0</v>
      </c>
      <c r="EU35" s="28"/>
      <c r="EV35" s="28"/>
      <c r="EW35" s="29">
        <f>EW36+EW37+EW38+EW39+EW40+EW41+EW42</f>
        <v>0</v>
      </c>
      <c r="EX35" s="29">
        <f>EX36+EX37+EX38+EX39+EX40+EX41+EX42</f>
        <v>0</v>
      </c>
      <c r="EY35" s="28"/>
      <c r="EZ35" s="28"/>
      <c r="FA35" s="29">
        <f>FA36+FA37+FA38+FA39+FA40+FA41+FA42</f>
        <v>4554</v>
      </c>
      <c r="FB35" s="29">
        <f>FB36+FB37+FB38+FB39+FB40+FB41+FB42</f>
        <v>4321.7400199999993</v>
      </c>
      <c r="FC35" s="28">
        <f>FB35/FA35*100</f>
        <v>94.899868686868672</v>
      </c>
      <c r="FD35" s="28"/>
      <c r="FE35" s="29">
        <f>FE36+FE37+FE38+FE39+FE40+FE41+FE42</f>
        <v>0</v>
      </c>
      <c r="FF35" s="29">
        <f>FF36+FF37+FF38+FF39+FF40+FF41+FF42</f>
        <v>0</v>
      </c>
      <c r="FG35" s="28"/>
      <c r="FH35" s="29"/>
      <c r="FI35" s="29">
        <f>FI36+FI37+FI38+FI39+FI40+FI41+FI42</f>
        <v>3297.6</v>
      </c>
      <c r="FJ35" s="29">
        <f>FJ36+FJ37+FJ38+FJ39+FJ40+FJ41+FJ42</f>
        <v>2331.2485799999999</v>
      </c>
      <c r="FK35" s="28">
        <f>FJ35/FI35*100</f>
        <v>70.695311135371171</v>
      </c>
      <c r="FL35" s="29"/>
      <c r="FM35" s="29">
        <f>FM36+FM37+FM38+FM39+FM40+FM41+FM42</f>
        <v>0</v>
      </c>
      <c r="FN35" s="29">
        <f>FN36+FN37+FN38+FN39+FN40+FN41+FN42</f>
        <v>0</v>
      </c>
      <c r="FO35" s="28"/>
      <c r="FP35" s="29"/>
      <c r="FQ35" s="29">
        <f>FQ36+FQ37+FQ38+FQ39+FQ40+FQ41+FQ42</f>
        <v>0</v>
      </c>
      <c r="FR35" s="29">
        <f>FR36+FR37+FR38+FR39+FR40+FR41+FR42</f>
        <v>0</v>
      </c>
      <c r="FS35" s="28"/>
      <c r="FT35" s="29"/>
      <c r="FU35" s="29">
        <f>FU36+FU37+FU38+FU39+FU40+FU41+FU42</f>
        <v>910.2</v>
      </c>
      <c r="FV35" s="29">
        <f>FV36+FV37+FV38+FV39+FV40+FV41+FV42</f>
        <v>910.2</v>
      </c>
      <c r="FW35" s="28">
        <f t="shared" si="74"/>
        <v>100</v>
      </c>
      <c r="FX35" s="29"/>
      <c r="FY35" s="29"/>
      <c r="FZ35" s="29"/>
      <c r="GA35" s="28"/>
      <c r="GB35" s="29"/>
      <c r="GC35" s="29"/>
      <c r="GD35" s="29"/>
      <c r="GE35" s="28"/>
      <c r="GF35" s="29"/>
      <c r="GG35" s="29">
        <f>GG36+GG37+GG38+GG39+GG40+GG41+GG42</f>
        <v>0</v>
      </c>
      <c r="GH35" s="29">
        <f>GH36+GH37+GH38+GH39+GH40+GH41+GH42</f>
        <v>0</v>
      </c>
      <c r="GI35" s="28"/>
      <c r="GJ35" s="29"/>
      <c r="GK35" s="29">
        <f>GK36+GK37+GK38+GK39+GK40+GK41+GK42</f>
        <v>0</v>
      </c>
      <c r="GL35" s="29">
        <f>GL36+GL37+GL38+GL39+GL40+GL41+GL42</f>
        <v>0</v>
      </c>
      <c r="GM35" s="28"/>
      <c r="GN35" s="29"/>
      <c r="GO35" s="29"/>
      <c r="GP35" s="29"/>
      <c r="GQ35" s="28"/>
      <c r="GR35" s="29"/>
      <c r="GS35" s="29">
        <f>GS36+GS37+GS38+GS39+GS40+GS41+GS42</f>
        <v>0</v>
      </c>
      <c r="GT35" s="29">
        <f>GT36+GT37+GT38+GT39+GT40+GT41+GT42</f>
        <v>0</v>
      </c>
      <c r="GU35" s="28"/>
      <c r="GV35" s="29"/>
      <c r="GW35" s="29">
        <f>GW36+GW37+GW38+GW39+GW40+GW41+GW42</f>
        <v>50000</v>
      </c>
      <c r="GX35" s="29">
        <f>GX36+GX37+GX38+GX39+GX40+GX41+GX42</f>
        <v>49083.08509</v>
      </c>
      <c r="GY35" s="28">
        <f t="shared" si="77"/>
        <v>98.166170179999995</v>
      </c>
      <c r="GZ35" s="29"/>
      <c r="HA35" s="29">
        <f>HA36+HA37+HA38+HA39+HA40+HA41+HA42</f>
        <v>10000</v>
      </c>
      <c r="HB35" s="29">
        <f>HB36+HB37+HB38+HB39+HB40+HB41+HB42</f>
        <v>8521.6369300000006</v>
      </c>
      <c r="HC35" s="28">
        <f t="shared" ref="HC35" si="86">HB35/HA35*100</f>
        <v>85.216369300000011</v>
      </c>
      <c r="HD35" s="29"/>
      <c r="HE35" s="29">
        <f>HE36+HE37+HE38+HE39+HE40+HE41+HE42</f>
        <v>0</v>
      </c>
      <c r="HF35" s="29">
        <f>HF36+HF37+HF38+HF39+HF40+HF41+HF42</f>
        <v>0</v>
      </c>
      <c r="HG35" s="28"/>
      <c r="HH35" s="29"/>
      <c r="HI35" s="29">
        <f>HI36+HI37+HI38+HI39+HI40+HI41+HI42</f>
        <v>0</v>
      </c>
      <c r="HJ35" s="29">
        <f>HJ36+HJ37+HJ38+HJ39+HJ40+HJ41+HJ42</f>
        <v>0</v>
      </c>
      <c r="HK35" s="28"/>
      <c r="HL35" s="29"/>
      <c r="HM35" s="29">
        <f>HM36+HM37+HM38+HM39+HM40+HM41+HM42</f>
        <v>0</v>
      </c>
      <c r="HN35" s="29">
        <f>HN36+HN37+HN38+HN39+HN40+HN41+HN42</f>
        <v>0</v>
      </c>
      <c r="HO35" s="28"/>
      <c r="HP35" s="29"/>
      <c r="HQ35" s="29">
        <f>HQ36+HQ37+HQ38+HQ39+HQ40+HQ41+HQ42</f>
        <v>0</v>
      </c>
      <c r="HR35" s="29">
        <f>HR36+HR37+HR38+HR39+HR40+HR41+HR42</f>
        <v>0</v>
      </c>
      <c r="HS35" s="28"/>
      <c r="HT35" s="29"/>
      <c r="HU35" s="29">
        <f>HU36+HU37+HU38+HU39+HU40+HU41+HU42</f>
        <v>0</v>
      </c>
      <c r="HV35" s="29">
        <f>HV36+HV37+HV38+HV39+HV40+HV41+HV42</f>
        <v>0</v>
      </c>
      <c r="HW35" s="28"/>
      <c r="HX35" s="29"/>
      <c r="HY35" s="29">
        <f>HY36+HY37+HY38+HY39+HY40+HY41+HY42</f>
        <v>0</v>
      </c>
      <c r="HZ35" s="29">
        <f>HZ36+HZ37+HZ38+HZ39+HZ40+HZ41+HZ42</f>
        <v>0</v>
      </c>
      <c r="IA35" s="28"/>
      <c r="IB35" s="29"/>
      <c r="IC35" s="29">
        <f>IC36+IC37+IC38+IC39+IC40+IC41+IC42</f>
        <v>170</v>
      </c>
      <c r="ID35" s="29">
        <f>ID36+ID37+ID38+ID39+ID40+ID41+ID42</f>
        <v>169.15</v>
      </c>
      <c r="IE35" s="28">
        <f t="shared" si="78"/>
        <v>99.5</v>
      </c>
      <c r="IF35" s="29"/>
      <c r="IG35" s="29">
        <f>IG36+IG37+IG38+IG39+IG40+IG41+IG42</f>
        <v>0</v>
      </c>
      <c r="IH35" s="29">
        <f>IH36+IH37+IH38+IH39+IH40+IH41+IH42</f>
        <v>0</v>
      </c>
      <c r="II35" s="28"/>
      <c r="IJ35" s="29"/>
      <c r="IK35" s="29">
        <f>IK36+IK37+IK38+IK39+IK40+IK41+IK42</f>
        <v>0</v>
      </c>
      <c r="IL35" s="29">
        <f>IL36+IL37+IL38+IL39+IL40+IL41+IL42</f>
        <v>0</v>
      </c>
      <c r="IM35" s="28"/>
      <c r="IN35" s="29"/>
      <c r="IO35" s="29">
        <f>IO36+IO37+IO38+IO39+IO40+IO41+IO42</f>
        <v>0</v>
      </c>
      <c r="IP35" s="29">
        <f>IP36+IP37+IP38+IP39+IP40+IP41+IP42</f>
        <v>0</v>
      </c>
      <c r="IQ35" s="28"/>
      <c r="IR35" s="29"/>
      <c r="IS35" s="29">
        <f>IS36+IS37+IS38+IS39+IS40+IS41+IS42</f>
        <v>0</v>
      </c>
      <c r="IT35" s="29">
        <f>IT36+IT37+IT38+IT39+IT40+IT41+IT42</f>
        <v>0</v>
      </c>
      <c r="IU35" s="28"/>
      <c r="IV35" s="29"/>
      <c r="IW35" s="29">
        <f>IW36+IW37+IW38+IW39+IW40+IW41+IW42</f>
        <v>0</v>
      </c>
      <c r="IX35" s="29">
        <f>IX36+IX37+IX38+IX39+IX40+IX41+IX42</f>
        <v>0</v>
      </c>
      <c r="IY35" s="28"/>
      <c r="IZ35" s="29"/>
      <c r="JA35" s="29">
        <f>JA36+JA37+JA38+JA39+JA40+JA41+JA42</f>
        <v>0</v>
      </c>
      <c r="JB35" s="29">
        <f>JB36+JB37+JB38+JB39+JB40+JB41+JB42</f>
        <v>0</v>
      </c>
      <c r="JC35" s="28"/>
      <c r="JD35" s="29"/>
      <c r="JE35" s="29">
        <f>JE36+JE37+JE38+JE39+JE40+JE41+JE42</f>
        <v>625</v>
      </c>
      <c r="JF35" s="29">
        <f>JF36+JF37+JF38+JF39+JF40+JF41+JF42</f>
        <v>254.68199999999999</v>
      </c>
      <c r="JG35" s="28">
        <f t="shared" ref="JG35:JG36" si="87">JF35/JE35*100</f>
        <v>40.749119999999998</v>
      </c>
      <c r="JH35" s="29"/>
      <c r="JI35" s="29">
        <f>JI36+JI37+JI38+JI39+JI40+JI41+JI42</f>
        <v>0</v>
      </c>
      <c r="JJ35" s="29">
        <f>JJ36+JJ37+JJ38+JJ39+JJ40+JJ41+JJ42</f>
        <v>0</v>
      </c>
      <c r="JK35" s="28"/>
      <c r="JL35" s="29"/>
      <c r="JM35" s="29">
        <f>JM36+JM37+JM38+JM39+JM40+JM41+JM42</f>
        <v>0</v>
      </c>
      <c r="JN35" s="29">
        <f>JN36+JN37+JN38+JN39+JN40+JN41+JN42</f>
        <v>0</v>
      </c>
      <c r="JO35" s="28"/>
      <c r="JP35" s="29"/>
      <c r="JQ35" s="29">
        <f>JQ36+JQ37+JQ38+JQ39+JQ40+JQ41+JQ42</f>
        <v>0</v>
      </c>
      <c r="JR35" s="29">
        <f>JR36+JR37+JR38+JR39+JR40+JR41+JR42</f>
        <v>0</v>
      </c>
      <c r="JS35" s="28"/>
      <c r="JT35" s="29"/>
      <c r="JU35" s="29">
        <f>JU36+JU37+JU38+JU39+JU40+JU41+JU42</f>
        <v>0</v>
      </c>
      <c r="JV35" s="29">
        <f>JV36+JV37+JV38+JV39+JV40+JV41+JV42</f>
        <v>0</v>
      </c>
      <c r="JW35" s="28"/>
      <c r="JX35" s="29"/>
      <c r="JY35" s="29">
        <f>JY36+JY37+JY38+JY39+JY40+JY41+JY42</f>
        <v>0</v>
      </c>
      <c r="JZ35" s="29">
        <f>JZ36+JZ37+JZ38+JZ39+JZ40+JZ41+JZ42</f>
        <v>0</v>
      </c>
      <c r="KA35" s="28"/>
      <c r="KB35" s="29"/>
      <c r="KC35" s="29">
        <f>KC36+KC37+KC38+KC39+KC40+KC41+KC42</f>
        <v>989.1</v>
      </c>
      <c r="KD35" s="29">
        <f>KD36+KD37+KD38+KD39+KD40+KD41+KD42</f>
        <v>0</v>
      </c>
      <c r="KE35" s="28"/>
      <c r="KF35" s="29"/>
      <c r="KG35" s="29"/>
      <c r="KH35" s="29">
        <f>KH36+KH37+KH38+KH39+KH40+KH41+KH42</f>
        <v>0</v>
      </c>
      <c r="KI35" s="28"/>
      <c r="KJ35" s="29"/>
      <c r="KK35" s="29">
        <f>KK36+KK37+KK38+KK39+KK40+KK41+KK42</f>
        <v>0</v>
      </c>
      <c r="KL35" s="29">
        <f>KL36+KL37+KL38+KL39+KL40+KL41+KL42</f>
        <v>0</v>
      </c>
      <c r="KM35" s="28"/>
      <c r="KN35" s="29"/>
      <c r="KO35" s="29"/>
      <c r="KP35" s="29">
        <f>KP36+KP37+KP38+KP39+KP40+KP41+KP42</f>
        <v>0</v>
      </c>
      <c r="KQ35" s="28"/>
      <c r="KR35" s="29"/>
      <c r="KS35" s="29">
        <f>KS36+KS37+KS38+KS39+KS40+KS41+KS42</f>
        <v>0</v>
      </c>
      <c r="KT35" s="29">
        <f>KT36+KT37+KT38+KT39+KT40+KT41+KT42</f>
        <v>0</v>
      </c>
      <c r="KU35" s="28"/>
      <c r="KV35" s="29"/>
      <c r="KW35" s="29">
        <f>KW36+KW37+KW38+KW39+KW40+KW41+KW42</f>
        <v>299.32</v>
      </c>
      <c r="KX35" s="29">
        <f>KX36+KX37+KX38+KX39+KX40+KX41+KX42</f>
        <v>299.32</v>
      </c>
      <c r="KY35" s="28">
        <f t="shared" ref="KY35" si="88">KX35/KW35*100</f>
        <v>100</v>
      </c>
      <c r="KZ35" s="29"/>
      <c r="LA35" s="29">
        <f>LA36+LA37+LA38+LA39+LA40+LA41+LA42</f>
        <v>80.5</v>
      </c>
      <c r="LB35" s="29">
        <f>LB36+LB37+LB38+LB39+LB40+LB41+LB42</f>
        <v>80.5</v>
      </c>
      <c r="LC35" s="28">
        <f t="shared" si="31"/>
        <v>100</v>
      </c>
      <c r="LD35" s="29"/>
      <c r="LE35" s="29"/>
      <c r="LF35" s="29"/>
      <c r="LG35" s="28"/>
      <c r="LH35" s="29"/>
      <c r="LI35" s="29">
        <f>LI36+LI37+LI38+LI39+LI40+LI41+LI42</f>
        <v>40</v>
      </c>
      <c r="LJ35" s="29">
        <f>LJ36+LJ37+LJ38+LJ39+LJ40+LJ41+LJ42</f>
        <v>40</v>
      </c>
      <c r="LK35" s="28">
        <f t="shared" ref="LK35" si="89">LJ35/LI35*100</f>
        <v>100</v>
      </c>
      <c r="LL35" s="29"/>
      <c r="LM35" s="29">
        <f>LM36+LM37+LM38+LM39+LM40+LM41+LM42</f>
        <v>0</v>
      </c>
      <c r="LN35" s="29">
        <f>LN36+LN37+LN38+LN39+LN40+LN41+LN42</f>
        <v>0</v>
      </c>
      <c r="LO35" s="28"/>
      <c r="LP35" s="29"/>
      <c r="LQ35" s="29">
        <f>LQ36+LQ37+LQ38+LQ39+LQ40+LQ41+LQ42</f>
        <v>0</v>
      </c>
      <c r="LR35" s="29">
        <f>LR36+LR37+LR38+LR39+LR40+LR41+LR42</f>
        <v>0</v>
      </c>
      <c r="LS35" s="28"/>
      <c r="LT35" s="29"/>
      <c r="LU35" s="29">
        <f>LU36+LU37+LU38+LU39+LU40+LU41+LU42</f>
        <v>0</v>
      </c>
      <c r="LV35" s="29">
        <f>LV36+LV37+LV38+LV39+LV40+LV41+LV42</f>
        <v>0</v>
      </c>
      <c r="LW35" s="28"/>
      <c r="LX35" s="29"/>
      <c r="LY35" s="29">
        <f>LY36+LY37+LY38+LY39+LY40+LY41+LY42</f>
        <v>0</v>
      </c>
      <c r="LZ35" s="29">
        <f>LZ36+LZ37+LZ38+LZ39+LZ40+LZ41+LZ42</f>
        <v>0</v>
      </c>
      <c r="MA35" s="28"/>
    </row>
    <row r="36" spans="1:339" ht="31.5" x14ac:dyDescent="0.25">
      <c r="A36" s="22" t="s">
        <v>173</v>
      </c>
      <c r="B36" s="30">
        <f t="shared" si="23"/>
        <v>33702.9</v>
      </c>
      <c r="C36" s="30">
        <f t="shared" si="16"/>
        <v>55266.541999999994</v>
      </c>
      <c r="D36" s="30">
        <f t="shared" si="34"/>
        <v>48773</v>
      </c>
      <c r="E36" s="30">
        <f t="shared" si="35"/>
        <v>6493.5419999999995</v>
      </c>
      <c r="F36" s="30">
        <f t="shared" si="17"/>
        <v>42115.099949999996</v>
      </c>
      <c r="G36" s="27">
        <f t="shared" si="63"/>
        <v>76.203609681242597</v>
      </c>
      <c r="H36" s="27">
        <v>8228</v>
      </c>
      <c r="I36" s="27">
        <v>8228</v>
      </c>
      <c r="J36" s="27">
        <v>8228</v>
      </c>
      <c r="K36" s="27">
        <f>J36/I36*100</f>
        <v>100</v>
      </c>
      <c r="L36" s="27">
        <v>1412</v>
      </c>
      <c r="M36" s="27">
        <v>1412</v>
      </c>
      <c r="N36" s="27">
        <v>1310.135</v>
      </c>
      <c r="O36" s="26">
        <f>N36/M36*100</f>
        <v>92.785764872521241</v>
      </c>
      <c r="P36" s="27">
        <v>2849</v>
      </c>
      <c r="Q36" s="222">
        <v>2849</v>
      </c>
      <c r="R36" s="222">
        <v>1006.08492</v>
      </c>
      <c r="S36" s="26">
        <f>R36/Q36*100</f>
        <v>35.313616005616005</v>
      </c>
      <c r="T36" s="254">
        <v>9494</v>
      </c>
      <c r="U36" s="260">
        <v>9494</v>
      </c>
      <c r="V36" s="260">
        <v>5329.5526799999998</v>
      </c>
      <c r="W36" s="26">
        <f>V36/U36*100</f>
        <v>56.136008847693276</v>
      </c>
      <c r="X36" s="292">
        <v>4000</v>
      </c>
      <c r="Y36" s="298">
        <v>4000</v>
      </c>
      <c r="Z36" s="298">
        <v>1376.67454</v>
      </c>
      <c r="AA36" s="26">
        <f>Z36/Y36*100</f>
        <v>34.416863499999998</v>
      </c>
      <c r="AB36" s="163"/>
      <c r="AC36" s="163"/>
      <c r="AD36" s="163"/>
      <c r="AE36" s="26"/>
      <c r="AF36" s="26"/>
      <c r="AG36" s="27"/>
      <c r="AH36" s="27"/>
      <c r="AI36" s="26"/>
      <c r="AJ36" s="27"/>
      <c r="AK36" s="27"/>
      <c r="AL36" s="27"/>
      <c r="AM36" s="26"/>
      <c r="AN36" s="326"/>
      <c r="AO36" s="326">
        <v>800</v>
      </c>
      <c r="AP36" s="326">
        <v>800</v>
      </c>
      <c r="AQ36" s="26">
        <f>AP36/AO36*100</f>
        <v>100</v>
      </c>
      <c r="AR36" s="26"/>
      <c r="AS36" s="326"/>
      <c r="AT36" s="326"/>
      <c r="AU36" s="26"/>
      <c r="AV36" s="26"/>
      <c r="AW36" s="326"/>
      <c r="AX36" s="326"/>
      <c r="AY36" s="26"/>
      <c r="AZ36" s="26"/>
      <c r="BA36" s="326"/>
      <c r="BB36" s="167"/>
      <c r="BC36" s="26"/>
      <c r="BD36" s="26"/>
      <c r="BE36" s="326"/>
      <c r="BF36" s="326"/>
      <c r="BG36" s="26"/>
      <c r="BH36" s="326"/>
      <c r="BI36" s="326"/>
      <c r="BJ36" s="326"/>
      <c r="BK36" s="26"/>
      <c r="BL36" s="326">
        <v>5969.9</v>
      </c>
      <c r="BM36" s="326">
        <v>5969.9</v>
      </c>
      <c r="BN36" s="326">
        <v>4437.0782199999994</v>
      </c>
      <c r="BO36" s="26">
        <f>BN36/BM36*100</f>
        <v>74.324163218814377</v>
      </c>
      <c r="BP36" s="26"/>
      <c r="BQ36" s="326"/>
      <c r="BR36" s="326"/>
      <c r="BS36" s="26"/>
      <c r="BT36" s="26"/>
      <c r="BU36" s="326"/>
      <c r="BV36" s="326"/>
      <c r="BW36" s="26"/>
      <c r="BX36" s="26"/>
      <c r="BY36" s="326"/>
      <c r="BZ36" s="326"/>
      <c r="CA36" s="26"/>
      <c r="CB36" s="26"/>
      <c r="CC36" s="326"/>
      <c r="CD36" s="326"/>
      <c r="CE36" s="26"/>
      <c r="CF36" s="26"/>
      <c r="CG36" s="326"/>
      <c r="CH36" s="326"/>
      <c r="CI36" s="26"/>
      <c r="CJ36" s="163"/>
      <c r="CK36" s="163"/>
      <c r="CL36" s="163"/>
      <c r="CM36" s="26"/>
      <c r="CN36" s="26"/>
      <c r="CO36" s="326"/>
      <c r="CP36" s="326"/>
      <c r="CQ36" s="26"/>
      <c r="CR36" s="26"/>
      <c r="CS36" s="326"/>
      <c r="CT36" s="326"/>
      <c r="CU36" s="326"/>
      <c r="CV36" s="326"/>
      <c r="CW36" s="326"/>
      <c r="CX36" s="326"/>
      <c r="CY36" s="26"/>
      <c r="CZ36" s="26"/>
      <c r="DA36" s="326"/>
      <c r="DB36" s="326"/>
      <c r="DC36" s="26"/>
      <c r="DD36" s="26"/>
      <c r="DE36" s="326"/>
      <c r="DF36" s="326"/>
      <c r="DG36" s="26"/>
      <c r="DH36" s="26"/>
      <c r="DI36" s="326"/>
      <c r="DJ36" s="326"/>
      <c r="DK36" s="26"/>
      <c r="DL36" s="26"/>
      <c r="DM36" s="326">
        <v>634.4</v>
      </c>
      <c r="DN36" s="326">
        <v>307.22252000000003</v>
      </c>
      <c r="DO36" s="26">
        <f>DN36/DM36*100</f>
        <v>48.427257250945779</v>
      </c>
      <c r="DP36" s="26"/>
      <c r="DQ36" s="326"/>
      <c r="DR36" s="326"/>
      <c r="DS36" s="26"/>
      <c r="DT36" s="26"/>
      <c r="DU36" s="326"/>
      <c r="DV36" s="326"/>
      <c r="DW36" s="26"/>
      <c r="DX36" s="26"/>
      <c r="DY36" s="326"/>
      <c r="DZ36" s="326"/>
      <c r="EA36" s="26"/>
      <c r="EB36" s="26"/>
      <c r="EC36" s="326">
        <v>5244.0219999999999</v>
      </c>
      <c r="ED36" s="326">
        <v>5244.0219999999999</v>
      </c>
      <c r="EE36" s="26">
        <f t="shared" si="52"/>
        <v>100</v>
      </c>
      <c r="EF36" s="326">
        <v>1750</v>
      </c>
      <c r="EG36" s="326">
        <v>1750</v>
      </c>
      <c r="EH36" s="326">
        <v>1750</v>
      </c>
      <c r="EI36" s="26">
        <f>EH36/EG36*100</f>
        <v>100</v>
      </c>
      <c r="EJ36" s="326"/>
      <c r="EK36" s="326">
        <v>4000</v>
      </c>
      <c r="EL36" s="326">
        <v>3999.98947</v>
      </c>
      <c r="EM36" s="26">
        <f>EL36/EK36*100</f>
        <v>99.999736749999997</v>
      </c>
      <c r="EN36" s="326"/>
      <c r="EO36" s="326"/>
      <c r="EP36" s="326"/>
      <c r="EQ36" s="26"/>
      <c r="ER36" s="26"/>
      <c r="ES36" s="326"/>
      <c r="ET36" s="326"/>
      <c r="EU36" s="26"/>
      <c r="EV36" s="26"/>
      <c r="EW36" s="326"/>
      <c r="EX36" s="326"/>
      <c r="EY36" s="26"/>
      <c r="EZ36" s="26"/>
      <c r="FA36" s="326">
        <v>4554</v>
      </c>
      <c r="FB36" s="326">
        <v>4321.7400199999993</v>
      </c>
      <c r="FC36" s="26">
        <f>FB36/FA36*100</f>
        <v>94.899868686868672</v>
      </c>
      <c r="FD36" s="26"/>
      <c r="FE36" s="326"/>
      <c r="FF36" s="326"/>
      <c r="FG36" s="26"/>
      <c r="FH36" s="326"/>
      <c r="FI36" s="326">
        <v>3297.6</v>
      </c>
      <c r="FJ36" s="326">
        <v>2331.2485799999999</v>
      </c>
      <c r="FK36" s="26">
        <f>FJ36/FI36*100</f>
        <v>70.695311135371171</v>
      </c>
      <c r="FL36" s="326"/>
      <c r="FM36" s="326"/>
      <c r="FN36" s="326">
        <v>0</v>
      </c>
      <c r="FO36" s="26"/>
      <c r="FP36" s="326"/>
      <c r="FQ36" s="326"/>
      <c r="FR36" s="326">
        <v>0</v>
      </c>
      <c r="FS36" s="26"/>
      <c r="FT36" s="326"/>
      <c r="FU36" s="326">
        <v>910.2</v>
      </c>
      <c r="FV36" s="326">
        <v>910.2</v>
      </c>
      <c r="FW36" s="26">
        <f t="shared" si="74"/>
        <v>100</v>
      </c>
      <c r="FX36" s="326"/>
      <c r="FY36" s="326"/>
      <c r="FZ36" s="326"/>
      <c r="GA36" s="26"/>
      <c r="GB36" s="326"/>
      <c r="GC36" s="326"/>
      <c r="GD36" s="326"/>
      <c r="GE36" s="26"/>
      <c r="GF36" s="326"/>
      <c r="GG36" s="326"/>
      <c r="GH36" s="326"/>
      <c r="GI36" s="26"/>
      <c r="GJ36" s="326"/>
      <c r="GK36" s="326"/>
      <c r="GL36" s="326"/>
      <c r="GM36" s="26"/>
      <c r="GN36" s="326"/>
      <c r="GO36" s="326"/>
      <c r="GP36" s="326"/>
      <c r="GQ36" s="26"/>
      <c r="GR36" s="326"/>
      <c r="GS36" s="326"/>
      <c r="GT36" s="326"/>
      <c r="GU36" s="26"/>
      <c r="GV36" s="326"/>
      <c r="GW36" s="326"/>
      <c r="GX36" s="326"/>
      <c r="GY36" s="26"/>
      <c r="GZ36" s="326"/>
      <c r="HA36" s="326"/>
      <c r="HB36" s="326"/>
      <c r="HC36" s="26"/>
      <c r="HD36" s="326"/>
      <c r="HE36" s="326"/>
      <c r="HF36" s="326"/>
      <c r="HG36" s="26"/>
      <c r="HH36" s="326"/>
      <c r="HI36" s="326"/>
      <c r="HJ36" s="326"/>
      <c r="HK36" s="26"/>
      <c r="HL36" s="326"/>
      <c r="HM36" s="326"/>
      <c r="HN36" s="326"/>
      <c r="HO36" s="26"/>
      <c r="HP36" s="326"/>
      <c r="HQ36" s="326"/>
      <c r="HR36" s="326"/>
      <c r="HS36" s="26"/>
      <c r="HT36" s="326"/>
      <c r="HU36" s="326"/>
      <c r="HV36" s="326"/>
      <c r="HW36" s="26"/>
      <c r="HX36" s="326"/>
      <c r="HY36" s="326"/>
      <c r="HZ36" s="326"/>
      <c r="IA36" s="26"/>
      <c r="IB36" s="326"/>
      <c r="IC36" s="326">
        <v>170</v>
      </c>
      <c r="ID36" s="326">
        <v>169.15</v>
      </c>
      <c r="IE36" s="26">
        <f>ID36/IC36*100</f>
        <v>99.5</v>
      </c>
      <c r="IF36" s="326"/>
      <c r="IG36" s="326"/>
      <c r="IH36" s="326"/>
      <c r="II36" s="26"/>
      <c r="IJ36" s="326"/>
      <c r="IK36" s="326"/>
      <c r="IL36" s="326"/>
      <c r="IM36" s="26"/>
      <c r="IN36" s="326"/>
      <c r="IO36" s="326"/>
      <c r="IP36" s="326"/>
      <c r="IQ36" s="26"/>
      <c r="IR36" s="326"/>
      <c r="IS36" s="326"/>
      <c r="IT36" s="326"/>
      <c r="IU36" s="26"/>
      <c r="IV36" s="326"/>
      <c r="IW36" s="326"/>
      <c r="IX36" s="326"/>
      <c r="IY36" s="26"/>
      <c r="IZ36" s="326"/>
      <c r="JA36" s="326"/>
      <c r="JB36" s="326"/>
      <c r="JC36" s="26"/>
      <c r="JD36" s="326"/>
      <c r="JE36" s="326">
        <v>625</v>
      </c>
      <c r="JF36" s="326">
        <v>254.68199999999999</v>
      </c>
      <c r="JG36" s="26">
        <f t="shared" si="87"/>
        <v>40.749119999999998</v>
      </c>
      <c r="JH36" s="326"/>
      <c r="JI36" s="326"/>
      <c r="JJ36" s="326"/>
      <c r="JK36" s="26"/>
      <c r="JL36" s="326"/>
      <c r="JM36" s="326"/>
      <c r="JN36" s="326"/>
      <c r="JO36" s="26"/>
      <c r="JP36" s="326"/>
      <c r="JQ36" s="326"/>
      <c r="JR36" s="326"/>
      <c r="JS36" s="26"/>
      <c r="JT36" s="326"/>
      <c r="JU36" s="326"/>
      <c r="JV36" s="326"/>
      <c r="JW36" s="26"/>
      <c r="JX36" s="326"/>
      <c r="JY36" s="326"/>
      <c r="JZ36" s="326"/>
      <c r="KA36" s="26"/>
      <c r="KB36" s="326"/>
      <c r="KC36" s="326">
        <v>989.1</v>
      </c>
      <c r="KD36" s="326"/>
      <c r="KE36" s="26"/>
      <c r="KF36" s="326"/>
      <c r="KG36" s="326"/>
      <c r="KH36" s="326"/>
      <c r="KI36" s="26"/>
      <c r="KJ36" s="326"/>
      <c r="KK36" s="326"/>
      <c r="KL36" s="326"/>
      <c r="KM36" s="26"/>
      <c r="KN36" s="326"/>
      <c r="KO36" s="326"/>
      <c r="KP36" s="326"/>
      <c r="KQ36" s="26"/>
      <c r="KR36" s="326"/>
      <c r="KS36" s="326"/>
      <c r="KT36" s="326"/>
      <c r="KU36" s="26"/>
      <c r="KV36" s="326"/>
      <c r="KW36" s="326">
        <v>299.32</v>
      </c>
      <c r="KX36" s="326">
        <v>299.32</v>
      </c>
      <c r="KY36" s="26">
        <f t="shared" ref="KY36" si="90">KX36/KW36*100</f>
        <v>100</v>
      </c>
      <c r="KZ36" s="326"/>
      <c r="LA36" s="326"/>
      <c r="LB36" s="326"/>
      <c r="LC36" s="26"/>
      <c r="LD36" s="326"/>
      <c r="LE36" s="326"/>
      <c r="LF36" s="326"/>
      <c r="LG36" s="26"/>
      <c r="LH36" s="326"/>
      <c r="LI36" s="326">
        <v>40</v>
      </c>
      <c r="LJ36" s="326">
        <v>40</v>
      </c>
      <c r="LK36" s="26">
        <f t="shared" ref="LK36" si="91">LJ36/LI36*100</f>
        <v>100</v>
      </c>
      <c r="LL36" s="326"/>
      <c r="LM36" s="326"/>
      <c r="LN36" s="326"/>
      <c r="LO36" s="26"/>
      <c r="LP36" s="326"/>
      <c r="LQ36" s="326"/>
      <c r="LR36" s="326"/>
      <c r="LS36" s="26"/>
      <c r="LT36" s="326"/>
      <c r="LU36" s="326"/>
      <c r="LV36" s="326"/>
      <c r="LW36" s="26"/>
      <c r="LX36" s="326"/>
      <c r="LY36" s="326"/>
      <c r="LZ36" s="326"/>
      <c r="MA36" s="26"/>
    </row>
    <row r="37" spans="1:339" ht="15.75" x14ac:dyDescent="0.25">
      <c r="A37" s="22" t="s">
        <v>167</v>
      </c>
      <c r="B37" s="30">
        <f t="shared" si="23"/>
        <v>0</v>
      </c>
      <c r="C37" s="30">
        <f t="shared" si="16"/>
        <v>60080.5</v>
      </c>
      <c r="D37" s="30">
        <f t="shared" si="34"/>
        <v>60000</v>
      </c>
      <c r="E37" s="30">
        <f t="shared" si="35"/>
        <v>80.5</v>
      </c>
      <c r="F37" s="30">
        <f t="shared" si="17"/>
        <v>57685.222020000001</v>
      </c>
      <c r="G37" s="27">
        <f t="shared" si="63"/>
        <v>96.01321896455589</v>
      </c>
      <c r="H37" s="75"/>
      <c r="I37" s="75"/>
      <c r="J37" s="75"/>
      <c r="K37" s="75"/>
      <c r="L37" s="75"/>
      <c r="M37" s="75"/>
      <c r="N37" s="75"/>
      <c r="O37" s="75"/>
      <c r="P37" s="75"/>
      <c r="Q37" s="75"/>
      <c r="R37" s="75"/>
      <c r="S37" s="26"/>
      <c r="T37" s="75"/>
      <c r="U37" s="75"/>
      <c r="V37" s="75"/>
      <c r="W37" s="26"/>
      <c r="X37" s="75"/>
      <c r="Y37" s="75"/>
      <c r="Z37" s="75"/>
      <c r="AA37" s="26"/>
      <c r="AB37" s="75"/>
      <c r="AC37" s="75"/>
      <c r="AD37" s="75"/>
      <c r="AE37" s="26"/>
      <c r="AF37" s="26"/>
      <c r="AG37" s="75"/>
      <c r="AH37" s="75"/>
      <c r="AI37" s="75"/>
      <c r="AJ37" s="75"/>
      <c r="AK37" s="75"/>
      <c r="AL37" s="75"/>
      <c r="AM37" s="75"/>
      <c r="AN37" s="75"/>
      <c r="AO37" s="75"/>
      <c r="AP37" s="75"/>
      <c r="AQ37" s="26"/>
      <c r="AR37" s="26"/>
      <c r="AS37" s="75"/>
      <c r="AT37" s="75"/>
      <c r="AU37" s="26"/>
      <c r="AV37" s="26"/>
      <c r="AW37" s="75"/>
      <c r="AX37" s="75"/>
      <c r="AY37" s="26"/>
      <c r="AZ37" s="26"/>
      <c r="BA37" s="75"/>
      <c r="BB37" s="75"/>
      <c r="BC37" s="26"/>
      <c r="BD37" s="26"/>
      <c r="BE37" s="75"/>
      <c r="BF37" s="75"/>
      <c r="BG37" s="26"/>
      <c r="BH37" s="75"/>
      <c r="BI37" s="75"/>
      <c r="BJ37" s="75"/>
      <c r="BK37" s="26"/>
      <c r="BL37" s="75"/>
      <c r="BM37" s="75"/>
      <c r="BN37" s="75"/>
      <c r="BO37" s="26"/>
      <c r="BP37" s="26"/>
      <c r="BQ37" s="75"/>
      <c r="BR37" s="75"/>
      <c r="BS37" s="26"/>
      <c r="BT37" s="26"/>
      <c r="BU37" s="75"/>
      <c r="BV37" s="75"/>
      <c r="BW37" s="26"/>
      <c r="BX37" s="26"/>
      <c r="BY37" s="30"/>
      <c r="BZ37" s="75"/>
      <c r="CA37" s="26"/>
      <c r="CB37" s="26"/>
      <c r="CC37" s="30"/>
      <c r="CD37" s="75"/>
      <c r="CE37" s="26"/>
      <c r="CF37" s="26"/>
      <c r="CG37" s="30"/>
      <c r="CH37" s="75"/>
      <c r="CI37" s="26"/>
      <c r="CJ37" s="30"/>
      <c r="CK37" s="30"/>
      <c r="CL37" s="75"/>
      <c r="CM37" s="26"/>
      <c r="CN37" s="26"/>
      <c r="CO37" s="30"/>
      <c r="CP37" s="30"/>
      <c r="CQ37" s="26"/>
      <c r="CR37" s="26"/>
      <c r="CS37" s="75"/>
      <c r="CT37" s="75"/>
      <c r="CU37" s="326"/>
      <c r="CV37" s="326"/>
      <c r="CW37" s="30"/>
      <c r="CX37" s="75"/>
      <c r="CY37" s="26"/>
      <c r="CZ37" s="26"/>
      <c r="DA37" s="30"/>
      <c r="DB37" s="75"/>
      <c r="DC37" s="26"/>
      <c r="DD37" s="26"/>
      <c r="DE37" s="30"/>
      <c r="DF37" s="30"/>
      <c r="DG37" s="26"/>
      <c r="DH37" s="26"/>
      <c r="DI37" s="30"/>
      <c r="DJ37" s="30"/>
      <c r="DK37" s="26"/>
      <c r="DL37" s="26"/>
      <c r="DM37" s="30"/>
      <c r="DN37" s="30"/>
      <c r="DO37" s="26"/>
      <c r="DP37" s="26"/>
      <c r="DQ37" s="30"/>
      <c r="DR37" s="30"/>
      <c r="DS37" s="26"/>
      <c r="DT37" s="26"/>
      <c r="DU37" s="30"/>
      <c r="DV37" s="30"/>
      <c r="DW37" s="26"/>
      <c r="DX37" s="26"/>
      <c r="DY37" s="30"/>
      <c r="DZ37" s="30"/>
      <c r="EA37" s="26"/>
      <c r="EB37" s="26"/>
      <c r="EC37" s="30"/>
      <c r="ED37" s="30"/>
      <c r="EE37" s="26"/>
      <c r="EF37" s="30"/>
      <c r="EG37" s="30"/>
      <c r="EH37" s="30"/>
      <c r="EI37" s="26"/>
      <c r="EJ37" s="30"/>
      <c r="EK37" s="30"/>
      <c r="EL37" s="30"/>
      <c r="EM37" s="26"/>
      <c r="EN37" s="30"/>
      <c r="EO37" s="30"/>
      <c r="EP37" s="30"/>
      <c r="EQ37" s="26"/>
      <c r="ER37" s="26"/>
      <c r="ES37" s="30"/>
      <c r="ET37" s="75"/>
      <c r="EU37" s="26"/>
      <c r="EV37" s="26"/>
      <c r="EW37" s="30"/>
      <c r="EX37" s="75"/>
      <c r="EY37" s="26"/>
      <c r="EZ37" s="26"/>
      <c r="FA37" s="30"/>
      <c r="FB37" s="30"/>
      <c r="FC37" s="26"/>
      <c r="FD37" s="26"/>
      <c r="FE37" s="30"/>
      <c r="FF37" s="75"/>
      <c r="FG37" s="26"/>
      <c r="FH37" s="30"/>
      <c r="FI37" s="30"/>
      <c r="FJ37" s="30"/>
      <c r="FK37" s="26"/>
      <c r="FL37" s="30"/>
      <c r="FM37" s="30"/>
      <c r="FN37" s="30"/>
      <c r="FO37" s="26"/>
      <c r="FP37" s="30"/>
      <c r="FQ37" s="30"/>
      <c r="FR37" s="30"/>
      <c r="FS37" s="26"/>
      <c r="FT37" s="30"/>
      <c r="FU37" s="30"/>
      <c r="FV37" s="30"/>
      <c r="FW37" s="26"/>
      <c r="FX37" s="30"/>
      <c r="FY37" s="30"/>
      <c r="FZ37" s="30"/>
      <c r="GA37" s="26"/>
      <c r="GB37" s="30"/>
      <c r="GC37" s="30"/>
      <c r="GD37" s="30"/>
      <c r="GE37" s="26"/>
      <c r="GF37" s="30"/>
      <c r="GG37" s="30"/>
      <c r="GH37" s="30"/>
      <c r="GI37" s="26"/>
      <c r="GJ37" s="30"/>
      <c r="GK37" s="30"/>
      <c r="GL37" s="30"/>
      <c r="GM37" s="26"/>
      <c r="GN37" s="30"/>
      <c r="GO37" s="30"/>
      <c r="GP37" s="30"/>
      <c r="GQ37" s="26"/>
      <c r="GR37" s="30"/>
      <c r="GS37" s="30"/>
      <c r="GT37" s="30"/>
      <c r="GU37" s="26"/>
      <c r="GV37" s="30"/>
      <c r="GW37" s="30">
        <v>50000</v>
      </c>
      <c r="GX37" s="30">
        <v>49083.08509</v>
      </c>
      <c r="GY37" s="26">
        <f t="shared" si="77"/>
        <v>98.166170179999995</v>
      </c>
      <c r="GZ37" s="30"/>
      <c r="HA37" s="30">
        <v>10000</v>
      </c>
      <c r="HB37" s="30">
        <v>8521.6369300000006</v>
      </c>
      <c r="HC37" s="26">
        <f>HB37/HA37*100</f>
        <v>85.216369300000011</v>
      </c>
      <c r="HD37" s="30"/>
      <c r="HE37" s="30"/>
      <c r="HF37" s="30"/>
      <c r="HG37" s="26"/>
      <c r="HH37" s="30"/>
      <c r="HI37" s="30"/>
      <c r="HJ37" s="30"/>
      <c r="HK37" s="26"/>
      <c r="HL37" s="30"/>
      <c r="HM37" s="30"/>
      <c r="HN37" s="30"/>
      <c r="HO37" s="26"/>
      <c r="HP37" s="30"/>
      <c r="HQ37" s="30"/>
      <c r="HR37" s="30"/>
      <c r="HS37" s="26"/>
      <c r="HT37" s="30"/>
      <c r="HU37" s="30"/>
      <c r="HV37" s="30"/>
      <c r="HW37" s="26"/>
      <c r="HX37" s="30"/>
      <c r="HY37" s="30"/>
      <c r="HZ37" s="30"/>
      <c r="IA37" s="26"/>
      <c r="IB37" s="30"/>
      <c r="IC37" s="30"/>
      <c r="ID37" s="30"/>
      <c r="IE37" s="26"/>
      <c r="IF37" s="30"/>
      <c r="IG37" s="30"/>
      <c r="IH37" s="30"/>
      <c r="II37" s="26"/>
      <c r="IJ37" s="30"/>
      <c r="IK37" s="30"/>
      <c r="IL37" s="30"/>
      <c r="IM37" s="26"/>
      <c r="IN37" s="30"/>
      <c r="IO37" s="30"/>
      <c r="IP37" s="30"/>
      <c r="IQ37" s="26"/>
      <c r="IR37" s="30"/>
      <c r="IS37" s="30"/>
      <c r="IT37" s="30"/>
      <c r="IU37" s="26"/>
      <c r="IV37" s="30"/>
      <c r="IW37" s="30"/>
      <c r="IX37" s="30"/>
      <c r="IY37" s="26"/>
      <c r="IZ37" s="30"/>
      <c r="JA37" s="30"/>
      <c r="JB37" s="30"/>
      <c r="JC37" s="26"/>
      <c r="JD37" s="30"/>
      <c r="JE37" s="30"/>
      <c r="JF37" s="30"/>
      <c r="JG37" s="26"/>
      <c r="JH37" s="30"/>
      <c r="JI37" s="30"/>
      <c r="JJ37" s="30"/>
      <c r="JK37" s="26"/>
      <c r="JL37" s="30"/>
      <c r="JM37" s="30"/>
      <c r="JN37" s="30"/>
      <c r="JO37" s="26"/>
      <c r="JP37" s="30"/>
      <c r="JQ37" s="30"/>
      <c r="JR37" s="30"/>
      <c r="JS37" s="26"/>
      <c r="JT37" s="30"/>
      <c r="JU37" s="30"/>
      <c r="JV37" s="30"/>
      <c r="JW37" s="26"/>
      <c r="JX37" s="30"/>
      <c r="JY37" s="30"/>
      <c r="JZ37" s="30"/>
      <c r="KA37" s="26"/>
      <c r="KB37" s="30"/>
      <c r="KC37" s="30"/>
      <c r="KD37" s="30"/>
      <c r="KE37" s="26"/>
      <c r="KF37" s="30"/>
      <c r="KG37" s="30"/>
      <c r="KH37" s="30"/>
      <c r="KI37" s="26"/>
      <c r="KJ37" s="30"/>
      <c r="KK37" s="30"/>
      <c r="KL37" s="30"/>
      <c r="KM37" s="26"/>
      <c r="KN37" s="30"/>
      <c r="KO37" s="30"/>
      <c r="KP37" s="30"/>
      <c r="KQ37" s="26"/>
      <c r="KR37" s="30"/>
      <c r="KS37" s="30"/>
      <c r="KT37" s="30"/>
      <c r="KU37" s="26"/>
      <c r="KV37" s="30"/>
      <c r="KW37" s="30"/>
      <c r="KX37" s="30"/>
      <c r="KY37" s="26"/>
      <c r="KZ37" s="30"/>
      <c r="LA37" s="30">
        <v>80.5</v>
      </c>
      <c r="LB37" s="30">
        <v>80.5</v>
      </c>
      <c r="LC37" s="26">
        <f t="shared" si="31"/>
        <v>100</v>
      </c>
      <c r="LD37" s="30"/>
      <c r="LE37" s="30"/>
      <c r="LF37" s="30"/>
      <c r="LG37" s="26"/>
      <c r="LH37" s="30"/>
      <c r="LI37" s="30"/>
      <c r="LJ37" s="30"/>
      <c r="LK37" s="26"/>
      <c r="LL37" s="30"/>
      <c r="LM37" s="30"/>
      <c r="LN37" s="30"/>
      <c r="LO37" s="26"/>
      <c r="LP37" s="30"/>
      <c r="LQ37" s="30"/>
      <c r="LR37" s="30"/>
      <c r="LS37" s="26"/>
      <c r="LT37" s="30"/>
      <c r="LU37" s="30"/>
      <c r="LV37" s="30"/>
      <c r="LW37" s="26"/>
      <c r="LX37" s="30"/>
      <c r="LY37" s="30"/>
      <c r="LZ37" s="30"/>
      <c r="MA37" s="26"/>
    </row>
    <row r="38" spans="1:339" ht="15.75" x14ac:dyDescent="0.25">
      <c r="A38" s="22" t="s">
        <v>168</v>
      </c>
      <c r="B38" s="30">
        <f t="shared" si="23"/>
        <v>0</v>
      </c>
      <c r="C38" s="30">
        <f t="shared" si="16"/>
        <v>0</v>
      </c>
      <c r="D38" s="30">
        <f t="shared" si="34"/>
        <v>0</v>
      </c>
      <c r="E38" s="30">
        <f t="shared" si="35"/>
        <v>0</v>
      </c>
      <c r="F38" s="30">
        <f t="shared" si="17"/>
        <v>0</v>
      </c>
      <c r="G38" s="27"/>
      <c r="H38" s="75"/>
      <c r="I38" s="75"/>
      <c r="J38" s="75"/>
      <c r="K38" s="75"/>
      <c r="L38" s="75"/>
      <c r="M38" s="75"/>
      <c r="N38" s="75"/>
      <c r="O38" s="75"/>
      <c r="P38" s="75"/>
      <c r="Q38" s="75"/>
      <c r="R38" s="75"/>
      <c r="S38" s="26"/>
      <c r="T38" s="75"/>
      <c r="U38" s="75"/>
      <c r="V38" s="75"/>
      <c r="W38" s="26"/>
      <c r="X38" s="75"/>
      <c r="Y38" s="75"/>
      <c r="Z38" s="75"/>
      <c r="AA38" s="26"/>
      <c r="AB38" s="75"/>
      <c r="AC38" s="75"/>
      <c r="AD38" s="75"/>
      <c r="AE38" s="26"/>
      <c r="AF38" s="26"/>
      <c r="AG38" s="75"/>
      <c r="AH38" s="75"/>
      <c r="AI38" s="75"/>
      <c r="AJ38" s="75"/>
      <c r="AK38" s="75"/>
      <c r="AL38" s="75"/>
      <c r="AM38" s="75"/>
      <c r="AN38" s="75"/>
      <c r="AO38" s="75"/>
      <c r="AP38" s="75"/>
      <c r="AQ38" s="26"/>
      <c r="AR38" s="26"/>
      <c r="AS38" s="75"/>
      <c r="AT38" s="75"/>
      <c r="AU38" s="26"/>
      <c r="AV38" s="26"/>
      <c r="AW38" s="75"/>
      <c r="AX38" s="75"/>
      <c r="AY38" s="26"/>
      <c r="AZ38" s="26"/>
      <c r="BA38" s="75"/>
      <c r="BB38" s="75"/>
      <c r="BC38" s="26"/>
      <c r="BD38" s="26"/>
      <c r="BE38" s="75"/>
      <c r="BF38" s="75"/>
      <c r="BG38" s="26"/>
      <c r="BH38" s="75"/>
      <c r="BI38" s="75"/>
      <c r="BJ38" s="75"/>
      <c r="BK38" s="26"/>
      <c r="BL38" s="75"/>
      <c r="BM38" s="75"/>
      <c r="BN38" s="75"/>
      <c r="BO38" s="26"/>
      <c r="BP38" s="26"/>
      <c r="BQ38" s="75"/>
      <c r="BR38" s="75"/>
      <c r="BS38" s="26"/>
      <c r="BT38" s="26"/>
      <c r="BU38" s="75"/>
      <c r="BV38" s="75"/>
      <c r="BW38" s="26"/>
      <c r="BX38" s="26"/>
      <c r="BY38" s="75"/>
      <c r="BZ38" s="75"/>
      <c r="CA38" s="26"/>
      <c r="CB38" s="26"/>
      <c r="CC38" s="75"/>
      <c r="CD38" s="75"/>
      <c r="CE38" s="26"/>
      <c r="CF38" s="26"/>
      <c r="CG38" s="75"/>
      <c r="CH38" s="75"/>
      <c r="CI38" s="26"/>
      <c r="CJ38" s="75"/>
      <c r="CK38" s="75"/>
      <c r="CL38" s="75"/>
      <c r="CM38" s="26"/>
      <c r="CN38" s="26"/>
      <c r="CO38" s="75"/>
      <c r="CP38" s="75"/>
      <c r="CQ38" s="26"/>
      <c r="CR38" s="26"/>
      <c r="CS38" s="75"/>
      <c r="CT38" s="75"/>
      <c r="CU38" s="326"/>
      <c r="CV38" s="326"/>
      <c r="CW38" s="75"/>
      <c r="CX38" s="75"/>
      <c r="CY38" s="26"/>
      <c r="CZ38" s="26"/>
      <c r="DA38" s="75"/>
      <c r="DB38" s="75"/>
      <c r="DC38" s="26"/>
      <c r="DD38" s="26"/>
      <c r="DE38" s="75"/>
      <c r="DF38" s="75"/>
      <c r="DG38" s="26"/>
      <c r="DH38" s="26"/>
      <c r="DI38" s="75"/>
      <c r="DJ38" s="75"/>
      <c r="DK38" s="26"/>
      <c r="DL38" s="26"/>
      <c r="DM38" s="75"/>
      <c r="DN38" s="75"/>
      <c r="DO38" s="26"/>
      <c r="DP38" s="26"/>
      <c r="DQ38" s="75"/>
      <c r="DR38" s="75"/>
      <c r="DS38" s="26"/>
      <c r="DT38" s="26"/>
      <c r="DU38" s="75"/>
      <c r="DV38" s="75"/>
      <c r="DW38" s="26"/>
      <c r="DX38" s="26"/>
      <c r="DY38" s="75"/>
      <c r="DZ38" s="75"/>
      <c r="EA38" s="26"/>
      <c r="EB38" s="26"/>
      <c r="EC38" s="75"/>
      <c r="ED38" s="75"/>
      <c r="EE38" s="26"/>
      <c r="EF38" s="75"/>
      <c r="EG38" s="75"/>
      <c r="EH38" s="75"/>
      <c r="EI38" s="26"/>
      <c r="EJ38" s="75"/>
      <c r="EK38" s="75"/>
      <c r="EL38" s="75"/>
      <c r="EM38" s="26"/>
      <c r="EN38" s="75"/>
      <c r="EO38" s="75"/>
      <c r="EP38" s="75"/>
      <c r="EQ38" s="26"/>
      <c r="ER38" s="26"/>
      <c r="ES38" s="75"/>
      <c r="ET38" s="75"/>
      <c r="EU38" s="26"/>
      <c r="EV38" s="26"/>
      <c r="EW38" s="75"/>
      <c r="EX38" s="75"/>
      <c r="EY38" s="26"/>
      <c r="EZ38" s="26"/>
      <c r="FA38" s="75"/>
      <c r="FB38" s="75"/>
      <c r="FC38" s="26"/>
      <c r="FD38" s="26"/>
      <c r="FE38" s="75"/>
      <c r="FF38" s="75"/>
      <c r="FG38" s="26"/>
      <c r="FH38" s="75"/>
      <c r="FI38" s="75"/>
      <c r="FJ38" s="75"/>
      <c r="FK38" s="26"/>
      <c r="FL38" s="75"/>
      <c r="FM38" s="75"/>
      <c r="FN38" s="75"/>
      <c r="FO38" s="26"/>
      <c r="FP38" s="75"/>
      <c r="FQ38" s="75"/>
      <c r="FR38" s="75"/>
      <c r="FS38" s="26"/>
      <c r="FT38" s="75"/>
      <c r="FU38" s="75"/>
      <c r="FV38" s="75"/>
      <c r="FW38" s="26"/>
      <c r="FX38" s="75"/>
      <c r="FY38" s="75"/>
      <c r="FZ38" s="75"/>
      <c r="GA38" s="26"/>
      <c r="GB38" s="75"/>
      <c r="GC38" s="75"/>
      <c r="GD38" s="75"/>
      <c r="GE38" s="26"/>
      <c r="GF38" s="75"/>
      <c r="GG38" s="75"/>
      <c r="GH38" s="75"/>
      <c r="GI38" s="26"/>
      <c r="GJ38" s="75"/>
      <c r="GK38" s="75"/>
      <c r="GL38" s="75"/>
      <c r="GM38" s="26"/>
      <c r="GN38" s="75"/>
      <c r="GO38" s="75"/>
      <c r="GP38" s="75"/>
      <c r="GQ38" s="26"/>
      <c r="GR38" s="75"/>
      <c r="GS38" s="75"/>
      <c r="GT38" s="75"/>
      <c r="GU38" s="26"/>
      <c r="GV38" s="75"/>
      <c r="GW38" s="75"/>
      <c r="GX38" s="75"/>
      <c r="GY38" s="26"/>
      <c r="GZ38" s="75"/>
      <c r="HA38" s="75"/>
      <c r="HB38" s="75"/>
      <c r="HC38" s="26"/>
      <c r="HD38" s="75"/>
      <c r="HE38" s="75"/>
      <c r="HF38" s="75"/>
      <c r="HG38" s="26"/>
      <c r="HH38" s="75"/>
      <c r="HI38" s="75"/>
      <c r="HJ38" s="75"/>
      <c r="HK38" s="26"/>
      <c r="HL38" s="75"/>
      <c r="HM38" s="75"/>
      <c r="HN38" s="75"/>
      <c r="HO38" s="26"/>
      <c r="HP38" s="75"/>
      <c r="HQ38" s="75"/>
      <c r="HR38" s="75"/>
      <c r="HS38" s="26"/>
      <c r="HT38" s="75"/>
      <c r="HU38" s="75"/>
      <c r="HV38" s="75"/>
      <c r="HW38" s="26"/>
      <c r="HX38" s="75"/>
      <c r="HY38" s="75"/>
      <c r="HZ38" s="75"/>
      <c r="IA38" s="26"/>
      <c r="IB38" s="75"/>
      <c r="IC38" s="75"/>
      <c r="ID38" s="75"/>
      <c r="IE38" s="26"/>
      <c r="IF38" s="75"/>
      <c r="IG38" s="75"/>
      <c r="IH38" s="75"/>
      <c r="II38" s="26"/>
      <c r="IJ38" s="75"/>
      <c r="IK38" s="75"/>
      <c r="IL38" s="75"/>
      <c r="IM38" s="26"/>
      <c r="IN38" s="75"/>
      <c r="IO38" s="75"/>
      <c r="IP38" s="75"/>
      <c r="IQ38" s="26"/>
      <c r="IR38" s="75"/>
      <c r="IS38" s="75"/>
      <c r="IT38" s="75"/>
      <c r="IU38" s="26"/>
      <c r="IV38" s="75"/>
      <c r="IW38" s="75"/>
      <c r="IX38" s="75"/>
      <c r="IY38" s="26"/>
      <c r="IZ38" s="75"/>
      <c r="JA38" s="75"/>
      <c r="JB38" s="75"/>
      <c r="JC38" s="26"/>
      <c r="JD38" s="75"/>
      <c r="JE38" s="75"/>
      <c r="JF38" s="75"/>
      <c r="JG38" s="26"/>
      <c r="JH38" s="75"/>
      <c r="JI38" s="75"/>
      <c r="JJ38" s="75"/>
      <c r="JK38" s="26"/>
      <c r="JL38" s="75"/>
      <c r="JM38" s="75"/>
      <c r="JN38" s="75"/>
      <c r="JO38" s="26"/>
      <c r="JP38" s="75"/>
      <c r="JQ38" s="75"/>
      <c r="JR38" s="75"/>
      <c r="JS38" s="26"/>
      <c r="JT38" s="75"/>
      <c r="JU38" s="75"/>
      <c r="JV38" s="75"/>
      <c r="JW38" s="26"/>
      <c r="JX38" s="75"/>
      <c r="JY38" s="75"/>
      <c r="JZ38" s="75"/>
      <c r="KA38" s="26"/>
      <c r="KB38" s="75"/>
      <c r="KC38" s="75"/>
      <c r="KD38" s="75"/>
      <c r="KE38" s="26"/>
      <c r="KF38" s="75"/>
      <c r="KG38" s="75"/>
      <c r="KH38" s="75"/>
      <c r="KI38" s="26"/>
      <c r="KJ38" s="75"/>
      <c r="KK38" s="75"/>
      <c r="KL38" s="75"/>
      <c r="KM38" s="26"/>
      <c r="KN38" s="75"/>
      <c r="KO38" s="75"/>
      <c r="KP38" s="75"/>
      <c r="KQ38" s="26"/>
      <c r="KR38" s="75"/>
      <c r="KS38" s="75"/>
      <c r="KT38" s="75"/>
      <c r="KU38" s="26"/>
      <c r="KV38" s="75"/>
      <c r="KW38" s="75"/>
      <c r="KX38" s="75"/>
      <c r="KY38" s="26"/>
      <c r="KZ38" s="75"/>
      <c r="LA38" s="75"/>
      <c r="LB38" s="75"/>
      <c r="LC38" s="26"/>
      <c r="LD38" s="75"/>
      <c r="LE38" s="75"/>
      <c r="LF38" s="75"/>
      <c r="LG38" s="26"/>
      <c r="LH38" s="75"/>
      <c r="LI38" s="75"/>
      <c r="LJ38" s="75"/>
      <c r="LK38" s="26"/>
      <c r="LL38" s="75"/>
      <c r="LM38" s="75"/>
      <c r="LN38" s="75"/>
      <c r="LO38" s="26"/>
      <c r="LP38" s="75"/>
      <c r="LQ38" s="75"/>
      <c r="LR38" s="75"/>
      <c r="LS38" s="26"/>
      <c r="LT38" s="75"/>
      <c r="LU38" s="75"/>
      <c r="LV38" s="75"/>
      <c r="LW38" s="26"/>
      <c r="LX38" s="75"/>
      <c r="LY38" s="75"/>
      <c r="LZ38" s="75"/>
      <c r="MA38" s="26"/>
    </row>
    <row r="39" spans="1:339" ht="15.75" x14ac:dyDescent="0.25">
      <c r="A39" s="22" t="s">
        <v>169</v>
      </c>
      <c r="B39" s="30">
        <f t="shared" si="23"/>
        <v>0</v>
      </c>
      <c r="C39" s="30">
        <f t="shared" si="16"/>
        <v>0</v>
      </c>
      <c r="D39" s="30">
        <f t="shared" si="34"/>
        <v>0</v>
      </c>
      <c r="E39" s="30">
        <f t="shared" si="35"/>
        <v>0</v>
      </c>
      <c r="F39" s="30">
        <f t="shared" si="17"/>
        <v>0</v>
      </c>
      <c r="G39" s="27"/>
      <c r="H39" s="75"/>
      <c r="I39" s="75"/>
      <c r="J39" s="75"/>
      <c r="K39" s="75"/>
      <c r="L39" s="75"/>
      <c r="M39" s="75"/>
      <c r="N39" s="75"/>
      <c r="O39" s="75"/>
      <c r="P39" s="75"/>
      <c r="Q39" s="75"/>
      <c r="R39" s="75"/>
      <c r="S39" s="26"/>
      <c r="T39" s="75"/>
      <c r="U39" s="75"/>
      <c r="V39" s="75"/>
      <c r="W39" s="26"/>
      <c r="X39" s="75"/>
      <c r="Y39" s="75"/>
      <c r="Z39" s="75"/>
      <c r="AA39" s="26"/>
      <c r="AB39" s="75"/>
      <c r="AC39" s="75"/>
      <c r="AD39" s="75"/>
      <c r="AE39" s="26"/>
      <c r="AF39" s="26"/>
      <c r="AG39" s="75"/>
      <c r="AH39" s="75"/>
      <c r="AI39" s="75"/>
      <c r="AJ39" s="75"/>
      <c r="AK39" s="75"/>
      <c r="AL39" s="75"/>
      <c r="AM39" s="75"/>
      <c r="AN39" s="75"/>
      <c r="AO39" s="75"/>
      <c r="AP39" s="75"/>
      <c r="AQ39" s="26"/>
      <c r="AR39" s="26"/>
      <c r="AS39" s="75"/>
      <c r="AT39" s="75"/>
      <c r="AU39" s="26"/>
      <c r="AV39" s="26"/>
      <c r="AW39" s="75"/>
      <c r="AX39" s="75"/>
      <c r="AY39" s="26"/>
      <c r="AZ39" s="26"/>
      <c r="BA39" s="75"/>
      <c r="BB39" s="75"/>
      <c r="BC39" s="26"/>
      <c r="BD39" s="26"/>
      <c r="BE39" s="75"/>
      <c r="BF39" s="75"/>
      <c r="BG39" s="26"/>
      <c r="BH39" s="75"/>
      <c r="BI39" s="75"/>
      <c r="BJ39" s="75"/>
      <c r="BK39" s="26"/>
      <c r="BL39" s="75"/>
      <c r="BM39" s="75"/>
      <c r="BN39" s="75"/>
      <c r="BO39" s="26"/>
      <c r="BP39" s="26"/>
      <c r="BQ39" s="75"/>
      <c r="BR39" s="75"/>
      <c r="BS39" s="26"/>
      <c r="BT39" s="26"/>
      <c r="BU39" s="75"/>
      <c r="BV39" s="75"/>
      <c r="BW39" s="26"/>
      <c r="BX39" s="26"/>
      <c r="BY39" s="30"/>
      <c r="BZ39" s="75"/>
      <c r="CA39" s="26"/>
      <c r="CB39" s="26"/>
      <c r="CC39" s="30"/>
      <c r="CD39" s="75"/>
      <c r="CE39" s="26"/>
      <c r="CF39" s="26"/>
      <c r="CG39" s="30"/>
      <c r="CH39" s="75"/>
      <c r="CI39" s="26"/>
      <c r="CJ39" s="30"/>
      <c r="CK39" s="30"/>
      <c r="CL39" s="75"/>
      <c r="CM39" s="26"/>
      <c r="CN39" s="26"/>
      <c r="CO39" s="30"/>
      <c r="CP39" s="30"/>
      <c r="CQ39" s="26"/>
      <c r="CR39" s="26"/>
      <c r="CS39" s="75"/>
      <c r="CT39" s="75"/>
      <c r="CU39" s="326"/>
      <c r="CV39" s="326"/>
      <c r="CW39" s="30"/>
      <c r="CX39" s="75"/>
      <c r="CY39" s="26"/>
      <c r="CZ39" s="26"/>
      <c r="DA39" s="30"/>
      <c r="DB39" s="75"/>
      <c r="DC39" s="26"/>
      <c r="DD39" s="26"/>
      <c r="DE39" s="30"/>
      <c r="DF39" s="30"/>
      <c r="DG39" s="26"/>
      <c r="DH39" s="26"/>
      <c r="DI39" s="30"/>
      <c r="DJ39" s="30"/>
      <c r="DK39" s="26"/>
      <c r="DL39" s="26"/>
      <c r="DM39" s="30"/>
      <c r="DN39" s="30"/>
      <c r="DO39" s="26"/>
      <c r="DP39" s="26"/>
      <c r="DQ39" s="30"/>
      <c r="DR39" s="30"/>
      <c r="DS39" s="26"/>
      <c r="DT39" s="26"/>
      <c r="DU39" s="30"/>
      <c r="DV39" s="30"/>
      <c r="DW39" s="26"/>
      <c r="DX39" s="26"/>
      <c r="DY39" s="30"/>
      <c r="DZ39" s="30"/>
      <c r="EA39" s="26"/>
      <c r="EB39" s="26"/>
      <c r="EC39" s="30"/>
      <c r="ED39" s="30"/>
      <c r="EE39" s="26"/>
      <c r="EF39" s="30"/>
      <c r="EG39" s="30"/>
      <c r="EH39" s="30"/>
      <c r="EI39" s="26"/>
      <c r="EJ39" s="30"/>
      <c r="EK39" s="30"/>
      <c r="EL39" s="30"/>
      <c r="EM39" s="26"/>
      <c r="EN39" s="30"/>
      <c r="EO39" s="30"/>
      <c r="EP39" s="30"/>
      <c r="EQ39" s="26"/>
      <c r="ER39" s="26"/>
      <c r="ES39" s="30"/>
      <c r="ET39" s="75"/>
      <c r="EU39" s="26"/>
      <c r="EV39" s="26"/>
      <c r="EW39" s="30"/>
      <c r="EX39" s="75"/>
      <c r="EY39" s="26"/>
      <c r="EZ39" s="26"/>
      <c r="FA39" s="30"/>
      <c r="FB39" s="30"/>
      <c r="FC39" s="26"/>
      <c r="FD39" s="26"/>
      <c r="FE39" s="30"/>
      <c r="FF39" s="75"/>
      <c r="FG39" s="26"/>
      <c r="FH39" s="30"/>
      <c r="FI39" s="30"/>
      <c r="FJ39" s="30"/>
      <c r="FK39" s="26"/>
      <c r="FL39" s="30"/>
      <c r="FM39" s="30"/>
      <c r="FN39" s="30"/>
      <c r="FO39" s="26"/>
      <c r="FP39" s="30"/>
      <c r="FQ39" s="30"/>
      <c r="FR39" s="30"/>
      <c r="FS39" s="26"/>
      <c r="FT39" s="30"/>
      <c r="FU39" s="30"/>
      <c r="FV39" s="30"/>
      <c r="FW39" s="26"/>
      <c r="FX39" s="30"/>
      <c r="FY39" s="30"/>
      <c r="FZ39" s="30"/>
      <c r="GA39" s="26"/>
      <c r="GB39" s="30"/>
      <c r="GC39" s="30"/>
      <c r="GD39" s="30"/>
      <c r="GE39" s="26"/>
      <c r="GF39" s="30"/>
      <c r="GG39" s="30"/>
      <c r="GH39" s="30"/>
      <c r="GI39" s="26"/>
      <c r="GJ39" s="30"/>
      <c r="GK39" s="30"/>
      <c r="GL39" s="30"/>
      <c r="GM39" s="26"/>
      <c r="GN39" s="30"/>
      <c r="GO39" s="30"/>
      <c r="GP39" s="30"/>
      <c r="GQ39" s="26"/>
      <c r="GR39" s="30"/>
      <c r="GS39" s="30"/>
      <c r="GT39" s="30"/>
      <c r="GU39" s="26"/>
      <c r="GV39" s="30"/>
      <c r="GW39" s="30"/>
      <c r="GX39" s="30"/>
      <c r="GY39" s="26"/>
      <c r="GZ39" s="30"/>
      <c r="HA39" s="30"/>
      <c r="HB39" s="30"/>
      <c r="HC39" s="26"/>
      <c r="HD39" s="30"/>
      <c r="HE39" s="30"/>
      <c r="HF39" s="30"/>
      <c r="HG39" s="26"/>
      <c r="HH39" s="30"/>
      <c r="HI39" s="30"/>
      <c r="HJ39" s="30"/>
      <c r="HK39" s="26"/>
      <c r="HL39" s="30"/>
      <c r="HM39" s="30"/>
      <c r="HN39" s="30"/>
      <c r="HO39" s="26"/>
      <c r="HP39" s="30"/>
      <c r="HQ39" s="30"/>
      <c r="HR39" s="30"/>
      <c r="HS39" s="26"/>
      <c r="HT39" s="30"/>
      <c r="HU39" s="30"/>
      <c r="HV39" s="30"/>
      <c r="HW39" s="26"/>
      <c r="HX39" s="30"/>
      <c r="HY39" s="30"/>
      <c r="HZ39" s="30"/>
      <c r="IA39" s="26"/>
      <c r="IB39" s="30"/>
      <c r="IC39" s="30"/>
      <c r="ID39" s="30"/>
      <c r="IE39" s="26"/>
      <c r="IF39" s="30"/>
      <c r="IG39" s="30"/>
      <c r="IH39" s="30"/>
      <c r="II39" s="26"/>
      <c r="IJ39" s="30"/>
      <c r="IK39" s="30"/>
      <c r="IL39" s="30"/>
      <c r="IM39" s="26"/>
      <c r="IN39" s="30"/>
      <c r="IO39" s="30"/>
      <c r="IP39" s="30"/>
      <c r="IQ39" s="26"/>
      <c r="IR39" s="30"/>
      <c r="IS39" s="30"/>
      <c r="IT39" s="30"/>
      <c r="IU39" s="26"/>
      <c r="IV39" s="30"/>
      <c r="IW39" s="30"/>
      <c r="IX39" s="30"/>
      <c r="IY39" s="26"/>
      <c r="IZ39" s="30"/>
      <c r="JA39" s="30"/>
      <c r="JB39" s="30"/>
      <c r="JC39" s="26"/>
      <c r="JD39" s="30"/>
      <c r="JE39" s="30"/>
      <c r="JF39" s="30"/>
      <c r="JG39" s="26"/>
      <c r="JH39" s="30"/>
      <c r="JI39" s="30"/>
      <c r="JJ39" s="30"/>
      <c r="JK39" s="26"/>
      <c r="JL39" s="30"/>
      <c r="JM39" s="30"/>
      <c r="JN39" s="30"/>
      <c r="JO39" s="26"/>
      <c r="JP39" s="30"/>
      <c r="JQ39" s="30"/>
      <c r="JR39" s="30"/>
      <c r="JS39" s="26"/>
      <c r="JT39" s="30"/>
      <c r="JU39" s="30"/>
      <c r="JV39" s="30"/>
      <c r="JW39" s="26"/>
      <c r="JX39" s="30"/>
      <c r="JY39" s="30"/>
      <c r="JZ39" s="30"/>
      <c r="KA39" s="26"/>
      <c r="KB39" s="30"/>
      <c r="KC39" s="30"/>
      <c r="KD39" s="30"/>
      <c r="KE39" s="26"/>
      <c r="KF39" s="30"/>
      <c r="KG39" s="30"/>
      <c r="KH39" s="30"/>
      <c r="KI39" s="26"/>
      <c r="KJ39" s="30"/>
      <c r="KK39" s="30"/>
      <c r="KL39" s="30"/>
      <c r="KM39" s="26"/>
      <c r="KN39" s="30"/>
      <c r="KO39" s="30"/>
      <c r="KP39" s="30"/>
      <c r="KQ39" s="26"/>
      <c r="KR39" s="30"/>
      <c r="KS39" s="30"/>
      <c r="KT39" s="30"/>
      <c r="KU39" s="26"/>
      <c r="KV39" s="30"/>
      <c r="KW39" s="30"/>
      <c r="KX39" s="30"/>
      <c r="KY39" s="26"/>
      <c r="KZ39" s="30"/>
      <c r="LA39" s="30"/>
      <c r="LB39" s="30"/>
      <c r="LC39" s="26"/>
      <c r="LD39" s="30"/>
      <c r="LE39" s="30"/>
      <c r="LF39" s="30"/>
      <c r="LG39" s="26"/>
      <c r="LH39" s="30"/>
      <c r="LI39" s="30"/>
      <c r="LJ39" s="30"/>
      <c r="LK39" s="26"/>
      <c r="LL39" s="30"/>
      <c r="LM39" s="30"/>
      <c r="LN39" s="30"/>
      <c r="LO39" s="26"/>
      <c r="LP39" s="30"/>
      <c r="LQ39" s="30"/>
      <c r="LR39" s="30"/>
      <c r="LS39" s="26"/>
      <c r="LT39" s="30"/>
      <c r="LU39" s="30"/>
      <c r="LV39" s="30"/>
      <c r="LW39" s="26"/>
      <c r="LX39" s="30"/>
      <c r="LY39" s="30"/>
      <c r="LZ39" s="30"/>
      <c r="MA39" s="26"/>
    </row>
    <row r="40" spans="1:339" ht="15.75" x14ac:dyDescent="0.25">
      <c r="A40" s="22" t="s">
        <v>170</v>
      </c>
      <c r="B40" s="30">
        <f t="shared" si="23"/>
        <v>0</v>
      </c>
      <c r="C40" s="30">
        <f t="shared" si="16"/>
        <v>0</v>
      </c>
      <c r="D40" s="30">
        <f t="shared" si="34"/>
        <v>0</v>
      </c>
      <c r="E40" s="30">
        <f t="shared" si="35"/>
        <v>0</v>
      </c>
      <c r="F40" s="30">
        <f t="shared" si="17"/>
        <v>0</v>
      </c>
      <c r="G40" s="27"/>
      <c r="H40" s="75"/>
      <c r="I40" s="75"/>
      <c r="J40" s="75"/>
      <c r="K40" s="75"/>
      <c r="L40" s="75"/>
      <c r="M40" s="75"/>
      <c r="N40" s="75"/>
      <c r="O40" s="75"/>
      <c r="P40" s="75"/>
      <c r="Q40" s="75"/>
      <c r="R40" s="75"/>
      <c r="S40" s="26"/>
      <c r="T40" s="75"/>
      <c r="U40" s="75"/>
      <c r="V40" s="75"/>
      <c r="W40" s="26"/>
      <c r="X40" s="75"/>
      <c r="Y40" s="75"/>
      <c r="Z40" s="75"/>
      <c r="AA40" s="26"/>
      <c r="AB40" s="75"/>
      <c r="AC40" s="75"/>
      <c r="AD40" s="75"/>
      <c r="AE40" s="26"/>
      <c r="AF40" s="26"/>
      <c r="AG40" s="75"/>
      <c r="AH40" s="75"/>
      <c r="AI40" s="75"/>
      <c r="AJ40" s="75"/>
      <c r="AK40" s="75"/>
      <c r="AL40" s="75"/>
      <c r="AM40" s="75"/>
      <c r="AN40" s="75"/>
      <c r="AO40" s="75"/>
      <c r="AP40" s="75"/>
      <c r="AQ40" s="26"/>
      <c r="AR40" s="26"/>
      <c r="AS40" s="75"/>
      <c r="AT40" s="75"/>
      <c r="AU40" s="26"/>
      <c r="AV40" s="26"/>
      <c r="AW40" s="75"/>
      <c r="AX40" s="75"/>
      <c r="AY40" s="26"/>
      <c r="AZ40" s="26"/>
      <c r="BA40" s="75"/>
      <c r="BB40" s="75"/>
      <c r="BC40" s="26"/>
      <c r="BD40" s="26"/>
      <c r="BE40" s="75"/>
      <c r="BF40" s="75"/>
      <c r="BG40" s="26"/>
      <c r="BH40" s="75"/>
      <c r="BI40" s="75"/>
      <c r="BJ40" s="75"/>
      <c r="BK40" s="26"/>
      <c r="BL40" s="75"/>
      <c r="BM40" s="75"/>
      <c r="BN40" s="75"/>
      <c r="BO40" s="26"/>
      <c r="BP40" s="26"/>
      <c r="BQ40" s="75"/>
      <c r="BR40" s="75"/>
      <c r="BS40" s="26"/>
      <c r="BT40" s="26"/>
      <c r="BU40" s="75"/>
      <c r="BV40" s="75"/>
      <c r="BW40" s="26"/>
      <c r="BX40" s="26"/>
      <c r="BY40" s="75"/>
      <c r="BZ40" s="75"/>
      <c r="CA40" s="26"/>
      <c r="CB40" s="26"/>
      <c r="CC40" s="75"/>
      <c r="CD40" s="75"/>
      <c r="CE40" s="26"/>
      <c r="CF40" s="26"/>
      <c r="CG40" s="75"/>
      <c r="CH40" s="75"/>
      <c r="CI40" s="26"/>
      <c r="CJ40" s="75"/>
      <c r="CK40" s="75"/>
      <c r="CL40" s="75"/>
      <c r="CM40" s="26"/>
      <c r="CN40" s="26"/>
      <c r="CO40" s="75"/>
      <c r="CP40" s="75"/>
      <c r="CQ40" s="26"/>
      <c r="CR40" s="26"/>
      <c r="CS40" s="75"/>
      <c r="CT40" s="75"/>
      <c r="CU40" s="326"/>
      <c r="CV40" s="326"/>
      <c r="CW40" s="75"/>
      <c r="CX40" s="75"/>
      <c r="CY40" s="26"/>
      <c r="CZ40" s="26"/>
      <c r="DA40" s="75"/>
      <c r="DB40" s="75"/>
      <c r="DC40" s="26"/>
      <c r="DD40" s="26"/>
      <c r="DE40" s="75"/>
      <c r="DF40" s="75"/>
      <c r="DG40" s="26"/>
      <c r="DH40" s="26"/>
      <c r="DI40" s="75"/>
      <c r="DJ40" s="75"/>
      <c r="DK40" s="26"/>
      <c r="DL40" s="26"/>
      <c r="DM40" s="75"/>
      <c r="DN40" s="75"/>
      <c r="DO40" s="26"/>
      <c r="DP40" s="26"/>
      <c r="DQ40" s="75"/>
      <c r="DR40" s="75"/>
      <c r="DS40" s="26"/>
      <c r="DT40" s="26"/>
      <c r="DU40" s="75"/>
      <c r="DV40" s="75"/>
      <c r="DW40" s="26"/>
      <c r="DX40" s="26"/>
      <c r="DY40" s="75"/>
      <c r="DZ40" s="75"/>
      <c r="EA40" s="26"/>
      <c r="EB40" s="26"/>
      <c r="EC40" s="75"/>
      <c r="ED40" s="75"/>
      <c r="EE40" s="26"/>
      <c r="EF40" s="75"/>
      <c r="EG40" s="75"/>
      <c r="EH40" s="75"/>
      <c r="EI40" s="26"/>
      <c r="EJ40" s="75"/>
      <c r="EK40" s="75"/>
      <c r="EL40" s="75"/>
      <c r="EM40" s="26"/>
      <c r="EN40" s="75"/>
      <c r="EO40" s="75"/>
      <c r="EP40" s="75"/>
      <c r="EQ40" s="26"/>
      <c r="ER40" s="26"/>
      <c r="ES40" s="75"/>
      <c r="ET40" s="75"/>
      <c r="EU40" s="26"/>
      <c r="EV40" s="26"/>
      <c r="EW40" s="75"/>
      <c r="EX40" s="75"/>
      <c r="EY40" s="26"/>
      <c r="EZ40" s="26"/>
      <c r="FA40" s="75"/>
      <c r="FB40" s="75"/>
      <c r="FC40" s="26"/>
      <c r="FD40" s="26"/>
      <c r="FE40" s="75"/>
      <c r="FF40" s="75"/>
      <c r="FG40" s="26"/>
      <c r="FH40" s="75"/>
      <c r="FI40" s="75"/>
      <c r="FJ40" s="75"/>
      <c r="FK40" s="26"/>
      <c r="FL40" s="75"/>
      <c r="FM40" s="75"/>
      <c r="FN40" s="75"/>
      <c r="FO40" s="26"/>
      <c r="FP40" s="75"/>
      <c r="FQ40" s="75"/>
      <c r="FR40" s="75"/>
      <c r="FS40" s="26"/>
      <c r="FT40" s="75"/>
      <c r="FU40" s="75"/>
      <c r="FV40" s="75"/>
      <c r="FW40" s="26"/>
      <c r="FX40" s="75"/>
      <c r="FY40" s="75"/>
      <c r="FZ40" s="75"/>
      <c r="GA40" s="26"/>
      <c r="GB40" s="75"/>
      <c r="GC40" s="75"/>
      <c r="GD40" s="75"/>
      <c r="GE40" s="26"/>
      <c r="GF40" s="75"/>
      <c r="GG40" s="75"/>
      <c r="GH40" s="75"/>
      <c r="GI40" s="26"/>
      <c r="GJ40" s="75"/>
      <c r="GK40" s="75"/>
      <c r="GL40" s="75"/>
      <c r="GM40" s="26"/>
      <c r="GN40" s="75"/>
      <c r="GO40" s="75"/>
      <c r="GP40" s="75"/>
      <c r="GQ40" s="26"/>
      <c r="GR40" s="75"/>
      <c r="GS40" s="75"/>
      <c r="GT40" s="75"/>
      <c r="GU40" s="26"/>
      <c r="GV40" s="75"/>
      <c r="GW40" s="75"/>
      <c r="GX40" s="75"/>
      <c r="GY40" s="26"/>
      <c r="GZ40" s="75"/>
      <c r="HA40" s="75"/>
      <c r="HB40" s="75"/>
      <c r="HC40" s="26"/>
      <c r="HD40" s="75"/>
      <c r="HE40" s="75"/>
      <c r="HF40" s="75"/>
      <c r="HG40" s="26"/>
      <c r="HH40" s="75"/>
      <c r="HI40" s="75"/>
      <c r="HJ40" s="75"/>
      <c r="HK40" s="26"/>
      <c r="HL40" s="75"/>
      <c r="HM40" s="75"/>
      <c r="HN40" s="75"/>
      <c r="HO40" s="26"/>
      <c r="HP40" s="75"/>
      <c r="HQ40" s="75"/>
      <c r="HR40" s="75"/>
      <c r="HS40" s="26"/>
      <c r="HT40" s="75"/>
      <c r="HU40" s="75"/>
      <c r="HV40" s="75"/>
      <c r="HW40" s="26"/>
      <c r="HX40" s="75"/>
      <c r="HY40" s="75"/>
      <c r="HZ40" s="75"/>
      <c r="IA40" s="26"/>
      <c r="IB40" s="75"/>
      <c r="IC40" s="75"/>
      <c r="ID40" s="75"/>
      <c r="IE40" s="26"/>
      <c r="IF40" s="75"/>
      <c r="IG40" s="75"/>
      <c r="IH40" s="75"/>
      <c r="II40" s="26"/>
      <c r="IJ40" s="75"/>
      <c r="IK40" s="75"/>
      <c r="IL40" s="75"/>
      <c r="IM40" s="26"/>
      <c r="IN40" s="75"/>
      <c r="IO40" s="75"/>
      <c r="IP40" s="75"/>
      <c r="IQ40" s="26"/>
      <c r="IR40" s="75"/>
      <c r="IS40" s="75"/>
      <c r="IT40" s="75"/>
      <c r="IU40" s="26"/>
      <c r="IV40" s="75"/>
      <c r="IW40" s="75"/>
      <c r="IX40" s="75"/>
      <c r="IY40" s="26"/>
      <c r="IZ40" s="75"/>
      <c r="JA40" s="75"/>
      <c r="JB40" s="75"/>
      <c r="JC40" s="26"/>
      <c r="JD40" s="75"/>
      <c r="JE40" s="75"/>
      <c r="JF40" s="75"/>
      <c r="JG40" s="26"/>
      <c r="JH40" s="75"/>
      <c r="JI40" s="75"/>
      <c r="JJ40" s="75"/>
      <c r="JK40" s="26"/>
      <c r="JL40" s="75"/>
      <c r="JM40" s="75"/>
      <c r="JN40" s="75"/>
      <c r="JO40" s="26"/>
      <c r="JP40" s="75"/>
      <c r="JQ40" s="75"/>
      <c r="JR40" s="75"/>
      <c r="JS40" s="26"/>
      <c r="JT40" s="75"/>
      <c r="JU40" s="75"/>
      <c r="JV40" s="75"/>
      <c r="JW40" s="26"/>
      <c r="JX40" s="75"/>
      <c r="JY40" s="75"/>
      <c r="JZ40" s="75"/>
      <c r="KA40" s="26"/>
      <c r="KB40" s="75"/>
      <c r="KC40" s="75"/>
      <c r="KD40" s="75"/>
      <c r="KE40" s="26"/>
      <c r="KF40" s="75"/>
      <c r="KG40" s="75"/>
      <c r="KH40" s="75"/>
      <c r="KI40" s="26"/>
      <c r="KJ40" s="75"/>
      <c r="KK40" s="75"/>
      <c r="KL40" s="75"/>
      <c r="KM40" s="26"/>
      <c r="KN40" s="75"/>
      <c r="KO40" s="75"/>
      <c r="KP40" s="75"/>
      <c r="KQ40" s="26"/>
      <c r="KR40" s="75"/>
      <c r="KS40" s="75"/>
      <c r="KT40" s="75"/>
      <c r="KU40" s="26"/>
      <c r="KV40" s="75"/>
      <c r="KW40" s="75"/>
      <c r="KX40" s="75"/>
      <c r="KY40" s="26"/>
      <c r="KZ40" s="75"/>
      <c r="LA40" s="75"/>
      <c r="LB40" s="75"/>
      <c r="LC40" s="26"/>
      <c r="LD40" s="75"/>
      <c r="LE40" s="75"/>
      <c r="LF40" s="75"/>
      <c r="LG40" s="26"/>
      <c r="LH40" s="75"/>
      <c r="LI40" s="75"/>
      <c r="LJ40" s="75"/>
      <c r="LK40" s="26"/>
      <c r="LL40" s="75"/>
      <c r="LM40" s="75"/>
      <c r="LN40" s="75"/>
      <c r="LO40" s="26"/>
      <c r="LP40" s="75"/>
      <c r="LQ40" s="75"/>
      <c r="LR40" s="75"/>
      <c r="LS40" s="26"/>
      <c r="LT40" s="75"/>
      <c r="LU40" s="75"/>
      <c r="LV40" s="75"/>
      <c r="LW40" s="26"/>
      <c r="LX40" s="75"/>
      <c r="LY40" s="75"/>
      <c r="LZ40" s="75"/>
      <c r="MA40" s="26"/>
    </row>
    <row r="41" spans="1:339" ht="15.75" x14ac:dyDescent="0.25">
      <c r="A41" s="22" t="s">
        <v>171</v>
      </c>
      <c r="B41" s="30">
        <f t="shared" si="23"/>
        <v>0</v>
      </c>
      <c r="C41" s="30">
        <f t="shared" si="16"/>
        <v>0</v>
      </c>
      <c r="D41" s="30">
        <f t="shared" si="34"/>
        <v>0</v>
      </c>
      <c r="E41" s="30">
        <f t="shared" si="35"/>
        <v>0</v>
      </c>
      <c r="F41" s="30">
        <f t="shared" si="17"/>
        <v>0</v>
      </c>
      <c r="G41" s="27"/>
      <c r="H41" s="75"/>
      <c r="I41" s="75"/>
      <c r="J41" s="75"/>
      <c r="K41" s="75"/>
      <c r="L41" s="75"/>
      <c r="M41" s="75"/>
      <c r="N41" s="75"/>
      <c r="O41" s="75"/>
      <c r="P41" s="75"/>
      <c r="Q41" s="75"/>
      <c r="R41" s="75"/>
      <c r="S41" s="26"/>
      <c r="T41" s="75"/>
      <c r="U41" s="75"/>
      <c r="V41" s="75"/>
      <c r="W41" s="26"/>
      <c r="X41" s="75"/>
      <c r="Y41" s="75"/>
      <c r="Z41" s="75"/>
      <c r="AA41" s="26"/>
      <c r="AB41" s="75"/>
      <c r="AC41" s="75"/>
      <c r="AD41" s="75"/>
      <c r="AE41" s="26"/>
      <c r="AF41" s="26"/>
      <c r="AG41" s="75"/>
      <c r="AH41" s="75"/>
      <c r="AI41" s="75"/>
      <c r="AJ41" s="75"/>
      <c r="AK41" s="75"/>
      <c r="AL41" s="75"/>
      <c r="AM41" s="75"/>
      <c r="AN41" s="75"/>
      <c r="AO41" s="75"/>
      <c r="AP41" s="75"/>
      <c r="AQ41" s="26"/>
      <c r="AR41" s="26"/>
      <c r="AS41" s="75"/>
      <c r="AT41" s="75"/>
      <c r="AU41" s="26"/>
      <c r="AV41" s="26"/>
      <c r="AW41" s="75"/>
      <c r="AX41" s="75"/>
      <c r="AY41" s="26"/>
      <c r="AZ41" s="26"/>
      <c r="BA41" s="75"/>
      <c r="BB41" s="75"/>
      <c r="BC41" s="26"/>
      <c r="BD41" s="26"/>
      <c r="BE41" s="75"/>
      <c r="BF41" s="75"/>
      <c r="BG41" s="26"/>
      <c r="BH41" s="75"/>
      <c r="BI41" s="75"/>
      <c r="BJ41" s="75"/>
      <c r="BK41" s="26"/>
      <c r="BL41" s="75"/>
      <c r="BM41" s="75"/>
      <c r="BN41" s="75"/>
      <c r="BO41" s="26"/>
      <c r="BP41" s="26"/>
      <c r="BQ41" s="75"/>
      <c r="BR41" s="75"/>
      <c r="BS41" s="26"/>
      <c r="BT41" s="26"/>
      <c r="BU41" s="75"/>
      <c r="BV41" s="75"/>
      <c r="BW41" s="26"/>
      <c r="BX41" s="26"/>
      <c r="BY41" s="75"/>
      <c r="BZ41" s="75"/>
      <c r="CA41" s="26"/>
      <c r="CB41" s="26"/>
      <c r="CC41" s="75"/>
      <c r="CD41" s="75"/>
      <c r="CE41" s="26"/>
      <c r="CF41" s="26"/>
      <c r="CG41" s="75"/>
      <c r="CH41" s="75"/>
      <c r="CI41" s="26"/>
      <c r="CJ41" s="75"/>
      <c r="CK41" s="75"/>
      <c r="CL41" s="75"/>
      <c r="CM41" s="26"/>
      <c r="CN41" s="26"/>
      <c r="CO41" s="75"/>
      <c r="CP41" s="75"/>
      <c r="CQ41" s="26"/>
      <c r="CR41" s="26"/>
      <c r="CS41" s="75"/>
      <c r="CT41" s="75"/>
      <c r="CU41" s="326"/>
      <c r="CV41" s="326"/>
      <c r="CW41" s="75"/>
      <c r="CX41" s="75"/>
      <c r="CY41" s="26"/>
      <c r="CZ41" s="26"/>
      <c r="DA41" s="75"/>
      <c r="DB41" s="75"/>
      <c r="DC41" s="26"/>
      <c r="DD41" s="26"/>
      <c r="DE41" s="75"/>
      <c r="DF41" s="75"/>
      <c r="DG41" s="26"/>
      <c r="DH41" s="26"/>
      <c r="DI41" s="75"/>
      <c r="DJ41" s="75"/>
      <c r="DK41" s="26"/>
      <c r="DL41" s="26"/>
      <c r="DM41" s="75"/>
      <c r="DN41" s="75"/>
      <c r="DO41" s="26"/>
      <c r="DP41" s="26"/>
      <c r="DQ41" s="75"/>
      <c r="DR41" s="75"/>
      <c r="DS41" s="26"/>
      <c r="DT41" s="26"/>
      <c r="DU41" s="75"/>
      <c r="DV41" s="75"/>
      <c r="DW41" s="26"/>
      <c r="DX41" s="26"/>
      <c r="DY41" s="75"/>
      <c r="DZ41" s="75"/>
      <c r="EA41" s="26"/>
      <c r="EB41" s="26"/>
      <c r="EC41" s="75"/>
      <c r="ED41" s="75"/>
      <c r="EE41" s="26"/>
      <c r="EF41" s="75"/>
      <c r="EG41" s="75"/>
      <c r="EH41" s="75"/>
      <c r="EI41" s="26"/>
      <c r="EJ41" s="75"/>
      <c r="EK41" s="75"/>
      <c r="EL41" s="75"/>
      <c r="EM41" s="26"/>
      <c r="EN41" s="75"/>
      <c r="EO41" s="75"/>
      <c r="EP41" s="75"/>
      <c r="EQ41" s="26"/>
      <c r="ER41" s="26"/>
      <c r="ES41" s="75"/>
      <c r="ET41" s="75"/>
      <c r="EU41" s="26"/>
      <c r="EV41" s="26"/>
      <c r="EW41" s="75"/>
      <c r="EX41" s="75"/>
      <c r="EY41" s="26"/>
      <c r="EZ41" s="26"/>
      <c r="FA41" s="75"/>
      <c r="FB41" s="75"/>
      <c r="FC41" s="26"/>
      <c r="FD41" s="26"/>
      <c r="FE41" s="75"/>
      <c r="FF41" s="75"/>
      <c r="FG41" s="26"/>
      <c r="FH41" s="75"/>
      <c r="FI41" s="75"/>
      <c r="FJ41" s="75"/>
      <c r="FK41" s="26"/>
      <c r="FL41" s="75"/>
      <c r="FM41" s="75"/>
      <c r="FN41" s="75"/>
      <c r="FO41" s="26"/>
      <c r="FP41" s="75"/>
      <c r="FQ41" s="75"/>
      <c r="FR41" s="75"/>
      <c r="FS41" s="26"/>
      <c r="FT41" s="75"/>
      <c r="FU41" s="75"/>
      <c r="FV41" s="75"/>
      <c r="FW41" s="26"/>
      <c r="FX41" s="75"/>
      <c r="FY41" s="75"/>
      <c r="FZ41" s="75"/>
      <c r="GA41" s="26"/>
      <c r="GB41" s="75"/>
      <c r="GC41" s="75"/>
      <c r="GD41" s="75"/>
      <c r="GE41" s="26"/>
      <c r="GF41" s="75"/>
      <c r="GG41" s="75"/>
      <c r="GH41" s="75"/>
      <c r="GI41" s="26"/>
      <c r="GJ41" s="75"/>
      <c r="GK41" s="75"/>
      <c r="GL41" s="75"/>
      <c r="GM41" s="26"/>
      <c r="GN41" s="75"/>
      <c r="GO41" s="75"/>
      <c r="GP41" s="75"/>
      <c r="GQ41" s="26"/>
      <c r="GR41" s="75"/>
      <c r="GS41" s="75"/>
      <c r="GT41" s="75"/>
      <c r="GU41" s="26"/>
      <c r="GV41" s="75"/>
      <c r="GW41" s="75"/>
      <c r="GX41" s="75"/>
      <c r="GY41" s="26"/>
      <c r="GZ41" s="75"/>
      <c r="HA41" s="75"/>
      <c r="HB41" s="75"/>
      <c r="HC41" s="26"/>
      <c r="HD41" s="75"/>
      <c r="HE41" s="75"/>
      <c r="HF41" s="75"/>
      <c r="HG41" s="26"/>
      <c r="HH41" s="75"/>
      <c r="HI41" s="75"/>
      <c r="HJ41" s="75"/>
      <c r="HK41" s="26"/>
      <c r="HL41" s="75"/>
      <c r="HM41" s="75"/>
      <c r="HN41" s="75"/>
      <c r="HO41" s="26"/>
      <c r="HP41" s="75"/>
      <c r="HQ41" s="75"/>
      <c r="HR41" s="75"/>
      <c r="HS41" s="26"/>
      <c r="HT41" s="75"/>
      <c r="HU41" s="75"/>
      <c r="HV41" s="75"/>
      <c r="HW41" s="26"/>
      <c r="HX41" s="75"/>
      <c r="HY41" s="75"/>
      <c r="HZ41" s="75"/>
      <c r="IA41" s="26"/>
      <c r="IB41" s="75"/>
      <c r="IC41" s="75"/>
      <c r="ID41" s="75"/>
      <c r="IE41" s="26"/>
      <c r="IF41" s="75"/>
      <c r="IG41" s="75"/>
      <c r="IH41" s="75"/>
      <c r="II41" s="26"/>
      <c r="IJ41" s="75"/>
      <c r="IK41" s="75"/>
      <c r="IL41" s="75"/>
      <c r="IM41" s="26"/>
      <c r="IN41" s="75"/>
      <c r="IO41" s="75"/>
      <c r="IP41" s="75"/>
      <c r="IQ41" s="26"/>
      <c r="IR41" s="75"/>
      <c r="IS41" s="75"/>
      <c r="IT41" s="75"/>
      <c r="IU41" s="26"/>
      <c r="IV41" s="75"/>
      <c r="IW41" s="75"/>
      <c r="IX41" s="75"/>
      <c r="IY41" s="26"/>
      <c r="IZ41" s="75"/>
      <c r="JA41" s="75"/>
      <c r="JB41" s="75"/>
      <c r="JC41" s="26"/>
      <c r="JD41" s="75"/>
      <c r="JE41" s="75"/>
      <c r="JF41" s="75"/>
      <c r="JG41" s="26"/>
      <c r="JH41" s="75"/>
      <c r="JI41" s="75"/>
      <c r="JJ41" s="75"/>
      <c r="JK41" s="26"/>
      <c r="JL41" s="75"/>
      <c r="JM41" s="75"/>
      <c r="JN41" s="75"/>
      <c r="JO41" s="26"/>
      <c r="JP41" s="75"/>
      <c r="JQ41" s="75"/>
      <c r="JR41" s="75"/>
      <c r="JS41" s="26"/>
      <c r="JT41" s="75"/>
      <c r="JU41" s="75"/>
      <c r="JV41" s="75"/>
      <c r="JW41" s="26"/>
      <c r="JX41" s="75"/>
      <c r="JY41" s="75"/>
      <c r="JZ41" s="75"/>
      <c r="KA41" s="26"/>
      <c r="KB41" s="75"/>
      <c r="KC41" s="75"/>
      <c r="KD41" s="75"/>
      <c r="KE41" s="26"/>
      <c r="KF41" s="75"/>
      <c r="KG41" s="75"/>
      <c r="KH41" s="75"/>
      <c r="KI41" s="26"/>
      <c r="KJ41" s="75"/>
      <c r="KK41" s="75"/>
      <c r="KL41" s="75"/>
      <c r="KM41" s="26"/>
      <c r="KN41" s="75"/>
      <c r="KO41" s="75"/>
      <c r="KP41" s="75"/>
      <c r="KQ41" s="26"/>
      <c r="KR41" s="75"/>
      <c r="KS41" s="75"/>
      <c r="KT41" s="75"/>
      <c r="KU41" s="26"/>
      <c r="KV41" s="75"/>
      <c r="KW41" s="75"/>
      <c r="KX41" s="75"/>
      <c r="KY41" s="26"/>
      <c r="KZ41" s="75"/>
      <c r="LA41" s="75"/>
      <c r="LB41" s="75"/>
      <c r="LC41" s="26"/>
      <c r="LD41" s="75"/>
      <c r="LE41" s="75"/>
      <c r="LF41" s="75"/>
      <c r="LG41" s="26"/>
      <c r="LH41" s="75"/>
      <c r="LI41" s="75"/>
      <c r="LJ41" s="75"/>
      <c r="LK41" s="26"/>
      <c r="LL41" s="75"/>
      <c r="LM41" s="75"/>
      <c r="LN41" s="75"/>
      <c r="LO41" s="26"/>
      <c r="LP41" s="75"/>
      <c r="LQ41" s="75"/>
      <c r="LR41" s="75"/>
      <c r="LS41" s="26"/>
      <c r="LT41" s="75"/>
      <c r="LU41" s="75"/>
      <c r="LV41" s="75"/>
      <c r="LW41" s="26"/>
      <c r="LX41" s="75"/>
      <c r="LY41" s="75"/>
      <c r="LZ41" s="75"/>
      <c r="MA41" s="26"/>
    </row>
    <row r="42" spans="1:339" ht="15.75" x14ac:dyDescent="0.25">
      <c r="A42" s="22" t="s">
        <v>172</v>
      </c>
      <c r="B42" s="30">
        <f t="shared" si="23"/>
        <v>0</v>
      </c>
      <c r="C42" s="30">
        <f t="shared" si="16"/>
        <v>0</v>
      </c>
      <c r="D42" s="30">
        <f t="shared" si="34"/>
        <v>0</v>
      </c>
      <c r="E42" s="30">
        <f t="shared" si="35"/>
        <v>0</v>
      </c>
      <c r="F42" s="30">
        <f t="shared" si="17"/>
        <v>0</v>
      </c>
      <c r="G42" s="27"/>
      <c r="H42" s="75"/>
      <c r="I42" s="75"/>
      <c r="J42" s="75"/>
      <c r="K42" s="75"/>
      <c r="L42" s="75"/>
      <c r="M42" s="75"/>
      <c r="N42" s="75"/>
      <c r="O42" s="75"/>
      <c r="P42" s="75"/>
      <c r="Q42" s="75"/>
      <c r="R42" s="75"/>
      <c r="S42" s="26"/>
      <c r="T42" s="75"/>
      <c r="U42" s="75"/>
      <c r="V42" s="75"/>
      <c r="W42" s="26"/>
      <c r="X42" s="75"/>
      <c r="Y42" s="75"/>
      <c r="Z42" s="75"/>
      <c r="AA42" s="26"/>
      <c r="AB42" s="75"/>
      <c r="AC42" s="75"/>
      <c r="AD42" s="75"/>
      <c r="AE42" s="26"/>
      <c r="AF42" s="26"/>
      <c r="AG42" s="75"/>
      <c r="AH42" s="75"/>
      <c r="AI42" s="75"/>
      <c r="AJ42" s="75"/>
      <c r="AK42" s="75"/>
      <c r="AL42" s="75"/>
      <c r="AM42" s="75"/>
      <c r="AN42" s="75"/>
      <c r="AO42" s="75"/>
      <c r="AP42" s="75"/>
      <c r="AQ42" s="26"/>
      <c r="AR42" s="26"/>
      <c r="AS42" s="75"/>
      <c r="AT42" s="75"/>
      <c r="AU42" s="26"/>
      <c r="AV42" s="26"/>
      <c r="AW42" s="75"/>
      <c r="AX42" s="75"/>
      <c r="AY42" s="26"/>
      <c r="AZ42" s="26"/>
      <c r="BA42" s="75"/>
      <c r="BB42" s="75"/>
      <c r="BC42" s="26"/>
      <c r="BD42" s="26"/>
      <c r="BE42" s="75"/>
      <c r="BF42" s="75"/>
      <c r="BG42" s="26"/>
      <c r="BH42" s="75"/>
      <c r="BI42" s="75"/>
      <c r="BJ42" s="75"/>
      <c r="BK42" s="26"/>
      <c r="BL42" s="75"/>
      <c r="BM42" s="75"/>
      <c r="BN42" s="75"/>
      <c r="BO42" s="26"/>
      <c r="BP42" s="26"/>
      <c r="BQ42" s="75"/>
      <c r="BR42" s="75"/>
      <c r="BS42" s="26"/>
      <c r="BT42" s="26"/>
      <c r="BU42" s="75"/>
      <c r="BV42" s="75"/>
      <c r="BW42" s="26"/>
      <c r="BX42" s="26"/>
      <c r="BY42" s="75"/>
      <c r="BZ42" s="75"/>
      <c r="CA42" s="26"/>
      <c r="CB42" s="26"/>
      <c r="CC42" s="75"/>
      <c r="CD42" s="75"/>
      <c r="CE42" s="26"/>
      <c r="CF42" s="26"/>
      <c r="CG42" s="75"/>
      <c r="CH42" s="75"/>
      <c r="CI42" s="26"/>
      <c r="CJ42" s="75"/>
      <c r="CK42" s="75"/>
      <c r="CL42" s="75"/>
      <c r="CM42" s="26"/>
      <c r="CN42" s="26"/>
      <c r="CO42" s="75"/>
      <c r="CP42" s="75"/>
      <c r="CQ42" s="26"/>
      <c r="CR42" s="26"/>
      <c r="CS42" s="75"/>
      <c r="CT42" s="75"/>
      <c r="CU42" s="326"/>
      <c r="CV42" s="326"/>
      <c r="CW42" s="75"/>
      <c r="CX42" s="75"/>
      <c r="CY42" s="26"/>
      <c r="CZ42" s="26"/>
      <c r="DA42" s="75"/>
      <c r="DB42" s="75"/>
      <c r="DC42" s="26"/>
      <c r="DD42" s="26"/>
      <c r="DE42" s="75"/>
      <c r="DF42" s="75"/>
      <c r="DG42" s="26"/>
      <c r="DH42" s="26"/>
      <c r="DI42" s="75"/>
      <c r="DJ42" s="75"/>
      <c r="DK42" s="26"/>
      <c r="DL42" s="26"/>
      <c r="DM42" s="75"/>
      <c r="DN42" s="75"/>
      <c r="DO42" s="26"/>
      <c r="DP42" s="26"/>
      <c r="DQ42" s="75"/>
      <c r="DR42" s="75"/>
      <c r="DS42" s="26"/>
      <c r="DT42" s="26"/>
      <c r="DU42" s="75"/>
      <c r="DV42" s="75"/>
      <c r="DW42" s="26"/>
      <c r="DX42" s="26"/>
      <c r="DY42" s="75"/>
      <c r="DZ42" s="75"/>
      <c r="EA42" s="26"/>
      <c r="EB42" s="26"/>
      <c r="EC42" s="75"/>
      <c r="ED42" s="75"/>
      <c r="EE42" s="26"/>
      <c r="EF42" s="75"/>
      <c r="EG42" s="75"/>
      <c r="EH42" s="75"/>
      <c r="EI42" s="26"/>
      <c r="EJ42" s="75"/>
      <c r="EK42" s="75"/>
      <c r="EL42" s="75"/>
      <c r="EM42" s="26"/>
      <c r="EN42" s="75"/>
      <c r="EO42" s="75"/>
      <c r="EP42" s="75"/>
      <c r="EQ42" s="26"/>
      <c r="ER42" s="26"/>
      <c r="ES42" s="75"/>
      <c r="ET42" s="75"/>
      <c r="EU42" s="26"/>
      <c r="EV42" s="26"/>
      <c r="EW42" s="75"/>
      <c r="EX42" s="75"/>
      <c r="EY42" s="26"/>
      <c r="EZ42" s="26"/>
      <c r="FA42" s="75"/>
      <c r="FB42" s="75"/>
      <c r="FC42" s="26"/>
      <c r="FD42" s="26"/>
      <c r="FE42" s="75"/>
      <c r="FF42" s="75"/>
      <c r="FG42" s="26"/>
      <c r="FH42" s="75"/>
      <c r="FI42" s="75"/>
      <c r="FJ42" s="75"/>
      <c r="FK42" s="26"/>
      <c r="FL42" s="75"/>
      <c r="FM42" s="75"/>
      <c r="FN42" s="75"/>
      <c r="FO42" s="26"/>
      <c r="FP42" s="75"/>
      <c r="FQ42" s="75"/>
      <c r="FR42" s="75"/>
      <c r="FS42" s="26"/>
      <c r="FT42" s="75"/>
      <c r="FU42" s="75"/>
      <c r="FV42" s="75"/>
      <c r="FW42" s="26"/>
      <c r="FX42" s="75"/>
      <c r="FY42" s="75"/>
      <c r="FZ42" s="75"/>
      <c r="GA42" s="26"/>
      <c r="GB42" s="75"/>
      <c r="GC42" s="75"/>
      <c r="GD42" s="75"/>
      <c r="GE42" s="26"/>
      <c r="GF42" s="75"/>
      <c r="GG42" s="75"/>
      <c r="GH42" s="75"/>
      <c r="GI42" s="26"/>
      <c r="GJ42" s="75"/>
      <c r="GK42" s="75"/>
      <c r="GL42" s="75"/>
      <c r="GM42" s="26"/>
      <c r="GN42" s="75"/>
      <c r="GO42" s="75"/>
      <c r="GP42" s="75"/>
      <c r="GQ42" s="26"/>
      <c r="GR42" s="75"/>
      <c r="GS42" s="75"/>
      <c r="GT42" s="75"/>
      <c r="GU42" s="26"/>
      <c r="GV42" s="75"/>
      <c r="GW42" s="75"/>
      <c r="GX42" s="75"/>
      <c r="GY42" s="26"/>
      <c r="GZ42" s="75"/>
      <c r="HA42" s="75"/>
      <c r="HB42" s="75"/>
      <c r="HC42" s="26"/>
      <c r="HD42" s="75"/>
      <c r="HE42" s="75"/>
      <c r="HF42" s="75"/>
      <c r="HG42" s="26"/>
      <c r="HH42" s="75"/>
      <c r="HI42" s="75"/>
      <c r="HJ42" s="75"/>
      <c r="HK42" s="26"/>
      <c r="HL42" s="75"/>
      <c r="HM42" s="75"/>
      <c r="HN42" s="75"/>
      <c r="HO42" s="26"/>
      <c r="HP42" s="75"/>
      <c r="HQ42" s="75"/>
      <c r="HR42" s="75"/>
      <c r="HS42" s="26"/>
      <c r="HT42" s="75"/>
      <c r="HU42" s="75"/>
      <c r="HV42" s="75"/>
      <c r="HW42" s="26"/>
      <c r="HX42" s="75"/>
      <c r="HY42" s="75"/>
      <c r="HZ42" s="75"/>
      <c r="IA42" s="26"/>
      <c r="IB42" s="75"/>
      <c r="IC42" s="75"/>
      <c r="ID42" s="75"/>
      <c r="IE42" s="26"/>
      <c r="IF42" s="75"/>
      <c r="IG42" s="75"/>
      <c r="IH42" s="75"/>
      <c r="II42" s="26"/>
      <c r="IJ42" s="75"/>
      <c r="IK42" s="75"/>
      <c r="IL42" s="75"/>
      <c r="IM42" s="26"/>
      <c r="IN42" s="75"/>
      <c r="IO42" s="75"/>
      <c r="IP42" s="75"/>
      <c r="IQ42" s="26"/>
      <c r="IR42" s="75"/>
      <c r="IS42" s="75"/>
      <c r="IT42" s="75"/>
      <c r="IU42" s="26"/>
      <c r="IV42" s="75"/>
      <c r="IW42" s="75"/>
      <c r="IX42" s="75"/>
      <c r="IY42" s="26"/>
      <c r="IZ42" s="75"/>
      <c r="JA42" s="75"/>
      <c r="JB42" s="75"/>
      <c r="JC42" s="26"/>
      <c r="JD42" s="75"/>
      <c r="JE42" s="75"/>
      <c r="JF42" s="75"/>
      <c r="JG42" s="26"/>
      <c r="JH42" s="75"/>
      <c r="JI42" s="75"/>
      <c r="JJ42" s="75"/>
      <c r="JK42" s="26"/>
      <c r="JL42" s="75"/>
      <c r="JM42" s="75"/>
      <c r="JN42" s="75"/>
      <c r="JO42" s="26"/>
      <c r="JP42" s="75"/>
      <c r="JQ42" s="75"/>
      <c r="JR42" s="75"/>
      <c r="JS42" s="26"/>
      <c r="JT42" s="75"/>
      <c r="JU42" s="75"/>
      <c r="JV42" s="75"/>
      <c r="JW42" s="26"/>
      <c r="JX42" s="75"/>
      <c r="JY42" s="75"/>
      <c r="JZ42" s="75"/>
      <c r="KA42" s="26"/>
      <c r="KB42" s="75"/>
      <c r="KC42" s="75"/>
      <c r="KD42" s="75"/>
      <c r="KE42" s="26"/>
      <c r="KF42" s="75"/>
      <c r="KG42" s="75"/>
      <c r="KH42" s="75"/>
      <c r="KI42" s="26"/>
      <c r="KJ42" s="75"/>
      <c r="KK42" s="75"/>
      <c r="KL42" s="75"/>
      <c r="KM42" s="26"/>
      <c r="KN42" s="75"/>
      <c r="KO42" s="75"/>
      <c r="KP42" s="75"/>
      <c r="KQ42" s="26"/>
      <c r="KR42" s="75"/>
      <c r="KS42" s="75"/>
      <c r="KT42" s="75"/>
      <c r="KU42" s="26"/>
      <c r="KV42" s="75"/>
      <c r="KW42" s="75"/>
      <c r="KX42" s="75"/>
      <c r="KY42" s="26"/>
      <c r="KZ42" s="75"/>
      <c r="LA42" s="75"/>
      <c r="LB42" s="75"/>
      <c r="LC42" s="26"/>
      <c r="LD42" s="75"/>
      <c r="LE42" s="75"/>
      <c r="LF42" s="75"/>
      <c r="LG42" s="26"/>
      <c r="LH42" s="75"/>
      <c r="LI42" s="75"/>
      <c r="LJ42" s="75"/>
      <c r="LK42" s="26"/>
      <c r="LL42" s="75"/>
      <c r="LM42" s="75"/>
      <c r="LN42" s="75"/>
      <c r="LO42" s="26"/>
      <c r="LP42" s="75"/>
      <c r="LQ42" s="75"/>
      <c r="LR42" s="75"/>
      <c r="LS42" s="26"/>
      <c r="LT42" s="75"/>
      <c r="LU42" s="75"/>
      <c r="LV42" s="75"/>
      <c r="LW42" s="26"/>
      <c r="LX42" s="75"/>
      <c r="LY42" s="75"/>
      <c r="LZ42" s="75"/>
      <c r="MA42" s="26"/>
    </row>
    <row r="43" spans="1:339" s="18" customFormat="1" ht="31.5" x14ac:dyDescent="0.25">
      <c r="A43" s="148" t="s">
        <v>178</v>
      </c>
      <c r="B43" s="75">
        <f t="shared" si="23"/>
        <v>4920</v>
      </c>
      <c r="C43" s="75">
        <f t="shared" si="16"/>
        <v>146718.88696</v>
      </c>
      <c r="D43" s="75">
        <f t="shared" si="34"/>
        <v>144785.33089000001</v>
      </c>
      <c r="E43" s="75">
        <f t="shared" si="35"/>
        <v>1933.5560700000001</v>
      </c>
      <c r="F43" s="75">
        <f t="shared" si="17"/>
        <v>72962.677200000006</v>
      </c>
      <c r="G43" s="29">
        <f>F43/C43*100</f>
        <v>49.729573820916343</v>
      </c>
      <c r="H43" s="29">
        <f>H44+H45+H46</f>
        <v>0</v>
      </c>
      <c r="I43" s="29">
        <f>I44+I45+I46</f>
        <v>0</v>
      </c>
      <c r="J43" s="29">
        <f>J44+J45+J46</f>
        <v>0</v>
      </c>
      <c r="K43" s="29"/>
      <c r="L43" s="29">
        <f>L44+L45+L46</f>
        <v>1069.7</v>
      </c>
      <c r="M43" s="29">
        <f>M44+M45+M46</f>
        <v>1069.7</v>
      </c>
      <c r="N43" s="29">
        <f>N44+N45+N46</f>
        <v>1069.7</v>
      </c>
      <c r="O43" s="28">
        <f>N43/M43*100</f>
        <v>100</v>
      </c>
      <c r="P43" s="29">
        <f>P44+P45+P46</f>
        <v>212</v>
      </c>
      <c r="Q43" s="29">
        <f>Q44+Q45+Q46</f>
        <v>212</v>
      </c>
      <c r="R43" s="29">
        <f>R44+R45+R46</f>
        <v>169.6</v>
      </c>
      <c r="S43" s="28">
        <f>R43/Q43*100</f>
        <v>80</v>
      </c>
      <c r="T43" s="29">
        <f>T44+T45+T46</f>
        <v>996</v>
      </c>
      <c r="U43" s="29">
        <f>U44+U45+U46</f>
        <v>996</v>
      </c>
      <c r="V43" s="29">
        <f>V44+V45+V46</f>
        <v>796.8</v>
      </c>
      <c r="W43" s="28">
        <f>V43/U43*100</f>
        <v>80</v>
      </c>
      <c r="X43" s="29">
        <f>X44+X45+X46</f>
        <v>190</v>
      </c>
      <c r="Y43" s="29">
        <f>Y44+Y45+Y46</f>
        <v>190</v>
      </c>
      <c r="Z43" s="29">
        <f>Z44+Z45+Z46</f>
        <v>152</v>
      </c>
      <c r="AA43" s="28">
        <f>Z43/Y43*100</f>
        <v>80</v>
      </c>
      <c r="AB43" s="29">
        <f>AB44+AB45+AB46</f>
        <v>94</v>
      </c>
      <c r="AC43" s="29">
        <f>AC44+AC45+AC46</f>
        <v>94</v>
      </c>
      <c r="AD43" s="29">
        <f>AD44+AD45+AD46</f>
        <v>69.915999999999997</v>
      </c>
      <c r="AE43" s="28">
        <f>AD43/AC43*100</f>
        <v>74.378723404255325</v>
      </c>
      <c r="AF43" s="28"/>
      <c r="AG43" s="29">
        <f t="shared" ref="AG43:AP43" si="92">AG44+AG45+AG46</f>
        <v>0</v>
      </c>
      <c r="AH43" s="29">
        <f t="shared" si="92"/>
        <v>0</v>
      </c>
      <c r="AI43" s="29">
        <f t="shared" si="92"/>
        <v>0</v>
      </c>
      <c r="AJ43" s="29">
        <f t="shared" si="92"/>
        <v>0</v>
      </c>
      <c r="AK43" s="29">
        <f t="shared" si="92"/>
        <v>0</v>
      </c>
      <c r="AL43" s="29">
        <f t="shared" si="92"/>
        <v>0</v>
      </c>
      <c r="AM43" s="29">
        <f t="shared" si="92"/>
        <v>0</v>
      </c>
      <c r="AN43" s="29">
        <f t="shared" si="92"/>
        <v>0</v>
      </c>
      <c r="AO43" s="29">
        <f t="shared" si="92"/>
        <v>1500</v>
      </c>
      <c r="AP43" s="29">
        <f t="shared" si="92"/>
        <v>1357.9159099999999</v>
      </c>
      <c r="AQ43" s="28">
        <f>AP43/AO43*100</f>
        <v>90.527727333333331</v>
      </c>
      <c r="AR43" s="28"/>
      <c r="AS43" s="29">
        <f>AS44+AS45+AS46</f>
        <v>0</v>
      </c>
      <c r="AT43" s="29">
        <f>AT44+AT45+AT46</f>
        <v>0</v>
      </c>
      <c r="AU43" s="28"/>
      <c r="AV43" s="28"/>
      <c r="AW43" s="29">
        <f>AW44+AW45+AW46</f>
        <v>0</v>
      </c>
      <c r="AX43" s="29">
        <f>AX44+AX45+AX46</f>
        <v>0</v>
      </c>
      <c r="AY43" s="28"/>
      <c r="AZ43" s="28"/>
      <c r="BA43" s="29">
        <f>BA44+BA45+BA46</f>
        <v>120000</v>
      </c>
      <c r="BB43" s="29">
        <f>BB44+BB45+BB46</f>
        <v>59785.944149999996</v>
      </c>
      <c r="BC43" s="28">
        <f>BB43/BA43*100</f>
        <v>49.821620124999995</v>
      </c>
      <c r="BD43" s="28"/>
      <c r="BE43" s="29">
        <f>BE44+BE45+BE46</f>
        <v>0</v>
      </c>
      <c r="BF43" s="29">
        <f>BF44+BF45+BF46</f>
        <v>0</v>
      </c>
      <c r="BG43" s="28"/>
      <c r="BH43" s="29"/>
      <c r="BI43" s="29"/>
      <c r="BJ43" s="29"/>
      <c r="BK43" s="28"/>
      <c r="BL43" s="29">
        <f>BL44+BL45+BL46</f>
        <v>1108.3</v>
      </c>
      <c r="BM43" s="29">
        <f>BM44+BM45+BM46</f>
        <v>1108.3</v>
      </c>
      <c r="BN43" s="29">
        <f>BN44+BN45+BN46</f>
        <v>985.25068999999996</v>
      </c>
      <c r="BO43" s="28">
        <f>BN43/BM43*100</f>
        <v>88.897472705946043</v>
      </c>
      <c r="BP43" s="28"/>
      <c r="BQ43" s="29">
        <f>BQ44+BQ45+BQ46</f>
        <v>0</v>
      </c>
      <c r="BR43" s="29">
        <f>BR44+BR45+BR46</f>
        <v>0</v>
      </c>
      <c r="BS43" s="28"/>
      <c r="BT43" s="28"/>
      <c r="BU43" s="29">
        <f>BU44+BU45+BU46</f>
        <v>0</v>
      </c>
      <c r="BV43" s="29">
        <f>BV44+BV45+BV46</f>
        <v>0</v>
      </c>
      <c r="BW43" s="28"/>
      <c r="BX43" s="28"/>
      <c r="BY43" s="29">
        <f>BY44+BY45+BY46</f>
        <v>0</v>
      </c>
      <c r="BZ43" s="29">
        <f>BZ44+BZ45+BZ46</f>
        <v>0</v>
      </c>
      <c r="CA43" s="28"/>
      <c r="CB43" s="28"/>
      <c r="CC43" s="29">
        <f>CC44+CC45+CC46</f>
        <v>0</v>
      </c>
      <c r="CD43" s="29">
        <f>CD44+CD45+CD46</f>
        <v>0</v>
      </c>
      <c r="CE43" s="28"/>
      <c r="CF43" s="28"/>
      <c r="CG43" s="29">
        <f>CG44+CG45+CG46</f>
        <v>0</v>
      </c>
      <c r="CH43" s="29">
        <f>CH44+CH45+CH46</f>
        <v>0</v>
      </c>
      <c r="CI43" s="28"/>
      <c r="CJ43" s="29">
        <f>CJ44+CJ45+CJ46</f>
        <v>0</v>
      </c>
      <c r="CK43" s="29">
        <f>CK44+CK45+CK46</f>
        <v>0</v>
      </c>
      <c r="CL43" s="29">
        <f>CL44+CL45+CL46</f>
        <v>0</v>
      </c>
      <c r="CM43" s="28"/>
      <c r="CN43" s="28"/>
      <c r="CO43" s="29">
        <f>CO44+CO45+CO46</f>
        <v>0</v>
      </c>
      <c r="CP43" s="29">
        <f>CP44+CP45+CP46</f>
        <v>0</v>
      </c>
      <c r="CQ43" s="28"/>
      <c r="CR43" s="28"/>
      <c r="CS43" s="29">
        <f>CS44+CS45+CS46</f>
        <v>0</v>
      </c>
      <c r="CT43" s="29">
        <f>CT44+CT45+CT46</f>
        <v>0</v>
      </c>
      <c r="CU43" s="165"/>
      <c r="CV43" s="165"/>
      <c r="CW43" s="29">
        <f>CW44+CW45+CW46</f>
        <v>0</v>
      </c>
      <c r="CX43" s="29">
        <f>CX44+CX45+CX46</f>
        <v>0</v>
      </c>
      <c r="CY43" s="28"/>
      <c r="CZ43" s="28"/>
      <c r="DA43" s="29">
        <f>DA44+DA45+DA46</f>
        <v>0</v>
      </c>
      <c r="DB43" s="29">
        <f>DB44+DB45+DB46</f>
        <v>0</v>
      </c>
      <c r="DC43" s="28"/>
      <c r="DD43" s="28"/>
      <c r="DE43" s="29">
        <f>DE44+DE45+DE46</f>
        <v>0</v>
      </c>
      <c r="DF43" s="29">
        <f>DF44+DF45+DF46</f>
        <v>0</v>
      </c>
      <c r="DG43" s="28"/>
      <c r="DH43" s="28"/>
      <c r="DI43" s="29"/>
      <c r="DJ43" s="29"/>
      <c r="DK43" s="28"/>
      <c r="DL43" s="28"/>
      <c r="DM43" s="29">
        <f>DM44+DM45+DM46</f>
        <v>634.4</v>
      </c>
      <c r="DN43" s="29">
        <f>DN44+DN45+DN46</f>
        <v>434.47469000000001</v>
      </c>
      <c r="DO43" s="28">
        <f>DN43/DM43*100</f>
        <v>68.485922131147547</v>
      </c>
      <c r="DP43" s="28"/>
      <c r="DQ43" s="29"/>
      <c r="DR43" s="29"/>
      <c r="DS43" s="28"/>
      <c r="DT43" s="28"/>
      <c r="DU43" s="29"/>
      <c r="DV43" s="29"/>
      <c r="DW43" s="28"/>
      <c r="DX43" s="28"/>
      <c r="DY43" s="29"/>
      <c r="DZ43" s="29"/>
      <c r="EA43" s="28"/>
      <c r="EB43" s="28"/>
      <c r="EC43" s="29"/>
      <c r="ED43" s="29"/>
      <c r="EE43" s="28"/>
      <c r="EF43" s="29">
        <f>EF44+EF45+EF46</f>
        <v>1250</v>
      </c>
      <c r="EG43" s="29">
        <f>EG44+EG45+EG46</f>
        <v>1250</v>
      </c>
      <c r="EH43" s="29">
        <f>EH44+EH45+EH46</f>
        <v>1250</v>
      </c>
      <c r="EI43" s="28">
        <f>EH43/EG43*100</f>
        <v>100</v>
      </c>
      <c r="EJ43" s="29"/>
      <c r="EK43" s="29">
        <f>EK44+EK45+EK46</f>
        <v>0</v>
      </c>
      <c r="EL43" s="29">
        <f>EL44+EL45+EL46</f>
        <v>0</v>
      </c>
      <c r="EM43" s="28"/>
      <c r="EN43" s="29"/>
      <c r="EO43" s="29">
        <f>EO44+EO45+EO46</f>
        <v>0</v>
      </c>
      <c r="EP43" s="29">
        <f>EP44+EP45+EP46</f>
        <v>0</v>
      </c>
      <c r="EQ43" s="28"/>
      <c r="ER43" s="28"/>
      <c r="ES43" s="29">
        <f>ES44+ES45+ES46</f>
        <v>0</v>
      </c>
      <c r="ET43" s="29">
        <f>ET44+ET45+ET46</f>
        <v>0</v>
      </c>
      <c r="EU43" s="28"/>
      <c r="EV43" s="28"/>
      <c r="EW43" s="29">
        <f>EW44+EW45+EW46</f>
        <v>0</v>
      </c>
      <c r="EX43" s="29">
        <f>EX44+EX45+EX46</f>
        <v>0</v>
      </c>
      <c r="EY43" s="28"/>
      <c r="EZ43" s="28"/>
      <c r="FA43" s="29">
        <f>FA44+FA45+FA46</f>
        <v>2277</v>
      </c>
      <c r="FB43" s="29">
        <f>FB44+FB45+FB46</f>
        <v>2277</v>
      </c>
      <c r="FC43" s="28">
        <f>FB43/FA43*100</f>
        <v>100</v>
      </c>
      <c r="FD43" s="28"/>
      <c r="FE43" s="29">
        <f>FE44+FE45+FE46</f>
        <v>0</v>
      </c>
      <c r="FF43" s="29">
        <f>FF44+FF45+FF46</f>
        <v>0</v>
      </c>
      <c r="FG43" s="28"/>
      <c r="FH43" s="29"/>
      <c r="FI43" s="29">
        <f>FI44+FI45+FI46</f>
        <v>1029.0999999999999</v>
      </c>
      <c r="FJ43" s="29">
        <f>FJ44+FJ45+FJ46</f>
        <v>698.11</v>
      </c>
      <c r="FK43" s="28">
        <f>FJ43/FI43*100</f>
        <v>67.836944903313579</v>
      </c>
      <c r="FL43" s="29"/>
      <c r="FM43" s="29">
        <f>FM44+FM45+FM46</f>
        <v>0</v>
      </c>
      <c r="FN43" s="29">
        <f>FN44+FN45+FN46</f>
        <v>0</v>
      </c>
      <c r="FO43" s="28"/>
      <c r="FP43" s="29"/>
      <c r="FQ43" s="29">
        <f>FQ44+FQ45+FQ46</f>
        <v>1448.6920700000001</v>
      </c>
      <c r="FR43" s="29">
        <f>FR44+FR45+FR46</f>
        <v>1448.6920700000001</v>
      </c>
      <c r="FS43" s="28">
        <f>FR43/FQ43*100</f>
        <v>100</v>
      </c>
      <c r="FT43" s="29"/>
      <c r="FU43" s="29">
        <f>FU44+FU45+FU46</f>
        <v>204</v>
      </c>
      <c r="FV43" s="29">
        <f>FV44+FV45+FV46</f>
        <v>204</v>
      </c>
      <c r="FW43" s="28">
        <f>FV43/FU43*100</f>
        <v>100</v>
      </c>
      <c r="FX43" s="29"/>
      <c r="FY43" s="29"/>
      <c r="FZ43" s="29"/>
      <c r="GA43" s="28"/>
      <c r="GB43" s="29"/>
      <c r="GC43" s="29"/>
      <c r="GD43" s="29"/>
      <c r="GE43" s="28"/>
      <c r="GF43" s="29"/>
      <c r="GG43" s="29">
        <f>GG44+GG45+GG46</f>
        <v>0</v>
      </c>
      <c r="GH43" s="29">
        <f>GH44+GH45+GH46</f>
        <v>0</v>
      </c>
      <c r="GI43" s="28"/>
      <c r="GJ43" s="29"/>
      <c r="GK43" s="29">
        <f>GK44+GK45+GK46</f>
        <v>60</v>
      </c>
      <c r="GL43" s="29">
        <f>GL44+GL45+GL46</f>
        <v>60</v>
      </c>
      <c r="GM43" s="28">
        <f>GL43/GK43*100</f>
        <v>100</v>
      </c>
      <c r="GN43" s="29"/>
      <c r="GO43" s="29"/>
      <c r="GP43" s="29"/>
      <c r="GQ43" s="28"/>
      <c r="GR43" s="29"/>
      <c r="GS43" s="29">
        <f>GS44+GS45+GS46</f>
        <v>0</v>
      </c>
      <c r="GT43" s="29">
        <f>GT44+GT45+GT46</f>
        <v>0</v>
      </c>
      <c r="GU43" s="28"/>
      <c r="GV43" s="29"/>
      <c r="GW43" s="29">
        <f>GW44+GW45+GW46</f>
        <v>8837.1819199999991</v>
      </c>
      <c r="GX43" s="29">
        <f>GX44+GX45+GX46</f>
        <v>1791.9496899999999</v>
      </c>
      <c r="GY43" s="28">
        <f t="shared" si="77"/>
        <v>20.277388269494853</v>
      </c>
      <c r="GZ43" s="29"/>
      <c r="HA43" s="29">
        <f>HA44+HA45+HA46</f>
        <v>2078.3719999999998</v>
      </c>
      <c r="HB43" s="29">
        <f>HB44+HB45+HB46</f>
        <v>0</v>
      </c>
      <c r="HC43" s="28">
        <f>HB43/HA43*100</f>
        <v>0</v>
      </c>
      <c r="HD43" s="29"/>
      <c r="HE43" s="29">
        <f>HE44+HE45+HE46</f>
        <v>0</v>
      </c>
      <c r="HF43" s="29">
        <f>HF44+HF45+HF46</f>
        <v>0</v>
      </c>
      <c r="HG43" s="28"/>
      <c r="HH43" s="29"/>
      <c r="HI43" s="29">
        <f>HI44+HI45+HI46</f>
        <v>0</v>
      </c>
      <c r="HJ43" s="29">
        <f>HJ44+HJ45+HJ46</f>
        <v>0</v>
      </c>
      <c r="HK43" s="28"/>
      <c r="HL43" s="29"/>
      <c r="HM43" s="29">
        <f>HM44+HM45+HM46</f>
        <v>0</v>
      </c>
      <c r="HN43" s="29">
        <f>HN44+HN45+HN46</f>
        <v>0</v>
      </c>
      <c r="HO43" s="28"/>
      <c r="HP43" s="29"/>
      <c r="HQ43" s="29">
        <f>HQ44+HQ45+HQ46</f>
        <v>2070.4</v>
      </c>
      <c r="HR43" s="29">
        <f>HR44+HR45+HR46</f>
        <v>0</v>
      </c>
      <c r="HS43" s="28"/>
      <c r="HT43" s="29"/>
      <c r="HU43" s="29">
        <f>HU44+HU45+HU46</f>
        <v>0</v>
      </c>
      <c r="HV43" s="29">
        <f>HV44+HV45+HV46</f>
        <v>0</v>
      </c>
      <c r="HW43" s="28"/>
      <c r="HX43" s="29"/>
      <c r="HY43" s="29">
        <f>HY44+HY45+HY46</f>
        <v>170.3</v>
      </c>
      <c r="HZ43" s="29">
        <f>HZ44+HZ45+HZ46</f>
        <v>0</v>
      </c>
      <c r="IA43" s="28"/>
      <c r="IB43" s="29"/>
      <c r="IC43" s="29">
        <f>IC44+IC45+IC46</f>
        <v>0</v>
      </c>
      <c r="ID43" s="29">
        <f>ID44+ID45+ID46</f>
        <v>0</v>
      </c>
      <c r="IE43" s="28"/>
      <c r="IF43" s="29"/>
      <c r="IG43" s="29">
        <f>IG44+IG45+IG46</f>
        <v>0</v>
      </c>
      <c r="IH43" s="29">
        <f>IH44+IH45+IH46</f>
        <v>0</v>
      </c>
      <c r="II43" s="28"/>
      <c r="IJ43" s="29"/>
      <c r="IK43" s="29">
        <f>IK44+IK45+IK46</f>
        <v>0</v>
      </c>
      <c r="IL43" s="29">
        <f>IL44+IL45+IL46</f>
        <v>0</v>
      </c>
      <c r="IM43" s="28"/>
      <c r="IN43" s="29"/>
      <c r="IO43" s="29">
        <f>IO44+IO45+IO46</f>
        <v>0</v>
      </c>
      <c r="IP43" s="29">
        <f>IP44+IP45+IP46</f>
        <v>0</v>
      </c>
      <c r="IQ43" s="28"/>
      <c r="IR43" s="29"/>
      <c r="IS43" s="29">
        <f>IS44+IS45+IS46</f>
        <v>0</v>
      </c>
      <c r="IT43" s="29">
        <f>IT44+IT45+IT46</f>
        <v>0</v>
      </c>
      <c r="IU43" s="28"/>
      <c r="IV43" s="29"/>
      <c r="IW43" s="29">
        <f>IW44+IW45+IW46</f>
        <v>0</v>
      </c>
      <c r="IX43" s="29">
        <f>IX44+IX45+IX46</f>
        <v>0</v>
      </c>
      <c r="IY43" s="28"/>
      <c r="IZ43" s="29"/>
      <c r="JA43" s="29">
        <f>JA44+JA45+JA46</f>
        <v>0</v>
      </c>
      <c r="JB43" s="29">
        <f>JB44+JB45+JB46</f>
        <v>0</v>
      </c>
      <c r="JC43" s="28"/>
      <c r="JD43" s="29"/>
      <c r="JE43" s="29">
        <f>JE44+JE45+JE46</f>
        <v>416.7</v>
      </c>
      <c r="JF43" s="29">
        <f>JF44+JF45+JF46</f>
        <v>190.46</v>
      </c>
      <c r="JG43" s="28">
        <f>JF43/JE43*100</f>
        <v>45.706743460523164</v>
      </c>
      <c r="JH43" s="29"/>
      <c r="JI43" s="29">
        <f>JI44+JI45+JI46</f>
        <v>0</v>
      </c>
      <c r="JJ43" s="29">
        <f>JJ44+JJ45+JJ46</f>
        <v>0</v>
      </c>
      <c r="JK43" s="28"/>
      <c r="JL43" s="29"/>
      <c r="JM43" s="29">
        <f>JM44+JM45+JM46</f>
        <v>0</v>
      </c>
      <c r="JN43" s="29">
        <f>JN44+JN45+JN46</f>
        <v>0</v>
      </c>
      <c r="JO43" s="28"/>
      <c r="JP43" s="29"/>
      <c r="JQ43" s="29">
        <f>JQ44+JQ45+JQ46</f>
        <v>0</v>
      </c>
      <c r="JR43" s="29">
        <f>JR44+JR45+JR46</f>
        <v>0</v>
      </c>
      <c r="JS43" s="28"/>
      <c r="JT43" s="29"/>
      <c r="JU43" s="29">
        <f>JU44+JU45+JU46</f>
        <v>0</v>
      </c>
      <c r="JV43" s="29">
        <f>JV44+JV45+JV46</f>
        <v>0</v>
      </c>
      <c r="JW43" s="28"/>
      <c r="JX43" s="29"/>
      <c r="JY43" s="29">
        <f>JY44+JY45+JY46</f>
        <v>0</v>
      </c>
      <c r="JZ43" s="29">
        <f>JZ44+JZ45+JZ46</f>
        <v>0</v>
      </c>
      <c r="KA43" s="28"/>
      <c r="KB43" s="29"/>
      <c r="KC43" s="29">
        <f>KC44+KC45+KC46</f>
        <v>208.2</v>
      </c>
      <c r="KD43" s="29">
        <f>KD44+KD45+KD46</f>
        <v>0</v>
      </c>
      <c r="KE43" s="28"/>
      <c r="KF43" s="29"/>
      <c r="KG43" s="29"/>
      <c r="KH43" s="29">
        <f>KH44+KH45+KH46</f>
        <v>0</v>
      </c>
      <c r="KI43" s="28"/>
      <c r="KJ43" s="29"/>
      <c r="KK43" s="29">
        <f>KK44+KK45+KK46</f>
        <v>0</v>
      </c>
      <c r="KL43" s="29">
        <f>KL44+KL45+KL46</f>
        <v>0</v>
      </c>
      <c r="KM43" s="28"/>
      <c r="KN43" s="29"/>
      <c r="KO43" s="29">
        <f>KO44+KO45+KO46</f>
        <v>643.67696999999998</v>
      </c>
      <c r="KP43" s="29">
        <f>KP44+KP45+KP46</f>
        <v>0</v>
      </c>
      <c r="KQ43" s="28"/>
      <c r="KR43" s="29"/>
      <c r="KS43" s="29">
        <f>KS44+KS45+KS46</f>
        <v>0</v>
      </c>
      <c r="KT43" s="29">
        <f>KT44+KT45+KT46</f>
        <v>0</v>
      </c>
      <c r="KU43" s="28"/>
      <c r="KV43" s="29"/>
      <c r="KW43" s="29">
        <f>KW44+KW45+KW46</f>
        <v>59.863999999999997</v>
      </c>
      <c r="KX43" s="29">
        <f>KX44+KX45+KX46</f>
        <v>59.863999999999997</v>
      </c>
      <c r="KY43" s="28">
        <f t="shared" ref="KY43:KY44" si="93">KX43/KW43*100</f>
        <v>100</v>
      </c>
      <c r="KZ43" s="29"/>
      <c r="LA43" s="29">
        <f>LA44+LA45+LA46</f>
        <v>161</v>
      </c>
      <c r="LB43" s="29">
        <f>LB44+LB45+LB46</f>
        <v>161</v>
      </c>
      <c r="LC43" s="28">
        <f t="shared" si="31"/>
        <v>100</v>
      </c>
      <c r="LD43" s="29"/>
      <c r="LE43" s="29"/>
      <c r="LF43" s="29"/>
      <c r="LG43" s="28"/>
      <c r="LH43" s="29"/>
      <c r="LI43" s="29">
        <f>LI44+LI45+LI46</f>
        <v>0</v>
      </c>
      <c r="LJ43" s="29">
        <f>LJ44+LJ45+LJ46</f>
        <v>0</v>
      </c>
      <c r="LK43" s="28"/>
      <c r="LL43" s="29"/>
      <c r="LM43" s="29">
        <f>LM44+LM45+LM46</f>
        <v>0</v>
      </c>
      <c r="LN43" s="29">
        <f>LN44+LN45+LN46</f>
        <v>0</v>
      </c>
      <c r="LO43" s="28"/>
      <c r="LP43" s="29"/>
      <c r="LQ43" s="29">
        <f>LQ44+LQ45+LQ46</f>
        <v>0</v>
      </c>
      <c r="LR43" s="29">
        <f>LR44+LR45+LR46</f>
        <v>0</v>
      </c>
      <c r="LS43" s="28"/>
      <c r="LT43" s="29"/>
      <c r="LU43" s="29">
        <f>LU44+LU45+LU46</f>
        <v>0</v>
      </c>
      <c r="LV43" s="29">
        <f>LV44+LV45+LV46</f>
        <v>0</v>
      </c>
      <c r="LW43" s="28"/>
      <c r="LX43" s="29"/>
      <c r="LY43" s="29">
        <f>LY44+LY45+LY46</f>
        <v>0</v>
      </c>
      <c r="LZ43" s="29">
        <f>LZ44+LZ45+LZ46</f>
        <v>0</v>
      </c>
      <c r="MA43" s="28"/>
    </row>
    <row r="44" spans="1:339" ht="31.5" x14ac:dyDescent="0.25">
      <c r="A44" s="22" t="s">
        <v>177</v>
      </c>
      <c r="B44" s="30">
        <f t="shared" si="23"/>
        <v>4920</v>
      </c>
      <c r="C44" s="30">
        <f t="shared" si="16"/>
        <v>134294.64097000001</v>
      </c>
      <c r="D44" s="30">
        <f t="shared" si="34"/>
        <v>133869.77697000001</v>
      </c>
      <c r="E44" s="30">
        <f t="shared" si="35"/>
        <v>424.86399999999998</v>
      </c>
      <c r="F44" s="30">
        <f t="shared" si="17"/>
        <v>69662.035440000007</v>
      </c>
      <c r="G44" s="27">
        <f>F44/C44*100</f>
        <v>51.87253559549093</v>
      </c>
      <c r="H44" s="27"/>
      <c r="I44" s="27"/>
      <c r="J44" s="27"/>
      <c r="K44" s="27"/>
      <c r="L44" s="27">
        <v>1069.7</v>
      </c>
      <c r="M44" s="27">
        <v>1069.7</v>
      </c>
      <c r="N44" s="27">
        <v>1069.7</v>
      </c>
      <c r="O44" s="26">
        <f>N44/M44*100</f>
        <v>100</v>
      </c>
      <c r="P44" s="27">
        <v>212</v>
      </c>
      <c r="Q44" s="223">
        <v>212</v>
      </c>
      <c r="R44" s="223">
        <v>169.6</v>
      </c>
      <c r="S44" s="26">
        <f>R44/Q44*100</f>
        <v>80</v>
      </c>
      <c r="T44" s="144">
        <v>996</v>
      </c>
      <c r="U44" s="261">
        <v>996</v>
      </c>
      <c r="V44" s="261">
        <v>796.8</v>
      </c>
      <c r="W44" s="26">
        <f>V44/U44*100</f>
        <v>80</v>
      </c>
      <c r="X44" s="292">
        <v>190</v>
      </c>
      <c r="Y44" s="299">
        <v>190</v>
      </c>
      <c r="Z44" s="299">
        <v>152</v>
      </c>
      <c r="AA44" s="26">
        <f>Z44/Y44*100</f>
        <v>80</v>
      </c>
      <c r="AB44" s="163">
        <v>94</v>
      </c>
      <c r="AC44" s="163">
        <v>94</v>
      </c>
      <c r="AD44" s="163">
        <v>69.915999999999997</v>
      </c>
      <c r="AE44" s="26">
        <f>AD44/AC44*100</f>
        <v>74.378723404255325</v>
      </c>
      <c r="AF44" s="26"/>
      <c r="AG44" s="27"/>
      <c r="AH44" s="27"/>
      <c r="AI44" s="26"/>
      <c r="AJ44" s="27"/>
      <c r="AK44" s="27"/>
      <c r="AL44" s="27"/>
      <c r="AM44" s="26"/>
      <c r="AN44" s="326"/>
      <c r="AO44" s="326">
        <v>1500</v>
      </c>
      <c r="AP44" s="326">
        <v>1357.9159099999999</v>
      </c>
      <c r="AQ44" s="26">
        <f>AP44/AO44*100</f>
        <v>90.527727333333331</v>
      </c>
      <c r="AR44" s="26"/>
      <c r="AS44" s="326"/>
      <c r="AT44" s="326"/>
      <c r="AU44" s="26"/>
      <c r="AV44" s="26"/>
      <c r="AW44" s="326"/>
      <c r="AX44" s="326"/>
      <c r="AY44" s="26"/>
      <c r="AZ44" s="26"/>
      <c r="BA44" s="326">
        <v>120000</v>
      </c>
      <c r="BB44" s="167">
        <v>59785.944149999996</v>
      </c>
      <c r="BC44" s="26">
        <f>BB44/BA44*100</f>
        <v>49.821620124999995</v>
      </c>
      <c r="BD44" s="26"/>
      <c r="BE44" s="326"/>
      <c r="BF44" s="326"/>
      <c r="BG44" s="26"/>
      <c r="BH44" s="326"/>
      <c r="BI44" s="326"/>
      <c r="BJ44" s="326"/>
      <c r="BK44" s="26"/>
      <c r="BL44" s="326">
        <v>1108.3</v>
      </c>
      <c r="BM44" s="326">
        <v>1108.3</v>
      </c>
      <c r="BN44" s="326">
        <v>985.25068999999996</v>
      </c>
      <c r="BO44" s="26">
        <f>BN44/BM44*100</f>
        <v>88.897472705946043</v>
      </c>
      <c r="BP44" s="26"/>
      <c r="BQ44" s="326"/>
      <c r="BR44" s="326"/>
      <c r="BS44" s="26"/>
      <c r="BT44" s="26"/>
      <c r="BU44" s="326"/>
      <c r="BV44" s="326"/>
      <c r="BW44" s="26"/>
      <c r="BX44" s="26"/>
      <c r="BY44" s="326"/>
      <c r="BZ44" s="326"/>
      <c r="CA44" s="26"/>
      <c r="CB44" s="26"/>
      <c r="CC44" s="326"/>
      <c r="CD44" s="326"/>
      <c r="CE44" s="26"/>
      <c r="CF44" s="26"/>
      <c r="CG44" s="326"/>
      <c r="CH44" s="326"/>
      <c r="CI44" s="26"/>
      <c r="CJ44" s="163"/>
      <c r="CK44" s="163"/>
      <c r="CL44" s="163"/>
      <c r="CM44" s="26"/>
      <c r="CN44" s="26"/>
      <c r="CO44" s="326"/>
      <c r="CP44" s="326"/>
      <c r="CQ44" s="26"/>
      <c r="CR44" s="26"/>
      <c r="CS44" s="326"/>
      <c r="CT44" s="326"/>
      <c r="CU44" s="326"/>
      <c r="CV44" s="326"/>
      <c r="CW44" s="326"/>
      <c r="CX44" s="326"/>
      <c r="CY44" s="26"/>
      <c r="CZ44" s="26"/>
      <c r="DA44" s="326"/>
      <c r="DB44" s="326"/>
      <c r="DC44" s="26"/>
      <c r="DD44" s="26"/>
      <c r="DE44" s="326"/>
      <c r="DF44" s="326"/>
      <c r="DG44" s="26"/>
      <c r="DH44" s="26"/>
      <c r="DI44" s="326"/>
      <c r="DJ44" s="326"/>
      <c r="DK44" s="26"/>
      <c r="DL44" s="26"/>
      <c r="DM44" s="326">
        <v>634.4</v>
      </c>
      <c r="DN44" s="326">
        <v>434.47469000000001</v>
      </c>
      <c r="DO44" s="26">
        <f>DN44/DM44*100</f>
        <v>68.485922131147547</v>
      </c>
      <c r="DP44" s="26"/>
      <c r="DQ44" s="326"/>
      <c r="DR44" s="326"/>
      <c r="DS44" s="26"/>
      <c r="DT44" s="26"/>
      <c r="DU44" s="326"/>
      <c r="DV44" s="326"/>
      <c r="DW44" s="26"/>
      <c r="DX44" s="26"/>
      <c r="DY44" s="326"/>
      <c r="DZ44" s="326"/>
      <c r="EA44" s="26"/>
      <c r="EB44" s="26"/>
      <c r="EC44" s="326"/>
      <c r="ED44" s="326"/>
      <c r="EE44" s="26"/>
      <c r="EF44" s="326">
        <v>1250</v>
      </c>
      <c r="EG44" s="326">
        <v>1250</v>
      </c>
      <c r="EH44" s="326">
        <v>1250</v>
      </c>
      <c r="EI44" s="26">
        <f>EH44/EG44*100</f>
        <v>100</v>
      </c>
      <c r="EJ44" s="326"/>
      <c r="EK44" s="326"/>
      <c r="EL44" s="326"/>
      <c r="EM44" s="26"/>
      <c r="EN44" s="326"/>
      <c r="EO44" s="326"/>
      <c r="EP44" s="326"/>
      <c r="EQ44" s="26"/>
      <c r="ER44" s="26"/>
      <c r="ES44" s="326"/>
      <c r="ET44" s="326"/>
      <c r="EU44" s="26"/>
      <c r="EV44" s="26"/>
      <c r="EW44" s="326"/>
      <c r="EX44" s="326"/>
      <c r="EY44" s="26"/>
      <c r="EZ44" s="26"/>
      <c r="FA44" s="326">
        <v>2277</v>
      </c>
      <c r="FB44" s="326">
        <v>2277</v>
      </c>
      <c r="FC44" s="26">
        <f>FB44/FA44*100</f>
        <v>100</v>
      </c>
      <c r="FD44" s="26"/>
      <c r="FE44" s="326"/>
      <c r="FF44" s="326"/>
      <c r="FG44" s="26"/>
      <c r="FH44" s="326"/>
      <c r="FI44" s="326">
        <v>1029.0999999999999</v>
      </c>
      <c r="FJ44" s="326">
        <v>698.11</v>
      </c>
      <c r="FK44" s="26">
        <f>FJ44/FI44*100</f>
        <v>67.836944903313579</v>
      </c>
      <c r="FL44" s="326"/>
      <c r="FM44" s="326"/>
      <c r="FN44" s="326"/>
      <c r="FO44" s="26"/>
      <c r="FP44" s="326"/>
      <c r="FQ44" s="326"/>
      <c r="FR44" s="326"/>
      <c r="FS44" s="26"/>
      <c r="FT44" s="326"/>
      <c r="FU44" s="326">
        <v>204</v>
      </c>
      <c r="FV44" s="326">
        <v>204</v>
      </c>
      <c r="FW44" s="26">
        <f t="shared" ref="FW44:FW68" si="94">FV44/FU44*100</f>
        <v>100</v>
      </c>
      <c r="FX44" s="326"/>
      <c r="FY44" s="326"/>
      <c r="FZ44" s="326"/>
      <c r="GA44" s="26"/>
      <c r="GB44" s="326"/>
      <c r="GC44" s="326"/>
      <c r="GD44" s="326"/>
      <c r="GE44" s="26"/>
      <c r="GF44" s="326"/>
      <c r="GG44" s="326"/>
      <c r="GH44" s="326"/>
      <c r="GI44" s="26"/>
      <c r="GJ44" s="326"/>
      <c r="GK44" s="326"/>
      <c r="GL44" s="326"/>
      <c r="GM44" s="26"/>
      <c r="GN44" s="326"/>
      <c r="GO44" s="326"/>
      <c r="GP44" s="326"/>
      <c r="GQ44" s="26"/>
      <c r="GR44" s="326"/>
      <c r="GS44" s="326"/>
      <c r="GT44" s="326"/>
      <c r="GU44" s="26"/>
      <c r="GV44" s="326"/>
      <c r="GW44" s="326"/>
      <c r="GX44" s="326"/>
      <c r="GY44" s="26"/>
      <c r="GZ44" s="326"/>
      <c r="HA44" s="326"/>
      <c r="HB44" s="326"/>
      <c r="HC44" s="26"/>
      <c r="HD44" s="326"/>
      <c r="HE44" s="326"/>
      <c r="HF44" s="326"/>
      <c r="HG44" s="26"/>
      <c r="HH44" s="326"/>
      <c r="HI44" s="326"/>
      <c r="HJ44" s="326"/>
      <c r="HK44" s="26"/>
      <c r="HL44" s="326"/>
      <c r="HM44" s="326"/>
      <c r="HN44" s="326"/>
      <c r="HO44" s="26"/>
      <c r="HP44" s="326"/>
      <c r="HQ44" s="326">
        <v>2070.4</v>
      </c>
      <c r="HR44" s="326"/>
      <c r="HS44" s="26"/>
      <c r="HT44" s="326"/>
      <c r="HU44" s="326"/>
      <c r="HV44" s="326"/>
      <c r="HW44" s="26"/>
      <c r="HX44" s="326"/>
      <c r="HY44" s="326">
        <v>170.3</v>
      </c>
      <c r="HZ44" s="326"/>
      <c r="IA44" s="26"/>
      <c r="IB44" s="326"/>
      <c r="IC44" s="326"/>
      <c r="ID44" s="326"/>
      <c r="IE44" s="26"/>
      <c r="IF44" s="326"/>
      <c r="IG44" s="326"/>
      <c r="IH44" s="326"/>
      <c r="II44" s="26"/>
      <c r="IJ44" s="326"/>
      <c r="IK44" s="326"/>
      <c r="IL44" s="326"/>
      <c r="IM44" s="26"/>
      <c r="IN44" s="326"/>
      <c r="IO44" s="326"/>
      <c r="IP44" s="326"/>
      <c r="IQ44" s="26"/>
      <c r="IR44" s="326"/>
      <c r="IS44" s="326"/>
      <c r="IT44" s="326"/>
      <c r="IU44" s="26"/>
      <c r="IV44" s="326"/>
      <c r="IW44" s="326"/>
      <c r="IX44" s="326"/>
      <c r="IY44" s="26"/>
      <c r="IZ44" s="326"/>
      <c r="JA44" s="326"/>
      <c r="JB44" s="326"/>
      <c r="JC44" s="26"/>
      <c r="JD44" s="326"/>
      <c r="JE44" s="326">
        <v>416.7</v>
      </c>
      <c r="JF44" s="326">
        <v>190.46</v>
      </c>
      <c r="JG44" s="26">
        <f t="shared" ref="JG44" si="95">JF44/JE44*100</f>
        <v>45.706743460523164</v>
      </c>
      <c r="JH44" s="326"/>
      <c r="JI44" s="326"/>
      <c r="JJ44" s="326"/>
      <c r="JK44" s="26"/>
      <c r="JL44" s="326"/>
      <c r="JM44" s="326"/>
      <c r="JN44" s="326"/>
      <c r="JO44" s="26"/>
      <c r="JP44" s="326"/>
      <c r="JQ44" s="326"/>
      <c r="JR44" s="326"/>
      <c r="JS44" s="26"/>
      <c r="JT44" s="326"/>
      <c r="JU44" s="326"/>
      <c r="JV44" s="326"/>
      <c r="JW44" s="26"/>
      <c r="JX44" s="326"/>
      <c r="JY44" s="326"/>
      <c r="JZ44" s="326"/>
      <c r="KA44" s="26"/>
      <c r="KB44" s="326"/>
      <c r="KC44" s="326">
        <v>208.2</v>
      </c>
      <c r="KD44" s="326"/>
      <c r="KE44" s="26"/>
      <c r="KF44" s="326"/>
      <c r="KG44" s="326"/>
      <c r="KH44" s="326"/>
      <c r="KI44" s="26"/>
      <c r="KJ44" s="326"/>
      <c r="KK44" s="326"/>
      <c r="KL44" s="326"/>
      <c r="KM44" s="26"/>
      <c r="KN44" s="326"/>
      <c r="KO44" s="326">
        <v>643.67696999999998</v>
      </c>
      <c r="KP44" s="326"/>
      <c r="KQ44" s="26"/>
      <c r="KR44" s="326"/>
      <c r="KS44" s="326"/>
      <c r="KT44" s="326"/>
      <c r="KU44" s="26"/>
      <c r="KV44" s="326"/>
      <c r="KW44" s="326">
        <v>59.863999999999997</v>
      </c>
      <c r="KX44" s="326">
        <v>59.863999999999997</v>
      </c>
      <c r="KY44" s="26">
        <f t="shared" si="93"/>
        <v>100</v>
      </c>
      <c r="KZ44" s="326"/>
      <c r="LA44" s="326">
        <v>161</v>
      </c>
      <c r="LB44" s="326">
        <v>161</v>
      </c>
      <c r="LC44" s="26">
        <f t="shared" si="31"/>
        <v>100</v>
      </c>
      <c r="LD44" s="326"/>
      <c r="LE44" s="326"/>
      <c r="LF44" s="326"/>
      <c r="LG44" s="26"/>
      <c r="LH44" s="326"/>
      <c r="LI44" s="326"/>
      <c r="LJ44" s="326"/>
      <c r="LK44" s="26"/>
      <c r="LL44" s="326"/>
      <c r="LM44" s="326"/>
      <c r="LN44" s="326"/>
      <c r="LO44" s="26"/>
      <c r="LP44" s="326"/>
      <c r="LQ44" s="326"/>
      <c r="LR44" s="326"/>
      <c r="LS44" s="26"/>
      <c r="LT44" s="326"/>
      <c r="LU44" s="326"/>
      <c r="LV44" s="326"/>
      <c r="LW44" s="26"/>
      <c r="LX44" s="326"/>
      <c r="LY44" s="326"/>
      <c r="LZ44" s="326"/>
      <c r="MA44" s="26"/>
    </row>
    <row r="45" spans="1:339" ht="15.75" x14ac:dyDescent="0.25">
      <c r="A45" s="22" t="s">
        <v>175</v>
      </c>
      <c r="B45" s="30">
        <f t="shared" si="23"/>
        <v>0</v>
      </c>
      <c r="C45" s="30">
        <f t="shared" si="16"/>
        <v>9708.2310999999991</v>
      </c>
      <c r="D45" s="30">
        <f t="shared" si="34"/>
        <v>9708.2310999999991</v>
      </c>
      <c r="E45" s="30">
        <f t="shared" si="35"/>
        <v>0</v>
      </c>
      <c r="F45" s="30">
        <f t="shared" si="17"/>
        <v>1791.9496899999999</v>
      </c>
      <c r="G45" s="27">
        <f t="shared" ref="G45:G46" si="96">F45/C45*100</f>
        <v>18.458045256050816</v>
      </c>
      <c r="H45" s="75"/>
      <c r="I45" s="75"/>
      <c r="J45" s="75"/>
      <c r="K45" s="75"/>
      <c r="L45" s="75"/>
      <c r="M45" s="75"/>
      <c r="N45" s="75"/>
      <c r="O45" s="75"/>
      <c r="P45" s="75"/>
      <c r="Q45" s="75"/>
      <c r="R45" s="75"/>
      <c r="S45" s="26"/>
      <c r="T45" s="75"/>
      <c r="U45" s="75"/>
      <c r="V45" s="75"/>
      <c r="W45" s="26"/>
      <c r="X45" s="75"/>
      <c r="Y45" s="75"/>
      <c r="Z45" s="75"/>
      <c r="AA45" s="26"/>
      <c r="AB45" s="75"/>
      <c r="AC45" s="75"/>
      <c r="AD45" s="75"/>
      <c r="AE45" s="26"/>
      <c r="AF45" s="26"/>
      <c r="AG45" s="75"/>
      <c r="AH45" s="75"/>
      <c r="AI45" s="75"/>
      <c r="AJ45" s="75"/>
      <c r="AK45" s="75"/>
      <c r="AL45" s="75"/>
      <c r="AM45" s="75"/>
      <c r="AN45" s="75"/>
      <c r="AO45" s="75"/>
      <c r="AP45" s="75"/>
      <c r="AQ45" s="26"/>
      <c r="AR45" s="26"/>
      <c r="AS45" s="75"/>
      <c r="AT45" s="75"/>
      <c r="AU45" s="26"/>
      <c r="AV45" s="26"/>
      <c r="AW45" s="75"/>
      <c r="AX45" s="75"/>
      <c r="AY45" s="26"/>
      <c r="AZ45" s="26"/>
      <c r="BA45" s="30"/>
      <c r="BB45" s="75"/>
      <c r="BC45" s="26"/>
      <c r="BD45" s="26"/>
      <c r="BE45" s="75"/>
      <c r="BF45" s="75"/>
      <c r="BG45" s="26"/>
      <c r="BH45" s="75"/>
      <c r="BI45" s="75"/>
      <c r="BJ45" s="75"/>
      <c r="BK45" s="26"/>
      <c r="BL45" s="75"/>
      <c r="BM45" s="75"/>
      <c r="BN45" s="75"/>
      <c r="BO45" s="26"/>
      <c r="BP45" s="26"/>
      <c r="BQ45" s="75"/>
      <c r="BR45" s="75"/>
      <c r="BS45" s="26"/>
      <c r="BT45" s="26"/>
      <c r="BU45" s="75"/>
      <c r="BV45" s="75"/>
      <c r="BW45" s="26"/>
      <c r="BX45" s="26"/>
      <c r="BY45" s="75"/>
      <c r="BZ45" s="75"/>
      <c r="CA45" s="26"/>
      <c r="CB45" s="26"/>
      <c r="CC45" s="75"/>
      <c r="CD45" s="75"/>
      <c r="CE45" s="26"/>
      <c r="CF45" s="26"/>
      <c r="CG45" s="75"/>
      <c r="CH45" s="75"/>
      <c r="CI45" s="26"/>
      <c r="CJ45" s="75"/>
      <c r="CK45" s="75"/>
      <c r="CL45" s="75"/>
      <c r="CM45" s="26"/>
      <c r="CN45" s="26"/>
      <c r="CO45" s="75"/>
      <c r="CP45" s="75"/>
      <c r="CQ45" s="26"/>
      <c r="CR45" s="26"/>
      <c r="CS45" s="75"/>
      <c r="CT45" s="75"/>
      <c r="CU45" s="326"/>
      <c r="CV45" s="326"/>
      <c r="CW45" s="75"/>
      <c r="CX45" s="75"/>
      <c r="CY45" s="26"/>
      <c r="CZ45" s="26"/>
      <c r="DA45" s="75"/>
      <c r="DB45" s="75"/>
      <c r="DC45" s="26"/>
      <c r="DD45" s="26"/>
      <c r="DE45" s="75"/>
      <c r="DF45" s="75"/>
      <c r="DG45" s="26"/>
      <c r="DH45" s="26"/>
      <c r="DI45" s="75"/>
      <c r="DJ45" s="75"/>
      <c r="DK45" s="26"/>
      <c r="DL45" s="26"/>
      <c r="DM45" s="75"/>
      <c r="DN45" s="75"/>
      <c r="DO45" s="26"/>
      <c r="DP45" s="26"/>
      <c r="DQ45" s="75"/>
      <c r="DR45" s="75"/>
      <c r="DS45" s="26"/>
      <c r="DT45" s="26"/>
      <c r="DU45" s="75"/>
      <c r="DV45" s="75"/>
      <c r="DW45" s="26"/>
      <c r="DX45" s="26"/>
      <c r="DY45" s="75"/>
      <c r="DZ45" s="75"/>
      <c r="EA45" s="26"/>
      <c r="EB45" s="26"/>
      <c r="EC45" s="75"/>
      <c r="ED45" s="75"/>
      <c r="EE45" s="26"/>
      <c r="EF45" s="75"/>
      <c r="EG45" s="75"/>
      <c r="EH45" s="75"/>
      <c r="EI45" s="26"/>
      <c r="EJ45" s="75"/>
      <c r="EK45" s="75"/>
      <c r="EL45" s="75"/>
      <c r="EM45" s="26"/>
      <c r="EN45" s="75"/>
      <c r="EO45" s="75"/>
      <c r="EP45" s="75"/>
      <c r="EQ45" s="26"/>
      <c r="ER45" s="26"/>
      <c r="ES45" s="75"/>
      <c r="ET45" s="75"/>
      <c r="EU45" s="26"/>
      <c r="EV45" s="26"/>
      <c r="EW45" s="75"/>
      <c r="EX45" s="75"/>
      <c r="EY45" s="26"/>
      <c r="EZ45" s="26"/>
      <c r="FA45" s="75"/>
      <c r="FB45" s="75"/>
      <c r="FC45" s="26"/>
      <c r="FD45" s="26"/>
      <c r="FE45" s="75"/>
      <c r="FF45" s="75"/>
      <c r="FG45" s="26"/>
      <c r="FH45" s="75"/>
      <c r="FI45" s="75"/>
      <c r="FJ45" s="75"/>
      <c r="FK45" s="26"/>
      <c r="FL45" s="75"/>
      <c r="FM45" s="75"/>
      <c r="FN45" s="75"/>
      <c r="FO45" s="26"/>
      <c r="FP45" s="75"/>
      <c r="FQ45" s="75"/>
      <c r="FR45" s="75"/>
      <c r="FS45" s="26"/>
      <c r="FT45" s="75"/>
      <c r="FU45" s="75"/>
      <c r="FV45" s="75"/>
      <c r="FW45" s="26"/>
      <c r="FX45" s="75"/>
      <c r="FY45" s="75"/>
      <c r="FZ45" s="75"/>
      <c r="GA45" s="26"/>
      <c r="GB45" s="75"/>
      <c r="GC45" s="75"/>
      <c r="GD45" s="75"/>
      <c r="GE45" s="26"/>
      <c r="GF45" s="75"/>
      <c r="GG45" s="75"/>
      <c r="GH45" s="75"/>
      <c r="GI45" s="26"/>
      <c r="GJ45" s="75"/>
      <c r="GK45" s="75"/>
      <c r="GL45" s="75"/>
      <c r="GM45" s="26"/>
      <c r="GN45" s="75"/>
      <c r="GO45" s="75"/>
      <c r="GP45" s="75"/>
      <c r="GQ45" s="26"/>
      <c r="GR45" s="75"/>
      <c r="GS45" s="75"/>
      <c r="GT45" s="75"/>
      <c r="GU45" s="26"/>
      <c r="GV45" s="75"/>
      <c r="GW45" s="30">
        <v>7629.8590999999997</v>
      </c>
      <c r="GX45" s="30">
        <v>1791.9496899999999</v>
      </c>
      <c r="GY45" s="26">
        <f t="shared" si="77"/>
        <v>23.486012867524643</v>
      </c>
      <c r="GZ45" s="75"/>
      <c r="HA45" s="30">
        <v>2078.3719999999998</v>
      </c>
      <c r="HB45" s="75"/>
      <c r="HC45" s="26"/>
      <c r="HD45" s="75"/>
      <c r="HE45" s="30"/>
      <c r="HF45" s="75"/>
      <c r="HG45" s="26"/>
      <c r="HH45" s="75"/>
      <c r="HI45" s="30"/>
      <c r="HJ45" s="75"/>
      <c r="HK45" s="26"/>
      <c r="HL45" s="75"/>
      <c r="HM45" s="30"/>
      <c r="HN45" s="75"/>
      <c r="HO45" s="26"/>
      <c r="HP45" s="75"/>
      <c r="HQ45" s="30"/>
      <c r="HR45" s="75"/>
      <c r="HS45" s="26"/>
      <c r="HT45" s="75"/>
      <c r="HU45" s="30"/>
      <c r="HV45" s="75"/>
      <c r="HW45" s="26"/>
      <c r="HX45" s="75"/>
      <c r="HY45" s="30"/>
      <c r="HZ45" s="75"/>
      <c r="IA45" s="26"/>
      <c r="IB45" s="75"/>
      <c r="IC45" s="30"/>
      <c r="ID45" s="75"/>
      <c r="IE45" s="26"/>
      <c r="IF45" s="75"/>
      <c r="IG45" s="30"/>
      <c r="IH45" s="75"/>
      <c r="II45" s="26"/>
      <c r="IJ45" s="75"/>
      <c r="IK45" s="30"/>
      <c r="IL45" s="75"/>
      <c r="IM45" s="26"/>
      <c r="IN45" s="75"/>
      <c r="IO45" s="30"/>
      <c r="IP45" s="75"/>
      <c r="IQ45" s="26"/>
      <c r="IR45" s="75"/>
      <c r="IS45" s="30"/>
      <c r="IT45" s="75"/>
      <c r="IU45" s="26"/>
      <c r="IV45" s="75"/>
      <c r="IW45" s="30"/>
      <c r="IX45" s="75"/>
      <c r="IY45" s="26"/>
      <c r="IZ45" s="75"/>
      <c r="JA45" s="30"/>
      <c r="JB45" s="75"/>
      <c r="JC45" s="26"/>
      <c r="JD45" s="75"/>
      <c r="JE45" s="75"/>
      <c r="JF45" s="75"/>
      <c r="JG45" s="26"/>
      <c r="JH45" s="75"/>
      <c r="JI45" s="30"/>
      <c r="JJ45" s="75"/>
      <c r="JK45" s="26"/>
      <c r="JL45" s="75"/>
      <c r="JM45" s="30"/>
      <c r="JN45" s="75"/>
      <c r="JO45" s="26"/>
      <c r="JP45" s="75"/>
      <c r="JQ45" s="30"/>
      <c r="JR45" s="75"/>
      <c r="JS45" s="26"/>
      <c r="JT45" s="75"/>
      <c r="JU45" s="30"/>
      <c r="JV45" s="75"/>
      <c r="JW45" s="26"/>
      <c r="JX45" s="75"/>
      <c r="JY45" s="30"/>
      <c r="JZ45" s="75"/>
      <c r="KA45" s="26"/>
      <c r="KB45" s="75"/>
      <c r="KC45" s="30"/>
      <c r="KD45" s="75"/>
      <c r="KE45" s="26"/>
      <c r="KF45" s="75"/>
      <c r="KG45" s="30"/>
      <c r="KH45" s="75"/>
      <c r="KI45" s="26"/>
      <c r="KJ45" s="75"/>
      <c r="KK45" s="30"/>
      <c r="KL45" s="75"/>
      <c r="KM45" s="26"/>
      <c r="KN45" s="75"/>
      <c r="KO45" s="30"/>
      <c r="KP45" s="75"/>
      <c r="KQ45" s="26"/>
      <c r="KR45" s="75"/>
      <c r="KS45" s="30"/>
      <c r="KT45" s="75"/>
      <c r="KU45" s="26"/>
      <c r="KV45" s="75"/>
      <c r="KW45" s="30"/>
      <c r="KX45" s="75"/>
      <c r="KY45" s="26"/>
      <c r="KZ45" s="75"/>
      <c r="LA45" s="30"/>
      <c r="LB45" s="75"/>
      <c r="LC45" s="26"/>
      <c r="LD45" s="75"/>
      <c r="LE45" s="30"/>
      <c r="LF45" s="75"/>
      <c r="LG45" s="26"/>
      <c r="LH45" s="75"/>
      <c r="LI45" s="30"/>
      <c r="LJ45" s="75"/>
      <c r="LK45" s="26"/>
      <c r="LL45" s="75"/>
      <c r="LM45" s="30"/>
      <c r="LN45" s="75"/>
      <c r="LO45" s="26"/>
      <c r="LP45" s="75"/>
      <c r="LQ45" s="30"/>
      <c r="LR45" s="75"/>
      <c r="LS45" s="26"/>
      <c r="LT45" s="75"/>
      <c r="LU45" s="30"/>
      <c r="LV45" s="75"/>
      <c r="LW45" s="26"/>
      <c r="LX45" s="75"/>
      <c r="LY45" s="30"/>
      <c r="LZ45" s="75"/>
      <c r="MA45" s="26"/>
    </row>
    <row r="46" spans="1:339" ht="15.75" x14ac:dyDescent="0.25">
      <c r="A46" s="22" t="s">
        <v>176</v>
      </c>
      <c r="B46" s="30">
        <f t="shared" si="23"/>
        <v>0</v>
      </c>
      <c r="C46" s="30">
        <f t="shared" si="16"/>
        <v>2716.0148900000004</v>
      </c>
      <c r="D46" s="30">
        <f t="shared" si="34"/>
        <v>1207.3228200000001</v>
      </c>
      <c r="E46" s="30">
        <f t="shared" si="35"/>
        <v>1508.6920700000001</v>
      </c>
      <c r="F46" s="30">
        <f t="shared" si="17"/>
        <v>1508.6920700000001</v>
      </c>
      <c r="G46" s="27">
        <f t="shared" si="96"/>
        <v>55.548004377840499</v>
      </c>
      <c r="H46" s="75"/>
      <c r="I46" s="75"/>
      <c r="J46" s="75"/>
      <c r="K46" s="75"/>
      <c r="L46" s="75"/>
      <c r="M46" s="75"/>
      <c r="N46" s="75"/>
      <c r="O46" s="75"/>
      <c r="P46" s="75"/>
      <c r="Q46" s="75"/>
      <c r="R46" s="75"/>
      <c r="S46" s="26"/>
      <c r="T46" s="75"/>
      <c r="U46" s="75"/>
      <c r="V46" s="75"/>
      <c r="W46" s="26"/>
      <c r="X46" s="75"/>
      <c r="Y46" s="75"/>
      <c r="Z46" s="75"/>
      <c r="AA46" s="26"/>
      <c r="AB46" s="75"/>
      <c r="AC46" s="75"/>
      <c r="AD46" s="75"/>
      <c r="AE46" s="26"/>
      <c r="AF46" s="26"/>
      <c r="AG46" s="75"/>
      <c r="AH46" s="75"/>
      <c r="AI46" s="75"/>
      <c r="AJ46" s="75"/>
      <c r="AK46" s="75"/>
      <c r="AL46" s="75"/>
      <c r="AM46" s="75"/>
      <c r="AN46" s="75"/>
      <c r="AO46" s="75"/>
      <c r="AP46" s="75"/>
      <c r="AQ46" s="26"/>
      <c r="AR46" s="26"/>
      <c r="AS46" s="75"/>
      <c r="AT46" s="75"/>
      <c r="AU46" s="26"/>
      <c r="AV46" s="26"/>
      <c r="AW46" s="75"/>
      <c r="AX46" s="75"/>
      <c r="AY46" s="26"/>
      <c r="AZ46" s="26"/>
      <c r="BA46" s="75"/>
      <c r="BB46" s="75"/>
      <c r="BC46" s="26"/>
      <c r="BD46" s="26"/>
      <c r="BE46" s="75"/>
      <c r="BF46" s="75"/>
      <c r="BG46" s="26"/>
      <c r="BH46" s="75"/>
      <c r="BI46" s="75"/>
      <c r="BJ46" s="75"/>
      <c r="BK46" s="26"/>
      <c r="BL46" s="75"/>
      <c r="BM46" s="75"/>
      <c r="BN46" s="75"/>
      <c r="BO46" s="26"/>
      <c r="BP46" s="26"/>
      <c r="BQ46" s="75"/>
      <c r="BR46" s="75"/>
      <c r="BS46" s="26"/>
      <c r="BT46" s="26"/>
      <c r="BU46" s="75"/>
      <c r="BV46" s="75"/>
      <c r="BW46" s="26"/>
      <c r="BX46" s="26"/>
      <c r="BY46" s="75"/>
      <c r="BZ46" s="75"/>
      <c r="CA46" s="26"/>
      <c r="CB46" s="26"/>
      <c r="CC46" s="75"/>
      <c r="CD46" s="75"/>
      <c r="CE46" s="26"/>
      <c r="CF46" s="26"/>
      <c r="CG46" s="75"/>
      <c r="CH46" s="75"/>
      <c r="CI46" s="26"/>
      <c r="CJ46" s="75"/>
      <c r="CK46" s="75"/>
      <c r="CL46" s="75"/>
      <c r="CM46" s="26"/>
      <c r="CN46" s="26"/>
      <c r="CO46" s="75"/>
      <c r="CP46" s="75"/>
      <c r="CQ46" s="26"/>
      <c r="CR46" s="26"/>
      <c r="CS46" s="75"/>
      <c r="CT46" s="75"/>
      <c r="CU46" s="326"/>
      <c r="CV46" s="326"/>
      <c r="CW46" s="75"/>
      <c r="CX46" s="75"/>
      <c r="CY46" s="26"/>
      <c r="CZ46" s="26"/>
      <c r="DA46" s="75"/>
      <c r="DB46" s="75"/>
      <c r="DC46" s="26"/>
      <c r="DD46" s="26"/>
      <c r="DE46" s="75"/>
      <c r="DF46" s="75"/>
      <c r="DG46" s="26"/>
      <c r="DH46" s="26"/>
      <c r="DI46" s="75"/>
      <c r="DJ46" s="75"/>
      <c r="DK46" s="26"/>
      <c r="DL46" s="26"/>
      <c r="DM46" s="75"/>
      <c r="DN46" s="75"/>
      <c r="DO46" s="26"/>
      <c r="DP46" s="26"/>
      <c r="DQ46" s="75"/>
      <c r="DR46" s="75"/>
      <c r="DS46" s="26"/>
      <c r="DT46" s="26"/>
      <c r="DU46" s="75"/>
      <c r="DV46" s="75"/>
      <c r="DW46" s="26"/>
      <c r="DX46" s="26"/>
      <c r="DY46" s="75"/>
      <c r="DZ46" s="75"/>
      <c r="EA46" s="26"/>
      <c r="EB46" s="26"/>
      <c r="EC46" s="75"/>
      <c r="ED46" s="75"/>
      <c r="EE46" s="26"/>
      <c r="EF46" s="75"/>
      <c r="EG46" s="75"/>
      <c r="EH46" s="75"/>
      <c r="EI46" s="26"/>
      <c r="EJ46" s="75"/>
      <c r="EK46" s="75"/>
      <c r="EL46" s="75"/>
      <c r="EM46" s="26"/>
      <c r="EN46" s="75"/>
      <c r="EO46" s="75"/>
      <c r="EP46" s="75"/>
      <c r="EQ46" s="26"/>
      <c r="ER46" s="26"/>
      <c r="ES46" s="75"/>
      <c r="ET46" s="75"/>
      <c r="EU46" s="26"/>
      <c r="EV46" s="26"/>
      <c r="EW46" s="75"/>
      <c r="EX46" s="75"/>
      <c r="EY46" s="26"/>
      <c r="EZ46" s="26"/>
      <c r="FA46" s="75"/>
      <c r="FB46" s="75"/>
      <c r="FC46" s="26"/>
      <c r="FD46" s="26"/>
      <c r="FE46" s="75"/>
      <c r="FF46" s="75"/>
      <c r="FG46" s="26"/>
      <c r="FH46" s="75"/>
      <c r="FI46" s="75"/>
      <c r="FJ46" s="75"/>
      <c r="FK46" s="26"/>
      <c r="FL46" s="75"/>
      <c r="FM46" s="75"/>
      <c r="FN46" s="75"/>
      <c r="FO46" s="26"/>
      <c r="FP46" s="75"/>
      <c r="FQ46" s="30">
        <v>1448.6920700000001</v>
      </c>
      <c r="FR46" s="30">
        <v>1448.6920700000001</v>
      </c>
      <c r="FS46" s="26">
        <f t="shared" ref="FS46" si="97">FR46/FQ46*100</f>
        <v>100</v>
      </c>
      <c r="FT46" s="75"/>
      <c r="FU46" s="30"/>
      <c r="FV46" s="30"/>
      <c r="FW46" s="26"/>
      <c r="FX46" s="75"/>
      <c r="FY46" s="30"/>
      <c r="FZ46" s="30"/>
      <c r="GA46" s="26"/>
      <c r="GB46" s="75"/>
      <c r="GC46" s="30"/>
      <c r="GD46" s="30"/>
      <c r="GE46" s="26"/>
      <c r="GF46" s="75"/>
      <c r="GG46" s="30"/>
      <c r="GH46" s="30"/>
      <c r="GI46" s="26"/>
      <c r="GJ46" s="75"/>
      <c r="GK46" s="30">
        <v>60</v>
      </c>
      <c r="GL46" s="30">
        <v>60</v>
      </c>
      <c r="GM46" s="26">
        <f t="shared" ref="GM46" si="98">GL46/GK46*100</f>
        <v>100</v>
      </c>
      <c r="GN46" s="75"/>
      <c r="GO46" s="30"/>
      <c r="GP46" s="30"/>
      <c r="GQ46" s="26"/>
      <c r="GR46" s="75"/>
      <c r="GS46" s="30"/>
      <c r="GT46" s="30"/>
      <c r="GU46" s="26"/>
      <c r="GV46" s="75"/>
      <c r="GW46" s="30">
        <v>1207.3228200000001</v>
      </c>
      <c r="GX46" s="30">
        <v>0</v>
      </c>
      <c r="GY46" s="26">
        <f t="shared" si="77"/>
        <v>0</v>
      </c>
      <c r="GZ46" s="75"/>
      <c r="HA46" s="30"/>
      <c r="HB46" s="30"/>
      <c r="HC46" s="26"/>
      <c r="HD46" s="75"/>
      <c r="HE46" s="30"/>
      <c r="HF46" s="30"/>
      <c r="HG46" s="26"/>
      <c r="HH46" s="75"/>
      <c r="HI46" s="30"/>
      <c r="HJ46" s="30"/>
      <c r="HK46" s="26"/>
      <c r="HL46" s="75"/>
      <c r="HM46" s="30"/>
      <c r="HN46" s="30"/>
      <c r="HO46" s="26"/>
      <c r="HP46" s="75"/>
      <c r="HQ46" s="30"/>
      <c r="HR46" s="30"/>
      <c r="HS46" s="26"/>
      <c r="HT46" s="75"/>
      <c r="HU46" s="30"/>
      <c r="HV46" s="30"/>
      <c r="HW46" s="26"/>
      <c r="HX46" s="75"/>
      <c r="HY46" s="30"/>
      <c r="HZ46" s="30"/>
      <c r="IA46" s="26"/>
      <c r="IB46" s="75"/>
      <c r="IC46" s="30"/>
      <c r="ID46" s="30"/>
      <c r="IE46" s="26"/>
      <c r="IF46" s="75"/>
      <c r="IG46" s="30"/>
      <c r="IH46" s="30"/>
      <c r="II46" s="26"/>
      <c r="IJ46" s="75"/>
      <c r="IK46" s="30"/>
      <c r="IL46" s="30"/>
      <c r="IM46" s="26"/>
      <c r="IN46" s="75"/>
      <c r="IO46" s="30"/>
      <c r="IP46" s="30"/>
      <c r="IQ46" s="26"/>
      <c r="IR46" s="75"/>
      <c r="IS46" s="30"/>
      <c r="IT46" s="30"/>
      <c r="IU46" s="26"/>
      <c r="IV46" s="75"/>
      <c r="IW46" s="30"/>
      <c r="IX46" s="30"/>
      <c r="IY46" s="26"/>
      <c r="IZ46" s="75"/>
      <c r="JA46" s="30"/>
      <c r="JB46" s="30"/>
      <c r="JC46" s="26"/>
      <c r="JD46" s="75"/>
      <c r="JE46" s="30"/>
      <c r="JF46" s="30"/>
      <c r="JG46" s="26"/>
      <c r="JH46" s="75"/>
      <c r="JI46" s="30"/>
      <c r="JJ46" s="30"/>
      <c r="JK46" s="26"/>
      <c r="JL46" s="75"/>
      <c r="JM46" s="30"/>
      <c r="JN46" s="30"/>
      <c r="JO46" s="26"/>
      <c r="JP46" s="75"/>
      <c r="JQ46" s="30"/>
      <c r="JR46" s="30"/>
      <c r="JS46" s="26"/>
      <c r="JT46" s="75"/>
      <c r="JU46" s="30"/>
      <c r="JV46" s="30"/>
      <c r="JW46" s="26"/>
      <c r="JX46" s="75"/>
      <c r="JY46" s="30"/>
      <c r="JZ46" s="30"/>
      <c r="KA46" s="26"/>
      <c r="KB46" s="75"/>
      <c r="KC46" s="30"/>
      <c r="KD46" s="30"/>
      <c r="KE46" s="26"/>
      <c r="KF46" s="75"/>
      <c r="KG46" s="30"/>
      <c r="KH46" s="30"/>
      <c r="KI46" s="26"/>
      <c r="KJ46" s="75"/>
      <c r="KK46" s="30"/>
      <c r="KL46" s="30"/>
      <c r="KM46" s="26"/>
      <c r="KN46" s="75"/>
      <c r="KO46" s="30"/>
      <c r="KP46" s="30"/>
      <c r="KQ46" s="26"/>
      <c r="KR46" s="75"/>
      <c r="KS46" s="30"/>
      <c r="KT46" s="30"/>
      <c r="KU46" s="26"/>
      <c r="KV46" s="75"/>
      <c r="KW46" s="30"/>
      <c r="KX46" s="30"/>
      <c r="KY46" s="26"/>
      <c r="KZ46" s="75"/>
      <c r="LA46" s="30"/>
      <c r="LB46" s="30"/>
      <c r="LC46" s="26"/>
      <c r="LD46" s="75"/>
      <c r="LE46" s="30"/>
      <c r="LF46" s="30"/>
      <c r="LG46" s="26"/>
      <c r="LH46" s="75"/>
      <c r="LI46" s="30"/>
      <c r="LJ46" s="30"/>
      <c r="LK46" s="26"/>
      <c r="LL46" s="75"/>
      <c r="LM46" s="30"/>
      <c r="LN46" s="30"/>
      <c r="LO46" s="26"/>
      <c r="LP46" s="75"/>
      <c r="LQ46" s="30"/>
      <c r="LR46" s="30"/>
      <c r="LS46" s="26"/>
      <c r="LT46" s="75"/>
      <c r="LU46" s="30"/>
      <c r="LV46" s="30"/>
      <c r="LW46" s="26"/>
      <c r="LX46" s="75"/>
      <c r="LY46" s="30"/>
      <c r="LZ46" s="30"/>
      <c r="MA46" s="26"/>
    </row>
    <row r="47" spans="1:339" s="18" customFormat="1" ht="31.5" x14ac:dyDescent="0.25">
      <c r="A47" s="148" t="s">
        <v>182</v>
      </c>
      <c r="B47" s="75">
        <f t="shared" si="23"/>
        <v>19324</v>
      </c>
      <c r="C47" s="75">
        <f t="shared" si="16"/>
        <v>287480.30099999998</v>
      </c>
      <c r="D47" s="75">
        <f t="shared" si="34"/>
        <v>285945.527</v>
      </c>
      <c r="E47" s="75">
        <f t="shared" si="35"/>
        <v>1534.7739999999999</v>
      </c>
      <c r="F47" s="75">
        <f t="shared" si="17"/>
        <v>107199.86809999999</v>
      </c>
      <c r="G47" s="29">
        <f t="shared" ref="G47:G59" si="99">F47/C47*100</f>
        <v>37.289465652813547</v>
      </c>
      <c r="H47" s="29">
        <f t="shared" ref="H47:N47" si="100">H48+H49+H51</f>
        <v>0</v>
      </c>
      <c r="I47" s="29">
        <f t="shared" si="100"/>
        <v>0</v>
      </c>
      <c r="J47" s="29">
        <f t="shared" si="100"/>
        <v>0</v>
      </c>
      <c r="K47" s="29">
        <f t="shared" si="100"/>
        <v>0</v>
      </c>
      <c r="L47" s="29">
        <f t="shared" si="100"/>
        <v>1540.4</v>
      </c>
      <c r="M47" s="29">
        <f t="shared" si="100"/>
        <v>1540.4</v>
      </c>
      <c r="N47" s="29">
        <f t="shared" si="100"/>
        <v>886.06614999999999</v>
      </c>
      <c r="O47" s="28">
        <f>N47/M47*100</f>
        <v>57.521822253960011</v>
      </c>
      <c r="P47" s="29">
        <f>P48+P49+P51</f>
        <v>2220</v>
      </c>
      <c r="Q47" s="29">
        <f>Q48+Q49+Q51</f>
        <v>2220</v>
      </c>
      <c r="R47" s="29">
        <f>R48+R49+R51</f>
        <v>1741.5963400000001</v>
      </c>
      <c r="S47" s="28">
        <f>R47/Q47*100</f>
        <v>78.45028558558559</v>
      </c>
      <c r="T47" s="29">
        <f>T48+T49+T51</f>
        <v>8212</v>
      </c>
      <c r="U47" s="29">
        <f>U48+U49+U51</f>
        <v>8212</v>
      </c>
      <c r="V47" s="29">
        <f>V48+V49+V51</f>
        <v>6172.3534800000007</v>
      </c>
      <c r="W47" s="28">
        <f>V47/U47*100</f>
        <v>75.162609352167564</v>
      </c>
      <c r="X47" s="29">
        <f>X48+X49+X51</f>
        <v>1240</v>
      </c>
      <c r="Y47" s="29">
        <f>Y48+Y49+Y51</f>
        <v>1240</v>
      </c>
      <c r="Z47" s="29">
        <f>Z48+Z49+Z51</f>
        <v>800</v>
      </c>
      <c r="AA47" s="28">
        <f>Z47/Y47*100</f>
        <v>64.516129032258064</v>
      </c>
      <c r="AB47" s="29">
        <f>AB48+AB49+AB51</f>
        <v>0</v>
      </c>
      <c r="AC47" s="29">
        <f>AC48+AC49+AC51</f>
        <v>0</v>
      </c>
      <c r="AD47" s="29">
        <f>AD48+AD49+AD51</f>
        <v>0</v>
      </c>
      <c r="AE47" s="28"/>
      <c r="AF47" s="28"/>
      <c r="AG47" s="29">
        <f t="shared" ref="AG47:AM47" si="101">AG48+AG49+AG51</f>
        <v>0</v>
      </c>
      <c r="AH47" s="29">
        <f t="shared" si="101"/>
        <v>0</v>
      </c>
      <c r="AI47" s="29">
        <f t="shared" si="101"/>
        <v>0</v>
      </c>
      <c r="AJ47" s="29">
        <f t="shared" ref="AJ47" si="102">AJ48+AJ49+AJ51</f>
        <v>0</v>
      </c>
      <c r="AK47" s="29">
        <f t="shared" si="101"/>
        <v>0</v>
      </c>
      <c r="AL47" s="29">
        <f t="shared" si="101"/>
        <v>0</v>
      </c>
      <c r="AM47" s="29">
        <f t="shared" si="101"/>
        <v>0</v>
      </c>
      <c r="AN47" s="29">
        <f>AN48+AN49+AN51</f>
        <v>0</v>
      </c>
      <c r="AO47" s="29">
        <f>AO48+AO49+AO51</f>
        <v>1000</v>
      </c>
      <c r="AP47" s="29">
        <f>AP48+AP49+AP51</f>
        <v>1000</v>
      </c>
      <c r="AQ47" s="28">
        <f>AP47/AO47*100</f>
        <v>100</v>
      </c>
      <c r="AR47" s="28"/>
      <c r="AS47" s="29">
        <f>AS48+AS49+AS51</f>
        <v>0</v>
      </c>
      <c r="AT47" s="29">
        <f>AT48+AT49+AT51</f>
        <v>0</v>
      </c>
      <c r="AU47" s="28"/>
      <c r="AV47" s="28"/>
      <c r="AW47" s="29">
        <f>AW48+AW49+AW51</f>
        <v>0</v>
      </c>
      <c r="AX47" s="29">
        <f>AX48+AX49+AX51</f>
        <v>0</v>
      </c>
      <c r="AY47" s="28"/>
      <c r="AZ47" s="28"/>
      <c r="BA47" s="29">
        <f>BA48+BA49+BA51</f>
        <v>0</v>
      </c>
      <c r="BB47" s="29">
        <f>BB48+BB49+BB51</f>
        <v>0</v>
      </c>
      <c r="BC47" s="28"/>
      <c r="BD47" s="28"/>
      <c r="BE47" s="29">
        <f>BE48+BE49+BE51</f>
        <v>0</v>
      </c>
      <c r="BF47" s="29">
        <f>BF48+BF49+BF51</f>
        <v>0</v>
      </c>
      <c r="BG47" s="28"/>
      <c r="BH47" s="29"/>
      <c r="BI47" s="29"/>
      <c r="BJ47" s="29"/>
      <c r="BK47" s="28"/>
      <c r="BL47" s="29">
        <f>BL48+BL49+BL51</f>
        <v>4861.6000000000004</v>
      </c>
      <c r="BM47" s="29">
        <f>BM48+BM49+BM51</f>
        <v>4861.6000000000004</v>
      </c>
      <c r="BN47" s="29">
        <f>BN48+BN49+BN51</f>
        <v>4215.3959999999997</v>
      </c>
      <c r="BO47" s="28">
        <f>BN47/BM47*100</f>
        <v>86.707997367121919</v>
      </c>
      <c r="BP47" s="28"/>
      <c r="BQ47" s="29">
        <f>BQ48+BQ49+BQ51</f>
        <v>0</v>
      </c>
      <c r="BR47" s="29">
        <f>BR48+BR49+BR51</f>
        <v>0</v>
      </c>
      <c r="BS47" s="28"/>
      <c r="BT47" s="28"/>
      <c r="BU47" s="29">
        <f>BU48+BU49+BU51</f>
        <v>0</v>
      </c>
      <c r="BV47" s="29">
        <f>BV48+BV49+BV51</f>
        <v>0</v>
      </c>
      <c r="BW47" s="28"/>
      <c r="BX47" s="28"/>
      <c r="BY47" s="29">
        <f>BY48+BY49+BY51</f>
        <v>0</v>
      </c>
      <c r="BZ47" s="29">
        <f>BZ48+BZ49+BZ51</f>
        <v>0</v>
      </c>
      <c r="CA47" s="28"/>
      <c r="CB47" s="28"/>
      <c r="CC47" s="29">
        <f>CC48+CC49+CC51</f>
        <v>0</v>
      </c>
      <c r="CD47" s="29">
        <f>CD48+CD49+CD51</f>
        <v>0</v>
      </c>
      <c r="CE47" s="28"/>
      <c r="CF47" s="28"/>
      <c r="CG47" s="29">
        <f>CG48+CG49+CG51</f>
        <v>0</v>
      </c>
      <c r="CH47" s="29">
        <f>CH48+CH49+CH51</f>
        <v>0</v>
      </c>
      <c r="CI47" s="28"/>
      <c r="CJ47" s="29">
        <f>CJ48+CJ49+CJ51</f>
        <v>0</v>
      </c>
      <c r="CK47" s="29">
        <f>CK48+CK49+CK51</f>
        <v>0</v>
      </c>
      <c r="CL47" s="29">
        <f>CL48+CL49+CL51</f>
        <v>0</v>
      </c>
      <c r="CM47" s="28"/>
      <c r="CN47" s="28"/>
      <c r="CO47" s="29">
        <f>CO48+CO49+CO51</f>
        <v>0</v>
      </c>
      <c r="CP47" s="29">
        <f>CP48+CP49+CP51</f>
        <v>0</v>
      </c>
      <c r="CQ47" s="28"/>
      <c r="CR47" s="28"/>
      <c r="CS47" s="29">
        <f>CS48+CS49+CS51</f>
        <v>0</v>
      </c>
      <c r="CT47" s="29">
        <f>CT48+CT49+CT51</f>
        <v>0</v>
      </c>
      <c r="CU47" s="165"/>
      <c r="CV47" s="165"/>
      <c r="CW47" s="29">
        <f>CW48+CW49+CW51</f>
        <v>0</v>
      </c>
      <c r="CX47" s="29">
        <f>CX48+CX49+CX51</f>
        <v>0</v>
      </c>
      <c r="CY47" s="28"/>
      <c r="CZ47" s="28"/>
      <c r="DA47" s="29">
        <f>DA48+DA49+DA51</f>
        <v>0</v>
      </c>
      <c r="DB47" s="29">
        <f>DB48+DB49+DB51</f>
        <v>0</v>
      </c>
      <c r="DC47" s="28"/>
      <c r="DD47" s="28"/>
      <c r="DE47" s="29">
        <f>DE48+DE49+DE51</f>
        <v>0</v>
      </c>
      <c r="DF47" s="29">
        <f>DF48+DF49+DF51</f>
        <v>0</v>
      </c>
      <c r="DG47" s="28"/>
      <c r="DH47" s="28"/>
      <c r="DI47" s="29"/>
      <c r="DJ47" s="29"/>
      <c r="DK47" s="28"/>
      <c r="DL47" s="28"/>
      <c r="DM47" s="29">
        <f>DM48+DM49+DM51</f>
        <v>634.4</v>
      </c>
      <c r="DN47" s="29">
        <f>DN48+DN49+DN51</f>
        <v>475.79993000000002</v>
      </c>
      <c r="DO47" s="28">
        <f>DN47/DM47*100</f>
        <v>74.999988965952085</v>
      </c>
      <c r="DP47" s="28"/>
      <c r="DQ47" s="29"/>
      <c r="DR47" s="29"/>
      <c r="DS47" s="28"/>
      <c r="DT47" s="28"/>
      <c r="DU47" s="29"/>
      <c r="DV47" s="29"/>
      <c r="DW47" s="28"/>
      <c r="DX47" s="28"/>
      <c r="DY47" s="29"/>
      <c r="DZ47" s="29"/>
      <c r="EA47" s="28"/>
      <c r="EB47" s="28"/>
      <c r="EC47" s="29">
        <f>SUM(EC48:EC52)</f>
        <v>382.45400000000001</v>
      </c>
      <c r="ED47" s="29">
        <f>SUM(ED48:ED52)</f>
        <v>382.45400000000001</v>
      </c>
      <c r="EE47" s="28">
        <f>ED47/EC47*100</f>
        <v>100</v>
      </c>
      <c r="EF47" s="29">
        <f>EF48+EF49+EF51</f>
        <v>1250</v>
      </c>
      <c r="EG47" s="29">
        <f>EG48+EG49+EG51</f>
        <v>1250</v>
      </c>
      <c r="EH47" s="29">
        <f>EH48+EH49+EH51</f>
        <v>1250</v>
      </c>
      <c r="EI47" s="28">
        <f>EH47/EG47*100</f>
        <v>100</v>
      </c>
      <c r="EJ47" s="29"/>
      <c r="EK47" s="29">
        <f>EK48+EK49+EK51</f>
        <v>2000</v>
      </c>
      <c r="EL47" s="29">
        <f>EL48+EL49+EL51</f>
        <v>2000</v>
      </c>
      <c r="EM47" s="28">
        <f>EL47/EK47*100</f>
        <v>100</v>
      </c>
      <c r="EN47" s="29"/>
      <c r="EO47" s="29">
        <f>EO48+EO49+EO51</f>
        <v>0</v>
      </c>
      <c r="EP47" s="29">
        <f>EP48+EP49+EP51</f>
        <v>0</v>
      </c>
      <c r="EQ47" s="28"/>
      <c r="ER47" s="28"/>
      <c r="ES47" s="29">
        <f>ES48+ES49+ES51</f>
        <v>0</v>
      </c>
      <c r="ET47" s="29">
        <f>ET48+ET49+ET51</f>
        <v>0</v>
      </c>
      <c r="EU47" s="28"/>
      <c r="EV47" s="28"/>
      <c r="EW47" s="29">
        <f>EW48+EW49+EW51</f>
        <v>0</v>
      </c>
      <c r="EX47" s="29">
        <f>EX48+EX49+EX51</f>
        <v>0</v>
      </c>
      <c r="EY47" s="28"/>
      <c r="EZ47" s="28"/>
      <c r="FA47" s="29">
        <f>FA48+FA49+FA51</f>
        <v>4554</v>
      </c>
      <c r="FB47" s="29">
        <f>FB48+FB49+FB51</f>
        <v>0</v>
      </c>
      <c r="FC47" s="28">
        <f>FB47/FA47*100</f>
        <v>0</v>
      </c>
      <c r="FD47" s="28"/>
      <c r="FE47" s="29">
        <f>FE48+FE49+FE51</f>
        <v>0</v>
      </c>
      <c r="FF47" s="29">
        <f>FF48+FF49+FF51</f>
        <v>0</v>
      </c>
      <c r="FG47" s="28"/>
      <c r="FH47" s="29"/>
      <c r="FI47" s="29">
        <f>FI48+FI49+FI51</f>
        <v>6686.5</v>
      </c>
      <c r="FJ47" s="29">
        <f>FJ48+FJ49+FJ51</f>
        <v>5428.5249999999996</v>
      </c>
      <c r="FK47" s="28">
        <f>FJ47/FI47*100</f>
        <v>81.186345621775217</v>
      </c>
      <c r="FL47" s="29"/>
      <c r="FM47" s="29">
        <f>FM48+FM49+FM51</f>
        <v>22500</v>
      </c>
      <c r="FN47" s="29">
        <f>FN48+FN49+FN51</f>
        <v>0</v>
      </c>
      <c r="FO47" s="28"/>
      <c r="FP47" s="29"/>
      <c r="FQ47" s="29">
        <f>FQ48+FQ49+FQ51</f>
        <v>0</v>
      </c>
      <c r="FR47" s="29">
        <f>FR48+FR49+FR51</f>
        <v>0</v>
      </c>
      <c r="FS47" s="28"/>
      <c r="FT47" s="29"/>
      <c r="FU47" s="29">
        <f>FU48+FU49+FU51</f>
        <v>416</v>
      </c>
      <c r="FV47" s="29">
        <f>FV48+FV49+FV51</f>
        <v>416</v>
      </c>
      <c r="FW47" s="28">
        <f t="shared" si="94"/>
        <v>100</v>
      </c>
      <c r="FX47" s="29"/>
      <c r="FY47" s="29"/>
      <c r="FZ47" s="29"/>
      <c r="GA47" s="28"/>
      <c r="GB47" s="29"/>
      <c r="GC47" s="29"/>
      <c r="GD47" s="29"/>
      <c r="GE47" s="28"/>
      <c r="GF47" s="29"/>
      <c r="GG47" s="29">
        <f>GG48+GG49+GG51</f>
        <v>0</v>
      </c>
      <c r="GH47" s="29">
        <f>GH48+GH49+GH51</f>
        <v>0</v>
      </c>
      <c r="GI47" s="28"/>
      <c r="GJ47" s="29"/>
      <c r="GK47" s="29">
        <f>GK48+GK49+GK51+GK50</f>
        <v>240</v>
      </c>
      <c r="GL47" s="29">
        <f>GL48+GL49+GL51+GL50</f>
        <v>240</v>
      </c>
      <c r="GM47" s="28">
        <f t="shared" ref="GM47:GM51" si="103">GL47/GK47*100</f>
        <v>100</v>
      </c>
      <c r="GN47" s="29"/>
      <c r="GO47" s="29"/>
      <c r="GP47" s="29"/>
      <c r="GQ47" s="28"/>
      <c r="GR47" s="29"/>
      <c r="GS47" s="29">
        <f>GS48+GS49+GS51</f>
        <v>0</v>
      </c>
      <c r="GT47" s="29">
        <f>GT48+GT49+GT51</f>
        <v>0</v>
      </c>
      <c r="GU47" s="28"/>
      <c r="GV47" s="29"/>
      <c r="GW47" s="29">
        <f>GW48+GW49+GW51</f>
        <v>170000</v>
      </c>
      <c r="GX47" s="29">
        <f>GX48+GX49+GX51</f>
        <v>48544.253380000002</v>
      </c>
      <c r="GY47" s="28">
        <f t="shared" si="77"/>
        <v>28.555443164705885</v>
      </c>
      <c r="GZ47" s="29"/>
      <c r="HA47" s="29">
        <f>HA48+HA49+HA51</f>
        <v>0</v>
      </c>
      <c r="HB47" s="29">
        <f>HB48+HB49+HB51</f>
        <v>0</v>
      </c>
      <c r="HC47" s="28"/>
      <c r="HD47" s="29"/>
      <c r="HE47" s="29">
        <f>HE48+HE49+HE51</f>
        <v>0</v>
      </c>
      <c r="HF47" s="29">
        <f>HF48+HF49+HF51</f>
        <v>0</v>
      </c>
      <c r="HG47" s="28"/>
      <c r="HH47" s="29"/>
      <c r="HI47" s="29">
        <f>HI48+HI49+HI51</f>
        <v>0</v>
      </c>
      <c r="HJ47" s="29">
        <f>HJ48+HJ49+HJ51</f>
        <v>0</v>
      </c>
      <c r="HK47" s="28"/>
      <c r="HL47" s="29"/>
      <c r="HM47" s="29">
        <f>HM48+HM49+HM51</f>
        <v>0</v>
      </c>
      <c r="HN47" s="29">
        <f>HN48+HN49+HN51</f>
        <v>0</v>
      </c>
      <c r="HO47" s="28"/>
      <c r="HP47" s="29"/>
      <c r="HQ47" s="29">
        <f>HQ48+HQ49+HQ51</f>
        <v>0</v>
      </c>
      <c r="HR47" s="29">
        <f>HR48+HR49+HR51</f>
        <v>0</v>
      </c>
      <c r="HS47" s="28"/>
      <c r="HT47" s="29"/>
      <c r="HU47" s="29">
        <f>HU48+HU49+HU51</f>
        <v>0</v>
      </c>
      <c r="HV47" s="29">
        <f>HV48+HV49+HV51</f>
        <v>0</v>
      </c>
      <c r="HW47" s="28"/>
      <c r="HX47" s="29"/>
      <c r="HY47" s="29">
        <f>HY48+HY49+HY51</f>
        <v>0</v>
      </c>
      <c r="HZ47" s="29">
        <f>HZ48+HZ49+HZ51</f>
        <v>0</v>
      </c>
      <c r="IA47" s="28"/>
      <c r="IB47" s="29"/>
      <c r="IC47" s="29">
        <f>IC48+IC49+IC51</f>
        <v>0</v>
      </c>
      <c r="ID47" s="29">
        <f>ID48+ID49+ID51</f>
        <v>0</v>
      </c>
      <c r="IE47" s="28"/>
      <c r="IF47" s="29"/>
      <c r="IG47" s="29">
        <f>IG48+IG49+IG51</f>
        <v>0</v>
      </c>
      <c r="IH47" s="29">
        <f>IH48+IH49+IH51</f>
        <v>0</v>
      </c>
      <c r="II47" s="28"/>
      <c r="IJ47" s="29"/>
      <c r="IK47" s="29">
        <f>IK48+IK49+IK51</f>
        <v>0</v>
      </c>
      <c r="IL47" s="29">
        <f>IL48+IL49+IL51</f>
        <v>0</v>
      </c>
      <c r="IM47" s="28"/>
      <c r="IN47" s="29"/>
      <c r="IO47" s="29">
        <f>IO48+IO49+IO51</f>
        <v>0</v>
      </c>
      <c r="IP47" s="29">
        <f>IP48+IP49+IP51</f>
        <v>0</v>
      </c>
      <c r="IQ47" s="28"/>
      <c r="IR47" s="29"/>
      <c r="IS47" s="29">
        <f>IS48+IS49+IS51</f>
        <v>0</v>
      </c>
      <c r="IT47" s="29">
        <f>IT48+IT49+IT51</f>
        <v>0</v>
      </c>
      <c r="IU47" s="28"/>
      <c r="IV47" s="29"/>
      <c r="IW47" s="29">
        <f>IW48+IW49+IW51</f>
        <v>0</v>
      </c>
      <c r="IX47" s="29">
        <f>IX48+IX49+IX51</f>
        <v>0</v>
      </c>
      <c r="IY47" s="28"/>
      <c r="IZ47" s="29"/>
      <c r="JA47" s="29">
        <f>JA48+JA49+JA51</f>
        <v>0</v>
      </c>
      <c r="JB47" s="29">
        <f>JB48+JB49+JB51</f>
        <v>0</v>
      </c>
      <c r="JC47" s="28"/>
      <c r="JD47" s="29"/>
      <c r="JE47" s="29">
        <f>JE48+JE49+JE51</f>
        <v>677.1</v>
      </c>
      <c r="JF47" s="29">
        <f>JF48+JF49+JF51</f>
        <v>310.39999999999998</v>
      </c>
      <c r="JG47" s="28">
        <f t="shared" ref="JG47:JG48" si="104">JF47/JE47*100</f>
        <v>45.842563875350756</v>
      </c>
      <c r="JH47" s="29"/>
      <c r="JI47" s="29">
        <f>JI48+JI49+JI51</f>
        <v>0</v>
      </c>
      <c r="JJ47" s="29">
        <f>JJ48+JJ49+JJ51</f>
        <v>0</v>
      </c>
      <c r="JK47" s="28"/>
      <c r="JL47" s="29"/>
      <c r="JM47" s="29">
        <f>JM48+JM49+JM51</f>
        <v>32840.726999999999</v>
      </c>
      <c r="JN47" s="29">
        <f>JN48+JN49+JN51</f>
        <v>32840.703820000002</v>
      </c>
      <c r="JO47" s="28">
        <f>JN47/JM47*100</f>
        <v>99.999929416909694</v>
      </c>
      <c r="JP47" s="29"/>
      <c r="JQ47" s="29">
        <f>JQ48+JQ49+JQ51</f>
        <v>0</v>
      </c>
      <c r="JR47" s="29">
        <f>JR48+JR49+JR51</f>
        <v>0</v>
      </c>
      <c r="JS47" s="28"/>
      <c r="JT47" s="29"/>
      <c r="JU47" s="29">
        <f>JU48+JU49+JU51</f>
        <v>0</v>
      </c>
      <c r="JV47" s="29">
        <f>JV48+JV49+JV51</f>
        <v>0</v>
      </c>
      <c r="JW47" s="28"/>
      <c r="JX47" s="29"/>
      <c r="JY47" s="29">
        <f>JY48+JY49+JY51</f>
        <v>0</v>
      </c>
      <c r="JZ47" s="29">
        <f>JZ48+JZ49+JZ51</f>
        <v>0</v>
      </c>
      <c r="KA47" s="28"/>
      <c r="KB47" s="29"/>
      <c r="KC47" s="29">
        <f>KC48+KC49+KC51</f>
        <v>728.8</v>
      </c>
      <c r="KD47" s="29">
        <f>KD48+KD49+KD51</f>
        <v>0</v>
      </c>
      <c r="KE47" s="28"/>
      <c r="KF47" s="29"/>
      <c r="KG47" s="29">
        <f>KG48+KG49+KG51</f>
        <v>25000</v>
      </c>
      <c r="KH47" s="29">
        <f>KH48+KH49+KH51</f>
        <v>0</v>
      </c>
      <c r="KI47" s="28"/>
      <c r="KJ47" s="29"/>
      <c r="KK47" s="29">
        <f>KK48+KK49+KK51</f>
        <v>0</v>
      </c>
      <c r="KL47" s="29">
        <f>KL48+KL49+KL51</f>
        <v>0</v>
      </c>
      <c r="KM47" s="28"/>
      <c r="KN47" s="29"/>
      <c r="KO47" s="29"/>
      <c r="KP47" s="29">
        <f>KP48+KP49+KP51</f>
        <v>0</v>
      </c>
      <c r="KQ47" s="28"/>
      <c r="KR47" s="29"/>
      <c r="KS47" s="29">
        <f>KS48+KS49+KS51</f>
        <v>0</v>
      </c>
      <c r="KT47" s="29">
        <f>KT48+KT49+KT51</f>
        <v>0</v>
      </c>
      <c r="KU47" s="28"/>
      <c r="KV47" s="29"/>
      <c r="KW47" s="29">
        <f>KW48+KW49+KW51</f>
        <v>299.32</v>
      </c>
      <c r="KX47" s="29">
        <f>KX48+KX49+KX51</f>
        <v>299.32</v>
      </c>
      <c r="KY47" s="28">
        <f t="shared" ref="KY47:KY48" si="105">KX47/KW47*100</f>
        <v>100</v>
      </c>
      <c r="KZ47" s="29"/>
      <c r="LA47" s="29">
        <f>LA48+LA49+LA51</f>
        <v>197</v>
      </c>
      <c r="LB47" s="29">
        <f>LB48+LB49+LB51</f>
        <v>197</v>
      </c>
      <c r="LC47" s="28">
        <f t="shared" si="31"/>
        <v>100</v>
      </c>
      <c r="LD47" s="29"/>
      <c r="LE47" s="29"/>
      <c r="LF47" s="29"/>
      <c r="LG47" s="28"/>
      <c r="LH47" s="29"/>
      <c r="LI47" s="29">
        <f>LI48+LI49+LI51</f>
        <v>0</v>
      </c>
      <c r="LJ47" s="29">
        <f>LJ48+LJ49+LJ51</f>
        <v>0</v>
      </c>
      <c r="LK47" s="28"/>
      <c r="LL47" s="29"/>
      <c r="LM47" s="29">
        <f>LM48+LM49+LM51</f>
        <v>0</v>
      </c>
      <c r="LN47" s="29">
        <f>LN48+LN49+LN51</f>
        <v>0</v>
      </c>
      <c r="LO47" s="28"/>
      <c r="LP47" s="29"/>
      <c r="LQ47" s="29">
        <f>LQ48+LQ49+LQ51</f>
        <v>0</v>
      </c>
      <c r="LR47" s="29">
        <f>LR48+LR49+LR51</f>
        <v>0</v>
      </c>
      <c r="LS47" s="28"/>
      <c r="LT47" s="29"/>
      <c r="LU47" s="29">
        <f>LU48+LU49+LU51</f>
        <v>0</v>
      </c>
      <c r="LV47" s="29">
        <f>LV48+LV49+LV51</f>
        <v>0</v>
      </c>
      <c r="LW47" s="28"/>
      <c r="LX47" s="29"/>
      <c r="LY47" s="29">
        <f>LY48+LY49+LY51</f>
        <v>0</v>
      </c>
      <c r="LZ47" s="29">
        <f>LZ48+LZ49+LZ51</f>
        <v>0</v>
      </c>
      <c r="MA47" s="28"/>
    </row>
    <row r="48" spans="1:339" ht="18.75" customHeight="1" x14ac:dyDescent="0.25">
      <c r="A48" s="22" t="s">
        <v>181</v>
      </c>
      <c r="B48" s="30">
        <f t="shared" si="23"/>
        <v>19324</v>
      </c>
      <c r="C48" s="30">
        <f t="shared" si="16"/>
        <v>94740.301000000021</v>
      </c>
      <c r="D48" s="30">
        <f t="shared" si="34"/>
        <v>93445.527000000002</v>
      </c>
      <c r="E48" s="30">
        <f t="shared" si="35"/>
        <v>1294.7739999999999</v>
      </c>
      <c r="F48" s="30">
        <f t="shared" si="17"/>
        <v>58415.614720000005</v>
      </c>
      <c r="G48" s="27">
        <f t="shared" si="99"/>
        <v>61.658675456393155</v>
      </c>
      <c r="H48" s="27"/>
      <c r="I48" s="27"/>
      <c r="J48" s="27"/>
      <c r="K48" s="27"/>
      <c r="L48" s="27">
        <v>1540.4</v>
      </c>
      <c r="M48" s="27">
        <v>1540.4</v>
      </c>
      <c r="N48" s="27">
        <v>886.06614999999999</v>
      </c>
      <c r="O48" s="26">
        <f>N48/M48*100</f>
        <v>57.521822253960011</v>
      </c>
      <c r="P48" s="27">
        <v>2220</v>
      </c>
      <c r="Q48" s="224">
        <v>2220</v>
      </c>
      <c r="R48" s="224">
        <v>1741.5963400000001</v>
      </c>
      <c r="S48" s="26">
        <f>R48/Q48*100</f>
        <v>78.45028558558559</v>
      </c>
      <c r="T48" s="144">
        <v>8212</v>
      </c>
      <c r="U48" s="262">
        <v>8212</v>
      </c>
      <c r="V48" s="262">
        <v>6172.3534800000007</v>
      </c>
      <c r="W48" s="26">
        <f>V48/U48*100</f>
        <v>75.162609352167564</v>
      </c>
      <c r="X48" s="292">
        <v>1240</v>
      </c>
      <c r="Y48" s="300">
        <v>1240</v>
      </c>
      <c r="Z48" s="300">
        <v>800</v>
      </c>
      <c r="AA48" s="26">
        <f>Z48/Y48*100</f>
        <v>64.516129032258064</v>
      </c>
      <c r="AB48" s="163"/>
      <c r="AC48" s="163"/>
      <c r="AD48" s="163"/>
      <c r="AE48" s="26"/>
      <c r="AF48" s="26"/>
      <c r="AG48" s="27"/>
      <c r="AH48" s="27"/>
      <c r="AI48" s="26"/>
      <c r="AJ48" s="27"/>
      <c r="AK48" s="27"/>
      <c r="AL48" s="27"/>
      <c r="AM48" s="26"/>
      <c r="AN48" s="326"/>
      <c r="AO48" s="326">
        <v>1000</v>
      </c>
      <c r="AP48" s="326">
        <v>1000</v>
      </c>
      <c r="AQ48" s="26">
        <f>AP48/AO48*100</f>
        <v>100</v>
      </c>
      <c r="AR48" s="26"/>
      <c r="AS48" s="326"/>
      <c r="AT48" s="326"/>
      <c r="AU48" s="26"/>
      <c r="AV48" s="26"/>
      <c r="AW48" s="326"/>
      <c r="AX48" s="326"/>
      <c r="AY48" s="26"/>
      <c r="AZ48" s="26"/>
      <c r="BA48" s="326"/>
      <c r="BB48" s="167"/>
      <c r="BC48" s="26"/>
      <c r="BD48" s="26"/>
      <c r="BE48" s="326"/>
      <c r="BF48" s="326"/>
      <c r="BG48" s="26"/>
      <c r="BH48" s="326"/>
      <c r="BI48" s="326"/>
      <c r="BJ48" s="326"/>
      <c r="BK48" s="26"/>
      <c r="BL48" s="326">
        <v>4861.6000000000004</v>
      </c>
      <c r="BM48" s="326">
        <v>4861.6000000000004</v>
      </c>
      <c r="BN48" s="326">
        <v>4215.3959999999997</v>
      </c>
      <c r="BO48" s="26">
        <f>BN48/BM48*100</f>
        <v>86.707997367121919</v>
      </c>
      <c r="BP48" s="26"/>
      <c r="BQ48" s="326"/>
      <c r="BR48" s="326"/>
      <c r="BS48" s="26"/>
      <c r="BT48" s="26"/>
      <c r="BU48" s="326"/>
      <c r="BV48" s="326"/>
      <c r="BW48" s="26"/>
      <c r="BX48" s="26"/>
      <c r="BY48" s="326"/>
      <c r="BZ48" s="326"/>
      <c r="CA48" s="26"/>
      <c r="CB48" s="26"/>
      <c r="CC48" s="326"/>
      <c r="CD48" s="326"/>
      <c r="CE48" s="26"/>
      <c r="CF48" s="26"/>
      <c r="CG48" s="326"/>
      <c r="CH48" s="326"/>
      <c r="CI48" s="26"/>
      <c r="CJ48" s="163"/>
      <c r="CK48" s="163"/>
      <c r="CL48" s="163"/>
      <c r="CM48" s="26"/>
      <c r="CN48" s="26"/>
      <c r="CO48" s="326"/>
      <c r="CP48" s="326"/>
      <c r="CQ48" s="26"/>
      <c r="CR48" s="26"/>
      <c r="CS48" s="326"/>
      <c r="CT48" s="326"/>
      <c r="CU48" s="326"/>
      <c r="CV48" s="326"/>
      <c r="CW48" s="326"/>
      <c r="CX48" s="326"/>
      <c r="CY48" s="26"/>
      <c r="CZ48" s="26"/>
      <c r="DA48" s="326"/>
      <c r="DB48" s="326"/>
      <c r="DC48" s="26"/>
      <c r="DD48" s="26"/>
      <c r="DE48" s="326"/>
      <c r="DF48" s="326"/>
      <c r="DG48" s="26"/>
      <c r="DH48" s="26"/>
      <c r="DI48" s="326"/>
      <c r="DJ48" s="326"/>
      <c r="DK48" s="26"/>
      <c r="DL48" s="26"/>
      <c r="DM48" s="326">
        <v>634.4</v>
      </c>
      <c r="DN48" s="326">
        <v>475.79993000000002</v>
      </c>
      <c r="DO48" s="26">
        <f>DN48/DM48*100</f>
        <v>74.999988965952085</v>
      </c>
      <c r="DP48" s="26"/>
      <c r="DQ48" s="326"/>
      <c r="DR48" s="326"/>
      <c r="DS48" s="26"/>
      <c r="DT48" s="26"/>
      <c r="DU48" s="326"/>
      <c r="DV48" s="326"/>
      <c r="DW48" s="26"/>
      <c r="DX48" s="26"/>
      <c r="DY48" s="326"/>
      <c r="DZ48" s="326"/>
      <c r="EA48" s="26"/>
      <c r="EB48" s="26"/>
      <c r="EC48" s="326">
        <v>382.45400000000001</v>
      </c>
      <c r="ED48" s="326">
        <v>382.45400000000001</v>
      </c>
      <c r="EE48" s="26">
        <f>ED48/EC48*100</f>
        <v>100</v>
      </c>
      <c r="EF48" s="326">
        <v>1250</v>
      </c>
      <c r="EG48" s="326">
        <v>1250</v>
      </c>
      <c r="EH48" s="326">
        <v>1250</v>
      </c>
      <c r="EI48" s="26">
        <f>EH48/EG48*100</f>
        <v>100</v>
      </c>
      <c r="EJ48" s="326"/>
      <c r="EK48" s="326">
        <v>2000</v>
      </c>
      <c r="EL48" s="326">
        <v>2000</v>
      </c>
      <c r="EM48" s="26">
        <f>EL48/EK48*100</f>
        <v>100</v>
      </c>
      <c r="EN48" s="326"/>
      <c r="EO48" s="326"/>
      <c r="EP48" s="326"/>
      <c r="EQ48" s="26"/>
      <c r="ER48" s="26"/>
      <c r="ES48" s="326"/>
      <c r="ET48" s="326"/>
      <c r="EU48" s="26"/>
      <c r="EV48" s="26"/>
      <c r="EW48" s="326"/>
      <c r="EX48" s="326"/>
      <c r="EY48" s="26"/>
      <c r="EZ48" s="26"/>
      <c r="FA48" s="326">
        <v>4554</v>
      </c>
      <c r="FB48" s="326">
        <v>0</v>
      </c>
      <c r="FC48" s="26">
        <f>FB48/FA48*100</f>
        <v>0</v>
      </c>
      <c r="FD48" s="26"/>
      <c r="FE48" s="326"/>
      <c r="FF48" s="326"/>
      <c r="FG48" s="26"/>
      <c r="FH48" s="326"/>
      <c r="FI48" s="326">
        <v>6686.5</v>
      </c>
      <c r="FJ48" s="326">
        <v>5428.5249999999996</v>
      </c>
      <c r="FK48" s="26">
        <f>FJ48/FI48*100</f>
        <v>81.186345621775217</v>
      </c>
      <c r="FL48" s="326"/>
      <c r="FM48" s="326"/>
      <c r="FN48" s="326"/>
      <c r="FO48" s="26"/>
      <c r="FP48" s="326"/>
      <c r="FQ48" s="326"/>
      <c r="FR48" s="326"/>
      <c r="FS48" s="26"/>
      <c r="FT48" s="326"/>
      <c r="FU48" s="326">
        <v>416</v>
      </c>
      <c r="FV48" s="326">
        <v>416</v>
      </c>
      <c r="FW48" s="26">
        <f t="shared" si="94"/>
        <v>100</v>
      </c>
      <c r="FX48" s="326"/>
      <c r="FY48" s="326"/>
      <c r="FZ48" s="326"/>
      <c r="GA48" s="26"/>
      <c r="GB48" s="326"/>
      <c r="GC48" s="326"/>
      <c r="GD48" s="326"/>
      <c r="GE48" s="26"/>
      <c r="GF48" s="326"/>
      <c r="GG48" s="326"/>
      <c r="GH48" s="326"/>
      <c r="GI48" s="26"/>
      <c r="GJ48" s="326"/>
      <c r="GK48" s="326"/>
      <c r="GL48" s="326"/>
      <c r="GM48" s="26"/>
      <c r="GN48" s="326"/>
      <c r="GO48" s="326"/>
      <c r="GP48" s="326"/>
      <c r="GQ48" s="26"/>
      <c r="GR48" s="326"/>
      <c r="GS48" s="326"/>
      <c r="GT48" s="326"/>
      <c r="GU48" s="26"/>
      <c r="GV48" s="326"/>
      <c r="GW48" s="326"/>
      <c r="GX48" s="326"/>
      <c r="GY48" s="26"/>
      <c r="GZ48" s="326"/>
      <c r="HA48" s="326"/>
      <c r="HB48" s="326"/>
      <c r="HC48" s="26"/>
      <c r="HD48" s="326"/>
      <c r="HE48" s="326"/>
      <c r="HF48" s="326"/>
      <c r="HG48" s="26"/>
      <c r="HH48" s="326"/>
      <c r="HI48" s="326"/>
      <c r="HJ48" s="326"/>
      <c r="HK48" s="26"/>
      <c r="HL48" s="326"/>
      <c r="HM48" s="326"/>
      <c r="HN48" s="326"/>
      <c r="HO48" s="26"/>
      <c r="HP48" s="326"/>
      <c r="HQ48" s="326"/>
      <c r="HR48" s="326"/>
      <c r="HS48" s="26"/>
      <c r="HT48" s="326"/>
      <c r="HU48" s="326"/>
      <c r="HV48" s="326"/>
      <c r="HW48" s="26"/>
      <c r="HX48" s="326"/>
      <c r="HY48" s="326"/>
      <c r="HZ48" s="326"/>
      <c r="IA48" s="26"/>
      <c r="IB48" s="326"/>
      <c r="IC48" s="326"/>
      <c r="ID48" s="326"/>
      <c r="IE48" s="26"/>
      <c r="IF48" s="326"/>
      <c r="IG48" s="326"/>
      <c r="IH48" s="326"/>
      <c r="II48" s="26"/>
      <c r="IJ48" s="326"/>
      <c r="IK48" s="326"/>
      <c r="IL48" s="326"/>
      <c r="IM48" s="26"/>
      <c r="IN48" s="326"/>
      <c r="IO48" s="326"/>
      <c r="IP48" s="326"/>
      <c r="IQ48" s="26"/>
      <c r="IR48" s="326"/>
      <c r="IS48" s="326"/>
      <c r="IT48" s="326"/>
      <c r="IU48" s="26"/>
      <c r="IV48" s="326"/>
      <c r="IW48" s="326"/>
      <c r="IX48" s="326"/>
      <c r="IY48" s="26"/>
      <c r="IZ48" s="326"/>
      <c r="JA48" s="326"/>
      <c r="JB48" s="326"/>
      <c r="JC48" s="26"/>
      <c r="JD48" s="326"/>
      <c r="JE48" s="326">
        <v>677.1</v>
      </c>
      <c r="JF48" s="326">
        <v>310.39999999999998</v>
      </c>
      <c r="JG48" s="26">
        <f t="shared" si="104"/>
        <v>45.842563875350756</v>
      </c>
      <c r="JH48" s="326"/>
      <c r="JI48" s="326"/>
      <c r="JJ48" s="326"/>
      <c r="JK48" s="26"/>
      <c r="JL48" s="326"/>
      <c r="JM48" s="326">
        <v>32840.726999999999</v>
      </c>
      <c r="JN48" s="326">
        <v>32840.703820000002</v>
      </c>
      <c r="JO48" s="26">
        <f>JN48/JM48*100</f>
        <v>99.999929416909694</v>
      </c>
      <c r="JP48" s="326"/>
      <c r="JQ48" s="326"/>
      <c r="JR48" s="326"/>
      <c r="JS48" s="26"/>
      <c r="JT48" s="326"/>
      <c r="JU48" s="326"/>
      <c r="JV48" s="326"/>
      <c r="JW48" s="26"/>
      <c r="JX48" s="326"/>
      <c r="JY48" s="326"/>
      <c r="JZ48" s="326"/>
      <c r="KA48" s="26"/>
      <c r="KB48" s="326"/>
      <c r="KC48" s="326">
        <v>728.8</v>
      </c>
      <c r="KD48" s="326"/>
      <c r="KE48" s="26"/>
      <c r="KF48" s="326"/>
      <c r="KG48" s="326">
        <v>25000</v>
      </c>
      <c r="KH48" s="326"/>
      <c r="KI48" s="26"/>
      <c r="KJ48" s="326"/>
      <c r="KK48" s="326"/>
      <c r="KL48" s="326"/>
      <c r="KM48" s="26"/>
      <c r="KN48" s="326"/>
      <c r="KO48" s="326"/>
      <c r="KP48" s="326"/>
      <c r="KQ48" s="26"/>
      <c r="KR48" s="326"/>
      <c r="KS48" s="326"/>
      <c r="KT48" s="326"/>
      <c r="KU48" s="26"/>
      <c r="KV48" s="326"/>
      <c r="KW48" s="326">
        <v>299.32</v>
      </c>
      <c r="KX48" s="326">
        <v>299.32</v>
      </c>
      <c r="KY48" s="26">
        <f t="shared" si="105"/>
        <v>100</v>
      </c>
      <c r="KZ48" s="326"/>
      <c r="LA48" s="326">
        <v>197</v>
      </c>
      <c r="LB48" s="326">
        <v>197</v>
      </c>
      <c r="LC48" s="26">
        <f t="shared" si="31"/>
        <v>100</v>
      </c>
      <c r="LD48" s="326"/>
      <c r="LE48" s="326"/>
      <c r="LF48" s="326"/>
      <c r="LG48" s="26"/>
      <c r="LH48" s="326"/>
      <c r="LI48" s="326"/>
      <c r="LJ48" s="326"/>
      <c r="LK48" s="26"/>
      <c r="LL48" s="326"/>
      <c r="LM48" s="326"/>
      <c r="LN48" s="326"/>
      <c r="LO48" s="26"/>
      <c r="LP48" s="326"/>
      <c r="LQ48" s="326"/>
      <c r="LR48" s="326"/>
      <c r="LS48" s="26"/>
      <c r="LT48" s="326"/>
      <c r="LU48" s="326"/>
      <c r="LV48" s="326"/>
      <c r="LW48" s="26"/>
      <c r="LX48" s="326"/>
      <c r="LY48" s="326"/>
      <c r="LZ48" s="326"/>
      <c r="MA48" s="26"/>
    </row>
    <row r="49" spans="1:339" ht="15.75" x14ac:dyDescent="0.25">
      <c r="A49" s="22" t="s">
        <v>180</v>
      </c>
      <c r="B49" s="30">
        <f t="shared" si="23"/>
        <v>0</v>
      </c>
      <c r="C49" s="30">
        <f t="shared" si="16"/>
        <v>192500</v>
      </c>
      <c r="D49" s="30">
        <f t="shared" si="34"/>
        <v>192500</v>
      </c>
      <c r="E49" s="30">
        <f t="shared" si="35"/>
        <v>0</v>
      </c>
      <c r="F49" s="30">
        <f t="shared" si="17"/>
        <v>48544.253380000002</v>
      </c>
      <c r="G49" s="27">
        <f t="shared" si="99"/>
        <v>25.217793963636364</v>
      </c>
      <c r="H49" s="75"/>
      <c r="I49" s="75"/>
      <c r="J49" s="75"/>
      <c r="K49" s="75"/>
      <c r="L49" s="30"/>
      <c r="M49" s="30"/>
      <c r="N49" s="30"/>
      <c r="O49" s="30"/>
      <c r="P49" s="30"/>
      <c r="Q49" s="30"/>
      <c r="R49" s="30"/>
      <c r="S49" s="26"/>
      <c r="T49" s="30"/>
      <c r="U49" s="30"/>
      <c r="V49" s="30"/>
      <c r="W49" s="26"/>
      <c r="X49" s="292"/>
      <c r="Y49" s="292"/>
      <c r="Z49" s="292"/>
      <c r="AA49" s="26"/>
      <c r="AB49" s="30"/>
      <c r="AC49" s="30"/>
      <c r="AD49" s="30"/>
      <c r="AE49" s="26"/>
      <c r="AF49" s="26"/>
      <c r="AG49" s="30"/>
      <c r="AH49" s="30"/>
      <c r="AI49" s="30"/>
      <c r="AJ49" s="30"/>
      <c r="AK49" s="30"/>
      <c r="AL49" s="30"/>
      <c r="AM49" s="30"/>
      <c r="AN49" s="30"/>
      <c r="AO49" s="30"/>
      <c r="AP49" s="30"/>
      <c r="AQ49" s="26"/>
      <c r="AR49" s="26"/>
      <c r="AS49" s="30"/>
      <c r="AT49" s="30"/>
      <c r="AU49" s="26"/>
      <c r="AV49" s="26"/>
      <c r="AW49" s="30"/>
      <c r="AX49" s="30"/>
      <c r="AY49" s="26"/>
      <c r="AZ49" s="26"/>
      <c r="BA49" s="30"/>
      <c r="BB49" s="30"/>
      <c r="BC49" s="26"/>
      <c r="BD49" s="26"/>
      <c r="BE49" s="30"/>
      <c r="BF49" s="30"/>
      <c r="BG49" s="26"/>
      <c r="BH49" s="30"/>
      <c r="BI49" s="30"/>
      <c r="BJ49" s="30"/>
      <c r="BK49" s="26"/>
      <c r="BL49" s="30"/>
      <c r="BM49" s="30"/>
      <c r="BN49" s="30"/>
      <c r="BO49" s="26"/>
      <c r="BP49" s="26"/>
      <c r="BQ49" s="30"/>
      <c r="BR49" s="30"/>
      <c r="BS49" s="26"/>
      <c r="BT49" s="26"/>
      <c r="BU49" s="30"/>
      <c r="BV49" s="30"/>
      <c r="BW49" s="26"/>
      <c r="BX49" s="26"/>
      <c r="BY49" s="30"/>
      <c r="BZ49" s="30"/>
      <c r="CA49" s="26"/>
      <c r="CB49" s="26"/>
      <c r="CC49" s="30"/>
      <c r="CD49" s="30"/>
      <c r="CE49" s="26"/>
      <c r="CF49" s="26"/>
      <c r="CG49" s="30"/>
      <c r="CH49" s="30"/>
      <c r="CI49" s="26"/>
      <c r="CJ49" s="30"/>
      <c r="CK49" s="30"/>
      <c r="CL49" s="30"/>
      <c r="CM49" s="26"/>
      <c r="CN49" s="26"/>
      <c r="CO49" s="30"/>
      <c r="CP49" s="30"/>
      <c r="CQ49" s="26"/>
      <c r="CR49" s="26"/>
      <c r="CS49" s="30"/>
      <c r="CT49" s="30"/>
      <c r="CU49" s="326"/>
      <c r="CV49" s="326"/>
      <c r="CW49" s="30"/>
      <c r="CX49" s="30"/>
      <c r="CY49" s="26"/>
      <c r="CZ49" s="26"/>
      <c r="DA49" s="30"/>
      <c r="DB49" s="30"/>
      <c r="DC49" s="26"/>
      <c r="DD49" s="26"/>
      <c r="DE49" s="30"/>
      <c r="DF49" s="30"/>
      <c r="DG49" s="26"/>
      <c r="DH49" s="26"/>
      <c r="DI49" s="30"/>
      <c r="DJ49" s="30"/>
      <c r="DK49" s="26"/>
      <c r="DL49" s="26"/>
      <c r="DM49" s="30"/>
      <c r="DN49" s="30"/>
      <c r="DO49" s="26"/>
      <c r="DP49" s="26"/>
      <c r="DQ49" s="30"/>
      <c r="DR49" s="30"/>
      <c r="DS49" s="26"/>
      <c r="DT49" s="26"/>
      <c r="DU49" s="30"/>
      <c r="DV49" s="30"/>
      <c r="DW49" s="26"/>
      <c r="DX49" s="26"/>
      <c r="DY49" s="30"/>
      <c r="DZ49" s="30"/>
      <c r="EA49" s="26"/>
      <c r="EB49" s="26"/>
      <c r="EC49" s="30"/>
      <c r="ED49" s="30"/>
      <c r="EE49" s="26"/>
      <c r="EF49" s="30"/>
      <c r="EG49" s="30"/>
      <c r="EH49" s="30"/>
      <c r="EI49" s="26"/>
      <c r="EJ49" s="30"/>
      <c r="EK49" s="30"/>
      <c r="EL49" s="30"/>
      <c r="EM49" s="26"/>
      <c r="EN49" s="30"/>
      <c r="EO49" s="30"/>
      <c r="EP49" s="30"/>
      <c r="EQ49" s="26"/>
      <c r="ER49" s="26"/>
      <c r="ES49" s="30"/>
      <c r="ET49" s="30"/>
      <c r="EU49" s="26"/>
      <c r="EV49" s="26"/>
      <c r="EW49" s="30"/>
      <c r="EX49" s="30"/>
      <c r="EY49" s="26"/>
      <c r="EZ49" s="26"/>
      <c r="FA49" s="30"/>
      <c r="FB49" s="30"/>
      <c r="FC49" s="26"/>
      <c r="FD49" s="26"/>
      <c r="FE49" s="30"/>
      <c r="FF49" s="30"/>
      <c r="FG49" s="26"/>
      <c r="FH49" s="30"/>
      <c r="FI49" s="30"/>
      <c r="FJ49" s="30"/>
      <c r="FK49" s="26"/>
      <c r="FL49" s="30"/>
      <c r="FM49" s="30">
        <v>22500</v>
      </c>
      <c r="FN49" s="30"/>
      <c r="FO49" s="26"/>
      <c r="FP49" s="30"/>
      <c r="FQ49" s="30"/>
      <c r="FR49" s="30"/>
      <c r="FS49" s="26"/>
      <c r="FT49" s="30"/>
      <c r="FU49" s="30"/>
      <c r="FV49" s="30"/>
      <c r="FW49" s="26"/>
      <c r="FX49" s="30"/>
      <c r="FY49" s="30"/>
      <c r="FZ49" s="30"/>
      <c r="GA49" s="26"/>
      <c r="GB49" s="30"/>
      <c r="GC49" s="30"/>
      <c r="GD49" s="30"/>
      <c r="GE49" s="26"/>
      <c r="GF49" s="30"/>
      <c r="GG49" s="30"/>
      <c r="GH49" s="30"/>
      <c r="GI49" s="26"/>
      <c r="GJ49" s="30"/>
      <c r="GK49" s="30"/>
      <c r="GL49" s="30"/>
      <c r="GM49" s="26"/>
      <c r="GN49" s="30"/>
      <c r="GO49" s="30"/>
      <c r="GP49" s="30"/>
      <c r="GQ49" s="26"/>
      <c r="GR49" s="30"/>
      <c r="GS49" s="30"/>
      <c r="GT49" s="30"/>
      <c r="GU49" s="26"/>
      <c r="GV49" s="30"/>
      <c r="GW49" s="30">
        <v>170000</v>
      </c>
      <c r="GX49" s="30">
        <v>48544.253380000002</v>
      </c>
      <c r="GY49" s="26">
        <f t="shared" si="77"/>
        <v>28.555443164705885</v>
      </c>
      <c r="GZ49" s="30"/>
      <c r="HA49" s="30"/>
      <c r="HB49" s="30"/>
      <c r="HC49" s="26"/>
      <c r="HD49" s="30"/>
      <c r="HE49" s="30"/>
      <c r="HF49" s="30"/>
      <c r="HG49" s="26"/>
      <c r="HH49" s="30"/>
      <c r="HI49" s="30"/>
      <c r="HJ49" s="30"/>
      <c r="HK49" s="26"/>
      <c r="HL49" s="30"/>
      <c r="HM49" s="30"/>
      <c r="HN49" s="30"/>
      <c r="HO49" s="26"/>
      <c r="HP49" s="30"/>
      <c r="HQ49" s="30"/>
      <c r="HR49" s="30"/>
      <c r="HS49" s="26"/>
      <c r="HT49" s="30"/>
      <c r="HU49" s="30"/>
      <c r="HV49" s="30"/>
      <c r="HW49" s="26"/>
      <c r="HX49" s="30"/>
      <c r="HY49" s="30"/>
      <c r="HZ49" s="30"/>
      <c r="IA49" s="26"/>
      <c r="IB49" s="30"/>
      <c r="IC49" s="30"/>
      <c r="ID49" s="30"/>
      <c r="IE49" s="26"/>
      <c r="IF49" s="30"/>
      <c r="IG49" s="30"/>
      <c r="IH49" s="30"/>
      <c r="II49" s="26"/>
      <c r="IJ49" s="30"/>
      <c r="IK49" s="30"/>
      <c r="IL49" s="30"/>
      <c r="IM49" s="26"/>
      <c r="IN49" s="30"/>
      <c r="IO49" s="30"/>
      <c r="IP49" s="30"/>
      <c r="IQ49" s="26"/>
      <c r="IR49" s="30"/>
      <c r="IS49" s="30"/>
      <c r="IT49" s="30"/>
      <c r="IU49" s="26"/>
      <c r="IV49" s="30"/>
      <c r="IW49" s="30"/>
      <c r="IX49" s="30"/>
      <c r="IY49" s="26"/>
      <c r="IZ49" s="30"/>
      <c r="JA49" s="30"/>
      <c r="JB49" s="30"/>
      <c r="JC49" s="26"/>
      <c r="JD49" s="30"/>
      <c r="JE49" s="30"/>
      <c r="JF49" s="30"/>
      <c r="JG49" s="26"/>
      <c r="JH49" s="30"/>
      <c r="JI49" s="30"/>
      <c r="JJ49" s="30"/>
      <c r="JK49" s="26"/>
      <c r="JL49" s="30"/>
      <c r="JM49" s="30"/>
      <c r="JN49" s="30"/>
      <c r="JO49" s="26"/>
      <c r="JP49" s="30"/>
      <c r="JQ49" s="30"/>
      <c r="JR49" s="30"/>
      <c r="JS49" s="26"/>
      <c r="JT49" s="30"/>
      <c r="JU49" s="30"/>
      <c r="JV49" s="30"/>
      <c r="JW49" s="26"/>
      <c r="JX49" s="30"/>
      <c r="JY49" s="30"/>
      <c r="JZ49" s="30"/>
      <c r="KA49" s="26"/>
      <c r="KB49" s="30"/>
      <c r="KC49" s="30"/>
      <c r="KD49" s="30"/>
      <c r="KE49" s="26"/>
      <c r="KF49" s="30"/>
      <c r="KG49" s="30"/>
      <c r="KH49" s="30"/>
      <c r="KI49" s="26"/>
      <c r="KJ49" s="30"/>
      <c r="KK49" s="30"/>
      <c r="KL49" s="30"/>
      <c r="KM49" s="26"/>
      <c r="KN49" s="30"/>
      <c r="KO49" s="30"/>
      <c r="KP49" s="30"/>
      <c r="KQ49" s="26"/>
      <c r="KR49" s="30"/>
      <c r="KS49" s="30"/>
      <c r="KT49" s="30"/>
      <c r="KU49" s="26"/>
      <c r="KV49" s="30"/>
      <c r="KW49" s="30"/>
      <c r="KX49" s="30"/>
      <c r="KY49" s="26"/>
      <c r="KZ49" s="30"/>
      <c r="LA49" s="30"/>
      <c r="LB49" s="30"/>
      <c r="LC49" s="26"/>
      <c r="LD49" s="30"/>
      <c r="LE49" s="30"/>
      <c r="LF49" s="30"/>
      <c r="LG49" s="26"/>
      <c r="LH49" s="30"/>
      <c r="LI49" s="30"/>
      <c r="LJ49" s="30"/>
      <c r="LK49" s="26"/>
      <c r="LL49" s="30"/>
      <c r="LM49" s="30"/>
      <c r="LN49" s="30"/>
      <c r="LO49" s="26"/>
      <c r="LP49" s="30"/>
      <c r="LQ49" s="30"/>
      <c r="LR49" s="30"/>
      <c r="LS49" s="26"/>
      <c r="LT49" s="30"/>
      <c r="LU49" s="30"/>
      <c r="LV49" s="30"/>
      <c r="LW49" s="26"/>
      <c r="LX49" s="30"/>
      <c r="LY49" s="30"/>
      <c r="LZ49" s="30"/>
      <c r="MA49" s="26"/>
    </row>
    <row r="50" spans="1:339" ht="15.75" x14ac:dyDescent="0.25">
      <c r="A50" s="22" t="s">
        <v>355</v>
      </c>
      <c r="B50" s="30">
        <f t="shared" si="23"/>
        <v>0</v>
      </c>
      <c r="C50" s="30">
        <f t="shared" si="16"/>
        <v>115</v>
      </c>
      <c r="D50" s="30">
        <f t="shared" si="34"/>
        <v>0</v>
      </c>
      <c r="E50" s="30">
        <f t="shared" si="35"/>
        <v>115</v>
      </c>
      <c r="F50" s="30">
        <f t="shared" si="17"/>
        <v>115</v>
      </c>
      <c r="G50" s="27">
        <f t="shared" si="99"/>
        <v>100</v>
      </c>
      <c r="H50" s="75"/>
      <c r="I50" s="75"/>
      <c r="J50" s="75"/>
      <c r="K50" s="75"/>
      <c r="L50" s="30"/>
      <c r="M50" s="30"/>
      <c r="N50" s="30"/>
      <c r="O50" s="30"/>
      <c r="P50" s="30"/>
      <c r="Q50" s="30"/>
      <c r="R50" s="30"/>
      <c r="S50" s="26"/>
      <c r="T50" s="30"/>
      <c r="U50" s="30"/>
      <c r="V50" s="30"/>
      <c r="W50" s="26"/>
      <c r="X50" s="292"/>
      <c r="Y50" s="292"/>
      <c r="Z50" s="292"/>
      <c r="AA50" s="26"/>
      <c r="AB50" s="30"/>
      <c r="AC50" s="30"/>
      <c r="AD50" s="30"/>
      <c r="AE50" s="26"/>
      <c r="AF50" s="26"/>
      <c r="AG50" s="30"/>
      <c r="AH50" s="30"/>
      <c r="AI50" s="30"/>
      <c r="AJ50" s="30"/>
      <c r="AK50" s="30"/>
      <c r="AL50" s="30"/>
      <c r="AM50" s="30"/>
      <c r="AN50" s="30"/>
      <c r="AO50" s="30"/>
      <c r="AP50" s="30"/>
      <c r="AQ50" s="26"/>
      <c r="AR50" s="26"/>
      <c r="AS50" s="30"/>
      <c r="AT50" s="30"/>
      <c r="AU50" s="26"/>
      <c r="AV50" s="26"/>
      <c r="AW50" s="30"/>
      <c r="AX50" s="30"/>
      <c r="AY50" s="26"/>
      <c r="AZ50" s="26"/>
      <c r="BA50" s="30"/>
      <c r="BB50" s="30"/>
      <c r="BC50" s="26"/>
      <c r="BD50" s="26"/>
      <c r="BE50" s="30"/>
      <c r="BF50" s="30"/>
      <c r="BG50" s="26"/>
      <c r="BH50" s="30"/>
      <c r="BI50" s="30"/>
      <c r="BJ50" s="30"/>
      <c r="BK50" s="26"/>
      <c r="BL50" s="30"/>
      <c r="BM50" s="30"/>
      <c r="BN50" s="30"/>
      <c r="BO50" s="26"/>
      <c r="BP50" s="26"/>
      <c r="BQ50" s="30"/>
      <c r="BR50" s="30"/>
      <c r="BS50" s="26"/>
      <c r="BT50" s="26"/>
      <c r="BU50" s="30"/>
      <c r="BV50" s="30"/>
      <c r="BW50" s="26"/>
      <c r="BX50" s="26"/>
      <c r="BY50" s="30"/>
      <c r="BZ50" s="30"/>
      <c r="CA50" s="26"/>
      <c r="CB50" s="26"/>
      <c r="CC50" s="30"/>
      <c r="CD50" s="30"/>
      <c r="CE50" s="26"/>
      <c r="CF50" s="26"/>
      <c r="CG50" s="30"/>
      <c r="CH50" s="30"/>
      <c r="CI50" s="26"/>
      <c r="CJ50" s="30"/>
      <c r="CK50" s="30"/>
      <c r="CL50" s="30"/>
      <c r="CM50" s="26"/>
      <c r="CN50" s="26"/>
      <c r="CO50" s="30"/>
      <c r="CP50" s="30"/>
      <c r="CQ50" s="26"/>
      <c r="CR50" s="26"/>
      <c r="CS50" s="30"/>
      <c r="CT50" s="30"/>
      <c r="CU50" s="326"/>
      <c r="CV50" s="326"/>
      <c r="CW50" s="30"/>
      <c r="CX50" s="30"/>
      <c r="CY50" s="26"/>
      <c r="CZ50" s="26"/>
      <c r="DA50" s="30"/>
      <c r="DB50" s="30"/>
      <c r="DC50" s="26"/>
      <c r="DD50" s="26"/>
      <c r="DE50" s="30"/>
      <c r="DF50" s="30"/>
      <c r="DG50" s="26"/>
      <c r="DH50" s="26"/>
      <c r="DI50" s="30"/>
      <c r="DJ50" s="30"/>
      <c r="DK50" s="26"/>
      <c r="DL50" s="26"/>
      <c r="DM50" s="30"/>
      <c r="DN50" s="30"/>
      <c r="DO50" s="26"/>
      <c r="DP50" s="26"/>
      <c r="DQ50" s="30"/>
      <c r="DR50" s="30"/>
      <c r="DS50" s="26"/>
      <c r="DT50" s="26"/>
      <c r="DU50" s="30"/>
      <c r="DV50" s="30"/>
      <c r="DW50" s="26"/>
      <c r="DX50" s="26"/>
      <c r="DY50" s="30"/>
      <c r="DZ50" s="30"/>
      <c r="EA50" s="26"/>
      <c r="EB50" s="26"/>
      <c r="EC50" s="30"/>
      <c r="ED50" s="30"/>
      <c r="EE50" s="26"/>
      <c r="EF50" s="30"/>
      <c r="EG50" s="30"/>
      <c r="EH50" s="30"/>
      <c r="EI50" s="26"/>
      <c r="EJ50" s="30"/>
      <c r="EK50" s="30"/>
      <c r="EL50" s="30"/>
      <c r="EM50" s="26"/>
      <c r="EN50" s="30"/>
      <c r="EO50" s="30"/>
      <c r="EP50" s="30"/>
      <c r="EQ50" s="26"/>
      <c r="ER50" s="26"/>
      <c r="ES50" s="30"/>
      <c r="ET50" s="30"/>
      <c r="EU50" s="26"/>
      <c r="EV50" s="26"/>
      <c r="EW50" s="30"/>
      <c r="EX50" s="30"/>
      <c r="EY50" s="26"/>
      <c r="EZ50" s="26"/>
      <c r="FA50" s="30"/>
      <c r="FB50" s="30"/>
      <c r="FC50" s="26"/>
      <c r="FD50" s="26"/>
      <c r="FE50" s="30"/>
      <c r="FF50" s="30"/>
      <c r="FG50" s="26"/>
      <c r="FH50" s="30"/>
      <c r="FI50" s="30"/>
      <c r="FJ50" s="30"/>
      <c r="FK50" s="26"/>
      <c r="FL50" s="30"/>
      <c r="FM50" s="30"/>
      <c r="FN50" s="30"/>
      <c r="FO50" s="26"/>
      <c r="FP50" s="30"/>
      <c r="FQ50" s="30"/>
      <c r="FR50" s="30"/>
      <c r="FS50" s="26"/>
      <c r="FT50" s="30"/>
      <c r="FU50" s="30"/>
      <c r="FV50" s="30"/>
      <c r="FW50" s="26"/>
      <c r="FX50" s="30"/>
      <c r="FY50" s="30"/>
      <c r="FZ50" s="30"/>
      <c r="GA50" s="26"/>
      <c r="GB50" s="30"/>
      <c r="GC50" s="30"/>
      <c r="GD50" s="30"/>
      <c r="GE50" s="26"/>
      <c r="GF50" s="30"/>
      <c r="GG50" s="30"/>
      <c r="GH50" s="30"/>
      <c r="GI50" s="26"/>
      <c r="GJ50" s="30"/>
      <c r="GK50" s="30">
        <v>115</v>
      </c>
      <c r="GL50" s="30">
        <v>115</v>
      </c>
      <c r="GM50" s="26">
        <f t="shared" si="103"/>
        <v>100</v>
      </c>
      <c r="GN50" s="30"/>
      <c r="GO50" s="30"/>
      <c r="GP50" s="30"/>
      <c r="GQ50" s="26"/>
      <c r="GR50" s="30"/>
      <c r="GS50" s="30"/>
      <c r="GT50" s="30"/>
      <c r="GU50" s="26"/>
      <c r="GV50" s="30"/>
      <c r="GW50" s="30"/>
      <c r="GX50" s="30"/>
      <c r="GY50" s="26"/>
      <c r="GZ50" s="30"/>
      <c r="HA50" s="30"/>
      <c r="HB50" s="30"/>
      <c r="HC50" s="26"/>
      <c r="HD50" s="30"/>
      <c r="HE50" s="30"/>
      <c r="HF50" s="30"/>
      <c r="HG50" s="26"/>
      <c r="HH50" s="30"/>
      <c r="HI50" s="30"/>
      <c r="HJ50" s="30"/>
      <c r="HK50" s="26"/>
      <c r="HL50" s="30"/>
      <c r="HM50" s="30"/>
      <c r="HN50" s="30"/>
      <c r="HO50" s="26"/>
      <c r="HP50" s="30"/>
      <c r="HQ50" s="30"/>
      <c r="HR50" s="30"/>
      <c r="HS50" s="26"/>
      <c r="HT50" s="30"/>
      <c r="HU50" s="30"/>
      <c r="HV50" s="30"/>
      <c r="HW50" s="26"/>
      <c r="HX50" s="30"/>
      <c r="HY50" s="30"/>
      <c r="HZ50" s="30"/>
      <c r="IA50" s="26"/>
      <c r="IB50" s="30"/>
      <c r="IC50" s="30"/>
      <c r="ID50" s="30"/>
      <c r="IE50" s="26"/>
      <c r="IF50" s="30"/>
      <c r="IG50" s="30"/>
      <c r="IH50" s="30"/>
      <c r="II50" s="26"/>
      <c r="IJ50" s="30"/>
      <c r="IK50" s="30"/>
      <c r="IL50" s="30"/>
      <c r="IM50" s="26"/>
      <c r="IN50" s="30"/>
      <c r="IO50" s="30"/>
      <c r="IP50" s="30"/>
      <c r="IQ50" s="26"/>
      <c r="IR50" s="30"/>
      <c r="IS50" s="30"/>
      <c r="IT50" s="30"/>
      <c r="IU50" s="26"/>
      <c r="IV50" s="30"/>
      <c r="IW50" s="30"/>
      <c r="IX50" s="30"/>
      <c r="IY50" s="26"/>
      <c r="IZ50" s="30"/>
      <c r="JA50" s="30"/>
      <c r="JB50" s="30"/>
      <c r="JC50" s="26"/>
      <c r="JD50" s="30"/>
      <c r="JE50" s="30"/>
      <c r="JF50" s="30"/>
      <c r="JG50" s="26"/>
      <c r="JH50" s="30"/>
      <c r="JI50" s="30"/>
      <c r="JJ50" s="30"/>
      <c r="JK50" s="26"/>
      <c r="JL50" s="30"/>
      <c r="JM50" s="30"/>
      <c r="JN50" s="30"/>
      <c r="JO50" s="26"/>
      <c r="JP50" s="30"/>
      <c r="JQ50" s="30"/>
      <c r="JR50" s="30"/>
      <c r="JS50" s="26"/>
      <c r="JT50" s="30"/>
      <c r="JU50" s="30"/>
      <c r="JV50" s="30"/>
      <c r="JW50" s="26"/>
      <c r="JX50" s="30"/>
      <c r="JY50" s="30"/>
      <c r="JZ50" s="30"/>
      <c r="KA50" s="26"/>
      <c r="KB50" s="30"/>
      <c r="KC50" s="30"/>
      <c r="KD50" s="30"/>
      <c r="KE50" s="26"/>
      <c r="KF50" s="30"/>
      <c r="KG50" s="30"/>
      <c r="KH50" s="30"/>
      <c r="KI50" s="26"/>
      <c r="KJ50" s="30"/>
      <c r="KK50" s="30"/>
      <c r="KL50" s="30"/>
      <c r="KM50" s="26"/>
      <c r="KN50" s="30"/>
      <c r="KO50" s="30"/>
      <c r="KP50" s="30"/>
      <c r="KQ50" s="26"/>
      <c r="KR50" s="30"/>
      <c r="KS50" s="30"/>
      <c r="KT50" s="30"/>
      <c r="KU50" s="26"/>
      <c r="KV50" s="30"/>
      <c r="KW50" s="30"/>
      <c r="KX50" s="30"/>
      <c r="KY50" s="26"/>
      <c r="KZ50" s="30"/>
      <c r="LA50" s="30"/>
      <c r="LB50" s="30"/>
      <c r="LC50" s="26"/>
      <c r="LD50" s="30"/>
      <c r="LE50" s="30"/>
      <c r="LF50" s="30"/>
      <c r="LG50" s="26"/>
      <c r="LH50" s="30"/>
      <c r="LI50" s="30"/>
      <c r="LJ50" s="30"/>
      <c r="LK50" s="26"/>
      <c r="LL50" s="30"/>
      <c r="LM50" s="30"/>
      <c r="LN50" s="30"/>
      <c r="LO50" s="26"/>
      <c r="LP50" s="30"/>
      <c r="LQ50" s="30"/>
      <c r="LR50" s="30"/>
      <c r="LS50" s="26"/>
      <c r="LT50" s="30"/>
      <c r="LU50" s="30"/>
      <c r="LV50" s="30"/>
      <c r="LW50" s="26"/>
      <c r="LX50" s="30"/>
      <c r="LY50" s="30"/>
      <c r="LZ50" s="30"/>
      <c r="MA50" s="26"/>
    </row>
    <row r="51" spans="1:339" ht="15.75" x14ac:dyDescent="0.25">
      <c r="A51" s="22" t="s">
        <v>179</v>
      </c>
      <c r="B51" s="30">
        <f t="shared" si="23"/>
        <v>0</v>
      </c>
      <c r="C51" s="30">
        <f t="shared" si="16"/>
        <v>125</v>
      </c>
      <c r="D51" s="30">
        <f t="shared" si="34"/>
        <v>0</v>
      </c>
      <c r="E51" s="30">
        <f t="shared" si="35"/>
        <v>125</v>
      </c>
      <c r="F51" s="30">
        <f t="shared" si="17"/>
        <v>125</v>
      </c>
      <c r="G51" s="27">
        <f t="shared" si="99"/>
        <v>100</v>
      </c>
      <c r="H51" s="75"/>
      <c r="I51" s="75"/>
      <c r="J51" s="75"/>
      <c r="K51" s="75"/>
      <c r="L51" s="75"/>
      <c r="M51" s="75"/>
      <c r="N51" s="75"/>
      <c r="O51" s="75"/>
      <c r="P51" s="75"/>
      <c r="Q51" s="75"/>
      <c r="R51" s="75"/>
      <c r="S51" s="26"/>
      <c r="T51" s="75"/>
      <c r="U51" s="75"/>
      <c r="V51" s="75"/>
      <c r="W51" s="26"/>
      <c r="X51" s="75"/>
      <c r="Y51" s="75"/>
      <c r="Z51" s="75"/>
      <c r="AA51" s="26"/>
      <c r="AB51" s="75"/>
      <c r="AC51" s="75"/>
      <c r="AD51" s="75"/>
      <c r="AE51" s="26"/>
      <c r="AF51" s="26"/>
      <c r="AG51" s="75"/>
      <c r="AH51" s="75"/>
      <c r="AI51" s="75"/>
      <c r="AJ51" s="75"/>
      <c r="AK51" s="75"/>
      <c r="AL51" s="75"/>
      <c r="AM51" s="75"/>
      <c r="AN51" s="75"/>
      <c r="AO51" s="75"/>
      <c r="AP51" s="75"/>
      <c r="AQ51" s="26"/>
      <c r="AR51" s="26"/>
      <c r="AS51" s="75"/>
      <c r="AT51" s="75"/>
      <c r="AU51" s="26"/>
      <c r="AV51" s="26"/>
      <c r="AW51" s="75"/>
      <c r="AX51" s="75"/>
      <c r="AY51" s="26"/>
      <c r="AZ51" s="26"/>
      <c r="BA51" s="75"/>
      <c r="BB51" s="75"/>
      <c r="BC51" s="26"/>
      <c r="BD51" s="26"/>
      <c r="BE51" s="75"/>
      <c r="BF51" s="75"/>
      <c r="BG51" s="26"/>
      <c r="BH51" s="75"/>
      <c r="BI51" s="75"/>
      <c r="BJ51" s="75"/>
      <c r="BK51" s="26"/>
      <c r="BL51" s="75"/>
      <c r="BM51" s="75"/>
      <c r="BN51" s="75"/>
      <c r="BO51" s="26"/>
      <c r="BP51" s="26"/>
      <c r="BQ51" s="75"/>
      <c r="BR51" s="75"/>
      <c r="BS51" s="26"/>
      <c r="BT51" s="26"/>
      <c r="BU51" s="75"/>
      <c r="BV51" s="75"/>
      <c r="BW51" s="26"/>
      <c r="BX51" s="26"/>
      <c r="BY51" s="75"/>
      <c r="BZ51" s="75"/>
      <c r="CA51" s="26"/>
      <c r="CB51" s="26"/>
      <c r="CC51" s="75"/>
      <c r="CD51" s="75"/>
      <c r="CE51" s="26"/>
      <c r="CF51" s="26"/>
      <c r="CG51" s="75"/>
      <c r="CH51" s="75"/>
      <c r="CI51" s="26"/>
      <c r="CJ51" s="75"/>
      <c r="CK51" s="75"/>
      <c r="CL51" s="75"/>
      <c r="CM51" s="26"/>
      <c r="CN51" s="26"/>
      <c r="CO51" s="30"/>
      <c r="CP51" s="75"/>
      <c r="CQ51" s="26"/>
      <c r="CR51" s="26"/>
      <c r="CS51" s="75"/>
      <c r="CT51" s="75"/>
      <c r="CU51" s="326"/>
      <c r="CV51" s="326"/>
      <c r="CW51" s="75"/>
      <c r="CX51" s="75"/>
      <c r="CY51" s="26"/>
      <c r="CZ51" s="26"/>
      <c r="DA51" s="75"/>
      <c r="DB51" s="75"/>
      <c r="DC51" s="26"/>
      <c r="DD51" s="26"/>
      <c r="DE51" s="30"/>
      <c r="DF51" s="75"/>
      <c r="DG51" s="26"/>
      <c r="DH51" s="26"/>
      <c r="DI51" s="30"/>
      <c r="DJ51" s="75"/>
      <c r="DK51" s="26"/>
      <c r="DL51" s="26"/>
      <c r="DM51" s="30"/>
      <c r="DN51" s="30"/>
      <c r="DO51" s="26"/>
      <c r="DP51" s="26"/>
      <c r="DQ51" s="30"/>
      <c r="DR51" s="30"/>
      <c r="DS51" s="26"/>
      <c r="DT51" s="26"/>
      <c r="DU51" s="30"/>
      <c r="DV51" s="30"/>
      <c r="DW51" s="26"/>
      <c r="DX51" s="26"/>
      <c r="DY51" s="30"/>
      <c r="DZ51" s="30"/>
      <c r="EA51" s="26"/>
      <c r="EB51" s="26"/>
      <c r="EC51" s="30"/>
      <c r="ED51" s="30"/>
      <c r="EE51" s="26"/>
      <c r="EF51" s="30"/>
      <c r="EG51" s="30"/>
      <c r="EH51" s="30"/>
      <c r="EI51" s="26"/>
      <c r="EJ51" s="30"/>
      <c r="EK51" s="30"/>
      <c r="EL51" s="30"/>
      <c r="EM51" s="26"/>
      <c r="EN51" s="30"/>
      <c r="EO51" s="30"/>
      <c r="EP51" s="30"/>
      <c r="EQ51" s="26"/>
      <c r="ER51" s="26"/>
      <c r="ES51" s="75"/>
      <c r="ET51" s="75"/>
      <c r="EU51" s="26"/>
      <c r="EV51" s="26"/>
      <c r="EW51" s="75"/>
      <c r="EX51" s="75"/>
      <c r="EY51" s="26"/>
      <c r="EZ51" s="26"/>
      <c r="FA51" s="30"/>
      <c r="FB51" s="30"/>
      <c r="FC51" s="26"/>
      <c r="FD51" s="26"/>
      <c r="FE51" s="75"/>
      <c r="FF51" s="75"/>
      <c r="FG51" s="26"/>
      <c r="FH51" s="30"/>
      <c r="FI51" s="30"/>
      <c r="FJ51" s="30"/>
      <c r="FK51" s="26"/>
      <c r="FL51" s="30"/>
      <c r="FM51" s="30"/>
      <c r="FN51" s="30"/>
      <c r="FO51" s="26"/>
      <c r="FP51" s="30"/>
      <c r="FQ51" s="30"/>
      <c r="FR51" s="30"/>
      <c r="FS51" s="26"/>
      <c r="FT51" s="30"/>
      <c r="FU51" s="30"/>
      <c r="FV51" s="30"/>
      <c r="FW51" s="26"/>
      <c r="FX51" s="30"/>
      <c r="FY51" s="30"/>
      <c r="FZ51" s="30"/>
      <c r="GA51" s="26"/>
      <c r="GB51" s="30"/>
      <c r="GC51" s="30"/>
      <c r="GD51" s="30"/>
      <c r="GE51" s="26"/>
      <c r="GF51" s="30"/>
      <c r="GG51" s="30"/>
      <c r="GH51" s="30"/>
      <c r="GI51" s="26"/>
      <c r="GJ51" s="30"/>
      <c r="GK51" s="30">
        <v>125</v>
      </c>
      <c r="GL51" s="30">
        <v>125</v>
      </c>
      <c r="GM51" s="26">
        <f t="shared" si="103"/>
        <v>100</v>
      </c>
      <c r="GN51" s="30"/>
      <c r="GO51" s="30"/>
      <c r="GP51" s="30"/>
      <c r="GQ51" s="26"/>
      <c r="GR51" s="30"/>
      <c r="GS51" s="30"/>
      <c r="GT51" s="30"/>
      <c r="GU51" s="26"/>
      <c r="GV51" s="30"/>
      <c r="GW51" s="30"/>
      <c r="GX51" s="30"/>
      <c r="GY51" s="26"/>
      <c r="GZ51" s="30"/>
      <c r="HA51" s="30"/>
      <c r="HB51" s="30"/>
      <c r="HC51" s="26"/>
      <c r="HD51" s="30"/>
      <c r="HE51" s="30"/>
      <c r="HF51" s="30"/>
      <c r="HG51" s="26"/>
      <c r="HH51" s="30"/>
      <c r="HI51" s="30"/>
      <c r="HJ51" s="30"/>
      <c r="HK51" s="26"/>
      <c r="HL51" s="30"/>
      <c r="HM51" s="30"/>
      <c r="HN51" s="30"/>
      <c r="HO51" s="26"/>
      <c r="HP51" s="30"/>
      <c r="HQ51" s="30"/>
      <c r="HR51" s="30"/>
      <c r="HS51" s="26"/>
      <c r="HT51" s="30"/>
      <c r="HU51" s="30"/>
      <c r="HV51" s="30"/>
      <c r="HW51" s="26"/>
      <c r="HX51" s="30"/>
      <c r="HY51" s="30"/>
      <c r="HZ51" s="30"/>
      <c r="IA51" s="26"/>
      <c r="IB51" s="30"/>
      <c r="IC51" s="30"/>
      <c r="ID51" s="30"/>
      <c r="IE51" s="26"/>
      <c r="IF51" s="30"/>
      <c r="IG51" s="30"/>
      <c r="IH51" s="30"/>
      <c r="II51" s="26"/>
      <c r="IJ51" s="30"/>
      <c r="IK51" s="30"/>
      <c r="IL51" s="30"/>
      <c r="IM51" s="26"/>
      <c r="IN51" s="30"/>
      <c r="IO51" s="30"/>
      <c r="IP51" s="30"/>
      <c r="IQ51" s="26"/>
      <c r="IR51" s="30"/>
      <c r="IS51" s="30"/>
      <c r="IT51" s="30"/>
      <c r="IU51" s="26"/>
      <c r="IV51" s="30"/>
      <c r="IW51" s="30"/>
      <c r="IX51" s="30"/>
      <c r="IY51" s="26"/>
      <c r="IZ51" s="30"/>
      <c r="JA51" s="30"/>
      <c r="JB51" s="30"/>
      <c r="JC51" s="26"/>
      <c r="JD51" s="30"/>
      <c r="JE51" s="30"/>
      <c r="JF51" s="30"/>
      <c r="JG51" s="26"/>
      <c r="JH51" s="30"/>
      <c r="JI51" s="30"/>
      <c r="JJ51" s="30"/>
      <c r="JK51" s="26"/>
      <c r="JL51" s="30"/>
      <c r="JM51" s="30"/>
      <c r="JN51" s="30"/>
      <c r="JO51" s="26"/>
      <c r="JP51" s="30"/>
      <c r="JQ51" s="30"/>
      <c r="JR51" s="30"/>
      <c r="JS51" s="26"/>
      <c r="JT51" s="30"/>
      <c r="JU51" s="30"/>
      <c r="JV51" s="30"/>
      <c r="JW51" s="26"/>
      <c r="JX51" s="30"/>
      <c r="JY51" s="30"/>
      <c r="JZ51" s="30"/>
      <c r="KA51" s="26"/>
      <c r="KB51" s="30"/>
      <c r="KC51" s="30"/>
      <c r="KD51" s="30"/>
      <c r="KE51" s="26"/>
      <c r="KF51" s="30"/>
      <c r="KG51" s="30"/>
      <c r="KH51" s="30"/>
      <c r="KI51" s="26"/>
      <c r="KJ51" s="30"/>
      <c r="KK51" s="30"/>
      <c r="KL51" s="30"/>
      <c r="KM51" s="26"/>
      <c r="KN51" s="30"/>
      <c r="KO51" s="30"/>
      <c r="KP51" s="30"/>
      <c r="KQ51" s="26"/>
      <c r="KR51" s="30"/>
      <c r="KS51" s="30"/>
      <c r="KT51" s="30"/>
      <c r="KU51" s="26"/>
      <c r="KV51" s="30"/>
      <c r="KW51" s="30"/>
      <c r="KX51" s="30"/>
      <c r="KY51" s="26"/>
      <c r="KZ51" s="30"/>
      <c r="LA51" s="30"/>
      <c r="LB51" s="30"/>
      <c r="LC51" s="26"/>
      <c r="LD51" s="30"/>
      <c r="LE51" s="30"/>
      <c r="LF51" s="30"/>
      <c r="LG51" s="26"/>
      <c r="LH51" s="30"/>
      <c r="LI51" s="30"/>
      <c r="LJ51" s="30"/>
      <c r="LK51" s="26"/>
      <c r="LL51" s="30"/>
      <c r="LM51" s="30"/>
      <c r="LN51" s="30"/>
      <c r="LO51" s="26"/>
      <c r="LP51" s="30"/>
      <c r="LQ51" s="30"/>
      <c r="LR51" s="30"/>
      <c r="LS51" s="26"/>
      <c r="LT51" s="30"/>
      <c r="LU51" s="30"/>
      <c r="LV51" s="30"/>
      <c r="LW51" s="26"/>
      <c r="LX51" s="30"/>
      <c r="LY51" s="30"/>
      <c r="LZ51" s="30"/>
      <c r="MA51" s="26"/>
    </row>
    <row r="52" spans="1:339" ht="15.75" x14ac:dyDescent="0.25">
      <c r="A52" s="22" t="s">
        <v>353</v>
      </c>
      <c r="B52" s="30">
        <f t="shared" si="23"/>
        <v>0</v>
      </c>
      <c r="C52" s="30">
        <f t="shared" si="16"/>
        <v>0</v>
      </c>
      <c r="D52" s="30">
        <f t="shared" si="34"/>
        <v>0</v>
      </c>
      <c r="E52" s="30">
        <f t="shared" si="35"/>
        <v>0</v>
      </c>
      <c r="F52" s="30">
        <f t="shared" si="17"/>
        <v>0</v>
      </c>
      <c r="G52" s="27"/>
      <c r="H52" s="75"/>
      <c r="I52" s="75"/>
      <c r="J52" s="75"/>
      <c r="K52" s="75"/>
      <c r="L52" s="75"/>
      <c r="M52" s="75"/>
      <c r="N52" s="75"/>
      <c r="O52" s="75"/>
      <c r="P52" s="75"/>
      <c r="Q52" s="75"/>
      <c r="R52" s="75"/>
      <c r="S52" s="26"/>
      <c r="T52" s="75"/>
      <c r="U52" s="75"/>
      <c r="V52" s="75"/>
      <c r="W52" s="26"/>
      <c r="X52" s="75"/>
      <c r="Y52" s="75"/>
      <c r="Z52" s="75"/>
      <c r="AA52" s="26"/>
      <c r="AB52" s="75"/>
      <c r="AC52" s="75"/>
      <c r="AD52" s="75"/>
      <c r="AE52" s="26"/>
      <c r="AF52" s="26"/>
      <c r="AG52" s="75"/>
      <c r="AH52" s="75"/>
      <c r="AI52" s="75"/>
      <c r="AJ52" s="75"/>
      <c r="AK52" s="75"/>
      <c r="AL52" s="75"/>
      <c r="AM52" s="75"/>
      <c r="AN52" s="75"/>
      <c r="AO52" s="75"/>
      <c r="AP52" s="75"/>
      <c r="AQ52" s="26"/>
      <c r="AR52" s="26"/>
      <c r="AS52" s="75"/>
      <c r="AT52" s="75"/>
      <c r="AU52" s="26"/>
      <c r="AV52" s="26"/>
      <c r="AW52" s="75"/>
      <c r="AX52" s="75"/>
      <c r="AY52" s="26"/>
      <c r="AZ52" s="26"/>
      <c r="BA52" s="75"/>
      <c r="BB52" s="75"/>
      <c r="BC52" s="26"/>
      <c r="BD52" s="26"/>
      <c r="BE52" s="75"/>
      <c r="BF52" s="75"/>
      <c r="BG52" s="26"/>
      <c r="BH52" s="75"/>
      <c r="BI52" s="75"/>
      <c r="BJ52" s="75"/>
      <c r="BK52" s="26"/>
      <c r="BL52" s="75"/>
      <c r="BM52" s="75"/>
      <c r="BN52" s="75"/>
      <c r="BO52" s="26"/>
      <c r="BP52" s="26"/>
      <c r="BQ52" s="75"/>
      <c r="BR52" s="75"/>
      <c r="BS52" s="26"/>
      <c r="BT52" s="26"/>
      <c r="BU52" s="75"/>
      <c r="BV52" s="75"/>
      <c r="BW52" s="26"/>
      <c r="BX52" s="26"/>
      <c r="BY52" s="75"/>
      <c r="BZ52" s="75"/>
      <c r="CA52" s="26"/>
      <c r="CB52" s="26"/>
      <c r="CC52" s="75"/>
      <c r="CD52" s="75"/>
      <c r="CE52" s="26"/>
      <c r="CF52" s="26"/>
      <c r="CG52" s="75"/>
      <c r="CH52" s="75"/>
      <c r="CI52" s="26"/>
      <c r="CJ52" s="75"/>
      <c r="CK52" s="75"/>
      <c r="CL52" s="75"/>
      <c r="CM52" s="26"/>
      <c r="CN52" s="26"/>
      <c r="CO52" s="75"/>
      <c r="CP52" s="75"/>
      <c r="CQ52" s="26"/>
      <c r="CR52" s="26"/>
      <c r="CS52" s="75"/>
      <c r="CT52" s="75"/>
      <c r="CU52" s="326"/>
      <c r="CV52" s="326"/>
      <c r="CW52" s="75"/>
      <c r="CX52" s="75"/>
      <c r="CY52" s="26"/>
      <c r="CZ52" s="26"/>
      <c r="DA52" s="75"/>
      <c r="DB52" s="75"/>
      <c r="DC52" s="26"/>
      <c r="DD52" s="26"/>
      <c r="DE52" s="75"/>
      <c r="DF52" s="75"/>
      <c r="DG52" s="26"/>
      <c r="DH52" s="26"/>
      <c r="DI52" s="75"/>
      <c r="DJ52" s="75"/>
      <c r="DK52" s="26"/>
      <c r="DL52" s="26"/>
      <c r="DM52" s="75"/>
      <c r="DN52" s="75"/>
      <c r="DO52" s="26"/>
      <c r="DP52" s="26"/>
      <c r="DQ52" s="75"/>
      <c r="DR52" s="75"/>
      <c r="DS52" s="26"/>
      <c r="DT52" s="26"/>
      <c r="DU52" s="75"/>
      <c r="DV52" s="75"/>
      <c r="DW52" s="26"/>
      <c r="DX52" s="26"/>
      <c r="DY52" s="75"/>
      <c r="DZ52" s="75"/>
      <c r="EA52" s="26"/>
      <c r="EB52" s="26"/>
      <c r="EC52" s="75"/>
      <c r="ED52" s="75"/>
      <c r="EE52" s="26"/>
      <c r="EF52" s="75"/>
      <c r="EG52" s="75"/>
      <c r="EH52" s="75"/>
      <c r="EI52" s="26"/>
      <c r="EJ52" s="75"/>
      <c r="EK52" s="75"/>
      <c r="EL52" s="75"/>
      <c r="EM52" s="26"/>
      <c r="EN52" s="75"/>
      <c r="EO52" s="75"/>
      <c r="EP52" s="75"/>
      <c r="EQ52" s="26"/>
      <c r="ER52" s="26"/>
      <c r="ES52" s="75"/>
      <c r="ET52" s="75"/>
      <c r="EU52" s="26"/>
      <c r="EV52" s="26"/>
      <c r="EW52" s="75"/>
      <c r="EX52" s="75"/>
      <c r="EY52" s="26"/>
      <c r="EZ52" s="26"/>
      <c r="FA52" s="75"/>
      <c r="FB52" s="75"/>
      <c r="FC52" s="26"/>
      <c r="FD52" s="26"/>
      <c r="FE52" s="75"/>
      <c r="FF52" s="75"/>
      <c r="FG52" s="26"/>
      <c r="FH52" s="75"/>
      <c r="FI52" s="75"/>
      <c r="FJ52" s="75"/>
      <c r="FK52" s="26"/>
      <c r="FL52" s="75"/>
      <c r="FM52" s="75"/>
      <c r="FN52" s="75"/>
      <c r="FO52" s="26"/>
      <c r="FP52" s="75"/>
      <c r="FQ52" s="75"/>
      <c r="FR52" s="75"/>
      <c r="FS52" s="26"/>
      <c r="FT52" s="75"/>
      <c r="FU52" s="75"/>
      <c r="FV52" s="75"/>
      <c r="FW52" s="26"/>
      <c r="FX52" s="75"/>
      <c r="FY52" s="75"/>
      <c r="FZ52" s="75"/>
      <c r="GA52" s="26"/>
      <c r="GB52" s="75"/>
      <c r="GC52" s="75"/>
      <c r="GD52" s="75"/>
      <c r="GE52" s="26"/>
      <c r="GF52" s="75"/>
      <c r="GG52" s="75"/>
      <c r="GH52" s="75"/>
      <c r="GI52" s="26"/>
      <c r="GJ52" s="75"/>
      <c r="GK52" s="75"/>
      <c r="GL52" s="75"/>
      <c r="GM52" s="26"/>
      <c r="GN52" s="75"/>
      <c r="GO52" s="75"/>
      <c r="GP52" s="75"/>
      <c r="GQ52" s="26"/>
      <c r="GR52" s="75"/>
      <c r="GS52" s="75"/>
      <c r="GT52" s="75"/>
      <c r="GU52" s="26"/>
      <c r="GV52" s="75"/>
      <c r="GW52" s="75"/>
      <c r="GX52" s="75"/>
      <c r="GY52" s="26"/>
      <c r="GZ52" s="75"/>
      <c r="HA52" s="75"/>
      <c r="HB52" s="75"/>
      <c r="HC52" s="26"/>
      <c r="HD52" s="75"/>
      <c r="HE52" s="75"/>
      <c r="HF52" s="75"/>
      <c r="HG52" s="26"/>
      <c r="HH52" s="75"/>
      <c r="HI52" s="75"/>
      <c r="HJ52" s="75"/>
      <c r="HK52" s="26"/>
      <c r="HL52" s="75"/>
      <c r="HM52" s="75"/>
      <c r="HN52" s="75"/>
      <c r="HO52" s="26"/>
      <c r="HP52" s="75"/>
      <c r="HQ52" s="75"/>
      <c r="HR52" s="75"/>
      <c r="HS52" s="26"/>
      <c r="HT52" s="75"/>
      <c r="HU52" s="75"/>
      <c r="HV52" s="75"/>
      <c r="HW52" s="26"/>
      <c r="HX52" s="75"/>
      <c r="HY52" s="75"/>
      <c r="HZ52" s="75"/>
      <c r="IA52" s="26"/>
      <c r="IB52" s="75"/>
      <c r="IC52" s="75"/>
      <c r="ID52" s="75"/>
      <c r="IE52" s="26"/>
      <c r="IF52" s="75"/>
      <c r="IG52" s="75"/>
      <c r="IH52" s="75"/>
      <c r="II52" s="26"/>
      <c r="IJ52" s="75"/>
      <c r="IK52" s="75"/>
      <c r="IL52" s="75"/>
      <c r="IM52" s="26"/>
      <c r="IN52" s="75"/>
      <c r="IO52" s="75"/>
      <c r="IP52" s="75"/>
      <c r="IQ52" s="26"/>
      <c r="IR52" s="75"/>
      <c r="IS52" s="75"/>
      <c r="IT52" s="75"/>
      <c r="IU52" s="26"/>
      <c r="IV52" s="75"/>
      <c r="IW52" s="75"/>
      <c r="IX52" s="75"/>
      <c r="IY52" s="26"/>
      <c r="IZ52" s="75"/>
      <c r="JA52" s="75"/>
      <c r="JB52" s="75"/>
      <c r="JC52" s="26"/>
      <c r="JD52" s="75"/>
      <c r="JE52" s="75"/>
      <c r="JF52" s="75"/>
      <c r="JG52" s="26"/>
      <c r="JH52" s="75"/>
      <c r="JI52" s="75"/>
      <c r="JJ52" s="75"/>
      <c r="JK52" s="26"/>
      <c r="JL52" s="75"/>
      <c r="JM52" s="75"/>
      <c r="JN52" s="75"/>
      <c r="JO52" s="26"/>
      <c r="JP52" s="75"/>
      <c r="JQ52" s="75"/>
      <c r="JR52" s="75"/>
      <c r="JS52" s="26"/>
      <c r="JT52" s="75"/>
      <c r="JU52" s="75"/>
      <c r="JV52" s="75"/>
      <c r="JW52" s="26"/>
      <c r="JX52" s="75"/>
      <c r="JY52" s="75"/>
      <c r="JZ52" s="75"/>
      <c r="KA52" s="26"/>
      <c r="KB52" s="75"/>
      <c r="KC52" s="75"/>
      <c r="KD52" s="75"/>
      <c r="KE52" s="26"/>
      <c r="KF52" s="75"/>
      <c r="KG52" s="75"/>
      <c r="KH52" s="75"/>
      <c r="KI52" s="26"/>
      <c r="KJ52" s="75"/>
      <c r="KK52" s="75"/>
      <c r="KL52" s="75"/>
      <c r="KM52" s="26"/>
      <c r="KN52" s="75"/>
      <c r="KO52" s="75"/>
      <c r="KP52" s="75"/>
      <c r="KQ52" s="26"/>
      <c r="KR52" s="75"/>
      <c r="KS52" s="75"/>
      <c r="KT52" s="75"/>
      <c r="KU52" s="26"/>
      <c r="KV52" s="75"/>
      <c r="KW52" s="75"/>
      <c r="KX52" s="75"/>
      <c r="KY52" s="26"/>
      <c r="KZ52" s="75"/>
      <c r="LA52" s="75"/>
      <c r="LB52" s="75"/>
      <c r="LC52" s="26"/>
      <c r="LD52" s="75"/>
      <c r="LE52" s="75"/>
      <c r="LF52" s="75"/>
      <c r="LG52" s="26"/>
      <c r="LH52" s="75"/>
      <c r="LI52" s="75"/>
      <c r="LJ52" s="75"/>
      <c r="LK52" s="26"/>
      <c r="LL52" s="75"/>
      <c r="LM52" s="75"/>
      <c r="LN52" s="75"/>
      <c r="LO52" s="26"/>
      <c r="LP52" s="75"/>
      <c r="LQ52" s="75"/>
      <c r="LR52" s="75"/>
      <c r="LS52" s="26"/>
      <c r="LT52" s="75"/>
      <c r="LU52" s="75"/>
      <c r="LV52" s="75"/>
      <c r="LW52" s="26"/>
      <c r="LX52" s="75"/>
      <c r="LY52" s="75"/>
      <c r="LZ52" s="75"/>
      <c r="MA52" s="26"/>
    </row>
    <row r="53" spans="1:339" s="18" customFormat="1" ht="31.5" x14ac:dyDescent="0.25">
      <c r="A53" s="148" t="s">
        <v>185</v>
      </c>
      <c r="B53" s="75">
        <f t="shared" si="23"/>
        <v>4389.2</v>
      </c>
      <c r="C53" s="75">
        <f t="shared" si="16"/>
        <v>17003.564000000002</v>
      </c>
      <c r="D53" s="75">
        <f t="shared" si="34"/>
        <v>16543.7</v>
      </c>
      <c r="E53" s="75">
        <f t="shared" si="35"/>
        <v>459.86399999999998</v>
      </c>
      <c r="F53" s="75">
        <f t="shared" si="17"/>
        <v>12020.323639999999</v>
      </c>
      <c r="G53" s="29">
        <f t="shared" si="99"/>
        <v>70.69296554534094</v>
      </c>
      <c r="H53" s="29">
        <f>H54+H55</f>
        <v>0</v>
      </c>
      <c r="I53" s="29">
        <f>I54+I55</f>
        <v>0</v>
      </c>
      <c r="J53" s="29">
        <f>J54+J55</f>
        <v>0</v>
      </c>
      <c r="K53" s="29">
        <f>K54+K55</f>
        <v>0</v>
      </c>
      <c r="L53" s="29">
        <f t="shared" ref="L53" si="106">L54+L55</f>
        <v>1078.5999999999999</v>
      </c>
      <c r="M53" s="29">
        <f t="shared" ref="M53:N53" si="107">M54+M55</f>
        <v>1078.5999999999999</v>
      </c>
      <c r="N53" s="29">
        <f t="shared" si="107"/>
        <v>1078.5999999999999</v>
      </c>
      <c r="O53" s="28">
        <f>N53/M53*100</f>
        <v>100</v>
      </c>
      <c r="P53" s="29">
        <f>P54+P55</f>
        <v>226</v>
      </c>
      <c r="Q53" s="29">
        <f>Q54+Q55</f>
        <v>226</v>
      </c>
      <c r="R53" s="29">
        <f>R54+R55</f>
        <v>169.5</v>
      </c>
      <c r="S53" s="28">
        <f>R53/Q53*100</f>
        <v>75</v>
      </c>
      <c r="T53" s="29">
        <f>T54+T55</f>
        <v>988</v>
      </c>
      <c r="U53" s="29">
        <f>U54+U55</f>
        <v>988</v>
      </c>
      <c r="V53" s="29">
        <f>V54+V55</f>
        <v>741</v>
      </c>
      <c r="W53" s="28">
        <f>V53/U53*100</f>
        <v>75</v>
      </c>
      <c r="X53" s="29">
        <f>X54+X55</f>
        <v>0</v>
      </c>
      <c r="Y53" s="29">
        <f>Y54+Y55</f>
        <v>0</v>
      </c>
      <c r="Z53" s="29">
        <f>Z54+Z55</f>
        <v>0</v>
      </c>
      <c r="AA53" s="28"/>
      <c r="AB53" s="29">
        <f>AB54+AB55</f>
        <v>339</v>
      </c>
      <c r="AC53" s="29">
        <f>AC54+AC55</f>
        <v>339</v>
      </c>
      <c r="AD53" s="29">
        <f>AD54+AD55</f>
        <v>236.7895</v>
      </c>
      <c r="AE53" s="28">
        <f>AD53/AC53*100</f>
        <v>69.849410029498529</v>
      </c>
      <c r="AF53" s="28"/>
      <c r="AG53" s="29">
        <f t="shared" ref="AG53:AM53" si="108">AG54+AG55</f>
        <v>0</v>
      </c>
      <c r="AH53" s="29">
        <f t="shared" si="108"/>
        <v>0</v>
      </c>
      <c r="AI53" s="29">
        <f t="shared" si="108"/>
        <v>0</v>
      </c>
      <c r="AJ53" s="29">
        <f t="shared" ref="AJ53" si="109">AJ54+AJ55</f>
        <v>0</v>
      </c>
      <c r="AK53" s="29">
        <f t="shared" si="108"/>
        <v>0</v>
      </c>
      <c r="AL53" s="29">
        <f t="shared" si="108"/>
        <v>0</v>
      </c>
      <c r="AM53" s="29">
        <f t="shared" si="108"/>
        <v>0</v>
      </c>
      <c r="AN53" s="29">
        <f>AN54+AN55</f>
        <v>0</v>
      </c>
      <c r="AO53" s="29">
        <f>AO54+AO55</f>
        <v>2500</v>
      </c>
      <c r="AP53" s="29">
        <f>AP54+AP55</f>
        <v>2500</v>
      </c>
      <c r="AQ53" s="28">
        <f>AP53/AO53*100</f>
        <v>100</v>
      </c>
      <c r="AR53" s="28"/>
      <c r="AS53" s="29">
        <f>AS54+AS55</f>
        <v>0</v>
      </c>
      <c r="AT53" s="29">
        <f>AT54+AT55</f>
        <v>0</v>
      </c>
      <c r="AU53" s="28"/>
      <c r="AV53" s="28"/>
      <c r="AW53" s="29">
        <f>AW54+AW55</f>
        <v>0</v>
      </c>
      <c r="AX53" s="29">
        <f>AX54+AX55</f>
        <v>0</v>
      </c>
      <c r="AY53" s="28"/>
      <c r="AZ53" s="28"/>
      <c r="BA53" s="29">
        <f>BA54+BA55</f>
        <v>0</v>
      </c>
      <c r="BB53" s="29">
        <f>BB54+BB55</f>
        <v>0</v>
      </c>
      <c r="BC53" s="28"/>
      <c r="BD53" s="28"/>
      <c r="BE53" s="29">
        <f>BE54+BE55</f>
        <v>0</v>
      </c>
      <c r="BF53" s="29">
        <f>BF54+BF55</f>
        <v>0</v>
      </c>
      <c r="BG53" s="28"/>
      <c r="BH53" s="29"/>
      <c r="BI53" s="29"/>
      <c r="BJ53" s="29"/>
      <c r="BK53" s="28"/>
      <c r="BL53" s="29">
        <f>BL54+BL55</f>
        <v>1007.6</v>
      </c>
      <c r="BM53" s="29">
        <f>BM54+BM55</f>
        <v>1007.6</v>
      </c>
      <c r="BN53" s="29">
        <f>BN54+BN55</f>
        <v>682.16323</v>
      </c>
      <c r="BO53" s="28">
        <f>BN53/BM53*100</f>
        <v>67.701789400555782</v>
      </c>
      <c r="BP53" s="28"/>
      <c r="BQ53" s="29">
        <f>BQ54+BQ55</f>
        <v>0</v>
      </c>
      <c r="BR53" s="29">
        <f>BR54+BR55</f>
        <v>0</v>
      </c>
      <c r="BS53" s="28"/>
      <c r="BT53" s="28"/>
      <c r="BU53" s="29">
        <f>BU54+BU55</f>
        <v>0</v>
      </c>
      <c r="BV53" s="29">
        <f>BV54+BV55</f>
        <v>0</v>
      </c>
      <c r="BW53" s="28"/>
      <c r="BX53" s="28"/>
      <c r="BY53" s="29">
        <f>BY54+BY55</f>
        <v>0</v>
      </c>
      <c r="BZ53" s="29">
        <f>BZ54+BZ55</f>
        <v>0</v>
      </c>
      <c r="CA53" s="28"/>
      <c r="CB53" s="28"/>
      <c r="CC53" s="29">
        <f>CC54+CC55</f>
        <v>0</v>
      </c>
      <c r="CD53" s="29">
        <f>CD54+CD55</f>
        <v>0</v>
      </c>
      <c r="CE53" s="28"/>
      <c r="CF53" s="28"/>
      <c r="CG53" s="29">
        <f>CG54+CG55</f>
        <v>0</v>
      </c>
      <c r="CH53" s="29">
        <f>CH54+CH55</f>
        <v>0</v>
      </c>
      <c r="CI53" s="28"/>
      <c r="CJ53" s="29">
        <f>CJ54+CJ55</f>
        <v>0</v>
      </c>
      <c r="CK53" s="29">
        <f>CK54+CK55</f>
        <v>0</v>
      </c>
      <c r="CL53" s="29">
        <f>CL54+CL55</f>
        <v>0</v>
      </c>
      <c r="CM53" s="28"/>
      <c r="CN53" s="28"/>
      <c r="CO53" s="29">
        <f>CO54+CO55</f>
        <v>0</v>
      </c>
      <c r="CP53" s="29">
        <f>CP54+CP55</f>
        <v>0</v>
      </c>
      <c r="CQ53" s="28"/>
      <c r="CR53" s="28"/>
      <c r="CS53" s="29">
        <f>CS54+CS55</f>
        <v>0</v>
      </c>
      <c r="CT53" s="29">
        <f>CT54+CT55</f>
        <v>0</v>
      </c>
      <c r="CU53" s="165"/>
      <c r="CV53" s="165"/>
      <c r="CW53" s="29">
        <f>CW54+CW55</f>
        <v>0</v>
      </c>
      <c r="CX53" s="29">
        <f>CX54+CX55</f>
        <v>0</v>
      </c>
      <c r="CY53" s="28"/>
      <c r="CZ53" s="28"/>
      <c r="DA53" s="29">
        <f>DA54+DA55</f>
        <v>0</v>
      </c>
      <c r="DB53" s="29">
        <f>DB54+DB55</f>
        <v>0</v>
      </c>
      <c r="DC53" s="28"/>
      <c r="DD53" s="28"/>
      <c r="DE53" s="29">
        <f>DE54+DE55</f>
        <v>0</v>
      </c>
      <c r="DF53" s="29">
        <f>DF54+DF55</f>
        <v>0</v>
      </c>
      <c r="DG53" s="28"/>
      <c r="DH53" s="28"/>
      <c r="DI53" s="29"/>
      <c r="DJ53" s="29"/>
      <c r="DK53" s="28"/>
      <c r="DL53" s="28"/>
      <c r="DM53" s="29">
        <f>DM54+DM55</f>
        <v>634.4</v>
      </c>
      <c r="DN53" s="29">
        <f>DN54+DN55</f>
        <v>430.28665000000001</v>
      </c>
      <c r="DO53" s="28">
        <f>DN53/DM53*100</f>
        <v>67.825764501891555</v>
      </c>
      <c r="DP53" s="28"/>
      <c r="DQ53" s="29"/>
      <c r="DR53" s="29"/>
      <c r="DS53" s="28"/>
      <c r="DT53" s="28"/>
      <c r="DU53" s="29"/>
      <c r="DV53" s="29"/>
      <c r="DW53" s="28"/>
      <c r="DX53" s="28"/>
      <c r="DY53" s="29"/>
      <c r="DZ53" s="29"/>
      <c r="EA53" s="28"/>
      <c r="EB53" s="28"/>
      <c r="EC53" s="29"/>
      <c r="ED53" s="29"/>
      <c r="EE53" s="28"/>
      <c r="EF53" s="29">
        <f>EF54+EF55</f>
        <v>750</v>
      </c>
      <c r="EG53" s="29">
        <f>EG54+EG55</f>
        <v>750</v>
      </c>
      <c r="EH53" s="29">
        <f>EH54+EH55</f>
        <v>750</v>
      </c>
      <c r="EI53" s="28">
        <f>EH53/EG53*100</f>
        <v>100</v>
      </c>
      <c r="EJ53" s="29"/>
      <c r="EK53" s="29">
        <f>EK54+EK55</f>
        <v>0</v>
      </c>
      <c r="EL53" s="29">
        <f>EL54+EL55</f>
        <v>0</v>
      </c>
      <c r="EM53" s="28"/>
      <c r="EN53" s="29"/>
      <c r="EO53" s="29">
        <f>EO54+EO55</f>
        <v>0</v>
      </c>
      <c r="EP53" s="29">
        <f>EP54+EP55</f>
        <v>0</v>
      </c>
      <c r="EQ53" s="28"/>
      <c r="ER53" s="28"/>
      <c r="ES53" s="29">
        <f>ES54+ES55</f>
        <v>0</v>
      </c>
      <c r="ET53" s="29">
        <f>ET54+ET55</f>
        <v>0</v>
      </c>
      <c r="EU53" s="28"/>
      <c r="EV53" s="28"/>
      <c r="EW53" s="29">
        <f>EW54+EW55</f>
        <v>0</v>
      </c>
      <c r="EX53" s="29">
        <f>EX54+EX55</f>
        <v>0</v>
      </c>
      <c r="EY53" s="28"/>
      <c r="EZ53" s="28"/>
      <c r="FA53" s="29">
        <f>FA54+FA55</f>
        <v>2277</v>
      </c>
      <c r="FB53" s="29">
        <f>FB54+FB55</f>
        <v>2277</v>
      </c>
      <c r="FC53" s="28">
        <f>FB53/FA53*100</f>
        <v>100</v>
      </c>
      <c r="FD53" s="28"/>
      <c r="FE53" s="29">
        <f>FE54+FE55</f>
        <v>0</v>
      </c>
      <c r="FF53" s="29">
        <f>FF54+FF55</f>
        <v>0</v>
      </c>
      <c r="FG53" s="28"/>
      <c r="FH53" s="29"/>
      <c r="FI53" s="29">
        <f>FI54+FI55</f>
        <v>870.1</v>
      </c>
      <c r="FJ53" s="29">
        <f>FJ54+FJ55</f>
        <v>478.11</v>
      </c>
      <c r="FK53" s="28">
        <f>FJ53/FI53*100</f>
        <v>54.948856453281238</v>
      </c>
      <c r="FL53" s="29"/>
      <c r="FM53" s="29">
        <f>FM54+FM55</f>
        <v>0</v>
      </c>
      <c r="FN53" s="29">
        <f>FN54+FN55</f>
        <v>0</v>
      </c>
      <c r="FO53" s="28"/>
      <c r="FP53" s="29"/>
      <c r="FQ53" s="29">
        <f>FQ54+FQ55</f>
        <v>0</v>
      </c>
      <c r="FR53" s="29">
        <f>FR54+FR55</f>
        <v>0</v>
      </c>
      <c r="FS53" s="28"/>
      <c r="FT53" s="29"/>
      <c r="FU53" s="29">
        <f>FU54+FU55</f>
        <v>300</v>
      </c>
      <c r="FV53" s="29">
        <f>FV54+FV55</f>
        <v>300</v>
      </c>
      <c r="FW53" s="28">
        <f t="shared" si="94"/>
        <v>100</v>
      </c>
      <c r="FX53" s="29"/>
      <c r="FY53" s="29"/>
      <c r="FZ53" s="29"/>
      <c r="GA53" s="28"/>
      <c r="GB53" s="29"/>
      <c r="GC53" s="29"/>
      <c r="GD53" s="29"/>
      <c r="GE53" s="28"/>
      <c r="GF53" s="29"/>
      <c r="GG53" s="29">
        <f>GG54+GG55</f>
        <v>0</v>
      </c>
      <c r="GH53" s="29">
        <f>GH54+GH55</f>
        <v>0</v>
      </c>
      <c r="GI53" s="28"/>
      <c r="GJ53" s="29"/>
      <c r="GK53" s="29">
        <f>GK54+GK55</f>
        <v>0</v>
      </c>
      <c r="GL53" s="29">
        <f>GL54+GL55</f>
        <v>0</v>
      </c>
      <c r="GM53" s="28"/>
      <c r="GN53" s="29"/>
      <c r="GO53" s="29"/>
      <c r="GP53" s="29"/>
      <c r="GQ53" s="28"/>
      <c r="GR53" s="29"/>
      <c r="GS53" s="29">
        <f>GS54+GS55</f>
        <v>0</v>
      </c>
      <c r="GT53" s="29">
        <f>GT54+GT55</f>
        <v>0</v>
      </c>
      <c r="GU53" s="28"/>
      <c r="GV53" s="29"/>
      <c r="GW53" s="29">
        <f>GW54+GW55</f>
        <v>0</v>
      </c>
      <c r="GX53" s="29">
        <f>GX54+GX55</f>
        <v>0</v>
      </c>
      <c r="GY53" s="28"/>
      <c r="GZ53" s="29"/>
      <c r="HA53" s="29">
        <f>HA54+HA55+HA56</f>
        <v>5000</v>
      </c>
      <c r="HB53" s="29">
        <f>HB54+HB55+HB56</f>
        <v>2053.7882599999998</v>
      </c>
      <c r="HC53" s="28">
        <f t="shared" ref="HC53:HC55" si="110">HB53/HA53*100</f>
        <v>41.075765199999999</v>
      </c>
      <c r="HD53" s="29"/>
      <c r="HE53" s="29">
        <f>HE54+HE55</f>
        <v>0</v>
      </c>
      <c r="HF53" s="29">
        <f>HF54+HF55</f>
        <v>0</v>
      </c>
      <c r="HG53" s="28"/>
      <c r="HH53" s="29"/>
      <c r="HI53" s="29">
        <f>HI54+HI55</f>
        <v>0</v>
      </c>
      <c r="HJ53" s="29">
        <f>HJ54+HJ55</f>
        <v>0</v>
      </c>
      <c r="HK53" s="28"/>
      <c r="HL53" s="29"/>
      <c r="HM53" s="29">
        <f>HM54+HM55</f>
        <v>0</v>
      </c>
      <c r="HN53" s="29">
        <f>HN54+HN55</f>
        <v>0</v>
      </c>
      <c r="HO53" s="28"/>
      <c r="HP53" s="29"/>
      <c r="HQ53" s="29">
        <f>HQ54+HQ55</f>
        <v>0</v>
      </c>
      <c r="HR53" s="29">
        <f>HR54+HR55</f>
        <v>0</v>
      </c>
      <c r="HS53" s="28"/>
      <c r="HT53" s="29"/>
      <c r="HU53" s="29">
        <f>HU54+HU55</f>
        <v>0</v>
      </c>
      <c r="HV53" s="29">
        <f>HV54+HV55</f>
        <v>0</v>
      </c>
      <c r="HW53" s="28"/>
      <c r="HX53" s="29"/>
      <c r="HY53" s="29">
        <f>HY54+HY55</f>
        <v>0</v>
      </c>
      <c r="HZ53" s="29">
        <f>HZ54+HZ55</f>
        <v>0</v>
      </c>
      <c r="IA53" s="28"/>
      <c r="IB53" s="29"/>
      <c r="IC53" s="29">
        <f>IC54+IC55</f>
        <v>170</v>
      </c>
      <c r="ID53" s="29">
        <f>ID54+ID55</f>
        <v>0</v>
      </c>
      <c r="IE53" s="28"/>
      <c r="IF53" s="29"/>
      <c r="IG53" s="29">
        <f>IG54+IG55</f>
        <v>0</v>
      </c>
      <c r="IH53" s="29">
        <f>IH54+IH55</f>
        <v>0</v>
      </c>
      <c r="II53" s="28"/>
      <c r="IJ53" s="29"/>
      <c r="IK53" s="29">
        <f>IK54+IK55</f>
        <v>0</v>
      </c>
      <c r="IL53" s="29">
        <f>IL54+IL55</f>
        <v>0</v>
      </c>
      <c r="IM53" s="28"/>
      <c r="IN53" s="29"/>
      <c r="IO53" s="29">
        <f>IO54+IO55</f>
        <v>0</v>
      </c>
      <c r="IP53" s="29">
        <f>IP54+IP55</f>
        <v>0</v>
      </c>
      <c r="IQ53" s="28"/>
      <c r="IR53" s="29"/>
      <c r="IS53" s="29">
        <f>IS54+IS55</f>
        <v>0</v>
      </c>
      <c r="IT53" s="29">
        <f>IT54+IT55</f>
        <v>0</v>
      </c>
      <c r="IU53" s="28"/>
      <c r="IV53" s="29"/>
      <c r="IW53" s="29">
        <f>IW54+IW55</f>
        <v>0</v>
      </c>
      <c r="IX53" s="29">
        <f>IX54+IX55</f>
        <v>0</v>
      </c>
      <c r="IY53" s="28"/>
      <c r="IZ53" s="29"/>
      <c r="JA53" s="29">
        <f>JA54+JA55</f>
        <v>0</v>
      </c>
      <c r="JB53" s="29">
        <f>JB54+JB55</f>
        <v>0</v>
      </c>
      <c r="JC53" s="28"/>
      <c r="JD53" s="29"/>
      <c r="JE53" s="29">
        <f>JE54+JE55</f>
        <v>442.7</v>
      </c>
      <c r="JF53" s="29">
        <f>JF54+JF55</f>
        <v>163.22200000000001</v>
      </c>
      <c r="JG53" s="28">
        <f t="shared" ref="JG53:JG54" si="111">JF53/JE53*100</f>
        <v>36.869663428958667</v>
      </c>
      <c r="JH53" s="29"/>
      <c r="JI53" s="29">
        <f>JI54+JI55</f>
        <v>0</v>
      </c>
      <c r="JJ53" s="29">
        <f>JJ54+JJ55</f>
        <v>0</v>
      </c>
      <c r="JK53" s="28"/>
      <c r="JL53" s="29"/>
      <c r="JM53" s="29">
        <f>JM54+JM55</f>
        <v>0</v>
      </c>
      <c r="JN53" s="29">
        <f>JN54+JN55</f>
        <v>0</v>
      </c>
      <c r="JO53" s="28"/>
      <c r="JP53" s="29"/>
      <c r="JQ53" s="29">
        <f>JQ54+JQ55</f>
        <v>0</v>
      </c>
      <c r="JR53" s="29">
        <f>JR54+JR55</f>
        <v>0</v>
      </c>
      <c r="JS53" s="28"/>
      <c r="JT53" s="29"/>
      <c r="JU53" s="29">
        <f>JU54+JU55</f>
        <v>0</v>
      </c>
      <c r="JV53" s="29">
        <f>JV54+JV55</f>
        <v>0</v>
      </c>
      <c r="JW53" s="28"/>
      <c r="JX53" s="29"/>
      <c r="JY53" s="29">
        <f>JY54+JY55</f>
        <v>0</v>
      </c>
      <c r="JZ53" s="29">
        <f>JZ54+JZ55</f>
        <v>0</v>
      </c>
      <c r="KA53" s="28"/>
      <c r="KB53" s="29"/>
      <c r="KC53" s="29">
        <f>KC54+KC55</f>
        <v>260.3</v>
      </c>
      <c r="KD53" s="29">
        <f>KD54+KD55</f>
        <v>0</v>
      </c>
      <c r="KE53" s="28"/>
      <c r="KF53" s="29"/>
      <c r="KG53" s="29"/>
      <c r="KH53" s="29">
        <f>KH54+KH55</f>
        <v>0</v>
      </c>
      <c r="KI53" s="28"/>
      <c r="KJ53" s="29"/>
      <c r="KK53" s="29">
        <f>KK54+KK55</f>
        <v>0</v>
      </c>
      <c r="KL53" s="29">
        <f>KL54+KL55</f>
        <v>0</v>
      </c>
      <c r="KM53" s="28"/>
      <c r="KN53" s="29"/>
      <c r="KO53" s="29"/>
      <c r="KP53" s="29">
        <f>KP54+KP55</f>
        <v>0</v>
      </c>
      <c r="KQ53" s="28"/>
      <c r="KR53" s="29"/>
      <c r="KS53" s="29">
        <f>KS54+KS55</f>
        <v>0</v>
      </c>
      <c r="KT53" s="29">
        <f>KT54+KT55</f>
        <v>0</v>
      </c>
      <c r="KU53" s="28"/>
      <c r="KV53" s="29"/>
      <c r="KW53" s="29">
        <f>KW54+KW55</f>
        <v>59.863999999999997</v>
      </c>
      <c r="KX53" s="29">
        <f>KX54+KX55</f>
        <v>59.863999999999997</v>
      </c>
      <c r="KY53" s="28">
        <f t="shared" ref="KY53:KY58" si="112">KX53/KW53*100</f>
        <v>100</v>
      </c>
      <c r="KZ53" s="29"/>
      <c r="LA53" s="29">
        <f>LA54+LA55</f>
        <v>100</v>
      </c>
      <c r="LB53" s="29">
        <f>LB54+LB55</f>
        <v>100</v>
      </c>
      <c r="LC53" s="28">
        <f t="shared" si="31"/>
        <v>100</v>
      </c>
      <c r="LD53" s="29"/>
      <c r="LE53" s="29"/>
      <c r="LF53" s="29"/>
      <c r="LG53" s="28"/>
      <c r="LH53" s="29"/>
      <c r="LI53" s="29">
        <f>LI54+LI55</f>
        <v>0</v>
      </c>
      <c r="LJ53" s="29">
        <f>LJ54+LJ55</f>
        <v>0</v>
      </c>
      <c r="LK53" s="28"/>
      <c r="LL53" s="29"/>
      <c r="LM53" s="29">
        <f>LM54+LM55</f>
        <v>0</v>
      </c>
      <c r="LN53" s="29">
        <f>LN54+LN55</f>
        <v>0</v>
      </c>
      <c r="LO53" s="28"/>
      <c r="LP53" s="29"/>
      <c r="LQ53" s="29">
        <f>LQ54+LQ55</f>
        <v>0</v>
      </c>
      <c r="LR53" s="29">
        <f>LR54+LR55</f>
        <v>0</v>
      </c>
      <c r="LS53" s="28"/>
      <c r="LT53" s="29"/>
      <c r="LU53" s="29">
        <f>LU54+LU55</f>
        <v>0</v>
      </c>
      <c r="LV53" s="29">
        <f>LV54+LV55</f>
        <v>0</v>
      </c>
      <c r="LW53" s="28"/>
      <c r="LX53" s="29"/>
      <c r="LY53" s="29">
        <f>LY54+LY55</f>
        <v>0</v>
      </c>
      <c r="LZ53" s="29">
        <f>LZ54+LZ55</f>
        <v>0</v>
      </c>
      <c r="MA53" s="28"/>
    </row>
    <row r="54" spans="1:339" ht="31.5" x14ac:dyDescent="0.25">
      <c r="A54" s="22" t="s">
        <v>184</v>
      </c>
      <c r="B54" s="30">
        <f t="shared" si="23"/>
        <v>4389.2</v>
      </c>
      <c r="C54" s="30">
        <f t="shared" si="16"/>
        <v>12003.564</v>
      </c>
      <c r="D54" s="30">
        <f t="shared" si="34"/>
        <v>11543.7</v>
      </c>
      <c r="E54" s="30">
        <f t="shared" si="35"/>
        <v>459.86399999999998</v>
      </c>
      <c r="F54" s="30">
        <f t="shared" si="17"/>
        <v>9966.5353799999993</v>
      </c>
      <c r="G54" s="27">
        <f t="shared" si="99"/>
        <v>83.029801648910265</v>
      </c>
      <c r="H54" s="27"/>
      <c r="I54" s="27"/>
      <c r="J54" s="27"/>
      <c r="K54" s="27"/>
      <c r="L54" s="27">
        <v>1078.5999999999999</v>
      </c>
      <c r="M54" s="27">
        <v>1078.5999999999999</v>
      </c>
      <c r="N54" s="27">
        <v>1078.5999999999999</v>
      </c>
      <c r="O54" s="26">
        <f>N54/M54*100</f>
        <v>100</v>
      </c>
      <c r="P54" s="27">
        <v>226</v>
      </c>
      <c r="Q54" s="225">
        <v>226</v>
      </c>
      <c r="R54" s="225">
        <v>169.5</v>
      </c>
      <c r="S54" s="26">
        <f>R54/Q54*100</f>
        <v>75</v>
      </c>
      <c r="T54" s="254">
        <v>988</v>
      </c>
      <c r="U54" s="263">
        <v>988</v>
      </c>
      <c r="V54" s="263">
        <v>741</v>
      </c>
      <c r="W54" s="26">
        <f>V54/U54*100</f>
        <v>75</v>
      </c>
      <c r="X54" s="292"/>
      <c r="Y54" s="292"/>
      <c r="Z54" s="292"/>
      <c r="AA54" s="26"/>
      <c r="AB54" s="163">
        <v>339</v>
      </c>
      <c r="AC54" s="163">
        <v>339</v>
      </c>
      <c r="AD54" s="163">
        <v>236.7895</v>
      </c>
      <c r="AE54" s="26">
        <f>AD54/AC54*100</f>
        <v>69.849410029498529</v>
      </c>
      <c r="AF54" s="26"/>
      <c r="AG54" s="27"/>
      <c r="AH54" s="27"/>
      <c r="AI54" s="26"/>
      <c r="AJ54" s="27"/>
      <c r="AK54" s="27"/>
      <c r="AL54" s="27"/>
      <c r="AM54" s="26"/>
      <c r="AN54" s="326"/>
      <c r="AO54" s="326">
        <v>2500</v>
      </c>
      <c r="AP54" s="326">
        <v>2500</v>
      </c>
      <c r="AQ54" s="26">
        <f>AP54/AO54*100</f>
        <v>100</v>
      </c>
      <c r="AR54" s="26"/>
      <c r="AS54" s="326"/>
      <c r="AT54" s="326"/>
      <c r="AU54" s="26"/>
      <c r="AV54" s="26"/>
      <c r="AW54" s="326"/>
      <c r="AX54" s="326"/>
      <c r="AY54" s="26"/>
      <c r="AZ54" s="26"/>
      <c r="BA54" s="326"/>
      <c r="BB54" s="167"/>
      <c r="BC54" s="26"/>
      <c r="BD54" s="26"/>
      <c r="BE54" s="326"/>
      <c r="BF54" s="326"/>
      <c r="BG54" s="26"/>
      <c r="BH54" s="326"/>
      <c r="BI54" s="326"/>
      <c r="BJ54" s="326"/>
      <c r="BK54" s="26"/>
      <c r="BL54" s="326">
        <v>1007.6</v>
      </c>
      <c r="BM54" s="326">
        <v>1007.6</v>
      </c>
      <c r="BN54" s="326">
        <v>682.16323</v>
      </c>
      <c r="BO54" s="26">
        <f>BN54/BM54*100</f>
        <v>67.701789400555782</v>
      </c>
      <c r="BP54" s="26"/>
      <c r="BQ54" s="326"/>
      <c r="BR54" s="326"/>
      <c r="BS54" s="26"/>
      <c r="BT54" s="26"/>
      <c r="BU54" s="326"/>
      <c r="BV54" s="326"/>
      <c r="BW54" s="26"/>
      <c r="BX54" s="26"/>
      <c r="BY54" s="326"/>
      <c r="BZ54" s="326"/>
      <c r="CA54" s="26"/>
      <c r="CB54" s="26"/>
      <c r="CC54" s="326"/>
      <c r="CD54" s="326"/>
      <c r="CE54" s="26"/>
      <c r="CF54" s="26"/>
      <c r="CG54" s="326"/>
      <c r="CH54" s="326"/>
      <c r="CI54" s="26"/>
      <c r="CJ54" s="163"/>
      <c r="CK54" s="163"/>
      <c r="CL54" s="163"/>
      <c r="CM54" s="26"/>
      <c r="CN54" s="26"/>
      <c r="CO54" s="326"/>
      <c r="CP54" s="326"/>
      <c r="CQ54" s="26"/>
      <c r="CR54" s="26"/>
      <c r="CS54" s="326"/>
      <c r="CT54" s="326"/>
      <c r="CU54" s="326"/>
      <c r="CV54" s="326"/>
      <c r="CW54" s="326"/>
      <c r="CX54" s="326"/>
      <c r="CY54" s="26"/>
      <c r="CZ54" s="26"/>
      <c r="DA54" s="326"/>
      <c r="DB54" s="326"/>
      <c r="DC54" s="26"/>
      <c r="DD54" s="26"/>
      <c r="DE54" s="326"/>
      <c r="DF54" s="326"/>
      <c r="DG54" s="26"/>
      <c r="DH54" s="26"/>
      <c r="DI54" s="326"/>
      <c r="DJ54" s="326"/>
      <c r="DK54" s="26"/>
      <c r="DL54" s="26"/>
      <c r="DM54" s="326">
        <v>634.4</v>
      </c>
      <c r="DN54" s="331">
        <v>430.28665000000001</v>
      </c>
      <c r="DO54" s="26">
        <f>DN54/DM54*100</f>
        <v>67.825764501891555</v>
      </c>
      <c r="DP54" s="26"/>
      <c r="DQ54" s="326"/>
      <c r="DR54" s="326"/>
      <c r="DS54" s="26"/>
      <c r="DT54" s="26"/>
      <c r="DU54" s="326"/>
      <c r="DV54" s="326"/>
      <c r="DW54" s="26"/>
      <c r="DX54" s="26"/>
      <c r="DY54" s="326"/>
      <c r="DZ54" s="326"/>
      <c r="EA54" s="26"/>
      <c r="EB54" s="26"/>
      <c r="EC54" s="326"/>
      <c r="ED54" s="326"/>
      <c r="EE54" s="26"/>
      <c r="EF54" s="326">
        <v>750</v>
      </c>
      <c r="EG54" s="326">
        <v>750</v>
      </c>
      <c r="EH54" s="326">
        <v>750</v>
      </c>
      <c r="EI54" s="26">
        <f>EH54/EG54*100</f>
        <v>100</v>
      </c>
      <c r="EJ54" s="326"/>
      <c r="EK54" s="326"/>
      <c r="EL54" s="326"/>
      <c r="EM54" s="26"/>
      <c r="EN54" s="326"/>
      <c r="EO54" s="326"/>
      <c r="EP54" s="326"/>
      <c r="EQ54" s="26"/>
      <c r="ER54" s="26"/>
      <c r="ES54" s="326"/>
      <c r="ET54" s="326"/>
      <c r="EU54" s="26"/>
      <c r="EV54" s="26"/>
      <c r="EW54" s="326"/>
      <c r="EX54" s="326"/>
      <c r="EY54" s="26"/>
      <c r="EZ54" s="26"/>
      <c r="FA54" s="326">
        <v>2277</v>
      </c>
      <c r="FB54" s="326">
        <v>2277</v>
      </c>
      <c r="FC54" s="26">
        <f>FB54/FA54*100</f>
        <v>100</v>
      </c>
      <c r="FD54" s="26"/>
      <c r="FE54" s="326"/>
      <c r="FF54" s="326"/>
      <c r="FG54" s="26"/>
      <c r="FH54" s="326"/>
      <c r="FI54" s="326">
        <v>870.1</v>
      </c>
      <c r="FJ54" s="326">
        <v>478.11</v>
      </c>
      <c r="FK54" s="26">
        <f>FJ54/FI54*100</f>
        <v>54.948856453281238</v>
      </c>
      <c r="FL54" s="326"/>
      <c r="FM54" s="326"/>
      <c r="FN54" s="326">
        <v>0</v>
      </c>
      <c r="FO54" s="26"/>
      <c r="FP54" s="326"/>
      <c r="FQ54" s="326"/>
      <c r="FR54" s="326"/>
      <c r="FS54" s="26"/>
      <c r="FT54" s="326"/>
      <c r="FU54" s="326">
        <v>300</v>
      </c>
      <c r="FV54" s="326">
        <v>300</v>
      </c>
      <c r="FW54" s="26">
        <f t="shared" si="94"/>
        <v>100</v>
      </c>
      <c r="FX54" s="326"/>
      <c r="FY54" s="326"/>
      <c r="FZ54" s="326"/>
      <c r="GA54" s="26"/>
      <c r="GB54" s="326"/>
      <c r="GC54" s="326"/>
      <c r="GD54" s="326"/>
      <c r="GE54" s="26"/>
      <c r="GF54" s="326"/>
      <c r="GG54" s="326"/>
      <c r="GH54" s="326"/>
      <c r="GI54" s="26"/>
      <c r="GJ54" s="326"/>
      <c r="GK54" s="326"/>
      <c r="GL54" s="326"/>
      <c r="GM54" s="26"/>
      <c r="GN54" s="326"/>
      <c r="GO54" s="326"/>
      <c r="GP54" s="326"/>
      <c r="GQ54" s="26"/>
      <c r="GR54" s="326"/>
      <c r="GS54" s="326"/>
      <c r="GT54" s="326"/>
      <c r="GU54" s="26"/>
      <c r="GV54" s="326"/>
      <c r="GW54" s="326"/>
      <c r="GX54" s="326"/>
      <c r="GY54" s="26"/>
      <c r="GZ54" s="326"/>
      <c r="HA54" s="326"/>
      <c r="HB54" s="326"/>
      <c r="HC54" s="26"/>
      <c r="HD54" s="326"/>
      <c r="HE54" s="326"/>
      <c r="HF54" s="326"/>
      <c r="HG54" s="26"/>
      <c r="HH54" s="326"/>
      <c r="HI54" s="326"/>
      <c r="HJ54" s="326"/>
      <c r="HK54" s="26"/>
      <c r="HL54" s="326"/>
      <c r="HM54" s="326"/>
      <c r="HN54" s="326"/>
      <c r="HO54" s="26"/>
      <c r="HP54" s="326"/>
      <c r="HQ54" s="326"/>
      <c r="HR54" s="326"/>
      <c r="HS54" s="26"/>
      <c r="HT54" s="326"/>
      <c r="HU54" s="326"/>
      <c r="HV54" s="326"/>
      <c r="HW54" s="26"/>
      <c r="HX54" s="326"/>
      <c r="HY54" s="326"/>
      <c r="HZ54" s="326"/>
      <c r="IA54" s="26"/>
      <c r="IB54" s="326"/>
      <c r="IC54" s="326">
        <v>170</v>
      </c>
      <c r="ID54" s="326"/>
      <c r="IE54" s="26"/>
      <c r="IF54" s="326"/>
      <c r="IG54" s="326"/>
      <c r="IH54" s="326"/>
      <c r="II54" s="26"/>
      <c r="IJ54" s="326"/>
      <c r="IK54" s="326"/>
      <c r="IL54" s="326"/>
      <c r="IM54" s="26"/>
      <c r="IN54" s="326"/>
      <c r="IO54" s="326"/>
      <c r="IP54" s="326"/>
      <c r="IQ54" s="26"/>
      <c r="IR54" s="326"/>
      <c r="IS54" s="326"/>
      <c r="IT54" s="326"/>
      <c r="IU54" s="26"/>
      <c r="IV54" s="326"/>
      <c r="IW54" s="326"/>
      <c r="IX54" s="326"/>
      <c r="IY54" s="26"/>
      <c r="IZ54" s="326"/>
      <c r="JA54" s="326"/>
      <c r="JB54" s="326"/>
      <c r="JC54" s="26"/>
      <c r="JD54" s="326"/>
      <c r="JE54" s="326">
        <v>442.7</v>
      </c>
      <c r="JF54" s="326">
        <v>163.22200000000001</v>
      </c>
      <c r="JG54" s="26">
        <f t="shared" si="111"/>
        <v>36.869663428958667</v>
      </c>
      <c r="JH54" s="326"/>
      <c r="JI54" s="326"/>
      <c r="JJ54" s="326"/>
      <c r="JK54" s="26"/>
      <c r="JL54" s="326"/>
      <c r="JM54" s="326"/>
      <c r="JN54" s="326"/>
      <c r="JO54" s="26"/>
      <c r="JP54" s="326"/>
      <c r="JQ54" s="326"/>
      <c r="JR54" s="326"/>
      <c r="JS54" s="26"/>
      <c r="JT54" s="326"/>
      <c r="JU54" s="326"/>
      <c r="JV54" s="326"/>
      <c r="JW54" s="26"/>
      <c r="JX54" s="326"/>
      <c r="JY54" s="326"/>
      <c r="JZ54" s="326"/>
      <c r="KA54" s="26"/>
      <c r="KB54" s="326"/>
      <c r="KC54" s="326">
        <v>260.3</v>
      </c>
      <c r="KD54" s="326"/>
      <c r="KE54" s="26"/>
      <c r="KF54" s="326"/>
      <c r="KG54" s="326"/>
      <c r="KH54" s="326"/>
      <c r="KI54" s="26"/>
      <c r="KJ54" s="326"/>
      <c r="KK54" s="326"/>
      <c r="KL54" s="326"/>
      <c r="KM54" s="26"/>
      <c r="KN54" s="326"/>
      <c r="KO54" s="326"/>
      <c r="KP54" s="326"/>
      <c r="KQ54" s="26"/>
      <c r="KR54" s="326"/>
      <c r="KS54" s="326"/>
      <c r="KT54" s="326"/>
      <c r="KU54" s="26"/>
      <c r="KV54" s="326"/>
      <c r="KW54" s="326">
        <v>59.863999999999997</v>
      </c>
      <c r="KX54" s="326">
        <v>59.863999999999997</v>
      </c>
      <c r="KY54" s="26">
        <f t="shared" si="112"/>
        <v>100</v>
      </c>
      <c r="KZ54" s="326"/>
      <c r="LA54" s="326">
        <v>100</v>
      </c>
      <c r="LB54" s="326">
        <v>100</v>
      </c>
      <c r="LC54" s="26">
        <f t="shared" si="31"/>
        <v>100</v>
      </c>
      <c r="LD54" s="326"/>
      <c r="LE54" s="326"/>
      <c r="LF54" s="326"/>
      <c r="LG54" s="26"/>
      <c r="LH54" s="326"/>
      <c r="LI54" s="326"/>
      <c r="LJ54" s="326"/>
      <c r="LK54" s="26"/>
      <c r="LL54" s="326"/>
      <c r="LM54" s="326"/>
      <c r="LN54" s="326"/>
      <c r="LO54" s="26"/>
      <c r="LP54" s="326"/>
      <c r="LQ54" s="326"/>
      <c r="LR54" s="326"/>
      <c r="LS54" s="26"/>
      <c r="LT54" s="326"/>
      <c r="LU54" s="326"/>
      <c r="LV54" s="326"/>
      <c r="LW54" s="26"/>
      <c r="LX54" s="326"/>
      <c r="LY54" s="326"/>
      <c r="LZ54" s="326"/>
      <c r="MA54" s="26"/>
    </row>
    <row r="55" spans="1:339" ht="15.75" x14ac:dyDescent="0.25">
      <c r="A55" s="22" t="s">
        <v>183</v>
      </c>
      <c r="B55" s="30">
        <f t="shared" si="23"/>
        <v>0</v>
      </c>
      <c r="C55" s="30">
        <f t="shared" si="16"/>
        <v>2946.2117400000002</v>
      </c>
      <c r="D55" s="30">
        <f t="shared" si="34"/>
        <v>2946.2117400000002</v>
      </c>
      <c r="E55" s="30">
        <f t="shared" si="35"/>
        <v>0</v>
      </c>
      <c r="F55" s="30">
        <f t="shared" si="17"/>
        <v>0</v>
      </c>
      <c r="G55" s="27">
        <f t="shared" si="99"/>
        <v>0</v>
      </c>
      <c r="H55" s="75"/>
      <c r="I55" s="75"/>
      <c r="J55" s="75"/>
      <c r="K55" s="75"/>
      <c r="L55" s="75"/>
      <c r="M55" s="75"/>
      <c r="N55" s="75"/>
      <c r="O55" s="75"/>
      <c r="P55" s="75"/>
      <c r="Q55" s="75"/>
      <c r="R55" s="75"/>
      <c r="S55" s="26"/>
      <c r="T55" s="75"/>
      <c r="U55" s="75"/>
      <c r="V55" s="75"/>
      <c r="W55" s="26"/>
      <c r="X55" s="75"/>
      <c r="Y55" s="75"/>
      <c r="Z55" s="75"/>
      <c r="AA55" s="26"/>
      <c r="AB55" s="75"/>
      <c r="AC55" s="75"/>
      <c r="AD55" s="75"/>
      <c r="AE55" s="26"/>
      <c r="AF55" s="26"/>
      <c r="AG55" s="75"/>
      <c r="AH55" s="75"/>
      <c r="AI55" s="75"/>
      <c r="AJ55" s="75"/>
      <c r="AK55" s="75"/>
      <c r="AL55" s="75"/>
      <c r="AM55" s="75"/>
      <c r="AN55" s="75"/>
      <c r="AO55" s="75"/>
      <c r="AP55" s="75"/>
      <c r="AQ55" s="26"/>
      <c r="AR55" s="26"/>
      <c r="AS55" s="75"/>
      <c r="AT55" s="75"/>
      <c r="AU55" s="26"/>
      <c r="AV55" s="26"/>
      <c r="AW55" s="75"/>
      <c r="AX55" s="75"/>
      <c r="AY55" s="26"/>
      <c r="AZ55" s="26"/>
      <c r="BA55" s="75"/>
      <c r="BB55" s="75"/>
      <c r="BC55" s="26"/>
      <c r="BD55" s="26"/>
      <c r="BE55" s="75"/>
      <c r="BF55" s="75"/>
      <c r="BG55" s="26"/>
      <c r="BH55" s="75"/>
      <c r="BI55" s="75"/>
      <c r="BJ55" s="75"/>
      <c r="BK55" s="26"/>
      <c r="BL55" s="75"/>
      <c r="BM55" s="75"/>
      <c r="BN55" s="75"/>
      <c r="BO55" s="26"/>
      <c r="BP55" s="26"/>
      <c r="BQ55" s="75"/>
      <c r="BR55" s="75"/>
      <c r="BS55" s="26"/>
      <c r="BT55" s="26"/>
      <c r="BU55" s="75"/>
      <c r="BV55" s="75"/>
      <c r="BW55" s="26"/>
      <c r="BX55" s="26"/>
      <c r="BY55" s="75"/>
      <c r="BZ55" s="75"/>
      <c r="CA55" s="26"/>
      <c r="CB55" s="26"/>
      <c r="CC55" s="75"/>
      <c r="CD55" s="75"/>
      <c r="CE55" s="26"/>
      <c r="CF55" s="26"/>
      <c r="CG55" s="75"/>
      <c r="CH55" s="75"/>
      <c r="CI55" s="26"/>
      <c r="CJ55" s="75"/>
      <c r="CK55" s="75"/>
      <c r="CL55" s="75"/>
      <c r="CM55" s="26"/>
      <c r="CN55" s="26"/>
      <c r="CO55" s="75"/>
      <c r="CP55" s="75"/>
      <c r="CQ55" s="26"/>
      <c r="CR55" s="26"/>
      <c r="CS55" s="75"/>
      <c r="CT55" s="75"/>
      <c r="CU55" s="326"/>
      <c r="CV55" s="326"/>
      <c r="CW55" s="75"/>
      <c r="CX55" s="75"/>
      <c r="CY55" s="26"/>
      <c r="CZ55" s="26"/>
      <c r="DA55" s="75"/>
      <c r="DB55" s="75"/>
      <c r="DC55" s="26"/>
      <c r="DD55" s="26"/>
      <c r="DE55" s="75"/>
      <c r="DF55" s="75"/>
      <c r="DG55" s="26"/>
      <c r="DH55" s="26"/>
      <c r="DI55" s="30"/>
      <c r="DJ55" s="30"/>
      <c r="DK55" s="26"/>
      <c r="DL55" s="26"/>
      <c r="DM55" s="75"/>
      <c r="DN55" s="75"/>
      <c r="DO55" s="26"/>
      <c r="DP55" s="26"/>
      <c r="DQ55" s="75"/>
      <c r="DR55" s="75"/>
      <c r="DS55" s="26"/>
      <c r="DT55" s="26"/>
      <c r="DU55" s="75"/>
      <c r="DV55" s="75"/>
      <c r="DW55" s="26"/>
      <c r="DX55" s="26"/>
      <c r="DY55" s="75"/>
      <c r="DZ55" s="75"/>
      <c r="EA55" s="26"/>
      <c r="EB55" s="26"/>
      <c r="EC55" s="75"/>
      <c r="ED55" s="75"/>
      <c r="EE55" s="26"/>
      <c r="EF55" s="75"/>
      <c r="EG55" s="75"/>
      <c r="EH55" s="75"/>
      <c r="EI55" s="26"/>
      <c r="EJ55" s="75"/>
      <c r="EK55" s="75"/>
      <c r="EL55" s="75"/>
      <c r="EM55" s="26"/>
      <c r="EN55" s="75"/>
      <c r="EO55" s="75"/>
      <c r="EP55" s="75"/>
      <c r="EQ55" s="26"/>
      <c r="ER55" s="26"/>
      <c r="ES55" s="75"/>
      <c r="ET55" s="75"/>
      <c r="EU55" s="26"/>
      <c r="EV55" s="26"/>
      <c r="EW55" s="75"/>
      <c r="EX55" s="75"/>
      <c r="EY55" s="26"/>
      <c r="EZ55" s="26"/>
      <c r="FA55" s="75"/>
      <c r="FB55" s="75"/>
      <c r="FC55" s="26"/>
      <c r="FD55" s="26"/>
      <c r="FE55" s="75"/>
      <c r="FF55" s="75"/>
      <c r="FG55" s="26"/>
      <c r="FH55" s="75"/>
      <c r="FI55" s="75"/>
      <c r="FJ55" s="75"/>
      <c r="FK55" s="26"/>
      <c r="FL55" s="75"/>
      <c r="FM55" s="75"/>
      <c r="FN55" s="75"/>
      <c r="FO55" s="26"/>
      <c r="FP55" s="75"/>
      <c r="FQ55" s="75"/>
      <c r="FR55" s="75"/>
      <c r="FS55" s="26"/>
      <c r="FT55" s="75"/>
      <c r="FU55" s="75"/>
      <c r="FV55" s="75"/>
      <c r="FW55" s="26"/>
      <c r="FX55" s="75"/>
      <c r="FY55" s="75"/>
      <c r="FZ55" s="75"/>
      <c r="GA55" s="26"/>
      <c r="GB55" s="75"/>
      <c r="GC55" s="75"/>
      <c r="GD55" s="75"/>
      <c r="GE55" s="26"/>
      <c r="GF55" s="75"/>
      <c r="GG55" s="75"/>
      <c r="GH55" s="75"/>
      <c r="GI55" s="26"/>
      <c r="GJ55" s="75"/>
      <c r="GK55" s="75"/>
      <c r="GL55" s="75"/>
      <c r="GM55" s="26"/>
      <c r="GN55" s="75"/>
      <c r="GO55" s="75"/>
      <c r="GP55" s="75"/>
      <c r="GQ55" s="26"/>
      <c r="GR55" s="75"/>
      <c r="GS55" s="75"/>
      <c r="GT55" s="75"/>
      <c r="GU55" s="26"/>
      <c r="GV55" s="75"/>
      <c r="GW55" s="75"/>
      <c r="GX55" s="75"/>
      <c r="GY55" s="26"/>
      <c r="GZ55" s="75"/>
      <c r="HA55" s="30">
        <v>2946.2117400000002</v>
      </c>
      <c r="HB55" s="75"/>
      <c r="HC55" s="26">
        <f t="shared" si="110"/>
        <v>0</v>
      </c>
      <c r="HD55" s="75"/>
      <c r="HE55" s="75"/>
      <c r="HF55" s="75"/>
      <c r="HG55" s="26"/>
      <c r="HH55" s="75"/>
      <c r="HI55" s="75"/>
      <c r="HJ55" s="75"/>
      <c r="HK55" s="26"/>
      <c r="HL55" s="75"/>
      <c r="HM55" s="75"/>
      <c r="HN55" s="75"/>
      <c r="HO55" s="26"/>
      <c r="HP55" s="75"/>
      <c r="HQ55" s="75"/>
      <c r="HR55" s="75"/>
      <c r="HS55" s="26"/>
      <c r="HT55" s="75"/>
      <c r="HU55" s="75"/>
      <c r="HV55" s="75"/>
      <c r="HW55" s="26"/>
      <c r="HX55" s="75"/>
      <c r="HY55" s="75"/>
      <c r="HZ55" s="75"/>
      <c r="IA55" s="26"/>
      <c r="IB55" s="75"/>
      <c r="IC55" s="75"/>
      <c r="ID55" s="75"/>
      <c r="IE55" s="26"/>
      <c r="IF55" s="75"/>
      <c r="IG55" s="75"/>
      <c r="IH55" s="75"/>
      <c r="II55" s="26"/>
      <c r="IJ55" s="75"/>
      <c r="IK55" s="75"/>
      <c r="IL55" s="75"/>
      <c r="IM55" s="26"/>
      <c r="IN55" s="75"/>
      <c r="IO55" s="75"/>
      <c r="IP55" s="75"/>
      <c r="IQ55" s="26"/>
      <c r="IR55" s="75"/>
      <c r="IS55" s="75"/>
      <c r="IT55" s="75"/>
      <c r="IU55" s="26"/>
      <c r="IV55" s="75"/>
      <c r="IW55" s="75"/>
      <c r="IX55" s="75"/>
      <c r="IY55" s="26"/>
      <c r="IZ55" s="75"/>
      <c r="JA55" s="75"/>
      <c r="JB55" s="75"/>
      <c r="JC55" s="26"/>
      <c r="JD55" s="75"/>
      <c r="JE55" s="75"/>
      <c r="JF55" s="75"/>
      <c r="JG55" s="26"/>
      <c r="JH55" s="75"/>
      <c r="JI55" s="75"/>
      <c r="JJ55" s="75"/>
      <c r="JK55" s="26"/>
      <c r="JL55" s="75"/>
      <c r="JM55" s="75"/>
      <c r="JN55" s="75"/>
      <c r="JO55" s="26"/>
      <c r="JP55" s="75"/>
      <c r="JQ55" s="75"/>
      <c r="JR55" s="75"/>
      <c r="JS55" s="26"/>
      <c r="JT55" s="75"/>
      <c r="JU55" s="75"/>
      <c r="JV55" s="75"/>
      <c r="JW55" s="26"/>
      <c r="JX55" s="75"/>
      <c r="JY55" s="75"/>
      <c r="JZ55" s="75"/>
      <c r="KA55" s="26"/>
      <c r="KB55" s="75"/>
      <c r="KC55" s="75"/>
      <c r="KD55" s="75"/>
      <c r="KE55" s="26"/>
      <c r="KF55" s="75"/>
      <c r="KG55" s="75"/>
      <c r="KH55" s="75"/>
      <c r="KI55" s="26"/>
      <c r="KJ55" s="75"/>
      <c r="KK55" s="75"/>
      <c r="KL55" s="75"/>
      <c r="KM55" s="26"/>
      <c r="KN55" s="75"/>
      <c r="KO55" s="75"/>
      <c r="KP55" s="75"/>
      <c r="KQ55" s="26"/>
      <c r="KR55" s="75"/>
      <c r="KS55" s="75"/>
      <c r="KT55" s="75"/>
      <c r="KU55" s="26"/>
      <c r="KV55" s="75"/>
      <c r="KW55" s="75"/>
      <c r="KX55" s="75"/>
      <c r="KY55" s="26"/>
      <c r="KZ55" s="75"/>
      <c r="LA55" s="75"/>
      <c r="LB55" s="75"/>
      <c r="LC55" s="26"/>
      <c r="LD55" s="75"/>
      <c r="LE55" s="75"/>
      <c r="LF55" s="75"/>
      <c r="LG55" s="26"/>
      <c r="LH55" s="75"/>
      <c r="LI55" s="75"/>
      <c r="LJ55" s="75"/>
      <c r="LK55" s="26"/>
      <c r="LL55" s="75"/>
      <c r="LM55" s="75"/>
      <c r="LN55" s="75"/>
      <c r="LO55" s="26"/>
      <c r="LP55" s="75"/>
      <c r="LQ55" s="75"/>
      <c r="LR55" s="75"/>
      <c r="LS55" s="26"/>
      <c r="LT55" s="75"/>
      <c r="LU55" s="75"/>
      <c r="LV55" s="75"/>
      <c r="LW55" s="26"/>
      <c r="LX55" s="75"/>
      <c r="LY55" s="75"/>
      <c r="LZ55" s="75"/>
      <c r="MA55" s="26"/>
    </row>
    <row r="56" spans="1:339" ht="15.75" x14ac:dyDescent="0.25">
      <c r="A56" s="36" t="s">
        <v>357</v>
      </c>
      <c r="B56" s="30">
        <f t="shared" si="23"/>
        <v>0</v>
      </c>
      <c r="C56" s="30">
        <f t="shared" si="16"/>
        <v>2053.7882599999998</v>
      </c>
      <c r="D56" s="30">
        <f t="shared" si="34"/>
        <v>2053.7882599999998</v>
      </c>
      <c r="E56" s="30">
        <f t="shared" si="35"/>
        <v>0</v>
      </c>
      <c r="F56" s="30">
        <f t="shared" si="17"/>
        <v>2053.7882599999998</v>
      </c>
      <c r="G56" s="27">
        <f t="shared" si="99"/>
        <v>100</v>
      </c>
      <c r="H56" s="75"/>
      <c r="I56" s="75"/>
      <c r="J56" s="75"/>
      <c r="K56" s="75"/>
      <c r="L56" s="75"/>
      <c r="M56" s="75"/>
      <c r="N56" s="75"/>
      <c r="O56" s="75"/>
      <c r="P56" s="75"/>
      <c r="Q56" s="75"/>
      <c r="R56" s="75"/>
      <c r="S56" s="26"/>
      <c r="T56" s="75"/>
      <c r="U56" s="75"/>
      <c r="V56" s="75"/>
      <c r="W56" s="26"/>
      <c r="X56" s="75"/>
      <c r="Y56" s="75"/>
      <c r="Z56" s="75"/>
      <c r="AA56" s="26"/>
      <c r="AB56" s="75"/>
      <c r="AC56" s="75"/>
      <c r="AD56" s="75"/>
      <c r="AE56" s="26"/>
      <c r="AF56" s="26"/>
      <c r="AG56" s="75"/>
      <c r="AH56" s="75"/>
      <c r="AI56" s="75"/>
      <c r="AJ56" s="75"/>
      <c r="AK56" s="75"/>
      <c r="AL56" s="75"/>
      <c r="AM56" s="75"/>
      <c r="AN56" s="75"/>
      <c r="AO56" s="75"/>
      <c r="AP56" s="75"/>
      <c r="AQ56" s="26"/>
      <c r="AR56" s="26"/>
      <c r="AS56" s="75"/>
      <c r="AT56" s="75"/>
      <c r="AU56" s="26"/>
      <c r="AV56" s="26"/>
      <c r="AW56" s="75"/>
      <c r="AX56" s="75"/>
      <c r="AY56" s="26"/>
      <c r="AZ56" s="26"/>
      <c r="BA56" s="75"/>
      <c r="BB56" s="75"/>
      <c r="BC56" s="26"/>
      <c r="BD56" s="26"/>
      <c r="BE56" s="75"/>
      <c r="BF56" s="75"/>
      <c r="BG56" s="26"/>
      <c r="BH56" s="75"/>
      <c r="BI56" s="75"/>
      <c r="BJ56" s="75"/>
      <c r="BK56" s="26"/>
      <c r="BL56" s="75"/>
      <c r="BM56" s="75"/>
      <c r="BN56" s="75"/>
      <c r="BO56" s="26"/>
      <c r="BP56" s="26"/>
      <c r="BQ56" s="75"/>
      <c r="BR56" s="75"/>
      <c r="BS56" s="26"/>
      <c r="BT56" s="26"/>
      <c r="BU56" s="75"/>
      <c r="BV56" s="75"/>
      <c r="BW56" s="26"/>
      <c r="BX56" s="26"/>
      <c r="BY56" s="75"/>
      <c r="BZ56" s="75"/>
      <c r="CA56" s="26"/>
      <c r="CB56" s="26"/>
      <c r="CC56" s="75"/>
      <c r="CD56" s="75"/>
      <c r="CE56" s="26"/>
      <c r="CF56" s="26"/>
      <c r="CG56" s="75"/>
      <c r="CH56" s="75"/>
      <c r="CI56" s="26"/>
      <c r="CJ56" s="75"/>
      <c r="CK56" s="75"/>
      <c r="CL56" s="75"/>
      <c r="CM56" s="26"/>
      <c r="CN56" s="26"/>
      <c r="CO56" s="75"/>
      <c r="CP56" s="75"/>
      <c r="CQ56" s="26"/>
      <c r="CR56" s="26"/>
      <c r="CS56" s="75"/>
      <c r="CT56" s="75"/>
      <c r="CU56" s="326"/>
      <c r="CV56" s="326"/>
      <c r="CW56" s="75"/>
      <c r="CX56" s="75"/>
      <c r="CY56" s="26"/>
      <c r="CZ56" s="26"/>
      <c r="DA56" s="75"/>
      <c r="DB56" s="75"/>
      <c r="DC56" s="26"/>
      <c r="DD56" s="26"/>
      <c r="DE56" s="75"/>
      <c r="DF56" s="75"/>
      <c r="DG56" s="26"/>
      <c r="DH56" s="26"/>
      <c r="DI56" s="30"/>
      <c r="DJ56" s="30"/>
      <c r="DK56" s="26"/>
      <c r="DL56" s="26"/>
      <c r="DM56" s="75"/>
      <c r="DN56" s="75"/>
      <c r="DO56" s="26"/>
      <c r="DP56" s="26"/>
      <c r="DQ56" s="75"/>
      <c r="DR56" s="75"/>
      <c r="DS56" s="26"/>
      <c r="DT56" s="26"/>
      <c r="DU56" s="75"/>
      <c r="DV56" s="75"/>
      <c r="DW56" s="26"/>
      <c r="DX56" s="26"/>
      <c r="DY56" s="75"/>
      <c r="DZ56" s="75"/>
      <c r="EA56" s="26"/>
      <c r="EB56" s="26"/>
      <c r="EC56" s="75"/>
      <c r="ED56" s="75"/>
      <c r="EE56" s="26"/>
      <c r="EF56" s="75"/>
      <c r="EG56" s="75"/>
      <c r="EH56" s="75"/>
      <c r="EI56" s="26"/>
      <c r="EJ56" s="75"/>
      <c r="EK56" s="75"/>
      <c r="EL56" s="75"/>
      <c r="EM56" s="26"/>
      <c r="EN56" s="75"/>
      <c r="EO56" s="75"/>
      <c r="EP56" s="75"/>
      <c r="EQ56" s="26"/>
      <c r="ER56" s="26"/>
      <c r="ES56" s="75"/>
      <c r="ET56" s="75"/>
      <c r="EU56" s="26"/>
      <c r="EV56" s="26"/>
      <c r="EW56" s="75"/>
      <c r="EX56" s="75"/>
      <c r="EY56" s="26"/>
      <c r="EZ56" s="26"/>
      <c r="FA56" s="75"/>
      <c r="FB56" s="75"/>
      <c r="FC56" s="26"/>
      <c r="FD56" s="26"/>
      <c r="FE56" s="75"/>
      <c r="FF56" s="75"/>
      <c r="FG56" s="26"/>
      <c r="FH56" s="75"/>
      <c r="FI56" s="75"/>
      <c r="FJ56" s="75"/>
      <c r="FK56" s="26"/>
      <c r="FL56" s="75"/>
      <c r="FM56" s="75"/>
      <c r="FN56" s="75"/>
      <c r="FO56" s="26"/>
      <c r="FP56" s="75"/>
      <c r="FQ56" s="75"/>
      <c r="FR56" s="75"/>
      <c r="FS56" s="26"/>
      <c r="FT56" s="75"/>
      <c r="FU56" s="75"/>
      <c r="FV56" s="75"/>
      <c r="FW56" s="26"/>
      <c r="FX56" s="75"/>
      <c r="FY56" s="75"/>
      <c r="FZ56" s="75"/>
      <c r="GA56" s="26"/>
      <c r="GB56" s="75"/>
      <c r="GC56" s="75"/>
      <c r="GD56" s="75"/>
      <c r="GE56" s="26"/>
      <c r="GF56" s="75"/>
      <c r="GG56" s="75"/>
      <c r="GH56" s="75"/>
      <c r="GI56" s="26"/>
      <c r="GJ56" s="75"/>
      <c r="GK56" s="75"/>
      <c r="GL56" s="75"/>
      <c r="GM56" s="26"/>
      <c r="GN56" s="75"/>
      <c r="GO56" s="75"/>
      <c r="GP56" s="75"/>
      <c r="GQ56" s="26"/>
      <c r="GR56" s="75"/>
      <c r="GS56" s="75"/>
      <c r="GT56" s="75"/>
      <c r="GU56" s="26"/>
      <c r="GV56" s="75"/>
      <c r="GW56" s="75"/>
      <c r="GX56" s="75"/>
      <c r="GY56" s="26"/>
      <c r="GZ56" s="75"/>
      <c r="HA56" s="30">
        <v>2053.7882599999998</v>
      </c>
      <c r="HB56" s="30">
        <v>2053.7882599999998</v>
      </c>
      <c r="HC56" s="26">
        <f>HB56/HA56*100</f>
        <v>100</v>
      </c>
      <c r="HD56" s="75"/>
      <c r="HE56" s="75"/>
      <c r="HF56" s="75"/>
      <c r="HG56" s="26"/>
      <c r="HH56" s="75"/>
      <c r="HI56" s="75"/>
      <c r="HJ56" s="75"/>
      <c r="HK56" s="26"/>
      <c r="HL56" s="75"/>
      <c r="HM56" s="75"/>
      <c r="HN56" s="75"/>
      <c r="HO56" s="26"/>
      <c r="HP56" s="75"/>
      <c r="HQ56" s="75"/>
      <c r="HR56" s="75"/>
      <c r="HS56" s="26"/>
      <c r="HT56" s="75"/>
      <c r="HU56" s="75"/>
      <c r="HV56" s="75"/>
      <c r="HW56" s="26"/>
      <c r="HX56" s="75"/>
      <c r="HY56" s="75"/>
      <c r="HZ56" s="75"/>
      <c r="IA56" s="26"/>
      <c r="IB56" s="75"/>
      <c r="IC56" s="75"/>
      <c r="ID56" s="75"/>
      <c r="IE56" s="26"/>
      <c r="IF56" s="75"/>
      <c r="IG56" s="75"/>
      <c r="IH56" s="75"/>
      <c r="II56" s="26"/>
      <c r="IJ56" s="75"/>
      <c r="IK56" s="75"/>
      <c r="IL56" s="75"/>
      <c r="IM56" s="26"/>
      <c r="IN56" s="75"/>
      <c r="IO56" s="75"/>
      <c r="IP56" s="75"/>
      <c r="IQ56" s="26"/>
      <c r="IR56" s="75"/>
      <c r="IS56" s="75"/>
      <c r="IT56" s="75"/>
      <c r="IU56" s="26"/>
      <c r="IV56" s="75"/>
      <c r="IW56" s="75"/>
      <c r="IX56" s="75"/>
      <c r="IY56" s="26"/>
      <c r="IZ56" s="75"/>
      <c r="JA56" s="75"/>
      <c r="JB56" s="75"/>
      <c r="JC56" s="26"/>
      <c r="JD56" s="75"/>
      <c r="JE56" s="75"/>
      <c r="JF56" s="75"/>
      <c r="JG56" s="26"/>
      <c r="JH56" s="75"/>
      <c r="JI56" s="75"/>
      <c r="JJ56" s="75"/>
      <c r="JK56" s="26"/>
      <c r="JL56" s="75"/>
      <c r="JM56" s="75"/>
      <c r="JN56" s="75"/>
      <c r="JO56" s="26"/>
      <c r="JP56" s="75"/>
      <c r="JQ56" s="75"/>
      <c r="JR56" s="75"/>
      <c r="JS56" s="26"/>
      <c r="JT56" s="75"/>
      <c r="JU56" s="75"/>
      <c r="JV56" s="75"/>
      <c r="JW56" s="26"/>
      <c r="JX56" s="75"/>
      <c r="JY56" s="75"/>
      <c r="JZ56" s="75"/>
      <c r="KA56" s="26"/>
      <c r="KB56" s="75"/>
      <c r="KC56" s="75"/>
      <c r="KD56" s="75"/>
      <c r="KE56" s="26"/>
      <c r="KF56" s="75"/>
      <c r="KG56" s="75"/>
      <c r="KH56" s="75"/>
      <c r="KI56" s="26"/>
      <c r="KJ56" s="75"/>
      <c r="KK56" s="75"/>
      <c r="KL56" s="75"/>
      <c r="KM56" s="26"/>
      <c r="KN56" s="75"/>
      <c r="KO56" s="75"/>
      <c r="KP56" s="75"/>
      <c r="KQ56" s="26"/>
      <c r="KR56" s="75"/>
      <c r="KS56" s="75"/>
      <c r="KT56" s="75"/>
      <c r="KU56" s="26"/>
      <c r="KV56" s="75"/>
      <c r="KW56" s="75"/>
      <c r="KX56" s="75"/>
      <c r="KY56" s="26"/>
      <c r="KZ56" s="75"/>
      <c r="LA56" s="75"/>
      <c r="LB56" s="75"/>
      <c r="LC56" s="26"/>
      <c r="LD56" s="75"/>
      <c r="LE56" s="75"/>
      <c r="LF56" s="75"/>
      <c r="LG56" s="26"/>
      <c r="LH56" s="75"/>
      <c r="LI56" s="75"/>
      <c r="LJ56" s="75"/>
      <c r="LK56" s="26"/>
      <c r="LL56" s="75"/>
      <c r="LM56" s="75"/>
      <c r="LN56" s="75"/>
      <c r="LO56" s="26"/>
      <c r="LP56" s="75"/>
      <c r="LQ56" s="75"/>
      <c r="LR56" s="75"/>
      <c r="LS56" s="26"/>
      <c r="LT56" s="75"/>
      <c r="LU56" s="75"/>
      <c r="LV56" s="75"/>
      <c r="LW56" s="26"/>
      <c r="LX56" s="75"/>
      <c r="LY56" s="75"/>
      <c r="LZ56" s="75"/>
      <c r="MA56" s="26"/>
    </row>
    <row r="57" spans="1:339" s="18" customFormat="1" ht="31.5" x14ac:dyDescent="0.25">
      <c r="A57" s="148" t="s">
        <v>188</v>
      </c>
      <c r="B57" s="75">
        <f t="shared" si="23"/>
        <v>15401.9</v>
      </c>
      <c r="C57" s="75">
        <f t="shared" si="16"/>
        <v>32254.664000000004</v>
      </c>
      <c r="D57" s="75">
        <f t="shared" si="34"/>
        <v>27950.800000000003</v>
      </c>
      <c r="E57" s="75">
        <f t="shared" si="35"/>
        <v>4303.8639999999996</v>
      </c>
      <c r="F57" s="75">
        <f t="shared" si="17"/>
        <v>28570.946930000002</v>
      </c>
      <c r="G57" s="29">
        <f t="shared" si="99"/>
        <v>88.579273155658967</v>
      </c>
      <c r="H57" s="29">
        <f>H58+H59+H60</f>
        <v>9956</v>
      </c>
      <c r="I57" s="29">
        <f>I58+I59+I60</f>
        <v>9956</v>
      </c>
      <c r="J57" s="29">
        <f>J58+J59+J60</f>
        <v>9956</v>
      </c>
      <c r="K57" s="29">
        <f>J57/I57*100</f>
        <v>100</v>
      </c>
      <c r="L57" s="29">
        <f t="shared" ref="L57" si="113">L58+L59+L60</f>
        <v>500</v>
      </c>
      <c r="M57" s="29">
        <f t="shared" ref="M57:N57" si="114">M58+M59+M60</f>
        <v>500</v>
      </c>
      <c r="N57" s="29">
        <f t="shared" si="114"/>
        <v>393.62011000000001</v>
      </c>
      <c r="O57" s="28">
        <f>N57/M57*100</f>
        <v>78.724022000000005</v>
      </c>
      <c r="P57" s="29">
        <f>P58+P59+P60</f>
        <v>443</v>
      </c>
      <c r="Q57" s="29">
        <f>Q58+Q59+Q60</f>
        <v>443</v>
      </c>
      <c r="R57" s="29">
        <f>R58+R59+R60</f>
        <v>185.86424</v>
      </c>
      <c r="S57" s="28">
        <f>R57/Q57*100</f>
        <v>41.955810383747178</v>
      </c>
      <c r="T57" s="29">
        <f>T58+T59+T60</f>
        <v>1654</v>
      </c>
      <c r="U57" s="29">
        <f>U58+U59+U60</f>
        <v>1654</v>
      </c>
      <c r="V57" s="29">
        <f>V58+V59+V60</f>
        <v>870.60115000000008</v>
      </c>
      <c r="W57" s="28">
        <f>V57/U57*100</f>
        <v>52.636103385731573</v>
      </c>
      <c r="X57" s="29">
        <f>X58+X59+X60</f>
        <v>915</v>
      </c>
      <c r="Y57" s="29">
        <f>Y58+Y59+Y60</f>
        <v>915</v>
      </c>
      <c r="Z57" s="29">
        <f>Z58+Z59+Z60</f>
        <v>282.29836</v>
      </c>
      <c r="AA57" s="28">
        <f>Z57/Y57*100</f>
        <v>30.852279781420766</v>
      </c>
      <c r="AB57" s="29">
        <f>AB58+AB59+AB60</f>
        <v>0</v>
      </c>
      <c r="AC57" s="29">
        <f>AC58+AC59+AC60</f>
        <v>0</v>
      </c>
      <c r="AD57" s="29">
        <f>AD58+AD59+AD60</f>
        <v>0</v>
      </c>
      <c r="AE57" s="28"/>
      <c r="AF57" s="28"/>
      <c r="AG57" s="29">
        <f t="shared" ref="AG57:AM57" si="115">AG58+AG59+AG60</f>
        <v>0</v>
      </c>
      <c r="AH57" s="29">
        <f t="shared" si="115"/>
        <v>0</v>
      </c>
      <c r="AI57" s="29">
        <f t="shared" si="115"/>
        <v>0</v>
      </c>
      <c r="AJ57" s="29">
        <f t="shared" ref="AJ57" si="116">AJ58+AJ59+AJ60</f>
        <v>0</v>
      </c>
      <c r="AK57" s="29">
        <f t="shared" si="115"/>
        <v>0</v>
      </c>
      <c r="AL57" s="29">
        <f t="shared" si="115"/>
        <v>0</v>
      </c>
      <c r="AM57" s="29">
        <f t="shared" si="115"/>
        <v>0</v>
      </c>
      <c r="AN57" s="29">
        <f>AN58+AN59+AN60</f>
        <v>0</v>
      </c>
      <c r="AO57" s="29">
        <f>AO58+AO59+AO60</f>
        <v>1500</v>
      </c>
      <c r="AP57" s="29">
        <f>AP58+AP59+AP60</f>
        <v>1500</v>
      </c>
      <c r="AQ57" s="28">
        <f>AP57/AO57*100</f>
        <v>100</v>
      </c>
      <c r="AR57" s="28"/>
      <c r="AS57" s="29">
        <f>AS58+AS59+AS60</f>
        <v>0</v>
      </c>
      <c r="AT57" s="29">
        <f>AT58+AT59+AT60</f>
        <v>0</v>
      </c>
      <c r="AU57" s="28"/>
      <c r="AV57" s="28"/>
      <c r="AW57" s="29">
        <f>AW58+AW59+AW60</f>
        <v>0</v>
      </c>
      <c r="AX57" s="29">
        <f>AX58+AX59+AX60</f>
        <v>0</v>
      </c>
      <c r="AY57" s="28"/>
      <c r="AZ57" s="28"/>
      <c r="BA57" s="29">
        <f>BA58+BA59+BA60</f>
        <v>0</v>
      </c>
      <c r="BB57" s="29">
        <f>BB58+BB59+BB60</f>
        <v>0</v>
      </c>
      <c r="BC57" s="28"/>
      <c r="BD57" s="28"/>
      <c r="BE57" s="29">
        <f>BE58+BE59+BE60</f>
        <v>0</v>
      </c>
      <c r="BF57" s="29">
        <f>BF58+BF59+BF60</f>
        <v>0</v>
      </c>
      <c r="BG57" s="28"/>
      <c r="BH57" s="29"/>
      <c r="BI57" s="29"/>
      <c r="BJ57" s="29"/>
      <c r="BK57" s="28"/>
      <c r="BL57" s="29">
        <f>BL58+BL59+BL60</f>
        <v>1183.9000000000001</v>
      </c>
      <c r="BM57" s="29">
        <f>BM58+BM59+BM60</f>
        <v>1183.9000000000001</v>
      </c>
      <c r="BN57" s="29">
        <f>BN58+BN59+BN60</f>
        <v>880.26457999999991</v>
      </c>
      <c r="BO57" s="28">
        <f>BN57/BM57*100</f>
        <v>74.352950418109614</v>
      </c>
      <c r="BP57" s="28"/>
      <c r="BQ57" s="29">
        <f>BQ58+BQ59+BQ60</f>
        <v>0</v>
      </c>
      <c r="BR57" s="29">
        <f>BR58+BR59+BR60</f>
        <v>0</v>
      </c>
      <c r="BS57" s="28"/>
      <c r="BT57" s="28"/>
      <c r="BU57" s="29">
        <f>BU58+BU59+BU60</f>
        <v>0</v>
      </c>
      <c r="BV57" s="29">
        <f>BV58+BV59+BV60</f>
        <v>0</v>
      </c>
      <c r="BW57" s="28"/>
      <c r="BX57" s="28"/>
      <c r="BY57" s="29">
        <f>BY58+BY59+BY60</f>
        <v>0</v>
      </c>
      <c r="BZ57" s="29">
        <f>BZ58+BZ59+BZ60</f>
        <v>0</v>
      </c>
      <c r="CA57" s="28"/>
      <c r="CB57" s="28"/>
      <c r="CC57" s="29">
        <f>CC58+CC59+CC60</f>
        <v>0</v>
      </c>
      <c r="CD57" s="29">
        <f>CD58+CD59+CD60</f>
        <v>0</v>
      </c>
      <c r="CE57" s="28"/>
      <c r="CF57" s="28"/>
      <c r="CG57" s="29">
        <f>CG58+CG59+CG60</f>
        <v>0</v>
      </c>
      <c r="CH57" s="29">
        <f>CH58+CH59+CH60</f>
        <v>0</v>
      </c>
      <c r="CI57" s="28"/>
      <c r="CJ57" s="29">
        <f>CJ58+CJ59+CJ60</f>
        <v>0</v>
      </c>
      <c r="CK57" s="29">
        <f>CK58+CK59+CK60</f>
        <v>0</v>
      </c>
      <c r="CL57" s="29">
        <f>CL58+CL59+CL60</f>
        <v>0</v>
      </c>
      <c r="CM57" s="28"/>
      <c r="CN57" s="28"/>
      <c r="CO57" s="29">
        <f>CO58+CO59+CO60</f>
        <v>0</v>
      </c>
      <c r="CP57" s="29">
        <f>CP58+CP59+CP60</f>
        <v>0</v>
      </c>
      <c r="CQ57" s="28"/>
      <c r="CR57" s="28"/>
      <c r="CS57" s="29">
        <f>CS58+CS59+CS60</f>
        <v>0</v>
      </c>
      <c r="CT57" s="29">
        <f>CT58+CT59+CT60</f>
        <v>0</v>
      </c>
      <c r="CU57" s="165"/>
      <c r="CV57" s="165"/>
      <c r="CW57" s="29">
        <f>CW58+CW59+CW60</f>
        <v>0</v>
      </c>
      <c r="CX57" s="29">
        <f>CX58+CX59+CX60</f>
        <v>0</v>
      </c>
      <c r="CY57" s="28"/>
      <c r="CZ57" s="28"/>
      <c r="DA57" s="29">
        <f>DA58+DA59+DA60</f>
        <v>0</v>
      </c>
      <c r="DB57" s="29">
        <f>DB58+DB59+DB60</f>
        <v>0</v>
      </c>
      <c r="DC57" s="28"/>
      <c r="DD57" s="28"/>
      <c r="DE57" s="29">
        <f>DE58+DE59+DE60</f>
        <v>0</v>
      </c>
      <c r="DF57" s="29">
        <f>DF58+DF59+DF60</f>
        <v>0</v>
      </c>
      <c r="DG57" s="28"/>
      <c r="DH57" s="28"/>
      <c r="DI57" s="29"/>
      <c r="DJ57" s="29"/>
      <c r="DK57" s="28"/>
      <c r="DL57" s="28"/>
      <c r="DM57" s="29">
        <f>DM58+DM59+DM60</f>
        <v>634.4</v>
      </c>
      <c r="DN57" s="29">
        <f>DN58+DN59+DN60</f>
        <v>396.49998999999997</v>
      </c>
      <c r="DO57" s="28">
        <f>DN57/DM57*100</f>
        <v>62.499998423707439</v>
      </c>
      <c r="DP57" s="28"/>
      <c r="DQ57" s="29"/>
      <c r="DR57" s="29"/>
      <c r="DS57" s="28"/>
      <c r="DT57" s="28"/>
      <c r="DU57" s="29"/>
      <c r="DV57" s="29"/>
      <c r="DW57" s="28"/>
      <c r="DX57" s="28"/>
      <c r="DY57" s="29"/>
      <c r="DZ57" s="29"/>
      <c r="EA57" s="28"/>
      <c r="EB57" s="28"/>
      <c r="EC57" s="29"/>
      <c r="ED57" s="29"/>
      <c r="EE57" s="28"/>
      <c r="EF57" s="29">
        <f>EF58+EF59+EF60</f>
        <v>750</v>
      </c>
      <c r="EG57" s="29">
        <f>EG58+EG59+EG60</f>
        <v>750</v>
      </c>
      <c r="EH57" s="29">
        <f>EH58+EH59+EH60</f>
        <v>750</v>
      </c>
      <c r="EI57" s="28">
        <f>EH57/EG57*100</f>
        <v>100</v>
      </c>
      <c r="EJ57" s="29"/>
      <c r="EK57" s="29">
        <f>EK58+EK59+EK60</f>
        <v>0</v>
      </c>
      <c r="EL57" s="29">
        <f>EL58+EL59+EL60</f>
        <v>0</v>
      </c>
      <c r="EM57" s="28"/>
      <c r="EN57" s="29"/>
      <c r="EO57" s="29">
        <f>EO58+EO59+EO60</f>
        <v>0</v>
      </c>
      <c r="EP57" s="29">
        <f>EP58+EP59+EP60</f>
        <v>0</v>
      </c>
      <c r="EQ57" s="28"/>
      <c r="ER57" s="28"/>
      <c r="ES57" s="29">
        <f>ES58+ES59+ES60</f>
        <v>0</v>
      </c>
      <c r="ET57" s="29">
        <f>ET58+ET59+ET60</f>
        <v>0</v>
      </c>
      <c r="EU57" s="28"/>
      <c r="EV57" s="28"/>
      <c r="EW57" s="29">
        <f>EW58+EW59+EW60</f>
        <v>0</v>
      </c>
      <c r="EX57" s="29">
        <f>EX58+EX59+EX60</f>
        <v>0</v>
      </c>
      <c r="EY57" s="28"/>
      <c r="EZ57" s="28"/>
      <c r="FA57" s="29">
        <f>FA58+FA59+FA60</f>
        <v>2277</v>
      </c>
      <c r="FB57" s="29">
        <f>FB58+FB59+FB60</f>
        <v>2242.8449999999998</v>
      </c>
      <c r="FC57" s="28">
        <f>FB57/FA57*100</f>
        <v>98.499999999999986</v>
      </c>
      <c r="FD57" s="28"/>
      <c r="FE57" s="29">
        <f>FE58+FE59+FE60</f>
        <v>0</v>
      </c>
      <c r="FF57" s="29">
        <f>FF58+FF59+FF60</f>
        <v>0</v>
      </c>
      <c r="FG57" s="28"/>
      <c r="FH57" s="29"/>
      <c r="FI57" s="29">
        <f>FI58+FI59+FI60</f>
        <v>2382.4</v>
      </c>
      <c r="FJ57" s="29">
        <f>FJ58+FJ59+FJ60</f>
        <v>1621.78332</v>
      </c>
      <c r="FK57" s="28">
        <f>FJ57/FI57*100</f>
        <v>68.073510745466763</v>
      </c>
      <c r="FL57" s="29"/>
      <c r="FM57" s="29">
        <f>FM58+FM59+FM60</f>
        <v>0</v>
      </c>
      <c r="FN57" s="29">
        <f>FN58+FN59+FN60</f>
        <v>0</v>
      </c>
      <c r="FO57" s="28"/>
      <c r="FP57" s="29"/>
      <c r="FQ57" s="29">
        <f>FQ58+FQ59+FQ60</f>
        <v>0</v>
      </c>
      <c r="FR57" s="29">
        <f>FR58+FR59+FR60</f>
        <v>0</v>
      </c>
      <c r="FS57" s="28"/>
      <c r="FT57" s="29"/>
      <c r="FU57" s="29">
        <f>FU58+FU59+FU60</f>
        <v>270</v>
      </c>
      <c r="FV57" s="29">
        <f>FV58+FV59+FV60</f>
        <v>270</v>
      </c>
      <c r="FW57" s="28">
        <f t="shared" si="94"/>
        <v>100</v>
      </c>
      <c r="FX57" s="29"/>
      <c r="FY57" s="29"/>
      <c r="FZ57" s="29"/>
      <c r="GA57" s="28"/>
      <c r="GB57" s="29"/>
      <c r="GC57" s="29"/>
      <c r="GD57" s="29"/>
      <c r="GE57" s="28"/>
      <c r="GF57" s="29"/>
      <c r="GG57" s="29">
        <f>GG58+GG59+GG60</f>
        <v>0</v>
      </c>
      <c r="GH57" s="29">
        <f>GH58+GH59+GH60</f>
        <v>0</v>
      </c>
      <c r="GI57" s="28"/>
      <c r="GJ57" s="29"/>
      <c r="GK57" s="29">
        <f>GK58+GK59+GK60</f>
        <v>0</v>
      </c>
      <c r="GL57" s="29">
        <f>GL58+GL59+GL60</f>
        <v>0</v>
      </c>
      <c r="GM57" s="28"/>
      <c r="GN57" s="29"/>
      <c r="GO57" s="29"/>
      <c r="GP57" s="29"/>
      <c r="GQ57" s="28"/>
      <c r="GR57" s="29"/>
      <c r="GS57" s="29">
        <f>GS58+GS59+GS60</f>
        <v>0</v>
      </c>
      <c r="GT57" s="29">
        <f>GT58+GT59+GT60</f>
        <v>0</v>
      </c>
      <c r="GU57" s="28"/>
      <c r="GV57" s="29"/>
      <c r="GW57" s="29">
        <f>GW58+GW59+GW60</f>
        <v>0</v>
      </c>
      <c r="GX57" s="29">
        <f>GX58+GX59+GX60</f>
        <v>0</v>
      </c>
      <c r="GY57" s="28"/>
      <c r="GZ57" s="29"/>
      <c r="HA57" s="29">
        <f>HA58+HA59+HA60</f>
        <v>5000</v>
      </c>
      <c r="HB57" s="29">
        <f>HB58+HB59+HB60</f>
        <v>5000</v>
      </c>
      <c r="HC57" s="28">
        <f t="shared" ref="HC57:HC59" si="117">HB57/HA57*100</f>
        <v>100</v>
      </c>
      <c r="HD57" s="29"/>
      <c r="HE57" s="29">
        <f>HE58+HE59+HE60</f>
        <v>0</v>
      </c>
      <c r="HF57" s="29">
        <f>HF58+HF59+HF60</f>
        <v>0</v>
      </c>
      <c r="HG57" s="28"/>
      <c r="HH57" s="29"/>
      <c r="HI57" s="29">
        <f>HI58+HI59+HI60</f>
        <v>0</v>
      </c>
      <c r="HJ57" s="29">
        <f>HJ58+HJ59+HJ60</f>
        <v>0</v>
      </c>
      <c r="HK57" s="28"/>
      <c r="HL57" s="29"/>
      <c r="HM57" s="29">
        <f>HM58+HM59+HM60</f>
        <v>0</v>
      </c>
      <c r="HN57" s="29">
        <f>HN58+HN59+HN60</f>
        <v>0</v>
      </c>
      <c r="HO57" s="28"/>
      <c r="HP57" s="29"/>
      <c r="HQ57" s="29">
        <f>HQ58+HQ59+HQ60</f>
        <v>0</v>
      </c>
      <c r="HR57" s="29">
        <f>HR58+HR59+HR60</f>
        <v>0</v>
      </c>
      <c r="HS57" s="28"/>
      <c r="HT57" s="29"/>
      <c r="HU57" s="29">
        <f>HU58+HU59+HU60</f>
        <v>0</v>
      </c>
      <c r="HV57" s="29">
        <f>HV58+HV59+HV60</f>
        <v>0</v>
      </c>
      <c r="HW57" s="28"/>
      <c r="HX57" s="29"/>
      <c r="HY57" s="29">
        <f>HY58+HY59+HY60</f>
        <v>0</v>
      </c>
      <c r="HZ57" s="29">
        <f>HZ58+HZ59+HZ60</f>
        <v>0</v>
      </c>
      <c r="IA57" s="28"/>
      <c r="IB57" s="29"/>
      <c r="IC57" s="29">
        <f>IC58+IC59+IC60</f>
        <v>0</v>
      </c>
      <c r="ID57" s="29">
        <f>ID58+ID59+ID60</f>
        <v>0</v>
      </c>
      <c r="IE57" s="28"/>
      <c r="IF57" s="29"/>
      <c r="IG57" s="29">
        <f>IG58+IG59+IG60</f>
        <v>0</v>
      </c>
      <c r="IH57" s="29">
        <f>IH58+IH59+IH60</f>
        <v>0</v>
      </c>
      <c r="II57" s="28"/>
      <c r="IJ57" s="29"/>
      <c r="IK57" s="29">
        <f>IK58+IK59+IK60</f>
        <v>0</v>
      </c>
      <c r="IL57" s="29">
        <f>IL58+IL59+IL60</f>
        <v>0</v>
      </c>
      <c r="IM57" s="28"/>
      <c r="IN57" s="29"/>
      <c r="IO57" s="29">
        <f>IO58+IO59+IO60</f>
        <v>0</v>
      </c>
      <c r="IP57" s="29">
        <f>IP58+IP59+IP60</f>
        <v>0</v>
      </c>
      <c r="IQ57" s="28"/>
      <c r="IR57" s="29"/>
      <c r="IS57" s="29">
        <f>IS58+IS59+IS60</f>
        <v>0</v>
      </c>
      <c r="IT57" s="29">
        <f>IT58+IT59+IT60</f>
        <v>0</v>
      </c>
      <c r="IU57" s="28"/>
      <c r="IV57" s="29"/>
      <c r="IW57" s="29">
        <f>IW58+IW59+IW60</f>
        <v>0</v>
      </c>
      <c r="IX57" s="29">
        <f>IX58+IX59+IX60</f>
        <v>0</v>
      </c>
      <c r="IY57" s="28"/>
      <c r="IZ57" s="29"/>
      <c r="JA57" s="29">
        <f>JA58+JA59+JA60</f>
        <v>0</v>
      </c>
      <c r="JB57" s="29">
        <f>JB58+JB59+JB60</f>
        <v>0</v>
      </c>
      <c r="JC57" s="28"/>
      <c r="JD57" s="29"/>
      <c r="JE57" s="29">
        <f>JE58+JE59+JE60</f>
        <v>572.9</v>
      </c>
      <c r="JF57" s="29">
        <f>JF58+JF59+JF60</f>
        <v>187.30617999999998</v>
      </c>
      <c r="JG57" s="28">
        <f t="shared" ref="JG57:JG58" si="118">JF57/JE57*100</f>
        <v>32.694393436899979</v>
      </c>
      <c r="JH57" s="29"/>
      <c r="JI57" s="29">
        <f>JI58+JI59+JI60</f>
        <v>0</v>
      </c>
      <c r="JJ57" s="29">
        <f>JJ58+JJ59+JJ60</f>
        <v>0</v>
      </c>
      <c r="JK57" s="28"/>
      <c r="JL57" s="29"/>
      <c r="JM57" s="29">
        <f>JM58+JM59+JM60</f>
        <v>0</v>
      </c>
      <c r="JN57" s="29">
        <f>JN58+JN59+JN60</f>
        <v>0</v>
      </c>
      <c r="JO57" s="28"/>
      <c r="JP57" s="29"/>
      <c r="JQ57" s="29">
        <f>JQ58+JQ59+JQ60</f>
        <v>0</v>
      </c>
      <c r="JR57" s="29">
        <f>JR58+JR59+JR60</f>
        <v>0</v>
      </c>
      <c r="JS57" s="28"/>
      <c r="JT57" s="29"/>
      <c r="JU57" s="29">
        <f>JU58+JU59+JU60</f>
        <v>0</v>
      </c>
      <c r="JV57" s="29">
        <f>JV58+JV59+JV60</f>
        <v>0</v>
      </c>
      <c r="JW57" s="28"/>
      <c r="JX57" s="29"/>
      <c r="JY57" s="29">
        <f>JY58+JY59+JY60</f>
        <v>0</v>
      </c>
      <c r="JZ57" s="29">
        <f>JZ58+JZ59+JZ60</f>
        <v>0</v>
      </c>
      <c r="KA57" s="28"/>
      <c r="KB57" s="29"/>
      <c r="KC57" s="29">
        <f>KC58+KC59+KC60</f>
        <v>182.2</v>
      </c>
      <c r="KD57" s="29">
        <f>KD58+KD59+KD60</f>
        <v>0</v>
      </c>
      <c r="KE57" s="28"/>
      <c r="KF57" s="29"/>
      <c r="KG57" s="29"/>
      <c r="KH57" s="29">
        <f>KH58+KH59+KH60</f>
        <v>0</v>
      </c>
      <c r="KI57" s="28"/>
      <c r="KJ57" s="29"/>
      <c r="KK57" s="29">
        <f>KK58+KK59+KK60</f>
        <v>0</v>
      </c>
      <c r="KL57" s="29">
        <f>KL58+KL59+KL60</f>
        <v>0</v>
      </c>
      <c r="KM57" s="28"/>
      <c r="KN57" s="29"/>
      <c r="KO57" s="29"/>
      <c r="KP57" s="29">
        <f>KP58+KP59+KP60</f>
        <v>0</v>
      </c>
      <c r="KQ57" s="28"/>
      <c r="KR57" s="29"/>
      <c r="KS57" s="29">
        <f>KS58+KS59+KS60</f>
        <v>0</v>
      </c>
      <c r="KT57" s="29">
        <f>KT58+KT59+KT60</f>
        <v>0</v>
      </c>
      <c r="KU57" s="28"/>
      <c r="KV57" s="29"/>
      <c r="KW57" s="29">
        <f>KW58+KW59+KW60</f>
        <v>59.863999999999997</v>
      </c>
      <c r="KX57" s="29">
        <f>KX58+KX59+KX60</f>
        <v>59.863999999999997</v>
      </c>
      <c r="KY57" s="28">
        <f t="shared" si="112"/>
        <v>100</v>
      </c>
      <c r="KZ57" s="29"/>
      <c r="LA57" s="29">
        <f>LA58+LA59+LA60</f>
        <v>0</v>
      </c>
      <c r="LB57" s="29">
        <f>LB58+LB59+LB60</f>
        <v>0</v>
      </c>
      <c r="LC57" s="28"/>
      <c r="LD57" s="29"/>
      <c r="LE57" s="29"/>
      <c r="LF57" s="29"/>
      <c r="LG57" s="28"/>
      <c r="LH57" s="29"/>
      <c r="LI57" s="29">
        <f>LI58+LI59+LI60</f>
        <v>0</v>
      </c>
      <c r="LJ57" s="29">
        <f>LJ58+LJ59+LJ60</f>
        <v>0</v>
      </c>
      <c r="LK57" s="28"/>
      <c r="LL57" s="29"/>
      <c r="LM57" s="29">
        <f>LM58+LM59+LM60</f>
        <v>3974</v>
      </c>
      <c r="LN57" s="29">
        <f>LN58+LN59+LN60</f>
        <v>3974</v>
      </c>
      <c r="LO57" s="28">
        <f>LN57/LM57*100</f>
        <v>100</v>
      </c>
      <c r="LP57" s="29"/>
      <c r="LQ57" s="29">
        <f>LQ58+LQ59+LQ60</f>
        <v>0</v>
      </c>
      <c r="LR57" s="29">
        <f>LR58+LR59+LR60</f>
        <v>0</v>
      </c>
      <c r="LS57" s="28"/>
      <c r="LT57" s="29"/>
      <c r="LU57" s="29">
        <f>LU58+LU59+LU60</f>
        <v>0</v>
      </c>
      <c r="LV57" s="29">
        <f>LV58+LV59+LV60</f>
        <v>0</v>
      </c>
      <c r="LW57" s="28"/>
      <c r="LX57" s="29"/>
      <c r="LY57" s="29">
        <f>LY58+LY59+LY60</f>
        <v>0</v>
      </c>
      <c r="LZ57" s="29">
        <f>LZ58+LZ59+LZ60</f>
        <v>0</v>
      </c>
      <c r="MA57" s="28"/>
    </row>
    <row r="58" spans="1:339" ht="31.5" x14ac:dyDescent="0.25">
      <c r="A58" s="22" t="s">
        <v>187</v>
      </c>
      <c r="B58" s="30">
        <f t="shared" si="23"/>
        <v>15401.9</v>
      </c>
      <c r="C58" s="30">
        <f t="shared" si="16"/>
        <v>27254.664000000004</v>
      </c>
      <c r="D58" s="30">
        <f t="shared" si="34"/>
        <v>22950.800000000003</v>
      </c>
      <c r="E58" s="30">
        <f t="shared" si="35"/>
        <v>4303.8639999999996</v>
      </c>
      <c r="F58" s="30">
        <f t="shared" si="17"/>
        <v>23570.946930000002</v>
      </c>
      <c r="G58" s="27">
        <f t="shared" si="99"/>
        <v>86.484085549541163</v>
      </c>
      <c r="H58" s="27">
        <v>9956</v>
      </c>
      <c r="I58" s="27">
        <v>9956</v>
      </c>
      <c r="J58" s="27">
        <v>9956</v>
      </c>
      <c r="K58" s="27">
        <f>J58/I58*100</f>
        <v>100</v>
      </c>
      <c r="L58" s="27">
        <v>500</v>
      </c>
      <c r="M58" s="27">
        <v>500</v>
      </c>
      <c r="N58" s="27">
        <v>393.62011000000001</v>
      </c>
      <c r="O58" s="26">
        <f>N58/M58*100</f>
        <v>78.724022000000005</v>
      </c>
      <c r="P58" s="27">
        <v>443</v>
      </c>
      <c r="Q58" s="226">
        <v>443</v>
      </c>
      <c r="R58" s="226">
        <v>185.86424</v>
      </c>
      <c r="S58" s="26">
        <f>R58/Q58*100</f>
        <v>41.955810383747178</v>
      </c>
      <c r="T58" s="254">
        <v>1654</v>
      </c>
      <c r="U58" s="264">
        <v>1654</v>
      </c>
      <c r="V58" s="264">
        <v>870.60115000000008</v>
      </c>
      <c r="W58" s="26">
        <f>V58/U58*100</f>
        <v>52.636103385731573</v>
      </c>
      <c r="X58" s="292">
        <v>915</v>
      </c>
      <c r="Y58" s="301">
        <v>915</v>
      </c>
      <c r="Z58" s="301">
        <v>282.29836</v>
      </c>
      <c r="AA58" s="26">
        <f>Z58/Y58*100</f>
        <v>30.852279781420766</v>
      </c>
      <c r="AB58" s="163"/>
      <c r="AC58" s="163"/>
      <c r="AD58" s="163"/>
      <c r="AE58" s="26"/>
      <c r="AF58" s="26"/>
      <c r="AG58" s="27"/>
      <c r="AH58" s="27"/>
      <c r="AI58" s="26"/>
      <c r="AJ58" s="27"/>
      <c r="AK58" s="27"/>
      <c r="AL58" s="27"/>
      <c r="AM58" s="26"/>
      <c r="AN58" s="326"/>
      <c r="AO58" s="326">
        <v>1500</v>
      </c>
      <c r="AP58" s="326">
        <v>1500</v>
      </c>
      <c r="AQ58" s="26">
        <f>AP58/AO58*100</f>
        <v>100</v>
      </c>
      <c r="AR58" s="26"/>
      <c r="AS58" s="326"/>
      <c r="AT58" s="27"/>
      <c r="AU58" s="26"/>
      <c r="AV58" s="26"/>
      <c r="AW58" s="326"/>
      <c r="AX58" s="27"/>
      <c r="AY58" s="26"/>
      <c r="AZ58" s="26"/>
      <c r="BA58" s="326"/>
      <c r="BB58" s="167"/>
      <c r="BC58" s="26"/>
      <c r="BD58" s="26"/>
      <c r="BE58" s="326"/>
      <c r="BF58" s="27"/>
      <c r="BG58" s="26"/>
      <c r="BH58" s="326"/>
      <c r="BI58" s="326"/>
      <c r="BJ58" s="27"/>
      <c r="BK58" s="26"/>
      <c r="BL58" s="326">
        <v>1183.9000000000001</v>
      </c>
      <c r="BM58" s="326">
        <v>1183.9000000000001</v>
      </c>
      <c r="BN58" s="326">
        <v>880.26457999999991</v>
      </c>
      <c r="BO58" s="26">
        <f>BN58/BM58*100</f>
        <v>74.352950418109614</v>
      </c>
      <c r="BP58" s="26"/>
      <c r="BQ58" s="326"/>
      <c r="BR58" s="27"/>
      <c r="BS58" s="26"/>
      <c r="BT58" s="26"/>
      <c r="BU58" s="326"/>
      <c r="BV58" s="27"/>
      <c r="BW58" s="26"/>
      <c r="BX58" s="26"/>
      <c r="BY58" s="326"/>
      <c r="BZ58" s="27"/>
      <c r="CA58" s="26"/>
      <c r="CB58" s="26"/>
      <c r="CC58" s="326"/>
      <c r="CD58" s="27"/>
      <c r="CE58" s="26"/>
      <c r="CF58" s="26"/>
      <c r="CG58" s="326"/>
      <c r="CH58" s="27"/>
      <c r="CI58" s="26"/>
      <c r="CJ58" s="163"/>
      <c r="CK58" s="163"/>
      <c r="CL58" s="27"/>
      <c r="CM58" s="26"/>
      <c r="CN58" s="26"/>
      <c r="CO58" s="326"/>
      <c r="CP58" s="27"/>
      <c r="CQ58" s="26"/>
      <c r="CR58" s="26"/>
      <c r="CS58" s="326"/>
      <c r="CT58" s="27"/>
      <c r="CU58" s="326"/>
      <c r="CV58" s="326"/>
      <c r="CW58" s="326"/>
      <c r="CX58" s="27"/>
      <c r="CY58" s="26"/>
      <c r="CZ58" s="26"/>
      <c r="DA58" s="326"/>
      <c r="DB58" s="27"/>
      <c r="DC58" s="26"/>
      <c r="DD58" s="26"/>
      <c r="DE58" s="326"/>
      <c r="DF58" s="27"/>
      <c r="DG58" s="26"/>
      <c r="DH58" s="26"/>
      <c r="DI58" s="326"/>
      <c r="DJ58" s="27"/>
      <c r="DK58" s="26"/>
      <c r="DL58" s="26"/>
      <c r="DM58" s="326">
        <v>634.4</v>
      </c>
      <c r="DN58" s="326">
        <v>396.49998999999997</v>
      </c>
      <c r="DO58" s="26">
        <f>DN58/DM58*100</f>
        <v>62.499998423707439</v>
      </c>
      <c r="DP58" s="26"/>
      <c r="DQ58" s="326"/>
      <c r="DR58" s="326"/>
      <c r="DS58" s="26"/>
      <c r="DT58" s="26"/>
      <c r="DU58" s="326"/>
      <c r="DV58" s="326"/>
      <c r="DW58" s="26"/>
      <c r="DX58" s="26"/>
      <c r="DY58" s="326"/>
      <c r="DZ58" s="326"/>
      <c r="EA58" s="26"/>
      <c r="EB58" s="26"/>
      <c r="EC58" s="326"/>
      <c r="ED58" s="326"/>
      <c r="EE58" s="26"/>
      <c r="EF58" s="326">
        <v>750</v>
      </c>
      <c r="EG58" s="326">
        <v>750</v>
      </c>
      <c r="EH58" s="326">
        <v>750</v>
      </c>
      <c r="EI58" s="26">
        <f>EH58/EG58*100</f>
        <v>100</v>
      </c>
      <c r="EJ58" s="326"/>
      <c r="EK58" s="326"/>
      <c r="EL58" s="326">
        <v>0</v>
      </c>
      <c r="EM58" s="26"/>
      <c r="EN58" s="326"/>
      <c r="EO58" s="326"/>
      <c r="EP58" s="326">
        <v>0</v>
      </c>
      <c r="EQ58" s="26"/>
      <c r="ER58" s="26"/>
      <c r="ES58" s="326"/>
      <c r="ET58" s="27"/>
      <c r="EU58" s="26"/>
      <c r="EV58" s="26"/>
      <c r="EW58" s="326"/>
      <c r="EX58" s="27"/>
      <c r="EY58" s="26"/>
      <c r="EZ58" s="26"/>
      <c r="FA58" s="326">
        <v>2277</v>
      </c>
      <c r="FB58" s="326">
        <v>2242.8449999999998</v>
      </c>
      <c r="FC58" s="26">
        <f>FB58/FA58*100</f>
        <v>98.499999999999986</v>
      </c>
      <c r="FD58" s="26"/>
      <c r="FE58" s="326"/>
      <c r="FF58" s="27"/>
      <c r="FG58" s="26"/>
      <c r="FH58" s="326"/>
      <c r="FI58" s="326">
        <v>2382.4</v>
      </c>
      <c r="FJ58" s="326">
        <v>1621.78332</v>
      </c>
      <c r="FK58" s="26">
        <f>FJ58/FI58*100</f>
        <v>68.073510745466763</v>
      </c>
      <c r="FL58" s="326"/>
      <c r="FM58" s="326"/>
      <c r="FN58" s="326"/>
      <c r="FO58" s="26"/>
      <c r="FP58" s="326"/>
      <c r="FQ58" s="326"/>
      <c r="FR58" s="326"/>
      <c r="FS58" s="26"/>
      <c r="FT58" s="326"/>
      <c r="FU58" s="326">
        <v>270</v>
      </c>
      <c r="FV58" s="326">
        <v>270</v>
      </c>
      <c r="FW58" s="26">
        <f t="shared" si="94"/>
        <v>100</v>
      </c>
      <c r="FX58" s="326"/>
      <c r="FY58" s="326"/>
      <c r="FZ58" s="326"/>
      <c r="GA58" s="26"/>
      <c r="GB58" s="326"/>
      <c r="GC58" s="326"/>
      <c r="GD58" s="326"/>
      <c r="GE58" s="26"/>
      <c r="GF58" s="326"/>
      <c r="GG58" s="326"/>
      <c r="GH58" s="326"/>
      <c r="GI58" s="26"/>
      <c r="GJ58" s="326"/>
      <c r="GK58" s="326"/>
      <c r="GL58" s="326"/>
      <c r="GM58" s="26"/>
      <c r="GN58" s="326"/>
      <c r="GO58" s="326"/>
      <c r="GP58" s="326"/>
      <c r="GQ58" s="26"/>
      <c r="GR58" s="326"/>
      <c r="GS58" s="326"/>
      <c r="GT58" s="326"/>
      <c r="GU58" s="26"/>
      <c r="GV58" s="326"/>
      <c r="GW58" s="326"/>
      <c r="GX58" s="326"/>
      <c r="GY58" s="26"/>
      <c r="GZ58" s="326"/>
      <c r="HA58" s="326"/>
      <c r="HB58" s="326"/>
      <c r="HC58" s="26"/>
      <c r="HD58" s="326"/>
      <c r="HE58" s="326"/>
      <c r="HF58" s="326"/>
      <c r="HG58" s="26"/>
      <c r="HH58" s="326"/>
      <c r="HI58" s="326"/>
      <c r="HJ58" s="326"/>
      <c r="HK58" s="26"/>
      <c r="HL58" s="326"/>
      <c r="HM58" s="326"/>
      <c r="HN58" s="326"/>
      <c r="HO58" s="26"/>
      <c r="HP58" s="326"/>
      <c r="HQ58" s="326"/>
      <c r="HR58" s="326"/>
      <c r="HS58" s="26"/>
      <c r="HT58" s="326"/>
      <c r="HU58" s="326"/>
      <c r="HV58" s="326"/>
      <c r="HW58" s="26"/>
      <c r="HX58" s="326"/>
      <c r="HY58" s="326"/>
      <c r="HZ58" s="326"/>
      <c r="IA58" s="26"/>
      <c r="IB58" s="326"/>
      <c r="IC58" s="326"/>
      <c r="ID58" s="326"/>
      <c r="IE58" s="26"/>
      <c r="IF58" s="326"/>
      <c r="IG58" s="326"/>
      <c r="IH58" s="326"/>
      <c r="II58" s="26"/>
      <c r="IJ58" s="326"/>
      <c r="IK58" s="326"/>
      <c r="IL58" s="326"/>
      <c r="IM58" s="26"/>
      <c r="IN58" s="326"/>
      <c r="IO58" s="326"/>
      <c r="IP58" s="326"/>
      <c r="IQ58" s="26"/>
      <c r="IR58" s="326"/>
      <c r="IS58" s="326"/>
      <c r="IT58" s="326"/>
      <c r="IU58" s="26"/>
      <c r="IV58" s="326"/>
      <c r="IW58" s="326"/>
      <c r="IX58" s="326"/>
      <c r="IY58" s="26"/>
      <c r="IZ58" s="326"/>
      <c r="JA58" s="326"/>
      <c r="JB58" s="326"/>
      <c r="JC58" s="26"/>
      <c r="JD58" s="326"/>
      <c r="JE58" s="326">
        <v>572.9</v>
      </c>
      <c r="JF58" s="326">
        <v>187.30617999999998</v>
      </c>
      <c r="JG58" s="26">
        <f t="shared" si="118"/>
        <v>32.694393436899979</v>
      </c>
      <c r="JH58" s="326"/>
      <c r="JI58" s="326"/>
      <c r="JJ58" s="326"/>
      <c r="JK58" s="26"/>
      <c r="JL58" s="326"/>
      <c r="JM58" s="326"/>
      <c r="JN58" s="326"/>
      <c r="JO58" s="26"/>
      <c r="JP58" s="326"/>
      <c r="JQ58" s="326"/>
      <c r="JR58" s="326"/>
      <c r="JS58" s="26"/>
      <c r="JT58" s="326"/>
      <c r="JU58" s="326"/>
      <c r="JV58" s="326"/>
      <c r="JW58" s="26"/>
      <c r="JX58" s="326"/>
      <c r="JY58" s="326"/>
      <c r="JZ58" s="326"/>
      <c r="KA58" s="26"/>
      <c r="KB58" s="326"/>
      <c r="KC58" s="326">
        <v>182.2</v>
      </c>
      <c r="KD58" s="326"/>
      <c r="KE58" s="26"/>
      <c r="KF58" s="326"/>
      <c r="KG58" s="326"/>
      <c r="KH58" s="326"/>
      <c r="KI58" s="26"/>
      <c r="KJ58" s="326"/>
      <c r="KK58" s="326"/>
      <c r="KL58" s="326"/>
      <c r="KM58" s="26"/>
      <c r="KN58" s="326"/>
      <c r="KO58" s="326"/>
      <c r="KP58" s="326"/>
      <c r="KQ58" s="26"/>
      <c r="KR58" s="326"/>
      <c r="KS58" s="326"/>
      <c r="KT58" s="326"/>
      <c r="KU58" s="26"/>
      <c r="KV58" s="326"/>
      <c r="KW58" s="326">
        <v>59.863999999999997</v>
      </c>
      <c r="KX58" s="326">
        <v>59.863999999999997</v>
      </c>
      <c r="KY58" s="26">
        <f t="shared" si="112"/>
        <v>100</v>
      </c>
      <c r="KZ58" s="326"/>
      <c r="LA58" s="326"/>
      <c r="LB58" s="326"/>
      <c r="LC58" s="26"/>
      <c r="LD58" s="326"/>
      <c r="LE58" s="326"/>
      <c r="LF58" s="326"/>
      <c r="LG58" s="26"/>
      <c r="LH58" s="326"/>
      <c r="LI58" s="326"/>
      <c r="LJ58" s="326"/>
      <c r="LK58" s="26"/>
      <c r="LL58" s="326"/>
      <c r="LM58" s="326">
        <v>3974</v>
      </c>
      <c r="LN58" s="326">
        <v>3974</v>
      </c>
      <c r="LO58" s="26">
        <f>LN58/LM58*100</f>
        <v>100</v>
      </c>
      <c r="LP58" s="326"/>
      <c r="LQ58" s="326"/>
      <c r="LR58" s="326"/>
      <c r="LS58" s="26"/>
      <c r="LT58" s="326"/>
      <c r="LU58" s="326"/>
      <c r="LV58" s="326"/>
      <c r="LW58" s="26"/>
      <c r="LX58" s="326"/>
      <c r="LY58" s="326"/>
      <c r="LZ58" s="326"/>
      <c r="MA58" s="26"/>
    </row>
    <row r="59" spans="1:339" ht="15.75" x14ac:dyDescent="0.25">
      <c r="A59" s="22" t="s">
        <v>189</v>
      </c>
      <c r="B59" s="30">
        <f t="shared" si="23"/>
        <v>0</v>
      </c>
      <c r="C59" s="30">
        <f t="shared" si="16"/>
        <v>5000</v>
      </c>
      <c r="D59" s="30">
        <f t="shared" si="34"/>
        <v>5000</v>
      </c>
      <c r="E59" s="30">
        <f t="shared" si="35"/>
        <v>0</v>
      </c>
      <c r="F59" s="30">
        <f t="shared" si="17"/>
        <v>5000</v>
      </c>
      <c r="G59" s="27">
        <f t="shared" si="99"/>
        <v>100</v>
      </c>
      <c r="H59" s="75"/>
      <c r="I59" s="75"/>
      <c r="J59" s="75"/>
      <c r="K59" s="75"/>
      <c r="L59" s="75"/>
      <c r="M59" s="75"/>
      <c r="N59" s="75"/>
      <c r="O59" s="75"/>
      <c r="P59" s="75"/>
      <c r="Q59" s="75"/>
      <c r="R59" s="75"/>
      <c r="S59" s="26"/>
      <c r="T59" s="75"/>
      <c r="U59" s="75"/>
      <c r="V59" s="75"/>
      <c r="W59" s="26"/>
      <c r="X59" s="75"/>
      <c r="Y59" s="75"/>
      <c r="Z59" s="75"/>
      <c r="AA59" s="26"/>
      <c r="AB59" s="75"/>
      <c r="AC59" s="75"/>
      <c r="AD59" s="75"/>
      <c r="AE59" s="26"/>
      <c r="AF59" s="26"/>
      <c r="AG59" s="75"/>
      <c r="AH59" s="75"/>
      <c r="AI59" s="75"/>
      <c r="AJ59" s="75"/>
      <c r="AK59" s="75"/>
      <c r="AL59" s="75"/>
      <c r="AM59" s="75"/>
      <c r="AN59" s="75"/>
      <c r="AO59" s="75"/>
      <c r="AP59" s="75"/>
      <c r="AQ59" s="26"/>
      <c r="AR59" s="26"/>
      <c r="AS59" s="75"/>
      <c r="AT59" s="75"/>
      <c r="AU59" s="26"/>
      <c r="AV59" s="26"/>
      <c r="AW59" s="75"/>
      <c r="AX59" s="75"/>
      <c r="AY59" s="26"/>
      <c r="AZ59" s="26"/>
      <c r="BA59" s="75"/>
      <c r="BB59" s="75"/>
      <c r="BC59" s="26"/>
      <c r="BD59" s="26"/>
      <c r="BE59" s="75"/>
      <c r="BF59" s="75"/>
      <c r="BG59" s="26"/>
      <c r="BH59" s="75"/>
      <c r="BI59" s="75"/>
      <c r="BJ59" s="75"/>
      <c r="BK59" s="26"/>
      <c r="BL59" s="75"/>
      <c r="BM59" s="75"/>
      <c r="BN59" s="75"/>
      <c r="BO59" s="26"/>
      <c r="BP59" s="26"/>
      <c r="BQ59" s="75"/>
      <c r="BR59" s="75"/>
      <c r="BS59" s="26"/>
      <c r="BT59" s="26"/>
      <c r="BU59" s="75"/>
      <c r="BV59" s="75"/>
      <c r="BW59" s="26"/>
      <c r="BX59" s="26"/>
      <c r="BY59" s="75"/>
      <c r="BZ59" s="75"/>
      <c r="CA59" s="26"/>
      <c r="CB59" s="26"/>
      <c r="CC59" s="75"/>
      <c r="CD59" s="75"/>
      <c r="CE59" s="26"/>
      <c r="CF59" s="26"/>
      <c r="CG59" s="75"/>
      <c r="CH59" s="75"/>
      <c r="CI59" s="26"/>
      <c r="CJ59" s="75"/>
      <c r="CK59" s="75"/>
      <c r="CL59" s="75"/>
      <c r="CM59" s="26"/>
      <c r="CN59" s="26"/>
      <c r="CO59" s="30"/>
      <c r="CP59" s="75"/>
      <c r="CQ59" s="26"/>
      <c r="CR59" s="26"/>
      <c r="CS59" s="75"/>
      <c r="CT59" s="75"/>
      <c r="CU59" s="326"/>
      <c r="CV59" s="326"/>
      <c r="CW59" s="75"/>
      <c r="CX59" s="75"/>
      <c r="CY59" s="26"/>
      <c r="CZ59" s="26"/>
      <c r="DA59" s="75"/>
      <c r="DB59" s="75"/>
      <c r="DC59" s="26"/>
      <c r="DD59" s="26"/>
      <c r="DE59" s="30"/>
      <c r="DF59" s="75"/>
      <c r="DG59" s="26"/>
      <c r="DH59" s="26"/>
      <c r="DI59" s="30"/>
      <c r="DJ59" s="75"/>
      <c r="DK59" s="26"/>
      <c r="DL59" s="26"/>
      <c r="DM59" s="30"/>
      <c r="DN59" s="30"/>
      <c r="DO59" s="26"/>
      <c r="DP59" s="26"/>
      <c r="DQ59" s="30"/>
      <c r="DR59" s="30"/>
      <c r="DS59" s="26"/>
      <c r="DT59" s="26"/>
      <c r="DU59" s="30"/>
      <c r="DV59" s="30"/>
      <c r="DW59" s="26"/>
      <c r="DX59" s="26"/>
      <c r="DY59" s="30"/>
      <c r="DZ59" s="30"/>
      <c r="EA59" s="26"/>
      <c r="EB59" s="26"/>
      <c r="EC59" s="30"/>
      <c r="ED59" s="30"/>
      <c r="EE59" s="26"/>
      <c r="EF59" s="30"/>
      <c r="EG59" s="30"/>
      <c r="EH59" s="30"/>
      <c r="EI59" s="26"/>
      <c r="EJ59" s="30"/>
      <c r="EK59" s="30"/>
      <c r="EL59" s="30"/>
      <c r="EM59" s="26"/>
      <c r="EN59" s="30"/>
      <c r="EO59" s="30"/>
      <c r="EP59" s="30"/>
      <c r="EQ59" s="26"/>
      <c r="ER59" s="26"/>
      <c r="ES59" s="75"/>
      <c r="ET59" s="75"/>
      <c r="EU59" s="26"/>
      <c r="EV59" s="26"/>
      <c r="EW59" s="75"/>
      <c r="EX59" s="75"/>
      <c r="EY59" s="26"/>
      <c r="EZ59" s="26"/>
      <c r="FA59" s="30"/>
      <c r="FB59" s="30"/>
      <c r="FC59" s="26"/>
      <c r="FD59" s="26"/>
      <c r="FE59" s="75"/>
      <c r="FF59" s="75"/>
      <c r="FG59" s="26"/>
      <c r="FH59" s="30"/>
      <c r="FI59" s="30"/>
      <c r="FJ59" s="30"/>
      <c r="FK59" s="26"/>
      <c r="FL59" s="30"/>
      <c r="FM59" s="30"/>
      <c r="FN59" s="30"/>
      <c r="FO59" s="26"/>
      <c r="FP59" s="30"/>
      <c r="FQ59" s="30"/>
      <c r="FR59" s="30"/>
      <c r="FS59" s="26"/>
      <c r="FT59" s="30"/>
      <c r="FU59" s="30"/>
      <c r="FV59" s="30"/>
      <c r="FW59" s="26"/>
      <c r="FX59" s="30"/>
      <c r="FY59" s="30"/>
      <c r="FZ59" s="30"/>
      <c r="GA59" s="26"/>
      <c r="GB59" s="30"/>
      <c r="GC59" s="30"/>
      <c r="GD59" s="30"/>
      <c r="GE59" s="26"/>
      <c r="GF59" s="30"/>
      <c r="GG59" s="30"/>
      <c r="GH59" s="30"/>
      <c r="GI59" s="26"/>
      <c r="GJ59" s="30"/>
      <c r="GK59" s="30"/>
      <c r="GL59" s="30"/>
      <c r="GM59" s="26"/>
      <c r="GN59" s="30"/>
      <c r="GO59" s="30"/>
      <c r="GP59" s="30"/>
      <c r="GQ59" s="26"/>
      <c r="GR59" s="30"/>
      <c r="GS59" s="30"/>
      <c r="GT59" s="30"/>
      <c r="GU59" s="26"/>
      <c r="GV59" s="30"/>
      <c r="GW59" s="30"/>
      <c r="GX59" s="30"/>
      <c r="GY59" s="26"/>
      <c r="GZ59" s="30"/>
      <c r="HA59" s="30">
        <v>5000</v>
      </c>
      <c r="HB59" s="30">
        <v>5000</v>
      </c>
      <c r="HC59" s="26">
        <f t="shared" si="117"/>
        <v>100</v>
      </c>
      <c r="HD59" s="30"/>
      <c r="HE59" s="30"/>
      <c r="HF59" s="30"/>
      <c r="HG59" s="26"/>
      <c r="HH59" s="30"/>
      <c r="HI59" s="30"/>
      <c r="HJ59" s="30"/>
      <c r="HK59" s="26"/>
      <c r="HL59" s="30"/>
      <c r="HM59" s="30"/>
      <c r="HN59" s="30"/>
      <c r="HO59" s="26"/>
      <c r="HP59" s="30"/>
      <c r="HQ59" s="30"/>
      <c r="HR59" s="30"/>
      <c r="HS59" s="26"/>
      <c r="HT59" s="30"/>
      <c r="HU59" s="30"/>
      <c r="HV59" s="30"/>
      <c r="HW59" s="26"/>
      <c r="HX59" s="30"/>
      <c r="HY59" s="30"/>
      <c r="HZ59" s="30"/>
      <c r="IA59" s="26"/>
      <c r="IB59" s="30"/>
      <c r="IC59" s="30"/>
      <c r="ID59" s="30"/>
      <c r="IE59" s="26"/>
      <c r="IF59" s="30"/>
      <c r="IG59" s="30"/>
      <c r="IH59" s="30"/>
      <c r="II59" s="26"/>
      <c r="IJ59" s="30"/>
      <c r="IK59" s="30"/>
      <c r="IL59" s="30"/>
      <c r="IM59" s="26"/>
      <c r="IN59" s="30"/>
      <c r="IO59" s="30"/>
      <c r="IP59" s="30"/>
      <c r="IQ59" s="26"/>
      <c r="IR59" s="30"/>
      <c r="IS59" s="30"/>
      <c r="IT59" s="30"/>
      <c r="IU59" s="26"/>
      <c r="IV59" s="30"/>
      <c r="IW59" s="30"/>
      <c r="IX59" s="30"/>
      <c r="IY59" s="26"/>
      <c r="IZ59" s="30"/>
      <c r="JA59" s="30"/>
      <c r="JB59" s="30"/>
      <c r="JC59" s="26"/>
      <c r="JD59" s="30"/>
      <c r="JE59" s="30"/>
      <c r="JF59" s="30"/>
      <c r="JG59" s="26"/>
      <c r="JH59" s="30"/>
      <c r="JI59" s="30"/>
      <c r="JJ59" s="30"/>
      <c r="JK59" s="26"/>
      <c r="JL59" s="30"/>
      <c r="JM59" s="30"/>
      <c r="JN59" s="30"/>
      <c r="JO59" s="26"/>
      <c r="JP59" s="30"/>
      <c r="JQ59" s="30"/>
      <c r="JR59" s="30"/>
      <c r="JS59" s="26"/>
      <c r="JT59" s="30"/>
      <c r="JU59" s="30"/>
      <c r="JV59" s="30"/>
      <c r="JW59" s="26"/>
      <c r="JX59" s="30"/>
      <c r="JY59" s="30"/>
      <c r="JZ59" s="30"/>
      <c r="KA59" s="26"/>
      <c r="KB59" s="30"/>
      <c r="KC59" s="30"/>
      <c r="KD59" s="30"/>
      <c r="KE59" s="26"/>
      <c r="KF59" s="30"/>
      <c r="KG59" s="30"/>
      <c r="KH59" s="30"/>
      <c r="KI59" s="26"/>
      <c r="KJ59" s="30"/>
      <c r="KK59" s="30"/>
      <c r="KL59" s="30"/>
      <c r="KM59" s="26"/>
      <c r="KN59" s="30"/>
      <c r="KO59" s="30"/>
      <c r="KP59" s="30"/>
      <c r="KQ59" s="26"/>
      <c r="KR59" s="30"/>
      <c r="KS59" s="30"/>
      <c r="KT59" s="30"/>
      <c r="KU59" s="26"/>
      <c r="KV59" s="30"/>
      <c r="KW59" s="30"/>
      <c r="KX59" s="30"/>
      <c r="KY59" s="26"/>
      <c r="KZ59" s="30"/>
      <c r="LA59" s="30"/>
      <c r="LB59" s="30"/>
      <c r="LC59" s="26"/>
      <c r="LD59" s="30"/>
      <c r="LE59" s="30"/>
      <c r="LF59" s="30"/>
      <c r="LG59" s="26"/>
      <c r="LH59" s="30"/>
      <c r="LI59" s="30"/>
      <c r="LJ59" s="30"/>
      <c r="LK59" s="26"/>
      <c r="LL59" s="30"/>
      <c r="LM59" s="30"/>
      <c r="LN59" s="30"/>
      <c r="LO59" s="26"/>
      <c r="LP59" s="30"/>
      <c r="LQ59" s="30"/>
      <c r="LR59" s="30"/>
      <c r="LS59" s="26"/>
      <c r="LT59" s="30"/>
      <c r="LU59" s="30"/>
      <c r="LV59" s="30"/>
      <c r="LW59" s="26"/>
      <c r="LX59" s="30"/>
      <c r="LY59" s="30"/>
      <c r="LZ59" s="30"/>
      <c r="MA59" s="26"/>
    </row>
    <row r="60" spans="1:339" ht="15.75" x14ac:dyDescent="0.25">
      <c r="A60" s="22" t="s">
        <v>186</v>
      </c>
      <c r="B60" s="30">
        <f t="shared" si="23"/>
        <v>0</v>
      </c>
      <c r="C60" s="30">
        <f t="shared" si="16"/>
        <v>0</v>
      </c>
      <c r="D60" s="30">
        <f t="shared" si="34"/>
        <v>0</v>
      </c>
      <c r="E60" s="30">
        <f t="shared" si="35"/>
        <v>0</v>
      </c>
      <c r="F60" s="30">
        <f t="shared" si="17"/>
        <v>0</v>
      </c>
      <c r="G60" s="27"/>
      <c r="H60" s="75"/>
      <c r="I60" s="75"/>
      <c r="J60" s="75"/>
      <c r="K60" s="75"/>
      <c r="L60" s="75"/>
      <c r="M60" s="75"/>
      <c r="N60" s="75"/>
      <c r="O60" s="75"/>
      <c r="P60" s="75"/>
      <c r="Q60" s="75"/>
      <c r="R60" s="75"/>
      <c r="S60" s="26"/>
      <c r="T60" s="75"/>
      <c r="U60" s="75"/>
      <c r="V60" s="75"/>
      <c r="W60" s="26"/>
      <c r="X60" s="75"/>
      <c r="Y60" s="75"/>
      <c r="Z60" s="75"/>
      <c r="AA60" s="26"/>
      <c r="AB60" s="75"/>
      <c r="AC60" s="75"/>
      <c r="AD60" s="75"/>
      <c r="AE60" s="26"/>
      <c r="AF60" s="26"/>
      <c r="AG60" s="75"/>
      <c r="AH60" s="75"/>
      <c r="AI60" s="75"/>
      <c r="AJ60" s="75"/>
      <c r="AK60" s="75"/>
      <c r="AL60" s="75"/>
      <c r="AM60" s="75"/>
      <c r="AN60" s="75"/>
      <c r="AO60" s="75"/>
      <c r="AP60" s="75"/>
      <c r="AQ60" s="26"/>
      <c r="AR60" s="26"/>
      <c r="AS60" s="75"/>
      <c r="AT60" s="75"/>
      <c r="AU60" s="26"/>
      <c r="AV60" s="26"/>
      <c r="AW60" s="75"/>
      <c r="AX60" s="75"/>
      <c r="AY60" s="26"/>
      <c r="AZ60" s="26"/>
      <c r="BA60" s="75"/>
      <c r="BB60" s="75"/>
      <c r="BC60" s="26"/>
      <c r="BD60" s="26"/>
      <c r="BE60" s="75"/>
      <c r="BF60" s="75"/>
      <c r="BG60" s="26"/>
      <c r="BH60" s="75"/>
      <c r="BI60" s="75"/>
      <c r="BJ60" s="75"/>
      <c r="BK60" s="26"/>
      <c r="BL60" s="75"/>
      <c r="BM60" s="75"/>
      <c r="BN60" s="75"/>
      <c r="BO60" s="26"/>
      <c r="BP60" s="26"/>
      <c r="BQ60" s="75"/>
      <c r="BR60" s="75"/>
      <c r="BS60" s="26"/>
      <c r="BT60" s="26"/>
      <c r="BU60" s="75"/>
      <c r="BV60" s="75"/>
      <c r="BW60" s="26"/>
      <c r="BX60" s="26"/>
      <c r="BY60" s="75"/>
      <c r="BZ60" s="75"/>
      <c r="CA60" s="26"/>
      <c r="CB60" s="26"/>
      <c r="CC60" s="75"/>
      <c r="CD60" s="75"/>
      <c r="CE60" s="26"/>
      <c r="CF60" s="26"/>
      <c r="CG60" s="75"/>
      <c r="CH60" s="75"/>
      <c r="CI60" s="26"/>
      <c r="CJ60" s="75"/>
      <c r="CK60" s="75"/>
      <c r="CL60" s="75"/>
      <c r="CM60" s="26"/>
      <c r="CN60" s="26"/>
      <c r="CO60" s="75"/>
      <c r="CP60" s="75"/>
      <c r="CQ60" s="26"/>
      <c r="CR60" s="26"/>
      <c r="CS60" s="75"/>
      <c r="CT60" s="75"/>
      <c r="CU60" s="326"/>
      <c r="CV60" s="326"/>
      <c r="CW60" s="75"/>
      <c r="CX60" s="75"/>
      <c r="CY60" s="26"/>
      <c r="CZ60" s="26"/>
      <c r="DA60" s="75"/>
      <c r="DB60" s="75"/>
      <c r="DC60" s="26"/>
      <c r="DD60" s="26"/>
      <c r="DE60" s="75"/>
      <c r="DF60" s="75"/>
      <c r="DG60" s="26"/>
      <c r="DH60" s="26"/>
      <c r="DI60" s="75"/>
      <c r="DJ60" s="75"/>
      <c r="DK60" s="26"/>
      <c r="DL60" s="26"/>
      <c r="DM60" s="75"/>
      <c r="DN60" s="75"/>
      <c r="DO60" s="26"/>
      <c r="DP60" s="26"/>
      <c r="DQ60" s="75"/>
      <c r="DR60" s="75"/>
      <c r="DS60" s="26"/>
      <c r="DT60" s="26"/>
      <c r="DU60" s="75"/>
      <c r="DV60" s="75"/>
      <c r="DW60" s="26"/>
      <c r="DX60" s="26"/>
      <c r="DY60" s="75"/>
      <c r="DZ60" s="75"/>
      <c r="EA60" s="26"/>
      <c r="EB60" s="26"/>
      <c r="EC60" s="75"/>
      <c r="ED60" s="75"/>
      <c r="EE60" s="26"/>
      <c r="EF60" s="75"/>
      <c r="EG60" s="75"/>
      <c r="EH60" s="75"/>
      <c r="EI60" s="26"/>
      <c r="EJ60" s="75"/>
      <c r="EK60" s="75"/>
      <c r="EL60" s="75"/>
      <c r="EM60" s="26"/>
      <c r="EN60" s="75"/>
      <c r="EO60" s="75"/>
      <c r="EP60" s="75"/>
      <c r="EQ60" s="26"/>
      <c r="ER60" s="26"/>
      <c r="ES60" s="75"/>
      <c r="ET60" s="75"/>
      <c r="EU60" s="26"/>
      <c r="EV60" s="26"/>
      <c r="EW60" s="75"/>
      <c r="EX60" s="75"/>
      <c r="EY60" s="26"/>
      <c r="EZ60" s="26"/>
      <c r="FA60" s="75"/>
      <c r="FB60" s="75"/>
      <c r="FC60" s="26"/>
      <c r="FD60" s="26"/>
      <c r="FE60" s="75"/>
      <c r="FF60" s="75"/>
      <c r="FG60" s="26"/>
      <c r="FH60" s="75"/>
      <c r="FI60" s="75"/>
      <c r="FJ60" s="75"/>
      <c r="FK60" s="26"/>
      <c r="FL60" s="75"/>
      <c r="FM60" s="75"/>
      <c r="FN60" s="75"/>
      <c r="FO60" s="26"/>
      <c r="FP60" s="75"/>
      <c r="FQ60" s="75"/>
      <c r="FR60" s="75"/>
      <c r="FS60" s="26"/>
      <c r="FT60" s="75"/>
      <c r="FU60" s="75"/>
      <c r="FV60" s="75"/>
      <c r="FW60" s="26"/>
      <c r="FX60" s="75"/>
      <c r="FY60" s="75"/>
      <c r="FZ60" s="75"/>
      <c r="GA60" s="26"/>
      <c r="GB60" s="75"/>
      <c r="GC60" s="75"/>
      <c r="GD60" s="75"/>
      <c r="GE60" s="26"/>
      <c r="GF60" s="75"/>
      <c r="GG60" s="75"/>
      <c r="GH60" s="75"/>
      <c r="GI60" s="26"/>
      <c r="GJ60" s="75"/>
      <c r="GK60" s="75"/>
      <c r="GL60" s="75"/>
      <c r="GM60" s="26"/>
      <c r="GN60" s="75"/>
      <c r="GO60" s="75"/>
      <c r="GP60" s="75"/>
      <c r="GQ60" s="26"/>
      <c r="GR60" s="75"/>
      <c r="GS60" s="75"/>
      <c r="GT60" s="75"/>
      <c r="GU60" s="26"/>
      <c r="GV60" s="75"/>
      <c r="GW60" s="75"/>
      <c r="GX60" s="75"/>
      <c r="GY60" s="26"/>
      <c r="GZ60" s="75"/>
      <c r="HA60" s="75"/>
      <c r="HB60" s="75"/>
      <c r="HC60" s="26"/>
      <c r="HD60" s="75"/>
      <c r="HE60" s="75"/>
      <c r="HF60" s="75"/>
      <c r="HG60" s="26"/>
      <c r="HH60" s="75"/>
      <c r="HI60" s="75"/>
      <c r="HJ60" s="75"/>
      <c r="HK60" s="26"/>
      <c r="HL60" s="75"/>
      <c r="HM60" s="75"/>
      <c r="HN60" s="75"/>
      <c r="HO60" s="26"/>
      <c r="HP60" s="75"/>
      <c r="HQ60" s="75"/>
      <c r="HR60" s="75"/>
      <c r="HS60" s="26"/>
      <c r="HT60" s="75"/>
      <c r="HU60" s="75"/>
      <c r="HV60" s="75"/>
      <c r="HW60" s="26"/>
      <c r="HX60" s="75"/>
      <c r="HY60" s="75"/>
      <c r="HZ60" s="75"/>
      <c r="IA60" s="26"/>
      <c r="IB60" s="75"/>
      <c r="IC60" s="75"/>
      <c r="ID60" s="75"/>
      <c r="IE60" s="26"/>
      <c r="IF60" s="75"/>
      <c r="IG60" s="75"/>
      <c r="IH60" s="75"/>
      <c r="II60" s="26"/>
      <c r="IJ60" s="75"/>
      <c r="IK60" s="75"/>
      <c r="IL60" s="75"/>
      <c r="IM60" s="26"/>
      <c r="IN60" s="75"/>
      <c r="IO60" s="75"/>
      <c r="IP60" s="75"/>
      <c r="IQ60" s="26"/>
      <c r="IR60" s="75"/>
      <c r="IS60" s="75"/>
      <c r="IT60" s="75"/>
      <c r="IU60" s="26"/>
      <c r="IV60" s="75"/>
      <c r="IW60" s="75"/>
      <c r="IX60" s="75"/>
      <c r="IY60" s="26"/>
      <c r="IZ60" s="75"/>
      <c r="JA60" s="75"/>
      <c r="JB60" s="75"/>
      <c r="JC60" s="26"/>
      <c r="JD60" s="75"/>
      <c r="JE60" s="75"/>
      <c r="JF60" s="75"/>
      <c r="JG60" s="26"/>
      <c r="JH60" s="75"/>
      <c r="JI60" s="75"/>
      <c r="JJ60" s="75"/>
      <c r="JK60" s="26"/>
      <c r="JL60" s="75"/>
      <c r="JM60" s="75"/>
      <c r="JN60" s="75"/>
      <c r="JO60" s="26"/>
      <c r="JP60" s="75"/>
      <c r="JQ60" s="75"/>
      <c r="JR60" s="75"/>
      <c r="JS60" s="26"/>
      <c r="JT60" s="75"/>
      <c r="JU60" s="75"/>
      <c r="JV60" s="75"/>
      <c r="JW60" s="26"/>
      <c r="JX60" s="75"/>
      <c r="JY60" s="75"/>
      <c r="JZ60" s="75"/>
      <c r="KA60" s="26"/>
      <c r="KB60" s="75"/>
      <c r="KC60" s="75"/>
      <c r="KD60" s="75"/>
      <c r="KE60" s="26"/>
      <c r="KF60" s="75"/>
      <c r="KG60" s="75"/>
      <c r="KH60" s="75"/>
      <c r="KI60" s="26"/>
      <c r="KJ60" s="75"/>
      <c r="KK60" s="75"/>
      <c r="KL60" s="75"/>
      <c r="KM60" s="26"/>
      <c r="KN60" s="75"/>
      <c r="KO60" s="75"/>
      <c r="KP60" s="75"/>
      <c r="KQ60" s="26"/>
      <c r="KR60" s="75"/>
      <c r="KS60" s="75"/>
      <c r="KT60" s="75"/>
      <c r="KU60" s="26"/>
      <c r="KV60" s="75"/>
      <c r="KW60" s="75"/>
      <c r="KX60" s="75"/>
      <c r="KY60" s="26"/>
      <c r="KZ60" s="75"/>
      <c r="LA60" s="75"/>
      <c r="LB60" s="75"/>
      <c r="LC60" s="26"/>
      <c r="LD60" s="75"/>
      <c r="LE60" s="75"/>
      <c r="LF60" s="75"/>
      <c r="LG60" s="26"/>
      <c r="LH60" s="75"/>
      <c r="LI60" s="75"/>
      <c r="LJ60" s="75"/>
      <c r="LK60" s="26"/>
      <c r="LL60" s="75"/>
      <c r="LM60" s="75"/>
      <c r="LN60" s="75"/>
      <c r="LO60" s="26"/>
      <c r="LP60" s="75"/>
      <c r="LQ60" s="75"/>
      <c r="LR60" s="75"/>
      <c r="LS60" s="26"/>
      <c r="LT60" s="75"/>
      <c r="LU60" s="75"/>
      <c r="LV60" s="75"/>
      <c r="LW60" s="26"/>
      <c r="LX60" s="75"/>
      <c r="LY60" s="75"/>
      <c r="LZ60" s="75"/>
      <c r="MA60" s="26"/>
    </row>
    <row r="61" spans="1:339" s="18" customFormat="1" ht="31.5" x14ac:dyDescent="0.25">
      <c r="A61" s="148" t="s">
        <v>194</v>
      </c>
      <c r="B61" s="75">
        <f t="shared" si="23"/>
        <v>4062.6</v>
      </c>
      <c r="C61" s="75">
        <f t="shared" si="16"/>
        <v>17987.944220000001</v>
      </c>
      <c r="D61" s="75">
        <f t="shared" si="34"/>
        <v>15163.7</v>
      </c>
      <c r="E61" s="75">
        <f t="shared" si="35"/>
        <v>2824.24422</v>
      </c>
      <c r="F61" s="75">
        <f t="shared" si="17"/>
        <v>9036.9990099999995</v>
      </c>
      <c r="G61" s="29">
        <f>F61/C61*100</f>
        <v>50.23919854027654</v>
      </c>
      <c r="H61" s="75">
        <f>H62+H63+H64+H66</f>
        <v>0</v>
      </c>
      <c r="I61" s="75">
        <f>I62+I63+I64+I66</f>
        <v>0</v>
      </c>
      <c r="J61" s="75">
        <f>J62+J63+J64+J66</f>
        <v>0</v>
      </c>
      <c r="K61" s="29"/>
      <c r="L61" s="75">
        <f t="shared" ref="L61" si="119">L62+L63+L64+L66</f>
        <v>728.1</v>
      </c>
      <c r="M61" s="75">
        <f t="shared" ref="M61:N61" si="120">M62+M63+M64+M66</f>
        <v>728.1</v>
      </c>
      <c r="N61" s="75">
        <f t="shared" si="120"/>
        <v>728.1</v>
      </c>
      <c r="O61" s="28">
        <f>N61/M61*100</f>
        <v>100</v>
      </c>
      <c r="P61" s="75">
        <f>P62+P63+P64+P66</f>
        <v>235</v>
      </c>
      <c r="Q61" s="75">
        <f>Q62+Q63+Q64+Q66</f>
        <v>235</v>
      </c>
      <c r="R61" s="75">
        <f>R62+R63+R64+R66</f>
        <v>164.67670000000001</v>
      </c>
      <c r="S61" s="28">
        <f>R61/Q61*100</f>
        <v>70.075191489361714</v>
      </c>
      <c r="T61" s="75">
        <f>T62+T63+T64+T66</f>
        <v>992</v>
      </c>
      <c r="U61" s="75">
        <f>U62+U63+U64+U66</f>
        <v>992</v>
      </c>
      <c r="V61" s="75">
        <f>V62+V63+V64+V66</f>
        <v>789.23099999999999</v>
      </c>
      <c r="W61" s="28">
        <f>V61/U61*100</f>
        <v>79.559576612903228</v>
      </c>
      <c r="X61" s="75">
        <f>X62+X63+X64+X66</f>
        <v>0</v>
      </c>
      <c r="Y61" s="75">
        <f>Y62+Y63+Y64+Y66</f>
        <v>0</v>
      </c>
      <c r="Z61" s="75">
        <f>Z62+Z63+Z64+Z66</f>
        <v>0</v>
      </c>
      <c r="AA61" s="28"/>
      <c r="AB61" s="75">
        <f>AB62+AB63+AB64+AB66</f>
        <v>127</v>
      </c>
      <c r="AC61" s="75">
        <f>AC62+AC63+AC64+AC66</f>
        <v>127</v>
      </c>
      <c r="AD61" s="75">
        <f>AD62+AD63+AD64+AD66</f>
        <v>127</v>
      </c>
      <c r="AE61" s="28">
        <f>AD61/AC61*100</f>
        <v>100</v>
      </c>
      <c r="AF61" s="28"/>
      <c r="AG61" s="75">
        <f t="shared" ref="AG61:AM61" si="121">AG62+AG63+AG64+AG66</f>
        <v>0</v>
      </c>
      <c r="AH61" s="75">
        <f t="shared" si="121"/>
        <v>0</v>
      </c>
      <c r="AI61" s="75">
        <f t="shared" si="121"/>
        <v>0</v>
      </c>
      <c r="AJ61" s="75">
        <f t="shared" ref="AJ61" si="122">AJ62+AJ63+AJ64+AJ66</f>
        <v>0</v>
      </c>
      <c r="AK61" s="75">
        <f t="shared" si="121"/>
        <v>0</v>
      </c>
      <c r="AL61" s="75">
        <f t="shared" si="121"/>
        <v>0</v>
      </c>
      <c r="AM61" s="75">
        <f t="shared" si="121"/>
        <v>0</v>
      </c>
      <c r="AN61" s="75">
        <f>AN62+AN63+AN64+AN66</f>
        <v>0</v>
      </c>
      <c r="AO61" s="75">
        <f>AO62+AO63+AO64+AO66</f>
        <v>2000</v>
      </c>
      <c r="AP61" s="75">
        <f>AP62+AP63+AP64+AP66</f>
        <v>2000</v>
      </c>
      <c r="AQ61" s="28">
        <f>AP61/AO61*100</f>
        <v>100</v>
      </c>
      <c r="AR61" s="28"/>
      <c r="AS61" s="75">
        <f>AS62+AS63+AS64+AS66</f>
        <v>0</v>
      </c>
      <c r="AT61" s="75">
        <f>AT62+AT63+AT64+AT66</f>
        <v>0</v>
      </c>
      <c r="AU61" s="28"/>
      <c r="AV61" s="28"/>
      <c r="AW61" s="75">
        <f>AW62+AW63+AW64+AW66</f>
        <v>0</v>
      </c>
      <c r="AX61" s="75">
        <f>AX62+AX63+AX64+AX66</f>
        <v>0</v>
      </c>
      <c r="AY61" s="28"/>
      <c r="AZ61" s="28"/>
      <c r="BA61" s="75">
        <f>BA62+BA63+BA64+BA66</f>
        <v>0</v>
      </c>
      <c r="BB61" s="75">
        <f>BB62+BB63+BB64+BB66</f>
        <v>0</v>
      </c>
      <c r="BC61" s="28"/>
      <c r="BD61" s="28"/>
      <c r="BE61" s="75">
        <f>BE62+BE63+BE64+BE66</f>
        <v>0</v>
      </c>
      <c r="BF61" s="75">
        <f>BF62+BF63+BF64+BF66</f>
        <v>0</v>
      </c>
      <c r="BG61" s="28"/>
      <c r="BH61" s="75"/>
      <c r="BI61" s="75"/>
      <c r="BJ61" s="75"/>
      <c r="BK61" s="28"/>
      <c r="BL61" s="75">
        <f>BL62+BL63+BL64+BL66</f>
        <v>730.5</v>
      </c>
      <c r="BM61" s="75">
        <f>BM62+BM63+BM64+BM66</f>
        <v>730.5</v>
      </c>
      <c r="BN61" s="75">
        <f>BN62+BN63+BN64+BN66</f>
        <v>624.98775999999998</v>
      </c>
      <c r="BO61" s="28">
        <f>BN61/BM61*100</f>
        <v>85.556161533196445</v>
      </c>
      <c r="BP61" s="28"/>
      <c r="BQ61" s="75"/>
      <c r="BR61" s="75"/>
      <c r="BS61" s="28"/>
      <c r="BT61" s="28"/>
      <c r="BU61" s="75"/>
      <c r="BV61" s="75"/>
      <c r="BW61" s="28"/>
      <c r="BX61" s="28"/>
      <c r="BY61" s="75">
        <f>BY62+BY63+BY64+BY66</f>
        <v>0</v>
      </c>
      <c r="BZ61" s="75">
        <f>BZ62+BZ63+BZ64+BZ66</f>
        <v>0</v>
      </c>
      <c r="CA61" s="28"/>
      <c r="CB61" s="28"/>
      <c r="CC61" s="75">
        <f>CC62+CC63+CC64+CC66</f>
        <v>0</v>
      </c>
      <c r="CD61" s="75">
        <f>CD62+CD63+CD64+CD66</f>
        <v>0</v>
      </c>
      <c r="CE61" s="28"/>
      <c r="CF61" s="28"/>
      <c r="CG61" s="75">
        <f>CG62+CG63+CG64+CG66</f>
        <v>0</v>
      </c>
      <c r="CH61" s="75">
        <f>CH62+CH63+CH64+CH66</f>
        <v>0</v>
      </c>
      <c r="CI61" s="28"/>
      <c r="CJ61" s="75">
        <f>CJ62+CJ63+CJ64+CJ66</f>
        <v>0</v>
      </c>
      <c r="CK61" s="75">
        <f>CK62+CK63+CK64+CK66</f>
        <v>0</v>
      </c>
      <c r="CL61" s="75">
        <f>CL62+CL63+CL64+CL66</f>
        <v>0</v>
      </c>
      <c r="CM61" s="28"/>
      <c r="CN61" s="28"/>
      <c r="CO61" s="75">
        <f>CO62+CO63+CO64+CO66</f>
        <v>0</v>
      </c>
      <c r="CP61" s="75">
        <f>CP62+CP63+CP64+CP66</f>
        <v>0</v>
      </c>
      <c r="CQ61" s="28"/>
      <c r="CR61" s="28"/>
      <c r="CS61" s="75">
        <f>CS62+CS63+CS64+CS66</f>
        <v>0</v>
      </c>
      <c r="CT61" s="75">
        <f>CT62+CT63+CT64+CT66</f>
        <v>0</v>
      </c>
      <c r="CU61" s="165"/>
      <c r="CV61" s="165"/>
      <c r="CW61" s="75">
        <f>CW62+CW63+CW64+CW66</f>
        <v>0</v>
      </c>
      <c r="CX61" s="75">
        <f>CX62+CX63+CX64+CX66</f>
        <v>0</v>
      </c>
      <c r="CY61" s="28"/>
      <c r="CZ61" s="28"/>
      <c r="DA61" s="75">
        <f>DA62+DA63+DA64+DA66</f>
        <v>0</v>
      </c>
      <c r="DB61" s="75">
        <f>DB62+DB63+DB64+DB66</f>
        <v>0</v>
      </c>
      <c r="DC61" s="28"/>
      <c r="DD61" s="28"/>
      <c r="DE61" s="75">
        <f>DE62+DE63+DE64+DE66</f>
        <v>0</v>
      </c>
      <c r="DF61" s="75">
        <f>DF62+DF63+DF64+DF66</f>
        <v>0</v>
      </c>
      <c r="DG61" s="28"/>
      <c r="DH61" s="28"/>
      <c r="DI61" s="75"/>
      <c r="DJ61" s="75"/>
      <c r="DK61" s="28"/>
      <c r="DL61" s="28"/>
      <c r="DM61" s="75">
        <f>DM62+DM63+DM64+DM66</f>
        <v>634.4</v>
      </c>
      <c r="DN61" s="75">
        <f>DN62+DN63+DN64+DN66</f>
        <v>386.96555000000001</v>
      </c>
      <c r="DO61" s="28">
        <f>DN61/DM61*100</f>
        <v>60.997091740226992</v>
      </c>
      <c r="DP61" s="28"/>
      <c r="DQ61" s="75"/>
      <c r="DR61" s="75"/>
      <c r="DS61" s="28"/>
      <c r="DT61" s="28"/>
      <c r="DU61" s="75"/>
      <c r="DV61" s="75"/>
      <c r="DW61" s="28"/>
      <c r="DX61" s="28"/>
      <c r="DY61" s="75"/>
      <c r="DZ61" s="75"/>
      <c r="EA61" s="28"/>
      <c r="EB61" s="28"/>
      <c r="EC61" s="75"/>
      <c r="ED61" s="75"/>
      <c r="EE61" s="28"/>
      <c r="EF61" s="75">
        <f>EF62+EF63+EF64+EF66</f>
        <v>1250</v>
      </c>
      <c r="EG61" s="75">
        <f>EG62+EG63+EG64+EG66</f>
        <v>1250</v>
      </c>
      <c r="EH61" s="75">
        <f>EH62+EH63+EH64+EH66</f>
        <v>1250</v>
      </c>
      <c r="EI61" s="28">
        <f>EH61/EG61*100</f>
        <v>100</v>
      </c>
      <c r="EJ61" s="75"/>
      <c r="EK61" s="75">
        <f>EK62+EK63+EK64+EK66</f>
        <v>0</v>
      </c>
      <c r="EL61" s="75">
        <f>EL62+EL63+EL64+EL66</f>
        <v>0</v>
      </c>
      <c r="EM61" s="28"/>
      <c r="EN61" s="75"/>
      <c r="EO61" s="75">
        <f>EO62+EO63+EO64+EO66</f>
        <v>0</v>
      </c>
      <c r="EP61" s="75">
        <f>EP62+EP63+EP64+EP66</f>
        <v>0</v>
      </c>
      <c r="EQ61" s="28"/>
      <c r="ER61" s="28"/>
      <c r="ES61" s="75">
        <f>ES62+ES63+ES64+ES66</f>
        <v>0</v>
      </c>
      <c r="ET61" s="75">
        <f>ET62+ET63+ET64+ET66</f>
        <v>0</v>
      </c>
      <c r="EU61" s="28"/>
      <c r="EV61" s="28"/>
      <c r="EW61" s="75">
        <f>EW62+EW63+EW64+EW66</f>
        <v>0</v>
      </c>
      <c r="EX61" s="75">
        <f>EX62+EX63+EX64+EX66</f>
        <v>0</v>
      </c>
      <c r="EY61" s="28"/>
      <c r="EZ61" s="28"/>
      <c r="FA61" s="75">
        <f>FA62+FA63+FA64+FA66</f>
        <v>2277</v>
      </c>
      <c r="FB61" s="75">
        <f>FB62+FB63+FB64+FB66</f>
        <v>2114.154</v>
      </c>
      <c r="FC61" s="28">
        <f>FB61/FA61*100</f>
        <v>92.848221343873519</v>
      </c>
      <c r="FD61" s="28"/>
      <c r="FE61" s="75">
        <f>FE62+FE63+FE64+FE66</f>
        <v>0</v>
      </c>
      <c r="FF61" s="75">
        <f>FF62+FF63+FF64+FF66</f>
        <v>0</v>
      </c>
      <c r="FG61" s="28"/>
      <c r="FH61" s="75"/>
      <c r="FI61" s="75">
        <f>FI62+FI63+FI64+FI66</f>
        <v>642.9</v>
      </c>
      <c r="FJ61" s="75">
        <f>FJ62+FJ63+FJ64+FJ66</f>
        <v>377.58</v>
      </c>
      <c r="FK61" s="28">
        <f>FJ61/FI61*100</f>
        <v>58.730751283247784</v>
      </c>
      <c r="FL61" s="75"/>
      <c r="FM61" s="75">
        <f>FM62+FM63+FM64+FM66</f>
        <v>0</v>
      </c>
      <c r="FN61" s="75">
        <f>FN62+FN63+FN64+FN66</f>
        <v>0</v>
      </c>
      <c r="FO61" s="28"/>
      <c r="FP61" s="75"/>
      <c r="FQ61" s="75">
        <f>SUM(FQ62:FQ66)</f>
        <v>2564.38022</v>
      </c>
      <c r="FR61" s="75">
        <f>SUM(FR62:FR66)</f>
        <v>0</v>
      </c>
      <c r="FS61" s="28"/>
      <c r="FT61" s="75"/>
      <c r="FU61" s="75">
        <f>FU62+FU63+FU64+FU66</f>
        <v>100</v>
      </c>
      <c r="FV61" s="75">
        <f>FV62+FV63+FV64+FV66</f>
        <v>100</v>
      </c>
      <c r="FW61" s="28">
        <f t="shared" si="94"/>
        <v>100</v>
      </c>
      <c r="FX61" s="75"/>
      <c r="FY61" s="75"/>
      <c r="FZ61" s="75"/>
      <c r="GA61" s="28"/>
      <c r="GB61" s="75"/>
      <c r="GC61" s="75"/>
      <c r="GD61" s="75"/>
      <c r="GE61" s="28"/>
      <c r="GF61" s="75"/>
      <c r="GG61" s="75">
        <f>GG62+GG63+GG64+GG66</f>
        <v>0</v>
      </c>
      <c r="GH61" s="75">
        <f>GH62+GH63+GH64+GH66</f>
        <v>0</v>
      </c>
      <c r="GI61" s="28"/>
      <c r="GJ61" s="75"/>
      <c r="GK61" s="75">
        <f>GK62+GK63+GK64+GK66</f>
        <v>0</v>
      </c>
      <c r="GL61" s="75">
        <f>GL62+GL63+GL64+GL66</f>
        <v>0</v>
      </c>
      <c r="GM61" s="28"/>
      <c r="GN61" s="75"/>
      <c r="GO61" s="75"/>
      <c r="GP61" s="75"/>
      <c r="GQ61" s="28"/>
      <c r="GR61" s="75"/>
      <c r="GS61" s="75">
        <f>GS62+GS63+GS64+GS66</f>
        <v>0</v>
      </c>
      <c r="GT61" s="75">
        <f>GT62+GT63+GT64+GT66</f>
        <v>0</v>
      </c>
      <c r="GU61" s="28"/>
      <c r="GV61" s="75"/>
      <c r="GW61" s="75">
        <f>GW62+GW63+GW64+GW66</f>
        <v>0</v>
      </c>
      <c r="GX61" s="75">
        <f>GX62+GX63+GX64+GX66</f>
        <v>0</v>
      </c>
      <c r="GY61" s="28"/>
      <c r="GZ61" s="75"/>
      <c r="HA61" s="75">
        <f>HA62+HA63+HA64+HA66</f>
        <v>5000</v>
      </c>
      <c r="HB61" s="75">
        <f>HB62+HB63+HB64+HB66</f>
        <v>0</v>
      </c>
      <c r="HC61" s="28"/>
      <c r="HD61" s="75"/>
      <c r="HE61" s="75">
        <f>HE62+HE63+HE64+HE66</f>
        <v>0</v>
      </c>
      <c r="HF61" s="75">
        <f>HF62+HF63+HF64+HF66</f>
        <v>0</v>
      </c>
      <c r="HG61" s="28"/>
      <c r="HH61" s="75"/>
      <c r="HI61" s="75">
        <f>HI62+HI63+HI64+HI66</f>
        <v>0</v>
      </c>
      <c r="HJ61" s="75">
        <f>HJ62+HJ63+HJ64+HJ66</f>
        <v>0</v>
      </c>
      <c r="HK61" s="28"/>
      <c r="HL61" s="75"/>
      <c r="HM61" s="75">
        <f>HM62+HM63+HM64+HM66</f>
        <v>0</v>
      </c>
      <c r="HN61" s="75">
        <f>HN62+HN63+HN64+HN66</f>
        <v>0</v>
      </c>
      <c r="HO61" s="28"/>
      <c r="HP61" s="75"/>
      <c r="HQ61" s="75">
        <f>HQ62+HQ63+HQ64+HQ66</f>
        <v>0</v>
      </c>
      <c r="HR61" s="75">
        <f>HR62+HR63+HR64+HR66</f>
        <v>0</v>
      </c>
      <c r="HS61" s="28"/>
      <c r="HT61" s="75"/>
      <c r="HU61" s="75">
        <f>HU62+HU63+HU64+HU66</f>
        <v>0</v>
      </c>
      <c r="HV61" s="75">
        <f>HV62+HV63+HV64+HV66</f>
        <v>0</v>
      </c>
      <c r="HW61" s="28"/>
      <c r="HX61" s="75"/>
      <c r="HY61" s="75">
        <f>HY62+HY63+HY64+HY66</f>
        <v>0</v>
      </c>
      <c r="HZ61" s="75">
        <f>HZ62+HZ63+HZ64+HZ66</f>
        <v>0</v>
      </c>
      <c r="IA61" s="28"/>
      <c r="IB61" s="75"/>
      <c r="IC61" s="75">
        <f>IC62+IC63+IC64+IC66</f>
        <v>0</v>
      </c>
      <c r="ID61" s="75">
        <f>ID62+ID63+ID64+ID66</f>
        <v>0</v>
      </c>
      <c r="IE61" s="28"/>
      <c r="IF61" s="75"/>
      <c r="IG61" s="75">
        <f>IG62+IG63+IG64+IG66</f>
        <v>0</v>
      </c>
      <c r="IH61" s="75">
        <f>IH62+IH63+IH64+IH66</f>
        <v>0</v>
      </c>
      <c r="II61" s="28"/>
      <c r="IJ61" s="75"/>
      <c r="IK61" s="75">
        <f>IK62+IK63+IK64+IK66</f>
        <v>0</v>
      </c>
      <c r="IL61" s="75">
        <f>IL62+IL63+IL64+IL66</f>
        <v>0</v>
      </c>
      <c r="IM61" s="28"/>
      <c r="IN61" s="75"/>
      <c r="IO61" s="75">
        <f>IO62+IO63+IO64+IO66</f>
        <v>0</v>
      </c>
      <c r="IP61" s="75">
        <f>IP62+IP63+IP64+IP66</f>
        <v>0</v>
      </c>
      <c r="IQ61" s="28"/>
      <c r="IR61" s="75"/>
      <c r="IS61" s="75">
        <f>IS62+IS63+IS64+IS66</f>
        <v>0</v>
      </c>
      <c r="IT61" s="75">
        <f>IT62+IT63+IT64+IT66</f>
        <v>0</v>
      </c>
      <c r="IU61" s="28"/>
      <c r="IV61" s="75"/>
      <c r="IW61" s="75">
        <f>IW62+IW63+IW64+IW66</f>
        <v>0</v>
      </c>
      <c r="IX61" s="75">
        <f>IX62+IX63+IX64+IX66</f>
        <v>0</v>
      </c>
      <c r="IY61" s="28"/>
      <c r="IZ61" s="75"/>
      <c r="JA61" s="75">
        <f>JA62+JA63+JA64+JA66</f>
        <v>0</v>
      </c>
      <c r="JB61" s="75">
        <f>JB62+JB63+JB64+JB66</f>
        <v>0</v>
      </c>
      <c r="JC61" s="28"/>
      <c r="JD61" s="75"/>
      <c r="JE61" s="75">
        <f>JE62+JE63+JE64+JE66</f>
        <v>364.6</v>
      </c>
      <c r="JF61" s="75">
        <f>JF62+JF63+JF64+JF66</f>
        <v>214.44</v>
      </c>
      <c r="JG61" s="28">
        <f t="shared" ref="JG61:JG62" si="123">JF61/JE61*100</f>
        <v>58.815139879319801</v>
      </c>
      <c r="JH61" s="75"/>
      <c r="JI61" s="75">
        <f>JI62+JI63+JI64+JI66</f>
        <v>0</v>
      </c>
      <c r="JJ61" s="75">
        <f>JJ62+JJ63+JJ64+JJ66</f>
        <v>0</v>
      </c>
      <c r="JK61" s="28"/>
      <c r="JL61" s="75"/>
      <c r="JM61" s="75">
        <f>JM62+JM63+JM64+JM66</f>
        <v>0</v>
      </c>
      <c r="JN61" s="75">
        <f>JN62+JN63+JN64+JN66</f>
        <v>0</v>
      </c>
      <c r="JO61" s="28"/>
      <c r="JP61" s="75"/>
      <c r="JQ61" s="75">
        <f>JQ62+JQ63+JQ64+JQ66</f>
        <v>0</v>
      </c>
      <c r="JR61" s="75">
        <f>JR62+JR63+JR64+JR66</f>
        <v>0</v>
      </c>
      <c r="JS61" s="28"/>
      <c r="JT61" s="75"/>
      <c r="JU61" s="75">
        <f>JU62+JU63+JU64+JU66</f>
        <v>0</v>
      </c>
      <c r="JV61" s="75">
        <f>JV62+JV63+JV64+JV66</f>
        <v>0</v>
      </c>
      <c r="JW61" s="28"/>
      <c r="JX61" s="75"/>
      <c r="JY61" s="75">
        <f>JY62+JY63+JY64+JY66</f>
        <v>0</v>
      </c>
      <c r="JZ61" s="75">
        <f>JZ62+JZ63+JZ64+JZ66</f>
        <v>0</v>
      </c>
      <c r="KA61" s="28"/>
      <c r="KB61" s="75"/>
      <c r="KC61" s="75">
        <f>KC62+KC63+KC64+KC66</f>
        <v>182.2</v>
      </c>
      <c r="KD61" s="75">
        <f>KD62+KD63+KD64+KD66</f>
        <v>0</v>
      </c>
      <c r="KE61" s="28"/>
      <c r="KF61" s="75"/>
      <c r="KG61" s="75"/>
      <c r="KH61" s="75">
        <f>KH62+KH63+KH64+KH66</f>
        <v>0</v>
      </c>
      <c r="KI61" s="28"/>
      <c r="KJ61" s="75"/>
      <c r="KK61" s="75">
        <f>KK62+KK63+KK64+KK66</f>
        <v>0</v>
      </c>
      <c r="KL61" s="75">
        <f>KL62+KL63+KL64+KL66</f>
        <v>0</v>
      </c>
      <c r="KM61" s="28"/>
      <c r="KN61" s="75"/>
      <c r="KO61" s="75"/>
      <c r="KP61" s="75">
        <f>KP62+KP63+KP64+KP66</f>
        <v>0</v>
      </c>
      <c r="KQ61" s="28"/>
      <c r="KR61" s="75"/>
      <c r="KS61" s="75">
        <f>KS62+KS63+KS64+KS66</f>
        <v>0</v>
      </c>
      <c r="KT61" s="75">
        <f>KT62+KT63+KT64+KT66</f>
        <v>0</v>
      </c>
      <c r="KU61" s="28"/>
      <c r="KV61" s="75"/>
      <c r="KW61" s="75">
        <f>KW62+KW63+KW64+KW66</f>
        <v>59.863999999999997</v>
      </c>
      <c r="KX61" s="75">
        <f>KX62+KX63+KX64+KX66</f>
        <v>59.863999999999997</v>
      </c>
      <c r="KY61" s="28">
        <f t="shared" ref="KY61:KY62" si="124">KX61/KW61*100</f>
        <v>100</v>
      </c>
      <c r="KZ61" s="75"/>
      <c r="LA61" s="75">
        <f>LA62+LA63+LA64+LA66</f>
        <v>100</v>
      </c>
      <c r="LB61" s="75">
        <f>LB62+LB63+LB64+LB66</f>
        <v>100</v>
      </c>
      <c r="LC61" s="28">
        <f t="shared" si="31"/>
        <v>100</v>
      </c>
      <c r="LD61" s="75"/>
      <c r="LE61" s="75"/>
      <c r="LF61" s="75"/>
      <c r="LG61" s="28"/>
      <c r="LH61" s="75"/>
      <c r="LI61" s="75">
        <f>LI62+LI63+LI64+LI66</f>
        <v>0</v>
      </c>
      <c r="LJ61" s="75">
        <f>LJ62+LJ63+LJ64+LJ66</f>
        <v>0</v>
      </c>
      <c r="LK61" s="28"/>
      <c r="LL61" s="75"/>
      <c r="LM61" s="75">
        <f>LM62+LM63+LM64+LM66</f>
        <v>0</v>
      </c>
      <c r="LN61" s="75">
        <f>LN62+LN63+LN64+LN66</f>
        <v>0</v>
      </c>
      <c r="LO61" s="28"/>
      <c r="LP61" s="75"/>
      <c r="LQ61" s="75">
        <f>LQ62+LQ63+LQ64+LQ66</f>
        <v>0</v>
      </c>
      <c r="LR61" s="75">
        <f>LR62+LR63+LR64+LR66</f>
        <v>0</v>
      </c>
      <c r="LS61" s="28"/>
      <c r="LT61" s="75"/>
      <c r="LU61" s="75">
        <f>LU62+LU63+LU64+LU66</f>
        <v>0</v>
      </c>
      <c r="LV61" s="75">
        <f>LV62+LV63+LV64+LV66</f>
        <v>0</v>
      </c>
      <c r="LW61" s="28"/>
      <c r="LX61" s="75"/>
      <c r="LY61" s="75">
        <f>LY62+LY63+LY64+LY66</f>
        <v>0</v>
      </c>
      <c r="LZ61" s="75">
        <f>LZ62+LZ63+LZ64+LZ66</f>
        <v>0</v>
      </c>
      <c r="MA61" s="28"/>
    </row>
    <row r="62" spans="1:339" ht="31.5" x14ac:dyDescent="0.25">
      <c r="A62" s="22" t="s">
        <v>193</v>
      </c>
      <c r="B62" s="30">
        <f t="shared" si="23"/>
        <v>4062.6</v>
      </c>
      <c r="C62" s="30">
        <f t="shared" si="16"/>
        <v>10423.564</v>
      </c>
      <c r="D62" s="30">
        <f t="shared" si="34"/>
        <v>10163.700000000001</v>
      </c>
      <c r="E62" s="30">
        <f t="shared" si="35"/>
        <v>259.86400000000003</v>
      </c>
      <c r="F62" s="30">
        <f t="shared" si="17"/>
        <v>9036.9990099999995</v>
      </c>
      <c r="G62" s="27">
        <f>F62/C62*100</f>
        <v>86.697784078459151</v>
      </c>
      <c r="H62" s="27"/>
      <c r="I62" s="27"/>
      <c r="J62" s="27"/>
      <c r="K62" s="27"/>
      <c r="L62" s="27">
        <v>728.1</v>
      </c>
      <c r="M62" s="27">
        <v>728.1</v>
      </c>
      <c r="N62" s="27">
        <v>728.1</v>
      </c>
      <c r="O62" s="26">
        <f>N62/M62*100</f>
        <v>100</v>
      </c>
      <c r="P62" s="27">
        <v>235</v>
      </c>
      <c r="Q62" s="227">
        <v>235</v>
      </c>
      <c r="R62" s="227">
        <v>164.67670000000001</v>
      </c>
      <c r="S62" s="26">
        <f>R62/Q62*100</f>
        <v>70.075191489361714</v>
      </c>
      <c r="T62" s="144">
        <v>992</v>
      </c>
      <c r="U62" s="265">
        <v>992</v>
      </c>
      <c r="V62" s="265">
        <v>789.23099999999999</v>
      </c>
      <c r="W62" s="26">
        <f>V62/U62*100</f>
        <v>79.559576612903228</v>
      </c>
      <c r="X62" s="27"/>
      <c r="Y62" s="27"/>
      <c r="Z62" s="27"/>
      <c r="AA62" s="26"/>
      <c r="AB62" s="27">
        <v>127</v>
      </c>
      <c r="AC62" s="27">
        <v>127</v>
      </c>
      <c r="AD62" s="27">
        <v>127</v>
      </c>
      <c r="AE62" s="26">
        <f>AD62/AC62*100</f>
        <v>100</v>
      </c>
      <c r="AF62" s="26"/>
      <c r="AG62" s="27"/>
      <c r="AH62" s="27"/>
      <c r="AI62" s="26"/>
      <c r="AJ62" s="27"/>
      <c r="AK62" s="27"/>
      <c r="AL62" s="27"/>
      <c r="AM62" s="26"/>
      <c r="AN62" s="326"/>
      <c r="AO62" s="326">
        <v>2000</v>
      </c>
      <c r="AP62" s="326">
        <v>2000</v>
      </c>
      <c r="AQ62" s="26">
        <f>AP62/AO62*100</f>
        <v>100</v>
      </c>
      <c r="AR62" s="26"/>
      <c r="AS62" s="326"/>
      <c r="AT62" s="326"/>
      <c r="AU62" s="26"/>
      <c r="AV62" s="26"/>
      <c r="AW62" s="326"/>
      <c r="AX62" s="326"/>
      <c r="AY62" s="26"/>
      <c r="AZ62" s="26"/>
      <c r="BA62" s="326"/>
      <c r="BB62" s="167"/>
      <c r="BC62" s="26"/>
      <c r="BD62" s="26"/>
      <c r="BE62" s="326"/>
      <c r="BF62" s="326"/>
      <c r="BG62" s="26"/>
      <c r="BH62" s="326"/>
      <c r="BI62" s="326"/>
      <c r="BJ62" s="326"/>
      <c r="BK62" s="26"/>
      <c r="BL62" s="326">
        <v>730.5</v>
      </c>
      <c r="BM62" s="326">
        <v>730.5</v>
      </c>
      <c r="BN62" s="326">
        <v>624.98775999999998</v>
      </c>
      <c r="BO62" s="26">
        <f>BN62/BM62*100</f>
        <v>85.556161533196445</v>
      </c>
      <c r="BP62" s="26"/>
      <c r="BQ62" s="326"/>
      <c r="BR62" s="326"/>
      <c r="BS62" s="26"/>
      <c r="BT62" s="26"/>
      <c r="BU62" s="326"/>
      <c r="BV62" s="326"/>
      <c r="BW62" s="26"/>
      <c r="BX62" s="26"/>
      <c r="BY62" s="326"/>
      <c r="BZ62" s="326"/>
      <c r="CA62" s="26"/>
      <c r="CB62" s="26"/>
      <c r="CC62" s="326"/>
      <c r="CD62" s="326"/>
      <c r="CE62" s="26"/>
      <c r="CF62" s="26"/>
      <c r="CG62" s="326"/>
      <c r="CH62" s="326"/>
      <c r="CI62" s="26"/>
      <c r="CJ62" s="163"/>
      <c r="CK62" s="163"/>
      <c r="CL62" s="163"/>
      <c r="CM62" s="26"/>
      <c r="CN62" s="26"/>
      <c r="CO62" s="326"/>
      <c r="CP62" s="326"/>
      <c r="CQ62" s="26"/>
      <c r="CR62" s="26"/>
      <c r="CS62" s="326"/>
      <c r="CT62" s="326"/>
      <c r="CU62" s="326"/>
      <c r="CV62" s="326"/>
      <c r="CW62" s="326"/>
      <c r="CX62" s="326"/>
      <c r="CY62" s="26"/>
      <c r="CZ62" s="26"/>
      <c r="DA62" s="326"/>
      <c r="DB62" s="326"/>
      <c r="DC62" s="26"/>
      <c r="DD62" s="26"/>
      <c r="DE62" s="326"/>
      <c r="DF62" s="326"/>
      <c r="DG62" s="26"/>
      <c r="DH62" s="26"/>
      <c r="DI62" s="326"/>
      <c r="DJ62" s="326"/>
      <c r="DK62" s="26"/>
      <c r="DL62" s="26"/>
      <c r="DM62" s="326">
        <v>634.4</v>
      </c>
      <c r="DN62" s="326">
        <v>386.96555000000001</v>
      </c>
      <c r="DO62" s="26">
        <f>DN62/DM62*100</f>
        <v>60.997091740226992</v>
      </c>
      <c r="DP62" s="26"/>
      <c r="DQ62" s="326"/>
      <c r="DR62" s="326"/>
      <c r="DS62" s="26"/>
      <c r="DT62" s="26"/>
      <c r="DU62" s="326"/>
      <c r="DV62" s="326"/>
      <c r="DW62" s="26"/>
      <c r="DX62" s="26"/>
      <c r="DY62" s="326"/>
      <c r="DZ62" s="326"/>
      <c r="EA62" s="26"/>
      <c r="EB62" s="26"/>
      <c r="EC62" s="326"/>
      <c r="ED62" s="326"/>
      <c r="EE62" s="26"/>
      <c r="EF62" s="326">
        <v>1250</v>
      </c>
      <c r="EG62" s="326">
        <v>1250</v>
      </c>
      <c r="EH62" s="326">
        <v>1250</v>
      </c>
      <c r="EI62" s="26">
        <f>EH62/EG62*100</f>
        <v>100</v>
      </c>
      <c r="EJ62" s="326"/>
      <c r="EK62" s="326"/>
      <c r="EL62" s="326">
        <v>0</v>
      </c>
      <c r="EM62" s="26"/>
      <c r="EN62" s="326"/>
      <c r="EO62" s="326"/>
      <c r="EP62" s="326">
        <v>0</v>
      </c>
      <c r="EQ62" s="26"/>
      <c r="ER62" s="26"/>
      <c r="ES62" s="326"/>
      <c r="ET62" s="326"/>
      <c r="EU62" s="26"/>
      <c r="EV62" s="26"/>
      <c r="EW62" s="326"/>
      <c r="EX62" s="326"/>
      <c r="EY62" s="26"/>
      <c r="EZ62" s="26"/>
      <c r="FA62" s="326">
        <v>2277</v>
      </c>
      <c r="FB62" s="326">
        <v>2114.154</v>
      </c>
      <c r="FC62" s="26">
        <f>FB62/FA62*100</f>
        <v>92.848221343873519</v>
      </c>
      <c r="FD62" s="26"/>
      <c r="FE62" s="326"/>
      <c r="FF62" s="326"/>
      <c r="FG62" s="26"/>
      <c r="FH62" s="326"/>
      <c r="FI62" s="326">
        <v>642.9</v>
      </c>
      <c r="FJ62" s="326">
        <v>377.58</v>
      </c>
      <c r="FK62" s="26">
        <f>FJ62/FI62*100</f>
        <v>58.730751283247784</v>
      </c>
      <c r="FL62" s="326"/>
      <c r="FM62" s="326"/>
      <c r="FN62" s="326"/>
      <c r="FO62" s="26"/>
      <c r="FP62" s="326"/>
      <c r="FQ62" s="26"/>
      <c r="FR62" s="26"/>
      <c r="FS62" s="26"/>
      <c r="FT62" s="326"/>
      <c r="FU62" s="326">
        <v>100</v>
      </c>
      <c r="FV62" s="326">
        <v>100</v>
      </c>
      <c r="FW62" s="26">
        <f t="shared" si="94"/>
        <v>100</v>
      </c>
      <c r="FX62" s="326"/>
      <c r="FY62" s="326"/>
      <c r="FZ62" s="326"/>
      <c r="GA62" s="26"/>
      <c r="GB62" s="326"/>
      <c r="GC62" s="326"/>
      <c r="GD62" s="326"/>
      <c r="GE62" s="26"/>
      <c r="GF62" s="326"/>
      <c r="GG62" s="326"/>
      <c r="GH62" s="326"/>
      <c r="GI62" s="26"/>
      <c r="GJ62" s="326"/>
      <c r="GK62" s="326"/>
      <c r="GL62" s="326"/>
      <c r="GM62" s="26"/>
      <c r="GN62" s="326"/>
      <c r="GO62" s="326"/>
      <c r="GP62" s="326"/>
      <c r="GQ62" s="26"/>
      <c r="GR62" s="326"/>
      <c r="GS62" s="326"/>
      <c r="GT62" s="326"/>
      <c r="GU62" s="26"/>
      <c r="GV62" s="326"/>
      <c r="GW62" s="326"/>
      <c r="GX62" s="326"/>
      <c r="GY62" s="26"/>
      <c r="GZ62" s="326"/>
      <c r="HA62" s="326"/>
      <c r="HB62" s="326"/>
      <c r="HC62" s="26"/>
      <c r="HD62" s="326"/>
      <c r="HE62" s="326"/>
      <c r="HF62" s="326"/>
      <c r="HG62" s="26"/>
      <c r="HH62" s="326"/>
      <c r="HI62" s="326"/>
      <c r="HJ62" s="326"/>
      <c r="HK62" s="26"/>
      <c r="HL62" s="326"/>
      <c r="HM62" s="326"/>
      <c r="HN62" s="326"/>
      <c r="HO62" s="26"/>
      <c r="HP62" s="326"/>
      <c r="HQ62" s="326"/>
      <c r="HR62" s="326"/>
      <c r="HS62" s="26"/>
      <c r="HT62" s="326"/>
      <c r="HU62" s="326"/>
      <c r="HV62" s="326"/>
      <c r="HW62" s="26"/>
      <c r="HX62" s="326"/>
      <c r="HY62" s="326"/>
      <c r="HZ62" s="326"/>
      <c r="IA62" s="26"/>
      <c r="IB62" s="326"/>
      <c r="IC62" s="326"/>
      <c r="ID62" s="326"/>
      <c r="IE62" s="26"/>
      <c r="IF62" s="326"/>
      <c r="IG62" s="326"/>
      <c r="IH62" s="326"/>
      <c r="II62" s="26"/>
      <c r="IJ62" s="326"/>
      <c r="IK62" s="326"/>
      <c r="IL62" s="326"/>
      <c r="IM62" s="26"/>
      <c r="IN62" s="326"/>
      <c r="IO62" s="326"/>
      <c r="IP62" s="326"/>
      <c r="IQ62" s="26"/>
      <c r="IR62" s="326"/>
      <c r="IS62" s="326"/>
      <c r="IT62" s="326"/>
      <c r="IU62" s="26"/>
      <c r="IV62" s="326"/>
      <c r="IW62" s="326"/>
      <c r="IX62" s="326"/>
      <c r="IY62" s="26"/>
      <c r="IZ62" s="326"/>
      <c r="JA62" s="326"/>
      <c r="JB62" s="326"/>
      <c r="JC62" s="26"/>
      <c r="JD62" s="326"/>
      <c r="JE62" s="326">
        <v>364.6</v>
      </c>
      <c r="JF62" s="326">
        <v>214.44</v>
      </c>
      <c r="JG62" s="26">
        <f t="shared" si="123"/>
        <v>58.815139879319801</v>
      </c>
      <c r="JH62" s="326"/>
      <c r="JI62" s="326"/>
      <c r="JJ62" s="326"/>
      <c r="JK62" s="26"/>
      <c r="JL62" s="326"/>
      <c r="JM62" s="326"/>
      <c r="JN62" s="326"/>
      <c r="JO62" s="26"/>
      <c r="JP62" s="326"/>
      <c r="JQ62" s="326"/>
      <c r="JR62" s="326"/>
      <c r="JS62" s="26"/>
      <c r="JT62" s="326"/>
      <c r="JU62" s="326"/>
      <c r="JV62" s="326"/>
      <c r="JW62" s="26"/>
      <c r="JX62" s="326"/>
      <c r="JY62" s="326"/>
      <c r="JZ62" s="326"/>
      <c r="KA62" s="26"/>
      <c r="KB62" s="326"/>
      <c r="KC62" s="326">
        <v>182.2</v>
      </c>
      <c r="KD62" s="326"/>
      <c r="KE62" s="26"/>
      <c r="KF62" s="326"/>
      <c r="KG62" s="326"/>
      <c r="KH62" s="326"/>
      <c r="KI62" s="26"/>
      <c r="KJ62" s="326"/>
      <c r="KK62" s="326"/>
      <c r="KL62" s="326"/>
      <c r="KM62" s="26"/>
      <c r="KN62" s="326"/>
      <c r="KO62" s="326"/>
      <c r="KP62" s="326"/>
      <c r="KQ62" s="26"/>
      <c r="KR62" s="326"/>
      <c r="KS62" s="326"/>
      <c r="KT62" s="326"/>
      <c r="KU62" s="26"/>
      <c r="KV62" s="326"/>
      <c r="KW62" s="326">
        <v>59.863999999999997</v>
      </c>
      <c r="KX62" s="326">
        <v>59.863999999999997</v>
      </c>
      <c r="KY62" s="26">
        <f t="shared" si="124"/>
        <v>100</v>
      </c>
      <c r="KZ62" s="326"/>
      <c r="LA62" s="326">
        <v>100</v>
      </c>
      <c r="LB62" s="326">
        <v>100</v>
      </c>
      <c r="LC62" s="26">
        <f t="shared" si="31"/>
        <v>100</v>
      </c>
      <c r="LD62" s="326"/>
      <c r="LE62" s="326"/>
      <c r="LF62" s="326"/>
      <c r="LG62" s="26"/>
      <c r="LH62" s="326"/>
      <c r="LI62" s="326"/>
      <c r="LJ62" s="326"/>
      <c r="LK62" s="26"/>
      <c r="LL62" s="326"/>
      <c r="LM62" s="326"/>
      <c r="LN62" s="326"/>
      <c r="LO62" s="26"/>
      <c r="LP62" s="326"/>
      <c r="LQ62" s="326"/>
      <c r="LR62" s="326"/>
      <c r="LS62" s="26"/>
      <c r="LT62" s="326"/>
      <c r="LU62" s="326"/>
      <c r="LV62" s="326"/>
      <c r="LW62" s="26"/>
      <c r="LX62" s="326"/>
      <c r="LY62" s="326"/>
      <c r="LZ62" s="326"/>
      <c r="MA62" s="26"/>
    </row>
    <row r="63" spans="1:339" ht="15.75" x14ac:dyDescent="0.25">
      <c r="A63" s="22" t="s">
        <v>190</v>
      </c>
      <c r="B63" s="30">
        <f t="shared" si="23"/>
        <v>0</v>
      </c>
      <c r="C63" s="30">
        <f t="shared" si="16"/>
        <v>0</v>
      </c>
      <c r="D63" s="30">
        <f t="shared" si="34"/>
        <v>0</v>
      </c>
      <c r="E63" s="30">
        <f t="shared" si="35"/>
        <v>0</v>
      </c>
      <c r="F63" s="30">
        <f t="shared" si="17"/>
        <v>0</v>
      </c>
      <c r="G63" s="27"/>
      <c r="H63" s="75"/>
      <c r="I63" s="75"/>
      <c r="J63" s="75"/>
      <c r="K63" s="75"/>
      <c r="L63" s="75"/>
      <c r="M63" s="75"/>
      <c r="N63" s="75"/>
      <c r="O63" s="75"/>
      <c r="P63" s="75"/>
      <c r="Q63" s="75"/>
      <c r="R63" s="75"/>
      <c r="S63" s="26"/>
      <c r="T63" s="75"/>
      <c r="U63" s="75"/>
      <c r="V63" s="75"/>
      <c r="W63" s="26"/>
      <c r="X63" s="75"/>
      <c r="Y63" s="75"/>
      <c r="Z63" s="75"/>
      <c r="AA63" s="26"/>
      <c r="AB63" s="75"/>
      <c r="AC63" s="75"/>
      <c r="AD63" s="75"/>
      <c r="AE63" s="26"/>
      <c r="AF63" s="26"/>
      <c r="AG63" s="75"/>
      <c r="AH63" s="75"/>
      <c r="AI63" s="75"/>
      <c r="AJ63" s="75"/>
      <c r="AK63" s="75"/>
      <c r="AL63" s="75"/>
      <c r="AM63" s="75"/>
      <c r="AN63" s="75"/>
      <c r="AO63" s="75"/>
      <c r="AP63" s="75"/>
      <c r="AQ63" s="26"/>
      <c r="AR63" s="26"/>
      <c r="AS63" s="75"/>
      <c r="AT63" s="75"/>
      <c r="AU63" s="26"/>
      <c r="AV63" s="26"/>
      <c r="AW63" s="75"/>
      <c r="AX63" s="75"/>
      <c r="AY63" s="26"/>
      <c r="AZ63" s="26"/>
      <c r="BA63" s="75"/>
      <c r="BB63" s="75"/>
      <c r="BC63" s="26"/>
      <c r="BD63" s="26"/>
      <c r="BE63" s="75"/>
      <c r="BF63" s="75"/>
      <c r="BG63" s="26"/>
      <c r="BH63" s="75"/>
      <c r="BI63" s="75"/>
      <c r="BJ63" s="75"/>
      <c r="BK63" s="26"/>
      <c r="BL63" s="75"/>
      <c r="BM63" s="75"/>
      <c r="BN63" s="75"/>
      <c r="BO63" s="26"/>
      <c r="BP63" s="26"/>
      <c r="BQ63" s="75"/>
      <c r="BR63" s="75"/>
      <c r="BS63" s="26"/>
      <c r="BT63" s="26"/>
      <c r="BU63" s="75"/>
      <c r="BV63" s="75"/>
      <c r="BW63" s="26"/>
      <c r="BX63" s="26"/>
      <c r="BY63" s="75"/>
      <c r="BZ63" s="75"/>
      <c r="CA63" s="26"/>
      <c r="CB63" s="26"/>
      <c r="CC63" s="75"/>
      <c r="CD63" s="75"/>
      <c r="CE63" s="26"/>
      <c r="CF63" s="26"/>
      <c r="CG63" s="75"/>
      <c r="CH63" s="75"/>
      <c r="CI63" s="26"/>
      <c r="CJ63" s="75"/>
      <c r="CK63" s="75"/>
      <c r="CL63" s="75"/>
      <c r="CM63" s="26"/>
      <c r="CN63" s="26"/>
      <c r="CO63" s="75"/>
      <c r="CP63" s="75"/>
      <c r="CQ63" s="26"/>
      <c r="CR63" s="26"/>
      <c r="CS63" s="75"/>
      <c r="CT63" s="75"/>
      <c r="CU63" s="326"/>
      <c r="CV63" s="326"/>
      <c r="CW63" s="75"/>
      <c r="CX63" s="75"/>
      <c r="CY63" s="26"/>
      <c r="CZ63" s="26"/>
      <c r="DA63" s="75"/>
      <c r="DB63" s="75"/>
      <c r="DC63" s="26"/>
      <c r="DD63" s="26"/>
      <c r="DE63" s="75"/>
      <c r="DF63" s="75"/>
      <c r="DG63" s="26"/>
      <c r="DH63" s="26"/>
      <c r="DI63" s="75"/>
      <c r="DJ63" s="75"/>
      <c r="DK63" s="26"/>
      <c r="DL63" s="26"/>
      <c r="DM63" s="75"/>
      <c r="DN63" s="75"/>
      <c r="DO63" s="26"/>
      <c r="DP63" s="26"/>
      <c r="DQ63" s="75"/>
      <c r="DR63" s="75"/>
      <c r="DS63" s="26"/>
      <c r="DT63" s="26"/>
      <c r="DU63" s="75"/>
      <c r="DV63" s="75"/>
      <c r="DW63" s="26"/>
      <c r="DX63" s="26"/>
      <c r="DY63" s="75"/>
      <c r="DZ63" s="75"/>
      <c r="EA63" s="26"/>
      <c r="EB63" s="26"/>
      <c r="EC63" s="75"/>
      <c r="ED63" s="75"/>
      <c r="EE63" s="26"/>
      <c r="EF63" s="75"/>
      <c r="EG63" s="75"/>
      <c r="EH63" s="75"/>
      <c r="EI63" s="26"/>
      <c r="EJ63" s="75"/>
      <c r="EK63" s="75"/>
      <c r="EL63" s="75"/>
      <c r="EM63" s="26"/>
      <c r="EN63" s="75"/>
      <c r="EO63" s="75"/>
      <c r="EP63" s="75"/>
      <c r="EQ63" s="26"/>
      <c r="ER63" s="26"/>
      <c r="ES63" s="75"/>
      <c r="ET63" s="75"/>
      <c r="EU63" s="26"/>
      <c r="EV63" s="26"/>
      <c r="EW63" s="75"/>
      <c r="EX63" s="75"/>
      <c r="EY63" s="26"/>
      <c r="EZ63" s="26"/>
      <c r="FA63" s="75"/>
      <c r="FB63" s="75"/>
      <c r="FC63" s="26"/>
      <c r="FD63" s="26"/>
      <c r="FE63" s="75"/>
      <c r="FF63" s="75"/>
      <c r="FG63" s="26"/>
      <c r="FH63" s="75"/>
      <c r="FI63" s="75"/>
      <c r="FJ63" s="75"/>
      <c r="FK63" s="26"/>
      <c r="FL63" s="75"/>
      <c r="FM63" s="75"/>
      <c r="FN63" s="75"/>
      <c r="FO63" s="26"/>
      <c r="FP63" s="75"/>
      <c r="FQ63" s="26"/>
      <c r="FR63" s="26"/>
      <c r="FS63" s="26"/>
      <c r="FT63" s="75"/>
      <c r="FU63" s="75"/>
      <c r="FV63" s="75"/>
      <c r="FW63" s="26"/>
      <c r="FX63" s="75"/>
      <c r="FY63" s="75"/>
      <c r="FZ63" s="75"/>
      <c r="GA63" s="26"/>
      <c r="GB63" s="75"/>
      <c r="GC63" s="75"/>
      <c r="GD63" s="75"/>
      <c r="GE63" s="26"/>
      <c r="GF63" s="75"/>
      <c r="GG63" s="75"/>
      <c r="GH63" s="75"/>
      <c r="GI63" s="26"/>
      <c r="GJ63" s="75"/>
      <c r="GK63" s="75"/>
      <c r="GL63" s="75"/>
      <c r="GM63" s="26"/>
      <c r="GN63" s="75"/>
      <c r="GO63" s="75"/>
      <c r="GP63" s="75"/>
      <c r="GQ63" s="26"/>
      <c r="GR63" s="75"/>
      <c r="GS63" s="75"/>
      <c r="GT63" s="75"/>
      <c r="GU63" s="26"/>
      <c r="GV63" s="75"/>
      <c r="GW63" s="75"/>
      <c r="GX63" s="75"/>
      <c r="GY63" s="26"/>
      <c r="GZ63" s="75"/>
      <c r="HA63" s="75"/>
      <c r="HB63" s="75"/>
      <c r="HC63" s="26"/>
      <c r="HD63" s="75"/>
      <c r="HE63" s="75"/>
      <c r="HF63" s="75"/>
      <c r="HG63" s="26"/>
      <c r="HH63" s="75"/>
      <c r="HI63" s="75"/>
      <c r="HJ63" s="75"/>
      <c r="HK63" s="26"/>
      <c r="HL63" s="75"/>
      <c r="HM63" s="75"/>
      <c r="HN63" s="75"/>
      <c r="HO63" s="26"/>
      <c r="HP63" s="75"/>
      <c r="HQ63" s="75"/>
      <c r="HR63" s="75"/>
      <c r="HS63" s="26"/>
      <c r="HT63" s="75"/>
      <c r="HU63" s="75"/>
      <c r="HV63" s="75"/>
      <c r="HW63" s="26"/>
      <c r="HX63" s="75"/>
      <c r="HY63" s="75"/>
      <c r="HZ63" s="75"/>
      <c r="IA63" s="26"/>
      <c r="IB63" s="75"/>
      <c r="IC63" s="75"/>
      <c r="ID63" s="75"/>
      <c r="IE63" s="26"/>
      <c r="IF63" s="75"/>
      <c r="IG63" s="75"/>
      <c r="IH63" s="75"/>
      <c r="II63" s="26"/>
      <c r="IJ63" s="75"/>
      <c r="IK63" s="75"/>
      <c r="IL63" s="75"/>
      <c r="IM63" s="26"/>
      <c r="IN63" s="75"/>
      <c r="IO63" s="75"/>
      <c r="IP63" s="75"/>
      <c r="IQ63" s="26"/>
      <c r="IR63" s="75"/>
      <c r="IS63" s="75"/>
      <c r="IT63" s="75"/>
      <c r="IU63" s="26"/>
      <c r="IV63" s="75"/>
      <c r="IW63" s="75"/>
      <c r="IX63" s="75"/>
      <c r="IY63" s="26"/>
      <c r="IZ63" s="75"/>
      <c r="JA63" s="75"/>
      <c r="JB63" s="75"/>
      <c r="JC63" s="26"/>
      <c r="JD63" s="75"/>
      <c r="JE63" s="75"/>
      <c r="JF63" s="75"/>
      <c r="JG63" s="26"/>
      <c r="JH63" s="75"/>
      <c r="JI63" s="75"/>
      <c r="JJ63" s="75"/>
      <c r="JK63" s="26"/>
      <c r="JL63" s="75"/>
      <c r="JM63" s="75"/>
      <c r="JN63" s="75"/>
      <c r="JO63" s="26"/>
      <c r="JP63" s="75"/>
      <c r="JQ63" s="75"/>
      <c r="JR63" s="75"/>
      <c r="JS63" s="26"/>
      <c r="JT63" s="75"/>
      <c r="JU63" s="75"/>
      <c r="JV63" s="75"/>
      <c r="JW63" s="26"/>
      <c r="JX63" s="75"/>
      <c r="JY63" s="75"/>
      <c r="JZ63" s="75"/>
      <c r="KA63" s="26"/>
      <c r="KB63" s="75"/>
      <c r="KC63" s="75"/>
      <c r="KD63" s="75"/>
      <c r="KE63" s="26"/>
      <c r="KF63" s="75"/>
      <c r="KG63" s="75"/>
      <c r="KH63" s="75"/>
      <c r="KI63" s="26"/>
      <c r="KJ63" s="75"/>
      <c r="KK63" s="75"/>
      <c r="KL63" s="75"/>
      <c r="KM63" s="26"/>
      <c r="KN63" s="75"/>
      <c r="KO63" s="75"/>
      <c r="KP63" s="75"/>
      <c r="KQ63" s="26"/>
      <c r="KR63" s="75"/>
      <c r="KS63" s="75"/>
      <c r="KT63" s="75"/>
      <c r="KU63" s="26"/>
      <c r="KV63" s="75"/>
      <c r="KW63" s="75"/>
      <c r="KX63" s="75"/>
      <c r="KY63" s="26"/>
      <c r="KZ63" s="75"/>
      <c r="LA63" s="75"/>
      <c r="LB63" s="75"/>
      <c r="LC63" s="26"/>
      <c r="LD63" s="75"/>
      <c r="LE63" s="75"/>
      <c r="LF63" s="75"/>
      <c r="LG63" s="26"/>
      <c r="LH63" s="75"/>
      <c r="LI63" s="75"/>
      <c r="LJ63" s="75"/>
      <c r="LK63" s="26"/>
      <c r="LL63" s="75"/>
      <c r="LM63" s="75"/>
      <c r="LN63" s="75"/>
      <c r="LO63" s="26"/>
      <c r="LP63" s="75"/>
      <c r="LQ63" s="75"/>
      <c r="LR63" s="75"/>
      <c r="LS63" s="26"/>
      <c r="LT63" s="75"/>
      <c r="LU63" s="75"/>
      <c r="LV63" s="75"/>
      <c r="LW63" s="26"/>
      <c r="LX63" s="75"/>
      <c r="LY63" s="75"/>
      <c r="LZ63" s="75"/>
      <c r="MA63" s="26"/>
    </row>
    <row r="64" spans="1:339" ht="15.75" x14ac:dyDescent="0.25">
      <c r="A64" s="22" t="s">
        <v>191</v>
      </c>
      <c r="B64" s="30">
        <f t="shared" si="23"/>
        <v>0</v>
      </c>
      <c r="C64" s="30">
        <f t="shared" si="16"/>
        <v>0</v>
      </c>
      <c r="D64" s="30">
        <f t="shared" si="34"/>
        <v>0</v>
      </c>
      <c r="E64" s="30">
        <f t="shared" si="35"/>
        <v>0</v>
      </c>
      <c r="F64" s="30">
        <f t="shared" si="17"/>
        <v>0</v>
      </c>
      <c r="G64" s="27"/>
      <c r="H64" s="30"/>
      <c r="I64" s="30"/>
      <c r="J64" s="30"/>
      <c r="K64" s="30"/>
      <c r="L64" s="111"/>
      <c r="M64" s="111"/>
      <c r="N64" s="111"/>
      <c r="O64" s="111"/>
      <c r="P64" s="111"/>
      <c r="Q64" s="111"/>
      <c r="R64" s="111"/>
      <c r="S64" s="26"/>
      <c r="T64" s="81"/>
      <c r="U64" s="81"/>
      <c r="V64" s="81"/>
      <c r="W64" s="26"/>
      <c r="X64" s="81"/>
      <c r="Y64" s="81"/>
      <c r="Z64" s="81"/>
      <c r="AA64" s="26"/>
      <c r="AB64" s="81"/>
      <c r="AC64" s="81"/>
      <c r="AD64" s="81"/>
      <c r="AE64" s="26"/>
      <c r="AF64" s="26"/>
      <c r="AG64" s="111"/>
      <c r="AH64" s="111"/>
      <c r="AI64" s="111"/>
      <c r="AJ64" s="111"/>
      <c r="AK64" s="111"/>
      <c r="AL64" s="111"/>
      <c r="AM64" s="111"/>
      <c r="AN64" s="81"/>
      <c r="AO64" s="81"/>
      <c r="AP64" s="81"/>
      <c r="AQ64" s="26"/>
      <c r="AR64" s="26"/>
      <c r="AS64" s="81"/>
      <c r="AT64" s="81"/>
      <c r="AU64" s="26"/>
      <c r="AV64" s="26"/>
      <c r="AW64" s="81"/>
      <c r="AX64" s="81"/>
      <c r="AY64" s="26"/>
      <c r="AZ64" s="26"/>
      <c r="BA64" s="81"/>
      <c r="BB64" s="81"/>
      <c r="BC64" s="26"/>
      <c r="BD64" s="26"/>
      <c r="BE64" s="81"/>
      <c r="BF64" s="81"/>
      <c r="BG64" s="26"/>
      <c r="BH64" s="81"/>
      <c r="BI64" s="81"/>
      <c r="BJ64" s="81"/>
      <c r="BK64" s="26"/>
      <c r="BL64" s="81"/>
      <c r="BM64" s="81"/>
      <c r="BN64" s="81"/>
      <c r="BO64" s="26"/>
      <c r="BP64" s="26"/>
      <c r="BQ64" s="81"/>
      <c r="BR64" s="81"/>
      <c r="BS64" s="26"/>
      <c r="BT64" s="26"/>
      <c r="BU64" s="81"/>
      <c r="BV64" s="81"/>
      <c r="BW64" s="26"/>
      <c r="BX64" s="26"/>
      <c r="BY64" s="81"/>
      <c r="BZ64" s="81"/>
      <c r="CA64" s="26"/>
      <c r="CB64" s="26"/>
      <c r="CC64" s="81"/>
      <c r="CD64" s="81"/>
      <c r="CE64" s="26"/>
      <c r="CF64" s="26"/>
      <c r="CG64" s="81"/>
      <c r="CH64" s="81"/>
      <c r="CI64" s="26"/>
      <c r="CJ64" s="81"/>
      <c r="CK64" s="81"/>
      <c r="CL64" s="81"/>
      <c r="CM64" s="26"/>
      <c r="CN64" s="26"/>
      <c r="CO64" s="81"/>
      <c r="CP64" s="81"/>
      <c r="CQ64" s="26"/>
      <c r="CR64" s="26"/>
      <c r="CS64" s="81"/>
      <c r="CT64" s="81"/>
      <c r="CU64" s="326"/>
      <c r="CV64" s="326"/>
      <c r="CW64" s="81"/>
      <c r="CX64" s="81"/>
      <c r="CY64" s="26"/>
      <c r="CZ64" s="26"/>
      <c r="DA64" s="81"/>
      <c r="DB64" s="81"/>
      <c r="DC64" s="26"/>
      <c r="DD64" s="26"/>
      <c r="DE64" s="81"/>
      <c r="DF64" s="81"/>
      <c r="DG64" s="26"/>
      <c r="DH64" s="26"/>
      <c r="DI64" s="81"/>
      <c r="DJ64" s="81"/>
      <c r="DK64" s="26"/>
      <c r="DL64" s="26"/>
      <c r="DM64" s="81"/>
      <c r="DN64" s="81"/>
      <c r="DO64" s="26"/>
      <c r="DP64" s="26"/>
      <c r="DQ64" s="81"/>
      <c r="DR64" s="81"/>
      <c r="DS64" s="26"/>
      <c r="DT64" s="26"/>
      <c r="DU64" s="81"/>
      <c r="DV64" s="81"/>
      <c r="DW64" s="26"/>
      <c r="DX64" s="26"/>
      <c r="DY64" s="81"/>
      <c r="DZ64" s="81"/>
      <c r="EA64" s="26"/>
      <c r="EB64" s="26"/>
      <c r="EC64" s="81"/>
      <c r="ED64" s="81"/>
      <c r="EE64" s="26"/>
      <c r="EF64" s="81"/>
      <c r="EG64" s="81"/>
      <c r="EH64" s="81"/>
      <c r="EI64" s="26"/>
      <c r="EJ64" s="81"/>
      <c r="EK64" s="81"/>
      <c r="EL64" s="81"/>
      <c r="EM64" s="26"/>
      <c r="EN64" s="81"/>
      <c r="EO64" s="81"/>
      <c r="EP64" s="81"/>
      <c r="EQ64" s="26"/>
      <c r="ER64" s="26"/>
      <c r="ES64" s="81"/>
      <c r="ET64" s="81"/>
      <c r="EU64" s="26"/>
      <c r="EV64" s="26"/>
      <c r="EW64" s="81"/>
      <c r="EX64" s="81"/>
      <c r="EY64" s="26"/>
      <c r="EZ64" s="26"/>
      <c r="FA64" s="81"/>
      <c r="FB64" s="81"/>
      <c r="FC64" s="26"/>
      <c r="FD64" s="26"/>
      <c r="FE64" s="81"/>
      <c r="FF64" s="81"/>
      <c r="FG64" s="26"/>
      <c r="FH64" s="81"/>
      <c r="FI64" s="81"/>
      <c r="FJ64" s="81"/>
      <c r="FK64" s="26"/>
      <c r="FL64" s="81"/>
      <c r="FM64" s="81"/>
      <c r="FN64" s="81"/>
      <c r="FO64" s="26"/>
      <c r="FP64" s="81"/>
      <c r="FQ64" s="26"/>
      <c r="FR64" s="26"/>
      <c r="FS64" s="26"/>
      <c r="FT64" s="81"/>
      <c r="FU64" s="81"/>
      <c r="FV64" s="81"/>
      <c r="FW64" s="26"/>
      <c r="FX64" s="81"/>
      <c r="FY64" s="81"/>
      <c r="FZ64" s="81"/>
      <c r="GA64" s="26"/>
      <c r="GB64" s="81"/>
      <c r="GC64" s="81"/>
      <c r="GD64" s="81"/>
      <c r="GE64" s="26"/>
      <c r="GF64" s="81"/>
      <c r="GG64" s="81"/>
      <c r="GH64" s="81"/>
      <c r="GI64" s="26"/>
      <c r="GJ64" s="81"/>
      <c r="GK64" s="81"/>
      <c r="GL64" s="81"/>
      <c r="GM64" s="26"/>
      <c r="GN64" s="81"/>
      <c r="GO64" s="81"/>
      <c r="GP64" s="81"/>
      <c r="GQ64" s="26"/>
      <c r="GR64" s="81"/>
      <c r="GS64" s="81"/>
      <c r="GT64" s="81"/>
      <c r="GU64" s="26"/>
      <c r="GV64" s="81"/>
      <c r="GW64" s="81"/>
      <c r="GX64" s="81"/>
      <c r="GY64" s="26"/>
      <c r="GZ64" s="81"/>
      <c r="HA64" s="81"/>
      <c r="HB64" s="81"/>
      <c r="HC64" s="26"/>
      <c r="HD64" s="81"/>
      <c r="HE64" s="81"/>
      <c r="HF64" s="81"/>
      <c r="HG64" s="26"/>
      <c r="HH64" s="81"/>
      <c r="HI64" s="81"/>
      <c r="HJ64" s="81"/>
      <c r="HK64" s="26"/>
      <c r="HL64" s="81"/>
      <c r="HM64" s="81"/>
      <c r="HN64" s="81"/>
      <c r="HO64" s="26"/>
      <c r="HP64" s="81"/>
      <c r="HQ64" s="81"/>
      <c r="HR64" s="81"/>
      <c r="HS64" s="26"/>
      <c r="HT64" s="81"/>
      <c r="HU64" s="81"/>
      <c r="HV64" s="81"/>
      <c r="HW64" s="26"/>
      <c r="HX64" s="81"/>
      <c r="HY64" s="81"/>
      <c r="HZ64" s="81"/>
      <c r="IA64" s="26"/>
      <c r="IB64" s="81"/>
      <c r="IC64" s="81"/>
      <c r="ID64" s="81"/>
      <c r="IE64" s="26"/>
      <c r="IF64" s="81"/>
      <c r="IG64" s="81"/>
      <c r="IH64" s="81"/>
      <c r="II64" s="26"/>
      <c r="IJ64" s="81"/>
      <c r="IK64" s="81"/>
      <c r="IL64" s="81"/>
      <c r="IM64" s="26"/>
      <c r="IN64" s="81"/>
      <c r="IO64" s="81"/>
      <c r="IP64" s="81"/>
      <c r="IQ64" s="26"/>
      <c r="IR64" s="81"/>
      <c r="IS64" s="81"/>
      <c r="IT64" s="81"/>
      <c r="IU64" s="26"/>
      <c r="IV64" s="81"/>
      <c r="IW64" s="81"/>
      <c r="IX64" s="81"/>
      <c r="IY64" s="26"/>
      <c r="IZ64" s="81"/>
      <c r="JA64" s="81"/>
      <c r="JB64" s="81"/>
      <c r="JC64" s="26"/>
      <c r="JD64" s="81"/>
      <c r="JE64" s="81"/>
      <c r="JF64" s="81"/>
      <c r="JG64" s="26"/>
      <c r="JH64" s="81"/>
      <c r="JI64" s="81"/>
      <c r="JJ64" s="81"/>
      <c r="JK64" s="26"/>
      <c r="JL64" s="81"/>
      <c r="JM64" s="81"/>
      <c r="JN64" s="81"/>
      <c r="JO64" s="26"/>
      <c r="JP64" s="81"/>
      <c r="JQ64" s="81"/>
      <c r="JR64" s="81"/>
      <c r="JS64" s="26"/>
      <c r="JT64" s="81"/>
      <c r="JU64" s="81"/>
      <c r="JV64" s="81"/>
      <c r="JW64" s="26"/>
      <c r="JX64" s="81"/>
      <c r="JY64" s="81"/>
      <c r="JZ64" s="81"/>
      <c r="KA64" s="26"/>
      <c r="KB64" s="81"/>
      <c r="KC64" s="81"/>
      <c r="KD64" s="81"/>
      <c r="KE64" s="26"/>
      <c r="KF64" s="81"/>
      <c r="KG64" s="81"/>
      <c r="KH64" s="81"/>
      <c r="KI64" s="26"/>
      <c r="KJ64" s="81"/>
      <c r="KK64" s="81"/>
      <c r="KL64" s="81"/>
      <c r="KM64" s="26"/>
      <c r="KN64" s="81"/>
      <c r="KO64" s="81"/>
      <c r="KP64" s="81"/>
      <c r="KQ64" s="26"/>
      <c r="KR64" s="81"/>
      <c r="KS64" s="81"/>
      <c r="KT64" s="81"/>
      <c r="KU64" s="26"/>
      <c r="KV64" s="81"/>
      <c r="KW64" s="81"/>
      <c r="KX64" s="81"/>
      <c r="KY64" s="26"/>
      <c r="KZ64" s="81"/>
      <c r="LA64" s="81"/>
      <c r="LB64" s="81"/>
      <c r="LC64" s="26"/>
      <c r="LD64" s="81"/>
      <c r="LE64" s="81"/>
      <c r="LF64" s="81"/>
      <c r="LG64" s="26"/>
      <c r="LH64" s="81"/>
      <c r="LI64" s="81"/>
      <c r="LJ64" s="81"/>
      <c r="LK64" s="26"/>
      <c r="LL64" s="81"/>
      <c r="LM64" s="81"/>
      <c r="LN64" s="81"/>
      <c r="LO64" s="26"/>
      <c r="LP64" s="81"/>
      <c r="LQ64" s="81"/>
      <c r="LR64" s="81"/>
      <c r="LS64" s="26"/>
      <c r="LT64" s="81"/>
      <c r="LU64" s="81"/>
      <c r="LV64" s="81"/>
      <c r="LW64" s="26"/>
      <c r="LX64" s="81"/>
      <c r="LY64" s="81"/>
      <c r="LZ64" s="81"/>
      <c r="MA64" s="26"/>
    </row>
    <row r="65" spans="1:339" ht="15.75" x14ac:dyDescent="0.25">
      <c r="A65" s="22" t="s">
        <v>438</v>
      </c>
      <c r="B65" s="30">
        <f t="shared" si="23"/>
        <v>0</v>
      </c>
      <c r="C65" s="30">
        <f t="shared" si="16"/>
        <v>1282.19011</v>
      </c>
      <c r="D65" s="30">
        <f t="shared" si="34"/>
        <v>0</v>
      </c>
      <c r="E65" s="30">
        <f t="shared" si="35"/>
        <v>1282.19011</v>
      </c>
      <c r="F65" s="30">
        <f t="shared" si="17"/>
        <v>0</v>
      </c>
      <c r="G65" s="27">
        <f t="shared" ref="G65:G66" si="125">F65/C65*100</f>
        <v>0</v>
      </c>
      <c r="H65" s="30"/>
      <c r="I65" s="30"/>
      <c r="J65" s="30"/>
      <c r="K65" s="30"/>
      <c r="L65" s="111"/>
      <c r="M65" s="111"/>
      <c r="N65" s="111"/>
      <c r="O65" s="111"/>
      <c r="P65" s="111"/>
      <c r="Q65" s="111"/>
      <c r="R65" s="111"/>
      <c r="S65" s="26"/>
      <c r="T65" s="81"/>
      <c r="U65" s="81"/>
      <c r="V65" s="81"/>
      <c r="W65" s="26"/>
      <c r="X65" s="81"/>
      <c r="Y65" s="81"/>
      <c r="Z65" s="81"/>
      <c r="AA65" s="26"/>
      <c r="AB65" s="81"/>
      <c r="AC65" s="81"/>
      <c r="AD65" s="81"/>
      <c r="AE65" s="26"/>
      <c r="AF65" s="26"/>
      <c r="AG65" s="111"/>
      <c r="AH65" s="111"/>
      <c r="AI65" s="111"/>
      <c r="AJ65" s="111"/>
      <c r="AK65" s="111"/>
      <c r="AL65" s="111"/>
      <c r="AM65" s="111"/>
      <c r="AN65" s="81"/>
      <c r="AO65" s="81"/>
      <c r="AP65" s="81"/>
      <c r="AQ65" s="26"/>
      <c r="AR65" s="26"/>
      <c r="AS65" s="81"/>
      <c r="AT65" s="81"/>
      <c r="AU65" s="26"/>
      <c r="AV65" s="26"/>
      <c r="AW65" s="81"/>
      <c r="AX65" s="81"/>
      <c r="AY65" s="26"/>
      <c r="AZ65" s="26"/>
      <c r="BA65" s="81"/>
      <c r="BB65" s="81"/>
      <c r="BC65" s="26"/>
      <c r="BD65" s="26"/>
      <c r="BE65" s="81"/>
      <c r="BF65" s="81"/>
      <c r="BG65" s="26"/>
      <c r="BH65" s="81"/>
      <c r="BI65" s="81"/>
      <c r="BJ65" s="81"/>
      <c r="BK65" s="26"/>
      <c r="BL65" s="81"/>
      <c r="BM65" s="81"/>
      <c r="BN65" s="81"/>
      <c r="BO65" s="26"/>
      <c r="BP65" s="26"/>
      <c r="BQ65" s="81"/>
      <c r="BR65" s="81"/>
      <c r="BS65" s="26"/>
      <c r="BT65" s="26"/>
      <c r="BU65" s="81"/>
      <c r="BV65" s="81"/>
      <c r="BW65" s="26"/>
      <c r="BX65" s="26"/>
      <c r="BY65" s="81"/>
      <c r="BZ65" s="81"/>
      <c r="CA65" s="26"/>
      <c r="CB65" s="26"/>
      <c r="CC65" s="81"/>
      <c r="CD65" s="81"/>
      <c r="CE65" s="26"/>
      <c r="CF65" s="26"/>
      <c r="CG65" s="81"/>
      <c r="CH65" s="81"/>
      <c r="CI65" s="26"/>
      <c r="CJ65" s="81"/>
      <c r="CK65" s="81"/>
      <c r="CL65" s="81"/>
      <c r="CM65" s="26"/>
      <c r="CN65" s="26"/>
      <c r="CO65" s="81"/>
      <c r="CP65" s="81"/>
      <c r="CQ65" s="26"/>
      <c r="CR65" s="26"/>
      <c r="CS65" s="81"/>
      <c r="CT65" s="81"/>
      <c r="CU65" s="326"/>
      <c r="CV65" s="326"/>
      <c r="CW65" s="81"/>
      <c r="CX65" s="81"/>
      <c r="CY65" s="26"/>
      <c r="CZ65" s="26"/>
      <c r="DA65" s="81"/>
      <c r="DB65" s="81"/>
      <c r="DC65" s="26"/>
      <c r="DD65" s="26"/>
      <c r="DE65" s="81"/>
      <c r="DF65" s="81"/>
      <c r="DG65" s="26"/>
      <c r="DH65" s="26"/>
      <c r="DI65" s="81"/>
      <c r="DJ65" s="81"/>
      <c r="DK65" s="26"/>
      <c r="DL65" s="26"/>
      <c r="DM65" s="81"/>
      <c r="DN65" s="81"/>
      <c r="DO65" s="26"/>
      <c r="DP65" s="26"/>
      <c r="DQ65" s="81"/>
      <c r="DR65" s="81"/>
      <c r="DS65" s="26"/>
      <c r="DT65" s="26"/>
      <c r="DU65" s="81"/>
      <c r="DV65" s="81"/>
      <c r="DW65" s="26"/>
      <c r="DX65" s="26"/>
      <c r="DY65" s="81"/>
      <c r="DZ65" s="81"/>
      <c r="EA65" s="26"/>
      <c r="EB65" s="26"/>
      <c r="EC65" s="81"/>
      <c r="ED65" s="81"/>
      <c r="EE65" s="26"/>
      <c r="EF65" s="81"/>
      <c r="EG65" s="81"/>
      <c r="EH65" s="81"/>
      <c r="EI65" s="26"/>
      <c r="EJ65" s="81"/>
      <c r="EK65" s="81"/>
      <c r="EL65" s="81"/>
      <c r="EM65" s="26"/>
      <c r="EN65" s="81"/>
      <c r="EO65" s="81"/>
      <c r="EP65" s="81"/>
      <c r="EQ65" s="26"/>
      <c r="ER65" s="26"/>
      <c r="ES65" s="81"/>
      <c r="ET65" s="81"/>
      <c r="EU65" s="26"/>
      <c r="EV65" s="26"/>
      <c r="EW65" s="81"/>
      <c r="EX65" s="81"/>
      <c r="EY65" s="26"/>
      <c r="EZ65" s="26"/>
      <c r="FA65" s="81"/>
      <c r="FB65" s="81"/>
      <c r="FC65" s="26"/>
      <c r="FD65" s="26"/>
      <c r="FE65" s="81"/>
      <c r="FF65" s="81"/>
      <c r="FG65" s="26"/>
      <c r="FH65" s="81"/>
      <c r="FI65" s="81"/>
      <c r="FJ65" s="81"/>
      <c r="FK65" s="26"/>
      <c r="FL65" s="81"/>
      <c r="FM65" s="81"/>
      <c r="FN65" s="81"/>
      <c r="FO65" s="26"/>
      <c r="FP65" s="81"/>
      <c r="FQ65" s="26">
        <v>1282.19011</v>
      </c>
      <c r="FR65" s="26"/>
      <c r="FS65" s="26"/>
      <c r="FT65" s="81"/>
      <c r="FU65" s="81"/>
      <c r="FV65" s="81"/>
      <c r="FW65" s="26"/>
      <c r="FX65" s="81"/>
      <c r="FY65" s="81"/>
      <c r="FZ65" s="81"/>
      <c r="GA65" s="26"/>
      <c r="GB65" s="81"/>
      <c r="GC65" s="81"/>
      <c r="GD65" s="81"/>
      <c r="GE65" s="26"/>
      <c r="GF65" s="81"/>
      <c r="GG65" s="81"/>
      <c r="GH65" s="81"/>
      <c r="GI65" s="26"/>
      <c r="GJ65" s="81"/>
      <c r="GK65" s="81"/>
      <c r="GL65" s="81"/>
      <c r="GM65" s="26"/>
      <c r="GN65" s="81"/>
      <c r="GO65" s="81"/>
      <c r="GP65" s="81"/>
      <c r="GQ65" s="26"/>
      <c r="GR65" s="81"/>
      <c r="GS65" s="81"/>
      <c r="GT65" s="81"/>
      <c r="GU65" s="26"/>
      <c r="GV65" s="81"/>
      <c r="GW65" s="81"/>
      <c r="GX65" s="81"/>
      <c r="GY65" s="26"/>
      <c r="GZ65" s="81"/>
      <c r="HA65" s="81"/>
      <c r="HB65" s="81"/>
      <c r="HC65" s="26"/>
      <c r="HD65" s="81"/>
      <c r="HE65" s="81"/>
      <c r="HF65" s="81"/>
      <c r="HG65" s="26"/>
      <c r="HH65" s="81"/>
      <c r="HI65" s="81"/>
      <c r="HJ65" s="81"/>
      <c r="HK65" s="26"/>
      <c r="HL65" s="81"/>
      <c r="HM65" s="81"/>
      <c r="HN65" s="81"/>
      <c r="HO65" s="26"/>
      <c r="HP65" s="81"/>
      <c r="HQ65" s="81"/>
      <c r="HR65" s="81"/>
      <c r="HS65" s="26"/>
      <c r="HT65" s="81"/>
      <c r="HU65" s="81"/>
      <c r="HV65" s="81"/>
      <c r="HW65" s="26"/>
      <c r="HX65" s="81"/>
      <c r="HY65" s="81"/>
      <c r="HZ65" s="81"/>
      <c r="IA65" s="26"/>
      <c r="IB65" s="81"/>
      <c r="IC65" s="81"/>
      <c r="ID65" s="81"/>
      <c r="IE65" s="26"/>
      <c r="IF65" s="81"/>
      <c r="IG65" s="81"/>
      <c r="IH65" s="81"/>
      <c r="II65" s="26"/>
      <c r="IJ65" s="81"/>
      <c r="IK65" s="81"/>
      <c r="IL65" s="81"/>
      <c r="IM65" s="26"/>
      <c r="IN65" s="81"/>
      <c r="IO65" s="81"/>
      <c r="IP65" s="81"/>
      <c r="IQ65" s="26"/>
      <c r="IR65" s="81"/>
      <c r="IS65" s="81"/>
      <c r="IT65" s="81"/>
      <c r="IU65" s="26"/>
      <c r="IV65" s="81"/>
      <c r="IW65" s="81"/>
      <c r="IX65" s="81"/>
      <c r="IY65" s="26"/>
      <c r="IZ65" s="81"/>
      <c r="JA65" s="81"/>
      <c r="JB65" s="81"/>
      <c r="JC65" s="26"/>
      <c r="JD65" s="81"/>
      <c r="JE65" s="81"/>
      <c r="JF65" s="81"/>
      <c r="JG65" s="26"/>
      <c r="JH65" s="81"/>
      <c r="JI65" s="81"/>
      <c r="JJ65" s="81"/>
      <c r="JK65" s="26"/>
      <c r="JL65" s="81"/>
      <c r="JM65" s="81"/>
      <c r="JN65" s="81"/>
      <c r="JO65" s="26"/>
      <c r="JP65" s="81"/>
      <c r="JQ65" s="81"/>
      <c r="JR65" s="81"/>
      <c r="JS65" s="26"/>
      <c r="JT65" s="81"/>
      <c r="JU65" s="81"/>
      <c r="JV65" s="81"/>
      <c r="JW65" s="26"/>
      <c r="JX65" s="81"/>
      <c r="JY65" s="81"/>
      <c r="JZ65" s="81"/>
      <c r="KA65" s="26"/>
      <c r="KB65" s="81"/>
      <c r="KC65" s="81"/>
      <c r="KD65" s="81"/>
      <c r="KE65" s="26"/>
      <c r="KF65" s="81"/>
      <c r="KG65" s="81"/>
      <c r="KH65" s="81"/>
      <c r="KI65" s="26"/>
      <c r="KJ65" s="81"/>
      <c r="KK65" s="81"/>
      <c r="KL65" s="81"/>
      <c r="KM65" s="26"/>
      <c r="KN65" s="81"/>
      <c r="KO65" s="81"/>
      <c r="KP65" s="81"/>
      <c r="KQ65" s="26"/>
      <c r="KR65" s="81"/>
      <c r="KS65" s="81"/>
      <c r="KT65" s="81"/>
      <c r="KU65" s="26"/>
      <c r="KV65" s="81"/>
      <c r="KW65" s="81"/>
      <c r="KX65" s="81"/>
      <c r="KY65" s="26"/>
      <c r="KZ65" s="81"/>
      <c r="LA65" s="81"/>
      <c r="LB65" s="81"/>
      <c r="LC65" s="26"/>
      <c r="LD65" s="81"/>
      <c r="LE65" s="81"/>
      <c r="LF65" s="81"/>
      <c r="LG65" s="26"/>
      <c r="LH65" s="81"/>
      <c r="LI65" s="81"/>
      <c r="LJ65" s="81"/>
      <c r="LK65" s="26"/>
      <c r="LL65" s="81"/>
      <c r="LM65" s="81"/>
      <c r="LN65" s="81"/>
      <c r="LO65" s="26"/>
      <c r="LP65" s="81"/>
      <c r="LQ65" s="81"/>
      <c r="LR65" s="81"/>
      <c r="LS65" s="26"/>
      <c r="LT65" s="81"/>
      <c r="LU65" s="81"/>
      <c r="LV65" s="81"/>
      <c r="LW65" s="26"/>
      <c r="LX65" s="81"/>
      <c r="LY65" s="81"/>
      <c r="LZ65" s="81"/>
      <c r="MA65" s="26"/>
    </row>
    <row r="66" spans="1:339" ht="15.75" x14ac:dyDescent="0.25">
      <c r="A66" s="22" t="s">
        <v>192</v>
      </c>
      <c r="B66" s="30">
        <f t="shared" si="23"/>
        <v>0</v>
      </c>
      <c r="C66" s="30">
        <f t="shared" si="16"/>
        <v>6282.1901099999995</v>
      </c>
      <c r="D66" s="30">
        <f t="shared" si="34"/>
        <v>5000</v>
      </c>
      <c r="E66" s="30">
        <f t="shared" si="35"/>
        <v>1282.19011</v>
      </c>
      <c r="F66" s="30">
        <f t="shared" si="17"/>
        <v>0</v>
      </c>
      <c r="G66" s="27">
        <f t="shared" si="125"/>
        <v>0</v>
      </c>
      <c r="H66" s="30"/>
      <c r="I66" s="30"/>
      <c r="J66" s="30"/>
      <c r="K66" s="30"/>
      <c r="L66" s="111"/>
      <c r="M66" s="111"/>
      <c r="N66" s="111"/>
      <c r="O66" s="111"/>
      <c r="P66" s="111"/>
      <c r="Q66" s="111"/>
      <c r="R66" s="111"/>
      <c r="S66" s="26"/>
      <c r="T66" s="81"/>
      <c r="U66" s="81"/>
      <c r="V66" s="81"/>
      <c r="W66" s="26"/>
      <c r="X66" s="81"/>
      <c r="Y66" s="81"/>
      <c r="Z66" s="81"/>
      <c r="AA66" s="26"/>
      <c r="AB66" s="81"/>
      <c r="AC66" s="81"/>
      <c r="AD66" s="81"/>
      <c r="AE66" s="26"/>
      <c r="AF66" s="26"/>
      <c r="AG66" s="111"/>
      <c r="AH66" s="111"/>
      <c r="AI66" s="111"/>
      <c r="AJ66" s="111"/>
      <c r="AK66" s="111"/>
      <c r="AL66" s="111"/>
      <c r="AM66" s="111"/>
      <c r="AN66" s="81"/>
      <c r="AO66" s="81"/>
      <c r="AP66" s="81"/>
      <c r="AQ66" s="26"/>
      <c r="AR66" s="26"/>
      <c r="AS66" s="81"/>
      <c r="AT66" s="81"/>
      <c r="AU66" s="26"/>
      <c r="AV66" s="26"/>
      <c r="AW66" s="81"/>
      <c r="AX66" s="81"/>
      <c r="AY66" s="26"/>
      <c r="AZ66" s="26"/>
      <c r="BA66" s="81"/>
      <c r="BB66" s="81"/>
      <c r="BC66" s="26"/>
      <c r="BD66" s="26"/>
      <c r="BE66" s="81"/>
      <c r="BF66" s="81"/>
      <c r="BG66" s="26"/>
      <c r="BH66" s="81"/>
      <c r="BI66" s="81"/>
      <c r="BJ66" s="81"/>
      <c r="BK66" s="26"/>
      <c r="BL66" s="81"/>
      <c r="BM66" s="81"/>
      <c r="BN66" s="81"/>
      <c r="BO66" s="26"/>
      <c r="BP66" s="26"/>
      <c r="BQ66" s="81"/>
      <c r="BR66" s="81"/>
      <c r="BS66" s="26"/>
      <c r="BT66" s="26"/>
      <c r="BU66" s="81"/>
      <c r="BV66" s="81"/>
      <c r="BW66" s="26"/>
      <c r="BX66" s="26"/>
      <c r="BY66" s="81"/>
      <c r="BZ66" s="81"/>
      <c r="CA66" s="26"/>
      <c r="CB66" s="26"/>
      <c r="CC66" s="81"/>
      <c r="CD66" s="81"/>
      <c r="CE66" s="26"/>
      <c r="CF66" s="26"/>
      <c r="CG66" s="81"/>
      <c r="CH66" s="81"/>
      <c r="CI66" s="26"/>
      <c r="CJ66" s="81"/>
      <c r="CK66" s="81"/>
      <c r="CL66" s="81"/>
      <c r="CM66" s="26"/>
      <c r="CN66" s="26"/>
      <c r="CO66" s="81"/>
      <c r="CP66" s="81"/>
      <c r="CQ66" s="26"/>
      <c r="CR66" s="26"/>
      <c r="CS66" s="81"/>
      <c r="CT66" s="81"/>
      <c r="CU66" s="326"/>
      <c r="CV66" s="326"/>
      <c r="CW66" s="81"/>
      <c r="CX66" s="81"/>
      <c r="CY66" s="26"/>
      <c r="CZ66" s="26"/>
      <c r="DA66" s="81"/>
      <c r="DB66" s="81"/>
      <c r="DC66" s="26"/>
      <c r="DD66" s="26"/>
      <c r="DE66" s="81"/>
      <c r="DF66" s="81"/>
      <c r="DG66" s="26"/>
      <c r="DH66" s="26"/>
      <c r="DI66" s="326"/>
      <c r="DJ66" s="81"/>
      <c r="DK66" s="26"/>
      <c r="DL66" s="26"/>
      <c r="DM66" s="81"/>
      <c r="DN66" s="81"/>
      <c r="DO66" s="26"/>
      <c r="DP66" s="26"/>
      <c r="DQ66" s="81"/>
      <c r="DR66" s="81"/>
      <c r="DS66" s="26"/>
      <c r="DT66" s="26"/>
      <c r="DU66" s="81"/>
      <c r="DV66" s="81"/>
      <c r="DW66" s="26"/>
      <c r="DX66" s="26"/>
      <c r="DY66" s="81"/>
      <c r="DZ66" s="81"/>
      <c r="EA66" s="26"/>
      <c r="EB66" s="26"/>
      <c r="EC66" s="81"/>
      <c r="ED66" s="81"/>
      <c r="EE66" s="26"/>
      <c r="EF66" s="81"/>
      <c r="EG66" s="81"/>
      <c r="EH66" s="81"/>
      <c r="EI66" s="26"/>
      <c r="EJ66" s="81"/>
      <c r="EK66" s="81"/>
      <c r="EL66" s="81"/>
      <c r="EM66" s="26"/>
      <c r="EN66" s="81"/>
      <c r="EO66" s="81"/>
      <c r="EP66" s="81"/>
      <c r="EQ66" s="26"/>
      <c r="ER66" s="26"/>
      <c r="ES66" s="81"/>
      <c r="ET66" s="81"/>
      <c r="EU66" s="26"/>
      <c r="EV66" s="26"/>
      <c r="EW66" s="81"/>
      <c r="EX66" s="81"/>
      <c r="EY66" s="26"/>
      <c r="EZ66" s="26"/>
      <c r="FA66" s="81"/>
      <c r="FB66" s="81"/>
      <c r="FC66" s="26"/>
      <c r="FD66" s="26"/>
      <c r="FE66" s="81"/>
      <c r="FF66" s="81"/>
      <c r="FG66" s="26"/>
      <c r="FH66" s="81"/>
      <c r="FI66" s="81"/>
      <c r="FJ66" s="81"/>
      <c r="FK66" s="26"/>
      <c r="FL66" s="81"/>
      <c r="FM66" s="81"/>
      <c r="FN66" s="81"/>
      <c r="FO66" s="26"/>
      <c r="FP66" s="81"/>
      <c r="FQ66" s="26">
        <v>1282.19011</v>
      </c>
      <c r="FR66" s="26"/>
      <c r="FS66" s="26"/>
      <c r="FT66" s="81"/>
      <c r="FU66" s="81"/>
      <c r="FV66" s="81"/>
      <c r="FW66" s="26"/>
      <c r="FX66" s="81"/>
      <c r="FY66" s="81"/>
      <c r="FZ66" s="81"/>
      <c r="GA66" s="26"/>
      <c r="GB66" s="81"/>
      <c r="GC66" s="81"/>
      <c r="GD66" s="81"/>
      <c r="GE66" s="26"/>
      <c r="GF66" s="81"/>
      <c r="GG66" s="81"/>
      <c r="GH66" s="81"/>
      <c r="GI66" s="26"/>
      <c r="GJ66" s="81"/>
      <c r="GK66" s="81"/>
      <c r="GL66" s="81"/>
      <c r="GM66" s="26"/>
      <c r="GN66" s="81"/>
      <c r="GO66" s="81"/>
      <c r="GP66" s="81"/>
      <c r="GQ66" s="26"/>
      <c r="GR66" s="81"/>
      <c r="GS66" s="81"/>
      <c r="GT66" s="81"/>
      <c r="GU66" s="26"/>
      <c r="GV66" s="81"/>
      <c r="GW66" s="81"/>
      <c r="GX66" s="81"/>
      <c r="GY66" s="26"/>
      <c r="GZ66" s="81"/>
      <c r="HA66" s="30">
        <v>5000</v>
      </c>
      <c r="HB66" s="81"/>
      <c r="HC66" s="26"/>
      <c r="HD66" s="81"/>
      <c r="HE66" s="81"/>
      <c r="HF66" s="81"/>
      <c r="HG66" s="26"/>
      <c r="HH66" s="81"/>
      <c r="HI66" s="81"/>
      <c r="HJ66" s="81"/>
      <c r="HK66" s="26"/>
      <c r="HL66" s="81"/>
      <c r="HM66" s="81"/>
      <c r="HN66" s="81"/>
      <c r="HO66" s="26"/>
      <c r="HP66" s="81"/>
      <c r="HQ66" s="81"/>
      <c r="HR66" s="81"/>
      <c r="HS66" s="26"/>
      <c r="HT66" s="81"/>
      <c r="HU66" s="81"/>
      <c r="HV66" s="81"/>
      <c r="HW66" s="26"/>
      <c r="HX66" s="81"/>
      <c r="HY66" s="81"/>
      <c r="HZ66" s="81"/>
      <c r="IA66" s="26"/>
      <c r="IB66" s="81"/>
      <c r="IC66" s="81"/>
      <c r="ID66" s="81"/>
      <c r="IE66" s="26"/>
      <c r="IF66" s="81"/>
      <c r="IG66" s="81"/>
      <c r="IH66" s="81"/>
      <c r="II66" s="26"/>
      <c r="IJ66" s="81"/>
      <c r="IK66" s="81"/>
      <c r="IL66" s="81"/>
      <c r="IM66" s="26"/>
      <c r="IN66" s="81"/>
      <c r="IO66" s="81"/>
      <c r="IP66" s="81"/>
      <c r="IQ66" s="26"/>
      <c r="IR66" s="81"/>
      <c r="IS66" s="81"/>
      <c r="IT66" s="81"/>
      <c r="IU66" s="26"/>
      <c r="IV66" s="81"/>
      <c r="IW66" s="81"/>
      <c r="IX66" s="81"/>
      <c r="IY66" s="26"/>
      <c r="IZ66" s="81"/>
      <c r="JA66" s="81"/>
      <c r="JB66" s="81"/>
      <c r="JC66" s="26"/>
      <c r="JD66" s="81"/>
      <c r="JE66" s="81"/>
      <c r="JF66" s="81"/>
      <c r="JG66" s="26"/>
      <c r="JH66" s="81"/>
      <c r="JI66" s="81"/>
      <c r="JJ66" s="81"/>
      <c r="JK66" s="26"/>
      <c r="JL66" s="81"/>
      <c r="JM66" s="81"/>
      <c r="JN66" s="81"/>
      <c r="JO66" s="26"/>
      <c r="JP66" s="81"/>
      <c r="JQ66" s="81"/>
      <c r="JR66" s="81"/>
      <c r="JS66" s="26"/>
      <c r="JT66" s="81"/>
      <c r="JU66" s="81"/>
      <c r="JV66" s="81"/>
      <c r="JW66" s="26"/>
      <c r="JX66" s="81"/>
      <c r="JY66" s="81"/>
      <c r="JZ66" s="81"/>
      <c r="KA66" s="26"/>
      <c r="KB66" s="81"/>
      <c r="KC66" s="81"/>
      <c r="KD66" s="81"/>
      <c r="KE66" s="26"/>
      <c r="KF66" s="81"/>
      <c r="KG66" s="81"/>
      <c r="KH66" s="81"/>
      <c r="KI66" s="26"/>
      <c r="KJ66" s="81"/>
      <c r="KK66" s="81"/>
      <c r="KL66" s="81"/>
      <c r="KM66" s="26"/>
      <c r="KN66" s="81"/>
      <c r="KO66" s="81"/>
      <c r="KP66" s="81"/>
      <c r="KQ66" s="26"/>
      <c r="KR66" s="81"/>
      <c r="KS66" s="81"/>
      <c r="KT66" s="81"/>
      <c r="KU66" s="26"/>
      <c r="KV66" s="81"/>
      <c r="KW66" s="81"/>
      <c r="KX66" s="81"/>
      <c r="KY66" s="26"/>
      <c r="KZ66" s="81"/>
      <c r="LA66" s="81"/>
      <c r="LB66" s="81"/>
      <c r="LC66" s="26"/>
      <c r="LD66" s="81"/>
      <c r="LE66" s="81"/>
      <c r="LF66" s="81"/>
      <c r="LG66" s="26"/>
      <c r="LH66" s="81"/>
      <c r="LI66" s="81"/>
      <c r="LJ66" s="81"/>
      <c r="LK66" s="26"/>
      <c r="LL66" s="81"/>
      <c r="LM66" s="81"/>
      <c r="LN66" s="81"/>
      <c r="LO66" s="26"/>
      <c r="LP66" s="81"/>
      <c r="LQ66" s="81"/>
      <c r="LR66" s="81"/>
      <c r="LS66" s="26"/>
      <c r="LT66" s="81"/>
      <c r="LU66" s="81"/>
      <c r="LV66" s="81"/>
      <c r="LW66" s="26"/>
      <c r="LX66" s="81"/>
      <c r="LY66" s="81"/>
      <c r="LZ66" s="81"/>
      <c r="MA66" s="26"/>
    </row>
    <row r="67" spans="1:339" s="18" customFormat="1" ht="31.5" x14ac:dyDescent="0.25">
      <c r="A67" s="148" t="s">
        <v>197</v>
      </c>
      <c r="B67" s="75">
        <f t="shared" si="23"/>
        <v>6075.1</v>
      </c>
      <c r="C67" s="75">
        <f t="shared" si="16"/>
        <v>19195.126</v>
      </c>
      <c r="D67" s="75">
        <f t="shared" si="34"/>
        <v>17716.5</v>
      </c>
      <c r="E67" s="75">
        <f t="shared" si="35"/>
        <v>1478.626</v>
      </c>
      <c r="F67" s="75">
        <f t="shared" si="17"/>
        <v>16715.945480000002</v>
      </c>
      <c r="G67" s="29">
        <f>F67/C67*100</f>
        <v>87.084322759850608</v>
      </c>
      <c r="H67" s="75">
        <f>H68+H69</f>
        <v>0</v>
      </c>
      <c r="I67" s="75">
        <f>I68+I69</f>
        <v>0</v>
      </c>
      <c r="J67" s="75">
        <f>J68+J69</f>
        <v>0</v>
      </c>
      <c r="K67" s="75">
        <f>K68+K69</f>
        <v>0</v>
      </c>
      <c r="L67" s="75">
        <f t="shared" ref="L67" si="126">L68+L69</f>
        <v>728.1</v>
      </c>
      <c r="M67" s="75">
        <f t="shared" ref="M67:N67" si="127">M68+M69</f>
        <v>728.1</v>
      </c>
      <c r="N67" s="75">
        <f t="shared" si="127"/>
        <v>728.1</v>
      </c>
      <c r="O67" s="28">
        <f>N67/M67*100</f>
        <v>100</v>
      </c>
      <c r="P67" s="75">
        <f>P68+P69</f>
        <v>343</v>
      </c>
      <c r="Q67" s="75">
        <f>Q68+Q69</f>
        <v>343</v>
      </c>
      <c r="R67" s="75">
        <f>R68+R69</f>
        <v>228.6</v>
      </c>
      <c r="S67" s="28">
        <f>R67/Q67*100</f>
        <v>66.647230320699705</v>
      </c>
      <c r="T67" s="75">
        <f>T68+T69</f>
        <v>1778</v>
      </c>
      <c r="U67" s="75">
        <f>U68+U69</f>
        <v>1778</v>
      </c>
      <c r="V67" s="75">
        <f>V68+V69</f>
        <v>1392.769</v>
      </c>
      <c r="W67" s="28">
        <f>V67/U67*100</f>
        <v>78.333464566929138</v>
      </c>
      <c r="X67" s="75">
        <f>X68+X69</f>
        <v>612</v>
      </c>
      <c r="Y67" s="75">
        <f>Y68+Y69</f>
        <v>612</v>
      </c>
      <c r="Z67" s="75">
        <f>Z68+Z69</f>
        <v>416.5</v>
      </c>
      <c r="AA67" s="28">
        <f>Z67/Y67*100</f>
        <v>68.055555555555557</v>
      </c>
      <c r="AB67" s="75">
        <f>AB68+AB69</f>
        <v>0</v>
      </c>
      <c r="AC67" s="75">
        <f>AC68+AC69</f>
        <v>0</v>
      </c>
      <c r="AD67" s="75">
        <f>AD68+AD69</f>
        <v>0</v>
      </c>
      <c r="AE67" s="28"/>
      <c r="AF67" s="28"/>
      <c r="AG67" s="75">
        <f t="shared" ref="AG67:AM67" si="128">AG68+AG69</f>
        <v>0</v>
      </c>
      <c r="AH67" s="75">
        <f t="shared" si="128"/>
        <v>0</v>
      </c>
      <c r="AI67" s="75">
        <f t="shared" si="128"/>
        <v>0</v>
      </c>
      <c r="AJ67" s="75">
        <f t="shared" ref="AJ67" si="129">AJ68+AJ69</f>
        <v>0</v>
      </c>
      <c r="AK67" s="75">
        <f t="shared" si="128"/>
        <v>0</v>
      </c>
      <c r="AL67" s="75">
        <f t="shared" si="128"/>
        <v>0</v>
      </c>
      <c r="AM67" s="75">
        <f t="shared" si="128"/>
        <v>0</v>
      </c>
      <c r="AN67" s="75">
        <f>AN68+AN69</f>
        <v>0</v>
      </c>
      <c r="AO67" s="75">
        <f>AO68+AO69</f>
        <v>1500</v>
      </c>
      <c r="AP67" s="75">
        <f>AP68+AP69</f>
        <v>1500</v>
      </c>
      <c r="AQ67" s="28">
        <f>AP67/AO67*100</f>
        <v>100</v>
      </c>
      <c r="AR67" s="28"/>
      <c r="AS67" s="75">
        <f>AS68+AS69</f>
        <v>0</v>
      </c>
      <c r="AT67" s="75">
        <f>AT68+AT69</f>
        <v>0</v>
      </c>
      <c r="AU67" s="28"/>
      <c r="AV67" s="28"/>
      <c r="AW67" s="75">
        <f>AW68+AW69</f>
        <v>0</v>
      </c>
      <c r="AX67" s="75">
        <f>AX68+AX69</f>
        <v>0</v>
      </c>
      <c r="AY67" s="28"/>
      <c r="AZ67" s="28"/>
      <c r="BA67" s="75">
        <f>BA68+BA69</f>
        <v>0</v>
      </c>
      <c r="BB67" s="75">
        <f>BB68+BB69</f>
        <v>0</v>
      </c>
      <c r="BC67" s="28"/>
      <c r="BD67" s="28"/>
      <c r="BE67" s="75">
        <f>BE68+BE69</f>
        <v>0</v>
      </c>
      <c r="BF67" s="75">
        <f>BF68+BF69</f>
        <v>0</v>
      </c>
      <c r="BG67" s="28"/>
      <c r="BH67" s="75"/>
      <c r="BI67" s="75"/>
      <c r="BJ67" s="75"/>
      <c r="BK67" s="28"/>
      <c r="BL67" s="75">
        <f>BL68+BL69</f>
        <v>1864</v>
      </c>
      <c r="BM67" s="75">
        <f>BM68+BM69</f>
        <v>1864</v>
      </c>
      <c r="BN67" s="75">
        <f>BN68+BN69</f>
        <v>1781.5651200000002</v>
      </c>
      <c r="BO67" s="28">
        <f>BN67/BM67*100</f>
        <v>95.577527896995718</v>
      </c>
      <c r="BP67" s="28"/>
      <c r="BQ67" s="75"/>
      <c r="BR67" s="75"/>
      <c r="BS67" s="28"/>
      <c r="BT67" s="28"/>
      <c r="BU67" s="75"/>
      <c r="BV67" s="75"/>
      <c r="BW67" s="28"/>
      <c r="BX67" s="28"/>
      <c r="BY67" s="75">
        <f>BY68+BY69</f>
        <v>0</v>
      </c>
      <c r="BZ67" s="75">
        <f>BZ68+BZ69</f>
        <v>0</v>
      </c>
      <c r="CA67" s="28"/>
      <c r="CB67" s="28"/>
      <c r="CC67" s="75">
        <f>CC68+CC69</f>
        <v>0</v>
      </c>
      <c r="CD67" s="75">
        <f>CD68+CD69</f>
        <v>0</v>
      </c>
      <c r="CE67" s="28"/>
      <c r="CF67" s="28"/>
      <c r="CG67" s="75">
        <f>CG68+CG69</f>
        <v>0</v>
      </c>
      <c r="CH67" s="75">
        <f>CH68+CH69</f>
        <v>0</v>
      </c>
      <c r="CI67" s="28"/>
      <c r="CJ67" s="75">
        <f>CJ68+CJ69</f>
        <v>0</v>
      </c>
      <c r="CK67" s="75">
        <f>CK68+CK69</f>
        <v>0</v>
      </c>
      <c r="CL67" s="75">
        <f>CL68+CL69</f>
        <v>0</v>
      </c>
      <c r="CM67" s="28"/>
      <c r="CN67" s="28"/>
      <c r="CO67" s="75">
        <f>CO68+CO69</f>
        <v>0</v>
      </c>
      <c r="CP67" s="75">
        <f>CP68+CP69</f>
        <v>0</v>
      </c>
      <c r="CQ67" s="28"/>
      <c r="CR67" s="28"/>
      <c r="CS67" s="75">
        <f>CS68+CS69</f>
        <v>0</v>
      </c>
      <c r="CT67" s="75">
        <f>CT68+CT69</f>
        <v>0</v>
      </c>
      <c r="CU67" s="165"/>
      <c r="CV67" s="165"/>
      <c r="CW67" s="75">
        <f>CW68+CW69</f>
        <v>0</v>
      </c>
      <c r="CX67" s="75">
        <f>CX68+CX69</f>
        <v>0</v>
      </c>
      <c r="CY67" s="28"/>
      <c r="CZ67" s="28"/>
      <c r="DA67" s="75">
        <f>DA68+DA69</f>
        <v>0</v>
      </c>
      <c r="DB67" s="75">
        <f>DB68+DB69</f>
        <v>0</v>
      </c>
      <c r="DC67" s="28"/>
      <c r="DD67" s="28"/>
      <c r="DE67" s="75">
        <f>DE68+DE69</f>
        <v>0</v>
      </c>
      <c r="DF67" s="75">
        <f>DF68+DF69</f>
        <v>0</v>
      </c>
      <c r="DG67" s="28"/>
      <c r="DH67" s="28"/>
      <c r="DI67" s="75"/>
      <c r="DJ67" s="75"/>
      <c r="DK67" s="28"/>
      <c r="DL67" s="28"/>
      <c r="DM67" s="75">
        <f>DM68+DM69</f>
        <v>634.4</v>
      </c>
      <c r="DN67" s="75">
        <f>DN68+DN69</f>
        <v>348.22540999999995</v>
      </c>
      <c r="DO67" s="28">
        <f>DN67/DM67*100</f>
        <v>54.890512295081962</v>
      </c>
      <c r="DP67" s="28"/>
      <c r="DQ67" s="75"/>
      <c r="DR67" s="75"/>
      <c r="DS67" s="28"/>
      <c r="DT67" s="28"/>
      <c r="DU67" s="75"/>
      <c r="DV67" s="75"/>
      <c r="DW67" s="28"/>
      <c r="DX67" s="28"/>
      <c r="DY67" s="75"/>
      <c r="DZ67" s="75"/>
      <c r="EA67" s="28"/>
      <c r="EB67" s="28"/>
      <c r="EC67" s="75">
        <f>SUM(EC68:EC70)</f>
        <v>988.76199999999994</v>
      </c>
      <c r="ED67" s="75">
        <f>SUM(ED68:ED70)</f>
        <v>988.76199999999994</v>
      </c>
      <c r="EE67" s="28">
        <f>ED67/EC67*100</f>
        <v>100</v>
      </c>
      <c r="EF67" s="75">
        <f>EF68+EF69</f>
        <v>750</v>
      </c>
      <c r="EG67" s="75">
        <f>EG68+EG69</f>
        <v>750</v>
      </c>
      <c r="EH67" s="75">
        <f>EH68+EH69</f>
        <v>750</v>
      </c>
      <c r="EI67" s="28">
        <f>EH67/EG67*100</f>
        <v>100</v>
      </c>
      <c r="EJ67" s="75"/>
      <c r="EK67" s="75">
        <f>EK68+EK69</f>
        <v>0</v>
      </c>
      <c r="EL67" s="75">
        <f>EL68+EL69</f>
        <v>0</v>
      </c>
      <c r="EM67" s="28"/>
      <c r="EN67" s="75"/>
      <c r="EO67" s="75">
        <f>EO68+EO69</f>
        <v>0</v>
      </c>
      <c r="EP67" s="75">
        <f>EP68+EP69</f>
        <v>0</v>
      </c>
      <c r="EQ67" s="28"/>
      <c r="ER67" s="28"/>
      <c r="ES67" s="75">
        <f>ES68+ES69</f>
        <v>0</v>
      </c>
      <c r="ET67" s="75">
        <f>ET68+ET69</f>
        <v>0</v>
      </c>
      <c r="EU67" s="28"/>
      <c r="EV67" s="28"/>
      <c r="EW67" s="75">
        <f>EW68+EW69</f>
        <v>0</v>
      </c>
      <c r="EX67" s="75">
        <f>EX68+EX69</f>
        <v>0</v>
      </c>
      <c r="EY67" s="28"/>
      <c r="EZ67" s="28"/>
      <c r="FA67" s="75">
        <f>FA68+FA69</f>
        <v>2277</v>
      </c>
      <c r="FB67" s="75">
        <f>FB68+FB69</f>
        <v>2277</v>
      </c>
      <c r="FC67" s="28">
        <f>FB67/FA67*100</f>
        <v>100</v>
      </c>
      <c r="FD67" s="28"/>
      <c r="FE67" s="75">
        <f>FE68+FE69</f>
        <v>0</v>
      </c>
      <c r="FF67" s="75">
        <f>FF68+FF69</f>
        <v>0</v>
      </c>
      <c r="FG67" s="28"/>
      <c r="FH67" s="75"/>
      <c r="FI67" s="75">
        <f>FI68+FI69</f>
        <v>1396.9</v>
      </c>
      <c r="FJ67" s="75">
        <f>FJ68+FJ69</f>
        <v>1026.65473</v>
      </c>
      <c r="FK67" s="28">
        <f>FJ67/FI67*100</f>
        <v>73.495220130288487</v>
      </c>
      <c r="FL67" s="75"/>
      <c r="FM67" s="75">
        <f>FM68+FM69</f>
        <v>0</v>
      </c>
      <c r="FN67" s="75">
        <f>FN68+FN69</f>
        <v>0</v>
      </c>
      <c r="FO67" s="28"/>
      <c r="FP67" s="75"/>
      <c r="FQ67" s="75">
        <f>FQ68+FQ69</f>
        <v>0</v>
      </c>
      <c r="FR67" s="75">
        <f>FR68+FR69</f>
        <v>0</v>
      </c>
      <c r="FS67" s="28"/>
      <c r="FT67" s="75"/>
      <c r="FU67" s="75">
        <f>FU68+FU69</f>
        <v>380</v>
      </c>
      <c r="FV67" s="75">
        <f>FV68+FV69</f>
        <v>380</v>
      </c>
      <c r="FW67" s="28">
        <f t="shared" si="94"/>
        <v>100</v>
      </c>
      <c r="FX67" s="75"/>
      <c r="FY67" s="75"/>
      <c r="FZ67" s="75"/>
      <c r="GA67" s="28"/>
      <c r="GB67" s="75"/>
      <c r="GC67" s="75"/>
      <c r="GD67" s="75"/>
      <c r="GE67" s="28"/>
      <c r="GF67" s="75"/>
      <c r="GG67" s="75">
        <f>GG68+GG69</f>
        <v>0</v>
      </c>
      <c r="GH67" s="75">
        <f>GH68+GH69</f>
        <v>0</v>
      </c>
      <c r="GI67" s="28"/>
      <c r="GJ67" s="75"/>
      <c r="GK67" s="75">
        <f>GK68+GK69</f>
        <v>0</v>
      </c>
      <c r="GL67" s="75">
        <f>GL68+GL69</f>
        <v>0</v>
      </c>
      <c r="GM67" s="28"/>
      <c r="GN67" s="75"/>
      <c r="GO67" s="75"/>
      <c r="GP67" s="75"/>
      <c r="GQ67" s="28"/>
      <c r="GR67" s="75"/>
      <c r="GS67" s="75">
        <f>GS68+GS69</f>
        <v>0</v>
      </c>
      <c r="GT67" s="75">
        <f>GT68+GT69</f>
        <v>0</v>
      </c>
      <c r="GU67" s="28"/>
      <c r="GV67" s="75"/>
      <c r="GW67" s="75">
        <f>GW68+GW69</f>
        <v>0</v>
      </c>
      <c r="GX67" s="75">
        <f>GX68+GX69</f>
        <v>0</v>
      </c>
      <c r="GY67" s="28"/>
      <c r="GZ67" s="75"/>
      <c r="HA67" s="75">
        <f>HA68+HA69</f>
        <v>5000</v>
      </c>
      <c r="HB67" s="75">
        <f>HB68+HB69</f>
        <v>4666.0185499999998</v>
      </c>
      <c r="HC67" s="28">
        <f t="shared" ref="HC67" si="130">HB67/HA67*100</f>
        <v>93.320370999999994</v>
      </c>
      <c r="HD67" s="75"/>
      <c r="HE67" s="75">
        <f>HE68+HE69</f>
        <v>0</v>
      </c>
      <c r="HF67" s="75">
        <f>HF68+HF69</f>
        <v>0</v>
      </c>
      <c r="HG67" s="28"/>
      <c r="HH67" s="75"/>
      <c r="HI67" s="75">
        <f>HI68+HI69</f>
        <v>0</v>
      </c>
      <c r="HJ67" s="75">
        <f>HJ68+HJ69</f>
        <v>0</v>
      </c>
      <c r="HK67" s="28"/>
      <c r="HL67" s="75"/>
      <c r="HM67" s="75">
        <f>HM68+HM69</f>
        <v>0</v>
      </c>
      <c r="HN67" s="75">
        <f>HN68+HN69</f>
        <v>0</v>
      </c>
      <c r="HO67" s="28"/>
      <c r="HP67" s="75"/>
      <c r="HQ67" s="75">
        <f>HQ68+HQ69</f>
        <v>0</v>
      </c>
      <c r="HR67" s="75">
        <f>HR68+HR69</f>
        <v>0</v>
      </c>
      <c r="HS67" s="28"/>
      <c r="HT67" s="75"/>
      <c r="HU67" s="75">
        <f>HU68+HU69</f>
        <v>0</v>
      </c>
      <c r="HV67" s="75">
        <f>HV68+HV69</f>
        <v>0</v>
      </c>
      <c r="HW67" s="28"/>
      <c r="HX67" s="75"/>
      <c r="HY67" s="75">
        <f>HY68+HY69</f>
        <v>0</v>
      </c>
      <c r="HZ67" s="75">
        <f>HZ68+HZ69</f>
        <v>0</v>
      </c>
      <c r="IA67" s="28"/>
      <c r="IB67" s="75"/>
      <c r="IC67" s="75">
        <f>IC68+IC69</f>
        <v>0</v>
      </c>
      <c r="ID67" s="75">
        <f>ID68+ID69</f>
        <v>0</v>
      </c>
      <c r="IE67" s="28"/>
      <c r="IF67" s="75"/>
      <c r="IG67" s="75">
        <f>IG68+IG69</f>
        <v>0</v>
      </c>
      <c r="IH67" s="75">
        <f>IH68+IH69</f>
        <v>0</v>
      </c>
      <c r="II67" s="28"/>
      <c r="IJ67" s="75"/>
      <c r="IK67" s="75">
        <f>IK68+IK69</f>
        <v>0</v>
      </c>
      <c r="IL67" s="75">
        <f>IL68+IL69</f>
        <v>0</v>
      </c>
      <c r="IM67" s="28"/>
      <c r="IN67" s="75"/>
      <c r="IO67" s="75">
        <f>IO68+IO69</f>
        <v>0</v>
      </c>
      <c r="IP67" s="75">
        <f>IP68+IP69</f>
        <v>0</v>
      </c>
      <c r="IQ67" s="28"/>
      <c r="IR67" s="75"/>
      <c r="IS67" s="75">
        <f>IS68+IS69</f>
        <v>0</v>
      </c>
      <c r="IT67" s="75">
        <f>IT68+IT69</f>
        <v>0</v>
      </c>
      <c r="IU67" s="28"/>
      <c r="IV67" s="75"/>
      <c r="IW67" s="75">
        <f>IW68+IW69</f>
        <v>0</v>
      </c>
      <c r="IX67" s="75">
        <f>IX68+IX69</f>
        <v>0</v>
      </c>
      <c r="IY67" s="28"/>
      <c r="IZ67" s="75"/>
      <c r="JA67" s="75">
        <f>JA68+JA69</f>
        <v>0</v>
      </c>
      <c r="JB67" s="75">
        <f>JB68+JB69</f>
        <v>0</v>
      </c>
      <c r="JC67" s="28"/>
      <c r="JD67" s="75"/>
      <c r="JE67" s="75">
        <f>JE68+JE69</f>
        <v>390.6</v>
      </c>
      <c r="JF67" s="75">
        <f>JF68+JF69</f>
        <v>121.88667</v>
      </c>
      <c r="JG67" s="28">
        <f t="shared" ref="JG67:JG68" si="131">JF67/JE67*100</f>
        <v>31.204984639016892</v>
      </c>
      <c r="JH67" s="75"/>
      <c r="JI67" s="75">
        <f>JI68+JI69</f>
        <v>0</v>
      </c>
      <c r="JJ67" s="75">
        <f>JJ68+JJ69</f>
        <v>0</v>
      </c>
      <c r="JK67" s="28"/>
      <c r="JL67" s="75"/>
      <c r="JM67" s="75">
        <f>JM68+JM69</f>
        <v>0</v>
      </c>
      <c r="JN67" s="75">
        <f>JN68+JN69</f>
        <v>0</v>
      </c>
      <c r="JO67" s="28"/>
      <c r="JP67" s="75"/>
      <c r="JQ67" s="75">
        <f>JQ68+JQ69</f>
        <v>0</v>
      </c>
      <c r="JR67" s="75">
        <f>JR68+JR69</f>
        <v>0</v>
      </c>
      <c r="JS67" s="28"/>
      <c r="JT67" s="75"/>
      <c r="JU67" s="75">
        <f>JU68+JU69</f>
        <v>0</v>
      </c>
      <c r="JV67" s="75">
        <f>JV68+JV69</f>
        <v>0</v>
      </c>
      <c r="JW67" s="28"/>
      <c r="JX67" s="75"/>
      <c r="JY67" s="75">
        <f>JY68+JY69</f>
        <v>0</v>
      </c>
      <c r="JZ67" s="75">
        <f>JZ68+JZ69</f>
        <v>0</v>
      </c>
      <c r="KA67" s="28"/>
      <c r="KB67" s="75"/>
      <c r="KC67" s="75">
        <f>KC68+KC69</f>
        <v>442.5</v>
      </c>
      <c r="KD67" s="75">
        <f>KD68+KD69</f>
        <v>0</v>
      </c>
      <c r="KE67" s="28"/>
      <c r="KF67" s="75"/>
      <c r="KG67" s="75"/>
      <c r="KH67" s="75">
        <f>KH68+KH69</f>
        <v>0</v>
      </c>
      <c r="KI67" s="28"/>
      <c r="KJ67" s="75"/>
      <c r="KK67" s="75">
        <f>KK68+KK69</f>
        <v>0</v>
      </c>
      <c r="KL67" s="75">
        <f>KL68+KL69</f>
        <v>0</v>
      </c>
      <c r="KM67" s="28"/>
      <c r="KN67" s="75"/>
      <c r="KO67" s="75"/>
      <c r="KP67" s="75">
        <f>KP68+KP69</f>
        <v>0</v>
      </c>
      <c r="KQ67" s="28"/>
      <c r="KR67" s="75"/>
      <c r="KS67" s="75">
        <f>KS68+KS69</f>
        <v>0</v>
      </c>
      <c r="KT67" s="75">
        <f>KT68+KT69</f>
        <v>0</v>
      </c>
      <c r="KU67" s="28"/>
      <c r="KV67" s="75"/>
      <c r="KW67" s="75">
        <f>KW68+KW69</f>
        <v>59.863999999999997</v>
      </c>
      <c r="KX67" s="75">
        <f>KX68+KX69</f>
        <v>59.863999999999997</v>
      </c>
      <c r="KY67" s="28">
        <f t="shared" ref="KY67:KY68" si="132">KX67/KW67*100</f>
        <v>100</v>
      </c>
      <c r="KZ67" s="75"/>
      <c r="LA67" s="75">
        <f>LA68+LA69</f>
        <v>50</v>
      </c>
      <c r="LB67" s="75">
        <f>LB68+LB69</f>
        <v>50</v>
      </c>
      <c r="LC67" s="28">
        <f t="shared" si="31"/>
        <v>100</v>
      </c>
      <c r="LD67" s="75"/>
      <c r="LE67" s="75"/>
      <c r="LF67" s="75"/>
      <c r="LG67" s="28"/>
      <c r="LH67" s="75"/>
      <c r="LI67" s="75">
        <f>LI68+LI69</f>
        <v>0</v>
      </c>
      <c r="LJ67" s="75">
        <f>LJ68+LJ69</f>
        <v>0</v>
      </c>
      <c r="LK67" s="28"/>
      <c r="LL67" s="75"/>
      <c r="LM67" s="75">
        <f>LM68+LM69</f>
        <v>0</v>
      </c>
      <c r="LN67" s="75">
        <f>LN68+LN69</f>
        <v>0</v>
      </c>
      <c r="LO67" s="28"/>
      <c r="LP67" s="75"/>
      <c r="LQ67" s="75">
        <f>LQ68+LQ69</f>
        <v>0</v>
      </c>
      <c r="LR67" s="75">
        <f>LR68+LR69</f>
        <v>0</v>
      </c>
      <c r="LS67" s="28"/>
      <c r="LT67" s="75"/>
      <c r="LU67" s="75">
        <f>LU68+LU69</f>
        <v>0</v>
      </c>
      <c r="LV67" s="75">
        <f>LV68+LV69</f>
        <v>0</v>
      </c>
      <c r="LW67" s="28"/>
      <c r="LX67" s="75"/>
      <c r="LY67" s="75">
        <f>LY68+LY69</f>
        <v>0</v>
      </c>
      <c r="LZ67" s="75">
        <f>LZ68+LZ69</f>
        <v>0</v>
      </c>
      <c r="MA67" s="28"/>
    </row>
    <row r="68" spans="1:339" ht="33" customHeight="1" x14ac:dyDescent="0.25">
      <c r="A68" s="22" t="s">
        <v>196</v>
      </c>
      <c r="B68" s="30">
        <f t="shared" si="23"/>
        <v>6075.1</v>
      </c>
      <c r="C68" s="30">
        <f t="shared" si="16"/>
        <v>14195.126</v>
      </c>
      <c r="D68" s="30">
        <f t="shared" si="34"/>
        <v>12716.5</v>
      </c>
      <c r="E68" s="30">
        <f t="shared" si="35"/>
        <v>1478.626</v>
      </c>
      <c r="F68" s="30">
        <f t="shared" si="17"/>
        <v>12049.92693</v>
      </c>
      <c r="G68" s="27">
        <f>F68/C68*100</f>
        <v>84.887777184929519</v>
      </c>
      <c r="H68" s="27"/>
      <c r="I68" s="27"/>
      <c r="J68" s="27"/>
      <c r="K68" s="27"/>
      <c r="L68" s="27">
        <v>728.1</v>
      </c>
      <c r="M68" s="27">
        <v>728.1</v>
      </c>
      <c r="N68" s="27">
        <v>728.1</v>
      </c>
      <c r="O68" s="26">
        <f>N68/M68*100</f>
        <v>100</v>
      </c>
      <c r="P68" s="27">
        <v>343</v>
      </c>
      <c r="Q68" s="228">
        <v>343</v>
      </c>
      <c r="R68" s="228">
        <v>228.6</v>
      </c>
      <c r="S68" s="26">
        <f>R68/Q68*100</f>
        <v>66.647230320699705</v>
      </c>
      <c r="T68" s="254">
        <v>1778</v>
      </c>
      <c r="U68" s="266">
        <v>1778</v>
      </c>
      <c r="V68" s="266">
        <v>1392.769</v>
      </c>
      <c r="W68" s="26">
        <f>V68/U68*100</f>
        <v>78.333464566929138</v>
      </c>
      <c r="X68" s="292">
        <v>612</v>
      </c>
      <c r="Y68" s="302">
        <v>612</v>
      </c>
      <c r="Z68" s="302">
        <v>416.5</v>
      </c>
      <c r="AA68" s="26">
        <f>Z68/Y68*100</f>
        <v>68.055555555555557</v>
      </c>
      <c r="AB68" s="163"/>
      <c r="AC68" s="163"/>
      <c r="AD68" s="163"/>
      <c r="AE68" s="26"/>
      <c r="AF68" s="26"/>
      <c r="AG68" s="27"/>
      <c r="AH68" s="27"/>
      <c r="AI68" s="26"/>
      <c r="AJ68" s="27"/>
      <c r="AK68" s="27"/>
      <c r="AL68" s="27"/>
      <c r="AM68" s="26"/>
      <c r="AN68" s="326"/>
      <c r="AO68" s="326">
        <v>1500</v>
      </c>
      <c r="AP68" s="326">
        <v>1500</v>
      </c>
      <c r="AQ68" s="26">
        <f>AP68/AO68*100</f>
        <v>100</v>
      </c>
      <c r="AR68" s="26"/>
      <c r="AS68" s="326"/>
      <c r="AT68" s="326"/>
      <c r="AU68" s="26"/>
      <c r="AV68" s="26"/>
      <c r="AW68" s="326"/>
      <c r="AX68" s="326"/>
      <c r="AY68" s="26"/>
      <c r="AZ68" s="26"/>
      <c r="BA68" s="326"/>
      <c r="BB68" s="167"/>
      <c r="BC68" s="26"/>
      <c r="BD68" s="26"/>
      <c r="BE68" s="326"/>
      <c r="BF68" s="326"/>
      <c r="BG68" s="26"/>
      <c r="BH68" s="326"/>
      <c r="BI68" s="326"/>
      <c r="BJ68" s="326"/>
      <c r="BK68" s="26"/>
      <c r="BL68" s="326">
        <v>1864</v>
      </c>
      <c r="BM68" s="326">
        <v>1864</v>
      </c>
      <c r="BN68" s="326">
        <v>1781.5651200000002</v>
      </c>
      <c r="BO68" s="26">
        <f>BN68/BM68*100</f>
        <v>95.577527896995718</v>
      </c>
      <c r="BP68" s="26"/>
      <c r="BQ68" s="326"/>
      <c r="BR68" s="326"/>
      <c r="BS68" s="26"/>
      <c r="BT68" s="26"/>
      <c r="BU68" s="326"/>
      <c r="BV68" s="326"/>
      <c r="BW68" s="26"/>
      <c r="BX68" s="26"/>
      <c r="BY68" s="326"/>
      <c r="BZ68" s="326"/>
      <c r="CA68" s="26"/>
      <c r="CB68" s="26"/>
      <c r="CC68" s="326"/>
      <c r="CD68" s="326"/>
      <c r="CE68" s="26"/>
      <c r="CF68" s="26"/>
      <c r="CG68" s="326"/>
      <c r="CH68" s="326"/>
      <c r="CI68" s="26"/>
      <c r="CJ68" s="163"/>
      <c r="CK68" s="163"/>
      <c r="CL68" s="163"/>
      <c r="CM68" s="26"/>
      <c r="CN68" s="26"/>
      <c r="CO68" s="326"/>
      <c r="CP68" s="326"/>
      <c r="CQ68" s="26"/>
      <c r="CR68" s="26"/>
      <c r="CS68" s="326"/>
      <c r="CT68" s="326"/>
      <c r="CU68" s="326"/>
      <c r="CV68" s="326"/>
      <c r="CW68" s="326"/>
      <c r="CX68" s="326"/>
      <c r="CY68" s="26"/>
      <c r="CZ68" s="26"/>
      <c r="DA68" s="326"/>
      <c r="DB68" s="326"/>
      <c r="DC68" s="26"/>
      <c r="DD68" s="26"/>
      <c r="DE68" s="326"/>
      <c r="DF68" s="326"/>
      <c r="DG68" s="26"/>
      <c r="DH68" s="26"/>
      <c r="DI68" s="326"/>
      <c r="DJ68" s="326"/>
      <c r="DK68" s="26"/>
      <c r="DL68" s="26"/>
      <c r="DM68" s="326">
        <v>634.4</v>
      </c>
      <c r="DN68" s="326">
        <v>348.22540999999995</v>
      </c>
      <c r="DO68" s="26">
        <f>DN68/DM68*100</f>
        <v>54.890512295081962</v>
      </c>
      <c r="DP68" s="26"/>
      <c r="DQ68" s="326"/>
      <c r="DR68" s="326"/>
      <c r="DS68" s="26"/>
      <c r="DT68" s="26"/>
      <c r="DU68" s="326"/>
      <c r="DV68" s="326"/>
      <c r="DW68" s="26"/>
      <c r="DX68" s="26"/>
      <c r="DY68" s="326"/>
      <c r="DZ68" s="326"/>
      <c r="EA68" s="26"/>
      <c r="EB68" s="26"/>
      <c r="EC68" s="326">
        <v>988.76199999999994</v>
      </c>
      <c r="ED68" s="326">
        <v>988.76199999999994</v>
      </c>
      <c r="EE68" s="26">
        <f>ED68/EC68*100</f>
        <v>100</v>
      </c>
      <c r="EF68" s="326">
        <v>750</v>
      </c>
      <c r="EG68" s="326">
        <v>750</v>
      </c>
      <c r="EH68" s="326">
        <v>750</v>
      </c>
      <c r="EI68" s="26">
        <f>EH68/EG68*100</f>
        <v>100</v>
      </c>
      <c r="EJ68" s="326"/>
      <c r="EK68" s="326"/>
      <c r="EL68" s="326">
        <v>0</v>
      </c>
      <c r="EM68" s="26"/>
      <c r="EN68" s="326"/>
      <c r="EO68" s="326"/>
      <c r="EP68" s="326">
        <v>0</v>
      </c>
      <c r="EQ68" s="26"/>
      <c r="ER68" s="26"/>
      <c r="ES68" s="326"/>
      <c r="ET68" s="326"/>
      <c r="EU68" s="26"/>
      <c r="EV68" s="26"/>
      <c r="EW68" s="326"/>
      <c r="EX68" s="326"/>
      <c r="EY68" s="26"/>
      <c r="EZ68" s="26"/>
      <c r="FA68" s="326">
        <v>2277</v>
      </c>
      <c r="FB68" s="326">
        <v>2277</v>
      </c>
      <c r="FC68" s="26">
        <f>FB68/FA68*100</f>
        <v>100</v>
      </c>
      <c r="FD68" s="26"/>
      <c r="FE68" s="326"/>
      <c r="FF68" s="326"/>
      <c r="FG68" s="26"/>
      <c r="FH68" s="326"/>
      <c r="FI68" s="326">
        <v>1396.9</v>
      </c>
      <c r="FJ68" s="326">
        <v>1026.65473</v>
      </c>
      <c r="FK68" s="26">
        <f>FJ68/FI68*100</f>
        <v>73.495220130288487</v>
      </c>
      <c r="FL68" s="326"/>
      <c r="FM68" s="326"/>
      <c r="FN68" s="326">
        <v>0</v>
      </c>
      <c r="FO68" s="26"/>
      <c r="FP68" s="326"/>
      <c r="FQ68" s="326"/>
      <c r="FR68" s="326"/>
      <c r="FS68" s="26"/>
      <c r="FT68" s="326"/>
      <c r="FU68" s="326">
        <v>380</v>
      </c>
      <c r="FV68" s="326">
        <v>380</v>
      </c>
      <c r="FW68" s="26">
        <f t="shared" si="94"/>
        <v>100</v>
      </c>
      <c r="FX68" s="326"/>
      <c r="FY68" s="326"/>
      <c r="FZ68" s="326"/>
      <c r="GA68" s="26"/>
      <c r="GB68" s="326"/>
      <c r="GC68" s="326"/>
      <c r="GD68" s="326"/>
      <c r="GE68" s="26"/>
      <c r="GF68" s="326"/>
      <c r="GG68" s="326"/>
      <c r="GH68" s="326"/>
      <c r="GI68" s="26"/>
      <c r="GJ68" s="326"/>
      <c r="GK68" s="326"/>
      <c r="GL68" s="326"/>
      <c r="GM68" s="26"/>
      <c r="GN68" s="326"/>
      <c r="GO68" s="326"/>
      <c r="GP68" s="326"/>
      <c r="GQ68" s="26"/>
      <c r="GR68" s="326"/>
      <c r="GS68" s="326"/>
      <c r="GT68" s="326"/>
      <c r="GU68" s="26"/>
      <c r="GV68" s="326"/>
      <c r="GW68" s="326"/>
      <c r="GX68" s="326"/>
      <c r="GY68" s="26"/>
      <c r="GZ68" s="326"/>
      <c r="HA68" s="326"/>
      <c r="HB68" s="326"/>
      <c r="HC68" s="26"/>
      <c r="HD68" s="326"/>
      <c r="HE68" s="326"/>
      <c r="HF68" s="326"/>
      <c r="HG68" s="26"/>
      <c r="HH68" s="326"/>
      <c r="HI68" s="326"/>
      <c r="HJ68" s="326"/>
      <c r="HK68" s="26"/>
      <c r="HL68" s="326"/>
      <c r="HM68" s="326"/>
      <c r="HN68" s="326"/>
      <c r="HO68" s="26"/>
      <c r="HP68" s="326"/>
      <c r="HQ68" s="326"/>
      <c r="HR68" s="326"/>
      <c r="HS68" s="26"/>
      <c r="HT68" s="326"/>
      <c r="HU68" s="326"/>
      <c r="HV68" s="326"/>
      <c r="HW68" s="26"/>
      <c r="HX68" s="326"/>
      <c r="HY68" s="326"/>
      <c r="HZ68" s="326"/>
      <c r="IA68" s="26"/>
      <c r="IB68" s="326"/>
      <c r="IC68" s="326"/>
      <c r="ID68" s="326"/>
      <c r="IE68" s="26"/>
      <c r="IF68" s="326"/>
      <c r="IG68" s="326"/>
      <c r="IH68" s="326"/>
      <c r="II68" s="26"/>
      <c r="IJ68" s="326"/>
      <c r="IK68" s="326"/>
      <c r="IL68" s="326"/>
      <c r="IM68" s="26"/>
      <c r="IN68" s="326"/>
      <c r="IO68" s="326"/>
      <c r="IP68" s="326"/>
      <c r="IQ68" s="26"/>
      <c r="IR68" s="326"/>
      <c r="IS68" s="326"/>
      <c r="IT68" s="326"/>
      <c r="IU68" s="26"/>
      <c r="IV68" s="326"/>
      <c r="IW68" s="326"/>
      <c r="IX68" s="326"/>
      <c r="IY68" s="26"/>
      <c r="IZ68" s="326"/>
      <c r="JA68" s="326"/>
      <c r="JB68" s="326"/>
      <c r="JC68" s="26"/>
      <c r="JD68" s="326"/>
      <c r="JE68" s="326">
        <v>390.6</v>
      </c>
      <c r="JF68" s="326">
        <v>121.88667</v>
      </c>
      <c r="JG68" s="26">
        <f t="shared" si="131"/>
        <v>31.204984639016892</v>
      </c>
      <c r="JH68" s="326"/>
      <c r="JI68" s="326"/>
      <c r="JJ68" s="326"/>
      <c r="JK68" s="26"/>
      <c r="JL68" s="326"/>
      <c r="JM68" s="326"/>
      <c r="JN68" s="326"/>
      <c r="JO68" s="26"/>
      <c r="JP68" s="326"/>
      <c r="JQ68" s="326"/>
      <c r="JR68" s="326"/>
      <c r="JS68" s="26"/>
      <c r="JT68" s="326"/>
      <c r="JU68" s="326"/>
      <c r="JV68" s="326"/>
      <c r="JW68" s="26"/>
      <c r="JX68" s="326"/>
      <c r="JY68" s="326"/>
      <c r="JZ68" s="326"/>
      <c r="KA68" s="26"/>
      <c r="KB68" s="326"/>
      <c r="KC68" s="326">
        <v>442.5</v>
      </c>
      <c r="KD68" s="326"/>
      <c r="KE68" s="26"/>
      <c r="KF68" s="326"/>
      <c r="KG68" s="326"/>
      <c r="KH68" s="326"/>
      <c r="KI68" s="26"/>
      <c r="KJ68" s="326"/>
      <c r="KK68" s="326"/>
      <c r="KL68" s="326"/>
      <c r="KM68" s="26"/>
      <c r="KN68" s="326"/>
      <c r="KO68" s="326"/>
      <c r="KP68" s="326"/>
      <c r="KQ68" s="26"/>
      <c r="KR68" s="326"/>
      <c r="KS68" s="326"/>
      <c r="KT68" s="326"/>
      <c r="KU68" s="26"/>
      <c r="KV68" s="326"/>
      <c r="KW68" s="326">
        <v>59.863999999999997</v>
      </c>
      <c r="KX68" s="326">
        <v>59.863999999999997</v>
      </c>
      <c r="KY68" s="26">
        <f t="shared" si="132"/>
        <v>100</v>
      </c>
      <c r="KZ68" s="326"/>
      <c r="LA68" s="326">
        <v>50</v>
      </c>
      <c r="LB68" s="326">
        <v>50</v>
      </c>
      <c r="LC68" s="26">
        <f t="shared" si="31"/>
        <v>100</v>
      </c>
      <c r="LD68" s="326"/>
      <c r="LE68" s="326"/>
      <c r="LF68" s="326"/>
      <c r="LG68" s="26"/>
      <c r="LH68" s="326"/>
      <c r="LI68" s="326"/>
      <c r="LJ68" s="326"/>
      <c r="LK68" s="26"/>
      <c r="LL68" s="326"/>
      <c r="LM68" s="326"/>
      <c r="LN68" s="326"/>
      <c r="LO68" s="26"/>
      <c r="LP68" s="326"/>
      <c r="LQ68" s="326"/>
      <c r="LR68" s="326"/>
      <c r="LS68" s="26"/>
      <c r="LT68" s="326"/>
      <c r="LU68" s="326"/>
      <c r="LV68" s="326"/>
      <c r="LW68" s="26"/>
      <c r="LX68" s="326"/>
      <c r="LY68" s="326"/>
      <c r="LZ68" s="326"/>
      <c r="MA68" s="26"/>
    </row>
    <row r="69" spans="1:339" ht="18" customHeight="1" x14ac:dyDescent="0.25">
      <c r="A69" s="22" t="s">
        <v>195</v>
      </c>
      <c r="B69" s="30">
        <f t="shared" si="23"/>
        <v>0</v>
      </c>
      <c r="C69" s="30">
        <f t="shared" si="16"/>
        <v>5000</v>
      </c>
      <c r="D69" s="30">
        <f t="shared" si="34"/>
        <v>5000</v>
      </c>
      <c r="E69" s="30">
        <f t="shared" si="35"/>
        <v>0</v>
      </c>
      <c r="F69" s="30">
        <f t="shared" si="17"/>
        <v>4666.0185499999998</v>
      </c>
      <c r="G69" s="27">
        <f t="shared" ref="G69" si="133">F69/C69*100</f>
        <v>93.320370999999994</v>
      </c>
      <c r="H69" s="30"/>
      <c r="I69" s="30"/>
      <c r="J69" s="30"/>
      <c r="K69" s="30"/>
      <c r="L69" s="111"/>
      <c r="M69" s="111"/>
      <c r="N69" s="111"/>
      <c r="O69" s="111"/>
      <c r="P69" s="111"/>
      <c r="Q69" s="111"/>
      <c r="R69" s="111"/>
      <c r="S69" s="26"/>
      <c r="T69" s="81"/>
      <c r="U69" s="81"/>
      <c r="V69" s="81"/>
      <c r="W69" s="26"/>
      <c r="X69" s="81"/>
      <c r="Y69" s="81"/>
      <c r="Z69" s="81"/>
      <c r="AA69" s="26"/>
      <c r="AB69" s="81"/>
      <c r="AC69" s="81"/>
      <c r="AD69" s="81"/>
      <c r="AE69" s="26"/>
      <c r="AF69" s="26"/>
      <c r="AG69" s="111"/>
      <c r="AH69" s="111"/>
      <c r="AI69" s="111"/>
      <c r="AJ69" s="111"/>
      <c r="AK69" s="111"/>
      <c r="AL69" s="111"/>
      <c r="AM69" s="111"/>
      <c r="AN69" s="81"/>
      <c r="AO69" s="81"/>
      <c r="AP69" s="81"/>
      <c r="AQ69" s="26"/>
      <c r="AR69" s="26"/>
      <c r="AS69" s="81"/>
      <c r="AT69" s="81"/>
      <c r="AU69" s="26"/>
      <c r="AV69" s="26"/>
      <c r="AW69" s="81"/>
      <c r="AX69" s="81"/>
      <c r="AY69" s="26"/>
      <c r="AZ69" s="26"/>
      <c r="BA69" s="81"/>
      <c r="BB69" s="81"/>
      <c r="BC69" s="26"/>
      <c r="BD69" s="26"/>
      <c r="BE69" s="81"/>
      <c r="BF69" s="81"/>
      <c r="BG69" s="26"/>
      <c r="BH69" s="81"/>
      <c r="BI69" s="81"/>
      <c r="BJ69" s="81"/>
      <c r="BK69" s="26"/>
      <c r="BL69" s="81"/>
      <c r="BM69" s="81"/>
      <c r="BN69" s="81"/>
      <c r="BO69" s="26"/>
      <c r="BP69" s="26"/>
      <c r="BQ69" s="81"/>
      <c r="BR69" s="81"/>
      <c r="BS69" s="26"/>
      <c r="BT69" s="26"/>
      <c r="BU69" s="81"/>
      <c r="BV69" s="81"/>
      <c r="BW69" s="26"/>
      <c r="BX69" s="26"/>
      <c r="BY69" s="81"/>
      <c r="BZ69" s="81"/>
      <c r="CA69" s="26"/>
      <c r="CB69" s="26"/>
      <c r="CC69" s="81"/>
      <c r="CD69" s="81"/>
      <c r="CE69" s="26"/>
      <c r="CF69" s="26"/>
      <c r="CG69" s="81"/>
      <c r="CH69" s="81"/>
      <c r="CI69" s="26"/>
      <c r="CJ69" s="81"/>
      <c r="CK69" s="81"/>
      <c r="CL69" s="81"/>
      <c r="CM69" s="26"/>
      <c r="CN69" s="26"/>
      <c r="CO69" s="81"/>
      <c r="CP69" s="81"/>
      <c r="CQ69" s="26"/>
      <c r="CR69" s="26"/>
      <c r="CS69" s="81"/>
      <c r="CT69" s="81"/>
      <c r="CU69" s="326"/>
      <c r="CV69" s="326"/>
      <c r="CW69" s="81"/>
      <c r="CX69" s="81"/>
      <c r="CY69" s="26"/>
      <c r="CZ69" s="26"/>
      <c r="DA69" s="81"/>
      <c r="DB69" s="81"/>
      <c r="DC69" s="26"/>
      <c r="DD69" s="26"/>
      <c r="DE69" s="81"/>
      <c r="DF69" s="81"/>
      <c r="DG69" s="26"/>
      <c r="DH69" s="26"/>
      <c r="DI69" s="326"/>
      <c r="DJ69" s="81"/>
      <c r="DK69" s="26"/>
      <c r="DL69" s="26"/>
      <c r="DM69" s="81"/>
      <c r="DN69" s="81"/>
      <c r="DO69" s="26"/>
      <c r="DP69" s="26"/>
      <c r="DQ69" s="81"/>
      <c r="DR69" s="81"/>
      <c r="DS69" s="26"/>
      <c r="DT69" s="26"/>
      <c r="DU69" s="81"/>
      <c r="DV69" s="81"/>
      <c r="DW69" s="26"/>
      <c r="DX69" s="26"/>
      <c r="DY69" s="81"/>
      <c r="DZ69" s="81"/>
      <c r="EA69" s="26"/>
      <c r="EB69" s="26"/>
      <c r="EC69" s="81"/>
      <c r="ED69" s="81"/>
      <c r="EE69" s="26"/>
      <c r="EF69" s="81"/>
      <c r="EG69" s="81"/>
      <c r="EH69" s="81"/>
      <c r="EI69" s="26"/>
      <c r="EJ69" s="81"/>
      <c r="EK69" s="81"/>
      <c r="EL69" s="81"/>
      <c r="EM69" s="26"/>
      <c r="EN69" s="81"/>
      <c r="EO69" s="81"/>
      <c r="EP69" s="81"/>
      <c r="EQ69" s="26"/>
      <c r="ER69" s="26"/>
      <c r="ES69" s="81"/>
      <c r="ET69" s="81"/>
      <c r="EU69" s="26"/>
      <c r="EV69" s="26"/>
      <c r="EW69" s="81"/>
      <c r="EX69" s="81"/>
      <c r="EY69" s="26"/>
      <c r="EZ69" s="26"/>
      <c r="FA69" s="81"/>
      <c r="FB69" s="81"/>
      <c r="FC69" s="26"/>
      <c r="FD69" s="26"/>
      <c r="FE69" s="81"/>
      <c r="FF69" s="81"/>
      <c r="FG69" s="26"/>
      <c r="FH69" s="81"/>
      <c r="FI69" s="81"/>
      <c r="FJ69" s="81"/>
      <c r="FK69" s="26"/>
      <c r="FL69" s="81"/>
      <c r="FM69" s="81"/>
      <c r="FN69" s="81"/>
      <c r="FO69" s="26"/>
      <c r="FP69" s="81"/>
      <c r="FQ69" s="81"/>
      <c r="FR69" s="81"/>
      <c r="FS69" s="26"/>
      <c r="FT69" s="81"/>
      <c r="FU69" s="81"/>
      <c r="FV69" s="81"/>
      <c r="FW69" s="26"/>
      <c r="FX69" s="81"/>
      <c r="FY69" s="81"/>
      <c r="FZ69" s="81"/>
      <c r="GA69" s="26"/>
      <c r="GB69" s="81"/>
      <c r="GC69" s="81"/>
      <c r="GD69" s="81"/>
      <c r="GE69" s="26"/>
      <c r="GF69" s="81"/>
      <c r="GG69" s="81"/>
      <c r="GH69" s="81"/>
      <c r="GI69" s="26"/>
      <c r="GJ69" s="81"/>
      <c r="GK69" s="81"/>
      <c r="GL69" s="81"/>
      <c r="GM69" s="26"/>
      <c r="GN69" s="81"/>
      <c r="GO69" s="81"/>
      <c r="GP69" s="81"/>
      <c r="GQ69" s="26"/>
      <c r="GR69" s="81"/>
      <c r="GS69" s="81"/>
      <c r="GT69" s="81"/>
      <c r="GU69" s="26"/>
      <c r="GV69" s="81"/>
      <c r="GW69" s="81"/>
      <c r="GX69" s="81"/>
      <c r="GY69" s="26"/>
      <c r="GZ69" s="81"/>
      <c r="HA69" s="30">
        <v>5000</v>
      </c>
      <c r="HB69" s="30">
        <v>4666.0185499999998</v>
      </c>
      <c r="HC69" s="26">
        <f>HB69/HA69*100</f>
        <v>93.320370999999994</v>
      </c>
      <c r="HD69" s="81"/>
      <c r="HE69" s="81"/>
      <c r="HF69" s="81"/>
      <c r="HG69" s="26"/>
      <c r="HH69" s="81"/>
      <c r="HI69" s="81"/>
      <c r="HJ69" s="81"/>
      <c r="HK69" s="26"/>
      <c r="HL69" s="81"/>
      <c r="HM69" s="81"/>
      <c r="HN69" s="81"/>
      <c r="HO69" s="26"/>
      <c r="HP69" s="81"/>
      <c r="HQ69" s="81"/>
      <c r="HR69" s="81"/>
      <c r="HS69" s="26"/>
      <c r="HT69" s="81"/>
      <c r="HU69" s="81"/>
      <c r="HV69" s="81"/>
      <c r="HW69" s="26"/>
      <c r="HX69" s="81"/>
      <c r="HY69" s="81"/>
      <c r="HZ69" s="81"/>
      <c r="IA69" s="26"/>
      <c r="IB69" s="81"/>
      <c r="IC69" s="81"/>
      <c r="ID69" s="81"/>
      <c r="IE69" s="26"/>
      <c r="IF69" s="81"/>
      <c r="IG69" s="81"/>
      <c r="IH69" s="81"/>
      <c r="II69" s="26"/>
      <c r="IJ69" s="81"/>
      <c r="IK69" s="81"/>
      <c r="IL69" s="81"/>
      <c r="IM69" s="26"/>
      <c r="IN69" s="81"/>
      <c r="IO69" s="81"/>
      <c r="IP69" s="81"/>
      <c r="IQ69" s="26"/>
      <c r="IR69" s="81"/>
      <c r="IS69" s="81"/>
      <c r="IT69" s="81"/>
      <c r="IU69" s="26"/>
      <c r="IV69" s="81"/>
      <c r="IW69" s="81"/>
      <c r="IX69" s="81"/>
      <c r="IY69" s="26"/>
      <c r="IZ69" s="81"/>
      <c r="JA69" s="81"/>
      <c r="JB69" s="81"/>
      <c r="JC69" s="26"/>
      <c r="JD69" s="81"/>
      <c r="JE69" s="81"/>
      <c r="JF69" s="81"/>
      <c r="JG69" s="26"/>
      <c r="JH69" s="81"/>
      <c r="JI69" s="81"/>
      <c r="JJ69" s="81"/>
      <c r="JK69" s="26"/>
      <c r="JL69" s="81"/>
      <c r="JM69" s="81"/>
      <c r="JN69" s="81"/>
      <c r="JO69" s="26"/>
      <c r="JP69" s="81"/>
      <c r="JQ69" s="81"/>
      <c r="JR69" s="81"/>
      <c r="JS69" s="26"/>
      <c r="JT69" s="81"/>
      <c r="JU69" s="81"/>
      <c r="JV69" s="81"/>
      <c r="JW69" s="26"/>
      <c r="JX69" s="81"/>
      <c r="JY69" s="81"/>
      <c r="JZ69" s="81"/>
      <c r="KA69" s="26"/>
      <c r="KB69" s="81"/>
      <c r="KC69" s="81"/>
      <c r="KD69" s="81"/>
      <c r="KE69" s="26"/>
      <c r="KF69" s="81"/>
      <c r="KG69" s="81"/>
      <c r="KH69" s="81"/>
      <c r="KI69" s="26"/>
      <c r="KJ69" s="81"/>
      <c r="KK69" s="81"/>
      <c r="KL69" s="81"/>
      <c r="KM69" s="26"/>
      <c r="KN69" s="81"/>
      <c r="KO69" s="81"/>
      <c r="KP69" s="81"/>
      <c r="KQ69" s="26"/>
      <c r="KR69" s="81"/>
      <c r="KS69" s="81"/>
      <c r="KT69" s="81"/>
      <c r="KU69" s="26"/>
      <c r="KV69" s="81"/>
      <c r="KW69" s="81"/>
      <c r="KX69" s="81"/>
      <c r="KY69" s="26"/>
      <c r="KZ69" s="81"/>
      <c r="LA69" s="81"/>
      <c r="LB69" s="81"/>
      <c r="LC69" s="26"/>
      <c r="LD69" s="81"/>
      <c r="LE69" s="81"/>
      <c r="LF69" s="81"/>
      <c r="LG69" s="26"/>
      <c r="LH69" s="81"/>
      <c r="LI69" s="81"/>
      <c r="LJ69" s="81"/>
      <c r="LK69" s="26"/>
      <c r="LL69" s="81"/>
      <c r="LM69" s="81"/>
      <c r="LN69" s="81"/>
      <c r="LO69" s="26"/>
      <c r="LP69" s="81"/>
      <c r="LQ69" s="81"/>
      <c r="LR69" s="81"/>
      <c r="LS69" s="26"/>
      <c r="LT69" s="81"/>
      <c r="LU69" s="81"/>
      <c r="LV69" s="81"/>
      <c r="LW69" s="26"/>
      <c r="LX69" s="81"/>
      <c r="LY69" s="81"/>
      <c r="LZ69" s="81"/>
      <c r="MA69" s="26"/>
    </row>
    <row r="70" spans="1:339" ht="18" customHeight="1" x14ac:dyDescent="0.25">
      <c r="A70" s="22" t="s">
        <v>375</v>
      </c>
      <c r="B70" s="30">
        <f t="shared" si="23"/>
        <v>0</v>
      </c>
      <c r="C70" s="30">
        <f t="shared" si="16"/>
        <v>0</v>
      </c>
      <c r="D70" s="30">
        <f t="shared" si="34"/>
        <v>0</v>
      </c>
      <c r="E70" s="30">
        <f t="shared" si="35"/>
        <v>0</v>
      </c>
      <c r="F70" s="30">
        <f t="shared" si="17"/>
        <v>0</v>
      </c>
      <c r="G70" s="27"/>
      <c r="H70" s="30"/>
      <c r="I70" s="30"/>
      <c r="J70" s="30"/>
      <c r="K70" s="30"/>
      <c r="L70" s="111"/>
      <c r="M70" s="111"/>
      <c r="N70" s="111"/>
      <c r="O70" s="111"/>
      <c r="P70" s="111"/>
      <c r="Q70" s="111"/>
      <c r="R70" s="111"/>
      <c r="S70" s="26"/>
      <c r="T70" s="81"/>
      <c r="U70" s="81"/>
      <c r="V70" s="81"/>
      <c r="W70" s="26"/>
      <c r="X70" s="81"/>
      <c r="Y70" s="81"/>
      <c r="Z70" s="81"/>
      <c r="AA70" s="26"/>
      <c r="AB70" s="81"/>
      <c r="AC70" s="81"/>
      <c r="AD70" s="81"/>
      <c r="AE70" s="26"/>
      <c r="AF70" s="26"/>
      <c r="AG70" s="111"/>
      <c r="AH70" s="111"/>
      <c r="AI70" s="111"/>
      <c r="AJ70" s="111"/>
      <c r="AK70" s="111"/>
      <c r="AL70" s="111"/>
      <c r="AM70" s="111"/>
      <c r="AN70" s="81"/>
      <c r="AO70" s="81"/>
      <c r="AP70" s="81"/>
      <c r="AQ70" s="26"/>
      <c r="AR70" s="26"/>
      <c r="AS70" s="81"/>
      <c r="AT70" s="81"/>
      <c r="AU70" s="26"/>
      <c r="AV70" s="26"/>
      <c r="AW70" s="81"/>
      <c r="AX70" s="81"/>
      <c r="AY70" s="26"/>
      <c r="AZ70" s="26"/>
      <c r="BA70" s="81"/>
      <c r="BB70" s="81"/>
      <c r="BC70" s="26"/>
      <c r="BD70" s="26"/>
      <c r="BE70" s="81"/>
      <c r="BF70" s="81"/>
      <c r="BG70" s="26"/>
      <c r="BH70" s="81"/>
      <c r="BI70" s="81"/>
      <c r="BJ70" s="81"/>
      <c r="BK70" s="26"/>
      <c r="BL70" s="81"/>
      <c r="BM70" s="81"/>
      <c r="BN70" s="81"/>
      <c r="BO70" s="26"/>
      <c r="BP70" s="26"/>
      <c r="BQ70" s="81"/>
      <c r="BR70" s="81"/>
      <c r="BS70" s="26"/>
      <c r="BT70" s="26"/>
      <c r="BU70" s="81"/>
      <c r="BV70" s="81"/>
      <c r="BW70" s="26"/>
      <c r="BX70" s="26"/>
      <c r="BY70" s="81"/>
      <c r="BZ70" s="81"/>
      <c r="CA70" s="26"/>
      <c r="CB70" s="26"/>
      <c r="CC70" s="81"/>
      <c r="CD70" s="81"/>
      <c r="CE70" s="26"/>
      <c r="CF70" s="26"/>
      <c r="CG70" s="81"/>
      <c r="CH70" s="81"/>
      <c r="CI70" s="26"/>
      <c r="CJ70" s="81"/>
      <c r="CK70" s="81"/>
      <c r="CL70" s="81"/>
      <c r="CM70" s="26"/>
      <c r="CN70" s="26"/>
      <c r="CO70" s="81"/>
      <c r="CP70" s="81"/>
      <c r="CQ70" s="26"/>
      <c r="CR70" s="26"/>
      <c r="CS70" s="81"/>
      <c r="CT70" s="81"/>
      <c r="CU70" s="326"/>
      <c r="CV70" s="326"/>
      <c r="CW70" s="81"/>
      <c r="CX70" s="81"/>
      <c r="CY70" s="26"/>
      <c r="CZ70" s="26"/>
      <c r="DA70" s="81"/>
      <c r="DB70" s="81"/>
      <c r="DC70" s="26"/>
      <c r="DD70" s="26"/>
      <c r="DE70" s="81"/>
      <c r="DF70" s="81"/>
      <c r="DG70" s="26"/>
      <c r="DH70" s="26"/>
      <c r="DI70" s="81"/>
      <c r="DJ70" s="81"/>
      <c r="DK70" s="26"/>
      <c r="DL70" s="26"/>
      <c r="DM70" s="81"/>
      <c r="DN70" s="81"/>
      <c r="DO70" s="26"/>
      <c r="DP70" s="26"/>
      <c r="DQ70" s="81"/>
      <c r="DR70" s="81"/>
      <c r="DS70" s="26"/>
      <c r="DT70" s="26"/>
      <c r="DU70" s="81"/>
      <c r="DV70" s="81"/>
      <c r="DW70" s="26"/>
      <c r="DX70" s="26"/>
      <c r="DY70" s="81"/>
      <c r="DZ70" s="81"/>
      <c r="EA70" s="26"/>
      <c r="EB70" s="26"/>
      <c r="EC70" s="81"/>
      <c r="ED70" s="81"/>
      <c r="EE70" s="26"/>
      <c r="EF70" s="81"/>
      <c r="EG70" s="81"/>
      <c r="EH70" s="81"/>
      <c r="EI70" s="26"/>
      <c r="EJ70" s="81"/>
      <c r="EK70" s="81"/>
      <c r="EL70" s="81"/>
      <c r="EM70" s="26"/>
      <c r="EN70" s="81"/>
      <c r="EO70" s="81"/>
      <c r="EP70" s="81"/>
      <c r="EQ70" s="26"/>
      <c r="ER70" s="26"/>
      <c r="ES70" s="81"/>
      <c r="ET70" s="81"/>
      <c r="EU70" s="26"/>
      <c r="EV70" s="26"/>
      <c r="EW70" s="81"/>
      <c r="EX70" s="81"/>
      <c r="EY70" s="26"/>
      <c r="EZ70" s="26"/>
      <c r="FA70" s="81"/>
      <c r="FB70" s="81"/>
      <c r="FC70" s="26"/>
      <c r="FD70" s="26"/>
      <c r="FE70" s="81"/>
      <c r="FF70" s="81"/>
      <c r="FG70" s="26"/>
      <c r="FH70" s="81"/>
      <c r="FI70" s="81"/>
      <c r="FJ70" s="81"/>
      <c r="FK70" s="26"/>
      <c r="FL70" s="81"/>
      <c r="FM70" s="81"/>
      <c r="FN70" s="81"/>
      <c r="FO70" s="26"/>
      <c r="FP70" s="81"/>
      <c r="FQ70" s="81"/>
      <c r="FR70" s="81"/>
      <c r="FS70" s="26"/>
      <c r="FT70" s="81"/>
      <c r="FU70" s="81"/>
      <c r="FV70" s="81"/>
      <c r="FW70" s="26"/>
      <c r="FX70" s="81"/>
      <c r="FY70" s="81"/>
      <c r="FZ70" s="81"/>
      <c r="GA70" s="26"/>
      <c r="GB70" s="81"/>
      <c r="GC70" s="81"/>
      <c r="GD70" s="81"/>
      <c r="GE70" s="26"/>
      <c r="GF70" s="81"/>
      <c r="GG70" s="81"/>
      <c r="GH70" s="81"/>
      <c r="GI70" s="26"/>
      <c r="GJ70" s="81"/>
      <c r="GK70" s="81"/>
      <c r="GL70" s="81"/>
      <c r="GM70" s="26"/>
      <c r="GN70" s="81"/>
      <c r="GO70" s="81"/>
      <c r="GP70" s="81"/>
      <c r="GQ70" s="26"/>
      <c r="GR70" s="81"/>
      <c r="GS70" s="81"/>
      <c r="GT70" s="81"/>
      <c r="GU70" s="26"/>
      <c r="GV70" s="81"/>
      <c r="GW70" s="81"/>
      <c r="GX70" s="81"/>
      <c r="GY70" s="26"/>
      <c r="GZ70" s="81"/>
      <c r="HA70" s="81"/>
      <c r="HB70" s="81"/>
      <c r="HC70" s="26"/>
      <c r="HD70" s="81"/>
      <c r="HE70" s="81"/>
      <c r="HF70" s="81"/>
      <c r="HG70" s="26"/>
      <c r="HH70" s="81"/>
      <c r="HI70" s="81"/>
      <c r="HJ70" s="81"/>
      <c r="HK70" s="26"/>
      <c r="HL70" s="81"/>
      <c r="HM70" s="81"/>
      <c r="HN70" s="81"/>
      <c r="HO70" s="26"/>
      <c r="HP70" s="81"/>
      <c r="HQ70" s="81"/>
      <c r="HR70" s="81"/>
      <c r="HS70" s="26"/>
      <c r="HT70" s="81"/>
      <c r="HU70" s="81"/>
      <c r="HV70" s="81"/>
      <c r="HW70" s="26"/>
      <c r="HX70" s="81"/>
      <c r="HY70" s="81"/>
      <c r="HZ70" s="81"/>
      <c r="IA70" s="26"/>
      <c r="IB70" s="81"/>
      <c r="IC70" s="81"/>
      <c r="ID70" s="81"/>
      <c r="IE70" s="26"/>
      <c r="IF70" s="81"/>
      <c r="IG70" s="81"/>
      <c r="IH70" s="81"/>
      <c r="II70" s="26"/>
      <c r="IJ70" s="81"/>
      <c r="IK70" s="81"/>
      <c r="IL70" s="81"/>
      <c r="IM70" s="26"/>
      <c r="IN70" s="81"/>
      <c r="IO70" s="81"/>
      <c r="IP70" s="81"/>
      <c r="IQ70" s="26"/>
      <c r="IR70" s="81"/>
      <c r="IS70" s="81"/>
      <c r="IT70" s="81"/>
      <c r="IU70" s="26"/>
      <c r="IV70" s="81"/>
      <c r="IW70" s="81"/>
      <c r="IX70" s="81"/>
      <c r="IY70" s="26"/>
      <c r="IZ70" s="81"/>
      <c r="JA70" s="81"/>
      <c r="JB70" s="81"/>
      <c r="JC70" s="26"/>
      <c r="JD70" s="81"/>
      <c r="JE70" s="81"/>
      <c r="JF70" s="81"/>
      <c r="JG70" s="26"/>
      <c r="JH70" s="81"/>
      <c r="JI70" s="81"/>
      <c r="JJ70" s="81"/>
      <c r="JK70" s="26"/>
      <c r="JL70" s="81"/>
      <c r="JM70" s="81"/>
      <c r="JN70" s="81"/>
      <c r="JO70" s="26"/>
      <c r="JP70" s="81"/>
      <c r="JQ70" s="81"/>
      <c r="JR70" s="81"/>
      <c r="JS70" s="26"/>
      <c r="JT70" s="81"/>
      <c r="JU70" s="81"/>
      <c r="JV70" s="81"/>
      <c r="JW70" s="26"/>
      <c r="JX70" s="81"/>
      <c r="JY70" s="81"/>
      <c r="JZ70" s="81"/>
      <c r="KA70" s="26"/>
      <c r="KB70" s="81"/>
      <c r="KC70" s="81"/>
      <c r="KD70" s="81"/>
      <c r="KE70" s="26"/>
      <c r="KF70" s="81"/>
      <c r="KG70" s="81"/>
      <c r="KH70" s="81"/>
      <c r="KI70" s="26"/>
      <c r="KJ70" s="81"/>
      <c r="KK70" s="81"/>
      <c r="KL70" s="81"/>
      <c r="KM70" s="26"/>
      <c r="KN70" s="81"/>
      <c r="KO70" s="81"/>
      <c r="KP70" s="81"/>
      <c r="KQ70" s="26"/>
      <c r="KR70" s="81"/>
      <c r="KS70" s="81"/>
      <c r="KT70" s="81"/>
      <c r="KU70" s="26"/>
      <c r="KV70" s="81"/>
      <c r="KW70" s="81"/>
      <c r="KX70" s="81"/>
      <c r="KY70" s="26"/>
      <c r="KZ70" s="81"/>
      <c r="LA70" s="81"/>
      <c r="LB70" s="81"/>
      <c r="LC70" s="26"/>
      <c r="LD70" s="81"/>
      <c r="LE70" s="81"/>
      <c r="LF70" s="81"/>
      <c r="LG70" s="26"/>
      <c r="LH70" s="81"/>
      <c r="LI70" s="81"/>
      <c r="LJ70" s="81"/>
      <c r="LK70" s="26"/>
      <c r="LL70" s="81"/>
      <c r="LM70" s="81"/>
      <c r="LN70" s="81"/>
      <c r="LO70" s="26"/>
      <c r="LP70" s="81"/>
      <c r="LQ70" s="81"/>
      <c r="LR70" s="81"/>
      <c r="LS70" s="26"/>
      <c r="LT70" s="81"/>
      <c r="LU70" s="81"/>
      <c r="LV70" s="81"/>
      <c r="LW70" s="26"/>
      <c r="LX70" s="81"/>
      <c r="LY70" s="81"/>
      <c r="LZ70" s="81"/>
      <c r="MA70" s="26"/>
    </row>
    <row r="71" spans="1:339" s="18" customFormat="1" ht="34.5" customHeight="1" x14ac:dyDescent="0.25">
      <c r="A71" s="148" t="s">
        <v>200</v>
      </c>
      <c r="B71" s="75">
        <f t="shared" si="23"/>
        <v>28977.4</v>
      </c>
      <c r="C71" s="75">
        <f t="shared" si="16"/>
        <v>174003.82587</v>
      </c>
      <c r="D71" s="75">
        <f t="shared" si="34"/>
        <v>161014.30000000002</v>
      </c>
      <c r="E71" s="75">
        <f t="shared" si="35"/>
        <v>12989.525869999999</v>
      </c>
      <c r="F71" s="75">
        <f t="shared" si="17"/>
        <v>116672.51145000002</v>
      </c>
      <c r="G71" s="29">
        <f t="shared" ref="G71:G78" si="134">F71/C71*100</f>
        <v>67.051693183555187</v>
      </c>
      <c r="H71" s="29">
        <f>H72+H73</f>
        <v>17306</v>
      </c>
      <c r="I71" s="29">
        <f>I72+I73</f>
        <v>17306</v>
      </c>
      <c r="J71" s="29">
        <f>J72+J73</f>
        <v>17306</v>
      </c>
      <c r="K71" s="29">
        <f>J71/I71*100</f>
        <v>100</v>
      </c>
      <c r="L71" s="29">
        <f>L72+L73</f>
        <v>1412</v>
      </c>
      <c r="M71" s="29">
        <f>M72+M73</f>
        <v>1412</v>
      </c>
      <c r="N71" s="29">
        <f>N72+N73</f>
        <v>1401.4925000000001</v>
      </c>
      <c r="O71" s="28">
        <f>N71/M71*100</f>
        <v>99.255842776203977</v>
      </c>
      <c r="P71" s="29">
        <f>P72+P73</f>
        <v>905</v>
      </c>
      <c r="Q71" s="29">
        <f>Q72+Q73</f>
        <v>905</v>
      </c>
      <c r="R71" s="29">
        <f>R72+R73</f>
        <v>716.21953000000008</v>
      </c>
      <c r="S71" s="28">
        <f>R71/Q71*100</f>
        <v>79.140279558011059</v>
      </c>
      <c r="T71" s="29">
        <f>T72+T73</f>
        <v>4278</v>
      </c>
      <c r="U71" s="29">
        <f>U72+U73</f>
        <v>4278</v>
      </c>
      <c r="V71" s="29">
        <f>V72+V73</f>
        <v>2760.2262500000002</v>
      </c>
      <c r="W71" s="28">
        <f>V71/U71*100</f>
        <v>64.521417718560087</v>
      </c>
      <c r="X71" s="29">
        <f>X72+X73</f>
        <v>980</v>
      </c>
      <c r="Y71" s="29">
        <f>Y72+Y73</f>
        <v>980</v>
      </c>
      <c r="Z71" s="29">
        <f>Z72+Z73</f>
        <v>570.34071999999992</v>
      </c>
      <c r="AA71" s="28">
        <f>Z71/Y71*100</f>
        <v>58.198032653061219</v>
      </c>
      <c r="AB71" s="29">
        <f>AB72+AB73</f>
        <v>0</v>
      </c>
      <c r="AC71" s="29">
        <f>AC72+AC73</f>
        <v>0</v>
      </c>
      <c r="AD71" s="29">
        <f>AD72+AD73</f>
        <v>0</v>
      </c>
      <c r="AE71" s="28"/>
      <c r="AF71" s="28"/>
      <c r="AG71" s="29">
        <f t="shared" ref="AG71:AM71" si="135">AG72+AG73</f>
        <v>0</v>
      </c>
      <c r="AH71" s="29">
        <f t="shared" si="135"/>
        <v>0</v>
      </c>
      <c r="AI71" s="29">
        <f t="shared" si="135"/>
        <v>0</v>
      </c>
      <c r="AJ71" s="29">
        <f t="shared" ref="AJ71" si="136">AJ72+AJ73</f>
        <v>0</v>
      </c>
      <c r="AK71" s="29">
        <f t="shared" si="135"/>
        <v>0</v>
      </c>
      <c r="AL71" s="29">
        <f t="shared" si="135"/>
        <v>0</v>
      </c>
      <c r="AM71" s="29">
        <f t="shared" si="135"/>
        <v>0</v>
      </c>
      <c r="AN71" s="29">
        <f>AN72+AN73</f>
        <v>0</v>
      </c>
      <c r="AO71" s="29">
        <f>AO72+AO73</f>
        <v>1000</v>
      </c>
      <c r="AP71" s="29">
        <f>AP72+AP73</f>
        <v>1000</v>
      </c>
      <c r="AQ71" s="28">
        <f>AP71/AO71*100</f>
        <v>100</v>
      </c>
      <c r="AR71" s="28"/>
      <c r="AS71" s="29">
        <f>AS72+AS73</f>
        <v>0</v>
      </c>
      <c r="AT71" s="29">
        <f>AT72+AT73</f>
        <v>0</v>
      </c>
      <c r="AU71" s="28"/>
      <c r="AV71" s="28"/>
      <c r="AW71" s="29">
        <f>AW72+AW73</f>
        <v>0</v>
      </c>
      <c r="AX71" s="29">
        <f>AX72+AX73</f>
        <v>0</v>
      </c>
      <c r="AY71" s="28"/>
      <c r="AZ71" s="28"/>
      <c r="BA71" s="29">
        <f>BA72+BA73</f>
        <v>0</v>
      </c>
      <c r="BB71" s="29">
        <f>BB72+BB73</f>
        <v>0</v>
      </c>
      <c r="BC71" s="28"/>
      <c r="BD71" s="28"/>
      <c r="BE71" s="29">
        <f>BE72+BE73</f>
        <v>0</v>
      </c>
      <c r="BF71" s="29">
        <f>BF72+BF73</f>
        <v>0</v>
      </c>
      <c r="BG71" s="28"/>
      <c r="BH71" s="29"/>
      <c r="BI71" s="29"/>
      <c r="BJ71" s="29"/>
      <c r="BK71" s="28"/>
      <c r="BL71" s="29">
        <f>BL72+BL73</f>
        <v>2846.4</v>
      </c>
      <c r="BM71" s="29">
        <f>BM72+BM73</f>
        <v>2846.4</v>
      </c>
      <c r="BN71" s="29">
        <f>BN72+BN73</f>
        <v>1967.90832</v>
      </c>
      <c r="BO71" s="28">
        <f>BN71/BM71*100</f>
        <v>69.136745362563232</v>
      </c>
      <c r="BP71" s="28"/>
      <c r="BQ71" s="29">
        <f>BQ72+BQ73</f>
        <v>0</v>
      </c>
      <c r="BR71" s="29">
        <f>BR72+BR73</f>
        <v>0</v>
      </c>
      <c r="BS71" s="28"/>
      <c r="BT71" s="28"/>
      <c r="BU71" s="29">
        <f>BU72+BU73</f>
        <v>0</v>
      </c>
      <c r="BV71" s="29">
        <f>BV72+BV73</f>
        <v>0</v>
      </c>
      <c r="BW71" s="28"/>
      <c r="BX71" s="28"/>
      <c r="BY71" s="29">
        <f>BY72+BY73</f>
        <v>0</v>
      </c>
      <c r="BZ71" s="29">
        <f>BZ72+BZ73</f>
        <v>0</v>
      </c>
      <c r="CA71" s="28"/>
      <c r="CB71" s="28"/>
      <c r="CC71" s="29">
        <f>CC72+CC73</f>
        <v>0</v>
      </c>
      <c r="CD71" s="29">
        <f>CD72+CD73</f>
        <v>0</v>
      </c>
      <c r="CE71" s="28"/>
      <c r="CF71" s="28"/>
      <c r="CG71" s="29">
        <f>CG72+CG73</f>
        <v>0</v>
      </c>
      <c r="CH71" s="29">
        <f>CH72+CH73</f>
        <v>0</v>
      </c>
      <c r="CI71" s="28"/>
      <c r="CJ71" s="29">
        <f>CJ72+CJ73</f>
        <v>0</v>
      </c>
      <c r="CK71" s="29">
        <f>CK72+CK73</f>
        <v>0</v>
      </c>
      <c r="CL71" s="29">
        <f>CL72+CL73</f>
        <v>0</v>
      </c>
      <c r="CM71" s="28"/>
      <c r="CN71" s="28"/>
      <c r="CO71" s="29">
        <f>CO72+CO73</f>
        <v>0</v>
      </c>
      <c r="CP71" s="29">
        <f>CP72+CP73</f>
        <v>0</v>
      </c>
      <c r="CQ71" s="28"/>
      <c r="CR71" s="28"/>
      <c r="CS71" s="29">
        <f>CS72+CS73</f>
        <v>0</v>
      </c>
      <c r="CT71" s="29">
        <f>CT72+CT73</f>
        <v>0</v>
      </c>
      <c r="CU71" s="165"/>
      <c r="CV71" s="165"/>
      <c r="CW71" s="29">
        <f>CW72+CW73</f>
        <v>0</v>
      </c>
      <c r="CX71" s="29">
        <f>CX72+CX73</f>
        <v>0</v>
      </c>
      <c r="CY71" s="28"/>
      <c r="CZ71" s="28"/>
      <c r="DA71" s="29">
        <f>DA72+DA73</f>
        <v>21000</v>
      </c>
      <c r="DB71" s="29">
        <f>DB72+DB73</f>
        <v>20494.795670000003</v>
      </c>
      <c r="DC71" s="28">
        <f>DB71/DA71*100</f>
        <v>97.594265095238114</v>
      </c>
      <c r="DD71" s="28"/>
      <c r="DE71" s="29">
        <f>DE72+DE73</f>
        <v>0</v>
      </c>
      <c r="DF71" s="29">
        <f>DF72+DF73</f>
        <v>0</v>
      </c>
      <c r="DG71" s="28"/>
      <c r="DH71" s="28"/>
      <c r="DI71" s="29"/>
      <c r="DJ71" s="29"/>
      <c r="DK71" s="28"/>
      <c r="DL71" s="28"/>
      <c r="DM71" s="29">
        <f>DM72+DM73</f>
        <v>634.4</v>
      </c>
      <c r="DN71" s="29">
        <f>DN72+DN73</f>
        <v>442.29115999999999</v>
      </c>
      <c r="DO71" s="28">
        <f>DN71/DM71*100</f>
        <v>69.718026481715015</v>
      </c>
      <c r="DP71" s="28"/>
      <c r="DQ71" s="29"/>
      <c r="DR71" s="29"/>
      <c r="DS71" s="28"/>
      <c r="DT71" s="28"/>
      <c r="DU71" s="29"/>
      <c r="DV71" s="29"/>
      <c r="DW71" s="28"/>
      <c r="DX71" s="28"/>
      <c r="DY71" s="29"/>
      <c r="DZ71" s="29"/>
      <c r="EA71" s="28"/>
      <c r="EB71" s="28"/>
      <c r="EC71" s="29"/>
      <c r="ED71" s="29"/>
      <c r="EE71" s="28"/>
      <c r="EF71" s="29">
        <f>EF72+EF73</f>
        <v>1250</v>
      </c>
      <c r="EG71" s="29">
        <f>EG72+EG73</f>
        <v>1250</v>
      </c>
      <c r="EH71" s="29">
        <f>EH72+EH73</f>
        <v>1250</v>
      </c>
      <c r="EI71" s="28">
        <f>EH71/EG71*100</f>
        <v>100</v>
      </c>
      <c r="EJ71" s="29"/>
      <c r="EK71" s="29">
        <f>EK72+EK73</f>
        <v>0</v>
      </c>
      <c r="EL71" s="29">
        <f>EL72+EL73</f>
        <v>0</v>
      </c>
      <c r="EM71" s="28"/>
      <c r="EN71" s="29"/>
      <c r="EO71" s="29">
        <f>EO72+EO73</f>
        <v>0</v>
      </c>
      <c r="EP71" s="29">
        <f>EP72+EP73</f>
        <v>0</v>
      </c>
      <c r="EQ71" s="28"/>
      <c r="ER71" s="28"/>
      <c r="ES71" s="29">
        <f>ES72+ES73</f>
        <v>0</v>
      </c>
      <c r="ET71" s="29">
        <f>ET72+ET73</f>
        <v>0</v>
      </c>
      <c r="EU71" s="28"/>
      <c r="EV71" s="28"/>
      <c r="EW71" s="29">
        <f>EW72+EW73</f>
        <v>0</v>
      </c>
      <c r="EX71" s="29">
        <f>EX72+EX73</f>
        <v>0</v>
      </c>
      <c r="EY71" s="28"/>
      <c r="EZ71" s="28"/>
      <c r="FA71" s="29">
        <f>FA72+FA73</f>
        <v>4554</v>
      </c>
      <c r="FB71" s="29">
        <f>FB72+FB73</f>
        <v>4440.1499999999996</v>
      </c>
      <c r="FC71" s="28">
        <f>FB71/FA71*100</f>
        <v>97.499999999999986</v>
      </c>
      <c r="FD71" s="28"/>
      <c r="FE71" s="29">
        <f>FE72+FE73</f>
        <v>0</v>
      </c>
      <c r="FF71" s="29">
        <f>FF72+FF73</f>
        <v>0</v>
      </c>
      <c r="FG71" s="28"/>
      <c r="FH71" s="29"/>
      <c r="FI71" s="29">
        <f>FI72+FI73</f>
        <v>2142.3000000000002</v>
      </c>
      <c r="FJ71" s="29">
        <f>FJ72+FJ73</f>
        <v>937.12558999999999</v>
      </c>
      <c r="FK71" s="28">
        <f>FJ71/FI71*100</f>
        <v>43.743900947579704</v>
      </c>
      <c r="FL71" s="29"/>
      <c r="FM71" s="29">
        <f>FM72+FM73</f>
        <v>50000</v>
      </c>
      <c r="FN71" s="29">
        <f>FN72+FN73</f>
        <v>50000</v>
      </c>
      <c r="FO71" s="28">
        <f t="shared" ref="FO71" si="137">FN71/FM71*100</f>
        <v>100</v>
      </c>
      <c r="FP71" s="29"/>
      <c r="FQ71" s="29">
        <f>FQ72+FQ73+FQ74+FQ75</f>
        <v>1037.86187</v>
      </c>
      <c r="FR71" s="29">
        <f>FR72+FR73+FR74+FR75</f>
        <v>1037.86187</v>
      </c>
      <c r="FS71" s="28">
        <f>FR71/FQ71*100</f>
        <v>100</v>
      </c>
      <c r="FT71" s="29"/>
      <c r="FU71" s="29">
        <f>FU72+FU73+FU74+FU75</f>
        <v>80</v>
      </c>
      <c r="FV71" s="29">
        <f>FV72+FV73+FV74+FV75</f>
        <v>80</v>
      </c>
      <c r="FW71" s="28">
        <f>FV71/FU71*100</f>
        <v>100</v>
      </c>
      <c r="FX71" s="29"/>
      <c r="FY71" s="29"/>
      <c r="FZ71" s="29"/>
      <c r="GA71" s="28"/>
      <c r="GB71" s="29"/>
      <c r="GC71" s="29"/>
      <c r="GD71" s="29"/>
      <c r="GE71" s="28"/>
      <c r="GF71" s="29"/>
      <c r="GG71" s="29">
        <f>GG72+GG73+GG74+GG75</f>
        <v>0</v>
      </c>
      <c r="GH71" s="29">
        <f>GH72+GH73+GH74+GH75</f>
        <v>0</v>
      </c>
      <c r="GI71" s="28"/>
      <c r="GJ71" s="29"/>
      <c r="GK71" s="29">
        <f>GK72+GK73+GK74+GK75</f>
        <v>0</v>
      </c>
      <c r="GL71" s="29">
        <f>GL72+GL73+GL74+GL75</f>
        <v>0</v>
      </c>
      <c r="GM71" s="28"/>
      <c r="GN71" s="29"/>
      <c r="GO71" s="29"/>
      <c r="GP71" s="29"/>
      <c r="GQ71" s="28"/>
      <c r="GR71" s="29"/>
      <c r="GS71" s="29">
        <f>GS72+GS73+GS74+GS75</f>
        <v>6468</v>
      </c>
      <c r="GT71" s="29">
        <f>GT72+GT73+GT74+GT75</f>
        <v>6468</v>
      </c>
      <c r="GU71" s="28">
        <f>GT71/GS71*100</f>
        <v>100</v>
      </c>
      <c r="GV71" s="29"/>
      <c r="GW71" s="29">
        <f>GW72+GW73+GW74+GW75</f>
        <v>30000</v>
      </c>
      <c r="GX71" s="29">
        <f>GX72+GX73+GX74+GX75</f>
        <v>0</v>
      </c>
      <c r="GY71" s="28">
        <f t="shared" si="77"/>
        <v>0</v>
      </c>
      <c r="GZ71" s="29"/>
      <c r="HA71" s="29">
        <f>HA72+HA73+HA74+HA75</f>
        <v>10000</v>
      </c>
      <c r="HB71" s="29">
        <f>HB72+HB73+HB74+HB75</f>
        <v>0</v>
      </c>
      <c r="HC71" s="28">
        <f>HB71/HA71*100</f>
        <v>0</v>
      </c>
      <c r="HD71" s="29"/>
      <c r="HE71" s="29">
        <f>HE72+HE73+HE74+HE75</f>
        <v>0</v>
      </c>
      <c r="HF71" s="29">
        <f>HF72+HF73+HF74+HF75</f>
        <v>0</v>
      </c>
      <c r="HG71" s="28"/>
      <c r="HH71" s="29"/>
      <c r="HI71" s="29">
        <f>HI72+HI73+HI74+HI75</f>
        <v>0</v>
      </c>
      <c r="HJ71" s="29">
        <f>HJ72+HJ73+HJ74+HJ75</f>
        <v>0</v>
      </c>
      <c r="HK71" s="28"/>
      <c r="HL71" s="29"/>
      <c r="HM71" s="29">
        <f>HM72+HM73+HM74+HM75</f>
        <v>2500</v>
      </c>
      <c r="HN71" s="29">
        <f>HN72+HN73+HN74+HN75</f>
        <v>0</v>
      </c>
      <c r="HO71" s="28"/>
      <c r="HP71" s="29"/>
      <c r="HQ71" s="29">
        <f>HQ72+HQ73+HQ74+HQ75</f>
        <v>0</v>
      </c>
      <c r="HR71" s="29">
        <f>HR72+HR73+HR74+HR75</f>
        <v>0</v>
      </c>
      <c r="HS71" s="28"/>
      <c r="HT71" s="29"/>
      <c r="HU71" s="29">
        <f>HU72+HU73+HU74+HU75</f>
        <v>8500</v>
      </c>
      <c r="HV71" s="29">
        <f>HV72+HV73+HV74+HV75</f>
        <v>0</v>
      </c>
      <c r="HW71" s="28"/>
      <c r="HX71" s="29"/>
      <c r="HY71" s="29">
        <f>HY72+HY73+HY74+HY75</f>
        <v>0</v>
      </c>
      <c r="HZ71" s="29">
        <f>HZ72+HZ73+HZ74+HZ75</f>
        <v>0</v>
      </c>
      <c r="IA71" s="28"/>
      <c r="IB71" s="29"/>
      <c r="IC71" s="29">
        <f>IC72+IC73+IC74+IC75</f>
        <v>170</v>
      </c>
      <c r="ID71" s="29">
        <f>ID72+ID73+ID74+ID75</f>
        <v>0</v>
      </c>
      <c r="IE71" s="28"/>
      <c r="IF71" s="29"/>
      <c r="IG71" s="29">
        <f>IG72+IG73+IG74+IG75</f>
        <v>0</v>
      </c>
      <c r="IH71" s="29">
        <f>IH72+IH73+IH74+IH75</f>
        <v>0</v>
      </c>
      <c r="II71" s="28"/>
      <c r="IJ71" s="29"/>
      <c r="IK71" s="29">
        <f>IK72+IK73+IK74+IK75</f>
        <v>0</v>
      </c>
      <c r="IL71" s="29">
        <f>IL72+IL73+IL74+IL75</f>
        <v>0</v>
      </c>
      <c r="IM71" s="28"/>
      <c r="IN71" s="29"/>
      <c r="IO71" s="29">
        <f>IO72+IO73+IO74+IO75</f>
        <v>0</v>
      </c>
      <c r="IP71" s="29">
        <f>IP72+IP73+IP74+IP75</f>
        <v>0</v>
      </c>
      <c r="IQ71" s="28"/>
      <c r="IR71" s="29"/>
      <c r="IS71" s="29">
        <f>IS72+IS73+IS74+IS75</f>
        <v>0</v>
      </c>
      <c r="IT71" s="29">
        <f>IT72+IT73+IT74+IT75</f>
        <v>0</v>
      </c>
      <c r="IU71" s="28"/>
      <c r="IV71" s="29"/>
      <c r="IW71" s="29">
        <f>IW72+IW73+IW74+IW75</f>
        <v>0</v>
      </c>
      <c r="IX71" s="29">
        <f>IX72+IX73+IX74+IX75</f>
        <v>0</v>
      </c>
      <c r="IY71" s="28"/>
      <c r="IZ71" s="29"/>
      <c r="JA71" s="29">
        <f>JA72+JA73+JA74+JA75</f>
        <v>0</v>
      </c>
      <c r="JB71" s="29">
        <f>JB72+JB73+JB74+JB75</f>
        <v>0</v>
      </c>
      <c r="JC71" s="28"/>
      <c r="JD71" s="29"/>
      <c r="JE71" s="29">
        <f>JE72+JE73+JE74+JE75</f>
        <v>1093.7</v>
      </c>
      <c r="JF71" s="29">
        <f>JF72+JF73+JF74+JF75</f>
        <v>396.43584000000004</v>
      </c>
      <c r="JG71" s="28">
        <f>JF71/JE71*100</f>
        <v>36.247219530035665</v>
      </c>
      <c r="JH71" s="29"/>
      <c r="JI71" s="29">
        <f>JI72+JI73+JI74+JI75</f>
        <v>0</v>
      </c>
      <c r="JJ71" s="29">
        <f>JJ72+JJ73+JJ74+JJ75</f>
        <v>0</v>
      </c>
      <c r="JK71" s="28"/>
      <c r="JL71" s="29"/>
      <c r="JM71" s="29">
        <f>JM72+JM73+JM74+JM75</f>
        <v>0</v>
      </c>
      <c r="JN71" s="29">
        <f>JN72+JN73+JN74+JN75</f>
        <v>0</v>
      </c>
      <c r="JO71" s="28"/>
      <c r="JP71" s="29"/>
      <c r="JQ71" s="29">
        <f>JQ72+JQ73+JQ74+JQ75</f>
        <v>0</v>
      </c>
      <c r="JR71" s="29">
        <f>JR72+JR73+JR74+JR75</f>
        <v>0</v>
      </c>
      <c r="JS71" s="28"/>
      <c r="JT71" s="29"/>
      <c r="JU71" s="29">
        <f>JU72+JU73+JU74+JU75</f>
        <v>0</v>
      </c>
      <c r="JV71" s="29">
        <f>JV72+JV73+JV74+JV75</f>
        <v>0</v>
      </c>
      <c r="JW71" s="28"/>
      <c r="JX71" s="29"/>
      <c r="JY71" s="29">
        <f>JY72+JY73+JY74+JY75</f>
        <v>0</v>
      </c>
      <c r="JZ71" s="29">
        <f>JZ72+JZ73+JZ74+JZ75</f>
        <v>0</v>
      </c>
      <c r="KA71" s="28"/>
      <c r="KB71" s="29"/>
      <c r="KC71" s="29">
        <f>KC72+KC73+KC74+KC75</f>
        <v>442.5</v>
      </c>
      <c r="KD71" s="29">
        <f>KD72+KD73+KD74+KD75</f>
        <v>0</v>
      </c>
      <c r="KE71" s="28"/>
      <c r="KF71" s="29"/>
      <c r="KG71" s="29"/>
      <c r="KH71" s="29">
        <f>KH72+KH73+KH74+KH75</f>
        <v>0</v>
      </c>
      <c r="KI71" s="28"/>
      <c r="KJ71" s="29"/>
      <c r="KK71" s="29">
        <f>KK72+KK73+KK74+KK75</f>
        <v>0</v>
      </c>
      <c r="KL71" s="29">
        <f>KL72+KL73+KL74+KL75</f>
        <v>0</v>
      </c>
      <c r="KM71" s="28"/>
      <c r="KN71" s="29"/>
      <c r="KO71" s="29"/>
      <c r="KP71" s="29">
        <f>KP72+KP73+KP74+KP75</f>
        <v>0</v>
      </c>
      <c r="KQ71" s="28"/>
      <c r="KR71" s="29"/>
      <c r="KS71" s="29">
        <f>KS72+KS73+KS74+KS75</f>
        <v>0</v>
      </c>
      <c r="KT71" s="29">
        <f>KT72+KT73+KT74+KT75</f>
        <v>0</v>
      </c>
      <c r="KU71" s="28"/>
      <c r="KV71" s="29"/>
      <c r="KW71" s="29">
        <f>KW72+KW73+KW74+KW75</f>
        <v>59.863999999999997</v>
      </c>
      <c r="KX71" s="29">
        <f>KX72+KX73+KX74+KX75</f>
        <v>59.863999999999997</v>
      </c>
      <c r="KY71" s="28">
        <f t="shared" ref="KY71:KY72" si="138">KX71/KW71*100</f>
        <v>100</v>
      </c>
      <c r="KZ71" s="29"/>
      <c r="LA71" s="29">
        <f>LA72+LA73+LA74+LA75</f>
        <v>200</v>
      </c>
      <c r="LB71" s="29">
        <f>LB72+LB73+LB74+LB75</f>
        <v>200</v>
      </c>
      <c r="LC71" s="28">
        <f t="shared" si="31"/>
        <v>100</v>
      </c>
      <c r="LD71" s="29"/>
      <c r="LE71" s="29"/>
      <c r="LF71" s="29"/>
      <c r="LG71" s="28"/>
      <c r="LH71" s="29"/>
      <c r="LI71" s="29">
        <f>LI72+LI73+LI74+LI75</f>
        <v>200</v>
      </c>
      <c r="LJ71" s="29">
        <f>LJ72+LJ73+LJ74+LJ75</f>
        <v>200</v>
      </c>
      <c r="LK71" s="28">
        <f t="shared" ref="LK71:LK72" si="139">LJ71/LI71*100</f>
        <v>100</v>
      </c>
      <c r="LL71" s="29"/>
      <c r="LM71" s="29">
        <f>LM72+LM73+LM74+LM75</f>
        <v>4943.8</v>
      </c>
      <c r="LN71" s="29">
        <f>LN72+LN73+LN74+LN75</f>
        <v>4943.8</v>
      </c>
      <c r="LO71" s="28">
        <f>LN71/LM71*100</f>
        <v>100</v>
      </c>
      <c r="LP71" s="29"/>
      <c r="LQ71" s="29">
        <f>LQ72+LQ73+LQ74+LQ75</f>
        <v>0</v>
      </c>
      <c r="LR71" s="29">
        <f>LR72+LR73+LR74+LR75</f>
        <v>0</v>
      </c>
      <c r="LS71" s="28"/>
      <c r="LT71" s="29"/>
      <c r="LU71" s="29">
        <f>LU72+LU73+LU74+LU75</f>
        <v>0</v>
      </c>
      <c r="LV71" s="29">
        <f>LV72+LV73+LV74+LV75</f>
        <v>0</v>
      </c>
      <c r="LW71" s="28"/>
      <c r="LX71" s="29"/>
      <c r="LY71" s="29">
        <f>LY72+LY73+LY74+LY75</f>
        <v>0</v>
      </c>
      <c r="LZ71" s="29">
        <f>LZ72+LZ73+LZ74+LZ75</f>
        <v>0</v>
      </c>
      <c r="MA71" s="28"/>
    </row>
    <row r="72" spans="1:339" ht="35.25" customHeight="1" x14ac:dyDescent="0.25">
      <c r="A72" s="22" t="s">
        <v>199</v>
      </c>
      <c r="B72" s="30">
        <f t="shared" si="23"/>
        <v>28977.4</v>
      </c>
      <c r="C72" s="30">
        <f t="shared" si="16"/>
        <v>82965.964000000007</v>
      </c>
      <c r="D72" s="30">
        <f t="shared" si="34"/>
        <v>71014.3</v>
      </c>
      <c r="E72" s="30">
        <f t="shared" si="35"/>
        <v>11951.664000000001</v>
      </c>
      <c r="F72" s="30">
        <f t="shared" si="17"/>
        <v>65634.649580000012</v>
      </c>
      <c r="G72" s="27">
        <f t="shared" si="134"/>
        <v>79.110332015186373</v>
      </c>
      <c r="H72" s="27">
        <v>17306</v>
      </c>
      <c r="I72" s="27">
        <v>17306</v>
      </c>
      <c r="J72" s="27">
        <v>17306</v>
      </c>
      <c r="K72" s="27">
        <f>J72/I72*100</f>
        <v>100</v>
      </c>
      <c r="L72" s="27">
        <v>1412</v>
      </c>
      <c r="M72" s="27">
        <v>1412</v>
      </c>
      <c r="N72" s="27">
        <v>1401.4925000000001</v>
      </c>
      <c r="O72" s="26">
        <f>N72/M72*100</f>
        <v>99.255842776203977</v>
      </c>
      <c r="P72" s="27">
        <v>905</v>
      </c>
      <c r="Q72" s="229">
        <v>905</v>
      </c>
      <c r="R72" s="229">
        <v>716.21953000000008</v>
      </c>
      <c r="S72" s="26">
        <f>R72/Q72*100</f>
        <v>79.140279558011059</v>
      </c>
      <c r="T72" s="254">
        <v>4278</v>
      </c>
      <c r="U72" s="267">
        <v>4278</v>
      </c>
      <c r="V72" s="267">
        <v>2760.2262500000002</v>
      </c>
      <c r="W72" s="26">
        <f>V72/U72*100</f>
        <v>64.521417718560087</v>
      </c>
      <c r="X72" s="292">
        <v>980</v>
      </c>
      <c r="Y72" s="303">
        <v>980</v>
      </c>
      <c r="Z72" s="303">
        <v>570.34071999999992</v>
      </c>
      <c r="AA72" s="26">
        <f>Z72/Y72*100</f>
        <v>58.198032653061219</v>
      </c>
      <c r="AB72" s="163"/>
      <c r="AC72" s="163"/>
      <c r="AD72" s="163"/>
      <c r="AE72" s="26"/>
      <c r="AF72" s="26"/>
      <c r="AG72" s="27"/>
      <c r="AH72" s="27"/>
      <c r="AI72" s="26"/>
      <c r="AJ72" s="27"/>
      <c r="AK72" s="27"/>
      <c r="AL72" s="27"/>
      <c r="AM72" s="26"/>
      <c r="AN72" s="326"/>
      <c r="AO72" s="326">
        <v>1000</v>
      </c>
      <c r="AP72" s="326">
        <v>1000</v>
      </c>
      <c r="AQ72" s="26">
        <f>AP72/AO72*100</f>
        <v>100</v>
      </c>
      <c r="AR72" s="26"/>
      <c r="AS72" s="326"/>
      <c r="AT72" s="326"/>
      <c r="AU72" s="26"/>
      <c r="AV72" s="26"/>
      <c r="AW72" s="326"/>
      <c r="AX72" s="326"/>
      <c r="AY72" s="26"/>
      <c r="AZ72" s="26"/>
      <c r="BA72" s="326"/>
      <c r="BB72" s="167"/>
      <c r="BC72" s="26"/>
      <c r="BD72" s="26"/>
      <c r="BE72" s="326"/>
      <c r="BF72" s="326"/>
      <c r="BG72" s="26"/>
      <c r="BH72" s="326"/>
      <c r="BI72" s="326"/>
      <c r="BJ72" s="326"/>
      <c r="BK72" s="26"/>
      <c r="BL72" s="326">
        <v>2846.4</v>
      </c>
      <c r="BM72" s="326">
        <v>2846.4</v>
      </c>
      <c r="BN72" s="326">
        <v>1967.90832</v>
      </c>
      <c r="BO72" s="26">
        <f>BN72/BM72*100</f>
        <v>69.136745362563232</v>
      </c>
      <c r="BP72" s="26"/>
      <c r="BQ72" s="326"/>
      <c r="BR72" s="326"/>
      <c r="BS72" s="26"/>
      <c r="BT72" s="26"/>
      <c r="BU72" s="326"/>
      <c r="BV72" s="326"/>
      <c r="BW72" s="26"/>
      <c r="BX72" s="26"/>
      <c r="BY72" s="326"/>
      <c r="BZ72" s="326"/>
      <c r="CA72" s="26"/>
      <c r="CB72" s="26"/>
      <c r="CC72" s="326"/>
      <c r="CD72" s="326"/>
      <c r="CE72" s="26"/>
      <c r="CF72" s="26"/>
      <c r="CG72" s="326"/>
      <c r="CH72" s="326"/>
      <c r="CI72" s="26"/>
      <c r="CJ72" s="163"/>
      <c r="CK72" s="163"/>
      <c r="CL72" s="163"/>
      <c r="CM72" s="26"/>
      <c r="CN72" s="26"/>
      <c r="CO72" s="326"/>
      <c r="CP72" s="326"/>
      <c r="CQ72" s="26"/>
      <c r="CR72" s="26"/>
      <c r="CS72" s="326"/>
      <c r="CT72" s="326"/>
      <c r="CU72" s="326"/>
      <c r="CV72" s="326"/>
      <c r="CW72" s="326"/>
      <c r="CX72" s="326"/>
      <c r="CY72" s="26"/>
      <c r="CZ72" s="26"/>
      <c r="DA72" s="326">
        <v>21000</v>
      </c>
      <c r="DB72" s="326">
        <v>20494.795670000003</v>
      </c>
      <c r="DC72" s="26">
        <f>DB72/DA72*100</f>
        <v>97.594265095238114</v>
      </c>
      <c r="DD72" s="26"/>
      <c r="DE72" s="326"/>
      <c r="DF72" s="326"/>
      <c r="DG72" s="26"/>
      <c r="DH72" s="26"/>
      <c r="DI72" s="326"/>
      <c r="DJ72" s="326"/>
      <c r="DK72" s="26"/>
      <c r="DL72" s="26"/>
      <c r="DM72" s="326">
        <v>634.4</v>
      </c>
      <c r="DN72" s="326">
        <v>442.29115999999999</v>
      </c>
      <c r="DO72" s="26">
        <f>DN72/DM72*100</f>
        <v>69.718026481715015</v>
      </c>
      <c r="DP72" s="26"/>
      <c r="DQ72" s="326"/>
      <c r="DR72" s="326"/>
      <c r="DS72" s="26"/>
      <c r="DT72" s="26"/>
      <c r="DU72" s="326"/>
      <c r="DV72" s="326"/>
      <c r="DW72" s="26"/>
      <c r="DX72" s="26"/>
      <c r="DY72" s="326"/>
      <c r="DZ72" s="326"/>
      <c r="EA72" s="26"/>
      <c r="EB72" s="26"/>
      <c r="EC72" s="326"/>
      <c r="ED72" s="326"/>
      <c r="EE72" s="26"/>
      <c r="EF72" s="326">
        <v>1250</v>
      </c>
      <c r="EG72" s="326">
        <v>1250</v>
      </c>
      <c r="EH72" s="326">
        <v>1250</v>
      </c>
      <c r="EI72" s="26">
        <f>EH72/EG72*100</f>
        <v>100</v>
      </c>
      <c r="EJ72" s="326"/>
      <c r="EK72" s="326"/>
      <c r="EL72" s="326">
        <v>0</v>
      </c>
      <c r="EM72" s="26"/>
      <c r="EN72" s="326"/>
      <c r="EO72" s="326"/>
      <c r="EP72" s="326">
        <v>0</v>
      </c>
      <c r="EQ72" s="26"/>
      <c r="ER72" s="26"/>
      <c r="ES72" s="326"/>
      <c r="ET72" s="326"/>
      <c r="EU72" s="26"/>
      <c r="EV72" s="26"/>
      <c r="EW72" s="326"/>
      <c r="EX72" s="326"/>
      <c r="EY72" s="26"/>
      <c r="EZ72" s="26"/>
      <c r="FA72" s="326">
        <v>4554</v>
      </c>
      <c r="FB72" s="326">
        <v>4440.1499999999996</v>
      </c>
      <c r="FC72" s="26">
        <f>FB72/FA72*100</f>
        <v>97.499999999999986</v>
      </c>
      <c r="FD72" s="26"/>
      <c r="FE72" s="326"/>
      <c r="FF72" s="326"/>
      <c r="FG72" s="26"/>
      <c r="FH72" s="326"/>
      <c r="FI72" s="326">
        <v>2142.3000000000002</v>
      </c>
      <c r="FJ72" s="326">
        <v>937.12558999999999</v>
      </c>
      <c r="FK72" s="26">
        <f>FJ72/FI72*100</f>
        <v>43.743900947579704</v>
      </c>
      <c r="FL72" s="326"/>
      <c r="FM72" s="326"/>
      <c r="FN72" s="326">
        <v>0</v>
      </c>
      <c r="FO72" s="26"/>
      <c r="FP72" s="326"/>
      <c r="FQ72" s="326"/>
      <c r="FR72" s="326"/>
      <c r="FS72" s="26"/>
      <c r="FT72" s="326"/>
      <c r="FU72" s="326">
        <v>80</v>
      </c>
      <c r="FV72" s="326">
        <v>80</v>
      </c>
      <c r="FW72" s="26">
        <f t="shared" ref="FW72" si="140">FV72/FU72*100</f>
        <v>100</v>
      </c>
      <c r="FX72" s="326"/>
      <c r="FY72" s="326"/>
      <c r="FZ72" s="326"/>
      <c r="GA72" s="26"/>
      <c r="GB72" s="326"/>
      <c r="GC72" s="326"/>
      <c r="GD72" s="326"/>
      <c r="GE72" s="26"/>
      <c r="GF72" s="326"/>
      <c r="GG72" s="326"/>
      <c r="GH72" s="326"/>
      <c r="GI72" s="26"/>
      <c r="GJ72" s="326"/>
      <c r="GK72" s="326"/>
      <c r="GL72" s="326"/>
      <c r="GM72" s="26"/>
      <c r="GN72" s="326"/>
      <c r="GO72" s="326"/>
      <c r="GP72" s="326"/>
      <c r="GQ72" s="26"/>
      <c r="GR72" s="326"/>
      <c r="GS72" s="326">
        <v>6468</v>
      </c>
      <c r="GT72" s="326">
        <v>6468</v>
      </c>
      <c r="GU72" s="26">
        <f>GT72/GS72*100</f>
        <v>100</v>
      </c>
      <c r="GV72" s="326"/>
      <c r="GW72" s="326"/>
      <c r="GX72" s="326"/>
      <c r="GY72" s="26"/>
      <c r="GZ72" s="326"/>
      <c r="HA72" s="326"/>
      <c r="HB72" s="326"/>
      <c r="HC72" s="26"/>
      <c r="HD72" s="326"/>
      <c r="HE72" s="326"/>
      <c r="HF72" s="326"/>
      <c r="HG72" s="26"/>
      <c r="HH72" s="326"/>
      <c r="HI72" s="326"/>
      <c r="HJ72" s="326"/>
      <c r="HK72" s="26"/>
      <c r="HL72" s="326"/>
      <c r="HM72" s="326">
        <v>2500</v>
      </c>
      <c r="HN72" s="326"/>
      <c r="HO72" s="26"/>
      <c r="HP72" s="326"/>
      <c r="HQ72" s="326"/>
      <c r="HR72" s="326"/>
      <c r="HS72" s="26"/>
      <c r="HT72" s="326"/>
      <c r="HU72" s="326">
        <v>8500</v>
      </c>
      <c r="HV72" s="326"/>
      <c r="HW72" s="26"/>
      <c r="HX72" s="326"/>
      <c r="HY72" s="326"/>
      <c r="HZ72" s="326"/>
      <c r="IA72" s="26"/>
      <c r="IB72" s="326"/>
      <c r="IC72" s="326">
        <v>170</v>
      </c>
      <c r="ID72" s="326"/>
      <c r="IE72" s="26"/>
      <c r="IF72" s="326"/>
      <c r="IG72" s="326"/>
      <c r="IH72" s="326"/>
      <c r="II72" s="26"/>
      <c r="IJ72" s="326"/>
      <c r="IK72" s="326"/>
      <c r="IL72" s="326"/>
      <c r="IM72" s="26"/>
      <c r="IN72" s="326"/>
      <c r="IO72" s="326"/>
      <c r="IP72" s="326"/>
      <c r="IQ72" s="26"/>
      <c r="IR72" s="326"/>
      <c r="IS72" s="326"/>
      <c r="IT72" s="326"/>
      <c r="IU72" s="26"/>
      <c r="IV72" s="326"/>
      <c r="IW72" s="326"/>
      <c r="IX72" s="326"/>
      <c r="IY72" s="26"/>
      <c r="IZ72" s="326"/>
      <c r="JA72" s="326"/>
      <c r="JB72" s="326"/>
      <c r="JC72" s="26"/>
      <c r="JD72" s="326"/>
      <c r="JE72" s="326">
        <v>1093.7</v>
      </c>
      <c r="JF72" s="326">
        <v>396.43584000000004</v>
      </c>
      <c r="JG72" s="26">
        <f t="shared" ref="JG72" si="141">JF72/JE72*100</f>
        <v>36.247219530035665</v>
      </c>
      <c r="JH72" s="326"/>
      <c r="JI72" s="326"/>
      <c r="JJ72" s="326"/>
      <c r="JK72" s="26"/>
      <c r="JL72" s="326"/>
      <c r="JM72" s="326"/>
      <c r="JN72" s="326"/>
      <c r="JO72" s="26"/>
      <c r="JP72" s="326"/>
      <c r="JQ72" s="326"/>
      <c r="JR72" s="326"/>
      <c r="JS72" s="26"/>
      <c r="JT72" s="326"/>
      <c r="JU72" s="326"/>
      <c r="JV72" s="326"/>
      <c r="JW72" s="26"/>
      <c r="JX72" s="326"/>
      <c r="JY72" s="326"/>
      <c r="JZ72" s="326"/>
      <c r="KA72" s="26"/>
      <c r="KB72" s="326"/>
      <c r="KC72" s="326">
        <v>442.5</v>
      </c>
      <c r="KD72" s="326"/>
      <c r="KE72" s="26"/>
      <c r="KF72" s="326"/>
      <c r="KG72" s="326"/>
      <c r="KH72" s="326"/>
      <c r="KI72" s="26"/>
      <c r="KJ72" s="326"/>
      <c r="KK72" s="326"/>
      <c r="KL72" s="326"/>
      <c r="KM72" s="26"/>
      <c r="KN72" s="326"/>
      <c r="KO72" s="326"/>
      <c r="KP72" s="326"/>
      <c r="KQ72" s="26"/>
      <c r="KR72" s="326"/>
      <c r="KS72" s="326"/>
      <c r="KT72" s="326"/>
      <c r="KU72" s="26"/>
      <c r="KV72" s="326"/>
      <c r="KW72" s="326">
        <v>59.863999999999997</v>
      </c>
      <c r="KX72" s="326">
        <v>59.863999999999997</v>
      </c>
      <c r="KY72" s="26">
        <f t="shared" si="138"/>
        <v>100</v>
      </c>
      <c r="KZ72" s="326"/>
      <c r="LA72" s="326">
        <v>200</v>
      </c>
      <c r="LB72" s="326">
        <v>200</v>
      </c>
      <c r="LC72" s="26">
        <f t="shared" si="31"/>
        <v>100</v>
      </c>
      <c r="LD72" s="326"/>
      <c r="LE72" s="326"/>
      <c r="LF72" s="326"/>
      <c r="LG72" s="26"/>
      <c r="LH72" s="326"/>
      <c r="LI72" s="326">
        <v>200</v>
      </c>
      <c r="LJ72" s="326">
        <v>200</v>
      </c>
      <c r="LK72" s="26">
        <f t="shared" si="139"/>
        <v>100</v>
      </c>
      <c r="LL72" s="326"/>
      <c r="LM72" s="326">
        <v>4943.8</v>
      </c>
      <c r="LN72" s="326">
        <v>4943.8</v>
      </c>
      <c r="LO72" s="26">
        <f>LN72/LM72*100</f>
        <v>100</v>
      </c>
      <c r="LP72" s="326"/>
      <c r="LQ72" s="326"/>
      <c r="LR72" s="326"/>
      <c r="LS72" s="26"/>
      <c r="LT72" s="326"/>
      <c r="LU72" s="326"/>
      <c r="LV72" s="326"/>
      <c r="LW72" s="26"/>
      <c r="LX72" s="326"/>
      <c r="LY72" s="326"/>
      <c r="LZ72" s="326"/>
      <c r="MA72" s="26"/>
    </row>
    <row r="73" spans="1:339" ht="15.75" x14ac:dyDescent="0.25">
      <c r="A73" s="22" t="s">
        <v>198</v>
      </c>
      <c r="B73" s="30">
        <f t="shared" si="23"/>
        <v>0</v>
      </c>
      <c r="C73" s="30">
        <f t="shared" si="16"/>
        <v>90000</v>
      </c>
      <c r="D73" s="30">
        <f t="shared" si="34"/>
        <v>90000</v>
      </c>
      <c r="E73" s="30">
        <f t="shared" si="35"/>
        <v>0</v>
      </c>
      <c r="F73" s="30">
        <f t="shared" si="17"/>
        <v>50000</v>
      </c>
      <c r="G73" s="27">
        <f t="shared" si="134"/>
        <v>55.555555555555557</v>
      </c>
      <c r="H73" s="30"/>
      <c r="I73" s="30"/>
      <c r="J73" s="30"/>
      <c r="K73" s="30"/>
      <c r="L73" s="27"/>
      <c r="M73" s="27"/>
      <c r="N73" s="27"/>
      <c r="O73" s="27"/>
      <c r="P73" s="27"/>
      <c r="Q73" s="27"/>
      <c r="R73" s="27"/>
      <c r="S73" s="26"/>
      <c r="T73" s="27"/>
      <c r="U73" s="27"/>
      <c r="V73" s="27"/>
      <c r="W73" s="26"/>
      <c r="X73" s="27"/>
      <c r="Y73" s="27"/>
      <c r="Z73" s="27"/>
      <c r="AA73" s="26"/>
      <c r="AB73" s="27"/>
      <c r="AC73" s="27"/>
      <c r="AD73" s="27"/>
      <c r="AE73" s="26"/>
      <c r="AF73" s="26"/>
      <c r="AG73" s="27"/>
      <c r="AH73" s="27"/>
      <c r="AI73" s="27"/>
      <c r="AJ73" s="27"/>
      <c r="AK73" s="27"/>
      <c r="AL73" s="27"/>
      <c r="AM73" s="27"/>
      <c r="AN73" s="27"/>
      <c r="AO73" s="27"/>
      <c r="AP73" s="27"/>
      <c r="AQ73" s="26"/>
      <c r="AR73" s="26"/>
      <c r="AS73" s="27"/>
      <c r="AT73" s="27"/>
      <c r="AU73" s="26"/>
      <c r="AV73" s="26"/>
      <c r="AW73" s="27"/>
      <c r="AX73" s="27"/>
      <c r="AY73" s="26"/>
      <c r="AZ73" s="26"/>
      <c r="BA73" s="27"/>
      <c r="BB73" s="27"/>
      <c r="BC73" s="26"/>
      <c r="BD73" s="26"/>
      <c r="BE73" s="27"/>
      <c r="BF73" s="27"/>
      <c r="BG73" s="26"/>
      <c r="BH73" s="27"/>
      <c r="BI73" s="27"/>
      <c r="BJ73" s="27"/>
      <c r="BK73" s="26"/>
      <c r="BL73" s="27"/>
      <c r="BM73" s="27"/>
      <c r="BN73" s="27"/>
      <c r="BO73" s="26"/>
      <c r="BP73" s="26"/>
      <c r="BQ73" s="27"/>
      <c r="BR73" s="27"/>
      <c r="BS73" s="26"/>
      <c r="BT73" s="26"/>
      <c r="BU73" s="27"/>
      <c r="BV73" s="27"/>
      <c r="BW73" s="26"/>
      <c r="BX73" s="26"/>
      <c r="BY73" s="27"/>
      <c r="BZ73" s="27"/>
      <c r="CA73" s="26"/>
      <c r="CB73" s="26"/>
      <c r="CC73" s="27"/>
      <c r="CD73" s="27"/>
      <c r="CE73" s="26"/>
      <c r="CF73" s="26"/>
      <c r="CG73" s="27"/>
      <c r="CH73" s="27"/>
      <c r="CI73" s="26"/>
      <c r="CJ73" s="27"/>
      <c r="CK73" s="27"/>
      <c r="CL73" s="27"/>
      <c r="CM73" s="26"/>
      <c r="CN73" s="26"/>
      <c r="CO73" s="27"/>
      <c r="CP73" s="27"/>
      <c r="CQ73" s="26"/>
      <c r="CR73" s="26"/>
      <c r="CS73" s="27"/>
      <c r="CT73" s="27"/>
      <c r="CU73" s="326"/>
      <c r="CV73" s="326"/>
      <c r="CW73" s="27"/>
      <c r="CX73" s="27"/>
      <c r="CY73" s="26"/>
      <c r="CZ73" s="26"/>
      <c r="DA73" s="27"/>
      <c r="DB73" s="27"/>
      <c r="DC73" s="26"/>
      <c r="DD73" s="26"/>
      <c r="DE73" s="27"/>
      <c r="DF73" s="27"/>
      <c r="DG73" s="26"/>
      <c r="DH73" s="26"/>
      <c r="DI73" s="27"/>
      <c r="DJ73" s="27"/>
      <c r="DK73" s="26"/>
      <c r="DL73" s="26"/>
      <c r="DM73" s="27"/>
      <c r="DN73" s="27"/>
      <c r="DO73" s="26"/>
      <c r="DP73" s="26"/>
      <c r="DQ73" s="27"/>
      <c r="DR73" s="27"/>
      <c r="DS73" s="26"/>
      <c r="DT73" s="26"/>
      <c r="DU73" s="27"/>
      <c r="DV73" s="27"/>
      <c r="DW73" s="26"/>
      <c r="DX73" s="26"/>
      <c r="DY73" s="27"/>
      <c r="DZ73" s="27"/>
      <c r="EA73" s="26"/>
      <c r="EB73" s="26"/>
      <c r="EC73" s="27"/>
      <c r="ED73" s="27"/>
      <c r="EE73" s="26"/>
      <c r="EF73" s="27"/>
      <c r="EG73" s="27"/>
      <c r="EH73" s="27"/>
      <c r="EI73" s="26"/>
      <c r="EJ73" s="27"/>
      <c r="EK73" s="27"/>
      <c r="EL73" s="27"/>
      <c r="EM73" s="26"/>
      <c r="EN73" s="27"/>
      <c r="EO73" s="27"/>
      <c r="EP73" s="27"/>
      <c r="EQ73" s="26"/>
      <c r="ER73" s="26"/>
      <c r="ES73" s="27"/>
      <c r="ET73" s="27"/>
      <c r="EU73" s="26"/>
      <c r="EV73" s="26"/>
      <c r="EW73" s="27"/>
      <c r="EX73" s="27"/>
      <c r="EY73" s="26"/>
      <c r="EZ73" s="26"/>
      <c r="FA73" s="27"/>
      <c r="FB73" s="27"/>
      <c r="FC73" s="26"/>
      <c r="FD73" s="26"/>
      <c r="FE73" s="27"/>
      <c r="FF73" s="27"/>
      <c r="FG73" s="26"/>
      <c r="FH73" s="27"/>
      <c r="FI73" s="27"/>
      <c r="FJ73" s="27"/>
      <c r="FK73" s="26"/>
      <c r="FL73" s="27"/>
      <c r="FM73" s="27">
        <v>50000</v>
      </c>
      <c r="FN73" s="27">
        <v>50000</v>
      </c>
      <c r="FO73" s="26">
        <f>FN73/FM73*100</f>
        <v>100</v>
      </c>
      <c r="FP73" s="27"/>
      <c r="FQ73" s="27"/>
      <c r="FR73" s="27"/>
      <c r="FS73" s="26"/>
      <c r="FT73" s="27"/>
      <c r="FU73" s="27"/>
      <c r="FV73" s="27"/>
      <c r="FW73" s="26"/>
      <c r="FX73" s="27"/>
      <c r="FY73" s="27"/>
      <c r="FZ73" s="27"/>
      <c r="GA73" s="26"/>
      <c r="GB73" s="27"/>
      <c r="GC73" s="27"/>
      <c r="GD73" s="27"/>
      <c r="GE73" s="26"/>
      <c r="GF73" s="27"/>
      <c r="GG73" s="27"/>
      <c r="GH73" s="27"/>
      <c r="GI73" s="26"/>
      <c r="GJ73" s="27"/>
      <c r="GK73" s="27"/>
      <c r="GL73" s="27"/>
      <c r="GM73" s="26"/>
      <c r="GN73" s="27"/>
      <c r="GO73" s="27"/>
      <c r="GP73" s="27"/>
      <c r="GQ73" s="26"/>
      <c r="GR73" s="27"/>
      <c r="GS73" s="27"/>
      <c r="GT73" s="27"/>
      <c r="GU73" s="26"/>
      <c r="GV73" s="27"/>
      <c r="GW73" s="27">
        <v>30000</v>
      </c>
      <c r="GX73" s="27"/>
      <c r="GY73" s="26">
        <f t="shared" si="77"/>
        <v>0</v>
      </c>
      <c r="GZ73" s="27"/>
      <c r="HA73" s="27">
        <v>10000</v>
      </c>
      <c r="HB73" s="27"/>
      <c r="HC73" s="26"/>
      <c r="HD73" s="27"/>
      <c r="HE73" s="27"/>
      <c r="HF73" s="27"/>
      <c r="HG73" s="26"/>
      <c r="HH73" s="27"/>
      <c r="HI73" s="27"/>
      <c r="HJ73" s="27"/>
      <c r="HK73" s="26"/>
      <c r="HL73" s="27"/>
      <c r="HM73" s="27"/>
      <c r="HN73" s="27"/>
      <c r="HO73" s="26"/>
      <c r="HP73" s="27"/>
      <c r="HQ73" s="27"/>
      <c r="HR73" s="27"/>
      <c r="HS73" s="26"/>
      <c r="HT73" s="27"/>
      <c r="HU73" s="27"/>
      <c r="HV73" s="27"/>
      <c r="HW73" s="26"/>
      <c r="HX73" s="27"/>
      <c r="HY73" s="27"/>
      <c r="HZ73" s="27"/>
      <c r="IA73" s="26"/>
      <c r="IB73" s="27"/>
      <c r="IC73" s="27"/>
      <c r="ID73" s="27"/>
      <c r="IE73" s="26"/>
      <c r="IF73" s="27"/>
      <c r="IG73" s="27"/>
      <c r="IH73" s="27"/>
      <c r="II73" s="26"/>
      <c r="IJ73" s="27"/>
      <c r="IK73" s="27"/>
      <c r="IL73" s="27"/>
      <c r="IM73" s="26"/>
      <c r="IN73" s="27"/>
      <c r="IO73" s="27"/>
      <c r="IP73" s="27"/>
      <c r="IQ73" s="26"/>
      <c r="IR73" s="27"/>
      <c r="IS73" s="27"/>
      <c r="IT73" s="27"/>
      <c r="IU73" s="26"/>
      <c r="IV73" s="27"/>
      <c r="IW73" s="27"/>
      <c r="IX73" s="27"/>
      <c r="IY73" s="26"/>
      <c r="IZ73" s="27"/>
      <c r="JA73" s="27"/>
      <c r="JB73" s="27"/>
      <c r="JC73" s="26"/>
      <c r="JD73" s="27"/>
      <c r="JE73" s="27"/>
      <c r="JF73" s="27"/>
      <c r="JG73" s="26"/>
      <c r="JH73" s="27"/>
      <c r="JI73" s="27"/>
      <c r="JJ73" s="27"/>
      <c r="JK73" s="26"/>
      <c r="JL73" s="27"/>
      <c r="JM73" s="27"/>
      <c r="JN73" s="27"/>
      <c r="JO73" s="26"/>
      <c r="JP73" s="27"/>
      <c r="JQ73" s="27"/>
      <c r="JR73" s="27"/>
      <c r="JS73" s="26"/>
      <c r="JT73" s="27"/>
      <c r="JU73" s="27"/>
      <c r="JV73" s="27"/>
      <c r="JW73" s="26"/>
      <c r="JX73" s="27"/>
      <c r="JY73" s="27"/>
      <c r="JZ73" s="27"/>
      <c r="KA73" s="26"/>
      <c r="KB73" s="27"/>
      <c r="KC73" s="27"/>
      <c r="KD73" s="27"/>
      <c r="KE73" s="26"/>
      <c r="KF73" s="27"/>
      <c r="KG73" s="27"/>
      <c r="KH73" s="27"/>
      <c r="KI73" s="26"/>
      <c r="KJ73" s="27"/>
      <c r="KK73" s="27"/>
      <c r="KL73" s="27"/>
      <c r="KM73" s="26"/>
      <c r="KN73" s="27"/>
      <c r="KO73" s="27"/>
      <c r="KP73" s="27"/>
      <c r="KQ73" s="26"/>
      <c r="KR73" s="27"/>
      <c r="KS73" s="27"/>
      <c r="KT73" s="27"/>
      <c r="KU73" s="26"/>
      <c r="KV73" s="27"/>
      <c r="KW73" s="27"/>
      <c r="KX73" s="27"/>
      <c r="KY73" s="26"/>
      <c r="KZ73" s="27"/>
      <c r="LA73" s="27"/>
      <c r="LB73" s="27"/>
      <c r="LC73" s="26"/>
      <c r="LD73" s="27"/>
      <c r="LE73" s="27"/>
      <c r="LF73" s="27"/>
      <c r="LG73" s="26"/>
      <c r="LH73" s="27"/>
      <c r="LI73" s="27"/>
      <c r="LJ73" s="27"/>
      <c r="LK73" s="26"/>
      <c r="LL73" s="27"/>
      <c r="LM73" s="27"/>
      <c r="LN73" s="27"/>
      <c r="LO73" s="26"/>
      <c r="LP73" s="27"/>
      <c r="LQ73" s="27"/>
      <c r="LR73" s="27"/>
      <c r="LS73" s="26"/>
      <c r="LT73" s="27"/>
      <c r="LU73" s="27"/>
      <c r="LV73" s="27"/>
      <c r="LW73" s="26"/>
      <c r="LX73" s="27"/>
      <c r="LY73" s="27"/>
      <c r="LZ73" s="27"/>
      <c r="MA73" s="26"/>
    </row>
    <row r="74" spans="1:339" ht="15.75" x14ac:dyDescent="0.25">
      <c r="A74" s="22" t="s">
        <v>382</v>
      </c>
      <c r="B74" s="30">
        <f t="shared" si="23"/>
        <v>0</v>
      </c>
      <c r="C74" s="30">
        <f t="shared" si="16"/>
        <v>0</v>
      </c>
      <c r="D74" s="30">
        <f t="shared" si="34"/>
        <v>0</v>
      </c>
      <c r="E74" s="30">
        <f t="shared" si="35"/>
        <v>0</v>
      </c>
      <c r="F74" s="30">
        <f t="shared" si="17"/>
        <v>0</v>
      </c>
      <c r="G74" s="27"/>
      <c r="H74" s="30"/>
      <c r="I74" s="30"/>
      <c r="J74" s="30"/>
      <c r="K74" s="30"/>
      <c r="L74" s="27"/>
      <c r="M74" s="27"/>
      <c r="N74" s="27"/>
      <c r="O74" s="27"/>
      <c r="P74" s="27"/>
      <c r="Q74" s="27"/>
      <c r="R74" s="27"/>
      <c r="S74" s="26"/>
      <c r="T74" s="27"/>
      <c r="U74" s="27"/>
      <c r="V74" s="27"/>
      <c r="W74" s="26"/>
      <c r="X74" s="27"/>
      <c r="Y74" s="27"/>
      <c r="Z74" s="27"/>
      <c r="AA74" s="26"/>
      <c r="AB74" s="27"/>
      <c r="AC74" s="27"/>
      <c r="AD74" s="27"/>
      <c r="AE74" s="26"/>
      <c r="AF74" s="26"/>
      <c r="AG74" s="27"/>
      <c r="AH74" s="27"/>
      <c r="AI74" s="27"/>
      <c r="AJ74" s="27"/>
      <c r="AK74" s="27"/>
      <c r="AL74" s="27"/>
      <c r="AM74" s="27"/>
      <c r="AN74" s="27"/>
      <c r="AO74" s="27"/>
      <c r="AP74" s="27"/>
      <c r="AQ74" s="26"/>
      <c r="AR74" s="26"/>
      <c r="AS74" s="27"/>
      <c r="AT74" s="27"/>
      <c r="AU74" s="26"/>
      <c r="AV74" s="26"/>
      <c r="AW74" s="27"/>
      <c r="AX74" s="27"/>
      <c r="AY74" s="26"/>
      <c r="AZ74" s="26"/>
      <c r="BA74" s="27"/>
      <c r="BB74" s="27"/>
      <c r="BC74" s="26"/>
      <c r="BD74" s="26"/>
      <c r="BE74" s="27"/>
      <c r="BF74" s="27"/>
      <c r="BG74" s="26"/>
      <c r="BH74" s="27"/>
      <c r="BI74" s="27"/>
      <c r="BJ74" s="27"/>
      <c r="BK74" s="26"/>
      <c r="BL74" s="27"/>
      <c r="BM74" s="27"/>
      <c r="BN74" s="27"/>
      <c r="BO74" s="26"/>
      <c r="BP74" s="26"/>
      <c r="BQ74" s="27"/>
      <c r="BR74" s="27"/>
      <c r="BS74" s="26"/>
      <c r="BT74" s="26"/>
      <c r="BU74" s="27"/>
      <c r="BV74" s="27"/>
      <c r="BW74" s="26"/>
      <c r="BX74" s="26"/>
      <c r="BY74" s="27"/>
      <c r="BZ74" s="27"/>
      <c r="CA74" s="26"/>
      <c r="CB74" s="26"/>
      <c r="CC74" s="27"/>
      <c r="CD74" s="27"/>
      <c r="CE74" s="26"/>
      <c r="CF74" s="26"/>
      <c r="CG74" s="27"/>
      <c r="CH74" s="27"/>
      <c r="CI74" s="26"/>
      <c r="CJ74" s="27"/>
      <c r="CK74" s="27"/>
      <c r="CL74" s="27"/>
      <c r="CM74" s="26"/>
      <c r="CN74" s="26"/>
      <c r="CO74" s="27"/>
      <c r="CP74" s="27"/>
      <c r="CQ74" s="26"/>
      <c r="CR74" s="26"/>
      <c r="CS74" s="27"/>
      <c r="CT74" s="27"/>
      <c r="CU74" s="326"/>
      <c r="CV74" s="326"/>
      <c r="CW74" s="27"/>
      <c r="CX74" s="27"/>
      <c r="CY74" s="26"/>
      <c r="CZ74" s="26"/>
      <c r="DA74" s="27"/>
      <c r="DB74" s="27"/>
      <c r="DC74" s="26"/>
      <c r="DD74" s="26"/>
      <c r="DE74" s="27"/>
      <c r="DF74" s="27"/>
      <c r="DG74" s="26"/>
      <c r="DH74" s="26"/>
      <c r="DI74" s="27"/>
      <c r="DJ74" s="27"/>
      <c r="DK74" s="26"/>
      <c r="DL74" s="26"/>
      <c r="DM74" s="27"/>
      <c r="DN74" s="27"/>
      <c r="DO74" s="26"/>
      <c r="DP74" s="26"/>
      <c r="DQ74" s="27"/>
      <c r="DR74" s="27"/>
      <c r="DS74" s="26"/>
      <c r="DT74" s="26"/>
      <c r="DU74" s="27"/>
      <c r="DV74" s="27"/>
      <c r="DW74" s="26"/>
      <c r="DX74" s="26"/>
      <c r="DY74" s="27"/>
      <c r="DZ74" s="27"/>
      <c r="EA74" s="26"/>
      <c r="EB74" s="26"/>
      <c r="EC74" s="27"/>
      <c r="ED74" s="27"/>
      <c r="EE74" s="26"/>
      <c r="EF74" s="27"/>
      <c r="EG74" s="27"/>
      <c r="EH74" s="27"/>
      <c r="EI74" s="26"/>
      <c r="EJ74" s="27"/>
      <c r="EK74" s="27"/>
      <c r="EL74" s="27"/>
      <c r="EM74" s="26"/>
      <c r="EN74" s="27"/>
      <c r="EO74" s="27"/>
      <c r="EP74" s="27"/>
      <c r="EQ74" s="26"/>
      <c r="ER74" s="26"/>
      <c r="ES74" s="27"/>
      <c r="ET74" s="27"/>
      <c r="EU74" s="26"/>
      <c r="EV74" s="26"/>
      <c r="EW74" s="27"/>
      <c r="EX74" s="27"/>
      <c r="EY74" s="26"/>
      <c r="EZ74" s="26"/>
      <c r="FA74" s="27"/>
      <c r="FB74" s="27"/>
      <c r="FC74" s="26"/>
      <c r="FD74" s="26"/>
      <c r="FE74" s="27"/>
      <c r="FF74" s="27"/>
      <c r="FG74" s="26"/>
      <c r="FH74" s="27"/>
      <c r="FI74" s="27"/>
      <c r="FJ74" s="27"/>
      <c r="FK74" s="26"/>
      <c r="FL74" s="27"/>
      <c r="FM74" s="27"/>
      <c r="FN74" s="27"/>
      <c r="FO74" s="26"/>
      <c r="FP74" s="27"/>
      <c r="FQ74" s="27"/>
      <c r="FR74" s="27"/>
      <c r="FS74" s="26"/>
      <c r="FT74" s="27"/>
      <c r="FU74" s="27"/>
      <c r="FV74" s="27"/>
      <c r="FW74" s="26"/>
      <c r="FX74" s="27"/>
      <c r="FY74" s="27"/>
      <c r="FZ74" s="27"/>
      <c r="GA74" s="26"/>
      <c r="GB74" s="27"/>
      <c r="GC74" s="27"/>
      <c r="GD74" s="27"/>
      <c r="GE74" s="26"/>
      <c r="GF74" s="27"/>
      <c r="GG74" s="27"/>
      <c r="GH74" s="27"/>
      <c r="GI74" s="26"/>
      <c r="GJ74" s="27"/>
      <c r="GK74" s="27"/>
      <c r="GL74" s="27"/>
      <c r="GM74" s="26"/>
      <c r="GN74" s="27"/>
      <c r="GO74" s="27"/>
      <c r="GP74" s="27"/>
      <c r="GQ74" s="26"/>
      <c r="GR74" s="27"/>
      <c r="GS74" s="27"/>
      <c r="GT74" s="27"/>
      <c r="GU74" s="26"/>
      <c r="GV74" s="27"/>
      <c r="GW74" s="27"/>
      <c r="GX74" s="27"/>
      <c r="GY74" s="26"/>
      <c r="GZ74" s="27"/>
      <c r="HA74" s="27"/>
      <c r="HB74" s="27"/>
      <c r="HC74" s="26"/>
      <c r="HD74" s="27"/>
      <c r="HE74" s="27"/>
      <c r="HF74" s="27"/>
      <c r="HG74" s="26"/>
      <c r="HH74" s="27"/>
      <c r="HI74" s="27"/>
      <c r="HJ74" s="27"/>
      <c r="HK74" s="26"/>
      <c r="HL74" s="27"/>
      <c r="HM74" s="27"/>
      <c r="HN74" s="27"/>
      <c r="HO74" s="26"/>
      <c r="HP74" s="27"/>
      <c r="HQ74" s="27"/>
      <c r="HR74" s="27"/>
      <c r="HS74" s="26"/>
      <c r="HT74" s="27"/>
      <c r="HU74" s="27"/>
      <c r="HV74" s="27"/>
      <c r="HW74" s="26"/>
      <c r="HX74" s="27"/>
      <c r="HY74" s="27"/>
      <c r="HZ74" s="27"/>
      <c r="IA74" s="26"/>
      <c r="IB74" s="27"/>
      <c r="IC74" s="27"/>
      <c r="ID74" s="27"/>
      <c r="IE74" s="26"/>
      <c r="IF74" s="27"/>
      <c r="IG74" s="27"/>
      <c r="IH74" s="27"/>
      <c r="II74" s="26"/>
      <c r="IJ74" s="27"/>
      <c r="IK74" s="27"/>
      <c r="IL74" s="27"/>
      <c r="IM74" s="26"/>
      <c r="IN74" s="27"/>
      <c r="IO74" s="27"/>
      <c r="IP74" s="27"/>
      <c r="IQ74" s="26"/>
      <c r="IR74" s="27"/>
      <c r="IS74" s="27"/>
      <c r="IT74" s="27"/>
      <c r="IU74" s="26"/>
      <c r="IV74" s="27"/>
      <c r="IW74" s="27"/>
      <c r="IX74" s="27"/>
      <c r="IY74" s="26"/>
      <c r="IZ74" s="27"/>
      <c r="JA74" s="27"/>
      <c r="JB74" s="27"/>
      <c r="JC74" s="26"/>
      <c r="JD74" s="27"/>
      <c r="JE74" s="27"/>
      <c r="JF74" s="27"/>
      <c r="JG74" s="26"/>
      <c r="JH74" s="27"/>
      <c r="JI74" s="27"/>
      <c r="JJ74" s="27"/>
      <c r="JK74" s="26"/>
      <c r="JL74" s="27"/>
      <c r="JM74" s="27"/>
      <c r="JN74" s="27"/>
      <c r="JO74" s="26"/>
      <c r="JP74" s="27"/>
      <c r="JQ74" s="27"/>
      <c r="JR74" s="27"/>
      <c r="JS74" s="26"/>
      <c r="JT74" s="27"/>
      <c r="JU74" s="27"/>
      <c r="JV74" s="27"/>
      <c r="JW74" s="26"/>
      <c r="JX74" s="27"/>
      <c r="JY74" s="27"/>
      <c r="JZ74" s="27"/>
      <c r="KA74" s="26"/>
      <c r="KB74" s="27"/>
      <c r="KC74" s="27"/>
      <c r="KD74" s="27"/>
      <c r="KE74" s="26"/>
      <c r="KF74" s="27"/>
      <c r="KG74" s="27"/>
      <c r="KH74" s="27"/>
      <c r="KI74" s="26"/>
      <c r="KJ74" s="27"/>
      <c r="KK74" s="27"/>
      <c r="KL74" s="27"/>
      <c r="KM74" s="26"/>
      <c r="KN74" s="27"/>
      <c r="KO74" s="27"/>
      <c r="KP74" s="27"/>
      <c r="KQ74" s="26"/>
      <c r="KR74" s="27"/>
      <c r="KS74" s="27"/>
      <c r="KT74" s="27"/>
      <c r="KU74" s="26"/>
      <c r="KV74" s="27"/>
      <c r="KW74" s="27"/>
      <c r="KX74" s="27"/>
      <c r="KY74" s="26"/>
      <c r="KZ74" s="27"/>
      <c r="LA74" s="27"/>
      <c r="LB74" s="27"/>
      <c r="LC74" s="26"/>
      <c r="LD74" s="27"/>
      <c r="LE74" s="27"/>
      <c r="LF74" s="27"/>
      <c r="LG74" s="26"/>
      <c r="LH74" s="27"/>
      <c r="LI74" s="27"/>
      <c r="LJ74" s="27"/>
      <c r="LK74" s="26"/>
      <c r="LL74" s="27"/>
      <c r="LM74" s="27"/>
      <c r="LN74" s="27"/>
      <c r="LO74" s="26"/>
      <c r="LP74" s="27"/>
      <c r="LQ74" s="27"/>
      <c r="LR74" s="27"/>
      <c r="LS74" s="26"/>
      <c r="LT74" s="27"/>
      <c r="LU74" s="27"/>
      <c r="LV74" s="27"/>
      <c r="LW74" s="26"/>
      <c r="LX74" s="27"/>
      <c r="LY74" s="27"/>
      <c r="LZ74" s="27"/>
      <c r="MA74" s="26"/>
    </row>
    <row r="75" spans="1:339" ht="15.75" x14ac:dyDescent="0.25">
      <c r="A75" s="22" t="s">
        <v>386</v>
      </c>
      <c r="B75" s="30">
        <f t="shared" si="23"/>
        <v>0</v>
      </c>
      <c r="C75" s="30">
        <f t="shared" ref="C75:C138" si="142">I75+M75+Q75+U75+Y75+AC75+AG75+AK75+AO75+AS75+AW75+BA75+BE75+BI75+BM75+BQ75+BU75+BY75+CC75+CG75+CK75+CO75+CS75+CW75+DA75+DE75+DI75+DM75+DQ75+DU75+DY75+EC75+EG75+EK75+EO75+ES75+EW75+FA75+FE75+FI75+FM75+FQ75+FU75+FY75+GC75+GG75+GK75+GO75+GS75+GW75+HA75+HE75+HI75+HM75+HQ75+HU75+HY75+IC75+IG75+IK75+IO75+IS75+IW75+JA75+JE75+JI75+JM75+JQ75+JU75+JY75+KC75+KG75+KK75+KO75+KS75+KW75+LA75+LE75+LI75+LM75+LQ75+LU75+LY75</f>
        <v>1037.86187</v>
      </c>
      <c r="D75" s="30">
        <f t="shared" si="34"/>
        <v>0</v>
      </c>
      <c r="E75" s="30">
        <f t="shared" si="35"/>
        <v>1037.86187</v>
      </c>
      <c r="F75" s="30">
        <f t="shared" ref="F75:F138" si="143">J75+N75+R75+V75+Z75+AD75+AH75+AL75+AP75+AT75+AX75+BB75+BF75+BJ75+BN75+BR75+BV75+BZ75+CD75+CH75+CL75+CP75+CT75+CX75+DB75+DF75+DJ75+DN75+DR75+DV75+DZ75+ED75+EH75+EL75+EP75+ET75+EX75+FB75+FF75+FJ75+FN75+FR75+FV75+FZ75+GD75+GH75+GL75+GP75+GT75+GX75+HB75+HF75+HJ75+HN75+HR75+HV75+HZ75+ID75+IH75+IL75+IP75+IT75+IX75+JB75+JF75+JJ75+JN75+JR75+JV75+JZ75+KD75+KH75+KL75+KP75+KT75+KX75+LB75+LF75+LJ75+LN75+LR75+LV75+LZ75</f>
        <v>1037.86187</v>
      </c>
      <c r="G75" s="27">
        <f t="shared" si="134"/>
        <v>100</v>
      </c>
      <c r="H75" s="30"/>
      <c r="I75" s="30"/>
      <c r="J75" s="30"/>
      <c r="K75" s="30"/>
      <c r="L75" s="27"/>
      <c r="M75" s="27"/>
      <c r="N75" s="27"/>
      <c r="O75" s="27"/>
      <c r="P75" s="27"/>
      <c r="Q75" s="27"/>
      <c r="R75" s="27"/>
      <c r="S75" s="26"/>
      <c r="T75" s="27"/>
      <c r="U75" s="27"/>
      <c r="V75" s="27"/>
      <c r="W75" s="26"/>
      <c r="X75" s="27"/>
      <c r="Y75" s="27"/>
      <c r="Z75" s="27"/>
      <c r="AA75" s="26"/>
      <c r="AB75" s="27"/>
      <c r="AC75" s="27"/>
      <c r="AD75" s="27"/>
      <c r="AE75" s="26"/>
      <c r="AF75" s="26"/>
      <c r="AG75" s="27"/>
      <c r="AH75" s="27"/>
      <c r="AI75" s="27"/>
      <c r="AJ75" s="27"/>
      <c r="AK75" s="27"/>
      <c r="AL75" s="27"/>
      <c r="AM75" s="27"/>
      <c r="AN75" s="27"/>
      <c r="AO75" s="27"/>
      <c r="AP75" s="27"/>
      <c r="AQ75" s="26"/>
      <c r="AR75" s="26"/>
      <c r="AS75" s="27"/>
      <c r="AT75" s="27"/>
      <c r="AU75" s="26"/>
      <c r="AV75" s="26"/>
      <c r="AW75" s="27"/>
      <c r="AX75" s="27"/>
      <c r="AY75" s="26"/>
      <c r="AZ75" s="26"/>
      <c r="BA75" s="27"/>
      <c r="BB75" s="27"/>
      <c r="BC75" s="26"/>
      <c r="BD75" s="26"/>
      <c r="BE75" s="27"/>
      <c r="BF75" s="27"/>
      <c r="BG75" s="26"/>
      <c r="BH75" s="27"/>
      <c r="BI75" s="27"/>
      <c r="BJ75" s="27"/>
      <c r="BK75" s="26"/>
      <c r="BL75" s="27"/>
      <c r="BM75" s="27"/>
      <c r="BN75" s="27"/>
      <c r="BO75" s="26"/>
      <c r="BP75" s="26"/>
      <c r="BQ75" s="27"/>
      <c r="BR75" s="27"/>
      <c r="BS75" s="26"/>
      <c r="BT75" s="26"/>
      <c r="BU75" s="27"/>
      <c r="BV75" s="27"/>
      <c r="BW75" s="26"/>
      <c r="BX75" s="26"/>
      <c r="BY75" s="27"/>
      <c r="BZ75" s="27"/>
      <c r="CA75" s="26"/>
      <c r="CB75" s="26"/>
      <c r="CC75" s="27"/>
      <c r="CD75" s="27"/>
      <c r="CE75" s="26"/>
      <c r="CF75" s="26"/>
      <c r="CG75" s="27"/>
      <c r="CH75" s="27"/>
      <c r="CI75" s="26"/>
      <c r="CJ75" s="27"/>
      <c r="CK75" s="27"/>
      <c r="CL75" s="27"/>
      <c r="CM75" s="26"/>
      <c r="CN75" s="26"/>
      <c r="CO75" s="27"/>
      <c r="CP75" s="27"/>
      <c r="CQ75" s="26"/>
      <c r="CR75" s="26"/>
      <c r="CS75" s="27"/>
      <c r="CT75" s="27"/>
      <c r="CU75" s="326"/>
      <c r="CV75" s="326"/>
      <c r="CW75" s="27"/>
      <c r="CX75" s="27"/>
      <c r="CY75" s="26"/>
      <c r="CZ75" s="26"/>
      <c r="DA75" s="27"/>
      <c r="DB75" s="27"/>
      <c r="DC75" s="26"/>
      <c r="DD75" s="26"/>
      <c r="DE75" s="27"/>
      <c r="DF75" s="27"/>
      <c r="DG75" s="26"/>
      <c r="DH75" s="26"/>
      <c r="DI75" s="27"/>
      <c r="DJ75" s="27"/>
      <c r="DK75" s="26"/>
      <c r="DL75" s="26"/>
      <c r="DM75" s="27"/>
      <c r="DN75" s="27"/>
      <c r="DO75" s="26"/>
      <c r="DP75" s="26"/>
      <c r="DQ75" s="27"/>
      <c r="DR75" s="27"/>
      <c r="DS75" s="26"/>
      <c r="DT75" s="26"/>
      <c r="DU75" s="27"/>
      <c r="DV75" s="27"/>
      <c r="DW75" s="26"/>
      <c r="DX75" s="26"/>
      <c r="DY75" s="27"/>
      <c r="DZ75" s="27"/>
      <c r="EA75" s="26"/>
      <c r="EB75" s="26"/>
      <c r="EC75" s="27"/>
      <c r="ED75" s="27"/>
      <c r="EE75" s="26"/>
      <c r="EF75" s="27"/>
      <c r="EG75" s="27"/>
      <c r="EH75" s="27"/>
      <c r="EI75" s="26"/>
      <c r="EJ75" s="27"/>
      <c r="EK75" s="27"/>
      <c r="EL75" s="27"/>
      <c r="EM75" s="26"/>
      <c r="EN75" s="27"/>
      <c r="EO75" s="27"/>
      <c r="EP75" s="27"/>
      <c r="EQ75" s="26"/>
      <c r="ER75" s="26"/>
      <c r="ES75" s="27"/>
      <c r="ET75" s="27"/>
      <c r="EU75" s="26"/>
      <c r="EV75" s="26"/>
      <c r="EW75" s="27"/>
      <c r="EX75" s="27"/>
      <c r="EY75" s="26"/>
      <c r="EZ75" s="26"/>
      <c r="FA75" s="27"/>
      <c r="FB75" s="27"/>
      <c r="FC75" s="26"/>
      <c r="FD75" s="26"/>
      <c r="FE75" s="27"/>
      <c r="FF75" s="27"/>
      <c r="FG75" s="26"/>
      <c r="FH75" s="27"/>
      <c r="FI75" s="27"/>
      <c r="FJ75" s="27"/>
      <c r="FK75" s="26"/>
      <c r="FL75" s="27"/>
      <c r="FM75" s="27"/>
      <c r="FN75" s="27"/>
      <c r="FO75" s="26"/>
      <c r="FP75" s="27"/>
      <c r="FQ75" s="27">
        <v>1037.86187</v>
      </c>
      <c r="FR75" s="27">
        <v>1037.86187</v>
      </c>
      <c r="FS75" s="26">
        <f t="shared" ref="FS75" si="144">FR75/FQ75*100</f>
        <v>100</v>
      </c>
      <c r="FT75" s="27"/>
      <c r="FU75" s="27"/>
      <c r="FV75" s="27"/>
      <c r="FW75" s="26"/>
      <c r="FX75" s="27"/>
      <c r="FY75" s="27"/>
      <c r="FZ75" s="27"/>
      <c r="GA75" s="26"/>
      <c r="GB75" s="27"/>
      <c r="GC75" s="27"/>
      <c r="GD75" s="27"/>
      <c r="GE75" s="26"/>
      <c r="GF75" s="27"/>
      <c r="GG75" s="27"/>
      <c r="GH75" s="27"/>
      <c r="GI75" s="26"/>
      <c r="GJ75" s="27"/>
      <c r="GK75" s="27"/>
      <c r="GL75" s="27"/>
      <c r="GM75" s="26"/>
      <c r="GN75" s="27"/>
      <c r="GO75" s="27"/>
      <c r="GP75" s="27"/>
      <c r="GQ75" s="26"/>
      <c r="GR75" s="27"/>
      <c r="GS75" s="27"/>
      <c r="GT75" s="27"/>
      <c r="GU75" s="26"/>
      <c r="GV75" s="27"/>
      <c r="GW75" s="27"/>
      <c r="GX75" s="27"/>
      <c r="GY75" s="26"/>
      <c r="GZ75" s="27"/>
      <c r="HA75" s="27"/>
      <c r="HB75" s="27"/>
      <c r="HC75" s="26"/>
      <c r="HD75" s="27"/>
      <c r="HE75" s="27"/>
      <c r="HF75" s="27"/>
      <c r="HG75" s="26"/>
      <c r="HH75" s="27"/>
      <c r="HI75" s="27"/>
      <c r="HJ75" s="27"/>
      <c r="HK75" s="26"/>
      <c r="HL75" s="27"/>
      <c r="HM75" s="27"/>
      <c r="HN75" s="27"/>
      <c r="HO75" s="26"/>
      <c r="HP75" s="27"/>
      <c r="HQ75" s="27"/>
      <c r="HR75" s="27"/>
      <c r="HS75" s="26"/>
      <c r="HT75" s="27"/>
      <c r="HU75" s="27"/>
      <c r="HV75" s="27"/>
      <c r="HW75" s="26"/>
      <c r="HX75" s="27"/>
      <c r="HY75" s="27"/>
      <c r="HZ75" s="27"/>
      <c r="IA75" s="26"/>
      <c r="IB75" s="27"/>
      <c r="IC75" s="27"/>
      <c r="ID75" s="27"/>
      <c r="IE75" s="26"/>
      <c r="IF75" s="27"/>
      <c r="IG75" s="27"/>
      <c r="IH75" s="27"/>
      <c r="II75" s="26"/>
      <c r="IJ75" s="27"/>
      <c r="IK75" s="27"/>
      <c r="IL75" s="27"/>
      <c r="IM75" s="26"/>
      <c r="IN75" s="27"/>
      <c r="IO75" s="27"/>
      <c r="IP75" s="27"/>
      <c r="IQ75" s="26"/>
      <c r="IR75" s="27"/>
      <c r="IS75" s="27"/>
      <c r="IT75" s="27"/>
      <c r="IU75" s="26"/>
      <c r="IV75" s="27"/>
      <c r="IW75" s="27"/>
      <c r="IX75" s="27"/>
      <c r="IY75" s="26"/>
      <c r="IZ75" s="27"/>
      <c r="JA75" s="27"/>
      <c r="JB75" s="27"/>
      <c r="JC75" s="26"/>
      <c r="JD75" s="27"/>
      <c r="JE75" s="27"/>
      <c r="JF75" s="27"/>
      <c r="JG75" s="26"/>
      <c r="JH75" s="27"/>
      <c r="JI75" s="27"/>
      <c r="JJ75" s="27"/>
      <c r="JK75" s="26"/>
      <c r="JL75" s="27"/>
      <c r="JM75" s="27"/>
      <c r="JN75" s="27"/>
      <c r="JO75" s="26"/>
      <c r="JP75" s="27"/>
      <c r="JQ75" s="27"/>
      <c r="JR75" s="27"/>
      <c r="JS75" s="26"/>
      <c r="JT75" s="27"/>
      <c r="JU75" s="27"/>
      <c r="JV75" s="27"/>
      <c r="JW75" s="26"/>
      <c r="JX75" s="27"/>
      <c r="JY75" s="27"/>
      <c r="JZ75" s="27"/>
      <c r="KA75" s="26"/>
      <c r="KB75" s="27"/>
      <c r="KC75" s="27"/>
      <c r="KD75" s="27"/>
      <c r="KE75" s="26"/>
      <c r="KF75" s="27"/>
      <c r="KG75" s="27"/>
      <c r="KH75" s="27"/>
      <c r="KI75" s="26"/>
      <c r="KJ75" s="27"/>
      <c r="KK75" s="27"/>
      <c r="KL75" s="27"/>
      <c r="KM75" s="26"/>
      <c r="KN75" s="27"/>
      <c r="KO75" s="27"/>
      <c r="KP75" s="27"/>
      <c r="KQ75" s="26"/>
      <c r="KR75" s="27"/>
      <c r="KS75" s="27"/>
      <c r="KT75" s="27"/>
      <c r="KU75" s="26"/>
      <c r="KV75" s="27"/>
      <c r="KW75" s="27"/>
      <c r="KX75" s="27"/>
      <c r="KY75" s="26"/>
      <c r="KZ75" s="27"/>
      <c r="LA75" s="27"/>
      <c r="LB75" s="27"/>
      <c r="LC75" s="26"/>
      <c r="LD75" s="27"/>
      <c r="LE75" s="27"/>
      <c r="LF75" s="27"/>
      <c r="LG75" s="26"/>
      <c r="LH75" s="27"/>
      <c r="LI75" s="27"/>
      <c r="LJ75" s="27"/>
      <c r="LK75" s="26"/>
      <c r="LL75" s="27"/>
      <c r="LM75" s="27"/>
      <c r="LN75" s="27"/>
      <c r="LO75" s="26"/>
      <c r="LP75" s="27"/>
      <c r="LQ75" s="27"/>
      <c r="LR75" s="27"/>
      <c r="LS75" s="26"/>
      <c r="LT75" s="27"/>
      <c r="LU75" s="27"/>
      <c r="LV75" s="27"/>
      <c r="LW75" s="26"/>
      <c r="LX75" s="27"/>
      <c r="LY75" s="27"/>
      <c r="LZ75" s="27"/>
      <c r="MA75" s="26"/>
    </row>
    <row r="76" spans="1:339" s="18" customFormat="1" ht="31.5" x14ac:dyDescent="0.25">
      <c r="A76" s="148" t="s">
        <v>204</v>
      </c>
      <c r="B76" s="75">
        <f t="shared" si="23"/>
        <v>5604.5</v>
      </c>
      <c r="C76" s="75">
        <f t="shared" si="142"/>
        <v>17923.763999999999</v>
      </c>
      <c r="D76" s="75">
        <f t="shared" si="34"/>
        <v>17663.899999999998</v>
      </c>
      <c r="E76" s="75">
        <f t="shared" si="35"/>
        <v>259.86400000000003</v>
      </c>
      <c r="F76" s="75">
        <f t="shared" si="143"/>
        <v>9966.4513599999991</v>
      </c>
      <c r="G76" s="29">
        <f t="shared" si="134"/>
        <v>55.604678570862674</v>
      </c>
      <c r="H76" s="29">
        <f>H77+H78+H79</f>
        <v>0</v>
      </c>
      <c r="I76" s="29">
        <f>I77+I78+I79</f>
        <v>0</v>
      </c>
      <c r="J76" s="29">
        <f>J77+J78+J79</f>
        <v>0</v>
      </c>
      <c r="K76" s="29"/>
      <c r="L76" s="29">
        <f t="shared" ref="L76" si="145">L77+L78+L79</f>
        <v>882.5</v>
      </c>
      <c r="M76" s="29">
        <f t="shared" ref="M76:N76" si="146">M77+M78+M79</f>
        <v>882.5</v>
      </c>
      <c r="N76" s="29">
        <f t="shared" si="146"/>
        <v>882.5</v>
      </c>
      <c r="O76" s="28">
        <f>N76/M76*100</f>
        <v>100</v>
      </c>
      <c r="P76" s="29">
        <f>P77+P78+P79</f>
        <v>398</v>
      </c>
      <c r="Q76" s="29">
        <f>Q77+Q78+Q79</f>
        <v>398</v>
      </c>
      <c r="R76" s="29">
        <f>R77+R78+R79</f>
        <v>276.85097999999999</v>
      </c>
      <c r="S76" s="28">
        <f>R76/Q76*100</f>
        <v>69.560547738693472</v>
      </c>
      <c r="T76" s="29">
        <f>T77+T78+T79</f>
        <v>1703</v>
      </c>
      <c r="U76" s="29">
        <f>U77+U78+U79</f>
        <v>1703</v>
      </c>
      <c r="V76" s="29">
        <f>V77+V78+V79</f>
        <v>1211.6909900000001</v>
      </c>
      <c r="W76" s="28">
        <f>V76/U76*100</f>
        <v>71.150381092190258</v>
      </c>
      <c r="X76" s="29">
        <f>X77+X78+X79</f>
        <v>410</v>
      </c>
      <c r="Y76" s="29">
        <f>Y77+Y78+Y79</f>
        <v>410</v>
      </c>
      <c r="Z76" s="29">
        <f>Z77+Z78+Z79</f>
        <v>157.74163000000001</v>
      </c>
      <c r="AA76" s="28">
        <f>Z76/Y76*100</f>
        <v>38.473568292682927</v>
      </c>
      <c r="AB76" s="29">
        <f>AB77+AB78+AB79</f>
        <v>0</v>
      </c>
      <c r="AC76" s="29">
        <f>AC77+AC78+AC79</f>
        <v>0</v>
      </c>
      <c r="AD76" s="29">
        <f>AD77+AD78+AD79</f>
        <v>0</v>
      </c>
      <c r="AE76" s="28"/>
      <c r="AF76" s="28"/>
      <c r="AG76" s="29">
        <f t="shared" ref="AG76:AM76" si="147">AG77+AG78+AG79</f>
        <v>0</v>
      </c>
      <c r="AH76" s="29">
        <f t="shared" si="147"/>
        <v>0</v>
      </c>
      <c r="AI76" s="29">
        <f t="shared" si="147"/>
        <v>0</v>
      </c>
      <c r="AJ76" s="29">
        <f t="shared" ref="AJ76" si="148">AJ77+AJ78+AJ79</f>
        <v>0</v>
      </c>
      <c r="AK76" s="29">
        <f t="shared" si="147"/>
        <v>0</v>
      </c>
      <c r="AL76" s="29">
        <f t="shared" si="147"/>
        <v>0</v>
      </c>
      <c r="AM76" s="29">
        <f t="shared" si="147"/>
        <v>0</v>
      </c>
      <c r="AN76" s="29">
        <f>AN77+AN78+AN79</f>
        <v>0</v>
      </c>
      <c r="AO76" s="29">
        <f>AO77+AO78+AO79</f>
        <v>1500</v>
      </c>
      <c r="AP76" s="29">
        <f>AP77+AP78+AP79</f>
        <v>1500</v>
      </c>
      <c r="AQ76" s="28">
        <f>AP76/AO76*100</f>
        <v>100</v>
      </c>
      <c r="AR76" s="28"/>
      <c r="AS76" s="29">
        <f>AS77+AS78+AS79</f>
        <v>0</v>
      </c>
      <c r="AT76" s="29">
        <f>AT77+AT78+AT79</f>
        <v>0</v>
      </c>
      <c r="AU76" s="28"/>
      <c r="AV76" s="28"/>
      <c r="AW76" s="29">
        <f>AW77+AW78+AW79</f>
        <v>0</v>
      </c>
      <c r="AX76" s="29">
        <f>AX77+AX78+AX79</f>
        <v>0</v>
      </c>
      <c r="AY76" s="28"/>
      <c r="AZ76" s="28"/>
      <c r="BA76" s="29">
        <f>BA77+BA78+BA79</f>
        <v>0</v>
      </c>
      <c r="BB76" s="29">
        <f>BB77+BB78+BB79</f>
        <v>0</v>
      </c>
      <c r="BC76" s="28"/>
      <c r="BD76" s="28"/>
      <c r="BE76" s="29">
        <f>BE77+BE78+BE79</f>
        <v>0</v>
      </c>
      <c r="BF76" s="29">
        <f>BF77+BF78+BF79</f>
        <v>0</v>
      </c>
      <c r="BG76" s="28"/>
      <c r="BH76" s="29"/>
      <c r="BI76" s="29"/>
      <c r="BJ76" s="29"/>
      <c r="BK76" s="28"/>
      <c r="BL76" s="29">
        <f>BL77+BL78+BL79</f>
        <v>1461</v>
      </c>
      <c r="BM76" s="29">
        <f>BM77+BM78+BM79</f>
        <v>1461</v>
      </c>
      <c r="BN76" s="29">
        <f>BN77+BN78+BN79</f>
        <v>1016.65496</v>
      </c>
      <c r="BO76" s="28">
        <f>BN76/BM76*100</f>
        <v>69.58623956194387</v>
      </c>
      <c r="BP76" s="28"/>
      <c r="BQ76" s="29">
        <f>BQ77+BQ78+BQ79</f>
        <v>0</v>
      </c>
      <c r="BR76" s="29">
        <f>BR77+BR78+BR79</f>
        <v>0</v>
      </c>
      <c r="BS76" s="28"/>
      <c r="BT76" s="28"/>
      <c r="BU76" s="29">
        <f>BU77+BU78+BU79</f>
        <v>0</v>
      </c>
      <c r="BV76" s="29">
        <f>BV77+BV78+BV79</f>
        <v>0</v>
      </c>
      <c r="BW76" s="28"/>
      <c r="BX76" s="28"/>
      <c r="BY76" s="29">
        <f>BY77+BY78+BY79</f>
        <v>0</v>
      </c>
      <c r="BZ76" s="29">
        <f>BZ77+BZ78+BZ79</f>
        <v>0</v>
      </c>
      <c r="CA76" s="28"/>
      <c r="CB76" s="28"/>
      <c r="CC76" s="29">
        <f>CC77+CC78+CC79</f>
        <v>0</v>
      </c>
      <c r="CD76" s="29">
        <f>CD77+CD78+CD79</f>
        <v>0</v>
      </c>
      <c r="CE76" s="28"/>
      <c r="CF76" s="28"/>
      <c r="CG76" s="29">
        <f>CG77+CG78+CG79</f>
        <v>0</v>
      </c>
      <c r="CH76" s="29">
        <f>CH77+CH78+CH79</f>
        <v>0</v>
      </c>
      <c r="CI76" s="28"/>
      <c r="CJ76" s="29">
        <f>CJ77+CJ78+CJ79</f>
        <v>0</v>
      </c>
      <c r="CK76" s="29">
        <f>CK77+CK78+CK79</f>
        <v>0</v>
      </c>
      <c r="CL76" s="29">
        <f>CL77+CL78+CL79</f>
        <v>0</v>
      </c>
      <c r="CM76" s="28"/>
      <c r="CN76" s="28"/>
      <c r="CO76" s="29">
        <f>CO77+CO78+CO79</f>
        <v>0</v>
      </c>
      <c r="CP76" s="29">
        <f>CP77+CP78+CP79</f>
        <v>0</v>
      </c>
      <c r="CQ76" s="28"/>
      <c r="CR76" s="28"/>
      <c r="CS76" s="29">
        <f>CS77+CS78+CS79</f>
        <v>0</v>
      </c>
      <c r="CT76" s="29">
        <f>CT77+CT78+CT79</f>
        <v>0</v>
      </c>
      <c r="CU76" s="165"/>
      <c r="CV76" s="165"/>
      <c r="CW76" s="29">
        <f>CW77+CW78+CW79</f>
        <v>0</v>
      </c>
      <c r="CX76" s="29">
        <f>CX77+CX78+CX79</f>
        <v>0</v>
      </c>
      <c r="CY76" s="28"/>
      <c r="CZ76" s="28"/>
      <c r="DA76" s="29">
        <f>DA77+DA78+DA79</f>
        <v>0</v>
      </c>
      <c r="DB76" s="29">
        <f>DB77+DB78+DB79</f>
        <v>0</v>
      </c>
      <c r="DC76" s="28"/>
      <c r="DD76" s="28"/>
      <c r="DE76" s="29">
        <f>DE77+DE78+DE79</f>
        <v>0</v>
      </c>
      <c r="DF76" s="29">
        <f>DF77+DF78+DF79</f>
        <v>0</v>
      </c>
      <c r="DG76" s="28"/>
      <c r="DH76" s="28"/>
      <c r="DI76" s="29"/>
      <c r="DJ76" s="29"/>
      <c r="DK76" s="28"/>
      <c r="DL76" s="28"/>
      <c r="DM76" s="29">
        <f>DM77+DM78+DM79</f>
        <v>634.4</v>
      </c>
      <c r="DN76" s="29">
        <f>DN77+DN78+DN79</f>
        <v>370.06665000000004</v>
      </c>
      <c r="DO76" s="28">
        <f>DN76/DM76*100</f>
        <v>58.333330706179076</v>
      </c>
      <c r="DP76" s="28"/>
      <c r="DQ76" s="29"/>
      <c r="DR76" s="29"/>
      <c r="DS76" s="28"/>
      <c r="DT76" s="28"/>
      <c r="DU76" s="29"/>
      <c r="DV76" s="29"/>
      <c r="DW76" s="28"/>
      <c r="DX76" s="28"/>
      <c r="DY76" s="29"/>
      <c r="DZ76" s="29"/>
      <c r="EA76" s="28"/>
      <c r="EB76" s="28"/>
      <c r="EC76" s="29"/>
      <c r="ED76" s="29"/>
      <c r="EE76" s="28"/>
      <c r="EF76" s="29">
        <f>EF77+EF78+EF79</f>
        <v>750</v>
      </c>
      <c r="EG76" s="29">
        <f>EG77+EG78+EG79</f>
        <v>750</v>
      </c>
      <c r="EH76" s="29">
        <f>EH77+EH78+EH79</f>
        <v>750</v>
      </c>
      <c r="EI76" s="28">
        <f>EH76/EG76*100</f>
        <v>100</v>
      </c>
      <c r="EJ76" s="29"/>
      <c r="EK76" s="29">
        <f>EK77+EK78+EK79</f>
        <v>0</v>
      </c>
      <c r="EL76" s="29">
        <f>EL77+EL78+EL79</f>
        <v>0</v>
      </c>
      <c r="EM76" s="28"/>
      <c r="EN76" s="29"/>
      <c r="EO76" s="29">
        <f>EO77+EO78+EO79</f>
        <v>0</v>
      </c>
      <c r="EP76" s="29">
        <f>EP77+EP78+EP79</f>
        <v>0</v>
      </c>
      <c r="EQ76" s="28"/>
      <c r="ER76" s="28"/>
      <c r="ES76" s="29">
        <f>ES77+ES78+ES79</f>
        <v>0</v>
      </c>
      <c r="ET76" s="29">
        <f>ET77+ET78+ET79</f>
        <v>0</v>
      </c>
      <c r="EU76" s="28"/>
      <c r="EV76" s="28"/>
      <c r="EW76" s="29">
        <f>EW77+EW78+EW79</f>
        <v>0</v>
      </c>
      <c r="EX76" s="29">
        <f>EX77+EX78+EX79</f>
        <v>0</v>
      </c>
      <c r="EY76" s="28"/>
      <c r="EZ76" s="28"/>
      <c r="FA76" s="29">
        <f>FA77+FA78+FA79</f>
        <v>2277</v>
      </c>
      <c r="FB76" s="29">
        <f>FB77+FB78+FB79</f>
        <v>2277</v>
      </c>
      <c r="FC76" s="28">
        <f>FB76/FA76*100</f>
        <v>100</v>
      </c>
      <c r="FD76" s="28"/>
      <c r="FE76" s="29">
        <f>FE77+FE78+FE79</f>
        <v>0</v>
      </c>
      <c r="FF76" s="29">
        <f>FF77+FF78+FF79</f>
        <v>0</v>
      </c>
      <c r="FG76" s="28"/>
      <c r="FH76" s="29"/>
      <c r="FI76" s="29">
        <f>FI77+FI78+FI79</f>
        <v>1840.9</v>
      </c>
      <c r="FJ76" s="29">
        <f>FJ77+FJ78+FJ79</f>
        <v>1056.6739399999999</v>
      </c>
      <c r="FK76" s="28">
        <f>FJ76/FI76*100</f>
        <v>57.399855505459271</v>
      </c>
      <c r="FL76" s="29"/>
      <c r="FM76" s="29">
        <f>FM77+FM78+FM79</f>
        <v>0</v>
      </c>
      <c r="FN76" s="29">
        <f>FN77+FN78+FN79</f>
        <v>0</v>
      </c>
      <c r="FO76" s="28"/>
      <c r="FP76" s="29"/>
      <c r="FQ76" s="29">
        <f>FQ77+FQ78+FQ79</f>
        <v>0</v>
      </c>
      <c r="FR76" s="29">
        <f>FR77+FR78+FR79</f>
        <v>0</v>
      </c>
      <c r="FS76" s="28"/>
      <c r="FT76" s="29"/>
      <c r="FU76" s="29">
        <f>FU77+FU78+FU79</f>
        <v>130</v>
      </c>
      <c r="FV76" s="29">
        <f>FV77+FV78+FV79</f>
        <v>130</v>
      </c>
      <c r="FW76" s="28">
        <f t="shared" ref="FW76:FW132" si="149">FV76/FU76*100</f>
        <v>100</v>
      </c>
      <c r="FX76" s="29"/>
      <c r="FY76" s="29"/>
      <c r="FZ76" s="29"/>
      <c r="GA76" s="28"/>
      <c r="GB76" s="29"/>
      <c r="GC76" s="29"/>
      <c r="GD76" s="29"/>
      <c r="GE76" s="28"/>
      <c r="GF76" s="29"/>
      <c r="GG76" s="29">
        <f>GG77+GG78+GG79</f>
        <v>0</v>
      </c>
      <c r="GH76" s="29">
        <f>GH77+GH78+GH79</f>
        <v>0</v>
      </c>
      <c r="GI76" s="28"/>
      <c r="GJ76" s="29"/>
      <c r="GK76" s="29">
        <f>GK77+GK78+GK79</f>
        <v>0</v>
      </c>
      <c r="GL76" s="29">
        <f>GL77+GL78+GL79</f>
        <v>0</v>
      </c>
      <c r="GM76" s="28"/>
      <c r="GN76" s="29"/>
      <c r="GO76" s="29"/>
      <c r="GP76" s="29"/>
      <c r="GQ76" s="28"/>
      <c r="GR76" s="29"/>
      <c r="GS76" s="29">
        <f>GS77+GS78+GS79</f>
        <v>0</v>
      </c>
      <c r="GT76" s="29">
        <f>GT77+GT78+GT79</f>
        <v>0</v>
      </c>
      <c r="GU76" s="28"/>
      <c r="GV76" s="29"/>
      <c r="GW76" s="29">
        <f>GW77+GW78+GW79</f>
        <v>0</v>
      </c>
      <c r="GX76" s="29">
        <f>GX77+GX78+GX79</f>
        <v>0</v>
      </c>
      <c r="GY76" s="28"/>
      <c r="GZ76" s="29"/>
      <c r="HA76" s="29">
        <f>HA77+HA78+HA79</f>
        <v>5000</v>
      </c>
      <c r="HB76" s="29">
        <f>HB77+HB78+HB79</f>
        <v>0</v>
      </c>
      <c r="HC76" s="28"/>
      <c r="HD76" s="29"/>
      <c r="HE76" s="29">
        <f>HE77+HE78+HE79</f>
        <v>0</v>
      </c>
      <c r="HF76" s="29">
        <f>HF77+HF78+HF79</f>
        <v>0</v>
      </c>
      <c r="HG76" s="28"/>
      <c r="HH76" s="29"/>
      <c r="HI76" s="29">
        <f>HI77+HI78+HI79</f>
        <v>0</v>
      </c>
      <c r="HJ76" s="29">
        <f>HJ77+HJ78+HJ79</f>
        <v>0</v>
      </c>
      <c r="HK76" s="28"/>
      <c r="HL76" s="29"/>
      <c r="HM76" s="29">
        <f>HM77+HM78+HM79</f>
        <v>0</v>
      </c>
      <c r="HN76" s="29">
        <f>HN77+HN78+HN79</f>
        <v>0</v>
      </c>
      <c r="HO76" s="28"/>
      <c r="HP76" s="29"/>
      <c r="HQ76" s="29">
        <f>HQ77+HQ78+HQ79</f>
        <v>0</v>
      </c>
      <c r="HR76" s="29">
        <f>HR77+HR78+HR79</f>
        <v>0</v>
      </c>
      <c r="HS76" s="28"/>
      <c r="HT76" s="29"/>
      <c r="HU76" s="29">
        <f>HU77+HU78+HU79</f>
        <v>0</v>
      </c>
      <c r="HV76" s="29">
        <f>HV77+HV78+HV79</f>
        <v>0</v>
      </c>
      <c r="HW76" s="28"/>
      <c r="HX76" s="29"/>
      <c r="HY76" s="29">
        <f>HY77+HY78+HY79</f>
        <v>0</v>
      </c>
      <c r="HZ76" s="29">
        <f>HZ77+HZ78+HZ79</f>
        <v>0</v>
      </c>
      <c r="IA76" s="28"/>
      <c r="IB76" s="29"/>
      <c r="IC76" s="29">
        <f>IC77+IC78+IC79</f>
        <v>0</v>
      </c>
      <c r="ID76" s="29">
        <f>ID77+ID78+ID79</f>
        <v>0</v>
      </c>
      <c r="IE76" s="28"/>
      <c r="IF76" s="29"/>
      <c r="IG76" s="29">
        <f>IG77+IG78+IG79</f>
        <v>0</v>
      </c>
      <c r="IH76" s="29">
        <f>IH77+IH78+IH79</f>
        <v>0</v>
      </c>
      <c r="II76" s="28"/>
      <c r="IJ76" s="29"/>
      <c r="IK76" s="29">
        <f>IK77+IK78+IK79</f>
        <v>0</v>
      </c>
      <c r="IL76" s="29">
        <f>IL77+IL78+IL79</f>
        <v>0</v>
      </c>
      <c r="IM76" s="28"/>
      <c r="IN76" s="29"/>
      <c r="IO76" s="29">
        <f>IO77+IO78+IO79</f>
        <v>0</v>
      </c>
      <c r="IP76" s="29">
        <f>IP77+IP78+IP79</f>
        <v>0</v>
      </c>
      <c r="IQ76" s="28"/>
      <c r="IR76" s="29"/>
      <c r="IS76" s="29">
        <f>IS77+IS78+IS79</f>
        <v>0</v>
      </c>
      <c r="IT76" s="29">
        <f>IT77+IT78+IT79</f>
        <v>0</v>
      </c>
      <c r="IU76" s="28"/>
      <c r="IV76" s="29"/>
      <c r="IW76" s="29">
        <f>IW77+IW78+IW79</f>
        <v>0</v>
      </c>
      <c r="IX76" s="29">
        <f>IX77+IX78+IX79</f>
        <v>0</v>
      </c>
      <c r="IY76" s="28"/>
      <c r="IZ76" s="29"/>
      <c r="JA76" s="29">
        <f>JA77+JA78+JA79</f>
        <v>0</v>
      </c>
      <c r="JB76" s="29">
        <f>JB77+JB78+JB79</f>
        <v>0</v>
      </c>
      <c r="JC76" s="28"/>
      <c r="JD76" s="29"/>
      <c r="JE76" s="29">
        <f>JE77+JE78+JE79</f>
        <v>520.79999999999995</v>
      </c>
      <c r="JF76" s="29">
        <f>JF77+JF78+JF79</f>
        <v>207.40821</v>
      </c>
      <c r="JG76" s="28">
        <f t="shared" ref="JG76:JG77" si="150">JF76/JE76*100</f>
        <v>39.824925115207378</v>
      </c>
      <c r="JH76" s="29"/>
      <c r="JI76" s="29">
        <f>JI77+JI78+JI79</f>
        <v>0</v>
      </c>
      <c r="JJ76" s="29">
        <f>JJ77+JJ78+JJ79</f>
        <v>0</v>
      </c>
      <c r="JK76" s="28"/>
      <c r="JL76" s="29"/>
      <c r="JM76" s="29">
        <f>JM77+JM78+JM79</f>
        <v>0</v>
      </c>
      <c r="JN76" s="29">
        <f>JN77+JN78+JN79</f>
        <v>0</v>
      </c>
      <c r="JO76" s="28"/>
      <c r="JP76" s="29"/>
      <c r="JQ76" s="29">
        <f>JQ77+JQ78+JQ79</f>
        <v>0</v>
      </c>
      <c r="JR76" s="29">
        <f>JR77+JR78+JR79</f>
        <v>0</v>
      </c>
      <c r="JS76" s="28"/>
      <c r="JT76" s="29"/>
      <c r="JU76" s="29">
        <f>JU77+JU78+JU79</f>
        <v>0</v>
      </c>
      <c r="JV76" s="29">
        <f>JV77+JV78+JV79</f>
        <v>0</v>
      </c>
      <c r="JW76" s="28"/>
      <c r="JX76" s="29"/>
      <c r="JY76" s="29">
        <f>JY77+JY78+JY79</f>
        <v>0</v>
      </c>
      <c r="JZ76" s="29">
        <f>JZ77+JZ78+JZ79</f>
        <v>0</v>
      </c>
      <c r="KA76" s="28"/>
      <c r="KB76" s="29"/>
      <c r="KC76" s="29">
        <f>KC77+KC78+KC79</f>
        <v>286.3</v>
      </c>
      <c r="KD76" s="29">
        <f>KD77+KD78+KD79</f>
        <v>0</v>
      </c>
      <c r="KE76" s="28"/>
      <c r="KF76" s="29"/>
      <c r="KG76" s="29"/>
      <c r="KH76" s="29">
        <f>KH77+KH78+KH79</f>
        <v>0</v>
      </c>
      <c r="KI76" s="28"/>
      <c r="KJ76" s="29"/>
      <c r="KK76" s="29">
        <f>KK77+KK78+KK79</f>
        <v>0</v>
      </c>
      <c r="KL76" s="29">
        <f>KL77+KL78+KL79</f>
        <v>0</v>
      </c>
      <c r="KM76" s="28"/>
      <c r="KN76" s="29"/>
      <c r="KO76" s="29"/>
      <c r="KP76" s="29">
        <f>KP77+KP78+KP79</f>
        <v>0</v>
      </c>
      <c r="KQ76" s="28"/>
      <c r="KR76" s="29"/>
      <c r="KS76" s="29">
        <f>KS77+KS78+KS79</f>
        <v>0</v>
      </c>
      <c r="KT76" s="29">
        <f>KT77+KT78+KT79</f>
        <v>0</v>
      </c>
      <c r="KU76" s="28"/>
      <c r="KV76" s="29"/>
      <c r="KW76" s="29">
        <f>KW77+KW78+KW79</f>
        <v>59.863999999999997</v>
      </c>
      <c r="KX76" s="29">
        <f>KX77+KX78+KX79</f>
        <v>59.863999999999997</v>
      </c>
      <c r="KY76" s="28">
        <f t="shared" ref="KY76:KY81" si="151">KX76/KW76*100</f>
        <v>100</v>
      </c>
      <c r="KZ76" s="29"/>
      <c r="LA76" s="29">
        <f>LA77+LA78+LA79</f>
        <v>70</v>
      </c>
      <c r="LB76" s="29">
        <f>LB77+LB78+LB79</f>
        <v>70</v>
      </c>
      <c r="LC76" s="28">
        <f t="shared" si="31"/>
        <v>100</v>
      </c>
      <c r="LD76" s="29"/>
      <c r="LE76" s="29"/>
      <c r="LF76" s="29"/>
      <c r="LG76" s="28"/>
      <c r="LH76" s="29"/>
      <c r="LI76" s="29">
        <f>LI77+LI78+LI79</f>
        <v>0</v>
      </c>
      <c r="LJ76" s="29">
        <f>LJ77+LJ78+LJ79</f>
        <v>0</v>
      </c>
      <c r="LK76" s="28"/>
      <c r="LL76" s="29"/>
      <c r="LM76" s="29">
        <f>LM77+LM78+LM79</f>
        <v>0</v>
      </c>
      <c r="LN76" s="29">
        <f>LN77+LN78+LN79</f>
        <v>0</v>
      </c>
      <c r="LO76" s="28"/>
      <c r="LP76" s="29"/>
      <c r="LQ76" s="29">
        <f>LQ77+LQ78+LQ79</f>
        <v>0</v>
      </c>
      <c r="LR76" s="29">
        <f>LR77+LR78+LR79</f>
        <v>0</v>
      </c>
      <c r="LS76" s="28"/>
      <c r="LT76" s="29"/>
      <c r="LU76" s="29">
        <f>LU77+LU78+LU79</f>
        <v>0</v>
      </c>
      <c r="LV76" s="29">
        <f>LV77+LV78+LV79</f>
        <v>0</v>
      </c>
      <c r="LW76" s="28"/>
      <c r="LX76" s="29"/>
      <c r="LY76" s="29">
        <f>LY77+LY78+LY79</f>
        <v>0</v>
      </c>
      <c r="LZ76" s="29">
        <f>LZ77+LZ78+LZ79</f>
        <v>0</v>
      </c>
      <c r="MA76" s="28"/>
    </row>
    <row r="77" spans="1:339" ht="31.5" x14ac:dyDescent="0.25">
      <c r="A77" s="22" t="s">
        <v>203</v>
      </c>
      <c r="B77" s="30">
        <f t="shared" si="23"/>
        <v>5604.5</v>
      </c>
      <c r="C77" s="30">
        <f t="shared" si="142"/>
        <v>12923.763999999997</v>
      </c>
      <c r="D77" s="30">
        <f t="shared" si="34"/>
        <v>12663.899999999998</v>
      </c>
      <c r="E77" s="30">
        <f t="shared" si="35"/>
        <v>259.86400000000003</v>
      </c>
      <c r="F77" s="30">
        <f t="shared" si="143"/>
        <v>9966.4513599999991</v>
      </c>
      <c r="G77" s="27">
        <f t="shared" si="134"/>
        <v>77.117249742412511</v>
      </c>
      <c r="H77" s="27"/>
      <c r="I77" s="27"/>
      <c r="J77" s="27"/>
      <c r="K77" s="27"/>
      <c r="L77" s="27">
        <v>882.5</v>
      </c>
      <c r="M77" s="27">
        <v>882.5</v>
      </c>
      <c r="N77" s="27">
        <v>882.5</v>
      </c>
      <c r="O77" s="26">
        <f>N77/M77*100</f>
        <v>100</v>
      </c>
      <c r="P77" s="27">
        <v>398</v>
      </c>
      <c r="Q77" s="230">
        <v>398</v>
      </c>
      <c r="R77" s="230">
        <v>276.85097999999999</v>
      </c>
      <c r="S77" s="26">
        <f>R77/Q77*100</f>
        <v>69.560547738693472</v>
      </c>
      <c r="T77" s="254">
        <v>1703</v>
      </c>
      <c r="U77" s="268">
        <v>1703</v>
      </c>
      <c r="V77" s="268">
        <v>1211.6909900000001</v>
      </c>
      <c r="W77" s="26">
        <f>V77/U77*100</f>
        <v>71.150381092190258</v>
      </c>
      <c r="X77" s="292">
        <v>410</v>
      </c>
      <c r="Y77" s="304">
        <v>410</v>
      </c>
      <c r="Z77" s="304">
        <v>157.74163000000001</v>
      </c>
      <c r="AA77" s="26">
        <f>Z77/Y77*100</f>
        <v>38.473568292682927</v>
      </c>
      <c r="AB77" s="163"/>
      <c r="AC77" s="163"/>
      <c r="AD77" s="163"/>
      <c r="AE77" s="26"/>
      <c r="AF77" s="26"/>
      <c r="AG77" s="27"/>
      <c r="AH77" s="27"/>
      <c r="AI77" s="26"/>
      <c r="AJ77" s="27"/>
      <c r="AK77" s="27"/>
      <c r="AL77" s="27"/>
      <c r="AM77" s="26"/>
      <c r="AN77" s="326"/>
      <c r="AO77" s="326">
        <v>1500</v>
      </c>
      <c r="AP77" s="326">
        <v>1500</v>
      </c>
      <c r="AQ77" s="26">
        <f>AP77/AO77*100</f>
        <v>100</v>
      </c>
      <c r="AR77" s="26"/>
      <c r="AS77" s="326"/>
      <c r="AT77" s="326"/>
      <c r="AU77" s="26"/>
      <c r="AV77" s="26"/>
      <c r="AW77" s="326"/>
      <c r="AX77" s="326"/>
      <c r="AY77" s="26"/>
      <c r="AZ77" s="26"/>
      <c r="BA77" s="326"/>
      <c r="BB77" s="167"/>
      <c r="BC77" s="26"/>
      <c r="BD77" s="26"/>
      <c r="BE77" s="326"/>
      <c r="BF77" s="326"/>
      <c r="BG77" s="26"/>
      <c r="BH77" s="326"/>
      <c r="BI77" s="326"/>
      <c r="BJ77" s="326"/>
      <c r="BK77" s="26"/>
      <c r="BL77" s="326">
        <v>1461</v>
      </c>
      <c r="BM77" s="326">
        <v>1461</v>
      </c>
      <c r="BN77" s="326">
        <v>1016.65496</v>
      </c>
      <c r="BO77" s="26">
        <f>BN77/BM77*100</f>
        <v>69.58623956194387</v>
      </c>
      <c r="BP77" s="26"/>
      <c r="BQ77" s="326"/>
      <c r="BR77" s="326"/>
      <c r="BS77" s="26"/>
      <c r="BT77" s="26"/>
      <c r="BU77" s="326"/>
      <c r="BV77" s="326"/>
      <c r="BW77" s="26"/>
      <c r="BX77" s="26"/>
      <c r="BY77" s="326"/>
      <c r="BZ77" s="326"/>
      <c r="CA77" s="26"/>
      <c r="CB77" s="26"/>
      <c r="CC77" s="326"/>
      <c r="CD77" s="326"/>
      <c r="CE77" s="26"/>
      <c r="CF77" s="26"/>
      <c r="CG77" s="326"/>
      <c r="CH77" s="326"/>
      <c r="CI77" s="26"/>
      <c r="CJ77" s="163"/>
      <c r="CK77" s="163"/>
      <c r="CL77" s="163"/>
      <c r="CM77" s="26"/>
      <c r="CN77" s="26"/>
      <c r="CO77" s="326"/>
      <c r="CP77" s="326"/>
      <c r="CQ77" s="26"/>
      <c r="CR77" s="26"/>
      <c r="CS77" s="326"/>
      <c r="CT77" s="326"/>
      <c r="CU77" s="326"/>
      <c r="CV77" s="326"/>
      <c r="CW77" s="326"/>
      <c r="CX77" s="326"/>
      <c r="CY77" s="26"/>
      <c r="CZ77" s="26"/>
      <c r="DA77" s="326"/>
      <c r="DB77" s="326"/>
      <c r="DC77" s="26"/>
      <c r="DD77" s="26"/>
      <c r="DE77" s="326"/>
      <c r="DF77" s="326"/>
      <c r="DG77" s="26"/>
      <c r="DH77" s="26"/>
      <c r="DI77" s="326"/>
      <c r="DJ77" s="326"/>
      <c r="DK77" s="26"/>
      <c r="DL77" s="26"/>
      <c r="DM77" s="326">
        <v>634.4</v>
      </c>
      <c r="DN77" s="326">
        <v>370.06665000000004</v>
      </c>
      <c r="DO77" s="26">
        <f>DN77/DM77*100</f>
        <v>58.333330706179076</v>
      </c>
      <c r="DP77" s="26"/>
      <c r="DQ77" s="326"/>
      <c r="DR77" s="326"/>
      <c r="DS77" s="26"/>
      <c r="DT77" s="26"/>
      <c r="DU77" s="326"/>
      <c r="DV77" s="326"/>
      <c r="DW77" s="26"/>
      <c r="DX77" s="26"/>
      <c r="DY77" s="326"/>
      <c r="DZ77" s="326"/>
      <c r="EA77" s="26"/>
      <c r="EB77" s="26"/>
      <c r="EC77" s="326"/>
      <c r="ED77" s="326"/>
      <c r="EE77" s="26"/>
      <c r="EF77" s="326">
        <v>750</v>
      </c>
      <c r="EG77" s="326">
        <v>750</v>
      </c>
      <c r="EH77" s="326">
        <v>750</v>
      </c>
      <c r="EI77" s="26">
        <f>EH77/EG77*100</f>
        <v>100</v>
      </c>
      <c r="EJ77" s="326"/>
      <c r="EK77" s="326"/>
      <c r="EL77" s="326">
        <v>0</v>
      </c>
      <c r="EM77" s="26"/>
      <c r="EN77" s="326"/>
      <c r="EO77" s="326"/>
      <c r="EP77" s="326">
        <v>0</v>
      </c>
      <c r="EQ77" s="26"/>
      <c r="ER77" s="26"/>
      <c r="ES77" s="326"/>
      <c r="ET77" s="326"/>
      <c r="EU77" s="26"/>
      <c r="EV77" s="26"/>
      <c r="EW77" s="326"/>
      <c r="EX77" s="326"/>
      <c r="EY77" s="26"/>
      <c r="EZ77" s="26"/>
      <c r="FA77" s="326">
        <v>2277</v>
      </c>
      <c r="FB77" s="326">
        <v>2277</v>
      </c>
      <c r="FC77" s="26">
        <f>FB77/FA77*100</f>
        <v>100</v>
      </c>
      <c r="FD77" s="26"/>
      <c r="FE77" s="326"/>
      <c r="FF77" s="326"/>
      <c r="FG77" s="26"/>
      <c r="FH77" s="326"/>
      <c r="FI77" s="326">
        <v>1840.9</v>
      </c>
      <c r="FJ77" s="326">
        <v>1056.6739399999999</v>
      </c>
      <c r="FK77" s="26">
        <f>FJ77/FI77*100</f>
        <v>57.399855505459271</v>
      </c>
      <c r="FL77" s="326"/>
      <c r="FM77" s="326"/>
      <c r="FN77" s="326">
        <v>0</v>
      </c>
      <c r="FO77" s="26"/>
      <c r="FP77" s="326"/>
      <c r="FQ77" s="326"/>
      <c r="FR77" s="326"/>
      <c r="FS77" s="26"/>
      <c r="FT77" s="326"/>
      <c r="FU77" s="326">
        <v>130</v>
      </c>
      <c r="FV77" s="326">
        <v>130</v>
      </c>
      <c r="FW77" s="26">
        <f t="shared" si="149"/>
        <v>100</v>
      </c>
      <c r="FX77" s="326"/>
      <c r="FY77" s="326"/>
      <c r="FZ77" s="326"/>
      <c r="GA77" s="26"/>
      <c r="GB77" s="326"/>
      <c r="GC77" s="326"/>
      <c r="GD77" s="326"/>
      <c r="GE77" s="26"/>
      <c r="GF77" s="326"/>
      <c r="GG77" s="326"/>
      <c r="GH77" s="326"/>
      <c r="GI77" s="26"/>
      <c r="GJ77" s="326"/>
      <c r="GK77" s="326"/>
      <c r="GL77" s="326"/>
      <c r="GM77" s="26"/>
      <c r="GN77" s="326"/>
      <c r="GO77" s="326"/>
      <c r="GP77" s="326"/>
      <c r="GQ77" s="26"/>
      <c r="GR77" s="326"/>
      <c r="GS77" s="326"/>
      <c r="GT77" s="326"/>
      <c r="GU77" s="26"/>
      <c r="GV77" s="326"/>
      <c r="GW77" s="326"/>
      <c r="GX77" s="326"/>
      <c r="GY77" s="26"/>
      <c r="GZ77" s="326"/>
      <c r="HA77" s="326"/>
      <c r="HB77" s="326"/>
      <c r="HC77" s="26"/>
      <c r="HD77" s="326"/>
      <c r="HE77" s="326"/>
      <c r="HF77" s="326"/>
      <c r="HG77" s="26"/>
      <c r="HH77" s="326"/>
      <c r="HI77" s="326"/>
      <c r="HJ77" s="326"/>
      <c r="HK77" s="26"/>
      <c r="HL77" s="326"/>
      <c r="HM77" s="326"/>
      <c r="HN77" s="326"/>
      <c r="HO77" s="26"/>
      <c r="HP77" s="326"/>
      <c r="HQ77" s="326"/>
      <c r="HR77" s="326"/>
      <c r="HS77" s="26"/>
      <c r="HT77" s="326"/>
      <c r="HU77" s="326"/>
      <c r="HV77" s="326"/>
      <c r="HW77" s="26"/>
      <c r="HX77" s="326"/>
      <c r="HY77" s="326"/>
      <c r="HZ77" s="326"/>
      <c r="IA77" s="26"/>
      <c r="IB77" s="326"/>
      <c r="IC77" s="326"/>
      <c r="ID77" s="326"/>
      <c r="IE77" s="26"/>
      <c r="IF77" s="326"/>
      <c r="IG77" s="326"/>
      <c r="IH77" s="326"/>
      <c r="II77" s="26"/>
      <c r="IJ77" s="326"/>
      <c r="IK77" s="326"/>
      <c r="IL77" s="326"/>
      <c r="IM77" s="26"/>
      <c r="IN77" s="326"/>
      <c r="IO77" s="326"/>
      <c r="IP77" s="326"/>
      <c r="IQ77" s="26"/>
      <c r="IR77" s="326"/>
      <c r="IS77" s="326"/>
      <c r="IT77" s="326"/>
      <c r="IU77" s="26"/>
      <c r="IV77" s="326"/>
      <c r="IW77" s="326"/>
      <c r="IX77" s="326"/>
      <c r="IY77" s="26"/>
      <c r="IZ77" s="326"/>
      <c r="JA77" s="326"/>
      <c r="JB77" s="326"/>
      <c r="JC77" s="26"/>
      <c r="JD77" s="326"/>
      <c r="JE77" s="326">
        <v>520.79999999999995</v>
      </c>
      <c r="JF77" s="326">
        <v>207.40821</v>
      </c>
      <c r="JG77" s="26">
        <f t="shared" si="150"/>
        <v>39.824925115207378</v>
      </c>
      <c r="JH77" s="326"/>
      <c r="JI77" s="326"/>
      <c r="JJ77" s="326"/>
      <c r="JK77" s="26"/>
      <c r="JL77" s="326"/>
      <c r="JM77" s="326"/>
      <c r="JN77" s="326"/>
      <c r="JO77" s="26"/>
      <c r="JP77" s="326"/>
      <c r="JQ77" s="326"/>
      <c r="JR77" s="326"/>
      <c r="JS77" s="26"/>
      <c r="JT77" s="326"/>
      <c r="JU77" s="326"/>
      <c r="JV77" s="326"/>
      <c r="JW77" s="26"/>
      <c r="JX77" s="326"/>
      <c r="JY77" s="326"/>
      <c r="JZ77" s="326"/>
      <c r="KA77" s="26"/>
      <c r="KB77" s="326"/>
      <c r="KC77" s="326">
        <v>286.3</v>
      </c>
      <c r="KD77" s="326"/>
      <c r="KE77" s="26"/>
      <c r="KF77" s="326"/>
      <c r="KG77" s="326"/>
      <c r="KH77" s="326"/>
      <c r="KI77" s="26"/>
      <c r="KJ77" s="326"/>
      <c r="KK77" s="326"/>
      <c r="KL77" s="326"/>
      <c r="KM77" s="26"/>
      <c r="KN77" s="326"/>
      <c r="KO77" s="326"/>
      <c r="KP77" s="326"/>
      <c r="KQ77" s="26"/>
      <c r="KR77" s="326"/>
      <c r="KS77" s="326"/>
      <c r="KT77" s="326"/>
      <c r="KU77" s="26"/>
      <c r="KV77" s="326"/>
      <c r="KW77" s="326">
        <v>59.863999999999997</v>
      </c>
      <c r="KX77" s="326">
        <v>59.863999999999997</v>
      </c>
      <c r="KY77" s="26">
        <f t="shared" si="151"/>
        <v>100</v>
      </c>
      <c r="KZ77" s="326"/>
      <c r="LA77" s="326">
        <v>70</v>
      </c>
      <c r="LB77" s="326">
        <v>70</v>
      </c>
      <c r="LC77" s="26">
        <f t="shared" si="31"/>
        <v>100</v>
      </c>
      <c r="LD77" s="326"/>
      <c r="LE77" s="326"/>
      <c r="LF77" s="326"/>
      <c r="LG77" s="26"/>
      <c r="LH77" s="326"/>
      <c r="LI77" s="326"/>
      <c r="LJ77" s="326"/>
      <c r="LK77" s="26"/>
      <c r="LL77" s="326"/>
      <c r="LM77" s="326"/>
      <c r="LN77" s="326"/>
      <c r="LO77" s="26"/>
      <c r="LP77" s="326"/>
      <c r="LQ77" s="326"/>
      <c r="LR77" s="326"/>
      <c r="LS77" s="26"/>
      <c r="LT77" s="326"/>
      <c r="LU77" s="326"/>
      <c r="LV77" s="326"/>
      <c r="LW77" s="26"/>
      <c r="LX77" s="326"/>
      <c r="LY77" s="326"/>
      <c r="LZ77" s="326"/>
      <c r="MA77" s="26"/>
    </row>
    <row r="78" spans="1:339" ht="15.75" x14ac:dyDescent="0.25">
      <c r="A78" s="22" t="s">
        <v>201</v>
      </c>
      <c r="B78" s="30">
        <f t="shared" ref="B78:B111" si="152">H78+L78+P78+T78+X78+AB78+AF78+AJ78+AN78+AR78+AV78+AZ78+BD78+BH78+BL78+BP78+BT78+BX78+CB78+CF78+CJ78+CN78+CR78+CV78+CZ78+DD78+DH78+DL78+DP78+DT78+DX78+EB78+EF78+EJ78+EN78+ER78+EV78+EZ78+FD78+FH78+FL78+FP78+FT78+FX78+GB78+GF78+GJ78+GN78+GR78+GV78+GZ78+HD78+HH78+HL78+HP78+HT78+IB78+IF78+IJ78+IN78+IR78+IV78+IZ78+JD78+JH78+JL78+JP78+JT78</f>
        <v>0</v>
      </c>
      <c r="C78" s="30">
        <f t="shared" si="142"/>
        <v>5000</v>
      </c>
      <c r="D78" s="30">
        <f t="shared" si="34"/>
        <v>5000</v>
      </c>
      <c r="E78" s="30">
        <f t="shared" si="35"/>
        <v>0</v>
      </c>
      <c r="F78" s="30">
        <f t="shared" si="143"/>
        <v>0</v>
      </c>
      <c r="G78" s="27">
        <f t="shared" si="134"/>
        <v>0</v>
      </c>
      <c r="H78" s="30"/>
      <c r="I78" s="30"/>
      <c r="J78" s="30"/>
      <c r="K78" s="30"/>
      <c r="L78" s="111"/>
      <c r="M78" s="111"/>
      <c r="N78" s="111"/>
      <c r="O78" s="111"/>
      <c r="P78" s="111"/>
      <c r="Q78" s="111"/>
      <c r="R78" s="111"/>
      <c r="S78" s="26"/>
      <c r="T78" s="81"/>
      <c r="U78" s="81"/>
      <c r="V78" s="81"/>
      <c r="W78" s="26"/>
      <c r="X78" s="81"/>
      <c r="Y78" s="81"/>
      <c r="Z78" s="81"/>
      <c r="AA78" s="26"/>
      <c r="AB78" s="81"/>
      <c r="AC78" s="81"/>
      <c r="AD78" s="81"/>
      <c r="AE78" s="26"/>
      <c r="AF78" s="26"/>
      <c r="AG78" s="111"/>
      <c r="AH78" s="111"/>
      <c r="AI78" s="111"/>
      <c r="AJ78" s="111"/>
      <c r="AK78" s="111"/>
      <c r="AL78" s="111"/>
      <c r="AM78" s="111"/>
      <c r="AN78" s="81"/>
      <c r="AO78" s="81"/>
      <c r="AP78" s="81"/>
      <c r="AQ78" s="26"/>
      <c r="AR78" s="26"/>
      <c r="AS78" s="81"/>
      <c r="AT78" s="81"/>
      <c r="AU78" s="26"/>
      <c r="AV78" s="26"/>
      <c r="AW78" s="81"/>
      <c r="AX78" s="81"/>
      <c r="AY78" s="26"/>
      <c r="AZ78" s="26"/>
      <c r="BA78" s="81"/>
      <c r="BB78" s="81"/>
      <c r="BC78" s="26"/>
      <c r="BD78" s="26"/>
      <c r="BE78" s="81"/>
      <c r="BF78" s="81"/>
      <c r="BG78" s="26"/>
      <c r="BH78" s="81"/>
      <c r="BI78" s="81"/>
      <c r="BJ78" s="81"/>
      <c r="BK78" s="26"/>
      <c r="BL78" s="81"/>
      <c r="BM78" s="81"/>
      <c r="BN78" s="81"/>
      <c r="BO78" s="26"/>
      <c r="BP78" s="26"/>
      <c r="BQ78" s="81"/>
      <c r="BR78" s="81"/>
      <c r="BS78" s="26"/>
      <c r="BT78" s="26"/>
      <c r="BU78" s="81"/>
      <c r="BV78" s="81"/>
      <c r="BW78" s="26"/>
      <c r="BX78" s="26"/>
      <c r="BY78" s="81"/>
      <c r="BZ78" s="81"/>
      <c r="CA78" s="26"/>
      <c r="CB78" s="26"/>
      <c r="CC78" s="81"/>
      <c r="CD78" s="81"/>
      <c r="CE78" s="26"/>
      <c r="CF78" s="26"/>
      <c r="CG78" s="81"/>
      <c r="CH78" s="81"/>
      <c r="CI78" s="26"/>
      <c r="CJ78" s="81"/>
      <c r="CK78" s="81"/>
      <c r="CL78" s="81"/>
      <c r="CM78" s="26"/>
      <c r="CN78" s="26"/>
      <c r="CO78" s="81"/>
      <c r="CP78" s="81"/>
      <c r="CQ78" s="26"/>
      <c r="CR78" s="26"/>
      <c r="CS78" s="81"/>
      <c r="CT78" s="81"/>
      <c r="CU78" s="326"/>
      <c r="CV78" s="326"/>
      <c r="CW78" s="81"/>
      <c r="CX78" s="81"/>
      <c r="CY78" s="26"/>
      <c r="CZ78" s="26"/>
      <c r="DA78" s="81"/>
      <c r="DB78" s="81"/>
      <c r="DC78" s="26"/>
      <c r="DD78" s="26"/>
      <c r="DE78" s="81"/>
      <c r="DF78" s="81"/>
      <c r="DG78" s="26"/>
      <c r="DH78" s="26"/>
      <c r="DI78" s="326"/>
      <c r="DJ78" s="81"/>
      <c r="DK78" s="26"/>
      <c r="DL78" s="26"/>
      <c r="DM78" s="81"/>
      <c r="DN78" s="81"/>
      <c r="DO78" s="26"/>
      <c r="DP78" s="26"/>
      <c r="DQ78" s="81"/>
      <c r="DR78" s="81"/>
      <c r="DS78" s="26"/>
      <c r="DT78" s="26"/>
      <c r="DU78" s="81"/>
      <c r="DV78" s="81"/>
      <c r="DW78" s="26"/>
      <c r="DX78" s="26"/>
      <c r="DY78" s="81"/>
      <c r="DZ78" s="81"/>
      <c r="EA78" s="26"/>
      <c r="EB78" s="26"/>
      <c r="EC78" s="81"/>
      <c r="ED78" s="81"/>
      <c r="EE78" s="26"/>
      <c r="EF78" s="81"/>
      <c r="EG78" s="81"/>
      <c r="EH78" s="81"/>
      <c r="EI78" s="26"/>
      <c r="EJ78" s="81"/>
      <c r="EK78" s="81"/>
      <c r="EL78" s="81"/>
      <c r="EM78" s="26"/>
      <c r="EN78" s="81"/>
      <c r="EO78" s="81"/>
      <c r="EP78" s="81"/>
      <c r="EQ78" s="26"/>
      <c r="ER78" s="26"/>
      <c r="ES78" s="81"/>
      <c r="ET78" s="81"/>
      <c r="EU78" s="26"/>
      <c r="EV78" s="26"/>
      <c r="EW78" s="81"/>
      <c r="EX78" s="81"/>
      <c r="EY78" s="26"/>
      <c r="EZ78" s="26"/>
      <c r="FA78" s="81"/>
      <c r="FB78" s="81"/>
      <c r="FC78" s="26"/>
      <c r="FD78" s="26"/>
      <c r="FE78" s="81"/>
      <c r="FF78" s="81"/>
      <c r="FG78" s="26"/>
      <c r="FH78" s="81"/>
      <c r="FI78" s="81"/>
      <c r="FJ78" s="81"/>
      <c r="FK78" s="26"/>
      <c r="FL78" s="81"/>
      <c r="FM78" s="81"/>
      <c r="FN78" s="81"/>
      <c r="FO78" s="26"/>
      <c r="FP78" s="81"/>
      <c r="FQ78" s="81"/>
      <c r="FR78" s="81"/>
      <c r="FS78" s="26"/>
      <c r="FT78" s="81"/>
      <c r="FU78" s="81"/>
      <c r="FV78" s="81"/>
      <c r="FW78" s="26"/>
      <c r="FX78" s="81"/>
      <c r="FY78" s="81"/>
      <c r="FZ78" s="81"/>
      <c r="GA78" s="26"/>
      <c r="GB78" s="81"/>
      <c r="GC78" s="81"/>
      <c r="GD78" s="81"/>
      <c r="GE78" s="26"/>
      <c r="GF78" s="81"/>
      <c r="GG78" s="81"/>
      <c r="GH78" s="81"/>
      <c r="GI78" s="26"/>
      <c r="GJ78" s="81"/>
      <c r="GK78" s="81"/>
      <c r="GL78" s="81"/>
      <c r="GM78" s="26"/>
      <c r="GN78" s="81"/>
      <c r="GO78" s="81"/>
      <c r="GP78" s="81"/>
      <c r="GQ78" s="26"/>
      <c r="GR78" s="81"/>
      <c r="GS78" s="81"/>
      <c r="GT78" s="81"/>
      <c r="GU78" s="26"/>
      <c r="GV78" s="81"/>
      <c r="GW78" s="81"/>
      <c r="GX78" s="81"/>
      <c r="GY78" s="26"/>
      <c r="GZ78" s="81"/>
      <c r="HA78" s="27">
        <v>5000</v>
      </c>
      <c r="HB78" s="81"/>
      <c r="HC78" s="26"/>
      <c r="HD78" s="81"/>
      <c r="HE78" s="81"/>
      <c r="HF78" s="81"/>
      <c r="HG78" s="26"/>
      <c r="HH78" s="81"/>
      <c r="HI78" s="81"/>
      <c r="HJ78" s="81"/>
      <c r="HK78" s="26"/>
      <c r="HL78" s="81"/>
      <c r="HM78" s="81"/>
      <c r="HN78" s="81"/>
      <c r="HO78" s="26"/>
      <c r="HP78" s="81"/>
      <c r="HQ78" s="81"/>
      <c r="HR78" s="81"/>
      <c r="HS78" s="26"/>
      <c r="HT78" s="81"/>
      <c r="HU78" s="81"/>
      <c r="HV78" s="81"/>
      <c r="HW78" s="26"/>
      <c r="HX78" s="81"/>
      <c r="HY78" s="81"/>
      <c r="HZ78" s="81"/>
      <c r="IA78" s="26"/>
      <c r="IB78" s="81"/>
      <c r="IC78" s="81"/>
      <c r="ID78" s="81"/>
      <c r="IE78" s="26"/>
      <c r="IF78" s="81"/>
      <c r="IG78" s="81"/>
      <c r="IH78" s="81"/>
      <c r="II78" s="26"/>
      <c r="IJ78" s="81"/>
      <c r="IK78" s="81"/>
      <c r="IL78" s="81"/>
      <c r="IM78" s="26"/>
      <c r="IN78" s="81"/>
      <c r="IO78" s="81"/>
      <c r="IP78" s="81"/>
      <c r="IQ78" s="26"/>
      <c r="IR78" s="81"/>
      <c r="IS78" s="81"/>
      <c r="IT78" s="81"/>
      <c r="IU78" s="26"/>
      <c r="IV78" s="81"/>
      <c r="IW78" s="81"/>
      <c r="IX78" s="81"/>
      <c r="IY78" s="26"/>
      <c r="IZ78" s="81"/>
      <c r="JA78" s="81"/>
      <c r="JB78" s="81"/>
      <c r="JC78" s="26"/>
      <c r="JD78" s="81"/>
      <c r="JE78" s="81"/>
      <c r="JF78" s="81"/>
      <c r="JG78" s="26"/>
      <c r="JH78" s="81"/>
      <c r="JI78" s="81"/>
      <c r="JJ78" s="81"/>
      <c r="JK78" s="26"/>
      <c r="JL78" s="81"/>
      <c r="JM78" s="81"/>
      <c r="JN78" s="81"/>
      <c r="JO78" s="26"/>
      <c r="JP78" s="81"/>
      <c r="JQ78" s="81"/>
      <c r="JR78" s="81"/>
      <c r="JS78" s="26"/>
      <c r="JT78" s="81"/>
      <c r="JU78" s="81"/>
      <c r="JV78" s="81"/>
      <c r="JW78" s="26"/>
      <c r="JX78" s="81"/>
      <c r="JY78" s="81"/>
      <c r="JZ78" s="81"/>
      <c r="KA78" s="26"/>
      <c r="KB78" s="81"/>
      <c r="KC78" s="81"/>
      <c r="KD78" s="81"/>
      <c r="KE78" s="26"/>
      <c r="KF78" s="81"/>
      <c r="KG78" s="81"/>
      <c r="KH78" s="81"/>
      <c r="KI78" s="26"/>
      <c r="KJ78" s="81"/>
      <c r="KK78" s="81"/>
      <c r="KL78" s="81"/>
      <c r="KM78" s="26"/>
      <c r="KN78" s="81"/>
      <c r="KO78" s="81"/>
      <c r="KP78" s="81"/>
      <c r="KQ78" s="26"/>
      <c r="KR78" s="81"/>
      <c r="KS78" s="81"/>
      <c r="KT78" s="81"/>
      <c r="KU78" s="26"/>
      <c r="KV78" s="81"/>
      <c r="KW78" s="81"/>
      <c r="KX78" s="81"/>
      <c r="KY78" s="26"/>
      <c r="KZ78" s="81"/>
      <c r="LA78" s="81"/>
      <c r="LB78" s="81"/>
      <c r="LC78" s="26"/>
      <c r="LD78" s="81"/>
      <c r="LE78" s="81"/>
      <c r="LF78" s="81"/>
      <c r="LG78" s="26"/>
      <c r="LH78" s="81"/>
      <c r="LI78" s="81"/>
      <c r="LJ78" s="81"/>
      <c r="LK78" s="26"/>
      <c r="LL78" s="81"/>
      <c r="LM78" s="81"/>
      <c r="LN78" s="81"/>
      <c r="LO78" s="26"/>
      <c r="LP78" s="81"/>
      <c r="LQ78" s="81"/>
      <c r="LR78" s="81"/>
      <c r="LS78" s="26"/>
      <c r="LT78" s="81"/>
      <c r="LU78" s="81"/>
      <c r="LV78" s="81"/>
      <c r="LW78" s="26"/>
      <c r="LX78" s="81"/>
      <c r="LY78" s="81"/>
      <c r="LZ78" s="81"/>
      <c r="MA78" s="26"/>
    </row>
    <row r="79" spans="1:339" ht="15.75" x14ac:dyDescent="0.25">
      <c r="A79" s="22" t="s">
        <v>202</v>
      </c>
      <c r="B79" s="30">
        <f t="shared" si="152"/>
        <v>0</v>
      </c>
      <c r="C79" s="30">
        <f t="shared" si="142"/>
        <v>0</v>
      </c>
      <c r="D79" s="30">
        <f t="shared" si="34"/>
        <v>0</v>
      </c>
      <c r="E79" s="30">
        <f t="shared" ref="E79" si="153">DU79+DY79+EC79+FQ79+FU79+FY79+GC79+GG79+GK79+GO79+GS79+KW79+LA79+LE79+LI79+LM79+LQ79+LU79+LY79</f>
        <v>0</v>
      </c>
      <c r="F79" s="30">
        <f t="shared" si="143"/>
        <v>0</v>
      </c>
      <c r="G79" s="27"/>
      <c r="H79" s="30"/>
      <c r="I79" s="30"/>
      <c r="J79" s="30"/>
      <c r="K79" s="30"/>
      <c r="L79" s="111"/>
      <c r="M79" s="111"/>
      <c r="N79" s="111"/>
      <c r="O79" s="111"/>
      <c r="P79" s="111"/>
      <c r="Q79" s="111"/>
      <c r="R79" s="111"/>
      <c r="S79" s="26"/>
      <c r="T79" s="81"/>
      <c r="U79" s="81"/>
      <c r="V79" s="81"/>
      <c r="W79" s="26"/>
      <c r="X79" s="81"/>
      <c r="Y79" s="81"/>
      <c r="Z79" s="81"/>
      <c r="AA79" s="26"/>
      <c r="AB79" s="81"/>
      <c r="AC79" s="81"/>
      <c r="AD79" s="81"/>
      <c r="AE79" s="26"/>
      <c r="AF79" s="26"/>
      <c r="AG79" s="111"/>
      <c r="AH79" s="111"/>
      <c r="AI79" s="111"/>
      <c r="AJ79" s="111"/>
      <c r="AK79" s="111"/>
      <c r="AL79" s="111"/>
      <c r="AM79" s="111"/>
      <c r="AN79" s="81"/>
      <c r="AO79" s="81"/>
      <c r="AP79" s="81"/>
      <c r="AQ79" s="26"/>
      <c r="AR79" s="26"/>
      <c r="AS79" s="81"/>
      <c r="AT79" s="81"/>
      <c r="AU79" s="26"/>
      <c r="AV79" s="26"/>
      <c r="AW79" s="81"/>
      <c r="AX79" s="81"/>
      <c r="AY79" s="26"/>
      <c r="AZ79" s="26"/>
      <c r="BA79" s="81"/>
      <c r="BB79" s="81"/>
      <c r="BC79" s="26"/>
      <c r="BD79" s="26"/>
      <c r="BE79" s="81"/>
      <c r="BF79" s="81"/>
      <c r="BG79" s="26"/>
      <c r="BH79" s="81"/>
      <c r="BI79" s="81"/>
      <c r="BJ79" s="81"/>
      <c r="BK79" s="26"/>
      <c r="BL79" s="81"/>
      <c r="BM79" s="81"/>
      <c r="BN79" s="81"/>
      <c r="BO79" s="26"/>
      <c r="BP79" s="26"/>
      <c r="BQ79" s="81"/>
      <c r="BR79" s="81"/>
      <c r="BS79" s="26"/>
      <c r="BT79" s="26"/>
      <c r="BU79" s="81"/>
      <c r="BV79" s="81"/>
      <c r="BW79" s="26"/>
      <c r="BX79" s="26"/>
      <c r="BY79" s="81"/>
      <c r="BZ79" s="81"/>
      <c r="CA79" s="26"/>
      <c r="CB79" s="26"/>
      <c r="CC79" s="81"/>
      <c r="CD79" s="81"/>
      <c r="CE79" s="26"/>
      <c r="CF79" s="26"/>
      <c r="CG79" s="81"/>
      <c r="CH79" s="81"/>
      <c r="CI79" s="26"/>
      <c r="CJ79" s="81"/>
      <c r="CK79" s="81"/>
      <c r="CL79" s="81"/>
      <c r="CM79" s="26"/>
      <c r="CN79" s="26"/>
      <c r="CO79" s="81"/>
      <c r="CP79" s="81"/>
      <c r="CQ79" s="26"/>
      <c r="CR79" s="26"/>
      <c r="CS79" s="81"/>
      <c r="CT79" s="81"/>
      <c r="CU79" s="326"/>
      <c r="CV79" s="326"/>
      <c r="CW79" s="81"/>
      <c r="CX79" s="81"/>
      <c r="CY79" s="26"/>
      <c r="CZ79" s="26"/>
      <c r="DA79" s="81"/>
      <c r="DB79" s="81"/>
      <c r="DC79" s="26"/>
      <c r="DD79" s="26"/>
      <c r="DE79" s="81"/>
      <c r="DF79" s="81"/>
      <c r="DG79" s="26"/>
      <c r="DH79" s="26"/>
      <c r="DI79" s="81"/>
      <c r="DJ79" s="81"/>
      <c r="DK79" s="26"/>
      <c r="DL79" s="26"/>
      <c r="DM79" s="81"/>
      <c r="DN79" s="81"/>
      <c r="DO79" s="26"/>
      <c r="DP79" s="26"/>
      <c r="DQ79" s="81"/>
      <c r="DR79" s="81"/>
      <c r="DS79" s="26"/>
      <c r="DT79" s="26"/>
      <c r="DU79" s="81"/>
      <c r="DV79" s="81"/>
      <c r="DW79" s="26"/>
      <c r="DX79" s="26"/>
      <c r="DY79" s="81"/>
      <c r="DZ79" s="81"/>
      <c r="EA79" s="26"/>
      <c r="EB79" s="26"/>
      <c r="EC79" s="81"/>
      <c r="ED79" s="81"/>
      <c r="EE79" s="26"/>
      <c r="EF79" s="81"/>
      <c r="EG79" s="81"/>
      <c r="EH79" s="81"/>
      <c r="EI79" s="26"/>
      <c r="EJ79" s="81"/>
      <c r="EK79" s="81"/>
      <c r="EL79" s="81"/>
      <c r="EM79" s="26"/>
      <c r="EN79" s="81"/>
      <c r="EO79" s="81"/>
      <c r="EP79" s="81"/>
      <c r="EQ79" s="26"/>
      <c r="ER79" s="26"/>
      <c r="ES79" s="81"/>
      <c r="ET79" s="81"/>
      <c r="EU79" s="26"/>
      <c r="EV79" s="26"/>
      <c r="EW79" s="81"/>
      <c r="EX79" s="81"/>
      <c r="EY79" s="26"/>
      <c r="EZ79" s="26"/>
      <c r="FA79" s="81"/>
      <c r="FB79" s="81"/>
      <c r="FC79" s="26"/>
      <c r="FD79" s="26"/>
      <c r="FE79" s="81"/>
      <c r="FF79" s="81"/>
      <c r="FG79" s="26"/>
      <c r="FH79" s="81"/>
      <c r="FI79" s="81"/>
      <c r="FJ79" s="81"/>
      <c r="FK79" s="26"/>
      <c r="FL79" s="81"/>
      <c r="FM79" s="81"/>
      <c r="FN79" s="81"/>
      <c r="FO79" s="26"/>
      <c r="FP79" s="81"/>
      <c r="FQ79" s="81"/>
      <c r="FR79" s="81"/>
      <c r="FS79" s="26"/>
      <c r="FT79" s="81"/>
      <c r="FU79" s="81"/>
      <c r="FV79" s="81"/>
      <c r="FW79" s="26"/>
      <c r="FX79" s="81"/>
      <c r="FY79" s="81"/>
      <c r="FZ79" s="81"/>
      <c r="GA79" s="26"/>
      <c r="GB79" s="81"/>
      <c r="GC79" s="81"/>
      <c r="GD79" s="81"/>
      <c r="GE79" s="26"/>
      <c r="GF79" s="81"/>
      <c r="GG79" s="81"/>
      <c r="GH79" s="81"/>
      <c r="GI79" s="26"/>
      <c r="GJ79" s="81"/>
      <c r="GK79" s="81"/>
      <c r="GL79" s="81"/>
      <c r="GM79" s="26"/>
      <c r="GN79" s="81"/>
      <c r="GO79" s="81"/>
      <c r="GP79" s="81"/>
      <c r="GQ79" s="26"/>
      <c r="GR79" s="81"/>
      <c r="GS79" s="81"/>
      <c r="GT79" s="81"/>
      <c r="GU79" s="26"/>
      <c r="GV79" s="81"/>
      <c r="GW79" s="81"/>
      <c r="GX79" s="81"/>
      <c r="GY79" s="26"/>
      <c r="GZ79" s="81"/>
      <c r="HA79" s="81"/>
      <c r="HB79" s="81"/>
      <c r="HC79" s="26"/>
      <c r="HD79" s="81"/>
      <c r="HE79" s="81"/>
      <c r="HF79" s="81"/>
      <c r="HG79" s="26"/>
      <c r="HH79" s="81"/>
      <c r="HI79" s="81"/>
      <c r="HJ79" s="81"/>
      <c r="HK79" s="26"/>
      <c r="HL79" s="81"/>
      <c r="HM79" s="81"/>
      <c r="HN79" s="81"/>
      <c r="HO79" s="26"/>
      <c r="HP79" s="81"/>
      <c r="HQ79" s="81"/>
      <c r="HR79" s="81"/>
      <c r="HS79" s="26"/>
      <c r="HT79" s="81"/>
      <c r="HU79" s="81"/>
      <c r="HV79" s="81"/>
      <c r="HW79" s="26"/>
      <c r="HX79" s="81"/>
      <c r="HY79" s="81"/>
      <c r="HZ79" s="81"/>
      <c r="IA79" s="26"/>
      <c r="IB79" s="81"/>
      <c r="IC79" s="81"/>
      <c r="ID79" s="81"/>
      <c r="IE79" s="26"/>
      <c r="IF79" s="81"/>
      <c r="IG79" s="81"/>
      <c r="IH79" s="81"/>
      <c r="II79" s="26"/>
      <c r="IJ79" s="81"/>
      <c r="IK79" s="81"/>
      <c r="IL79" s="81"/>
      <c r="IM79" s="26"/>
      <c r="IN79" s="81"/>
      <c r="IO79" s="81"/>
      <c r="IP79" s="81"/>
      <c r="IQ79" s="26"/>
      <c r="IR79" s="81"/>
      <c r="IS79" s="81"/>
      <c r="IT79" s="81"/>
      <c r="IU79" s="26"/>
      <c r="IV79" s="81"/>
      <c r="IW79" s="81"/>
      <c r="IX79" s="81"/>
      <c r="IY79" s="26"/>
      <c r="IZ79" s="81"/>
      <c r="JA79" s="81"/>
      <c r="JB79" s="81"/>
      <c r="JC79" s="26"/>
      <c r="JD79" s="81"/>
      <c r="JE79" s="81"/>
      <c r="JF79" s="81"/>
      <c r="JG79" s="26"/>
      <c r="JH79" s="81"/>
      <c r="JI79" s="81"/>
      <c r="JJ79" s="81"/>
      <c r="JK79" s="26"/>
      <c r="JL79" s="81"/>
      <c r="JM79" s="81"/>
      <c r="JN79" s="81"/>
      <c r="JO79" s="26"/>
      <c r="JP79" s="81"/>
      <c r="JQ79" s="81"/>
      <c r="JR79" s="81"/>
      <c r="JS79" s="26"/>
      <c r="JT79" s="81"/>
      <c r="JU79" s="81"/>
      <c r="JV79" s="81"/>
      <c r="JW79" s="26"/>
      <c r="JX79" s="81"/>
      <c r="JY79" s="81"/>
      <c r="JZ79" s="81"/>
      <c r="KA79" s="26"/>
      <c r="KB79" s="81"/>
      <c r="KC79" s="81"/>
      <c r="KD79" s="81"/>
      <c r="KE79" s="26"/>
      <c r="KF79" s="81"/>
      <c r="KG79" s="81"/>
      <c r="KH79" s="81"/>
      <c r="KI79" s="26"/>
      <c r="KJ79" s="81"/>
      <c r="KK79" s="81"/>
      <c r="KL79" s="81"/>
      <c r="KM79" s="26"/>
      <c r="KN79" s="81"/>
      <c r="KO79" s="81"/>
      <c r="KP79" s="81"/>
      <c r="KQ79" s="26"/>
      <c r="KR79" s="81"/>
      <c r="KS79" s="81"/>
      <c r="KT79" s="81"/>
      <c r="KU79" s="26"/>
      <c r="KV79" s="81"/>
      <c r="KW79" s="81"/>
      <c r="KX79" s="81"/>
      <c r="KY79" s="26"/>
      <c r="KZ79" s="81"/>
      <c r="LA79" s="81"/>
      <c r="LB79" s="81"/>
      <c r="LC79" s="26"/>
      <c r="LD79" s="81"/>
      <c r="LE79" s="81"/>
      <c r="LF79" s="81"/>
      <c r="LG79" s="26"/>
      <c r="LH79" s="81"/>
      <c r="LI79" s="81"/>
      <c r="LJ79" s="81"/>
      <c r="LK79" s="26"/>
      <c r="LL79" s="81"/>
      <c r="LM79" s="81"/>
      <c r="LN79" s="81"/>
      <c r="LO79" s="26"/>
      <c r="LP79" s="81"/>
      <c r="LQ79" s="81"/>
      <c r="LR79" s="81"/>
      <c r="LS79" s="26"/>
      <c r="LT79" s="81"/>
      <c r="LU79" s="81"/>
      <c r="LV79" s="81"/>
      <c r="LW79" s="26"/>
      <c r="LX79" s="81"/>
      <c r="LY79" s="81"/>
      <c r="LZ79" s="81"/>
      <c r="MA79" s="26"/>
    </row>
    <row r="80" spans="1:339" s="18" customFormat="1" ht="31.5" x14ac:dyDescent="0.25">
      <c r="A80" s="148" t="s">
        <v>208</v>
      </c>
      <c r="B80" s="75">
        <f t="shared" si="152"/>
        <v>9445.2999999999993</v>
      </c>
      <c r="C80" s="75">
        <f t="shared" si="142"/>
        <v>90001.357180000006</v>
      </c>
      <c r="D80" s="75">
        <f>I80+M80+Q80+U80+Y80+AC80+AG80+AK80+AO80+AS80+AW80+BA80+BE80+BI80+BM80+BQ80+BU80+BY80+CC80+CG80+CK80+CO80+CS80+CW80+DA80+DE80+DI80+DM80+DQ80+EG80+EK80+EO80+ES80+EW80+FA80+FE80+FI80+GW80+HA80+HE80+HI80+HM80+HQ80+HU80+HY80+IC80+IG80+IK80+IO80+IS80+IW80+JA80+JE80+JI80+JM80+JQ80+JU80+JY80+KC80+KG80+KK80+KO80+KS80</f>
        <v>44808.599999999991</v>
      </c>
      <c r="E80" s="75">
        <f>DU80+DY80+EC80+FM80+FQ80+FU80+FY80+GC80+GG80+GK80+GO80+GS80+KW80+LA80+LE80+LI80+LM80+LQ80+LU80+LY80</f>
        <v>45192.757180000001</v>
      </c>
      <c r="F80" s="75">
        <f t="shared" si="143"/>
        <v>37131.744040000005</v>
      </c>
      <c r="G80" s="29">
        <f>F80/C80*100</f>
        <v>41.256871233327772</v>
      </c>
      <c r="H80" s="29">
        <f>H81+H82+H83</f>
        <v>0</v>
      </c>
      <c r="I80" s="29">
        <f>I81+I82+I83</f>
        <v>0</v>
      </c>
      <c r="J80" s="29">
        <f>J81+J82+J83</f>
        <v>0</v>
      </c>
      <c r="K80" s="29"/>
      <c r="L80" s="29">
        <f t="shared" ref="L80" si="154">L81+L82+L83</f>
        <v>1294.3</v>
      </c>
      <c r="M80" s="29">
        <f t="shared" ref="M80:N80" si="155">M81+M82+M83</f>
        <v>1294.3</v>
      </c>
      <c r="N80" s="29">
        <f t="shared" si="155"/>
        <v>1294.3</v>
      </c>
      <c r="O80" s="28">
        <f>N80/M80*100</f>
        <v>100</v>
      </c>
      <c r="P80" s="29">
        <f>P81+P82+P83</f>
        <v>586</v>
      </c>
      <c r="Q80" s="29">
        <f>Q81+Q82+Q83</f>
        <v>586</v>
      </c>
      <c r="R80" s="29">
        <f>R81+R82+R83</f>
        <v>586</v>
      </c>
      <c r="S80" s="28">
        <f>R80/Q80*100</f>
        <v>100</v>
      </c>
      <c r="T80" s="29">
        <f>T81+T82+T83</f>
        <v>3036</v>
      </c>
      <c r="U80" s="29">
        <f>U81+U82+U83</f>
        <v>3036</v>
      </c>
      <c r="V80" s="29">
        <f>V81+V82+V83</f>
        <v>3036</v>
      </c>
      <c r="W80" s="28">
        <f>V80/U80*100</f>
        <v>100</v>
      </c>
      <c r="X80" s="29">
        <f>X81+X82+X83</f>
        <v>886</v>
      </c>
      <c r="Y80" s="29">
        <f>Y81+Y82+Y83</f>
        <v>886</v>
      </c>
      <c r="Z80" s="29">
        <f>Z81+Z82+Z83</f>
        <v>886</v>
      </c>
      <c r="AA80" s="28">
        <f>Z80/Y80*100</f>
        <v>100</v>
      </c>
      <c r="AB80" s="29">
        <f>AB81+AB82+AB83</f>
        <v>0</v>
      </c>
      <c r="AC80" s="29">
        <f>AC81+AC82+AC83</f>
        <v>0</v>
      </c>
      <c r="AD80" s="29">
        <f>AD81+AD82+AD83</f>
        <v>0</v>
      </c>
      <c r="AE80" s="28"/>
      <c r="AF80" s="28"/>
      <c r="AG80" s="29">
        <f t="shared" ref="AG80:AM80" si="156">AG81+AG82+AG83</f>
        <v>0</v>
      </c>
      <c r="AH80" s="29">
        <f t="shared" si="156"/>
        <v>0</v>
      </c>
      <c r="AI80" s="29">
        <f t="shared" si="156"/>
        <v>0</v>
      </c>
      <c r="AJ80" s="29">
        <f t="shared" ref="AJ80" si="157">AJ81+AJ82+AJ83</f>
        <v>0</v>
      </c>
      <c r="AK80" s="29">
        <f t="shared" si="156"/>
        <v>0</v>
      </c>
      <c r="AL80" s="29">
        <f t="shared" si="156"/>
        <v>0</v>
      </c>
      <c r="AM80" s="29">
        <f t="shared" si="156"/>
        <v>0</v>
      </c>
      <c r="AN80" s="29">
        <f>AN81+AN82+AN83</f>
        <v>0</v>
      </c>
      <c r="AO80" s="29">
        <f>AO81+AO82+AO83</f>
        <v>1500</v>
      </c>
      <c r="AP80" s="29">
        <f>AP81+AP82+AP83</f>
        <v>1500</v>
      </c>
      <c r="AQ80" s="28">
        <f>AP80/AO80*100</f>
        <v>100</v>
      </c>
      <c r="AR80" s="28"/>
      <c r="AS80" s="29">
        <f>AS81+AS82+AS83</f>
        <v>0</v>
      </c>
      <c r="AT80" s="29">
        <f>AT81+AT82+AT83</f>
        <v>0</v>
      </c>
      <c r="AU80" s="28"/>
      <c r="AV80" s="28"/>
      <c r="AW80" s="29">
        <f>AW81+AW82+AW83</f>
        <v>0</v>
      </c>
      <c r="AX80" s="29">
        <f>AX81+AX82+AX83</f>
        <v>0</v>
      </c>
      <c r="AY80" s="28"/>
      <c r="AZ80" s="28"/>
      <c r="BA80" s="29">
        <f>BA81+BA82+BA83</f>
        <v>0</v>
      </c>
      <c r="BB80" s="29">
        <f>BB81+BB82+BB83</f>
        <v>0</v>
      </c>
      <c r="BC80" s="28"/>
      <c r="BD80" s="28"/>
      <c r="BE80" s="29">
        <f>BE81+BE82+BE83</f>
        <v>0</v>
      </c>
      <c r="BF80" s="29">
        <f>BF81+BF82+BF83</f>
        <v>0</v>
      </c>
      <c r="BG80" s="28"/>
      <c r="BH80" s="29"/>
      <c r="BI80" s="29"/>
      <c r="BJ80" s="29"/>
      <c r="BK80" s="28"/>
      <c r="BL80" s="29">
        <f>BL81+BL82+BL83</f>
        <v>2393</v>
      </c>
      <c r="BM80" s="29">
        <f>BM81+BM82+BM83</f>
        <v>2393</v>
      </c>
      <c r="BN80" s="29">
        <f>BN81+BN82+BN83</f>
        <v>2093.8740200000002</v>
      </c>
      <c r="BO80" s="28">
        <f>BN80/BM80*100</f>
        <v>87.499959047221068</v>
      </c>
      <c r="BP80" s="28"/>
      <c r="BQ80" s="29"/>
      <c r="BR80" s="29"/>
      <c r="BS80" s="28"/>
      <c r="BT80" s="28"/>
      <c r="BU80" s="29"/>
      <c r="BV80" s="29"/>
      <c r="BW80" s="28"/>
      <c r="BX80" s="28"/>
      <c r="BY80" s="29">
        <f>BY81+BY82+BY83</f>
        <v>0</v>
      </c>
      <c r="BZ80" s="29">
        <f>BZ81+BZ82+BZ83</f>
        <v>0</v>
      </c>
      <c r="CA80" s="28"/>
      <c r="CB80" s="28"/>
      <c r="CC80" s="29">
        <f>CC81+CC82+CC83</f>
        <v>0</v>
      </c>
      <c r="CD80" s="29">
        <f>CD81+CD82+CD83</f>
        <v>0</v>
      </c>
      <c r="CE80" s="28"/>
      <c r="CF80" s="28"/>
      <c r="CG80" s="29">
        <f>CG81+CG82+CG83</f>
        <v>0</v>
      </c>
      <c r="CH80" s="29">
        <f>CH81+CH82+CH83</f>
        <v>0</v>
      </c>
      <c r="CI80" s="28"/>
      <c r="CJ80" s="29">
        <f>CJ81+CJ82+CJ83</f>
        <v>0</v>
      </c>
      <c r="CK80" s="29">
        <f>CK81+CK82+CK83</f>
        <v>0</v>
      </c>
      <c r="CL80" s="29">
        <f>CL81+CL82+CL83</f>
        <v>0</v>
      </c>
      <c r="CM80" s="28"/>
      <c r="CN80" s="28"/>
      <c r="CO80" s="29">
        <f>CO81+CO82+CO83</f>
        <v>0</v>
      </c>
      <c r="CP80" s="29">
        <f>CP81+CP82+CP83</f>
        <v>0</v>
      </c>
      <c r="CQ80" s="28"/>
      <c r="CR80" s="28"/>
      <c r="CS80" s="29">
        <f>CS81+CS82+CS83</f>
        <v>0</v>
      </c>
      <c r="CT80" s="29">
        <f>CT81+CT82+CT83</f>
        <v>0</v>
      </c>
      <c r="CU80" s="165"/>
      <c r="CV80" s="165"/>
      <c r="CW80" s="29">
        <f>CW81+CW82+CW83</f>
        <v>0</v>
      </c>
      <c r="CX80" s="29">
        <f>CX81+CX82+CX83</f>
        <v>0</v>
      </c>
      <c r="CY80" s="28"/>
      <c r="CZ80" s="28"/>
      <c r="DA80" s="29">
        <f>DA81+DA82+DA83</f>
        <v>0</v>
      </c>
      <c r="DB80" s="29">
        <f>DB81+DB82+DB83</f>
        <v>0</v>
      </c>
      <c r="DC80" s="28"/>
      <c r="DD80" s="28"/>
      <c r="DE80" s="29">
        <f>DE81+DE82+DE83</f>
        <v>0</v>
      </c>
      <c r="DF80" s="29">
        <f>DF81+DF82+DF83</f>
        <v>0</v>
      </c>
      <c r="DG80" s="28"/>
      <c r="DH80" s="28"/>
      <c r="DI80" s="29"/>
      <c r="DJ80" s="29"/>
      <c r="DK80" s="28"/>
      <c r="DL80" s="28"/>
      <c r="DM80" s="29">
        <f>DM81+DM82+DM83</f>
        <v>634.4</v>
      </c>
      <c r="DN80" s="29">
        <f>DN81+DN82+DN83</f>
        <v>475.8</v>
      </c>
      <c r="DO80" s="28">
        <f>DN80/DM80*100</f>
        <v>75</v>
      </c>
      <c r="DP80" s="28"/>
      <c r="DQ80" s="29"/>
      <c r="DR80" s="29"/>
      <c r="DS80" s="28"/>
      <c r="DT80" s="28"/>
      <c r="DU80" s="29"/>
      <c r="DV80" s="29"/>
      <c r="DW80" s="28"/>
      <c r="DX80" s="28"/>
      <c r="DY80" s="29"/>
      <c r="DZ80" s="29"/>
      <c r="EA80" s="28"/>
      <c r="EB80" s="28"/>
      <c r="EC80" s="29"/>
      <c r="ED80" s="29"/>
      <c r="EE80" s="28"/>
      <c r="EF80" s="29">
        <f>EF81+EF82+EF83</f>
        <v>1250</v>
      </c>
      <c r="EG80" s="29">
        <f>EG81+EG82+EG83</f>
        <v>1250</v>
      </c>
      <c r="EH80" s="29">
        <f>EH81+EH82+EH83</f>
        <v>1250</v>
      </c>
      <c r="EI80" s="28">
        <f>EH80/EG80*100</f>
        <v>100</v>
      </c>
      <c r="EJ80" s="29"/>
      <c r="EK80" s="29">
        <f>EK81+EK82+EK83</f>
        <v>0</v>
      </c>
      <c r="EL80" s="29">
        <f>EL81+EL82+EL83</f>
        <v>0</v>
      </c>
      <c r="EM80" s="28"/>
      <c r="EN80" s="29"/>
      <c r="EO80" s="29">
        <f>EO81+EO82+EO83</f>
        <v>0</v>
      </c>
      <c r="EP80" s="29">
        <f>EP81+EP82+EP83</f>
        <v>0</v>
      </c>
      <c r="EQ80" s="28"/>
      <c r="ER80" s="28"/>
      <c r="ES80" s="29">
        <f>ES81+ES82+ES83</f>
        <v>0</v>
      </c>
      <c r="ET80" s="29">
        <f>ET81+ET82+ET83</f>
        <v>0</v>
      </c>
      <c r="EU80" s="28"/>
      <c r="EV80" s="28"/>
      <c r="EW80" s="29">
        <f>EW81+EW82+EW83</f>
        <v>0</v>
      </c>
      <c r="EX80" s="29">
        <f>EX81+EX82+EX83</f>
        <v>0</v>
      </c>
      <c r="EY80" s="28"/>
      <c r="EZ80" s="28"/>
      <c r="FA80" s="29">
        <f>FA81+FA82+FA83</f>
        <v>4554</v>
      </c>
      <c r="FB80" s="29">
        <f>FB81+FB82+FB83</f>
        <v>3606</v>
      </c>
      <c r="FC80" s="28">
        <f>FB80/FA80*100</f>
        <v>79.183135704874843</v>
      </c>
      <c r="FD80" s="28"/>
      <c r="FE80" s="29">
        <f>FE81+FE82+FE83</f>
        <v>0</v>
      </c>
      <c r="FF80" s="29">
        <f>FF81+FF82+FF83</f>
        <v>0</v>
      </c>
      <c r="FG80" s="28"/>
      <c r="FH80" s="29"/>
      <c r="FI80" s="29">
        <f>FI81+FI82+FI83</f>
        <v>2349.6999999999998</v>
      </c>
      <c r="FJ80" s="29">
        <f>FJ81+FJ82+FJ83</f>
        <v>1553.43148</v>
      </c>
      <c r="FK80" s="28">
        <f>FJ80/FI80*100</f>
        <v>66.111907051964081</v>
      </c>
      <c r="FL80" s="29"/>
      <c r="FM80" s="29">
        <f>FM81+FM82+FM83</f>
        <v>30000</v>
      </c>
      <c r="FN80" s="29">
        <f>FN81+FN82+FN83</f>
        <v>0</v>
      </c>
      <c r="FO80" s="28"/>
      <c r="FP80" s="29"/>
      <c r="FQ80" s="29">
        <f>SUM(FQ81:FQ86)</f>
        <v>12220.961179999998</v>
      </c>
      <c r="FR80" s="29">
        <f>SUM(FR81:FR86)</f>
        <v>12220.961179999998</v>
      </c>
      <c r="FS80" s="28">
        <f>FR80/FQ80*100</f>
        <v>100</v>
      </c>
      <c r="FT80" s="29"/>
      <c r="FU80" s="29">
        <f>FU81+FU82+FU83+FU84</f>
        <v>400</v>
      </c>
      <c r="FV80" s="29">
        <f>FV81+FV82+FV83+FV84</f>
        <v>400</v>
      </c>
      <c r="FW80" s="28">
        <f t="shared" si="149"/>
        <v>100</v>
      </c>
      <c r="FX80" s="29"/>
      <c r="FY80" s="29"/>
      <c r="FZ80" s="29"/>
      <c r="GA80" s="28"/>
      <c r="GB80" s="29"/>
      <c r="GC80" s="29"/>
      <c r="GD80" s="29"/>
      <c r="GE80" s="28"/>
      <c r="GF80" s="29"/>
      <c r="GG80" s="29">
        <f>GG81+GG82+GG83+GG84</f>
        <v>0</v>
      </c>
      <c r="GH80" s="29">
        <f>GH81+GH82+GH83+GH84</f>
        <v>0</v>
      </c>
      <c r="GI80" s="28"/>
      <c r="GJ80" s="29"/>
      <c r="GK80" s="29">
        <f>GK81+GK82+GK83+GK84</f>
        <v>0</v>
      </c>
      <c r="GL80" s="29">
        <f>GL81+GL82+GL83+GL84</f>
        <v>0</v>
      </c>
      <c r="GM80" s="28"/>
      <c r="GN80" s="29"/>
      <c r="GO80" s="29"/>
      <c r="GP80" s="29"/>
      <c r="GQ80" s="28"/>
      <c r="GR80" s="29"/>
      <c r="GS80" s="29">
        <f>GS81+GS82+GS83+GS84</f>
        <v>0</v>
      </c>
      <c r="GT80" s="29">
        <f>GT81+GT82+GT83+GT84</f>
        <v>0</v>
      </c>
      <c r="GU80" s="28"/>
      <c r="GV80" s="29"/>
      <c r="GW80" s="29">
        <f>GW81+GW82+GW83+GW84</f>
        <v>20000</v>
      </c>
      <c r="GX80" s="29">
        <f>GX81+GX82+GX83+GX84</f>
        <v>5384.7404800000004</v>
      </c>
      <c r="GY80" s="28">
        <f t="shared" si="77"/>
        <v>26.923702400000003</v>
      </c>
      <c r="GZ80" s="29"/>
      <c r="HA80" s="29">
        <f>HA81+HA82+HA83+HA84</f>
        <v>5000</v>
      </c>
      <c r="HB80" s="29">
        <f>HB81+HB82+HB83+HB84</f>
        <v>0</v>
      </c>
      <c r="HC80" s="28">
        <f t="shared" ref="HC80" si="158">HB80/HA80*100</f>
        <v>0</v>
      </c>
      <c r="HD80" s="29"/>
      <c r="HE80" s="29">
        <f>HE81+HE82+HE83+HE84</f>
        <v>0</v>
      </c>
      <c r="HF80" s="29">
        <f>HF81+HF82+HF83+HF84</f>
        <v>0</v>
      </c>
      <c r="HG80" s="28"/>
      <c r="HH80" s="29"/>
      <c r="HI80" s="29">
        <f>HI81+HI82+HI83+HI84</f>
        <v>0</v>
      </c>
      <c r="HJ80" s="29">
        <f>HJ81+HJ82+HJ83+HJ84</f>
        <v>0</v>
      </c>
      <c r="HK80" s="28"/>
      <c r="HL80" s="29"/>
      <c r="HM80" s="29">
        <f>HM81+HM82+HM83+HM84</f>
        <v>0</v>
      </c>
      <c r="HN80" s="29">
        <f>HN81+HN82+HN83+HN84</f>
        <v>0</v>
      </c>
      <c r="HO80" s="28"/>
      <c r="HP80" s="29"/>
      <c r="HQ80" s="29">
        <f>HQ81+HQ82+HQ83+HQ84</f>
        <v>0</v>
      </c>
      <c r="HR80" s="29">
        <f>HR81+HR82+HR83+HR84</f>
        <v>0</v>
      </c>
      <c r="HS80" s="28"/>
      <c r="HT80" s="29"/>
      <c r="HU80" s="29">
        <f>HU81+HU82+HU83+HU84</f>
        <v>0</v>
      </c>
      <c r="HV80" s="29">
        <f>HV81+HV82+HV83+HV84</f>
        <v>0</v>
      </c>
      <c r="HW80" s="28"/>
      <c r="HX80" s="29"/>
      <c r="HY80" s="29">
        <f>HY81+HY82+HY83+HY84</f>
        <v>0</v>
      </c>
      <c r="HZ80" s="29">
        <f>HZ81+HZ82+HZ83+HZ84</f>
        <v>0</v>
      </c>
      <c r="IA80" s="28"/>
      <c r="IB80" s="29"/>
      <c r="IC80" s="29">
        <f>IC81+IC82+IC83+IC84</f>
        <v>0</v>
      </c>
      <c r="ID80" s="29">
        <f>ID81+ID82+ID83+ID84</f>
        <v>0</v>
      </c>
      <c r="IE80" s="28"/>
      <c r="IF80" s="29"/>
      <c r="IG80" s="29">
        <f>IG81+IG82+IG83+IG84</f>
        <v>0</v>
      </c>
      <c r="IH80" s="29">
        <f>IH81+IH82+IH83+IH84</f>
        <v>0</v>
      </c>
      <c r="II80" s="28"/>
      <c r="IJ80" s="29"/>
      <c r="IK80" s="29">
        <f>IK81+IK82+IK83+IK84</f>
        <v>0</v>
      </c>
      <c r="IL80" s="29">
        <f>IL81+IL82+IL83+IL84</f>
        <v>0</v>
      </c>
      <c r="IM80" s="28"/>
      <c r="IN80" s="29"/>
      <c r="IO80" s="29">
        <f>IO81+IO82+IO83+IO84</f>
        <v>0</v>
      </c>
      <c r="IP80" s="29">
        <f>IP81+IP82+IP83+IP84</f>
        <v>0</v>
      </c>
      <c r="IQ80" s="28"/>
      <c r="IR80" s="29"/>
      <c r="IS80" s="29">
        <f>IS81+IS82+IS83+IS84</f>
        <v>0</v>
      </c>
      <c r="IT80" s="29">
        <f>IT81+IT82+IT83+IT84</f>
        <v>0</v>
      </c>
      <c r="IU80" s="28"/>
      <c r="IV80" s="29"/>
      <c r="IW80" s="29">
        <f>IW81+IW82+IW83+IW84</f>
        <v>0</v>
      </c>
      <c r="IX80" s="29">
        <f>IX81+IX82+IX83+IX84</f>
        <v>0</v>
      </c>
      <c r="IY80" s="28"/>
      <c r="IZ80" s="29"/>
      <c r="JA80" s="29">
        <f>JA81+JA82+JA83+JA84</f>
        <v>0</v>
      </c>
      <c r="JB80" s="29">
        <f>JB81+JB82+JB83+JB84</f>
        <v>0</v>
      </c>
      <c r="JC80" s="28"/>
      <c r="JD80" s="29"/>
      <c r="JE80" s="29">
        <f>JE81+JE82+JE83+JE84</f>
        <v>752.6</v>
      </c>
      <c r="JF80" s="29">
        <f>JF81+JF82+JF83+JF84</f>
        <v>272.84088000000003</v>
      </c>
      <c r="JG80" s="28">
        <f t="shared" ref="JG80:JG81" si="159">JF80/JE80*100</f>
        <v>36.253106563911771</v>
      </c>
      <c r="JH80" s="29"/>
      <c r="JI80" s="29">
        <f>JI81+JI82+JI83+JI84</f>
        <v>0</v>
      </c>
      <c r="JJ80" s="29">
        <f>JJ81+JJ82+JJ83+JJ84</f>
        <v>0</v>
      </c>
      <c r="JK80" s="28"/>
      <c r="JL80" s="29"/>
      <c r="JM80" s="29">
        <f>JM81+JM82+JM83+JM84</f>
        <v>0</v>
      </c>
      <c r="JN80" s="29">
        <f>JN81+JN82+JN83+JN84</f>
        <v>0</v>
      </c>
      <c r="JO80" s="28"/>
      <c r="JP80" s="29"/>
      <c r="JQ80" s="29">
        <f>JQ81+JQ82+JQ83+JQ84</f>
        <v>0</v>
      </c>
      <c r="JR80" s="29">
        <f>JR81+JR82+JR83+JR84</f>
        <v>0</v>
      </c>
      <c r="JS80" s="28"/>
      <c r="JT80" s="29"/>
      <c r="JU80" s="29">
        <f>JU81+JU82+JU83+JU84</f>
        <v>0</v>
      </c>
      <c r="JV80" s="29">
        <f>JV81+JV82+JV83+JV84</f>
        <v>0</v>
      </c>
      <c r="JW80" s="28"/>
      <c r="JX80" s="29"/>
      <c r="JY80" s="29">
        <f>JY81+JY82+JY83+JY84</f>
        <v>0</v>
      </c>
      <c r="JZ80" s="29">
        <f>JZ81+JZ82+JZ83+JZ84</f>
        <v>0</v>
      </c>
      <c r="KA80" s="28"/>
      <c r="KB80" s="29"/>
      <c r="KC80" s="29">
        <f>KC81+KC82+KC83+KC84</f>
        <v>572.6</v>
      </c>
      <c r="KD80" s="29">
        <f>KD81+KD82+KD83+KD84</f>
        <v>0</v>
      </c>
      <c r="KE80" s="28"/>
      <c r="KF80" s="29"/>
      <c r="KG80" s="29"/>
      <c r="KH80" s="29">
        <f>KH81+KH82+KH83+KH84</f>
        <v>0</v>
      </c>
      <c r="KI80" s="28"/>
      <c r="KJ80" s="29"/>
      <c r="KK80" s="29">
        <f>KK81+KK82+KK83+KK84</f>
        <v>0</v>
      </c>
      <c r="KL80" s="29">
        <f>KL81+KL82+KL83+KL84</f>
        <v>0</v>
      </c>
      <c r="KM80" s="28"/>
      <c r="KN80" s="29"/>
      <c r="KO80" s="29"/>
      <c r="KP80" s="29">
        <f>KP81+KP82+KP83+KP84</f>
        <v>0</v>
      </c>
      <c r="KQ80" s="28"/>
      <c r="KR80" s="29"/>
      <c r="KS80" s="29">
        <f>KS81+KS82+KS83+KS84</f>
        <v>0</v>
      </c>
      <c r="KT80" s="29">
        <f>KT81+KT82+KT83+KT84</f>
        <v>0</v>
      </c>
      <c r="KU80" s="28"/>
      <c r="KV80" s="29"/>
      <c r="KW80" s="29">
        <f>KW81+KW82+KW83+KW84</f>
        <v>89.796000000000006</v>
      </c>
      <c r="KX80" s="29">
        <f>KX81+KX82+KX83+KX84</f>
        <v>89.796000000000006</v>
      </c>
      <c r="KY80" s="28">
        <f t="shared" si="151"/>
        <v>100</v>
      </c>
      <c r="KZ80" s="29"/>
      <c r="LA80" s="29"/>
      <c r="LB80" s="29">
        <f>LB81+LB82+LB83+LB84</f>
        <v>0</v>
      </c>
      <c r="LC80" s="28"/>
      <c r="LD80" s="29"/>
      <c r="LE80" s="29"/>
      <c r="LF80" s="29"/>
      <c r="LG80" s="28"/>
      <c r="LH80" s="29"/>
      <c r="LI80" s="29"/>
      <c r="LJ80" s="29">
        <f>LJ81+LJ82+LJ83+LJ84</f>
        <v>0</v>
      </c>
      <c r="LK80" s="28"/>
      <c r="LL80" s="29"/>
      <c r="LM80" s="29">
        <f>LM81+LM82+LM83+LM84</f>
        <v>2482</v>
      </c>
      <c r="LN80" s="29">
        <f>LN81+LN82+LN83+LN84</f>
        <v>2482</v>
      </c>
      <c r="LO80" s="28">
        <f>LN80/LM80*100</f>
        <v>100</v>
      </c>
      <c r="LP80" s="29"/>
      <c r="LQ80" s="29"/>
      <c r="LR80" s="29">
        <f>LR81+LR82+LR83+LR84</f>
        <v>0</v>
      </c>
      <c r="LS80" s="28"/>
      <c r="LT80" s="29"/>
      <c r="LU80" s="29"/>
      <c r="LV80" s="29">
        <f>LV81+LV82+LV83+LV84</f>
        <v>0</v>
      </c>
      <c r="LW80" s="28"/>
      <c r="LX80" s="29"/>
      <c r="LY80" s="29"/>
      <c r="LZ80" s="29">
        <f>LZ81+LZ82+LZ83+LZ84</f>
        <v>0</v>
      </c>
      <c r="MA80" s="28"/>
    </row>
    <row r="81" spans="1:339" ht="31.5" x14ac:dyDescent="0.25">
      <c r="A81" s="22" t="s">
        <v>206</v>
      </c>
      <c r="B81" s="30">
        <f t="shared" si="152"/>
        <v>9445.2999999999993</v>
      </c>
      <c r="C81" s="30">
        <f t="shared" si="142"/>
        <v>22780.395999999993</v>
      </c>
      <c r="D81" s="30">
        <f>I81+M81+Q81+U81+Y81+AC81+AG81+AK81+AO81+AS81+AW81+BA81+BE81+BI81+BM81+BQ81+BU81+BY81+CC81+CG81+CK81+CO81+CS81+CW81+DA81+DE81+DI81+DM81+DQ81+EG81+EK81+EO81+ES81+EW81+FA81+FE81+FI81+FM81+GW81+HA81+HE81+HI81+HM81+HQ81+HU81++HY81+IC81+IG81+IK81+IO81+IS81+IW81+JA81+JE81+JI81+JM81+JQ81+JU81+JY81+KC81+KG81+KK81+KO81+KS81</f>
        <v>19808.599999999995</v>
      </c>
      <c r="E81" s="30">
        <f t="shared" ref="E81" si="160">DU81+DY81+EC81+FM81+FQ81+FU81+FY81+GC81+GG81+GK81+GO81+GS81+KW81+LA81+LE81+LI81+LM81+LQ81+LU81+LY81</f>
        <v>2971.7959999999998</v>
      </c>
      <c r="F81" s="30">
        <f t="shared" si="143"/>
        <v>19526.042379999999</v>
      </c>
      <c r="G81" s="27">
        <f>F81/C81*100</f>
        <v>85.714235959726096</v>
      </c>
      <c r="H81" s="27"/>
      <c r="I81" s="27"/>
      <c r="J81" s="27"/>
      <c r="K81" s="27"/>
      <c r="L81" s="27">
        <v>1294.3</v>
      </c>
      <c r="M81" s="27">
        <v>1294.3</v>
      </c>
      <c r="N81" s="27">
        <v>1294.3</v>
      </c>
      <c r="O81" s="26">
        <f>N81/M81*100</f>
        <v>100</v>
      </c>
      <c r="P81" s="27">
        <v>586</v>
      </c>
      <c r="Q81" s="231">
        <v>586</v>
      </c>
      <c r="R81" s="231">
        <v>586</v>
      </c>
      <c r="S81" s="26">
        <f>R81/Q81*100</f>
        <v>100</v>
      </c>
      <c r="T81" s="144">
        <v>3036</v>
      </c>
      <c r="U81" s="269">
        <v>3036</v>
      </c>
      <c r="V81" s="269">
        <v>3036</v>
      </c>
      <c r="W81" s="26">
        <f>V81/U81*100</f>
        <v>100</v>
      </c>
      <c r="X81" s="292">
        <v>886</v>
      </c>
      <c r="Y81" s="305">
        <v>886</v>
      </c>
      <c r="Z81" s="305">
        <v>886</v>
      </c>
      <c r="AA81" s="26">
        <f>Z81/Y81*100</f>
        <v>100</v>
      </c>
      <c r="AB81" s="163"/>
      <c r="AC81" s="163"/>
      <c r="AD81" s="163"/>
      <c r="AE81" s="26"/>
      <c r="AF81" s="26"/>
      <c r="AG81" s="27"/>
      <c r="AH81" s="27"/>
      <c r="AI81" s="26"/>
      <c r="AJ81" s="27"/>
      <c r="AK81" s="27"/>
      <c r="AL81" s="27"/>
      <c r="AM81" s="26"/>
      <c r="AN81" s="326"/>
      <c r="AO81" s="326">
        <v>1500</v>
      </c>
      <c r="AP81" s="326">
        <v>1500</v>
      </c>
      <c r="AQ81" s="26">
        <f>AP81/AO81*100</f>
        <v>100</v>
      </c>
      <c r="AR81" s="26"/>
      <c r="AS81" s="326"/>
      <c r="AT81" s="326"/>
      <c r="AU81" s="26"/>
      <c r="AV81" s="26"/>
      <c r="AW81" s="326"/>
      <c r="AX81" s="326"/>
      <c r="AY81" s="26"/>
      <c r="AZ81" s="26"/>
      <c r="BA81" s="326"/>
      <c r="BB81" s="167"/>
      <c r="BC81" s="26"/>
      <c r="BD81" s="26"/>
      <c r="BE81" s="326"/>
      <c r="BF81" s="326"/>
      <c r="BG81" s="26"/>
      <c r="BH81" s="326"/>
      <c r="BI81" s="326"/>
      <c r="BJ81" s="326"/>
      <c r="BK81" s="26"/>
      <c r="BL81" s="326">
        <v>2393</v>
      </c>
      <c r="BM81" s="326">
        <v>2393</v>
      </c>
      <c r="BN81" s="326">
        <v>2093.8740200000002</v>
      </c>
      <c r="BO81" s="26">
        <f>BN81/BM81*100</f>
        <v>87.499959047221068</v>
      </c>
      <c r="BP81" s="26"/>
      <c r="BQ81" s="326"/>
      <c r="BR81" s="326"/>
      <c r="BS81" s="26"/>
      <c r="BT81" s="26"/>
      <c r="BU81" s="326"/>
      <c r="BV81" s="326"/>
      <c r="BW81" s="26"/>
      <c r="BX81" s="26"/>
      <c r="BY81" s="326"/>
      <c r="BZ81" s="326"/>
      <c r="CA81" s="26"/>
      <c r="CB81" s="26"/>
      <c r="CC81" s="326"/>
      <c r="CD81" s="326"/>
      <c r="CE81" s="26"/>
      <c r="CF81" s="26"/>
      <c r="CG81" s="326"/>
      <c r="CH81" s="326"/>
      <c r="CI81" s="26"/>
      <c r="CJ81" s="163"/>
      <c r="CK81" s="163"/>
      <c r="CL81" s="163"/>
      <c r="CM81" s="26"/>
      <c r="CN81" s="26"/>
      <c r="CO81" s="326"/>
      <c r="CP81" s="326"/>
      <c r="CQ81" s="26"/>
      <c r="CR81" s="26"/>
      <c r="CS81" s="326"/>
      <c r="CT81" s="326"/>
      <c r="CU81" s="326"/>
      <c r="CV81" s="326"/>
      <c r="CW81" s="326"/>
      <c r="CX81" s="326"/>
      <c r="CY81" s="26"/>
      <c r="CZ81" s="26"/>
      <c r="DA81" s="326"/>
      <c r="DB81" s="326"/>
      <c r="DC81" s="26"/>
      <c r="DD81" s="26"/>
      <c r="DE81" s="326"/>
      <c r="DF81" s="326"/>
      <c r="DG81" s="26"/>
      <c r="DH81" s="26"/>
      <c r="DI81" s="326"/>
      <c r="DJ81" s="326"/>
      <c r="DK81" s="26"/>
      <c r="DL81" s="26"/>
      <c r="DM81" s="326">
        <v>634.4</v>
      </c>
      <c r="DN81" s="326">
        <v>475.8</v>
      </c>
      <c r="DO81" s="26">
        <f>DN81/DM81*100</f>
        <v>75</v>
      </c>
      <c r="DP81" s="26"/>
      <c r="DQ81" s="326"/>
      <c r="DR81" s="326"/>
      <c r="DS81" s="26"/>
      <c r="DT81" s="26"/>
      <c r="DU81" s="326"/>
      <c r="DV81" s="326"/>
      <c r="DW81" s="26"/>
      <c r="DX81" s="26"/>
      <c r="DY81" s="326"/>
      <c r="DZ81" s="326"/>
      <c r="EA81" s="26"/>
      <c r="EB81" s="26"/>
      <c r="EC81" s="326"/>
      <c r="ED81" s="326"/>
      <c r="EE81" s="26"/>
      <c r="EF81" s="326">
        <v>1250</v>
      </c>
      <c r="EG81" s="326">
        <v>1250</v>
      </c>
      <c r="EH81" s="326">
        <v>1250</v>
      </c>
      <c r="EI81" s="26">
        <f>EH81/EG81*100</f>
        <v>100</v>
      </c>
      <c r="EJ81" s="326"/>
      <c r="EK81" s="326"/>
      <c r="EL81" s="326"/>
      <c r="EM81" s="26"/>
      <c r="EN81" s="326"/>
      <c r="EO81" s="326"/>
      <c r="EP81" s="326"/>
      <c r="EQ81" s="26"/>
      <c r="ER81" s="26"/>
      <c r="ES81" s="326"/>
      <c r="ET81" s="326"/>
      <c r="EU81" s="26"/>
      <c r="EV81" s="26"/>
      <c r="EW81" s="326"/>
      <c r="EX81" s="326"/>
      <c r="EY81" s="26"/>
      <c r="EZ81" s="26"/>
      <c r="FA81" s="326">
        <v>4554</v>
      </c>
      <c r="FB81" s="326">
        <v>3606</v>
      </c>
      <c r="FC81" s="26">
        <f>FB81/FA81*100</f>
        <v>79.183135704874843</v>
      </c>
      <c r="FD81" s="26"/>
      <c r="FE81" s="326"/>
      <c r="FF81" s="326"/>
      <c r="FG81" s="26"/>
      <c r="FH81" s="326"/>
      <c r="FI81" s="326">
        <v>2349.6999999999998</v>
      </c>
      <c r="FJ81" s="326">
        <v>1553.43148</v>
      </c>
      <c r="FK81" s="26">
        <f>FJ81/FI81*100</f>
        <v>66.111907051964081</v>
      </c>
      <c r="FL81" s="326"/>
      <c r="FM81" s="326"/>
      <c r="FN81" s="326">
        <v>0</v>
      </c>
      <c r="FO81" s="26"/>
      <c r="FP81" s="326"/>
      <c r="FQ81" s="326"/>
      <c r="FR81" s="326"/>
      <c r="FS81" s="26"/>
      <c r="FT81" s="326"/>
      <c r="FU81" s="326">
        <v>400</v>
      </c>
      <c r="FV81" s="326">
        <v>400</v>
      </c>
      <c r="FW81" s="26">
        <f t="shared" si="149"/>
        <v>100</v>
      </c>
      <c r="FX81" s="326"/>
      <c r="FY81" s="326"/>
      <c r="FZ81" s="326"/>
      <c r="GA81" s="26"/>
      <c r="GB81" s="326"/>
      <c r="GC81" s="326"/>
      <c r="GD81" s="326"/>
      <c r="GE81" s="26"/>
      <c r="GF81" s="326"/>
      <c r="GG81" s="326"/>
      <c r="GH81" s="326"/>
      <c r="GI81" s="26"/>
      <c r="GJ81" s="326"/>
      <c r="GK81" s="326"/>
      <c r="GL81" s="326"/>
      <c r="GM81" s="26"/>
      <c r="GN81" s="326"/>
      <c r="GO81" s="326"/>
      <c r="GP81" s="326"/>
      <c r="GQ81" s="26"/>
      <c r="GR81" s="326"/>
      <c r="GS81" s="326"/>
      <c r="GT81" s="326"/>
      <c r="GU81" s="26"/>
      <c r="GV81" s="326"/>
      <c r="GW81" s="326"/>
      <c r="GX81" s="326"/>
      <c r="GY81" s="26"/>
      <c r="GZ81" s="326"/>
      <c r="HA81" s="326"/>
      <c r="HB81" s="326"/>
      <c r="HC81" s="26"/>
      <c r="HD81" s="326"/>
      <c r="HE81" s="326"/>
      <c r="HF81" s="326"/>
      <c r="HG81" s="26"/>
      <c r="HH81" s="326"/>
      <c r="HI81" s="326"/>
      <c r="HJ81" s="326"/>
      <c r="HK81" s="26"/>
      <c r="HL81" s="326"/>
      <c r="HM81" s="326"/>
      <c r="HN81" s="326"/>
      <c r="HO81" s="26"/>
      <c r="HP81" s="326"/>
      <c r="HQ81" s="326"/>
      <c r="HR81" s="326"/>
      <c r="HS81" s="26"/>
      <c r="HT81" s="326"/>
      <c r="HU81" s="326"/>
      <c r="HV81" s="326"/>
      <c r="HW81" s="26"/>
      <c r="HX81" s="326"/>
      <c r="HY81" s="326"/>
      <c r="HZ81" s="326"/>
      <c r="IA81" s="26"/>
      <c r="IB81" s="326"/>
      <c r="IC81" s="326"/>
      <c r="ID81" s="326"/>
      <c r="IE81" s="26"/>
      <c r="IF81" s="326"/>
      <c r="IG81" s="326"/>
      <c r="IH81" s="326"/>
      <c r="II81" s="26"/>
      <c r="IJ81" s="326"/>
      <c r="IK81" s="326"/>
      <c r="IL81" s="326"/>
      <c r="IM81" s="26"/>
      <c r="IN81" s="326"/>
      <c r="IO81" s="326"/>
      <c r="IP81" s="326"/>
      <c r="IQ81" s="26"/>
      <c r="IR81" s="326"/>
      <c r="IS81" s="326"/>
      <c r="IT81" s="326"/>
      <c r="IU81" s="26"/>
      <c r="IV81" s="326"/>
      <c r="IW81" s="326"/>
      <c r="IX81" s="326"/>
      <c r="IY81" s="26"/>
      <c r="IZ81" s="326"/>
      <c r="JA81" s="326"/>
      <c r="JB81" s="326"/>
      <c r="JC81" s="26"/>
      <c r="JD81" s="326"/>
      <c r="JE81" s="326">
        <v>752.6</v>
      </c>
      <c r="JF81" s="326">
        <v>272.84088000000003</v>
      </c>
      <c r="JG81" s="26">
        <f t="shared" si="159"/>
        <v>36.253106563911771</v>
      </c>
      <c r="JH81" s="326"/>
      <c r="JI81" s="326"/>
      <c r="JJ81" s="326"/>
      <c r="JK81" s="26"/>
      <c r="JL81" s="326"/>
      <c r="JM81" s="326"/>
      <c r="JN81" s="326"/>
      <c r="JO81" s="26"/>
      <c r="JP81" s="326"/>
      <c r="JQ81" s="326"/>
      <c r="JR81" s="326"/>
      <c r="JS81" s="26"/>
      <c r="JT81" s="326"/>
      <c r="JU81" s="326"/>
      <c r="JV81" s="326"/>
      <c r="JW81" s="26"/>
      <c r="JX81" s="326"/>
      <c r="JY81" s="326"/>
      <c r="JZ81" s="326"/>
      <c r="KA81" s="26"/>
      <c r="KB81" s="326"/>
      <c r="KC81" s="326">
        <v>572.6</v>
      </c>
      <c r="KD81" s="326"/>
      <c r="KE81" s="26"/>
      <c r="KF81" s="326"/>
      <c r="KG81" s="326"/>
      <c r="KH81" s="326"/>
      <c r="KI81" s="26"/>
      <c r="KJ81" s="326"/>
      <c r="KK81" s="326"/>
      <c r="KL81" s="326"/>
      <c r="KM81" s="26"/>
      <c r="KN81" s="326"/>
      <c r="KO81" s="326"/>
      <c r="KP81" s="326"/>
      <c r="KQ81" s="26"/>
      <c r="KR81" s="326"/>
      <c r="KS81" s="326"/>
      <c r="KT81" s="326"/>
      <c r="KU81" s="26"/>
      <c r="KV81" s="326"/>
      <c r="KW81" s="326">
        <v>89.796000000000006</v>
      </c>
      <c r="KX81" s="326">
        <v>89.796000000000006</v>
      </c>
      <c r="KY81" s="26">
        <f t="shared" si="151"/>
        <v>100</v>
      </c>
      <c r="KZ81" s="326"/>
      <c r="LA81" s="326"/>
      <c r="LB81" s="326"/>
      <c r="LC81" s="26"/>
      <c r="LD81" s="326"/>
      <c r="LE81" s="326"/>
      <c r="LF81" s="326"/>
      <c r="LG81" s="26"/>
      <c r="LH81" s="326"/>
      <c r="LI81" s="326"/>
      <c r="LJ81" s="326"/>
      <c r="LK81" s="26"/>
      <c r="LL81" s="326"/>
      <c r="LM81" s="326">
        <v>2482</v>
      </c>
      <c r="LN81" s="326">
        <v>2482</v>
      </c>
      <c r="LO81" s="26">
        <f>LN81/LM81*100</f>
        <v>100</v>
      </c>
      <c r="LP81" s="326"/>
      <c r="LQ81" s="326"/>
      <c r="LR81" s="326"/>
      <c r="LS81" s="26"/>
      <c r="LT81" s="326"/>
      <c r="LU81" s="326"/>
      <c r="LV81" s="326"/>
      <c r="LW81" s="26"/>
      <c r="LX81" s="326"/>
      <c r="LY81" s="326"/>
      <c r="LZ81" s="326"/>
      <c r="MA81" s="26"/>
    </row>
    <row r="82" spans="1:339" ht="15.75" x14ac:dyDescent="0.25">
      <c r="A82" s="22" t="s">
        <v>207</v>
      </c>
      <c r="B82" s="30">
        <f t="shared" si="152"/>
        <v>0</v>
      </c>
      <c r="C82" s="30">
        <f t="shared" si="142"/>
        <v>55000</v>
      </c>
      <c r="D82" s="30">
        <f>I82+M82+Q82+U82+Y82+AC82+AG82+AK82+AO82+AS82+AW82+BA82+BE82+BI82+BM82+BQ82+BU82+BY82+CC82+CG82+CK82+CO82+CS82+CW82+DA82+DE82+DI82+DM82+DQ82+EG82+EK82+EO82+ES82+EW82+FA82+FE82+FI82+GW82+HA82+HE82+HI82+HM82+HQ82+HU82+HY82+IC82+IG82+IK82+IO82+IS82+IW82+JA82+JE82+JI82+JM82+JQ82+JU82+JY82+KC82+KG82+KK82+KO82+KS82</f>
        <v>25000</v>
      </c>
      <c r="E82" s="30">
        <f>DU82+DY82+EC82+FM82+FQ82+FU82+FY82+GC82+GG82+GK82+GO82+GS82+KW82+LA82+LE82+LI82+LM82+LQ82+LU82+LY82</f>
        <v>30000</v>
      </c>
      <c r="F82" s="30">
        <f t="shared" si="143"/>
        <v>5384.7404800000004</v>
      </c>
      <c r="G82" s="27">
        <f t="shared" ref="G82:G86" si="161">F82/C82*100</f>
        <v>9.7904372363636369</v>
      </c>
      <c r="H82" s="30"/>
      <c r="I82" s="30"/>
      <c r="J82" s="30"/>
      <c r="K82" s="27"/>
      <c r="L82" s="111"/>
      <c r="M82" s="111"/>
      <c r="N82" s="111"/>
      <c r="O82" s="111"/>
      <c r="P82" s="111"/>
      <c r="Q82" s="111"/>
      <c r="R82" s="111"/>
      <c r="S82" s="26"/>
      <c r="T82" s="81"/>
      <c r="U82" s="81"/>
      <c r="V82" s="81"/>
      <c r="W82" s="26"/>
      <c r="X82" s="81"/>
      <c r="Y82" s="81"/>
      <c r="Z82" s="81"/>
      <c r="AA82" s="26"/>
      <c r="AB82" s="81"/>
      <c r="AC82" s="81"/>
      <c r="AD82" s="81"/>
      <c r="AE82" s="26"/>
      <c r="AF82" s="26"/>
      <c r="AG82" s="111"/>
      <c r="AH82" s="111"/>
      <c r="AI82" s="111"/>
      <c r="AJ82" s="111"/>
      <c r="AK82" s="111"/>
      <c r="AL82" s="111"/>
      <c r="AM82" s="111"/>
      <c r="AN82" s="326"/>
      <c r="AO82" s="326"/>
      <c r="AP82" s="326"/>
      <c r="AQ82" s="26"/>
      <c r="AR82" s="26"/>
      <c r="AS82" s="326"/>
      <c r="AT82" s="81"/>
      <c r="AU82" s="26"/>
      <c r="AV82" s="26"/>
      <c r="AW82" s="326"/>
      <c r="AX82" s="81"/>
      <c r="AY82" s="26"/>
      <c r="AZ82" s="26"/>
      <c r="BA82" s="81"/>
      <c r="BB82" s="81"/>
      <c r="BC82" s="26"/>
      <c r="BD82" s="26"/>
      <c r="BE82" s="326"/>
      <c r="BF82" s="81"/>
      <c r="BG82" s="26"/>
      <c r="BH82" s="326"/>
      <c r="BI82" s="326"/>
      <c r="BJ82" s="81"/>
      <c r="BK82" s="26"/>
      <c r="BL82" s="326"/>
      <c r="BM82" s="326"/>
      <c r="BN82" s="326"/>
      <c r="BO82" s="26"/>
      <c r="BP82" s="26"/>
      <c r="BQ82" s="326"/>
      <c r="BR82" s="81"/>
      <c r="BS82" s="26"/>
      <c r="BT82" s="26"/>
      <c r="BU82" s="326"/>
      <c r="BV82" s="81"/>
      <c r="BW82" s="26"/>
      <c r="BX82" s="26"/>
      <c r="BY82" s="326"/>
      <c r="BZ82" s="81"/>
      <c r="CA82" s="26"/>
      <c r="CB82" s="26"/>
      <c r="CC82" s="326"/>
      <c r="CD82" s="81"/>
      <c r="CE82" s="26"/>
      <c r="CF82" s="26"/>
      <c r="CG82" s="326"/>
      <c r="CH82" s="81"/>
      <c r="CI82" s="26"/>
      <c r="CJ82" s="163"/>
      <c r="CK82" s="163"/>
      <c r="CL82" s="81"/>
      <c r="CM82" s="26"/>
      <c r="CN82" s="26"/>
      <c r="CO82" s="326"/>
      <c r="CP82" s="81"/>
      <c r="CQ82" s="26"/>
      <c r="CR82" s="26"/>
      <c r="CS82" s="326"/>
      <c r="CT82" s="326"/>
      <c r="CU82" s="326"/>
      <c r="CV82" s="326"/>
      <c r="CW82" s="326"/>
      <c r="CX82" s="81"/>
      <c r="CY82" s="26"/>
      <c r="CZ82" s="26"/>
      <c r="DA82" s="326"/>
      <c r="DB82" s="81"/>
      <c r="DC82" s="26"/>
      <c r="DD82" s="26"/>
      <c r="DE82" s="326"/>
      <c r="DF82" s="81"/>
      <c r="DG82" s="26"/>
      <c r="DH82" s="26"/>
      <c r="DI82" s="326"/>
      <c r="DJ82" s="81"/>
      <c r="DK82" s="26"/>
      <c r="DL82" s="26"/>
      <c r="DM82" s="326"/>
      <c r="DN82" s="326"/>
      <c r="DO82" s="26"/>
      <c r="DP82" s="26"/>
      <c r="DQ82" s="326"/>
      <c r="DR82" s="326"/>
      <c r="DS82" s="26"/>
      <c r="DT82" s="26"/>
      <c r="DU82" s="326"/>
      <c r="DV82" s="326"/>
      <c r="DW82" s="26"/>
      <c r="DX82" s="26"/>
      <c r="DY82" s="326"/>
      <c r="DZ82" s="326"/>
      <c r="EA82" s="26"/>
      <c r="EB82" s="26"/>
      <c r="EC82" s="326"/>
      <c r="ED82" s="326"/>
      <c r="EE82" s="26"/>
      <c r="EF82" s="326"/>
      <c r="EG82" s="326"/>
      <c r="EH82" s="326"/>
      <c r="EI82" s="26"/>
      <c r="EJ82" s="326"/>
      <c r="EK82" s="326"/>
      <c r="EL82" s="326"/>
      <c r="EM82" s="26"/>
      <c r="EN82" s="326"/>
      <c r="EO82" s="326"/>
      <c r="EP82" s="326"/>
      <c r="EQ82" s="26"/>
      <c r="ER82" s="26"/>
      <c r="ES82" s="326"/>
      <c r="ET82" s="81"/>
      <c r="EU82" s="26"/>
      <c r="EV82" s="26"/>
      <c r="EW82" s="326"/>
      <c r="EX82" s="81"/>
      <c r="EY82" s="26"/>
      <c r="EZ82" s="26"/>
      <c r="FA82" s="326"/>
      <c r="FB82" s="326"/>
      <c r="FC82" s="26"/>
      <c r="FD82" s="26"/>
      <c r="FE82" s="326"/>
      <c r="FF82" s="81"/>
      <c r="FG82" s="26"/>
      <c r="FH82" s="326"/>
      <c r="FI82" s="326"/>
      <c r="FJ82" s="326"/>
      <c r="FK82" s="26"/>
      <c r="FL82" s="326"/>
      <c r="FM82" s="326">
        <v>30000</v>
      </c>
      <c r="FN82" s="326"/>
      <c r="FO82" s="26"/>
      <c r="FP82" s="326"/>
      <c r="FQ82" s="326"/>
      <c r="FR82" s="326"/>
      <c r="FS82" s="26"/>
      <c r="FT82" s="326"/>
      <c r="FU82" s="326"/>
      <c r="FV82" s="326"/>
      <c r="FW82" s="26"/>
      <c r="FX82" s="326"/>
      <c r="FY82" s="326"/>
      <c r="FZ82" s="326"/>
      <c r="GA82" s="26"/>
      <c r="GB82" s="326"/>
      <c r="GC82" s="326"/>
      <c r="GD82" s="326"/>
      <c r="GE82" s="26"/>
      <c r="GF82" s="326"/>
      <c r="GG82" s="326"/>
      <c r="GH82" s="326"/>
      <c r="GI82" s="26"/>
      <c r="GJ82" s="326"/>
      <c r="GK82" s="326"/>
      <c r="GL82" s="326"/>
      <c r="GM82" s="26"/>
      <c r="GN82" s="326"/>
      <c r="GO82" s="326"/>
      <c r="GP82" s="326"/>
      <c r="GQ82" s="26"/>
      <c r="GR82" s="326"/>
      <c r="GS82" s="326"/>
      <c r="GT82" s="326"/>
      <c r="GU82" s="26"/>
      <c r="GV82" s="326"/>
      <c r="GW82" s="326">
        <v>20000</v>
      </c>
      <c r="GX82" s="326">
        <v>5384.7404800000004</v>
      </c>
      <c r="GY82" s="26">
        <f t="shared" si="77"/>
        <v>26.923702400000003</v>
      </c>
      <c r="GZ82" s="326"/>
      <c r="HA82" s="326">
        <v>5000</v>
      </c>
      <c r="HB82" s="326"/>
      <c r="HC82" s="26"/>
      <c r="HD82" s="326"/>
      <c r="HE82" s="326"/>
      <c r="HF82" s="326"/>
      <c r="HG82" s="26"/>
      <c r="HH82" s="326"/>
      <c r="HI82" s="326"/>
      <c r="HJ82" s="326"/>
      <c r="HK82" s="26"/>
      <c r="HL82" s="326"/>
      <c r="HM82" s="326"/>
      <c r="HN82" s="326"/>
      <c r="HO82" s="26"/>
      <c r="HP82" s="326"/>
      <c r="HQ82" s="326"/>
      <c r="HR82" s="326"/>
      <c r="HS82" s="26"/>
      <c r="HT82" s="326"/>
      <c r="HU82" s="326"/>
      <c r="HV82" s="326"/>
      <c r="HW82" s="26"/>
      <c r="HX82" s="326"/>
      <c r="HY82" s="326"/>
      <c r="HZ82" s="326"/>
      <c r="IA82" s="26"/>
      <c r="IB82" s="326"/>
      <c r="IC82" s="326"/>
      <c r="ID82" s="326"/>
      <c r="IE82" s="26"/>
      <c r="IF82" s="326"/>
      <c r="IG82" s="326"/>
      <c r="IH82" s="326"/>
      <c r="II82" s="26"/>
      <c r="IJ82" s="326"/>
      <c r="IK82" s="326"/>
      <c r="IL82" s="326"/>
      <c r="IM82" s="26"/>
      <c r="IN82" s="326"/>
      <c r="IO82" s="326"/>
      <c r="IP82" s="326"/>
      <c r="IQ82" s="26"/>
      <c r="IR82" s="326"/>
      <c r="IS82" s="326"/>
      <c r="IT82" s="326"/>
      <c r="IU82" s="26"/>
      <c r="IV82" s="326"/>
      <c r="IW82" s="326"/>
      <c r="IX82" s="326"/>
      <c r="IY82" s="26"/>
      <c r="IZ82" s="326"/>
      <c r="JA82" s="326"/>
      <c r="JB82" s="326"/>
      <c r="JC82" s="26"/>
      <c r="JD82" s="326"/>
      <c r="JE82" s="326"/>
      <c r="JF82" s="326"/>
      <c r="JG82" s="26"/>
      <c r="JH82" s="326"/>
      <c r="JI82" s="326"/>
      <c r="JJ82" s="326"/>
      <c r="JK82" s="26"/>
      <c r="JL82" s="326"/>
      <c r="JM82" s="326"/>
      <c r="JN82" s="326"/>
      <c r="JO82" s="26"/>
      <c r="JP82" s="326"/>
      <c r="JQ82" s="326"/>
      <c r="JR82" s="326"/>
      <c r="JS82" s="26"/>
      <c r="JT82" s="326"/>
      <c r="JU82" s="326"/>
      <c r="JV82" s="326"/>
      <c r="JW82" s="26"/>
      <c r="JX82" s="326"/>
      <c r="JY82" s="326"/>
      <c r="JZ82" s="326"/>
      <c r="KA82" s="26"/>
      <c r="KB82" s="326"/>
      <c r="KC82" s="326"/>
      <c r="KD82" s="326"/>
      <c r="KE82" s="26"/>
      <c r="KF82" s="326"/>
      <c r="KG82" s="326"/>
      <c r="KH82" s="326"/>
      <c r="KI82" s="26"/>
      <c r="KJ82" s="326"/>
      <c r="KK82" s="326"/>
      <c r="KL82" s="326"/>
      <c r="KM82" s="26"/>
      <c r="KN82" s="326"/>
      <c r="KO82" s="326"/>
      <c r="KP82" s="326"/>
      <c r="KQ82" s="26"/>
      <c r="KR82" s="326"/>
      <c r="KS82" s="326"/>
      <c r="KT82" s="326"/>
      <c r="KU82" s="26"/>
      <c r="KV82" s="326"/>
      <c r="KW82" s="326"/>
      <c r="KX82" s="326"/>
      <c r="KY82" s="26"/>
      <c r="KZ82" s="326"/>
      <c r="LA82" s="326"/>
      <c r="LB82" s="326"/>
      <c r="LC82" s="26"/>
      <c r="LD82" s="326"/>
      <c r="LE82" s="326"/>
      <c r="LF82" s="326"/>
      <c r="LG82" s="26"/>
      <c r="LH82" s="326"/>
      <c r="LI82" s="326"/>
      <c r="LJ82" s="326"/>
      <c r="LK82" s="26"/>
      <c r="LL82" s="326"/>
      <c r="LM82" s="326"/>
      <c r="LN82" s="326"/>
      <c r="LO82" s="26"/>
      <c r="LP82" s="326"/>
      <c r="LQ82" s="326"/>
      <c r="LR82" s="326"/>
      <c r="LS82" s="26"/>
      <c r="LT82" s="326"/>
      <c r="LU82" s="326"/>
      <c r="LV82" s="326"/>
      <c r="LW82" s="26"/>
      <c r="LX82" s="326"/>
      <c r="LY82" s="326"/>
      <c r="LZ82" s="326"/>
      <c r="MA82" s="26"/>
    </row>
    <row r="83" spans="1:339" ht="15.75" x14ac:dyDescent="0.25">
      <c r="A83" s="22" t="s">
        <v>205</v>
      </c>
      <c r="B83" s="30">
        <f t="shared" si="152"/>
        <v>0</v>
      </c>
      <c r="C83" s="30">
        <f t="shared" si="142"/>
        <v>0</v>
      </c>
      <c r="D83" s="30">
        <f>I83+M83+Q83+U83+Y83+AC83+AG83+AK83+AO83+AS83+AW83+BA83+BE83+BI83+BM83+BQ83+BU83+BY83+CC83+CG83+CK83+CO83+CS83+CW83+DA83+DE83+DI83+DM83+DQ83+EG83+EK83+EO83+ES83+EW83+FA83+FE83+FI83+FM83+GW83+HA83+HE83+HI83+HM83+HQ83+HU83+HY83+IC83+IG83+IK83+IO83+IS83+IW83+JA83+JE83+JI83+JM83+JQ83+JU83+JY83+KC83+KG83+KK83+KO83+KS83</f>
        <v>0</v>
      </c>
      <c r="E83" s="30">
        <f>DU83+DY83+EC83+FQ83+FU83+FY83+GC83+GG83+GK83+GO83+GS83+KW83+LA83+LE83+LI83+LM83+LQ83+LU83+LY83</f>
        <v>0</v>
      </c>
      <c r="F83" s="30">
        <f t="shared" si="143"/>
        <v>0</v>
      </c>
      <c r="G83" s="27"/>
      <c r="H83" s="30"/>
      <c r="I83" s="30"/>
      <c r="J83" s="30"/>
      <c r="K83" s="27"/>
      <c r="L83" s="111"/>
      <c r="M83" s="111"/>
      <c r="N83" s="111"/>
      <c r="O83" s="111"/>
      <c r="P83" s="111"/>
      <c r="Q83" s="111"/>
      <c r="R83" s="111"/>
      <c r="S83" s="26"/>
      <c r="T83" s="81"/>
      <c r="U83" s="81"/>
      <c r="V83" s="81"/>
      <c r="W83" s="26"/>
      <c r="X83" s="81"/>
      <c r="Y83" s="81"/>
      <c r="Z83" s="81"/>
      <c r="AA83" s="26"/>
      <c r="AB83" s="81"/>
      <c r="AC83" s="81"/>
      <c r="AD83" s="81"/>
      <c r="AE83" s="26"/>
      <c r="AF83" s="26"/>
      <c r="AG83" s="111"/>
      <c r="AH83" s="111"/>
      <c r="AI83" s="111"/>
      <c r="AJ83" s="111"/>
      <c r="AK83" s="111"/>
      <c r="AL83" s="111"/>
      <c r="AM83" s="111"/>
      <c r="AN83" s="81"/>
      <c r="AO83" s="81"/>
      <c r="AP83" s="81"/>
      <c r="AQ83" s="26"/>
      <c r="AR83" s="26"/>
      <c r="AS83" s="81"/>
      <c r="AT83" s="81"/>
      <c r="AU83" s="26"/>
      <c r="AV83" s="26"/>
      <c r="AW83" s="81"/>
      <c r="AX83" s="81"/>
      <c r="AY83" s="26"/>
      <c r="AZ83" s="26"/>
      <c r="BA83" s="81"/>
      <c r="BB83" s="81"/>
      <c r="BC83" s="26"/>
      <c r="BD83" s="26"/>
      <c r="BE83" s="81"/>
      <c r="BF83" s="81"/>
      <c r="BG83" s="26"/>
      <c r="BH83" s="81"/>
      <c r="BI83" s="81"/>
      <c r="BJ83" s="81"/>
      <c r="BK83" s="26"/>
      <c r="BL83" s="81"/>
      <c r="BM83" s="81"/>
      <c r="BN83" s="81"/>
      <c r="BO83" s="26"/>
      <c r="BP83" s="26"/>
      <c r="BQ83" s="81"/>
      <c r="BR83" s="81"/>
      <c r="BS83" s="26"/>
      <c r="BT83" s="26"/>
      <c r="BU83" s="81"/>
      <c r="BV83" s="81"/>
      <c r="BW83" s="26"/>
      <c r="BX83" s="26"/>
      <c r="BY83" s="81"/>
      <c r="BZ83" s="81"/>
      <c r="CA83" s="26"/>
      <c r="CB83" s="26"/>
      <c r="CC83" s="81"/>
      <c r="CD83" s="81"/>
      <c r="CE83" s="26"/>
      <c r="CF83" s="26"/>
      <c r="CG83" s="81"/>
      <c r="CH83" s="81"/>
      <c r="CI83" s="26"/>
      <c r="CJ83" s="81"/>
      <c r="CK83" s="81"/>
      <c r="CL83" s="81"/>
      <c r="CM83" s="26"/>
      <c r="CN83" s="26"/>
      <c r="CO83" s="81"/>
      <c r="CP83" s="81"/>
      <c r="CQ83" s="26"/>
      <c r="CR83" s="26"/>
      <c r="CS83" s="81"/>
      <c r="CT83" s="81"/>
      <c r="CU83" s="326"/>
      <c r="CV83" s="326"/>
      <c r="CW83" s="81"/>
      <c r="CX83" s="81"/>
      <c r="CY83" s="26"/>
      <c r="CZ83" s="26"/>
      <c r="DA83" s="81"/>
      <c r="DB83" s="81"/>
      <c r="DC83" s="26"/>
      <c r="DD83" s="26"/>
      <c r="DE83" s="81"/>
      <c r="DF83" s="81"/>
      <c r="DG83" s="26"/>
      <c r="DH83" s="26"/>
      <c r="DI83" s="81"/>
      <c r="DJ83" s="81"/>
      <c r="DK83" s="26"/>
      <c r="DL83" s="26"/>
      <c r="DM83" s="81"/>
      <c r="DN83" s="81"/>
      <c r="DO83" s="26"/>
      <c r="DP83" s="26"/>
      <c r="DQ83" s="81"/>
      <c r="DR83" s="81"/>
      <c r="DS83" s="26"/>
      <c r="DT83" s="26"/>
      <c r="DU83" s="81"/>
      <c r="DV83" s="81"/>
      <c r="DW83" s="26"/>
      <c r="DX83" s="26"/>
      <c r="DY83" s="81"/>
      <c r="DZ83" s="81"/>
      <c r="EA83" s="26"/>
      <c r="EB83" s="26"/>
      <c r="EC83" s="81"/>
      <c r="ED83" s="81"/>
      <c r="EE83" s="26"/>
      <c r="EF83" s="81"/>
      <c r="EG83" s="81"/>
      <c r="EH83" s="81"/>
      <c r="EI83" s="26"/>
      <c r="EJ83" s="81"/>
      <c r="EK83" s="81"/>
      <c r="EL83" s="81"/>
      <c r="EM83" s="26"/>
      <c r="EN83" s="81"/>
      <c r="EO83" s="81"/>
      <c r="EP83" s="81"/>
      <c r="EQ83" s="26"/>
      <c r="ER83" s="26"/>
      <c r="ES83" s="81"/>
      <c r="ET83" s="81"/>
      <c r="EU83" s="26"/>
      <c r="EV83" s="26"/>
      <c r="EW83" s="81"/>
      <c r="EX83" s="81"/>
      <c r="EY83" s="26"/>
      <c r="EZ83" s="26"/>
      <c r="FA83" s="81"/>
      <c r="FB83" s="81"/>
      <c r="FC83" s="26"/>
      <c r="FD83" s="26"/>
      <c r="FE83" s="81"/>
      <c r="FF83" s="81"/>
      <c r="FG83" s="26"/>
      <c r="FH83" s="81"/>
      <c r="FI83" s="81"/>
      <c r="FJ83" s="81"/>
      <c r="FK83" s="26"/>
      <c r="FL83" s="81"/>
      <c r="FM83" s="326"/>
      <c r="FN83" s="81"/>
      <c r="FO83" s="26"/>
      <c r="FP83" s="81"/>
      <c r="FQ83" s="81"/>
      <c r="FR83" s="81"/>
      <c r="FS83" s="26"/>
      <c r="FT83" s="81"/>
      <c r="FU83" s="81"/>
      <c r="FV83" s="81"/>
      <c r="FW83" s="26"/>
      <c r="FX83" s="81"/>
      <c r="FY83" s="81"/>
      <c r="FZ83" s="81"/>
      <c r="GA83" s="26"/>
      <c r="GB83" s="81"/>
      <c r="GC83" s="81"/>
      <c r="GD83" s="81"/>
      <c r="GE83" s="26"/>
      <c r="GF83" s="81"/>
      <c r="GG83" s="81"/>
      <c r="GH83" s="81"/>
      <c r="GI83" s="26"/>
      <c r="GJ83" s="81"/>
      <c r="GK83" s="81"/>
      <c r="GL83" s="81"/>
      <c r="GM83" s="26"/>
      <c r="GN83" s="81"/>
      <c r="GO83" s="81"/>
      <c r="GP83" s="81"/>
      <c r="GQ83" s="26"/>
      <c r="GR83" s="81"/>
      <c r="GS83" s="81"/>
      <c r="GT83" s="81"/>
      <c r="GU83" s="26"/>
      <c r="GV83" s="81"/>
      <c r="GW83" s="81"/>
      <c r="GX83" s="81"/>
      <c r="GY83" s="26"/>
      <c r="GZ83" s="81"/>
      <c r="HA83" s="81"/>
      <c r="HB83" s="81"/>
      <c r="HC83" s="26"/>
      <c r="HD83" s="81"/>
      <c r="HE83" s="81"/>
      <c r="HF83" s="81"/>
      <c r="HG83" s="26"/>
      <c r="HH83" s="81"/>
      <c r="HI83" s="81"/>
      <c r="HJ83" s="81"/>
      <c r="HK83" s="26"/>
      <c r="HL83" s="81"/>
      <c r="HM83" s="81"/>
      <c r="HN83" s="81"/>
      <c r="HO83" s="26"/>
      <c r="HP83" s="81"/>
      <c r="HQ83" s="81"/>
      <c r="HR83" s="81"/>
      <c r="HS83" s="26"/>
      <c r="HT83" s="81"/>
      <c r="HU83" s="81"/>
      <c r="HV83" s="81"/>
      <c r="HW83" s="26"/>
      <c r="HX83" s="81"/>
      <c r="HY83" s="81"/>
      <c r="HZ83" s="81"/>
      <c r="IA83" s="26"/>
      <c r="IB83" s="81"/>
      <c r="IC83" s="81"/>
      <c r="ID83" s="81"/>
      <c r="IE83" s="26"/>
      <c r="IF83" s="81"/>
      <c r="IG83" s="81"/>
      <c r="IH83" s="81"/>
      <c r="II83" s="26"/>
      <c r="IJ83" s="81"/>
      <c r="IK83" s="81"/>
      <c r="IL83" s="81"/>
      <c r="IM83" s="26"/>
      <c r="IN83" s="81"/>
      <c r="IO83" s="81"/>
      <c r="IP83" s="81"/>
      <c r="IQ83" s="26"/>
      <c r="IR83" s="81"/>
      <c r="IS83" s="81"/>
      <c r="IT83" s="81"/>
      <c r="IU83" s="26"/>
      <c r="IV83" s="81"/>
      <c r="IW83" s="81"/>
      <c r="IX83" s="81"/>
      <c r="IY83" s="26"/>
      <c r="IZ83" s="81"/>
      <c r="JA83" s="81"/>
      <c r="JB83" s="81"/>
      <c r="JC83" s="26"/>
      <c r="JD83" s="81"/>
      <c r="JE83" s="81"/>
      <c r="JF83" s="81"/>
      <c r="JG83" s="26"/>
      <c r="JH83" s="81"/>
      <c r="JI83" s="81"/>
      <c r="JJ83" s="81"/>
      <c r="JK83" s="26"/>
      <c r="JL83" s="81"/>
      <c r="JM83" s="81"/>
      <c r="JN83" s="81"/>
      <c r="JO83" s="26"/>
      <c r="JP83" s="81"/>
      <c r="JQ83" s="81"/>
      <c r="JR83" s="81"/>
      <c r="JS83" s="26"/>
      <c r="JT83" s="81"/>
      <c r="JU83" s="81"/>
      <c r="JV83" s="81"/>
      <c r="JW83" s="26"/>
      <c r="JX83" s="81"/>
      <c r="JY83" s="81"/>
      <c r="JZ83" s="81"/>
      <c r="KA83" s="26"/>
      <c r="KB83" s="81"/>
      <c r="KC83" s="81"/>
      <c r="KD83" s="81"/>
      <c r="KE83" s="26"/>
      <c r="KF83" s="81"/>
      <c r="KG83" s="81"/>
      <c r="KH83" s="81"/>
      <c r="KI83" s="26"/>
      <c r="KJ83" s="81"/>
      <c r="KK83" s="81"/>
      <c r="KL83" s="81"/>
      <c r="KM83" s="26"/>
      <c r="KN83" s="81"/>
      <c r="KO83" s="81"/>
      <c r="KP83" s="81"/>
      <c r="KQ83" s="26"/>
      <c r="KR83" s="81"/>
      <c r="KS83" s="81"/>
      <c r="KT83" s="81"/>
      <c r="KU83" s="26"/>
      <c r="KV83" s="81"/>
      <c r="KW83" s="81"/>
      <c r="KX83" s="81"/>
      <c r="KY83" s="26"/>
      <c r="KZ83" s="81"/>
      <c r="LA83" s="81"/>
      <c r="LB83" s="81"/>
      <c r="LC83" s="26"/>
      <c r="LD83" s="81"/>
      <c r="LE83" s="81"/>
      <c r="LF83" s="81"/>
      <c r="LG83" s="26"/>
      <c r="LH83" s="81"/>
      <c r="LI83" s="81"/>
      <c r="LJ83" s="81"/>
      <c r="LK83" s="26"/>
      <c r="LL83" s="81"/>
      <c r="LM83" s="81"/>
      <c r="LN83" s="81"/>
      <c r="LO83" s="26"/>
      <c r="LP83" s="81"/>
      <c r="LQ83" s="81"/>
      <c r="LR83" s="81"/>
      <c r="LS83" s="26"/>
      <c r="LT83" s="81"/>
      <c r="LU83" s="81"/>
      <c r="LV83" s="81"/>
      <c r="LW83" s="26"/>
      <c r="LX83" s="81"/>
      <c r="LY83" s="81"/>
      <c r="LZ83" s="81"/>
      <c r="MA83" s="26"/>
    </row>
    <row r="84" spans="1:339" ht="15.75" x14ac:dyDescent="0.25">
      <c r="A84" s="22" t="s">
        <v>396</v>
      </c>
      <c r="B84" s="30">
        <f t="shared" si="152"/>
        <v>0</v>
      </c>
      <c r="C84" s="30">
        <f t="shared" si="142"/>
        <v>3668.5621000000001</v>
      </c>
      <c r="D84" s="30">
        <f t="shared" ref="D84:D151" si="162">I84+M84+Q84+U84+Y84+AC84+AG84+AK84+AO84+AS84+AW84+BA84+BE84+BI84+BM84+BQ84+BU84+BY84+CC84+CG84+CK84+CO84+CS84+CW84+DA84+DE84+DI84+DM84+DQ84+EG84+EK84+EO84+ES84+EW84+FA84+FE84+FI84+FM84+GW84+HA84+HE84+HI84+HM84+HQ84+HU84+HY84+IC84+IG84+IK84+IO84+IS84+IW84+JA84+JE84+JI84+JM84+JQ84+JU84+JY84+KC84+KG84+KK84+KO84+KS84</f>
        <v>0</v>
      </c>
      <c r="E84" s="30">
        <f t="shared" ref="E84:E147" si="163">DU84+DY84+EC84+FQ84+FU84+FY84+GC84+GG84+GK84+GO84+GS84+KW84+LA84+LE84+LI84+LM84+LQ84+LU84+LY84</f>
        <v>3668.5621000000001</v>
      </c>
      <c r="F84" s="30">
        <f t="shared" si="143"/>
        <v>3668.5621000000001</v>
      </c>
      <c r="G84" s="27">
        <f t="shared" si="161"/>
        <v>100</v>
      </c>
      <c r="H84" s="30"/>
      <c r="I84" s="30"/>
      <c r="J84" s="30"/>
      <c r="K84" s="27"/>
      <c r="L84" s="111"/>
      <c r="M84" s="111"/>
      <c r="N84" s="111"/>
      <c r="O84" s="111"/>
      <c r="P84" s="111"/>
      <c r="Q84" s="111"/>
      <c r="R84" s="111"/>
      <c r="S84" s="26"/>
      <c r="T84" s="81"/>
      <c r="U84" s="81"/>
      <c r="V84" s="81"/>
      <c r="W84" s="26"/>
      <c r="X84" s="81"/>
      <c r="Y84" s="81"/>
      <c r="Z84" s="81"/>
      <c r="AA84" s="26"/>
      <c r="AB84" s="81"/>
      <c r="AC84" s="81"/>
      <c r="AD84" s="81"/>
      <c r="AE84" s="26"/>
      <c r="AF84" s="26"/>
      <c r="AG84" s="111"/>
      <c r="AH84" s="111"/>
      <c r="AI84" s="111"/>
      <c r="AJ84" s="111"/>
      <c r="AK84" s="111"/>
      <c r="AL84" s="111"/>
      <c r="AM84" s="111"/>
      <c r="AN84" s="81"/>
      <c r="AO84" s="81"/>
      <c r="AP84" s="81"/>
      <c r="AQ84" s="26"/>
      <c r="AR84" s="26"/>
      <c r="AS84" s="81"/>
      <c r="AT84" s="81"/>
      <c r="AU84" s="26"/>
      <c r="AV84" s="26"/>
      <c r="AW84" s="81"/>
      <c r="AX84" s="81"/>
      <c r="AY84" s="26"/>
      <c r="AZ84" s="26"/>
      <c r="BA84" s="81"/>
      <c r="BB84" s="81"/>
      <c r="BC84" s="26"/>
      <c r="BD84" s="26"/>
      <c r="BE84" s="81"/>
      <c r="BF84" s="81"/>
      <c r="BG84" s="26"/>
      <c r="BH84" s="81"/>
      <c r="BI84" s="81"/>
      <c r="BJ84" s="81"/>
      <c r="BK84" s="26"/>
      <c r="BL84" s="81"/>
      <c r="BM84" s="81"/>
      <c r="BN84" s="81"/>
      <c r="BO84" s="26"/>
      <c r="BP84" s="26"/>
      <c r="BQ84" s="81"/>
      <c r="BR84" s="81"/>
      <c r="BS84" s="26"/>
      <c r="BT84" s="26"/>
      <c r="BU84" s="81"/>
      <c r="BV84" s="81"/>
      <c r="BW84" s="26"/>
      <c r="BX84" s="26"/>
      <c r="BY84" s="81"/>
      <c r="BZ84" s="81"/>
      <c r="CA84" s="26"/>
      <c r="CB84" s="26"/>
      <c r="CC84" s="81"/>
      <c r="CD84" s="81"/>
      <c r="CE84" s="26"/>
      <c r="CF84" s="26"/>
      <c r="CG84" s="81"/>
      <c r="CH84" s="81"/>
      <c r="CI84" s="26"/>
      <c r="CJ84" s="81"/>
      <c r="CK84" s="81"/>
      <c r="CL84" s="81"/>
      <c r="CM84" s="26"/>
      <c r="CN84" s="26"/>
      <c r="CO84" s="81"/>
      <c r="CP84" s="81"/>
      <c r="CQ84" s="26"/>
      <c r="CR84" s="26"/>
      <c r="CS84" s="81"/>
      <c r="CT84" s="81"/>
      <c r="CU84" s="326"/>
      <c r="CV84" s="326"/>
      <c r="CW84" s="81"/>
      <c r="CX84" s="81"/>
      <c r="CY84" s="26"/>
      <c r="CZ84" s="26"/>
      <c r="DA84" s="81"/>
      <c r="DB84" s="81"/>
      <c r="DC84" s="26"/>
      <c r="DD84" s="26"/>
      <c r="DE84" s="81"/>
      <c r="DF84" s="81"/>
      <c r="DG84" s="26"/>
      <c r="DH84" s="26"/>
      <c r="DI84" s="81"/>
      <c r="DJ84" s="81"/>
      <c r="DK84" s="26"/>
      <c r="DL84" s="26"/>
      <c r="DM84" s="81"/>
      <c r="DN84" s="81"/>
      <c r="DO84" s="26"/>
      <c r="DP84" s="26"/>
      <c r="DQ84" s="81"/>
      <c r="DR84" s="81"/>
      <c r="DS84" s="26"/>
      <c r="DT84" s="26"/>
      <c r="DU84" s="81"/>
      <c r="DV84" s="81"/>
      <c r="DW84" s="26"/>
      <c r="DX84" s="26"/>
      <c r="DY84" s="81"/>
      <c r="DZ84" s="81"/>
      <c r="EA84" s="26"/>
      <c r="EB84" s="26"/>
      <c r="EC84" s="81"/>
      <c r="ED84" s="81"/>
      <c r="EE84" s="26"/>
      <c r="EF84" s="81"/>
      <c r="EG84" s="81"/>
      <c r="EH84" s="81"/>
      <c r="EI84" s="26"/>
      <c r="EJ84" s="81"/>
      <c r="EK84" s="81"/>
      <c r="EL84" s="81"/>
      <c r="EM84" s="26"/>
      <c r="EN84" s="81"/>
      <c r="EO84" s="81"/>
      <c r="EP84" s="81"/>
      <c r="EQ84" s="26"/>
      <c r="ER84" s="26"/>
      <c r="ES84" s="81"/>
      <c r="ET84" s="81"/>
      <c r="EU84" s="26"/>
      <c r="EV84" s="26"/>
      <c r="EW84" s="81"/>
      <c r="EX84" s="81"/>
      <c r="EY84" s="26"/>
      <c r="EZ84" s="26"/>
      <c r="FA84" s="81"/>
      <c r="FB84" s="81"/>
      <c r="FC84" s="26"/>
      <c r="FD84" s="26"/>
      <c r="FE84" s="81"/>
      <c r="FF84" s="81"/>
      <c r="FG84" s="26"/>
      <c r="FH84" s="81"/>
      <c r="FI84" s="81"/>
      <c r="FJ84" s="81"/>
      <c r="FK84" s="26"/>
      <c r="FL84" s="81"/>
      <c r="FM84" s="81"/>
      <c r="FN84" s="81"/>
      <c r="FO84" s="26"/>
      <c r="FP84" s="81"/>
      <c r="FQ84" s="326">
        <v>3668.5621000000001</v>
      </c>
      <c r="FR84" s="326">
        <v>3668.5621000000001</v>
      </c>
      <c r="FS84" s="26">
        <f t="shared" ref="FS84:FS86" si="164">FR84/FQ84*100</f>
        <v>100</v>
      </c>
      <c r="FT84" s="81"/>
      <c r="FU84" s="326"/>
      <c r="FV84" s="81"/>
      <c r="FW84" s="26"/>
      <c r="FX84" s="81"/>
      <c r="FY84" s="326"/>
      <c r="FZ84" s="81"/>
      <c r="GA84" s="26"/>
      <c r="GB84" s="81"/>
      <c r="GC84" s="326"/>
      <c r="GD84" s="81"/>
      <c r="GE84" s="26"/>
      <c r="GF84" s="81"/>
      <c r="GG84" s="326"/>
      <c r="GH84" s="81"/>
      <c r="GI84" s="26"/>
      <c r="GJ84" s="81"/>
      <c r="GK84" s="326"/>
      <c r="GL84" s="81"/>
      <c r="GM84" s="26"/>
      <c r="GN84" s="81"/>
      <c r="GO84" s="326"/>
      <c r="GP84" s="81"/>
      <c r="GQ84" s="26"/>
      <c r="GR84" s="81"/>
      <c r="GS84" s="326"/>
      <c r="GT84" s="81"/>
      <c r="GU84" s="26"/>
      <c r="GV84" s="81"/>
      <c r="GW84" s="326"/>
      <c r="GX84" s="81"/>
      <c r="GY84" s="26"/>
      <c r="GZ84" s="81"/>
      <c r="HA84" s="326"/>
      <c r="HB84" s="81"/>
      <c r="HC84" s="26"/>
      <c r="HD84" s="81"/>
      <c r="HE84" s="326"/>
      <c r="HF84" s="81"/>
      <c r="HG84" s="26"/>
      <c r="HH84" s="81"/>
      <c r="HI84" s="326"/>
      <c r="HJ84" s="81"/>
      <c r="HK84" s="26"/>
      <c r="HL84" s="81"/>
      <c r="HM84" s="326"/>
      <c r="HN84" s="81"/>
      <c r="HO84" s="26"/>
      <c r="HP84" s="81"/>
      <c r="HQ84" s="326"/>
      <c r="HR84" s="81"/>
      <c r="HS84" s="26"/>
      <c r="HT84" s="81"/>
      <c r="HU84" s="326"/>
      <c r="HV84" s="81"/>
      <c r="HW84" s="26"/>
      <c r="HX84" s="81"/>
      <c r="HY84" s="326"/>
      <c r="HZ84" s="81"/>
      <c r="IA84" s="26"/>
      <c r="IB84" s="81"/>
      <c r="IC84" s="326"/>
      <c r="ID84" s="81"/>
      <c r="IE84" s="26"/>
      <c r="IF84" s="81"/>
      <c r="IG84" s="326"/>
      <c r="IH84" s="81"/>
      <c r="II84" s="26"/>
      <c r="IJ84" s="81"/>
      <c r="IK84" s="326"/>
      <c r="IL84" s="81"/>
      <c r="IM84" s="26"/>
      <c r="IN84" s="81"/>
      <c r="IO84" s="326"/>
      <c r="IP84" s="81"/>
      <c r="IQ84" s="26"/>
      <c r="IR84" s="81"/>
      <c r="IS84" s="326"/>
      <c r="IT84" s="81"/>
      <c r="IU84" s="26"/>
      <c r="IV84" s="81"/>
      <c r="IW84" s="326"/>
      <c r="IX84" s="81"/>
      <c r="IY84" s="26"/>
      <c r="IZ84" s="81"/>
      <c r="JA84" s="326"/>
      <c r="JB84" s="81"/>
      <c r="JC84" s="26"/>
      <c r="JD84" s="81"/>
      <c r="JE84" s="326"/>
      <c r="JF84" s="81"/>
      <c r="JG84" s="26"/>
      <c r="JH84" s="81"/>
      <c r="JI84" s="326"/>
      <c r="JJ84" s="81"/>
      <c r="JK84" s="26"/>
      <c r="JL84" s="81"/>
      <c r="JM84" s="326"/>
      <c r="JN84" s="81"/>
      <c r="JO84" s="26"/>
      <c r="JP84" s="81"/>
      <c r="JQ84" s="326"/>
      <c r="JR84" s="81"/>
      <c r="JS84" s="26"/>
      <c r="JT84" s="81"/>
      <c r="JU84" s="326"/>
      <c r="JV84" s="81"/>
      <c r="JW84" s="26"/>
      <c r="JX84" s="81"/>
      <c r="JY84" s="326"/>
      <c r="JZ84" s="81"/>
      <c r="KA84" s="26"/>
      <c r="KB84" s="81"/>
      <c r="KC84" s="326"/>
      <c r="KD84" s="81"/>
      <c r="KE84" s="26"/>
      <c r="KF84" s="81"/>
      <c r="KG84" s="326"/>
      <c r="KH84" s="81"/>
      <c r="KI84" s="26"/>
      <c r="KJ84" s="81"/>
      <c r="KK84" s="326"/>
      <c r="KL84" s="81"/>
      <c r="KM84" s="26"/>
      <c r="KN84" s="81"/>
      <c r="KO84" s="326"/>
      <c r="KP84" s="81"/>
      <c r="KQ84" s="26"/>
      <c r="KR84" s="81"/>
      <c r="KS84" s="326"/>
      <c r="KT84" s="81"/>
      <c r="KU84" s="26"/>
      <c r="KV84" s="81"/>
      <c r="KW84" s="326"/>
      <c r="KX84" s="81"/>
      <c r="KY84" s="26"/>
      <c r="KZ84" s="81"/>
      <c r="LA84" s="326"/>
      <c r="LB84" s="81"/>
      <c r="LC84" s="26"/>
      <c r="LD84" s="81"/>
      <c r="LE84" s="326"/>
      <c r="LF84" s="81"/>
      <c r="LG84" s="26"/>
      <c r="LH84" s="81"/>
      <c r="LI84" s="326"/>
      <c r="LJ84" s="81"/>
      <c r="LK84" s="26"/>
      <c r="LL84" s="81"/>
      <c r="LM84" s="326"/>
      <c r="LN84" s="81"/>
      <c r="LO84" s="26"/>
      <c r="LP84" s="81"/>
      <c r="LQ84" s="326"/>
      <c r="LR84" s="81"/>
      <c r="LS84" s="26"/>
      <c r="LT84" s="81"/>
      <c r="LU84" s="326"/>
      <c r="LV84" s="81"/>
      <c r="LW84" s="26"/>
      <c r="LX84" s="81"/>
      <c r="LY84" s="326"/>
      <c r="LZ84" s="81"/>
      <c r="MA84" s="26"/>
    </row>
    <row r="85" spans="1:339" ht="15.75" x14ac:dyDescent="0.25">
      <c r="A85" s="22" t="s">
        <v>518</v>
      </c>
      <c r="B85" s="30">
        <f t="shared" si="152"/>
        <v>0</v>
      </c>
      <c r="C85" s="30">
        <f t="shared" si="142"/>
        <v>0</v>
      </c>
      <c r="D85" s="30">
        <f t="shared" si="162"/>
        <v>0</v>
      </c>
      <c r="E85" s="30">
        <f t="shared" si="163"/>
        <v>0</v>
      </c>
      <c r="F85" s="30">
        <f t="shared" si="143"/>
        <v>0</v>
      </c>
      <c r="G85" s="27"/>
      <c r="H85" s="30"/>
      <c r="I85" s="30"/>
      <c r="J85" s="30"/>
      <c r="K85" s="27"/>
      <c r="L85" s="111"/>
      <c r="M85" s="111"/>
      <c r="N85" s="111"/>
      <c r="O85" s="111"/>
      <c r="P85" s="111"/>
      <c r="Q85" s="111"/>
      <c r="R85" s="111"/>
      <c r="S85" s="26"/>
      <c r="T85" s="81"/>
      <c r="U85" s="81"/>
      <c r="V85" s="81"/>
      <c r="W85" s="26"/>
      <c r="X85" s="81"/>
      <c r="Y85" s="81"/>
      <c r="Z85" s="81"/>
      <c r="AA85" s="26"/>
      <c r="AB85" s="81"/>
      <c r="AC85" s="81"/>
      <c r="AD85" s="81"/>
      <c r="AE85" s="26"/>
      <c r="AF85" s="26"/>
      <c r="AG85" s="111"/>
      <c r="AH85" s="111"/>
      <c r="AI85" s="111"/>
      <c r="AJ85" s="111"/>
      <c r="AK85" s="111"/>
      <c r="AL85" s="111"/>
      <c r="AM85" s="111"/>
      <c r="AN85" s="81"/>
      <c r="AO85" s="81"/>
      <c r="AP85" s="81"/>
      <c r="AQ85" s="26"/>
      <c r="AR85" s="26"/>
      <c r="AS85" s="81"/>
      <c r="AT85" s="81"/>
      <c r="AU85" s="26"/>
      <c r="AV85" s="26"/>
      <c r="AW85" s="81"/>
      <c r="AX85" s="81"/>
      <c r="AY85" s="26"/>
      <c r="AZ85" s="26"/>
      <c r="BA85" s="81"/>
      <c r="BB85" s="81"/>
      <c r="BC85" s="26"/>
      <c r="BD85" s="26"/>
      <c r="BE85" s="81"/>
      <c r="BF85" s="81"/>
      <c r="BG85" s="26"/>
      <c r="BH85" s="81"/>
      <c r="BI85" s="81"/>
      <c r="BJ85" s="81"/>
      <c r="BK85" s="26"/>
      <c r="BL85" s="81"/>
      <c r="BM85" s="81"/>
      <c r="BN85" s="81"/>
      <c r="BO85" s="26"/>
      <c r="BP85" s="26"/>
      <c r="BQ85" s="81"/>
      <c r="BR85" s="81"/>
      <c r="BS85" s="26"/>
      <c r="BT85" s="26"/>
      <c r="BU85" s="81"/>
      <c r="BV85" s="81"/>
      <c r="BW85" s="26"/>
      <c r="BX85" s="26"/>
      <c r="BY85" s="81"/>
      <c r="BZ85" s="81"/>
      <c r="CA85" s="26"/>
      <c r="CB85" s="26"/>
      <c r="CC85" s="81"/>
      <c r="CD85" s="81"/>
      <c r="CE85" s="26"/>
      <c r="CF85" s="26"/>
      <c r="CG85" s="81"/>
      <c r="CH85" s="81"/>
      <c r="CI85" s="26"/>
      <c r="CJ85" s="81"/>
      <c r="CK85" s="81"/>
      <c r="CL85" s="81"/>
      <c r="CM85" s="26"/>
      <c r="CN85" s="26"/>
      <c r="CO85" s="81"/>
      <c r="CP85" s="81"/>
      <c r="CQ85" s="26"/>
      <c r="CR85" s="26"/>
      <c r="CS85" s="81"/>
      <c r="CT85" s="81"/>
      <c r="CU85" s="326"/>
      <c r="CV85" s="326"/>
      <c r="CW85" s="81"/>
      <c r="CX85" s="81"/>
      <c r="CY85" s="26"/>
      <c r="CZ85" s="26"/>
      <c r="DA85" s="81"/>
      <c r="DB85" s="81"/>
      <c r="DC85" s="26"/>
      <c r="DD85" s="26"/>
      <c r="DE85" s="81"/>
      <c r="DF85" s="81"/>
      <c r="DG85" s="26"/>
      <c r="DH85" s="26"/>
      <c r="DI85" s="81"/>
      <c r="DJ85" s="81"/>
      <c r="DK85" s="26"/>
      <c r="DL85" s="26"/>
      <c r="DM85" s="81"/>
      <c r="DN85" s="81"/>
      <c r="DO85" s="26"/>
      <c r="DP85" s="26"/>
      <c r="DQ85" s="81"/>
      <c r="DR85" s="81"/>
      <c r="DS85" s="26"/>
      <c r="DT85" s="26"/>
      <c r="DU85" s="81"/>
      <c r="DV85" s="81"/>
      <c r="DW85" s="26"/>
      <c r="DX85" s="26"/>
      <c r="DY85" s="81"/>
      <c r="DZ85" s="81"/>
      <c r="EA85" s="26"/>
      <c r="EB85" s="26"/>
      <c r="EC85" s="81"/>
      <c r="ED85" s="81"/>
      <c r="EE85" s="26"/>
      <c r="EF85" s="81"/>
      <c r="EG85" s="81"/>
      <c r="EH85" s="81"/>
      <c r="EI85" s="26"/>
      <c r="EJ85" s="81"/>
      <c r="EK85" s="81"/>
      <c r="EL85" s="81"/>
      <c r="EM85" s="26"/>
      <c r="EN85" s="81"/>
      <c r="EO85" s="81"/>
      <c r="EP85" s="81"/>
      <c r="EQ85" s="26"/>
      <c r="ER85" s="26"/>
      <c r="ES85" s="81"/>
      <c r="ET85" s="81"/>
      <c r="EU85" s="26"/>
      <c r="EV85" s="26"/>
      <c r="EW85" s="81"/>
      <c r="EX85" s="81"/>
      <c r="EY85" s="26"/>
      <c r="EZ85" s="26"/>
      <c r="FA85" s="81"/>
      <c r="FB85" s="81"/>
      <c r="FC85" s="26"/>
      <c r="FD85" s="26"/>
      <c r="FE85" s="81"/>
      <c r="FF85" s="81"/>
      <c r="FG85" s="26"/>
      <c r="FH85" s="81"/>
      <c r="FI85" s="81"/>
      <c r="FJ85" s="81"/>
      <c r="FK85" s="26"/>
      <c r="FL85" s="81"/>
      <c r="FM85" s="81"/>
      <c r="FN85" s="81"/>
      <c r="FO85" s="26"/>
      <c r="FP85" s="81"/>
      <c r="FQ85" s="81"/>
      <c r="FR85" s="326"/>
      <c r="FS85" s="26"/>
      <c r="FT85" s="81"/>
      <c r="FU85" s="81"/>
      <c r="FV85" s="81"/>
      <c r="FW85" s="26"/>
      <c r="FX85" s="81"/>
      <c r="FY85" s="81"/>
      <c r="FZ85" s="81"/>
      <c r="GA85" s="26"/>
      <c r="GB85" s="81"/>
      <c r="GC85" s="81"/>
      <c r="GD85" s="81"/>
      <c r="GE85" s="26"/>
      <c r="GF85" s="81"/>
      <c r="GG85" s="81"/>
      <c r="GH85" s="81"/>
      <c r="GI85" s="26"/>
      <c r="GJ85" s="81"/>
      <c r="GK85" s="81"/>
      <c r="GL85" s="81"/>
      <c r="GM85" s="26"/>
      <c r="GN85" s="81"/>
      <c r="GO85" s="81"/>
      <c r="GP85" s="81"/>
      <c r="GQ85" s="26"/>
      <c r="GR85" s="81"/>
      <c r="GS85" s="81"/>
      <c r="GT85" s="81"/>
      <c r="GU85" s="26"/>
      <c r="GV85" s="81"/>
      <c r="GW85" s="81"/>
      <c r="GX85" s="81"/>
      <c r="GY85" s="26"/>
      <c r="GZ85" s="81"/>
      <c r="HA85" s="81"/>
      <c r="HB85" s="81"/>
      <c r="HC85" s="26"/>
      <c r="HD85" s="81"/>
      <c r="HE85" s="81"/>
      <c r="HF85" s="81"/>
      <c r="HG85" s="26"/>
      <c r="HH85" s="81"/>
      <c r="HI85" s="81"/>
      <c r="HJ85" s="81"/>
      <c r="HK85" s="26"/>
      <c r="HL85" s="81"/>
      <c r="HM85" s="81"/>
      <c r="HN85" s="81"/>
      <c r="HO85" s="26"/>
      <c r="HP85" s="81"/>
      <c r="HQ85" s="81"/>
      <c r="HR85" s="81"/>
      <c r="HS85" s="26"/>
      <c r="HT85" s="81"/>
      <c r="HU85" s="81"/>
      <c r="HV85" s="81"/>
      <c r="HW85" s="26"/>
      <c r="HX85" s="81"/>
      <c r="HY85" s="81"/>
      <c r="HZ85" s="81"/>
      <c r="IA85" s="26"/>
      <c r="IB85" s="81"/>
      <c r="IC85" s="81"/>
      <c r="ID85" s="81"/>
      <c r="IE85" s="26"/>
      <c r="IF85" s="81"/>
      <c r="IG85" s="81"/>
      <c r="IH85" s="81"/>
      <c r="II85" s="26"/>
      <c r="IJ85" s="81"/>
      <c r="IK85" s="81"/>
      <c r="IL85" s="81"/>
      <c r="IM85" s="26"/>
      <c r="IN85" s="81"/>
      <c r="IO85" s="81"/>
      <c r="IP85" s="81"/>
      <c r="IQ85" s="26"/>
      <c r="IR85" s="81"/>
      <c r="IS85" s="81"/>
      <c r="IT85" s="81"/>
      <c r="IU85" s="26"/>
      <c r="IV85" s="81"/>
      <c r="IW85" s="81"/>
      <c r="IX85" s="81"/>
      <c r="IY85" s="26"/>
      <c r="IZ85" s="81"/>
      <c r="JA85" s="81"/>
      <c r="JB85" s="81"/>
      <c r="JC85" s="26"/>
      <c r="JD85" s="81"/>
      <c r="JE85" s="81"/>
      <c r="JF85" s="81"/>
      <c r="JG85" s="26"/>
      <c r="JH85" s="81"/>
      <c r="JI85" s="81"/>
      <c r="JJ85" s="81"/>
      <c r="JK85" s="26"/>
      <c r="JL85" s="81"/>
      <c r="JM85" s="81"/>
      <c r="JN85" s="81"/>
      <c r="JO85" s="26"/>
      <c r="JP85" s="81"/>
      <c r="JQ85" s="81"/>
      <c r="JR85" s="81"/>
      <c r="JS85" s="26"/>
      <c r="JT85" s="81"/>
      <c r="JU85" s="81"/>
      <c r="JV85" s="81"/>
      <c r="JW85" s="26"/>
      <c r="JX85" s="81"/>
      <c r="JY85" s="81"/>
      <c r="JZ85" s="81"/>
      <c r="KA85" s="26"/>
      <c r="KB85" s="81"/>
      <c r="KC85" s="81"/>
      <c r="KD85" s="81"/>
      <c r="KE85" s="26"/>
      <c r="KF85" s="81"/>
      <c r="KG85" s="81"/>
      <c r="KH85" s="81"/>
      <c r="KI85" s="26"/>
      <c r="KJ85" s="81"/>
      <c r="KK85" s="81"/>
      <c r="KL85" s="81"/>
      <c r="KM85" s="26"/>
      <c r="KN85" s="81"/>
      <c r="KO85" s="81"/>
      <c r="KP85" s="81"/>
      <c r="KQ85" s="26"/>
      <c r="KR85" s="81"/>
      <c r="KS85" s="81"/>
      <c r="KT85" s="81"/>
      <c r="KU85" s="26"/>
      <c r="KV85" s="81"/>
      <c r="KW85" s="81"/>
      <c r="KX85" s="81"/>
      <c r="KY85" s="26"/>
      <c r="KZ85" s="81"/>
      <c r="LA85" s="81"/>
      <c r="LB85" s="81"/>
      <c r="LC85" s="26"/>
      <c r="LD85" s="81"/>
      <c r="LE85" s="81"/>
      <c r="LF85" s="81"/>
      <c r="LG85" s="26"/>
      <c r="LH85" s="81"/>
      <c r="LI85" s="81"/>
      <c r="LJ85" s="81"/>
      <c r="LK85" s="26"/>
      <c r="LL85" s="81"/>
      <c r="LM85" s="81"/>
      <c r="LN85" s="81"/>
      <c r="LO85" s="26"/>
      <c r="LP85" s="81"/>
      <c r="LQ85" s="81"/>
      <c r="LR85" s="81"/>
      <c r="LS85" s="26"/>
      <c r="LT85" s="81"/>
      <c r="LU85" s="81"/>
      <c r="LV85" s="81"/>
      <c r="LW85" s="26"/>
      <c r="LX85" s="81"/>
      <c r="LY85" s="81"/>
      <c r="LZ85" s="81"/>
      <c r="MA85" s="26"/>
    </row>
    <row r="86" spans="1:339" ht="15.75" x14ac:dyDescent="0.25">
      <c r="A86" s="22" t="s">
        <v>402</v>
      </c>
      <c r="B86" s="30"/>
      <c r="C86" s="30">
        <f t="shared" si="142"/>
        <v>8552.3990799999992</v>
      </c>
      <c r="D86" s="30"/>
      <c r="E86" s="30">
        <f t="shared" si="163"/>
        <v>8552.3990799999992</v>
      </c>
      <c r="F86" s="30">
        <f t="shared" si="143"/>
        <v>8552.3990799999992</v>
      </c>
      <c r="G86" s="27">
        <f t="shared" si="161"/>
        <v>100</v>
      </c>
      <c r="H86" s="30"/>
      <c r="I86" s="30"/>
      <c r="J86" s="30"/>
      <c r="K86" s="27"/>
      <c r="L86" s="111"/>
      <c r="M86" s="111"/>
      <c r="N86" s="111"/>
      <c r="O86" s="111"/>
      <c r="P86" s="111"/>
      <c r="Q86" s="111"/>
      <c r="R86" s="111"/>
      <c r="S86" s="26"/>
      <c r="T86" s="81"/>
      <c r="U86" s="81"/>
      <c r="V86" s="81"/>
      <c r="W86" s="26"/>
      <c r="X86" s="81"/>
      <c r="Y86" s="81"/>
      <c r="Z86" s="81"/>
      <c r="AA86" s="26"/>
      <c r="AB86" s="81"/>
      <c r="AC86" s="81"/>
      <c r="AD86" s="81"/>
      <c r="AE86" s="26"/>
      <c r="AF86" s="26"/>
      <c r="AG86" s="111"/>
      <c r="AH86" s="111"/>
      <c r="AI86" s="111"/>
      <c r="AJ86" s="111"/>
      <c r="AK86" s="111"/>
      <c r="AL86" s="111"/>
      <c r="AM86" s="111"/>
      <c r="AN86" s="81"/>
      <c r="AO86" s="81"/>
      <c r="AP86" s="81"/>
      <c r="AQ86" s="26"/>
      <c r="AR86" s="26"/>
      <c r="AS86" s="81"/>
      <c r="AT86" s="81"/>
      <c r="AU86" s="26"/>
      <c r="AV86" s="26"/>
      <c r="AW86" s="81"/>
      <c r="AX86" s="81"/>
      <c r="AY86" s="26"/>
      <c r="AZ86" s="26"/>
      <c r="BA86" s="81"/>
      <c r="BB86" s="81"/>
      <c r="BC86" s="26"/>
      <c r="BD86" s="26"/>
      <c r="BE86" s="81"/>
      <c r="BF86" s="81"/>
      <c r="BG86" s="26"/>
      <c r="BH86" s="81"/>
      <c r="BI86" s="81"/>
      <c r="BJ86" s="81"/>
      <c r="BK86" s="26"/>
      <c r="BL86" s="81"/>
      <c r="BM86" s="81"/>
      <c r="BN86" s="81"/>
      <c r="BO86" s="26"/>
      <c r="BP86" s="26"/>
      <c r="BQ86" s="81"/>
      <c r="BR86" s="81"/>
      <c r="BS86" s="26"/>
      <c r="BT86" s="26"/>
      <c r="BU86" s="81"/>
      <c r="BV86" s="81"/>
      <c r="BW86" s="26"/>
      <c r="BX86" s="26"/>
      <c r="BY86" s="81"/>
      <c r="BZ86" s="81"/>
      <c r="CA86" s="26"/>
      <c r="CB86" s="26"/>
      <c r="CC86" s="81"/>
      <c r="CD86" s="81"/>
      <c r="CE86" s="26"/>
      <c r="CF86" s="26"/>
      <c r="CG86" s="81"/>
      <c r="CH86" s="81"/>
      <c r="CI86" s="26"/>
      <c r="CJ86" s="81"/>
      <c r="CK86" s="81"/>
      <c r="CL86" s="81"/>
      <c r="CM86" s="26"/>
      <c r="CN86" s="26"/>
      <c r="CO86" s="81"/>
      <c r="CP86" s="81"/>
      <c r="CQ86" s="26"/>
      <c r="CR86" s="26"/>
      <c r="CS86" s="81"/>
      <c r="CT86" s="81"/>
      <c r="CU86" s="326"/>
      <c r="CV86" s="326"/>
      <c r="CW86" s="81"/>
      <c r="CX86" s="81"/>
      <c r="CY86" s="26"/>
      <c r="CZ86" s="26"/>
      <c r="DA86" s="81"/>
      <c r="DB86" s="81"/>
      <c r="DC86" s="26"/>
      <c r="DD86" s="26"/>
      <c r="DE86" s="81"/>
      <c r="DF86" s="81"/>
      <c r="DG86" s="26"/>
      <c r="DH86" s="26"/>
      <c r="DI86" s="81"/>
      <c r="DJ86" s="81"/>
      <c r="DK86" s="26"/>
      <c r="DL86" s="26"/>
      <c r="DM86" s="81"/>
      <c r="DN86" s="81"/>
      <c r="DO86" s="26"/>
      <c r="DP86" s="26"/>
      <c r="DQ86" s="81"/>
      <c r="DR86" s="81"/>
      <c r="DS86" s="26"/>
      <c r="DT86" s="26"/>
      <c r="DU86" s="81"/>
      <c r="DV86" s="81"/>
      <c r="DW86" s="26"/>
      <c r="DX86" s="26"/>
      <c r="DY86" s="81"/>
      <c r="DZ86" s="81"/>
      <c r="EA86" s="26"/>
      <c r="EB86" s="26"/>
      <c r="EC86" s="81"/>
      <c r="ED86" s="81"/>
      <c r="EE86" s="26"/>
      <c r="EF86" s="81"/>
      <c r="EG86" s="81"/>
      <c r="EH86" s="81"/>
      <c r="EI86" s="26"/>
      <c r="EJ86" s="81"/>
      <c r="EK86" s="81"/>
      <c r="EL86" s="81"/>
      <c r="EM86" s="26"/>
      <c r="EN86" s="81"/>
      <c r="EO86" s="81"/>
      <c r="EP86" s="81"/>
      <c r="EQ86" s="26"/>
      <c r="ER86" s="26"/>
      <c r="ES86" s="81"/>
      <c r="ET86" s="81"/>
      <c r="EU86" s="26"/>
      <c r="EV86" s="26"/>
      <c r="EW86" s="81"/>
      <c r="EX86" s="81"/>
      <c r="EY86" s="26"/>
      <c r="EZ86" s="26"/>
      <c r="FA86" s="81"/>
      <c r="FB86" s="81"/>
      <c r="FC86" s="26"/>
      <c r="FD86" s="26"/>
      <c r="FE86" s="81"/>
      <c r="FF86" s="81"/>
      <c r="FG86" s="26"/>
      <c r="FH86" s="81"/>
      <c r="FI86" s="81"/>
      <c r="FJ86" s="81"/>
      <c r="FK86" s="26"/>
      <c r="FL86" s="81"/>
      <c r="FM86" s="81"/>
      <c r="FN86" s="81"/>
      <c r="FO86" s="26"/>
      <c r="FP86" s="81"/>
      <c r="FQ86" s="326">
        <v>8552.3990799999992</v>
      </c>
      <c r="FR86" s="326">
        <v>8552.3990799999992</v>
      </c>
      <c r="FS86" s="26">
        <f t="shared" si="164"/>
        <v>100</v>
      </c>
      <c r="FT86" s="81"/>
      <c r="FU86" s="81"/>
      <c r="FV86" s="81"/>
      <c r="FW86" s="26"/>
      <c r="FX86" s="81"/>
      <c r="FY86" s="81"/>
      <c r="FZ86" s="81"/>
      <c r="GA86" s="26"/>
      <c r="GB86" s="81"/>
      <c r="GC86" s="81"/>
      <c r="GD86" s="81"/>
      <c r="GE86" s="26"/>
      <c r="GF86" s="81"/>
      <c r="GG86" s="81"/>
      <c r="GH86" s="81"/>
      <c r="GI86" s="26"/>
      <c r="GJ86" s="81"/>
      <c r="GK86" s="81"/>
      <c r="GL86" s="81"/>
      <c r="GM86" s="26"/>
      <c r="GN86" s="81"/>
      <c r="GO86" s="81"/>
      <c r="GP86" s="81"/>
      <c r="GQ86" s="26"/>
      <c r="GR86" s="81"/>
      <c r="GS86" s="81"/>
      <c r="GT86" s="81"/>
      <c r="GU86" s="26"/>
      <c r="GV86" s="81"/>
      <c r="GW86" s="81"/>
      <c r="GX86" s="81"/>
      <c r="GY86" s="26"/>
      <c r="GZ86" s="81"/>
      <c r="HA86" s="81"/>
      <c r="HB86" s="81"/>
      <c r="HC86" s="26"/>
      <c r="HD86" s="81"/>
      <c r="HE86" s="81"/>
      <c r="HF86" s="81"/>
      <c r="HG86" s="26"/>
      <c r="HH86" s="81"/>
      <c r="HI86" s="81"/>
      <c r="HJ86" s="81"/>
      <c r="HK86" s="26"/>
      <c r="HL86" s="81"/>
      <c r="HM86" s="81"/>
      <c r="HN86" s="81"/>
      <c r="HO86" s="26"/>
      <c r="HP86" s="81"/>
      <c r="HQ86" s="81"/>
      <c r="HR86" s="81"/>
      <c r="HS86" s="26"/>
      <c r="HT86" s="81"/>
      <c r="HU86" s="81"/>
      <c r="HV86" s="81"/>
      <c r="HW86" s="26"/>
      <c r="HX86" s="81"/>
      <c r="HY86" s="81"/>
      <c r="HZ86" s="81"/>
      <c r="IA86" s="26"/>
      <c r="IB86" s="81"/>
      <c r="IC86" s="81"/>
      <c r="ID86" s="81"/>
      <c r="IE86" s="26"/>
      <c r="IF86" s="81"/>
      <c r="IG86" s="81"/>
      <c r="IH86" s="81"/>
      <c r="II86" s="26"/>
      <c r="IJ86" s="81"/>
      <c r="IK86" s="81"/>
      <c r="IL86" s="81"/>
      <c r="IM86" s="26"/>
      <c r="IN86" s="81"/>
      <c r="IO86" s="81"/>
      <c r="IP86" s="81"/>
      <c r="IQ86" s="26"/>
      <c r="IR86" s="81"/>
      <c r="IS86" s="81"/>
      <c r="IT86" s="81"/>
      <c r="IU86" s="26"/>
      <c r="IV86" s="81"/>
      <c r="IW86" s="81"/>
      <c r="IX86" s="81"/>
      <c r="IY86" s="26"/>
      <c r="IZ86" s="81"/>
      <c r="JA86" s="81"/>
      <c r="JB86" s="81"/>
      <c r="JC86" s="26"/>
      <c r="JD86" s="81"/>
      <c r="JE86" s="81"/>
      <c r="JF86" s="81"/>
      <c r="JG86" s="26"/>
      <c r="JH86" s="81"/>
      <c r="JI86" s="81"/>
      <c r="JJ86" s="81"/>
      <c r="JK86" s="26"/>
      <c r="JL86" s="81"/>
      <c r="JM86" s="81"/>
      <c r="JN86" s="81"/>
      <c r="JO86" s="26"/>
      <c r="JP86" s="81"/>
      <c r="JQ86" s="81"/>
      <c r="JR86" s="81"/>
      <c r="JS86" s="26"/>
      <c r="JT86" s="81"/>
      <c r="JU86" s="81"/>
      <c r="JV86" s="81"/>
      <c r="JW86" s="26"/>
      <c r="JX86" s="81"/>
      <c r="JY86" s="81"/>
      <c r="JZ86" s="81"/>
      <c r="KA86" s="26"/>
      <c r="KB86" s="81"/>
      <c r="KC86" s="81"/>
      <c r="KD86" s="81"/>
      <c r="KE86" s="26"/>
      <c r="KF86" s="81"/>
      <c r="KG86" s="81"/>
      <c r="KH86" s="81"/>
      <c r="KI86" s="26"/>
      <c r="KJ86" s="81"/>
      <c r="KK86" s="81"/>
      <c r="KL86" s="81"/>
      <c r="KM86" s="26"/>
      <c r="KN86" s="81"/>
      <c r="KO86" s="81"/>
      <c r="KP86" s="81"/>
      <c r="KQ86" s="26"/>
      <c r="KR86" s="81"/>
      <c r="KS86" s="81"/>
      <c r="KT86" s="81"/>
      <c r="KU86" s="26"/>
      <c r="KV86" s="81"/>
      <c r="KW86" s="81"/>
      <c r="KX86" s="81"/>
      <c r="KY86" s="26"/>
      <c r="KZ86" s="81"/>
      <c r="LA86" s="81"/>
      <c r="LB86" s="81"/>
      <c r="LC86" s="26"/>
      <c r="LD86" s="81"/>
      <c r="LE86" s="81"/>
      <c r="LF86" s="81"/>
      <c r="LG86" s="26"/>
      <c r="LH86" s="81"/>
      <c r="LI86" s="81"/>
      <c r="LJ86" s="81"/>
      <c r="LK86" s="26"/>
      <c r="LL86" s="81"/>
      <c r="LM86" s="81"/>
      <c r="LN86" s="81"/>
      <c r="LO86" s="26"/>
      <c r="LP86" s="81"/>
      <c r="LQ86" s="81"/>
      <c r="LR86" s="81"/>
      <c r="LS86" s="26"/>
      <c r="LT86" s="81"/>
      <c r="LU86" s="81"/>
      <c r="LV86" s="81"/>
      <c r="LW86" s="26"/>
      <c r="LX86" s="81"/>
      <c r="LY86" s="81"/>
      <c r="LZ86" s="81"/>
      <c r="MA86" s="26"/>
    </row>
    <row r="87" spans="1:339" s="18" customFormat="1" ht="31.5" x14ac:dyDescent="0.25">
      <c r="A87" s="148" t="s">
        <v>212</v>
      </c>
      <c r="B87" s="75">
        <f t="shared" si="152"/>
        <v>10386.200000000001</v>
      </c>
      <c r="C87" s="75">
        <f t="shared" si="142"/>
        <v>63034.647999999994</v>
      </c>
      <c r="D87" s="75">
        <f t="shared" si="162"/>
        <v>61817.299999999996</v>
      </c>
      <c r="E87" s="75">
        <f t="shared" si="163"/>
        <v>1217.348</v>
      </c>
      <c r="F87" s="75">
        <f t="shared" si="143"/>
        <v>28938.617919999997</v>
      </c>
      <c r="G87" s="29">
        <f t="shared" ref="G87:G97" si="165">F87/C87*100</f>
        <v>45.909065630064276</v>
      </c>
      <c r="H87" s="29">
        <f>H88+H89+H90</f>
        <v>0</v>
      </c>
      <c r="I87" s="29">
        <f>I88+I89+I90</f>
        <v>0</v>
      </c>
      <c r="J87" s="29">
        <f>J88+J89+J90</f>
        <v>0</v>
      </c>
      <c r="K87" s="29"/>
      <c r="L87" s="29">
        <f>L88+L89+L90</f>
        <v>898.9</v>
      </c>
      <c r="M87" s="29">
        <f>M88+M89+M90</f>
        <v>898.9</v>
      </c>
      <c r="N87" s="29">
        <f>N88+N89+N90</f>
        <v>898.9</v>
      </c>
      <c r="O87" s="28">
        <f>N87/M87*100</f>
        <v>100</v>
      </c>
      <c r="P87" s="29">
        <f>P88+P89+P90</f>
        <v>910</v>
      </c>
      <c r="Q87" s="29">
        <f>Q88+Q89+Q90</f>
        <v>887</v>
      </c>
      <c r="R87" s="29">
        <f>R88+R89+R90</f>
        <v>701.16819999999996</v>
      </c>
      <c r="S87" s="28">
        <f>R87/Q87*100</f>
        <v>79.049402480270572</v>
      </c>
      <c r="T87" s="29">
        <f>T88+T89+T90</f>
        <v>3543</v>
      </c>
      <c r="U87" s="29">
        <f>U88+U89+U90</f>
        <v>3566</v>
      </c>
      <c r="V87" s="29">
        <f>V88+V89+V90</f>
        <v>2373.4960000000001</v>
      </c>
      <c r="W87" s="28">
        <f>V87/U87*100</f>
        <v>66.559057767807076</v>
      </c>
      <c r="X87" s="29">
        <f>X88+X89+X90</f>
        <v>1215</v>
      </c>
      <c r="Y87" s="29">
        <f>Y88+Y89+Y90</f>
        <v>1215</v>
      </c>
      <c r="Z87" s="29">
        <f>Z88+Z89+Z90</f>
        <v>972</v>
      </c>
      <c r="AA87" s="28">
        <f>Z87/Y87*100</f>
        <v>80</v>
      </c>
      <c r="AB87" s="29">
        <f>AB88+AB89+AB90</f>
        <v>0</v>
      </c>
      <c r="AC87" s="29">
        <f>AC88+AC89+AC90</f>
        <v>0</v>
      </c>
      <c r="AD87" s="29">
        <f>AD88+AD89+AD90</f>
        <v>0</v>
      </c>
      <c r="AE87" s="28"/>
      <c r="AF87" s="28"/>
      <c r="AG87" s="29">
        <f t="shared" ref="AG87:AM87" si="166">AG88+AG89+AG90</f>
        <v>0</v>
      </c>
      <c r="AH87" s="29">
        <f t="shared" si="166"/>
        <v>0</v>
      </c>
      <c r="AI87" s="29">
        <f t="shared" si="166"/>
        <v>0</v>
      </c>
      <c r="AJ87" s="29">
        <f t="shared" ref="AJ87" si="167">AJ88+AJ89+AJ90</f>
        <v>0</v>
      </c>
      <c r="AK87" s="29">
        <f t="shared" si="166"/>
        <v>0</v>
      </c>
      <c r="AL87" s="29">
        <f t="shared" si="166"/>
        <v>0</v>
      </c>
      <c r="AM87" s="29">
        <f t="shared" si="166"/>
        <v>0</v>
      </c>
      <c r="AN87" s="29">
        <f>AN88+AN89+AN90</f>
        <v>0</v>
      </c>
      <c r="AO87" s="29">
        <f>AO88+AO89+AO90</f>
        <v>2000</v>
      </c>
      <c r="AP87" s="29">
        <f>AP88+AP89+AP90</f>
        <v>2000</v>
      </c>
      <c r="AQ87" s="28">
        <f>AP87/AO87*100</f>
        <v>100</v>
      </c>
      <c r="AR87" s="28"/>
      <c r="AS87" s="29">
        <f>AS88+AS89+AS90</f>
        <v>0</v>
      </c>
      <c r="AT87" s="29">
        <f>AT88+AT89+AT90</f>
        <v>0</v>
      </c>
      <c r="AU87" s="28"/>
      <c r="AV87" s="28"/>
      <c r="AW87" s="29">
        <f>AW88+AW89+AW90</f>
        <v>0</v>
      </c>
      <c r="AX87" s="29">
        <f>AX88+AX89+AX90</f>
        <v>0</v>
      </c>
      <c r="AY87" s="28"/>
      <c r="AZ87" s="28"/>
      <c r="BA87" s="29">
        <f>BA88+BA89+BA90</f>
        <v>0</v>
      </c>
      <c r="BB87" s="29">
        <f>BB88+BB89+BB90</f>
        <v>0</v>
      </c>
      <c r="BC87" s="28"/>
      <c r="BD87" s="28"/>
      <c r="BE87" s="29">
        <f>BE88+BE89+BE90</f>
        <v>0</v>
      </c>
      <c r="BF87" s="29">
        <f>BF88+BF89+BF90</f>
        <v>0</v>
      </c>
      <c r="BG87" s="28"/>
      <c r="BH87" s="29"/>
      <c r="BI87" s="29"/>
      <c r="BJ87" s="29"/>
      <c r="BK87" s="28"/>
      <c r="BL87" s="29">
        <f>BL88+BL89+BL90</f>
        <v>2569.3000000000002</v>
      </c>
      <c r="BM87" s="29">
        <f>BM88+BM89+BM90</f>
        <v>2569.3000000000002</v>
      </c>
      <c r="BN87" s="29">
        <f>BN88+BN89+BN90</f>
        <v>1825.2436499999999</v>
      </c>
      <c r="BO87" s="28">
        <f>BN87/BM87*100</f>
        <v>71.040503249912419</v>
      </c>
      <c r="BP87" s="28"/>
      <c r="BQ87" s="29">
        <f>BQ88+BQ89+BQ90</f>
        <v>0</v>
      </c>
      <c r="BR87" s="29">
        <f>BR88+BR89+BR90</f>
        <v>0</v>
      </c>
      <c r="BS87" s="28"/>
      <c r="BT87" s="28"/>
      <c r="BU87" s="29">
        <f>BU88+BU89+BU90</f>
        <v>0</v>
      </c>
      <c r="BV87" s="29">
        <f>BV88+BV89+BV90</f>
        <v>0</v>
      </c>
      <c r="BW87" s="28"/>
      <c r="BX87" s="28"/>
      <c r="BY87" s="29">
        <f>BY88+BY89+BY90</f>
        <v>0</v>
      </c>
      <c r="BZ87" s="29">
        <f>BZ88+BZ89+BZ90</f>
        <v>0</v>
      </c>
      <c r="CA87" s="28"/>
      <c r="CB87" s="28"/>
      <c r="CC87" s="29">
        <f>CC88+CC89+CC90</f>
        <v>0</v>
      </c>
      <c r="CD87" s="29">
        <f>CD88+CD89+CD90</f>
        <v>0</v>
      </c>
      <c r="CE87" s="28"/>
      <c r="CF87" s="28"/>
      <c r="CG87" s="29">
        <f>CG88+CG89+CG90</f>
        <v>0</v>
      </c>
      <c r="CH87" s="29">
        <f>CH88+CH89+CH90</f>
        <v>0</v>
      </c>
      <c r="CI87" s="28"/>
      <c r="CJ87" s="29">
        <f>CJ88+CJ89+CJ90</f>
        <v>0</v>
      </c>
      <c r="CK87" s="29">
        <f>CK88+CK89+CK90</f>
        <v>0</v>
      </c>
      <c r="CL87" s="29">
        <f>CL88+CL89+CL90</f>
        <v>0</v>
      </c>
      <c r="CM87" s="28"/>
      <c r="CN87" s="28"/>
      <c r="CO87" s="29">
        <f>CO88+CO89+CO90</f>
        <v>0</v>
      </c>
      <c r="CP87" s="29">
        <f>CP88+CP89+CP90</f>
        <v>0</v>
      </c>
      <c r="CQ87" s="28"/>
      <c r="CR87" s="28"/>
      <c r="CS87" s="29">
        <f>CS88+CS89+CS90</f>
        <v>0</v>
      </c>
      <c r="CT87" s="29">
        <f>CT88+CT89+CT90</f>
        <v>0</v>
      </c>
      <c r="CU87" s="165"/>
      <c r="CV87" s="165"/>
      <c r="CW87" s="29">
        <f>CW88+CW89+CW90</f>
        <v>0</v>
      </c>
      <c r="CX87" s="29">
        <f>CX88+CX89+CX90</f>
        <v>0</v>
      </c>
      <c r="CY87" s="28"/>
      <c r="CZ87" s="28"/>
      <c r="DA87" s="29">
        <f>DA88+DA89+DA90</f>
        <v>0</v>
      </c>
      <c r="DB87" s="29">
        <f>DB88+DB89+DB90</f>
        <v>0</v>
      </c>
      <c r="DC87" s="28"/>
      <c r="DD87" s="28"/>
      <c r="DE87" s="29">
        <f>DE88+DE89+DE90</f>
        <v>0</v>
      </c>
      <c r="DF87" s="29">
        <f>DF88+DF89+DF90</f>
        <v>0</v>
      </c>
      <c r="DG87" s="28"/>
      <c r="DH87" s="28"/>
      <c r="DI87" s="29"/>
      <c r="DJ87" s="29"/>
      <c r="DK87" s="28"/>
      <c r="DL87" s="28"/>
      <c r="DM87" s="29">
        <f>DM88+DM89+DM90</f>
        <v>634.4</v>
      </c>
      <c r="DN87" s="29">
        <f>DN88+DN89+DN90</f>
        <v>246.58357999999998</v>
      </c>
      <c r="DO87" s="28">
        <f>DN87/DM87*100</f>
        <v>38.868786254728874</v>
      </c>
      <c r="DP87" s="28"/>
      <c r="DQ87" s="29"/>
      <c r="DR87" s="29"/>
      <c r="DS87" s="28"/>
      <c r="DT87" s="28"/>
      <c r="DU87" s="29"/>
      <c r="DV87" s="29"/>
      <c r="DW87" s="28"/>
      <c r="DX87" s="28"/>
      <c r="DY87" s="29"/>
      <c r="DZ87" s="29"/>
      <c r="EA87" s="28"/>
      <c r="EB87" s="28"/>
      <c r="EC87" s="29"/>
      <c r="ED87" s="29"/>
      <c r="EE87" s="28"/>
      <c r="EF87" s="29">
        <f>EF88+EF89+EF90</f>
        <v>1250</v>
      </c>
      <c r="EG87" s="29">
        <f>EG88+EG89+EG90</f>
        <v>750</v>
      </c>
      <c r="EH87" s="29">
        <f>EH88+EH89+EH90</f>
        <v>750</v>
      </c>
      <c r="EI87" s="28">
        <f>EH87/EG87*100</f>
        <v>100</v>
      </c>
      <c r="EJ87" s="29"/>
      <c r="EK87" s="29">
        <f>EK88+EK89+EK90</f>
        <v>0</v>
      </c>
      <c r="EL87" s="29">
        <f>EL88+EL89+EL90</f>
        <v>0</v>
      </c>
      <c r="EM87" s="28"/>
      <c r="EN87" s="29"/>
      <c r="EO87" s="29">
        <f>EO88+EO89+EO90</f>
        <v>0</v>
      </c>
      <c r="EP87" s="29">
        <f>EP88+EP89+EP90</f>
        <v>0</v>
      </c>
      <c r="EQ87" s="28"/>
      <c r="ER87" s="28"/>
      <c r="ES87" s="29">
        <f>ES88+ES89+ES90</f>
        <v>0</v>
      </c>
      <c r="ET87" s="29">
        <f>ET88+ET89+ET90</f>
        <v>0</v>
      </c>
      <c r="EU87" s="28"/>
      <c r="EV87" s="28"/>
      <c r="EW87" s="29">
        <f>EW88+EW89+EW90</f>
        <v>0</v>
      </c>
      <c r="EX87" s="29">
        <f>EX88+EX89+EX90</f>
        <v>0</v>
      </c>
      <c r="EY87" s="28"/>
      <c r="EZ87" s="28"/>
      <c r="FA87" s="29">
        <f>FA88+FA89+FA90</f>
        <v>4554</v>
      </c>
      <c r="FB87" s="29">
        <f>FB88+FB89+FB90</f>
        <v>4068.7219399999999</v>
      </c>
      <c r="FC87" s="28">
        <f>FB87/FA87*100</f>
        <v>89.343916117698726</v>
      </c>
      <c r="FD87" s="28"/>
      <c r="FE87" s="29">
        <f>FE88+FE89+FE90</f>
        <v>0</v>
      </c>
      <c r="FF87" s="29">
        <f>FF88+FF89+FF90</f>
        <v>0</v>
      </c>
      <c r="FG87" s="28"/>
      <c r="FH87" s="29"/>
      <c r="FI87" s="29">
        <f>FI88+FI89+FI90</f>
        <v>3615.4</v>
      </c>
      <c r="FJ87" s="29">
        <f>FJ88+FJ89+FJ90</f>
        <v>2373.8870000000002</v>
      </c>
      <c r="FK87" s="28">
        <f>FJ87/FI87*100</f>
        <v>65.660424849255961</v>
      </c>
      <c r="FL87" s="29"/>
      <c r="FM87" s="29">
        <f>FM88+FM89+FM90</f>
        <v>0</v>
      </c>
      <c r="FN87" s="29">
        <f>FN88+FN89+FN90</f>
        <v>0</v>
      </c>
      <c r="FO87" s="28"/>
      <c r="FP87" s="29"/>
      <c r="FQ87" s="29">
        <f>FQ88+FQ89+FQ90</f>
        <v>0</v>
      </c>
      <c r="FR87" s="29">
        <f>FR88+FR89+FR90</f>
        <v>0</v>
      </c>
      <c r="FS87" s="28"/>
      <c r="FT87" s="29"/>
      <c r="FU87" s="29">
        <f>FU88+FU89+FU90</f>
        <v>50</v>
      </c>
      <c r="FV87" s="29">
        <f>FV88+FV89+FV90</f>
        <v>50</v>
      </c>
      <c r="FW87" s="28">
        <f t="shared" si="149"/>
        <v>100</v>
      </c>
      <c r="FX87" s="29"/>
      <c r="FY87" s="29"/>
      <c r="FZ87" s="29"/>
      <c r="GA87" s="28"/>
      <c r="GB87" s="29"/>
      <c r="GC87" s="29"/>
      <c r="GD87" s="29"/>
      <c r="GE87" s="28"/>
      <c r="GF87" s="29"/>
      <c r="GG87" s="29">
        <f>GG88+GG89+GG90</f>
        <v>0</v>
      </c>
      <c r="GH87" s="29">
        <f>GH88+GH89+GH90</f>
        <v>0</v>
      </c>
      <c r="GI87" s="28"/>
      <c r="GJ87" s="29"/>
      <c r="GK87" s="29">
        <f>GK88+GK89+GK90</f>
        <v>0</v>
      </c>
      <c r="GL87" s="29">
        <f>GL88+GL89+GL90</f>
        <v>0</v>
      </c>
      <c r="GM87" s="28"/>
      <c r="GN87" s="29"/>
      <c r="GO87" s="29"/>
      <c r="GP87" s="29"/>
      <c r="GQ87" s="28"/>
      <c r="GR87" s="29"/>
      <c r="GS87" s="29">
        <f>GS88+GS89+GS90</f>
        <v>0</v>
      </c>
      <c r="GT87" s="29">
        <f>GT88+GT89+GT90</f>
        <v>0</v>
      </c>
      <c r="GU87" s="28"/>
      <c r="GV87" s="29"/>
      <c r="GW87" s="29">
        <f>GW88+GW89+GW90</f>
        <v>30000</v>
      </c>
      <c r="GX87" s="29">
        <f>GX88+GX89+GX90</f>
        <v>6431.0933199999999</v>
      </c>
      <c r="GY87" s="28">
        <f t="shared" si="77"/>
        <v>21.436977733333336</v>
      </c>
      <c r="GZ87" s="29"/>
      <c r="HA87" s="29">
        <f>HA88+HA89+HA90</f>
        <v>10000</v>
      </c>
      <c r="HB87" s="29">
        <f>HB88+HB89+HB90</f>
        <v>4714.2839299999996</v>
      </c>
      <c r="HC87" s="28">
        <f t="shared" ref="HC87:HC89" si="168">HB87/HA87*100</f>
        <v>47.142839299999991</v>
      </c>
      <c r="HD87" s="29"/>
      <c r="HE87" s="29">
        <f>HE88+HE89+HE90</f>
        <v>0</v>
      </c>
      <c r="HF87" s="29">
        <f>HF88+HF89+HF90</f>
        <v>0</v>
      </c>
      <c r="HG87" s="28"/>
      <c r="HH87" s="29"/>
      <c r="HI87" s="29">
        <f>HI88+HI89+HI90</f>
        <v>0</v>
      </c>
      <c r="HJ87" s="29">
        <f>HJ88+HJ89+HJ90</f>
        <v>0</v>
      </c>
      <c r="HK87" s="28"/>
      <c r="HL87" s="29"/>
      <c r="HM87" s="29">
        <f>HM88+HM89+HM90</f>
        <v>0</v>
      </c>
      <c r="HN87" s="29">
        <f>HN88+HN89+HN90</f>
        <v>0</v>
      </c>
      <c r="HO87" s="28"/>
      <c r="HP87" s="29"/>
      <c r="HQ87" s="29">
        <f>HQ88+HQ89+HQ90</f>
        <v>203</v>
      </c>
      <c r="HR87" s="29">
        <f>HR88+HR89+HR90</f>
        <v>203</v>
      </c>
      <c r="HS87" s="28">
        <f>HR87/HQ87*100</f>
        <v>100</v>
      </c>
      <c r="HT87" s="29"/>
      <c r="HU87" s="29">
        <f>HU88+HU89+HU90</f>
        <v>0</v>
      </c>
      <c r="HV87" s="29">
        <f>HV88+HV89+HV90</f>
        <v>0</v>
      </c>
      <c r="HW87" s="28"/>
      <c r="HX87" s="29"/>
      <c r="HY87" s="29">
        <f>HY88+HY89+HY90</f>
        <v>0</v>
      </c>
      <c r="HZ87" s="29">
        <f>HZ88+HZ89+HZ90</f>
        <v>0</v>
      </c>
      <c r="IA87" s="28"/>
      <c r="IB87" s="29"/>
      <c r="IC87" s="29">
        <f>IC88+IC89+IC90</f>
        <v>0</v>
      </c>
      <c r="ID87" s="29">
        <f>ID88+ID89+ID90</f>
        <v>0</v>
      </c>
      <c r="IE87" s="28"/>
      <c r="IF87" s="29"/>
      <c r="IG87" s="29">
        <f>IG88+IG89+IG90</f>
        <v>0</v>
      </c>
      <c r="IH87" s="29">
        <f>IH88+IH89+IH90</f>
        <v>0</v>
      </c>
      <c r="II87" s="28"/>
      <c r="IJ87" s="29"/>
      <c r="IK87" s="29">
        <f>IK88+IK89+IK90</f>
        <v>0</v>
      </c>
      <c r="IL87" s="29">
        <f>IL88+IL89+IL90</f>
        <v>0</v>
      </c>
      <c r="IM87" s="28"/>
      <c r="IN87" s="29"/>
      <c r="IO87" s="29">
        <f>IO88+IO89+IO90</f>
        <v>0</v>
      </c>
      <c r="IP87" s="29">
        <f>IP88+IP89+IP90</f>
        <v>0</v>
      </c>
      <c r="IQ87" s="28"/>
      <c r="IR87" s="29"/>
      <c r="IS87" s="29">
        <f>IS88+IS89+IS90</f>
        <v>0</v>
      </c>
      <c r="IT87" s="29">
        <f>IT88+IT89+IT90</f>
        <v>0</v>
      </c>
      <c r="IU87" s="28"/>
      <c r="IV87" s="29"/>
      <c r="IW87" s="29">
        <f>IW88+IW89+IW90</f>
        <v>0</v>
      </c>
      <c r="IX87" s="29">
        <f>IX88+IX89+IX90</f>
        <v>0</v>
      </c>
      <c r="IY87" s="28"/>
      <c r="IZ87" s="29"/>
      <c r="JA87" s="29">
        <f>JA88+JA89+JA90</f>
        <v>0</v>
      </c>
      <c r="JB87" s="29">
        <f>JB88+JB89+JB90</f>
        <v>0</v>
      </c>
      <c r="JC87" s="28"/>
      <c r="JD87" s="29"/>
      <c r="JE87" s="29">
        <f>JE88+JE89+JE90</f>
        <v>429.7</v>
      </c>
      <c r="JF87" s="29">
        <f>JF88+JF89+JF90</f>
        <v>162.89229999999998</v>
      </c>
      <c r="JG87" s="28">
        <f t="shared" ref="JG87:JG88" si="169">JF87/JE87*100</f>
        <v>37.908377938096343</v>
      </c>
      <c r="JH87" s="29"/>
      <c r="JI87" s="29">
        <f>JI88+JI89+JI90</f>
        <v>0</v>
      </c>
      <c r="JJ87" s="29">
        <f>JJ88+JJ89+JJ90</f>
        <v>0</v>
      </c>
      <c r="JK87" s="28"/>
      <c r="JL87" s="29"/>
      <c r="JM87" s="29">
        <f>JM88+JM89+JM90</f>
        <v>0</v>
      </c>
      <c r="JN87" s="29">
        <f>JN88+JN89+JN90</f>
        <v>0</v>
      </c>
      <c r="JO87" s="28"/>
      <c r="JP87" s="29"/>
      <c r="JQ87" s="29">
        <f>JQ88+JQ89+JQ90</f>
        <v>0</v>
      </c>
      <c r="JR87" s="29">
        <f>JR88+JR89+JR90</f>
        <v>0</v>
      </c>
      <c r="JS87" s="28"/>
      <c r="JT87" s="29"/>
      <c r="JU87" s="29">
        <f>JU88+JU89+JU90</f>
        <v>0</v>
      </c>
      <c r="JV87" s="29">
        <f>JV88+JV89+JV90</f>
        <v>0</v>
      </c>
      <c r="JW87" s="28"/>
      <c r="JX87" s="29"/>
      <c r="JY87" s="29">
        <f>JY88+JY89+JY90</f>
        <v>0</v>
      </c>
      <c r="JZ87" s="29">
        <f>JZ88+JZ89+JZ90</f>
        <v>0</v>
      </c>
      <c r="KA87" s="28"/>
      <c r="KB87" s="29"/>
      <c r="KC87" s="29">
        <f>KC88+KC89+KC90</f>
        <v>494.6</v>
      </c>
      <c r="KD87" s="29">
        <f>KD88+KD89+KD90</f>
        <v>0</v>
      </c>
      <c r="KE87" s="28"/>
      <c r="KF87" s="29"/>
      <c r="KG87" s="29"/>
      <c r="KH87" s="29">
        <f>KH88+KH89+KH90</f>
        <v>0</v>
      </c>
      <c r="KI87" s="28"/>
      <c r="KJ87" s="29"/>
      <c r="KK87" s="29">
        <f>KK88+KK89+KK90</f>
        <v>0</v>
      </c>
      <c r="KL87" s="29">
        <f>KL88+KL89+KL90</f>
        <v>0</v>
      </c>
      <c r="KM87" s="28"/>
      <c r="KN87" s="29"/>
      <c r="KO87" s="29"/>
      <c r="KP87" s="29">
        <f>KP88+KP89+KP90</f>
        <v>0</v>
      </c>
      <c r="KQ87" s="28"/>
      <c r="KR87" s="29"/>
      <c r="KS87" s="29">
        <f>KS88+KS89+KS90</f>
        <v>0</v>
      </c>
      <c r="KT87" s="29">
        <f>KT88+KT89+KT90</f>
        <v>0</v>
      </c>
      <c r="KU87" s="28"/>
      <c r="KV87" s="29"/>
      <c r="KW87" s="29">
        <f>KW88+KW89+KW90</f>
        <v>1167.348</v>
      </c>
      <c r="KX87" s="29">
        <f>KX88+KX89+KX90</f>
        <v>1167.348</v>
      </c>
      <c r="KY87" s="28">
        <f t="shared" ref="KY87:KY88" si="170">KX87/KW87*100</f>
        <v>100</v>
      </c>
      <c r="KZ87" s="29"/>
      <c r="LA87" s="29"/>
      <c r="LB87" s="29">
        <f>LB88+LB89+LB90</f>
        <v>0</v>
      </c>
      <c r="LC87" s="28"/>
      <c r="LD87" s="29"/>
      <c r="LE87" s="29"/>
      <c r="LF87" s="29"/>
      <c r="LG87" s="28"/>
      <c r="LH87" s="29"/>
      <c r="LI87" s="29"/>
      <c r="LJ87" s="29">
        <f>LJ88+LJ89+LJ90</f>
        <v>0</v>
      </c>
      <c r="LK87" s="28"/>
      <c r="LL87" s="29"/>
      <c r="LM87" s="29"/>
      <c r="LN87" s="29">
        <f>LN88+LN89+LN90</f>
        <v>0</v>
      </c>
      <c r="LO87" s="28"/>
      <c r="LP87" s="29"/>
      <c r="LQ87" s="29"/>
      <c r="LR87" s="29">
        <f>LR88+LR89+LR90</f>
        <v>0</v>
      </c>
      <c r="LS87" s="28"/>
      <c r="LT87" s="29"/>
      <c r="LU87" s="29"/>
      <c r="LV87" s="29">
        <f>LV88+LV89+LV90</f>
        <v>0</v>
      </c>
      <c r="LW87" s="28"/>
      <c r="LX87" s="29"/>
      <c r="LY87" s="29"/>
      <c r="LZ87" s="29">
        <f>LZ88+LZ89+LZ90</f>
        <v>0</v>
      </c>
      <c r="MA87" s="28"/>
    </row>
    <row r="88" spans="1:339" ht="31.5" x14ac:dyDescent="0.25">
      <c r="A88" s="22" t="s">
        <v>211</v>
      </c>
      <c r="B88" s="30">
        <f t="shared" si="152"/>
        <v>10386.200000000001</v>
      </c>
      <c r="C88" s="30">
        <f t="shared" si="142"/>
        <v>23034.648000000001</v>
      </c>
      <c r="D88" s="30">
        <f t="shared" si="162"/>
        <v>21817.3</v>
      </c>
      <c r="E88" s="30">
        <f t="shared" si="163"/>
        <v>1217.348</v>
      </c>
      <c r="F88" s="30">
        <f t="shared" si="143"/>
        <v>17793.240669999999</v>
      </c>
      <c r="G88" s="27">
        <f t="shared" si="165"/>
        <v>77.245550572337805</v>
      </c>
      <c r="H88" s="27"/>
      <c r="I88" s="27"/>
      <c r="J88" s="27"/>
      <c r="K88" s="27"/>
      <c r="L88" s="27">
        <v>898.9</v>
      </c>
      <c r="M88" s="27">
        <v>898.9</v>
      </c>
      <c r="N88" s="27">
        <v>898.9</v>
      </c>
      <c r="O88" s="26">
        <f>N88/M88*100</f>
        <v>100</v>
      </c>
      <c r="P88" s="27">
        <v>910</v>
      </c>
      <c r="Q88" s="232">
        <v>887</v>
      </c>
      <c r="R88" s="232">
        <v>701.16819999999996</v>
      </c>
      <c r="S88" s="26">
        <f>R88/Q88*100</f>
        <v>79.049402480270572</v>
      </c>
      <c r="T88" s="144">
        <v>3543</v>
      </c>
      <c r="U88" s="270">
        <v>3566</v>
      </c>
      <c r="V88" s="270">
        <v>2373.4960000000001</v>
      </c>
      <c r="W88" s="26">
        <f>V88/U88*100</f>
        <v>66.559057767807076</v>
      </c>
      <c r="X88" s="292">
        <v>1215</v>
      </c>
      <c r="Y88" s="306">
        <v>1215</v>
      </c>
      <c r="Z88" s="306">
        <v>972</v>
      </c>
      <c r="AA88" s="26">
        <f>Z88/Y88*100</f>
        <v>80</v>
      </c>
      <c r="AB88" s="163"/>
      <c r="AC88" s="163"/>
      <c r="AD88" s="163"/>
      <c r="AE88" s="26"/>
      <c r="AF88" s="26"/>
      <c r="AG88" s="27"/>
      <c r="AH88" s="27"/>
      <c r="AI88" s="26"/>
      <c r="AJ88" s="27"/>
      <c r="AK88" s="27"/>
      <c r="AL88" s="27"/>
      <c r="AM88" s="26"/>
      <c r="AN88" s="326"/>
      <c r="AO88" s="326">
        <v>2000</v>
      </c>
      <c r="AP88" s="326">
        <v>2000</v>
      </c>
      <c r="AQ88" s="26">
        <f>AP88/AO88*100</f>
        <v>100</v>
      </c>
      <c r="AR88" s="26"/>
      <c r="AS88" s="326"/>
      <c r="AT88" s="326"/>
      <c r="AU88" s="26"/>
      <c r="AV88" s="26"/>
      <c r="AW88" s="326"/>
      <c r="AX88" s="326"/>
      <c r="AY88" s="26"/>
      <c r="AZ88" s="26"/>
      <c r="BA88" s="326"/>
      <c r="BB88" s="167"/>
      <c r="BC88" s="26"/>
      <c r="BD88" s="26"/>
      <c r="BE88" s="326"/>
      <c r="BF88" s="326"/>
      <c r="BG88" s="26"/>
      <c r="BH88" s="326"/>
      <c r="BI88" s="326"/>
      <c r="BJ88" s="326"/>
      <c r="BK88" s="26"/>
      <c r="BL88" s="326">
        <v>2569.3000000000002</v>
      </c>
      <c r="BM88" s="326">
        <v>2569.3000000000002</v>
      </c>
      <c r="BN88" s="326">
        <v>1825.2436499999999</v>
      </c>
      <c r="BO88" s="26">
        <f>BN88/BM88*100</f>
        <v>71.040503249912419</v>
      </c>
      <c r="BP88" s="26"/>
      <c r="BQ88" s="326"/>
      <c r="BR88" s="326"/>
      <c r="BS88" s="26"/>
      <c r="BT88" s="26"/>
      <c r="BU88" s="326"/>
      <c r="BV88" s="326"/>
      <c r="BW88" s="26"/>
      <c r="BX88" s="26"/>
      <c r="BY88" s="326"/>
      <c r="BZ88" s="326"/>
      <c r="CA88" s="26"/>
      <c r="CB88" s="26"/>
      <c r="CC88" s="326"/>
      <c r="CD88" s="326"/>
      <c r="CE88" s="26"/>
      <c r="CF88" s="26"/>
      <c r="CG88" s="326"/>
      <c r="CH88" s="326"/>
      <c r="CI88" s="26"/>
      <c r="CJ88" s="163"/>
      <c r="CK88" s="163"/>
      <c r="CL88" s="163"/>
      <c r="CM88" s="26"/>
      <c r="CN88" s="26"/>
      <c r="CO88" s="326"/>
      <c r="CP88" s="326"/>
      <c r="CQ88" s="26"/>
      <c r="CR88" s="26"/>
      <c r="CS88" s="326"/>
      <c r="CT88" s="326"/>
      <c r="CU88" s="326"/>
      <c r="CV88" s="326"/>
      <c r="CW88" s="326"/>
      <c r="CX88" s="326"/>
      <c r="CY88" s="26"/>
      <c r="CZ88" s="26"/>
      <c r="DA88" s="326"/>
      <c r="DB88" s="326"/>
      <c r="DC88" s="26"/>
      <c r="DD88" s="26"/>
      <c r="DE88" s="326"/>
      <c r="DF88" s="326"/>
      <c r="DG88" s="26"/>
      <c r="DH88" s="26"/>
      <c r="DI88" s="326"/>
      <c r="DJ88" s="326"/>
      <c r="DK88" s="26"/>
      <c r="DL88" s="26"/>
      <c r="DM88" s="326">
        <v>634.4</v>
      </c>
      <c r="DN88" s="326">
        <v>246.58357999999998</v>
      </c>
      <c r="DO88" s="26">
        <f>DN88/DM88*100</f>
        <v>38.868786254728874</v>
      </c>
      <c r="DP88" s="26"/>
      <c r="DQ88" s="326"/>
      <c r="DR88" s="326"/>
      <c r="DS88" s="26"/>
      <c r="DT88" s="26"/>
      <c r="DU88" s="326"/>
      <c r="DV88" s="326"/>
      <c r="DW88" s="26"/>
      <c r="DX88" s="26"/>
      <c r="DY88" s="326"/>
      <c r="DZ88" s="326"/>
      <c r="EA88" s="26"/>
      <c r="EB88" s="26"/>
      <c r="EC88" s="326"/>
      <c r="ED88" s="326"/>
      <c r="EE88" s="26"/>
      <c r="EF88" s="326">
        <v>1250</v>
      </c>
      <c r="EG88" s="326">
        <v>750</v>
      </c>
      <c r="EH88" s="326">
        <v>750</v>
      </c>
      <c r="EI88" s="26">
        <f>EH88/EG88*100</f>
        <v>100</v>
      </c>
      <c r="EJ88" s="326"/>
      <c r="EK88" s="326"/>
      <c r="EL88" s="326"/>
      <c r="EM88" s="26"/>
      <c r="EN88" s="326"/>
      <c r="EO88" s="326"/>
      <c r="EP88" s="326"/>
      <c r="EQ88" s="26"/>
      <c r="ER88" s="26"/>
      <c r="ES88" s="326"/>
      <c r="ET88" s="326"/>
      <c r="EU88" s="26"/>
      <c r="EV88" s="26"/>
      <c r="EW88" s="326"/>
      <c r="EX88" s="326"/>
      <c r="EY88" s="26"/>
      <c r="EZ88" s="26"/>
      <c r="FA88" s="326">
        <v>4554</v>
      </c>
      <c r="FB88" s="326">
        <v>4068.7219399999999</v>
      </c>
      <c r="FC88" s="26">
        <f>FB88/FA88*100</f>
        <v>89.343916117698726</v>
      </c>
      <c r="FD88" s="26"/>
      <c r="FE88" s="326"/>
      <c r="FF88" s="326"/>
      <c r="FG88" s="26"/>
      <c r="FH88" s="326"/>
      <c r="FI88" s="326">
        <v>3615.4</v>
      </c>
      <c r="FJ88" s="326">
        <v>2373.8870000000002</v>
      </c>
      <c r="FK88" s="26">
        <f>FJ88/FI88*100</f>
        <v>65.660424849255961</v>
      </c>
      <c r="FL88" s="326"/>
      <c r="FM88" s="326"/>
      <c r="FN88" s="326"/>
      <c r="FO88" s="26"/>
      <c r="FP88" s="326"/>
      <c r="FQ88" s="326"/>
      <c r="FR88" s="326"/>
      <c r="FS88" s="26"/>
      <c r="FT88" s="326"/>
      <c r="FU88" s="326">
        <v>50</v>
      </c>
      <c r="FV88" s="326">
        <v>50</v>
      </c>
      <c r="FW88" s="26">
        <f t="shared" si="149"/>
        <v>100</v>
      </c>
      <c r="FX88" s="326"/>
      <c r="FY88" s="326"/>
      <c r="FZ88" s="326"/>
      <c r="GA88" s="26"/>
      <c r="GB88" s="326"/>
      <c r="GC88" s="326"/>
      <c r="GD88" s="326"/>
      <c r="GE88" s="26"/>
      <c r="GF88" s="326"/>
      <c r="GG88" s="326"/>
      <c r="GH88" s="326"/>
      <c r="GI88" s="26"/>
      <c r="GJ88" s="326"/>
      <c r="GK88" s="326"/>
      <c r="GL88" s="326"/>
      <c r="GM88" s="26"/>
      <c r="GN88" s="326"/>
      <c r="GO88" s="326"/>
      <c r="GP88" s="326"/>
      <c r="GQ88" s="26"/>
      <c r="GR88" s="326"/>
      <c r="GS88" s="326"/>
      <c r="GT88" s="326"/>
      <c r="GU88" s="26"/>
      <c r="GV88" s="326"/>
      <c r="GW88" s="326"/>
      <c r="GX88" s="326"/>
      <c r="GY88" s="26"/>
      <c r="GZ88" s="326"/>
      <c r="HA88" s="326"/>
      <c r="HB88" s="326"/>
      <c r="HC88" s="26"/>
      <c r="HD88" s="326"/>
      <c r="HE88" s="326"/>
      <c r="HF88" s="326"/>
      <c r="HG88" s="26"/>
      <c r="HH88" s="326"/>
      <c r="HI88" s="326"/>
      <c r="HJ88" s="326"/>
      <c r="HK88" s="26"/>
      <c r="HL88" s="326"/>
      <c r="HM88" s="326"/>
      <c r="HN88" s="326"/>
      <c r="HO88" s="26"/>
      <c r="HP88" s="326"/>
      <c r="HQ88" s="326">
        <v>203</v>
      </c>
      <c r="HR88" s="326">
        <v>203</v>
      </c>
      <c r="HS88" s="26">
        <f>HR88/HQ88*100</f>
        <v>100</v>
      </c>
      <c r="HT88" s="326"/>
      <c r="HU88" s="326"/>
      <c r="HV88" s="326"/>
      <c r="HW88" s="26"/>
      <c r="HX88" s="326"/>
      <c r="HY88" s="326"/>
      <c r="HZ88" s="326"/>
      <c r="IA88" s="26"/>
      <c r="IB88" s="326"/>
      <c r="IC88" s="326"/>
      <c r="ID88" s="326"/>
      <c r="IE88" s="26"/>
      <c r="IF88" s="326"/>
      <c r="IG88" s="326"/>
      <c r="IH88" s="326"/>
      <c r="II88" s="26"/>
      <c r="IJ88" s="326"/>
      <c r="IK88" s="326"/>
      <c r="IL88" s="326"/>
      <c r="IM88" s="26"/>
      <c r="IN88" s="326"/>
      <c r="IO88" s="326"/>
      <c r="IP88" s="326"/>
      <c r="IQ88" s="26"/>
      <c r="IR88" s="326"/>
      <c r="IS88" s="326"/>
      <c r="IT88" s="326"/>
      <c r="IU88" s="26"/>
      <c r="IV88" s="326"/>
      <c r="IW88" s="326"/>
      <c r="IX88" s="326"/>
      <c r="IY88" s="26"/>
      <c r="IZ88" s="326"/>
      <c r="JA88" s="326"/>
      <c r="JB88" s="326"/>
      <c r="JC88" s="26"/>
      <c r="JD88" s="326"/>
      <c r="JE88" s="326">
        <v>429.7</v>
      </c>
      <c r="JF88" s="326">
        <v>162.89229999999998</v>
      </c>
      <c r="JG88" s="26">
        <f t="shared" si="169"/>
        <v>37.908377938096343</v>
      </c>
      <c r="JH88" s="326"/>
      <c r="JI88" s="326"/>
      <c r="JJ88" s="326"/>
      <c r="JK88" s="26"/>
      <c r="JL88" s="326"/>
      <c r="JM88" s="326"/>
      <c r="JN88" s="326"/>
      <c r="JO88" s="26"/>
      <c r="JP88" s="326"/>
      <c r="JQ88" s="326"/>
      <c r="JR88" s="326"/>
      <c r="JS88" s="26"/>
      <c r="JT88" s="326"/>
      <c r="JU88" s="326"/>
      <c r="JV88" s="326"/>
      <c r="JW88" s="26"/>
      <c r="JX88" s="326"/>
      <c r="JY88" s="326"/>
      <c r="JZ88" s="326"/>
      <c r="KA88" s="26"/>
      <c r="KB88" s="326"/>
      <c r="KC88" s="326">
        <v>494.6</v>
      </c>
      <c r="KD88" s="326"/>
      <c r="KE88" s="26"/>
      <c r="KF88" s="326"/>
      <c r="KG88" s="326"/>
      <c r="KH88" s="326"/>
      <c r="KI88" s="26"/>
      <c r="KJ88" s="326"/>
      <c r="KK88" s="326"/>
      <c r="KL88" s="326"/>
      <c r="KM88" s="26"/>
      <c r="KN88" s="326"/>
      <c r="KO88" s="326"/>
      <c r="KP88" s="326"/>
      <c r="KQ88" s="26"/>
      <c r="KR88" s="326"/>
      <c r="KS88" s="326"/>
      <c r="KT88" s="326"/>
      <c r="KU88" s="26"/>
      <c r="KV88" s="326"/>
      <c r="KW88" s="326">
        <v>1167.348</v>
      </c>
      <c r="KX88" s="326">
        <v>1167.348</v>
      </c>
      <c r="KY88" s="26">
        <f t="shared" si="170"/>
        <v>100</v>
      </c>
      <c r="KZ88" s="326"/>
      <c r="LA88" s="326"/>
      <c r="LB88" s="326"/>
      <c r="LC88" s="26"/>
      <c r="LD88" s="326"/>
      <c r="LE88" s="326"/>
      <c r="LF88" s="326"/>
      <c r="LG88" s="26"/>
      <c r="LH88" s="326"/>
      <c r="LI88" s="326"/>
      <c r="LJ88" s="326"/>
      <c r="LK88" s="26"/>
      <c r="LL88" s="326"/>
      <c r="LM88" s="326"/>
      <c r="LN88" s="326"/>
      <c r="LO88" s="26"/>
      <c r="LP88" s="326"/>
      <c r="LQ88" s="326"/>
      <c r="LR88" s="326"/>
      <c r="LS88" s="26"/>
      <c r="LT88" s="326"/>
      <c r="LU88" s="326"/>
      <c r="LV88" s="326"/>
      <c r="LW88" s="26"/>
      <c r="LX88" s="326"/>
      <c r="LY88" s="326"/>
      <c r="LZ88" s="326"/>
      <c r="MA88" s="26"/>
    </row>
    <row r="89" spans="1:339" ht="15.75" x14ac:dyDescent="0.25">
      <c r="A89" s="22" t="s">
        <v>209</v>
      </c>
      <c r="B89" s="30">
        <f t="shared" si="152"/>
        <v>0</v>
      </c>
      <c r="C89" s="30">
        <f t="shared" si="142"/>
        <v>40000</v>
      </c>
      <c r="D89" s="30">
        <f t="shared" si="162"/>
        <v>40000</v>
      </c>
      <c r="E89" s="30">
        <f t="shared" si="163"/>
        <v>0</v>
      </c>
      <c r="F89" s="30">
        <f t="shared" si="143"/>
        <v>11145.37725</v>
      </c>
      <c r="G89" s="27">
        <f t="shared" si="165"/>
        <v>27.863443124999996</v>
      </c>
      <c r="H89" s="30"/>
      <c r="I89" s="30"/>
      <c r="J89" s="30"/>
      <c r="K89" s="27"/>
      <c r="L89" s="111"/>
      <c r="M89" s="111"/>
      <c r="N89" s="111"/>
      <c r="O89" s="111"/>
      <c r="P89" s="111"/>
      <c r="Q89" s="111"/>
      <c r="R89" s="111"/>
      <c r="S89" s="26"/>
      <c r="T89" s="81"/>
      <c r="U89" s="81"/>
      <c r="V89" s="81"/>
      <c r="W89" s="26"/>
      <c r="X89" s="81"/>
      <c r="Y89" s="81"/>
      <c r="Z89" s="81"/>
      <c r="AA89" s="26"/>
      <c r="AB89" s="81"/>
      <c r="AC89" s="81"/>
      <c r="AD89" s="81"/>
      <c r="AE89" s="26"/>
      <c r="AF89" s="26"/>
      <c r="AG89" s="111"/>
      <c r="AH89" s="111"/>
      <c r="AI89" s="111"/>
      <c r="AJ89" s="111"/>
      <c r="AK89" s="111"/>
      <c r="AL89" s="111"/>
      <c r="AM89" s="111"/>
      <c r="AN89" s="81"/>
      <c r="AO89" s="81"/>
      <c r="AP89" s="81"/>
      <c r="AQ89" s="26"/>
      <c r="AR89" s="26"/>
      <c r="AS89" s="81"/>
      <c r="AT89" s="81"/>
      <c r="AU89" s="26"/>
      <c r="AV89" s="26"/>
      <c r="AW89" s="81"/>
      <c r="AX89" s="81"/>
      <c r="AY89" s="26"/>
      <c r="AZ89" s="26"/>
      <c r="BA89" s="81"/>
      <c r="BB89" s="81"/>
      <c r="BC89" s="26"/>
      <c r="BD89" s="26"/>
      <c r="BE89" s="81"/>
      <c r="BF89" s="81"/>
      <c r="BG89" s="26"/>
      <c r="BH89" s="81"/>
      <c r="BI89" s="81"/>
      <c r="BJ89" s="81"/>
      <c r="BK89" s="26"/>
      <c r="BL89" s="81"/>
      <c r="BM89" s="81"/>
      <c r="BN89" s="81"/>
      <c r="BO89" s="26"/>
      <c r="BP89" s="26"/>
      <c r="BQ89" s="81"/>
      <c r="BR89" s="81"/>
      <c r="BS89" s="26"/>
      <c r="BT89" s="26"/>
      <c r="BU89" s="81"/>
      <c r="BV89" s="81"/>
      <c r="BW89" s="26"/>
      <c r="BX89" s="26"/>
      <c r="BY89" s="326"/>
      <c r="BZ89" s="81"/>
      <c r="CA89" s="26"/>
      <c r="CB89" s="26"/>
      <c r="CC89" s="326"/>
      <c r="CD89" s="81"/>
      <c r="CE89" s="26"/>
      <c r="CF89" s="26"/>
      <c r="CG89" s="326"/>
      <c r="CH89" s="81"/>
      <c r="CI89" s="26"/>
      <c r="CJ89" s="163"/>
      <c r="CK89" s="163"/>
      <c r="CL89" s="81"/>
      <c r="CM89" s="26"/>
      <c r="CN89" s="26"/>
      <c r="CO89" s="326"/>
      <c r="CP89" s="81"/>
      <c r="CQ89" s="26"/>
      <c r="CR89" s="26"/>
      <c r="CS89" s="81"/>
      <c r="CT89" s="81"/>
      <c r="CU89" s="326"/>
      <c r="CV89" s="326"/>
      <c r="CW89" s="326"/>
      <c r="CX89" s="81"/>
      <c r="CY89" s="26"/>
      <c r="CZ89" s="26"/>
      <c r="DA89" s="326"/>
      <c r="DB89" s="81"/>
      <c r="DC89" s="26"/>
      <c r="DD89" s="26"/>
      <c r="DE89" s="326"/>
      <c r="DF89" s="81"/>
      <c r="DG89" s="26"/>
      <c r="DH89" s="26"/>
      <c r="DI89" s="326"/>
      <c r="DJ89" s="81"/>
      <c r="DK89" s="26"/>
      <c r="DL89" s="26"/>
      <c r="DM89" s="326"/>
      <c r="DN89" s="326"/>
      <c r="DO89" s="26"/>
      <c r="DP89" s="26"/>
      <c r="DQ89" s="326"/>
      <c r="DR89" s="326"/>
      <c r="DS89" s="26"/>
      <c r="DT89" s="26"/>
      <c r="DU89" s="326"/>
      <c r="DV89" s="326"/>
      <c r="DW89" s="26"/>
      <c r="DX89" s="26"/>
      <c r="DY89" s="326"/>
      <c r="DZ89" s="326"/>
      <c r="EA89" s="26"/>
      <c r="EB89" s="26"/>
      <c r="EC89" s="326"/>
      <c r="ED89" s="326"/>
      <c r="EE89" s="26"/>
      <c r="EF89" s="326"/>
      <c r="EG89" s="326"/>
      <c r="EH89" s="326"/>
      <c r="EI89" s="26"/>
      <c r="EJ89" s="326"/>
      <c r="EK89" s="326"/>
      <c r="EL89" s="326"/>
      <c r="EM89" s="26"/>
      <c r="EN89" s="326"/>
      <c r="EO89" s="326"/>
      <c r="EP89" s="326"/>
      <c r="EQ89" s="26"/>
      <c r="ER89" s="26"/>
      <c r="ES89" s="326"/>
      <c r="ET89" s="81"/>
      <c r="EU89" s="26"/>
      <c r="EV89" s="26"/>
      <c r="EW89" s="326"/>
      <c r="EX89" s="81"/>
      <c r="EY89" s="26"/>
      <c r="EZ89" s="26"/>
      <c r="FA89" s="326"/>
      <c r="FB89" s="326"/>
      <c r="FC89" s="26"/>
      <c r="FD89" s="26"/>
      <c r="FE89" s="326"/>
      <c r="FF89" s="81"/>
      <c r="FG89" s="26"/>
      <c r="FH89" s="326"/>
      <c r="FI89" s="326"/>
      <c r="FJ89" s="326"/>
      <c r="FK89" s="26"/>
      <c r="FL89" s="326"/>
      <c r="FM89" s="326"/>
      <c r="FN89" s="326"/>
      <c r="FO89" s="26"/>
      <c r="FP89" s="326"/>
      <c r="FQ89" s="326"/>
      <c r="FR89" s="326"/>
      <c r="FS89" s="26"/>
      <c r="FT89" s="326"/>
      <c r="FU89" s="326"/>
      <c r="FV89" s="326"/>
      <c r="FW89" s="26"/>
      <c r="FX89" s="326"/>
      <c r="FY89" s="326"/>
      <c r="FZ89" s="326"/>
      <c r="GA89" s="26"/>
      <c r="GB89" s="326"/>
      <c r="GC89" s="326"/>
      <c r="GD89" s="326"/>
      <c r="GE89" s="26"/>
      <c r="GF89" s="326"/>
      <c r="GG89" s="326"/>
      <c r="GH89" s="326"/>
      <c r="GI89" s="26"/>
      <c r="GJ89" s="326"/>
      <c r="GK89" s="326"/>
      <c r="GL89" s="326"/>
      <c r="GM89" s="26"/>
      <c r="GN89" s="326"/>
      <c r="GO89" s="326"/>
      <c r="GP89" s="326"/>
      <c r="GQ89" s="26"/>
      <c r="GR89" s="326"/>
      <c r="GS89" s="326"/>
      <c r="GT89" s="326"/>
      <c r="GU89" s="26"/>
      <c r="GV89" s="326"/>
      <c r="GW89" s="326">
        <v>30000</v>
      </c>
      <c r="GX89" s="326">
        <v>6431.0933199999999</v>
      </c>
      <c r="GY89" s="26">
        <f t="shared" si="77"/>
        <v>21.436977733333336</v>
      </c>
      <c r="GZ89" s="326"/>
      <c r="HA89" s="326">
        <v>10000</v>
      </c>
      <c r="HB89" s="326">
        <v>4714.2839299999996</v>
      </c>
      <c r="HC89" s="26">
        <f t="shared" si="168"/>
        <v>47.142839299999991</v>
      </c>
      <c r="HD89" s="326"/>
      <c r="HE89" s="326"/>
      <c r="HF89" s="326"/>
      <c r="HG89" s="26"/>
      <c r="HH89" s="326"/>
      <c r="HI89" s="326"/>
      <c r="HJ89" s="326"/>
      <c r="HK89" s="26"/>
      <c r="HL89" s="326"/>
      <c r="HM89" s="326"/>
      <c r="HN89" s="326"/>
      <c r="HO89" s="26"/>
      <c r="HP89" s="326"/>
      <c r="HQ89" s="326"/>
      <c r="HR89" s="326"/>
      <c r="HS89" s="26"/>
      <c r="HT89" s="326"/>
      <c r="HU89" s="326"/>
      <c r="HV89" s="326"/>
      <c r="HW89" s="26"/>
      <c r="HX89" s="326"/>
      <c r="HY89" s="326"/>
      <c r="HZ89" s="326"/>
      <c r="IA89" s="26"/>
      <c r="IB89" s="326"/>
      <c r="IC89" s="326"/>
      <c r="ID89" s="326"/>
      <c r="IE89" s="26"/>
      <c r="IF89" s="326"/>
      <c r="IG89" s="326"/>
      <c r="IH89" s="326"/>
      <c r="II89" s="26"/>
      <c r="IJ89" s="326"/>
      <c r="IK89" s="326"/>
      <c r="IL89" s="326"/>
      <c r="IM89" s="26"/>
      <c r="IN89" s="326"/>
      <c r="IO89" s="326"/>
      <c r="IP89" s="326"/>
      <c r="IQ89" s="26"/>
      <c r="IR89" s="326"/>
      <c r="IS89" s="326"/>
      <c r="IT89" s="326"/>
      <c r="IU89" s="26"/>
      <c r="IV89" s="326"/>
      <c r="IW89" s="326"/>
      <c r="IX89" s="326"/>
      <c r="IY89" s="26"/>
      <c r="IZ89" s="326"/>
      <c r="JA89" s="326"/>
      <c r="JB89" s="326"/>
      <c r="JC89" s="26"/>
      <c r="JD89" s="326"/>
      <c r="JE89" s="326"/>
      <c r="JF89" s="326"/>
      <c r="JG89" s="26"/>
      <c r="JH89" s="326"/>
      <c r="JI89" s="326"/>
      <c r="JJ89" s="326"/>
      <c r="JK89" s="26"/>
      <c r="JL89" s="326"/>
      <c r="JM89" s="326"/>
      <c r="JN89" s="326"/>
      <c r="JO89" s="26"/>
      <c r="JP89" s="326"/>
      <c r="JQ89" s="326"/>
      <c r="JR89" s="326"/>
      <c r="JS89" s="26"/>
      <c r="JT89" s="326"/>
      <c r="JU89" s="326"/>
      <c r="JV89" s="326"/>
      <c r="JW89" s="26"/>
      <c r="JX89" s="326"/>
      <c r="JY89" s="326"/>
      <c r="JZ89" s="326"/>
      <c r="KA89" s="26"/>
      <c r="KB89" s="326"/>
      <c r="KC89" s="326"/>
      <c r="KD89" s="326"/>
      <c r="KE89" s="26"/>
      <c r="KF89" s="326"/>
      <c r="KG89" s="326"/>
      <c r="KH89" s="326"/>
      <c r="KI89" s="26"/>
      <c r="KJ89" s="326"/>
      <c r="KK89" s="326"/>
      <c r="KL89" s="326"/>
      <c r="KM89" s="26"/>
      <c r="KN89" s="326"/>
      <c r="KO89" s="326"/>
      <c r="KP89" s="326"/>
      <c r="KQ89" s="26"/>
      <c r="KR89" s="326"/>
      <c r="KS89" s="326"/>
      <c r="KT89" s="326"/>
      <c r="KU89" s="26"/>
      <c r="KV89" s="326"/>
      <c r="KW89" s="326"/>
      <c r="KX89" s="326"/>
      <c r="KY89" s="26"/>
      <c r="KZ89" s="326"/>
      <c r="LA89" s="326"/>
      <c r="LB89" s="326"/>
      <c r="LC89" s="26"/>
      <c r="LD89" s="326"/>
      <c r="LE89" s="326"/>
      <c r="LF89" s="326"/>
      <c r="LG89" s="26"/>
      <c r="LH89" s="326"/>
      <c r="LI89" s="326"/>
      <c r="LJ89" s="326"/>
      <c r="LK89" s="26"/>
      <c r="LL89" s="326"/>
      <c r="LM89" s="326"/>
      <c r="LN89" s="326"/>
      <c r="LO89" s="26"/>
      <c r="LP89" s="326"/>
      <c r="LQ89" s="326"/>
      <c r="LR89" s="326"/>
      <c r="LS89" s="26"/>
      <c r="LT89" s="326"/>
      <c r="LU89" s="326"/>
      <c r="LV89" s="326"/>
      <c r="LW89" s="26"/>
      <c r="LX89" s="326"/>
      <c r="LY89" s="326"/>
      <c r="LZ89" s="326"/>
      <c r="MA89" s="26"/>
    </row>
    <row r="90" spans="1:339" ht="15.75" x14ac:dyDescent="0.25">
      <c r="A90" s="22" t="s">
        <v>210</v>
      </c>
      <c r="B90" s="30">
        <f t="shared" si="152"/>
        <v>0</v>
      </c>
      <c r="C90" s="30">
        <f t="shared" si="142"/>
        <v>0</v>
      </c>
      <c r="D90" s="30">
        <f t="shared" si="162"/>
        <v>0</v>
      </c>
      <c r="E90" s="30">
        <f t="shared" si="163"/>
        <v>0</v>
      </c>
      <c r="F90" s="30">
        <f t="shared" si="143"/>
        <v>0</v>
      </c>
      <c r="G90" s="27"/>
      <c r="H90" s="30"/>
      <c r="I90" s="30"/>
      <c r="J90" s="30"/>
      <c r="K90" s="27"/>
      <c r="L90" s="111"/>
      <c r="M90" s="111"/>
      <c r="N90" s="111"/>
      <c r="O90" s="111"/>
      <c r="P90" s="111"/>
      <c r="Q90" s="111"/>
      <c r="R90" s="111"/>
      <c r="S90" s="26"/>
      <c r="T90" s="81"/>
      <c r="U90" s="81"/>
      <c r="V90" s="81"/>
      <c r="W90" s="26"/>
      <c r="X90" s="81"/>
      <c r="Y90" s="81"/>
      <c r="Z90" s="81"/>
      <c r="AA90" s="26"/>
      <c r="AB90" s="81"/>
      <c r="AC90" s="81"/>
      <c r="AD90" s="81"/>
      <c r="AE90" s="26"/>
      <c r="AF90" s="26"/>
      <c r="AG90" s="111"/>
      <c r="AH90" s="111"/>
      <c r="AI90" s="111"/>
      <c r="AJ90" s="111"/>
      <c r="AK90" s="111"/>
      <c r="AL90" s="111"/>
      <c r="AM90" s="111"/>
      <c r="AN90" s="81"/>
      <c r="AO90" s="81"/>
      <c r="AP90" s="81"/>
      <c r="AQ90" s="26"/>
      <c r="AR90" s="26"/>
      <c r="AS90" s="81"/>
      <c r="AT90" s="81"/>
      <c r="AU90" s="26"/>
      <c r="AV90" s="26"/>
      <c r="AW90" s="81"/>
      <c r="AX90" s="81"/>
      <c r="AY90" s="26"/>
      <c r="AZ90" s="26"/>
      <c r="BA90" s="81"/>
      <c r="BB90" s="81"/>
      <c r="BC90" s="26"/>
      <c r="BD90" s="26"/>
      <c r="BE90" s="81"/>
      <c r="BF90" s="81"/>
      <c r="BG90" s="26"/>
      <c r="BH90" s="81"/>
      <c r="BI90" s="81"/>
      <c r="BJ90" s="81"/>
      <c r="BK90" s="26"/>
      <c r="BL90" s="81"/>
      <c r="BM90" s="81"/>
      <c r="BN90" s="81"/>
      <c r="BO90" s="26"/>
      <c r="BP90" s="26"/>
      <c r="BQ90" s="81"/>
      <c r="BR90" s="81"/>
      <c r="BS90" s="26"/>
      <c r="BT90" s="26"/>
      <c r="BU90" s="81"/>
      <c r="BV90" s="81"/>
      <c r="BW90" s="26"/>
      <c r="BX90" s="26"/>
      <c r="BY90" s="326"/>
      <c r="BZ90" s="81"/>
      <c r="CA90" s="26"/>
      <c r="CB90" s="26"/>
      <c r="CC90" s="326"/>
      <c r="CD90" s="81"/>
      <c r="CE90" s="26"/>
      <c r="CF90" s="26"/>
      <c r="CG90" s="326"/>
      <c r="CH90" s="81"/>
      <c r="CI90" s="26"/>
      <c r="CJ90" s="163"/>
      <c r="CK90" s="163"/>
      <c r="CL90" s="81"/>
      <c r="CM90" s="26"/>
      <c r="CN90" s="26"/>
      <c r="CO90" s="326"/>
      <c r="CP90" s="326"/>
      <c r="CQ90" s="26"/>
      <c r="CR90" s="26"/>
      <c r="CS90" s="81"/>
      <c r="CT90" s="81"/>
      <c r="CU90" s="326"/>
      <c r="CV90" s="326"/>
      <c r="CW90" s="326"/>
      <c r="CX90" s="81"/>
      <c r="CY90" s="26"/>
      <c r="CZ90" s="26"/>
      <c r="DA90" s="326"/>
      <c r="DB90" s="81"/>
      <c r="DC90" s="26"/>
      <c r="DD90" s="26"/>
      <c r="DE90" s="326"/>
      <c r="DF90" s="326"/>
      <c r="DG90" s="26"/>
      <c r="DH90" s="26"/>
      <c r="DI90" s="326"/>
      <c r="DJ90" s="326"/>
      <c r="DK90" s="26"/>
      <c r="DL90" s="26"/>
      <c r="DM90" s="326"/>
      <c r="DN90" s="326"/>
      <c r="DO90" s="26"/>
      <c r="DP90" s="26"/>
      <c r="DQ90" s="326"/>
      <c r="DR90" s="326"/>
      <c r="DS90" s="26"/>
      <c r="DT90" s="26"/>
      <c r="DU90" s="326"/>
      <c r="DV90" s="326"/>
      <c r="DW90" s="26"/>
      <c r="DX90" s="26"/>
      <c r="DY90" s="326"/>
      <c r="DZ90" s="326"/>
      <c r="EA90" s="26"/>
      <c r="EB90" s="26"/>
      <c r="EC90" s="326"/>
      <c r="ED90" s="326"/>
      <c r="EE90" s="26"/>
      <c r="EF90" s="326"/>
      <c r="EG90" s="326"/>
      <c r="EH90" s="326"/>
      <c r="EI90" s="26"/>
      <c r="EJ90" s="326"/>
      <c r="EK90" s="326"/>
      <c r="EL90" s="326"/>
      <c r="EM90" s="26"/>
      <c r="EN90" s="326"/>
      <c r="EO90" s="326"/>
      <c r="EP90" s="326"/>
      <c r="EQ90" s="26"/>
      <c r="ER90" s="26"/>
      <c r="ES90" s="326"/>
      <c r="ET90" s="81"/>
      <c r="EU90" s="26"/>
      <c r="EV90" s="26"/>
      <c r="EW90" s="326"/>
      <c r="EX90" s="81"/>
      <c r="EY90" s="26"/>
      <c r="EZ90" s="26"/>
      <c r="FA90" s="326"/>
      <c r="FB90" s="326"/>
      <c r="FC90" s="26"/>
      <c r="FD90" s="26"/>
      <c r="FE90" s="326"/>
      <c r="FF90" s="81"/>
      <c r="FG90" s="26"/>
      <c r="FH90" s="326"/>
      <c r="FI90" s="326"/>
      <c r="FJ90" s="326"/>
      <c r="FK90" s="26"/>
      <c r="FL90" s="326"/>
      <c r="FM90" s="326"/>
      <c r="FN90" s="326"/>
      <c r="FO90" s="26"/>
      <c r="FP90" s="326"/>
      <c r="FQ90" s="326"/>
      <c r="FR90" s="326"/>
      <c r="FS90" s="26"/>
      <c r="FT90" s="326"/>
      <c r="FU90" s="326"/>
      <c r="FV90" s="326"/>
      <c r="FW90" s="26"/>
      <c r="FX90" s="326"/>
      <c r="FY90" s="326"/>
      <c r="FZ90" s="326"/>
      <c r="GA90" s="26"/>
      <c r="GB90" s="326"/>
      <c r="GC90" s="326"/>
      <c r="GD90" s="326"/>
      <c r="GE90" s="26"/>
      <c r="GF90" s="326"/>
      <c r="GG90" s="326"/>
      <c r="GH90" s="326"/>
      <c r="GI90" s="26"/>
      <c r="GJ90" s="326"/>
      <c r="GK90" s="326"/>
      <c r="GL90" s="326"/>
      <c r="GM90" s="26"/>
      <c r="GN90" s="326"/>
      <c r="GO90" s="326"/>
      <c r="GP90" s="326"/>
      <c r="GQ90" s="26"/>
      <c r="GR90" s="326"/>
      <c r="GS90" s="326"/>
      <c r="GT90" s="326"/>
      <c r="GU90" s="26"/>
      <c r="GV90" s="326"/>
      <c r="GW90" s="326"/>
      <c r="GX90" s="326"/>
      <c r="GY90" s="26"/>
      <c r="GZ90" s="326"/>
      <c r="HA90" s="326"/>
      <c r="HB90" s="326"/>
      <c r="HC90" s="26"/>
      <c r="HD90" s="326"/>
      <c r="HE90" s="326"/>
      <c r="HF90" s="326"/>
      <c r="HG90" s="26"/>
      <c r="HH90" s="326"/>
      <c r="HI90" s="326"/>
      <c r="HJ90" s="326"/>
      <c r="HK90" s="26"/>
      <c r="HL90" s="326"/>
      <c r="HM90" s="326"/>
      <c r="HN90" s="326"/>
      <c r="HO90" s="26"/>
      <c r="HP90" s="326"/>
      <c r="HQ90" s="326"/>
      <c r="HR90" s="326"/>
      <c r="HS90" s="26"/>
      <c r="HT90" s="326"/>
      <c r="HU90" s="326"/>
      <c r="HV90" s="326"/>
      <c r="HW90" s="26"/>
      <c r="HX90" s="326"/>
      <c r="HY90" s="326"/>
      <c r="HZ90" s="326"/>
      <c r="IA90" s="26"/>
      <c r="IB90" s="326"/>
      <c r="IC90" s="326"/>
      <c r="ID90" s="326"/>
      <c r="IE90" s="26"/>
      <c r="IF90" s="326"/>
      <c r="IG90" s="326"/>
      <c r="IH90" s="326"/>
      <c r="II90" s="26"/>
      <c r="IJ90" s="326"/>
      <c r="IK90" s="326"/>
      <c r="IL90" s="326"/>
      <c r="IM90" s="26"/>
      <c r="IN90" s="326"/>
      <c r="IO90" s="326"/>
      <c r="IP90" s="326"/>
      <c r="IQ90" s="26"/>
      <c r="IR90" s="326"/>
      <c r="IS90" s="326"/>
      <c r="IT90" s="326"/>
      <c r="IU90" s="26"/>
      <c r="IV90" s="326"/>
      <c r="IW90" s="326"/>
      <c r="IX90" s="326"/>
      <c r="IY90" s="26"/>
      <c r="IZ90" s="326"/>
      <c r="JA90" s="326"/>
      <c r="JB90" s="326"/>
      <c r="JC90" s="26"/>
      <c r="JD90" s="326"/>
      <c r="JE90" s="326"/>
      <c r="JF90" s="326"/>
      <c r="JG90" s="26"/>
      <c r="JH90" s="326"/>
      <c r="JI90" s="326"/>
      <c r="JJ90" s="326"/>
      <c r="JK90" s="26"/>
      <c r="JL90" s="326"/>
      <c r="JM90" s="326"/>
      <c r="JN90" s="326"/>
      <c r="JO90" s="26"/>
      <c r="JP90" s="326"/>
      <c r="JQ90" s="326"/>
      <c r="JR90" s="326"/>
      <c r="JS90" s="26"/>
      <c r="JT90" s="326"/>
      <c r="JU90" s="326"/>
      <c r="JV90" s="326"/>
      <c r="JW90" s="26"/>
      <c r="JX90" s="326"/>
      <c r="JY90" s="326"/>
      <c r="JZ90" s="326"/>
      <c r="KA90" s="26"/>
      <c r="KB90" s="326"/>
      <c r="KC90" s="326"/>
      <c r="KD90" s="326"/>
      <c r="KE90" s="26"/>
      <c r="KF90" s="326"/>
      <c r="KG90" s="326"/>
      <c r="KH90" s="326"/>
      <c r="KI90" s="26"/>
      <c r="KJ90" s="326"/>
      <c r="KK90" s="326"/>
      <c r="KL90" s="326"/>
      <c r="KM90" s="26"/>
      <c r="KN90" s="326"/>
      <c r="KO90" s="326"/>
      <c r="KP90" s="326"/>
      <c r="KQ90" s="26"/>
      <c r="KR90" s="326"/>
      <c r="KS90" s="326"/>
      <c r="KT90" s="326"/>
      <c r="KU90" s="26"/>
      <c r="KV90" s="326"/>
      <c r="KW90" s="326"/>
      <c r="KX90" s="326"/>
      <c r="KY90" s="26"/>
      <c r="KZ90" s="326"/>
      <c r="LA90" s="326"/>
      <c r="LB90" s="326"/>
      <c r="LC90" s="26"/>
      <c r="LD90" s="326"/>
      <c r="LE90" s="326"/>
      <c r="LF90" s="326"/>
      <c r="LG90" s="26"/>
      <c r="LH90" s="326"/>
      <c r="LI90" s="326"/>
      <c r="LJ90" s="326"/>
      <c r="LK90" s="26"/>
      <c r="LL90" s="326"/>
      <c r="LM90" s="326"/>
      <c r="LN90" s="326"/>
      <c r="LO90" s="26"/>
      <c r="LP90" s="326"/>
      <c r="LQ90" s="326"/>
      <c r="LR90" s="326"/>
      <c r="LS90" s="26"/>
      <c r="LT90" s="326"/>
      <c r="LU90" s="326"/>
      <c r="LV90" s="326"/>
      <c r="LW90" s="26"/>
      <c r="LX90" s="326"/>
      <c r="LY90" s="326"/>
      <c r="LZ90" s="326"/>
      <c r="MA90" s="26"/>
    </row>
    <row r="91" spans="1:339" ht="15.75" x14ac:dyDescent="0.25">
      <c r="A91" s="22" t="s">
        <v>408</v>
      </c>
      <c r="B91" s="30">
        <f t="shared" si="152"/>
        <v>0</v>
      </c>
      <c r="C91" s="30">
        <f t="shared" si="142"/>
        <v>0</v>
      </c>
      <c r="D91" s="30">
        <f t="shared" si="162"/>
        <v>0</v>
      </c>
      <c r="E91" s="30">
        <f t="shared" si="163"/>
        <v>0</v>
      </c>
      <c r="F91" s="30">
        <f t="shared" si="143"/>
        <v>0</v>
      </c>
      <c r="G91" s="27"/>
      <c r="H91" s="30"/>
      <c r="I91" s="30"/>
      <c r="J91" s="30"/>
      <c r="K91" s="27"/>
      <c r="L91" s="111"/>
      <c r="M91" s="111"/>
      <c r="N91" s="111"/>
      <c r="O91" s="111"/>
      <c r="P91" s="111"/>
      <c r="Q91" s="111"/>
      <c r="R91" s="111"/>
      <c r="S91" s="26"/>
      <c r="T91" s="81"/>
      <c r="U91" s="81"/>
      <c r="V91" s="81"/>
      <c r="W91" s="26"/>
      <c r="X91" s="81"/>
      <c r="Y91" s="81"/>
      <c r="Z91" s="81"/>
      <c r="AA91" s="26"/>
      <c r="AB91" s="81"/>
      <c r="AC91" s="81"/>
      <c r="AD91" s="81"/>
      <c r="AE91" s="26"/>
      <c r="AF91" s="26"/>
      <c r="AG91" s="111"/>
      <c r="AH91" s="111"/>
      <c r="AI91" s="111"/>
      <c r="AJ91" s="111"/>
      <c r="AK91" s="111"/>
      <c r="AL91" s="111"/>
      <c r="AM91" s="111"/>
      <c r="AN91" s="81"/>
      <c r="AO91" s="81"/>
      <c r="AP91" s="81"/>
      <c r="AQ91" s="26"/>
      <c r="AR91" s="26"/>
      <c r="AS91" s="81"/>
      <c r="AT91" s="81"/>
      <c r="AU91" s="26"/>
      <c r="AV91" s="26"/>
      <c r="AW91" s="81"/>
      <c r="AX91" s="81"/>
      <c r="AY91" s="26"/>
      <c r="AZ91" s="26"/>
      <c r="BA91" s="81"/>
      <c r="BB91" s="81"/>
      <c r="BC91" s="26"/>
      <c r="BD91" s="26"/>
      <c r="BE91" s="81"/>
      <c r="BF91" s="81"/>
      <c r="BG91" s="26"/>
      <c r="BH91" s="81"/>
      <c r="BI91" s="81"/>
      <c r="BJ91" s="81"/>
      <c r="BK91" s="26"/>
      <c r="BL91" s="81"/>
      <c r="BM91" s="81"/>
      <c r="BN91" s="81"/>
      <c r="BO91" s="26"/>
      <c r="BP91" s="26"/>
      <c r="BQ91" s="81"/>
      <c r="BR91" s="81"/>
      <c r="BS91" s="26"/>
      <c r="BT91" s="26"/>
      <c r="BU91" s="81"/>
      <c r="BV91" s="81"/>
      <c r="BW91" s="26"/>
      <c r="BX91" s="26"/>
      <c r="BY91" s="326"/>
      <c r="BZ91" s="81"/>
      <c r="CA91" s="26"/>
      <c r="CB91" s="26"/>
      <c r="CC91" s="326"/>
      <c r="CD91" s="81"/>
      <c r="CE91" s="26"/>
      <c r="CF91" s="26"/>
      <c r="CG91" s="326"/>
      <c r="CH91" s="81"/>
      <c r="CI91" s="26"/>
      <c r="CJ91" s="163"/>
      <c r="CK91" s="163"/>
      <c r="CL91" s="81"/>
      <c r="CM91" s="26"/>
      <c r="CN91" s="26"/>
      <c r="CO91" s="326"/>
      <c r="CP91" s="326"/>
      <c r="CQ91" s="26"/>
      <c r="CR91" s="26"/>
      <c r="CS91" s="81"/>
      <c r="CT91" s="81"/>
      <c r="CU91" s="326"/>
      <c r="CV91" s="326"/>
      <c r="CW91" s="326"/>
      <c r="CX91" s="81"/>
      <c r="CY91" s="26"/>
      <c r="CZ91" s="26"/>
      <c r="DA91" s="326"/>
      <c r="DB91" s="81"/>
      <c r="DC91" s="26"/>
      <c r="DD91" s="26"/>
      <c r="DE91" s="326"/>
      <c r="DF91" s="326"/>
      <c r="DG91" s="26"/>
      <c r="DH91" s="26"/>
      <c r="DI91" s="326"/>
      <c r="DJ91" s="326"/>
      <c r="DK91" s="26"/>
      <c r="DL91" s="26"/>
      <c r="DM91" s="326"/>
      <c r="DN91" s="326"/>
      <c r="DO91" s="26"/>
      <c r="DP91" s="26"/>
      <c r="DQ91" s="326"/>
      <c r="DR91" s="326"/>
      <c r="DS91" s="26"/>
      <c r="DT91" s="26"/>
      <c r="DU91" s="326"/>
      <c r="DV91" s="326"/>
      <c r="DW91" s="26"/>
      <c r="DX91" s="26"/>
      <c r="DY91" s="326"/>
      <c r="DZ91" s="326"/>
      <c r="EA91" s="26"/>
      <c r="EB91" s="26"/>
      <c r="EC91" s="326"/>
      <c r="ED91" s="326"/>
      <c r="EE91" s="26"/>
      <c r="EF91" s="326"/>
      <c r="EG91" s="326"/>
      <c r="EH91" s="326"/>
      <c r="EI91" s="26"/>
      <c r="EJ91" s="326"/>
      <c r="EK91" s="326"/>
      <c r="EL91" s="326"/>
      <c r="EM91" s="26"/>
      <c r="EN91" s="326"/>
      <c r="EO91" s="326"/>
      <c r="EP91" s="326"/>
      <c r="EQ91" s="26"/>
      <c r="ER91" s="26"/>
      <c r="ES91" s="326"/>
      <c r="ET91" s="81"/>
      <c r="EU91" s="26"/>
      <c r="EV91" s="26"/>
      <c r="EW91" s="326"/>
      <c r="EX91" s="81"/>
      <c r="EY91" s="26"/>
      <c r="EZ91" s="26"/>
      <c r="FA91" s="326"/>
      <c r="FB91" s="326"/>
      <c r="FC91" s="26"/>
      <c r="FD91" s="26"/>
      <c r="FE91" s="326"/>
      <c r="FF91" s="81"/>
      <c r="FG91" s="26"/>
      <c r="FH91" s="326"/>
      <c r="FI91" s="326"/>
      <c r="FJ91" s="326"/>
      <c r="FK91" s="26"/>
      <c r="FL91" s="326"/>
      <c r="FM91" s="326"/>
      <c r="FN91" s="326"/>
      <c r="FO91" s="26"/>
      <c r="FP91" s="326"/>
      <c r="FQ91" s="326"/>
      <c r="FR91" s="326"/>
      <c r="FS91" s="26"/>
      <c r="FT91" s="326"/>
      <c r="FU91" s="326"/>
      <c r="FV91" s="326"/>
      <c r="FW91" s="26"/>
      <c r="FX91" s="326"/>
      <c r="FY91" s="326"/>
      <c r="FZ91" s="326"/>
      <c r="GA91" s="26"/>
      <c r="GB91" s="326"/>
      <c r="GC91" s="326"/>
      <c r="GD91" s="326"/>
      <c r="GE91" s="26"/>
      <c r="GF91" s="326"/>
      <c r="GG91" s="326"/>
      <c r="GH91" s="326"/>
      <c r="GI91" s="26"/>
      <c r="GJ91" s="326"/>
      <c r="GK91" s="326"/>
      <c r="GL91" s="326"/>
      <c r="GM91" s="26"/>
      <c r="GN91" s="326"/>
      <c r="GO91" s="326"/>
      <c r="GP91" s="326"/>
      <c r="GQ91" s="26"/>
      <c r="GR91" s="326"/>
      <c r="GS91" s="326"/>
      <c r="GT91" s="326"/>
      <c r="GU91" s="26"/>
      <c r="GV91" s="326"/>
      <c r="GW91" s="326"/>
      <c r="GX91" s="326"/>
      <c r="GY91" s="26"/>
      <c r="GZ91" s="326"/>
      <c r="HA91" s="326"/>
      <c r="HB91" s="326"/>
      <c r="HC91" s="26"/>
      <c r="HD91" s="326"/>
      <c r="HE91" s="326"/>
      <c r="HF91" s="326"/>
      <c r="HG91" s="26"/>
      <c r="HH91" s="326"/>
      <c r="HI91" s="326"/>
      <c r="HJ91" s="326"/>
      <c r="HK91" s="26"/>
      <c r="HL91" s="326"/>
      <c r="HM91" s="326"/>
      <c r="HN91" s="326"/>
      <c r="HO91" s="26"/>
      <c r="HP91" s="326"/>
      <c r="HQ91" s="326"/>
      <c r="HR91" s="326"/>
      <c r="HS91" s="26"/>
      <c r="HT91" s="326"/>
      <c r="HU91" s="326"/>
      <c r="HV91" s="326"/>
      <c r="HW91" s="26"/>
      <c r="HX91" s="326"/>
      <c r="HY91" s="326"/>
      <c r="HZ91" s="326"/>
      <c r="IA91" s="26"/>
      <c r="IB91" s="326"/>
      <c r="IC91" s="326"/>
      <c r="ID91" s="326"/>
      <c r="IE91" s="26"/>
      <c r="IF91" s="326"/>
      <c r="IG91" s="326"/>
      <c r="IH91" s="326"/>
      <c r="II91" s="26"/>
      <c r="IJ91" s="326"/>
      <c r="IK91" s="326"/>
      <c r="IL91" s="326"/>
      <c r="IM91" s="26"/>
      <c r="IN91" s="326"/>
      <c r="IO91" s="326"/>
      <c r="IP91" s="326"/>
      <c r="IQ91" s="26"/>
      <c r="IR91" s="326"/>
      <c r="IS91" s="326"/>
      <c r="IT91" s="326"/>
      <c r="IU91" s="26"/>
      <c r="IV91" s="326"/>
      <c r="IW91" s="326"/>
      <c r="IX91" s="326"/>
      <c r="IY91" s="26"/>
      <c r="IZ91" s="326"/>
      <c r="JA91" s="326"/>
      <c r="JB91" s="326"/>
      <c r="JC91" s="26"/>
      <c r="JD91" s="326"/>
      <c r="JE91" s="326"/>
      <c r="JF91" s="326"/>
      <c r="JG91" s="26"/>
      <c r="JH91" s="326"/>
      <c r="JI91" s="326"/>
      <c r="JJ91" s="326"/>
      <c r="JK91" s="26"/>
      <c r="JL91" s="326"/>
      <c r="JM91" s="326"/>
      <c r="JN91" s="326"/>
      <c r="JO91" s="26"/>
      <c r="JP91" s="326"/>
      <c r="JQ91" s="326"/>
      <c r="JR91" s="326"/>
      <c r="JS91" s="26"/>
      <c r="JT91" s="326"/>
      <c r="JU91" s="326"/>
      <c r="JV91" s="326"/>
      <c r="JW91" s="26"/>
      <c r="JX91" s="326"/>
      <c r="JY91" s="326"/>
      <c r="JZ91" s="326"/>
      <c r="KA91" s="26"/>
      <c r="KB91" s="326"/>
      <c r="KC91" s="326"/>
      <c r="KD91" s="326"/>
      <c r="KE91" s="26"/>
      <c r="KF91" s="326"/>
      <c r="KG91" s="326"/>
      <c r="KH91" s="326"/>
      <c r="KI91" s="26"/>
      <c r="KJ91" s="326"/>
      <c r="KK91" s="326"/>
      <c r="KL91" s="326"/>
      <c r="KM91" s="26"/>
      <c r="KN91" s="326"/>
      <c r="KO91" s="326"/>
      <c r="KP91" s="326"/>
      <c r="KQ91" s="26"/>
      <c r="KR91" s="326"/>
      <c r="KS91" s="326"/>
      <c r="KT91" s="326"/>
      <c r="KU91" s="26"/>
      <c r="KV91" s="326"/>
      <c r="KW91" s="326"/>
      <c r="KX91" s="326"/>
      <c r="KY91" s="26"/>
      <c r="KZ91" s="326"/>
      <c r="LA91" s="326"/>
      <c r="LB91" s="326"/>
      <c r="LC91" s="26"/>
      <c r="LD91" s="326"/>
      <c r="LE91" s="326"/>
      <c r="LF91" s="326"/>
      <c r="LG91" s="26"/>
      <c r="LH91" s="326"/>
      <c r="LI91" s="326"/>
      <c r="LJ91" s="326"/>
      <c r="LK91" s="26"/>
      <c r="LL91" s="326"/>
      <c r="LM91" s="326"/>
      <c r="LN91" s="326"/>
      <c r="LO91" s="26"/>
      <c r="LP91" s="326"/>
      <c r="LQ91" s="326"/>
      <c r="LR91" s="326"/>
      <c r="LS91" s="26"/>
      <c r="LT91" s="326"/>
      <c r="LU91" s="326"/>
      <c r="LV91" s="326"/>
      <c r="LW91" s="26"/>
      <c r="LX91" s="326"/>
      <c r="LY91" s="326"/>
      <c r="LZ91" s="326"/>
      <c r="MA91" s="26"/>
    </row>
    <row r="92" spans="1:339" s="18" customFormat="1" ht="31.5" x14ac:dyDescent="0.25">
      <c r="A92" s="148" t="s">
        <v>243</v>
      </c>
      <c r="B92" s="75">
        <f t="shared" si="152"/>
        <v>24248.7</v>
      </c>
      <c r="C92" s="75">
        <f t="shared" si="142"/>
        <v>92584.328000000009</v>
      </c>
      <c r="D92" s="75">
        <f t="shared" si="162"/>
        <v>92247.6</v>
      </c>
      <c r="E92" s="75">
        <f t="shared" si="163"/>
        <v>336.72800000000001</v>
      </c>
      <c r="F92" s="75">
        <f t="shared" si="143"/>
        <v>39344.842780000014</v>
      </c>
      <c r="G92" s="29">
        <f t="shared" si="165"/>
        <v>42.496223313302025</v>
      </c>
      <c r="H92" s="29">
        <f>H93+H94</f>
        <v>15150</v>
      </c>
      <c r="I92" s="29">
        <f>I93+I94</f>
        <v>15150</v>
      </c>
      <c r="J92" s="29">
        <f>J93+J94</f>
        <v>14665.453599999999</v>
      </c>
      <c r="K92" s="29">
        <f>J92/I92*100</f>
        <v>96.801673927392727</v>
      </c>
      <c r="L92" s="29">
        <f>L93+L94</f>
        <v>1176.7</v>
      </c>
      <c r="M92" s="29">
        <f>M93+M94</f>
        <v>1176.7</v>
      </c>
      <c r="N92" s="29">
        <f>N93+N94</f>
        <v>1176.7</v>
      </c>
      <c r="O92" s="28">
        <f>N92/M92*100</f>
        <v>100</v>
      </c>
      <c r="P92" s="29">
        <f>P93+P94</f>
        <v>1036</v>
      </c>
      <c r="Q92" s="29">
        <f>Q93+Q94</f>
        <v>1036</v>
      </c>
      <c r="R92" s="29">
        <f>R93+R94</f>
        <v>828.8</v>
      </c>
      <c r="S92" s="28">
        <f>R92/Q92*100</f>
        <v>80</v>
      </c>
      <c r="T92" s="29">
        <f>T93+T94</f>
        <v>3063</v>
      </c>
      <c r="U92" s="29">
        <f>U93+U94</f>
        <v>3063</v>
      </c>
      <c r="V92" s="29">
        <f>V93+V94</f>
        <v>2297.25</v>
      </c>
      <c r="W92" s="28">
        <f>V92/U92*100</f>
        <v>75</v>
      </c>
      <c r="X92" s="29">
        <f>X93+X94</f>
        <v>680</v>
      </c>
      <c r="Y92" s="29">
        <f>Y93+Y94</f>
        <v>680</v>
      </c>
      <c r="Z92" s="29">
        <f>Z93+Z94</f>
        <v>510</v>
      </c>
      <c r="AA92" s="28">
        <f>Z92/Y92*100</f>
        <v>75</v>
      </c>
      <c r="AB92" s="29">
        <f>AB93+AB94</f>
        <v>0</v>
      </c>
      <c r="AC92" s="29">
        <f>AC93+AC94</f>
        <v>0</v>
      </c>
      <c r="AD92" s="29">
        <f>AD93+AD94</f>
        <v>0</v>
      </c>
      <c r="AE92" s="28"/>
      <c r="AF92" s="28"/>
      <c r="AG92" s="29">
        <f t="shared" ref="AG92:AM92" si="171">AG93+AG94</f>
        <v>0</v>
      </c>
      <c r="AH92" s="29">
        <f t="shared" si="171"/>
        <v>0</v>
      </c>
      <c r="AI92" s="29">
        <f t="shared" si="171"/>
        <v>0</v>
      </c>
      <c r="AJ92" s="29">
        <f t="shared" ref="AJ92" si="172">AJ93+AJ94</f>
        <v>0</v>
      </c>
      <c r="AK92" s="29">
        <f t="shared" si="171"/>
        <v>0</v>
      </c>
      <c r="AL92" s="29">
        <f t="shared" si="171"/>
        <v>0</v>
      </c>
      <c r="AM92" s="29">
        <f t="shared" si="171"/>
        <v>0</v>
      </c>
      <c r="AN92" s="29">
        <f>AN93+AN94</f>
        <v>0</v>
      </c>
      <c r="AO92" s="29">
        <f>AO93+AO94</f>
        <v>3000</v>
      </c>
      <c r="AP92" s="29">
        <f>AP93+AP94</f>
        <v>3000</v>
      </c>
      <c r="AQ92" s="28">
        <f>AP92/AO92*100</f>
        <v>100</v>
      </c>
      <c r="AR92" s="28"/>
      <c r="AS92" s="29">
        <f>AS93+AS94</f>
        <v>0</v>
      </c>
      <c r="AT92" s="29">
        <f>AT93+AT94</f>
        <v>0</v>
      </c>
      <c r="AU92" s="28"/>
      <c r="AV92" s="28"/>
      <c r="AW92" s="29">
        <f>AW93+AW94</f>
        <v>0</v>
      </c>
      <c r="AX92" s="29">
        <f>AX93+AX94</f>
        <v>0</v>
      </c>
      <c r="AY92" s="28"/>
      <c r="AZ92" s="28"/>
      <c r="BA92" s="29">
        <f>BA93+BA94</f>
        <v>0</v>
      </c>
      <c r="BB92" s="29">
        <f>BB93+BB94</f>
        <v>0</v>
      </c>
      <c r="BC92" s="28"/>
      <c r="BD92" s="28"/>
      <c r="BE92" s="29">
        <f>BE93+BE94</f>
        <v>0</v>
      </c>
      <c r="BF92" s="29">
        <f>BF93+BF94</f>
        <v>0</v>
      </c>
      <c r="BG92" s="28"/>
      <c r="BH92" s="29"/>
      <c r="BI92" s="29"/>
      <c r="BJ92" s="29"/>
      <c r="BK92" s="28"/>
      <c r="BL92" s="29">
        <f>BL93+BL94</f>
        <v>2393</v>
      </c>
      <c r="BM92" s="29">
        <f>BM93+BM94</f>
        <v>2393</v>
      </c>
      <c r="BN92" s="29">
        <f>BN93+BN94</f>
        <v>2040.498</v>
      </c>
      <c r="BO92" s="28">
        <f>BN92/BM92*100</f>
        <v>85.269452569995821</v>
      </c>
      <c r="BP92" s="28"/>
      <c r="BQ92" s="29">
        <f>BQ93+BQ94</f>
        <v>0</v>
      </c>
      <c r="BR92" s="29">
        <f>BR93+BR94</f>
        <v>0</v>
      </c>
      <c r="BS92" s="28"/>
      <c r="BT92" s="28"/>
      <c r="BU92" s="29">
        <f>BU93+BU94</f>
        <v>0</v>
      </c>
      <c r="BV92" s="29">
        <f>BV93+BV94</f>
        <v>0</v>
      </c>
      <c r="BW92" s="28"/>
      <c r="BX92" s="28"/>
      <c r="BY92" s="29">
        <f>BY93+BY94</f>
        <v>0</v>
      </c>
      <c r="BZ92" s="29">
        <f>BZ93+BZ94</f>
        <v>0</v>
      </c>
      <c r="CA92" s="28"/>
      <c r="CB92" s="28"/>
      <c r="CC92" s="29">
        <f>CC93+CC94</f>
        <v>0</v>
      </c>
      <c r="CD92" s="29">
        <f>CD93+CD94</f>
        <v>0</v>
      </c>
      <c r="CE92" s="28"/>
      <c r="CF92" s="28"/>
      <c r="CG92" s="29">
        <f>CG93+CG94</f>
        <v>0</v>
      </c>
      <c r="CH92" s="29">
        <f>CH93+CH94</f>
        <v>0</v>
      </c>
      <c r="CI92" s="28"/>
      <c r="CJ92" s="29">
        <f>CJ93+CJ94</f>
        <v>0</v>
      </c>
      <c r="CK92" s="29">
        <f>CK93+CK94</f>
        <v>0</v>
      </c>
      <c r="CL92" s="29">
        <f>CL93+CL94</f>
        <v>0</v>
      </c>
      <c r="CM92" s="28"/>
      <c r="CN92" s="28"/>
      <c r="CO92" s="29">
        <f>CO93+CO94</f>
        <v>0</v>
      </c>
      <c r="CP92" s="29">
        <f>CP93+CP94</f>
        <v>0</v>
      </c>
      <c r="CQ92" s="28"/>
      <c r="CR92" s="28"/>
      <c r="CS92" s="29">
        <f>CS93+CS94</f>
        <v>0</v>
      </c>
      <c r="CT92" s="29">
        <f>CT93+CT94</f>
        <v>0</v>
      </c>
      <c r="CU92" s="165"/>
      <c r="CV92" s="165"/>
      <c r="CW92" s="29">
        <f>CW93+CW94</f>
        <v>0</v>
      </c>
      <c r="CX92" s="29">
        <f>CX93+CX94</f>
        <v>0</v>
      </c>
      <c r="CY92" s="28"/>
      <c r="CZ92" s="28"/>
      <c r="DA92" s="29">
        <f>DA93+DA94</f>
        <v>0</v>
      </c>
      <c r="DB92" s="29">
        <f>DB93+DB94</f>
        <v>0</v>
      </c>
      <c r="DC92" s="28"/>
      <c r="DD92" s="28"/>
      <c r="DE92" s="29">
        <f>DE93+DE94</f>
        <v>0</v>
      </c>
      <c r="DF92" s="29">
        <f>DF93+DF94</f>
        <v>0</v>
      </c>
      <c r="DG92" s="28"/>
      <c r="DH92" s="28"/>
      <c r="DI92" s="29"/>
      <c r="DJ92" s="29"/>
      <c r="DK92" s="28"/>
      <c r="DL92" s="28"/>
      <c r="DM92" s="29">
        <f>DM93+DM94</f>
        <v>634.4</v>
      </c>
      <c r="DN92" s="29">
        <f>DN93+DN94</f>
        <v>382.01384000000002</v>
      </c>
      <c r="DO92" s="28">
        <f>DN92/DM92*100</f>
        <v>60.216557377049185</v>
      </c>
      <c r="DP92" s="28"/>
      <c r="DQ92" s="29"/>
      <c r="DR92" s="29"/>
      <c r="DS92" s="28"/>
      <c r="DT92" s="28"/>
      <c r="DU92" s="29"/>
      <c r="DV92" s="29"/>
      <c r="DW92" s="28"/>
      <c r="DX92" s="28"/>
      <c r="DY92" s="29"/>
      <c r="DZ92" s="29"/>
      <c r="EA92" s="28"/>
      <c r="EB92" s="28"/>
      <c r="EC92" s="29">
        <f>SUM(EC93:EC94)</f>
        <v>0</v>
      </c>
      <c r="ED92" s="29">
        <f>SUM(ED93:ED94)</f>
        <v>0</v>
      </c>
      <c r="EE92" s="28"/>
      <c r="EF92" s="29">
        <f>EF93+EF94</f>
        <v>750</v>
      </c>
      <c r="EG92" s="29">
        <f>EG93+EG94</f>
        <v>750</v>
      </c>
      <c r="EH92" s="29">
        <f>EH93+EH94</f>
        <v>750</v>
      </c>
      <c r="EI92" s="28">
        <f>EH92/EG92*100</f>
        <v>100</v>
      </c>
      <c r="EJ92" s="29"/>
      <c r="EK92" s="29">
        <f>EK93+EK94</f>
        <v>2000</v>
      </c>
      <c r="EL92" s="29">
        <f>EL93+EL94</f>
        <v>2000</v>
      </c>
      <c r="EM92" s="28">
        <f>EL92/EK92*100</f>
        <v>100</v>
      </c>
      <c r="EN92" s="29"/>
      <c r="EO92" s="29">
        <f>EO93+EO94</f>
        <v>0</v>
      </c>
      <c r="EP92" s="29">
        <f>EP93+EP94</f>
        <v>0</v>
      </c>
      <c r="EQ92" s="28"/>
      <c r="ER92" s="28"/>
      <c r="ES92" s="29">
        <f>ES93+ES94</f>
        <v>0</v>
      </c>
      <c r="ET92" s="29">
        <f>ET93+ET94</f>
        <v>0</v>
      </c>
      <c r="EU92" s="28"/>
      <c r="EV92" s="28"/>
      <c r="EW92" s="29">
        <f>EW93+EW94</f>
        <v>0</v>
      </c>
      <c r="EX92" s="29">
        <f>EX93+EX94</f>
        <v>0</v>
      </c>
      <c r="EY92" s="28"/>
      <c r="EZ92" s="28"/>
      <c r="FA92" s="29">
        <f>FA93+FA94</f>
        <v>2277</v>
      </c>
      <c r="FB92" s="29">
        <f>FB93+FB94</f>
        <v>0</v>
      </c>
      <c r="FC92" s="28">
        <f>FB92/FA92*100</f>
        <v>0</v>
      </c>
      <c r="FD92" s="28"/>
      <c r="FE92" s="29">
        <f>FE93+FE94</f>
        <v>0</v>
      </c>
      <c r="FF92" s="29">
        <f>FF93+FF94</f>
        <v>0</v>
      </c>
      <c r="FG92" s="28"/>
      <c r="FH92" s="29"/>
      <c r="FI92" s="29">
        <f>FI93+FI94</f>
        <v>3641</v>
      </c>
      <c r="FJ92" s="29">
        <f>FJ93+FJ94</f>
        <v>2924.9</v>
      </c>
      <c r="FK92" s="28">
        <f>FJ92/FI92*100</f>
        <v>80.332326283987925</v>
      </c>
      <c r="FL92" s="29"/>
      <c r="FM92" s="29">
        <f>FM93+FM94</f>
        <v>30000</v>
      </c>
      <c r="FN92" s="29">
        <f>FN93+FN94</f>
        <v>0</v>
      </c>
      <c r="FO92" s="28"/>
      <c r="FP92" s="29"/>
      <c r="FQ92" s="29">
        <f>FQ93+FQ94</f>
        <v>0</v>
      </c>
      <c r="FR92" s="29">
        <f>FR93+FR94</f>
        <v>0</v>
      </c>
      <c r="FS92" s="28"/>
      <c r="FT92" s="29"/>
      <c r="FU92" s="29">
        <f>FU93+FU94</f>
        <v>30</v>
      </c>
      <c r="FV92" s="29">
        <f>FV93+FV94</f>
        <v>30</v>
      </c>
      <c r="FW92" s="28">
        <f t="shared" si="149"/>
        <v>100</v>
      </c>
      <c r="FX92" s="29"/>
      <c r="FY92" s="29"/>
      <c r="FZ92" s="29"/>
      <c r="GA92" s="28"/>
      <c r="GB92" s="29"/>
      <c r="GC92" s="29"/>
      <c r="GD92" s="29"/>
      <c r="GE92" s="28"/>
      <c r="GF92" s="29"/>
      <c r="GG92" s="29">
        <f>GG93+GG94</f>
        <v>0</v>
      </c>
      <c r="GH92" s="29">
        <f>GH93+GH94</f>
        <v>0</v>
      </c>
      <c r="GI92" s="28"/>
      <c r="GJ92" s="29"/>
      <c r="GK92" s="29">
        <f>GK93+GK94</f>
        <v>0</v>
      </c>
      <c r="GL92" s="29">
        <f>GL93+GL94</f>
        <v>0</v>
      </c>
      <c r="GM92" s="28"/>
      <c r="GN92" s="29"/>
      <c r="GO92" s="29"/>
      <c r="GP92" s="29"/>
      <c r="GQ92" s="28"/>
      <c r="GR92" s="29"/>
      <c r="GS92" s="29">
        <f>GS93+GS94</f>
        <v>0</v>
      </c>
      <c r="GT92" s="29">
        <f>GT93+GT94</f>
        <v>0</v>
      </c>
      <c r="GU92" s="28"/>
      <c r="GV92" s="29"/>
      <c r="GW92" s="29">
        <f>GW93+GW94</f>
        <v>20000</v>
      </c>
      <c r="GX92" s="29">
        <f>GX93+GX94</f>
        <v>3512.3674000000001</v>
      </c>
      <c r="GY92" s="28">
        <f t="shared" si="77"/>
        <v>17.561837000000001</v>
      </c>
      <c r="GZ92" s="29"/>
      <c r="HA92" s="29">
        <f>HA93+HA94</f>
        <v>5000</v>
      </c>
      <c r="HB92" s="29">
        <f>HB93+HB94</f>
        <v>4399.6934199999996</v>
      </c>
      <c r="HC92" s="28">
        <f t="shared" ref="HC92" si="173">HB92/HA92*100</f>
        <v>87.993868399999997</v>
      </c>
      <c r="HD92" s="29"/>
      <c r="HE92" s="29">
        <f>HE93+HE94</f>
        <v>0</v>
      </c>
      <c r="HF92" s="29">
        <f>HF93+HF94</f>
        <v>0</v>
      </c>
      <c r="HG92" s="28"/>
      <c r="HH92" s="29"/>
      <c r="HI92" s="29">
        <f>HI93+HI94</f>
        <v>0</v>
      </c>
      <c r="HJ92" s="29">
        <f>HJ93+HJ94</f>
        <v>0</v>
      </c>
      <c r="HK92" s="28"/>
      <c r="HL92" s="29"/>
      <c r="HM92" s="29">
        <f>HM93+HM94</f>
        <v>0</v>
      </c>
      <c r="HN92" s="29">
        <f>HN93+HN94</f>
        <v>0</v>
      </c>
      <c r="HO92" s="28"/>
      <c r="HP92" s="29"/>
      <c r="HQ92" s="29">
        <f>HQ93+HQ94</f>
        <v>0</v>
      </c>
      <c r="HR92" s="29">
        <f>HR93+HR94</f>
        <v>0</v>
      </c>
      <c r="HS92" s="28"/>
      <c r="HT92" s="29"/>
      <c r="HU92" s="29">
        <f>HU93+HU94</f>
        <v>0</v>
      </c>
      <c r="HV92" s="29">
        <f>HV93+HV94</f>
        <v>0</v>
      </c>
      <c r="HW92" s="28"/>
      <c r="HX92" s="29"/>
      <c r="HY92" s="29">
        <f>HY93+HY94</f>
        <v>0</v>
      </c>
      <c r="HZ92" s="29">
        <f>HZ93+HZ94</f>
        <v>0</v>
      </c>
      <c r="IA92" s="28"/>
      <c r="IB92" s="29"/>
      <c r="IC92" s="29">
        <f>IC93+IC94</f>
        <v>340</v>
      </c>
      <c r="ID92" s="29">
        <f>ID93+ID94</f>
        <v>330</v>
      </c>
      <c r="IE92" s="28">
        <f>ID92/IC92*100</f>
        <v>97.058823529411768</v>
      </c>
      <c r="IF92" s="29"/>
      <c r="IG92" s="29">
        <f>IG93+IG94</f>
        <v>0</v>
      </c>
      <c r="IH92" s="29">
        <f>IH93+IH94</f>
        <v>0</v>
      </c>
      <c r="II92" s="28"/>
      <c r="IJ92" s="29"/>
      <c r="IK92" s="29">
        <f>IK93+IK94</f>
        <v>0</v>
      </c>
      <c r="IL92" s="29">
        <f>IL93+IL94</f>
        <v>0</v>
      </c>
      <c r="IM92" s="28"/>
      <c r="IN92" s="29"/>
      <c r="IO92" s="29">
        <f>IO93+IO94</f>
        <v>0</v>
      </c>
      <c r="IP92" s="29">
        <f>IP93+IP94</f>
        <v>0</v>
      </c>
      <c r="IQ92" s="28"/>
      <c r="IR92" s="29"/>
      <c r="IS92" s="29">
        <f>IS93+IS94</f>
        <v>0</v>
      </c>
      <c r="IT92" s="29">
        <f>IT93+IT94</f>
        <v>0</v>
      </c>
      <c r="IU92" s="28"/>
      <c r="IV92" s="29"/>
      <c r="IW92" s="29">
        <f>IW93+IW94</f>
        <v>0</v>
      </c>
      <c r="IX92" s="29">
        <f>IX93+IX94</f>
        <v>0</v>
      </c>
      <c r="IY92" s="28"/>
      <c r="IZ92" s="29"/>
      <c r="JA92" s="29">
        <f>JA93+JA94</f>
        <v>0</v>
      </c>
      <c r="JB92" s="29">
        <f>JB93+JB94</f>
        <v>0</v>
      </c>
      <c r="JC92" s="28"/>
      <c r="JD92" s="29"/>
      <c r="JE92" s="29">
        <f>JE93+JE94</f>
        <v>638</v>
      </c>
      <c r="JF92" s="29">
        <f>JF93+JF94</f>
        <v>190.43851999999998</v>
      </c>
      <c r="JG92" s="28">
        <f t="shared" ref="JG92:JG93" si="174">JF92/JE92*100</f>
        <v>29.849297805642632</v>
      </c>
      <c r="JH92" s="29"/>
      <c r="JI92" s="29">
        <f>JI93+JI94</f>
        <v>0</v>
      </c>
      <c r="JJ92" s="29">
        <f>JJ93+JJ94</f>
        <v>0</v>
      </c>
      <c r="JK92" s="28"/>
      <c r="JL92" s="29"/>
      <c r="JM92" s="29">
        <f>JM93+JM94</f>
        <v>0</v>
      </c>
      <c r="JN92" s="29">
        <f>JN93+JN94</f>
        <v>0</v>
      </c>
      <c r="JO92" s="28"/>
      <c r="JP92" s="29"/>
      <c r="JQ92" s="29">
        <f>JQ93+JQ94</f>
        <v>0</v>
      </c>
      <c r="JR92" s="29">
        <f>JR93+JR94</f>
        <v>0</v>
      </c>
      <c r="JS92" s="28"/>
      <c r="JT92" s="29"/>
      <c r="JU92" s="29">
        <f>JU93+JU94</f>
        <v>0</v>
      </c>
      <c r="JV92" s="29">
        <f>JV93+JV94</f>
        <v>0</v>
      </c>
      <c r="JW92" s="28"/>
      <c r="JX92" s="29"/>
      <c r="JY92" s="29">
        <f>JY93+JY94</f>
        <v>0</v>
      </c>
      <c r="JZ92" s="29">
        <f>JZ93+JZ94</f>
        <v>0</v>
      </c>
      <c r="KA92" s="28"/>
      <c r="KB92" s="29"/>
      <c r="KC92" s="29">
        <f>KC93+KC94</f>
        <v>468.5</v>
      </c>
      <c r="KD92" s="29">
        <f>KD93+KD94</f>
        <v>0</v>
      </c>
      <c r="KE92" s="28"/>
      <c r="KF92" s="29"/>
      <c r="KG92" s="29"/>
      <c r="KH92" s="29">
        <f>KH93+KH94</f>
        <v>0</v>
      </c>
      <c r="KI92" s="28"/>
      <c r="KJ92" s="29"/>
      <c r="KK92" s="29">
        <f>KK93+KK94</f>
        <v>0</v>
      </c>
      <c r="KL92" s="29">
        <f>KL93+KL94</f>
        <v>0</v>
      </c>
      <c r="KM92" s="28"/>
      <c r="KN92" s="29"/>
      <c r="KO92" s="29"/>
      <c r="KP92" s="29">
        <f>KP93+KP94</f>
        <v>0</v>
      </c>
      <c r="KQ92" s="28"/>
      <c r="KR92" s="29"/>
      <c r="KS92" s="29">
        <f>KS93+KS94</f>
        <v>0</v>
      </c>
      <c r="KT92" s="29">
        <f>KT93+KT94</f>
        <v>0</v>
      </c>
      <c r="KU92" s="28"/>
      <c r="KV92" s="29"/>
      <c r="KW92" s="29">
        <f>KW93+KW94</f>
        <v>119.72799999999999</v>
      </c>
      <c r="KX92" s="29">
        <f>KX93+KX94</f>
        <v>119.72799999999999</v>
      </c>
      <c r="KY92" s="28">
        <f t="shared" ref="KY92:KY93" si="175">KX92/KW92*100</f>
        <v>100</v>
      </c>
      <c r="KZ92" s="29"/>
      <c r="LA92" s="29">
        <f>LA93+LA94</f>
        <v>187</v>
      </c>
      <c r="LB92" s="29">
        <f>LB93+LB94</f>
        <v>187</v>
      </c>
      <c r="LC92" s="28">
        <f t="shared" ref="LC92:LC127" si="176">LB92/LA92*100</f>
        <v>100</v>
      </c>
      <c r="LD92" s="29"/>
      <c r="LE92" s="29"/>
      <c r="LF92" s="29"/>
      <c r="LG92" s="28"/>
      <c r="LH92" s="29"/>
      <c r="LI92" s="29">
        <f>LI93+LI94</f>
        <v>0</v>
      </c>
      <c r="LJ92" s="29">
        <f>LJ93+LJ94</f>
        <v>0</v>
      </c>
      <c r="LK92" s="28"/>
      <c r="LL92" s="29"/>
      <c r="LM92" s="29">
        <f>LM93+LM94</f>
        <v>0</v>
      </c>
      <c r="LN92" s="29">
        <f>LN93+LN94</f>
        <v>0</v>
      </c>
      <c r="LO92" s="28"/>
      <c r="LP92" s="29"/>
      <c r="LQ92" s="29">
        <f>LQ93+LQ94</f>
        <v>0</v>
      </c>
      <c r="LR92" s="29">
        <f>LR93+LR94</f>
        <v>0</v>
      </c>
      <c r="LS92" s="28"/>
      <c r="LT92" s="29"/>
      <c r="LU92" s="29">
        <f>LU93+LU94</f>
        <v>0</v>
      </c>
      <c r="LV92" s="29">
        <f>LV93+LV94</f>
        <v>0</v>
      </c>
      <c r="LW92" s="28"/>
      <c r="LX92" s="29"/>
      <c r="LY92" s="29">
        <f>LY93+LY94</f>
        <v>0</v>
      </c>
      <c r="LZ92" s="29">
        <f>LZ93+LZ94</f>
        <v>0</v>
      </c>
      <c r="MA92" s="28"/>
    </row>
    <row r="93" spans="1:339" ht="31.5" x14ac:dyDescent="0.25">
      <c r="A93" s="22" t="s">
        <v>218</v>
      </c>
      <c r="B93" s="30">
        <f t="shared" si="152"/>
        <v>24248.7</v>
      </c>
      <c r="C93" s="30">
        <f t="shared" si="142"/>
        <v>37584.328000000009</v>
      </c>
      <c r="D93" s="30">
        <f t="shared" si="162"/>
        <v>37247.600000000006</v>
      </c>
      <c r="E93" s="30">
        <f t="shared" si="163"/>
        <v>336.72800000000001</v>
      </c>
      <c r="F93" s="30">
        <f t="shared" si="143"/>
        <v>31432.78196</v>
      </c>
      <c r="G93" s="27">
        <f t="shared" si="165"/>
        <v>83.632683175817306</v>
      </c>
      <c r="H93" s="27">
        <v>15150</v>
      </c>
      <c r="I93" s="27">
        <v>15150</v>
      </c>
      <c r="J93" s="27">
        <v>14665.453599999999</v>
      </c>
      <c r="K93" s="27">
        <f>J93/I93*100</f>
        <v>96.801673927392727</v>
      </c>
      <c r="L93" s="27">
        <v>1176.7</v>
      </c>
      <c r="M93" s="27">
        <v>1176.7</v>
      </c>
      <c r="N93" s="27">
        <v>1176.7</v>
      </c>
      <c r="O93" s="26">
        <f>N93/M93*100</f>
        <v>100</v>
      </c>
      <c r="P93" s="27">
        <v>1036</v>
      </c>
      <c r="Q93" s="233">
        <v>1036</v>
      </c>
      <c r="R93" s="233">
        <v>828.8</v>
      </c>
      <c r="S93" s="26">
        <f>R93/Q93*100</f>
        <v>80</v>
      </c>
      <c r="T93" s="144">
        <v>3063</v>
      </c>
      <c r="U93" s="271">
        <v>3063</v>
      </c>
      <c r="V93" s="271">
        <v>2297.25</v>
      </c>
      <c r="W93" s="26">
        <f>V93/U93*100</f>
        <v>75</v>
      </c>
      <c r="X93" s="292">
        <v>680</v>
      </c>
      <c r="Y93" s="307">
        <v>680</v>
      </c>
      <c r="Z93" s="307">
        <v>510</v>
      </c>
      <c r="AA93" s="26">
        <f>Z93/Y93*100</f>
        <v>75</v>
      </c>
      <c r="AB93" s="163"/>
      <c r="AC93" s="163"/>
      <c r="AD93" s="163"/>
      <c r="AE93" s="26"/>
      <c r="AF93" s="26"/>
      <c r="AG93" s="27"/>
      <c r="AH93" s="27"/>
      <c r="AI93" s="26"/>
      <c r="AJ93" s="27"/>
      <c r="AK93" s="27"/>
      <c r="AL93" s="27"/>
      <c r="AM93" s="26"/>
      <c r="AN93" s="326"/>
      <c r="AO93" s="326">
        <v>3000</v>
      </c>
      <c r="AP93" s="326">
        <v>3000</v>
      </c>
      <c r="AQ93" s="26">
        <f>AP93/AO93*100</f>
        <v>100</v>
      </c>
      <c r="AR93" s="26"/>
      <c r="AS93" s="326"/>
      <c r="AT93" s="27"/>
      <c r="AU93" s="26"/>
      <c r="AV93" s="26"/>
      <c r="AW93" s="326"/>
      <c r="AX93" s="27"/>
      <c r="AY93" s="26"/>
      <c r="AZ93" s="26"/>
      <c r="BA93" s="326"/>
      <c r="BB93" s="167"/>
      <c r="BC93" s="26"/>
      <c r="BD93" s="26"/>
      <c r="BE93" s="326"/>
      <c r="BF93" s="27"/>
      <c r="BG93" s="26"/>
      <c r="BH93" s="326"/>
      <c r="BI93" s="326"/>
      <c r="BJ93" s="27"/>
      <c r="BK93" s="26"/>
      <c r="BL93" s="326">
        <v>2393</v>
      </c>
      <c r="BM93" s="326">
        <v>2393</v>
      </c>
      <c r="BN93" s="326">
        <v>2040.498</v>
      </c>
      <c r="BO93" s="26">
        <f>BN93/BM93*100</f>
        <v>85.269452569995821</v>
      </c>
      <c r="BP93" s="26"/>
      <c r="BQ93" s="326"/>
      <c r="BR93" s="27"/>
      <c r="BS93" s="26"/>
      <c r="BT93" s="26"/>
      <c r="BU93" s="326"/>
      <c r="BV93" s="27"/>
      <c r="BW93" s="26"/>
      <c r="BX93" s="26"/>
      <c r="BY93" s="326"/>
      <c r="BZ93" s="27"/>
      <c r="CA93" s="26"/>
      <c r="CB93" s="26"/>
      <c r="CC93" s="326"/>
      <c r="CD93" s="27"/>
      <c r="CE93" s="26"/>
      <c r="CF93" s="26"/>
      <c r="CG93" s="326"/>
      <c r="CH93" s="27"/>
      <c r="CI93" s="26"/>
      <c r="CJ93" s="163"/>
      <c r="CK93" s="163"/>
      <c r="CL93" s="27"/>
      <c r="CM93" s="26"/>
      <c r="CN93" s="26"/>
      <c r="CO93" s="326"/>
      <c r="CP93" s="27"/>
      <c r="CQ93" s="26"/>
      <c r="CR93" s="26"/>
      <c r="CS93" s="326"/>
      <c r="CT93" s="27"/>
      <c r="CU93" s="326"/>
      <c r="CV93" s="326"/>
      <c r="CW93" s="326"/>
      <c r="CX93" s="27"/>
      <c r="CY93" s="26"/>
      <c r="CZ93" s="26"/>
      <c r="DA93" s="326"/>
      <c r="DB93" s="27"/>
      <c r="DC93" s="26"/>
      <c r="DD93" s="26"/>
      <c r="DE93" s="326"/>
      <c r="DF93" s="27"/>
      <c r="DG93" s="26"/>
      <c r="DH93" s="26"/>
      <c r="DI93" s="326"/>
      <c r="DJ93" s="27"/>
      <c r="DK93" s="26"/>
      <c r="DL93" s="26"/>
      <c r="DM93" s="326">
        <v>634.4</v>
      </c>
      <c r="DN93" s="326">
        <v>382.01384000000002</v>
      </c>
      <c r="DO93" s="26">
        <f>DN93/DM93*100</f>
        <v>60.216557377049185</v>
      </c>
      <c r="DP93" s="26"/>
      <c r="DQ93" s="326"/>
      <c r="DR93" s="326"/>
      <c r="DS93" s="26"/>
      <c r="DT93" s="26"/>
      <c r="DU93" s="326"/>
      <c r="DV93" s="326"/>
      <c r="DW93" s="26"/>
      <c r="DX93" s="26"/>
      <c r="DY93" s="326"/>
      <c r="DZ93" s="326"/>
      <c r="EA93" s="26"/>
      <c r="EB93" s="26"/>
      <c r="EC93" s="326"/>
      <c r="ED93" s="326"/>
      <c r="EE93" s="26"/>
      <c r="EF93" s="326">
        <v>750</v>
      </c>
      <c r="EG93" s="326">
        <v>750</v>
      </c>
      <c r="EH93" s="326">
        <v>750</v>
      </c>
      <c r="EI93" s="26">
        <f>EH93/EG93*100</f>
        <v>100</v>
      </c>
      <c r="EJ93" s="326"/>
      <c r="EK93" s="326">
        <v>2000</v>
      </c>
      <c r="EL93" s="326">
        <v>2000</v>
      </c>
      <c r="EM93" s="26">
        <f>EL93/EK93*100</f>
        <v>100</v>
      </c>
      <c r="EN93" s="326"/>
      <c r="EO93" s="326"/>
      <c r="EP93" s="326">
        <v>0</v>
      </c>
      <c r="EQ93" s="26"/>
      <c r="ER93" s="26"/>
      <c r="ES93" s="326"/>
      <c r="ET93" s="27"/>
      <c r="EU93" s="26"/>
      <c r="EV93" s="26"/>
      <c r="EW93" s="326"/>
      <c r="EX93" s="27"/>
      <c r="EY93" s="26"/>
      <c r="EZ93" s="26"/>
      <c r="FA93" s="326">
        <v>2277</v>
      </c>
      <c r="FB93" s="326">
        <v>0</v>
      </c>
      <c r="FC93" s="26">
        <f>FB93/FA93*100</f>
        <v>0</v>
      </c>
      <c r="FD93" s="26"/>
      <c r="FE93" s="326"/>
      <c r="FF93" s="27"/>
      <c r="FG93" s="26"/>
      <c r="FH93" s="326"/>
      <c r="FI93" s="326">
        <v>3641</v>
      </c>
      <c r="FJ93" s="326">
        <v>2924.9</v>
      </c>
      <c r="FK93" s="26">
        <f>FJ93/FI93*100</f>
        <v>80.332326283987925</v>
      </c>
      <c r="FL93" s="326"/>
      <c r="FM93" s="326"/>
      <c r="FN93" s="326">
        <v>0</v>
      </c>
      <c r="FO93" s="26"/>
      <c r="FP93" s="326"/>
      <c r="FQ93" s="326"/>
      <c r="FR93" s="326"/>
      <c r="FS93" s="26"/>
      <c r="FT93" s="326"/>
      <c r="FU93" s="326">
        <v>30</v>
      </c>
      <c r="FV93" s="326">
        <v>30</v>
      </c>
      <c r="FW93" s="26">
        <f t="shared" si="149"/>
        <v>100</v>
      </c>
      <c r="FX93" s="326"/>
      <c r="FY93" s="326"/>
      <c r="FZ93" s="326"/>
      <c r="GA93" s="26"/>
      <c r="GB93" s="326"/>
      <c r="GC93" s="326"/>
      <c r="GD93" s="326"/>
      <c r="GE93" s="26"/>
      <c r="GF93" s="326"/>
      <c r="GG93" s="326"/>
      <c r="GH93" s="326"/>
      <c r="GI93" s="26"/>
      <c r="GJ93" s="326"/>
      <c r="GK93" s="326"/>
      <c r="GL93" s="326"/>
      <c r="GM93" s="26"/>
      <c r="GN93" s="326"/>
      <c r="GO93" s="326"/>
      <c r="GP93" s="326"/>
      <c r="GQ93" s="26"/>
      <c r="GR93" s="326"/>
      <c r="GS93" s="326"/>
      <c r="GT93" s="326"/>
      <c r="GU93" s="26"/>
      <c r="GV93" s="326"/>
      <c r="GW93" s="326"/>
      <c r="GX93" s="326"/>
      <c r="GY93" s="26"/>
      <c r="GZ93" s="326"/>
      <c r="HA93" s="326"/>
      <c r="HB93" s="326"/>
      <c r="HC93" s="26"/>
      <c r="HD93" s="326"/>
      <c r="HE93" s="326"/>
      <c r="HF93" s="326"/>
      <c r="HG93" s="26"/>
      <c r="HH93" s="326"/>
      <c r="HI93" s="326"/>
      <c r="HJ93" s="326"/>
      <c r="HK93" s="26"/>
      <c r="HL93" s="326"/>
      <c r="HM93" s="326"/>
      <c r="HN93" s="326"/>
      <c r="HO93" s="26"/>
      <c r="HP93" s="326"/>
      <c r="HQ93" s="326"/>
      <c r="HR93" s="326"/>
      <c r="HS93" s="26"/>
      <c r="HT93" s="326"/>
      <c r="HU93" s="326"/>
      <c r="HV93" s="326"/>
      <c r="HW93" s="26"/>
      <c r="HX93" s="326"/>
      <c r="HY93" s="326"/>
      <c r="HZ93" s="326"/>
      <c r="IA93" s="26"/>
      <c r="IB93" s="326"/>
      <c r="IC93" s="326">
        <v>340</v>
      </c>
      <c r="ID93" s="326">
        <v>330</v>
      </c>
      <c r="IE93" s="26">
        <f>ID93/IC93*100</f>
        <v>97.058823529411768</v>
      </c>
      <c r="IF93" s="326"/>
      <c r="IG93" s="326"/>
      <c r="IH93" s="326"/>
      <c r="II93" s="26"/>
      <c r="IJ93" s="326"/>
      <c r="IK93" s="326"/>
      <c r="IL93" s="326"/>
      <c r="IM93" s="26"/>
      <c r="IN93" s="326"/>
      <c r="IO93" s="326"/>
      <c r="IP93" s="326"/>
      <c r="IQ93" s="26"/>
      <c r="IR93" s="326"/>
      <c r="IS93" s="326"/>
      <c r="IT93" s="326"/>
      <c r="IU93" s="26"/>
      <c r="IV93" s="326"/>
      <c r="IW93" s="326"/>
      <c r="IX93" s="326"/>
      <c r="IY93" s="26"/>
      <c r="IZ93" s="326"/>
      <c r="JA93" s="326"/>
      <c r="JB93" s="326"/>
      <c r="JC93" s="26"/>
      <c r="JD93" s="326"/>
      <c r="JE93" s="326">
        <v>638</v>
      </c>
      <c r="JF93" s="326">
        <v>190.43851999999998</v>
      </c>
      <c r="JG93" s="26">
        <f t="shared" si="174"/>
        <v>29.849297805642632</v>
      </c>
      <c r="JH93" s="326"/>
      <c r="JI93" s="326"/>
      <c r="JJ93" s="326"/>
      <c r="JK93" s="26"/>
      <c r="JL93" s="326"/>
      <c r="JM93" s="326"/>
      <c r="JN93" s="326"/>
      <c r="JO93" s="26"/>
      <c r="JP93" s="326"/>
      <c r="JQ93" s="326"/>
      <c r="JR93" s="326"/>
      <c r="JS93" s="26"/>
      <c r="JT93" s="326"/>
      <c r="JU93" s="326"/>
      <c r="JV93" s="326"/>
      <c r="JW93" s="26"/>
      <c r="JX93" s="326"/>
      <c r="JY93" s="326"/>
      <c r="JZ93" s="326"/>
      <c r="KA93" s="26"/>
      <c r="KB93" s="326"/>
      <c r="KC93" s="326">
        <v>468.5</v>
      </c>
      <c r="KD93" s="326"/>
      <c r="KE93" s="26"/>
      <c r="KF93" s="326"/>
      <c r="KG93" s="326"/>
      <c r="KH93" s="326"/>
      <c r="KI93" s="26"/>
      <c r="KJ93" s="326"/>
      <c r="KK93" s="326"/>
      <c r="KL93" s="326"/>
      <c r="KM93" s="26"/>
      <c r="KN93" s="326"/>
      <c r="KO93" s="326"/>
      <c r="KP93" s="326"/>
      <c r="KQ93" s="26"/>
      <c r="KR93" s="326"/>
      <c r="KS93" s="326"/>
      <c r="KT93" s="326"/>
      <c r="KU93" s="26"/>
      <c r="KV93" s="326"/>
      <c r="KW93" s="326">
        <v>119.72799999999999</v>
      </c>
      <c r="KX93" s="326">
        <v>119.72799999999999</v>
      </c>
      <c r="KY93" s="26">
        <f t="shared" si="175"/>
        <v>100</v>
      </c>
      <c r="KZ93" s="326"/>
      <c r="LA93" s="326">
        <v>187</v>
      </c>
      <c r="LB93" s="326">
        <v>187</v>
      </c>
      <c r="LC93" s="26">
        <f t="shared" si="176"/>
        <v>100</v>
      </c>
      <c r="LD93" s="326"/>
      <c r="LE93" s="326"/>
      <c r="LF93" s="326"/>
      <c r="LG93" s="26"/>
      <c r="LH93" s="326"/>
      <c r="LI93" s="326"/>
      <c r="LJ93" s="326"/>
      <c r="LK93" s="26"/>
      <c r="LL93" s="326"/>
      <c r="LM93" s="326"/>
      <c r="LN93" s="326"/>
      <c r="LO93" s="26"/>
      <c r="LP93" s="326"/>
      <c r="LQ93" s="326"/>
      <c r="LR93" s="326"/>
      <c r="LS93" s="26"/>
      <c r="LT93" s="326"/>
      <c r="LU93" s="326"/>
      <c r="LV93" s="326"/>
      <c r="LW93" s="26"/>
      <c r="LX93" s="326"/>
      <c r="LY93" s="326"/>
      <c r="LZ93" s="326"/>
      <c r="MA93" s="26"/>
    </row>
    <row r="94" spans="1:339" ht="16.5" customHeight="1" x14ac:dyDescent="0.25">
      <c r="A94" s="22" t="s">
        <v>242</v>
      </c>
      <c r="B94" s="30">
        <f t="shared" si="152"/>
        <v>0</v>
      </c>
      <c r="C94" s="30">
        <f t="shared" si="142"/>
        <v>55000</v>
      </c>
      <c r="D94" s="30">
        <f t="shared" si="162"/>
        <v>55000</v>
      </c>
      <c r="E94" s="30">
        <f t="shared" si="163"/>
        <v>0</v>
      </c>
      <c r="F94" s="30">
        <f t="shared" si="143"/>
        <v>7912.0608199999997</v>
      </c>
      <c r="G94" s="27">
        <f t="shared" si="165"/>
        <v>14.385565127272725</v>
      </c>
      <c r="H94" s="30"/>
      <c r="I94" s="30"/>
      <c r="J94" s="30"/>
      <c r="K94" s="30"/>
      <c r="L94" s="111"/>
      <c r="M94" s="111"/>
      <c r="N94" s="111"/>
      <c r="O94" s="111"/>
      <c r="P94" s="111"/>
      <c r="Q94" s="111"/>
      <c r="R94" s="111"/>
      <c r="S94" s="26"/>
      <c r="T94" s="81"/>
      <c r="U94" s="81"/>
      <c r="V94" s="81"/>
      <c r="W94" s="26"/>
      <c r="X94" s="81"/>
      <c r="Y94" s="81"/>
      <c r="Z94" s="81"/>
      <c r="AA94" s="26"/>
      <c r="AB94" s="81"/>
      <c r="AC94" s="81"/>
      <c r="AD94" s="81"/>
      <c r="AE94" s="26"/>
      <c r="AF94" s="26"/>
      <c r="AG94" s="111"/>
      <c r="AH94" s="111"/>
      <c r="AI94" s="111"/>
      <c r="AJ94" s="111"/>
      <c r="AK94" s="111"/>
      <c r="AL94" s="111"/>
      <c r="AM94" s="111"/>
      <c r="AN94" s="81"/>
      <c r="AO94" s="81"/>
      <c r="AP94" s="81"/>
      <c r="AQ94" s="26"/>
      <c r="AR94" s="26"/>
      <c r="AS94" s="81"/>
      <c r="AT94" s="81"/>
      <c r="AU94" s="26"/>
      <c r="AV94" s="26"/>
      <c r="AW94" s="81"/>
      <c r="AX94" s="81"/>
      <c r="AY94" s="26"/>
      <c r="AZ94" s="26"/>
      <c r="BA94" s="81"/>
      <c r="BB94" s="81"/>
      <c r="BC94" s="26"/>
      <c r="BD94" s="26"/>
      <c r="BE94" s="81"/>
      <c r="BF94" s="81"/>
      <c r="BG94" s="26"/>
      <c r="BH94" s="81"/>
      <c r="BI94" s="81"/>
      <c r="BJ94" s="81"/>
      <c r="BK94" s="26"/>
      <c r="BL94" s="81"/>
      <c r="BM94" s="81"/>
      <c r="BN94" s="81"/>
      <c r="BO94" s="26"/>
      <c r="BP94" s="26"/>
      <c r="BQ94" s="81"/>
      <c r="BR94" s="81"/>
      <c r="BS94" s="26"/>
      <c r="BT94" s="26"/>
      <c r="BU94" s="81"/>
      <c r="BV94" s="81"/>
      <c r="BW94" s="26"/>
      <c r="BX94" s="26"/>
      <c r="BY94" s="81"/>
      <c r="BZ94" s="81"/>
      <c r="CA94" s="26"/>
      <c r="CB94" s="26"/>
      <c r="CC94" s="81"/>
      <c r="CD94" s="81"/>
      <c r="CE94" s="26"/>
      <c r="CF94" s="26"/>
      <c r="CG94" s="81"/>
      <c r="CH94" s="81"/>
      <c r="CI94" s="26"/>
      <c r="CJ94" s="81"/>
      <c r="CK94" s="81"/>
      <c r="CL94" s="81"/>
      <c r="CM94" s="26"/>
      <c r="CN94" s="26"/>
      <c r="CO94" s="326"/>
      <c r="CP94" s="326"/>
      <c r="CQ94" s="26"/>
      <c r="CR94" s="26"/>
      <c r="CS94" s="326"/>
      <c r="CT94" s="326"/>
      <c r="CU94" s="326"/>
      <c r="CV94" s="326"/>
      <c r="CW94" s="81"/>
      <c r="CX94" s="81"/>
      <c r="CY94" s="26"/>
      <c r="CZ94" s="26"/>
      <c r="DA94" s="81"/>
      <c r="DB94" s="81"/>
      <c r="DC94" s="26"/>
      <c r="DD94" s="26"/>
      <c r="DE94" s="326"/>
      <c r="DF94" s="326"/>
      <c r="DG94" s="26"/>
      <c r="DH94" s="26"/>
      <c r="DI94" s="326"/>
      <c r="DJ94" s="326"/>
      <c r="DK94" s="26"/>
      <c r="DL94" s="26"/>
      <c r="DM94" s="326"/>
      <c r="DN94" s="326"/>
      <c r="DO94" s="26"/>
      <c r="DP94" s="26"/>
      <c r="DQ94" s="326"/>
      <c r="DR94" s="326"/>
      <c r="DS94" s="26"/>
      <c r="DT94" s="26"/>
      <c r="DU94" s="326"/>
      <c r="DV94" s="326"/>
      <c r="DW94" s="26"/>
      <c r="DX94" s="26"/>
      <c r="DY94" s="326"/>
      <c r="DZ94" s="326"/>
      <c r="EA94" s="26"/>
      <c r="EB94" s="26"/>
      <c r="EC94" s="326"/>
      <c r="ED94" s="326"/>
      <c r="EE94" s="26"/>
      <c r="EF94" s="326"/>
      <c r="EG94" s="326"/>
      <c r="EH94" s="326"/>
      <c r="EI94" s="26"/>
      <c r="EJ94" s="326"/>
      <c r="EK94" s="326"/>
      <c r="EL94" s="326"/>
      <c r="EM94" s="26"/>
      <c r="EN94" s="326"/>
      <c r="EO94" s="326"/>
      <c r="EP94" s="326"/>
      <c r="EQ94" s="26"/>
      <c r="ER94" s="26"/>
      <c r="ES94" s="81"/>
      <c r="ET94" s="81"/>
      <c r="EU94" s="26"/>
      <c r="EV94" s="26"/>
      <c r="EW94" s="81"/>
      <c r="EX94" s="81"/>
      <c r="EY94" s="26"/>
      <c r="EZ94" s="26"/>
      <c r="FA94" s="326"/>
      <c r="FB94" s="326"/>
      <c r="FC94" s="26"/>
      <c r="FD94" s="26"/>
      <c r="FE94" s="81"/>
      <c r="FF94" s="81"/>
      <c r="FG94" s="26"/>
      <c r="FH94" s="326"/>
      <c r="FI94" s="326"/>
      <c r="FJ94" s="326"/>
      <c r="FK94" s="26"/>
      <c r="FL94" s="326"/>
      <c r="FM94" s="326">
        <v>30000</v>
      </c>
      <c r="FN94" s="326"/>
      <c r="FO94" s="26"/>
      <c r="FP94" s="326"/>
      <c r="FQ94" s="326"/>
      <c r="FR94" s="326"/>
      <c r="FS94" s="26"/>
      <c r="FT94" s="326"/>
      <c r="FU94" s="326"/>
      <c r="FV94" s="326"/>
      <c r="FW94" s="26"/>
      <c r="FX94" s="326"/>
      <c r="FY94" s="326"/>
      <c r="FZ94" s="326"/>
      <c r="GA94" s="26"/>
      <c r="GB94" s="326"/>
      <c r="GC94" s="326"/>
      <c r="GD94" s="326"/>
      <c r="GE94" s="26"/>
      <c r="GF94" s="326"/>
      <c r="GG94" s="326"/>
      <c r="GH94" s="326"/>
      <c r="GI94" s="26"/>
      <c r="GJ94" s="326"/>
      <c r="GK94" s="326"/>
      <c r="GL94" s="326"/>
      <c r="GM94" s="26"/>
      <c r="GN94" s="326"/>
      <c r="GO94" s="326"/>
      <c r="GP94" s="326"/>
      <c r="GQ94" s="26"/>
      <c r="GR94" s="326"/>
      <c r="GS94" s="326"/>
      <c r="GT94" s="326"/>
      <c r="GU94" s="26"/>
      <c r="GV94" s="326"/>
      <c r="GW94" s="326">
        <v>20000</v>
      </c>
      <c r="GX94" s="326">
        <v>3512.3674000000001</v>
      </c>
      <c r="GY94" s="26">
        <f t="shared" ref="GY94:GY154" si="177">GX94/GW94*100</f>
        <v>17.561837000000001</v>
      </c>
      <c r="GZ94" s="326"/>
      <c r="HA94" s="326">
        <v>5000</v>
      </c>
      <c r="HB94" s="326">
        <v>4399.6934199999996</v>
      </c>
      <c r="HC94" s="26">
        <f>HB94/HA94*100</f>
        <v>87.993868399999997</v>
      </c>
      <c r="HD94" s="326"/>
      <c r="HE94" s="326"/>
      <c r="HF94" s="326"/>
      <c r="HG94" s="26"/>
      <c r="HH94" s="326"/>
      <c r="HI94" s="326"/>
      <c r="HJ94" s="326"/>
      <c r="HK94" s="26"/>
      <c r="HL94" s="326"/>
      <c r="HM94" s="326"/>
      <c r="HN94" s="326"/>
      <c r="HO94" s="26"/>
      <c r="HP94" s="326"/>
      <c r="HQ94" s="326"/>
      <c r="HR94" s="326"/>
      <c r="HS94" s="26"/>
      <c r="HT94" s="326"/>
      <c r="HU94" s="326"/>
      <c r="HV94" s="326"/>
      <c r="HW94" s="26"/>
      <c r="HX94" s="326"/>
      <c r="HY94" s="326"/>
      <c r="HZ94" s="326"/>
      <c r="IA94" s="26"/>
      <c r="IB94" s="326"/>
      <c r="IC94" s="326"/>
      <c r="ID94" s="326"/>
      <c r="IE94" s="26"/>
      <c r="IF94" s="326"/>
      <c r="IG94" s="326"/>
      <c r="IH94" s="326"/>
      <c r="II94" s="26"/>
      <c r="IJ94" s="326"/>
      <c r="IK94" s="326"/>
      <c r="IL94" s="326"/>
      <c r="IM94" s="26"/>
      <c r="IN94" s="326"/>
      <c r="IO94" s="326"/>
      <c r="IP94" s="326"/>
      <c r="IQ94" s="26"/>
      <c r="IR94" s="326"/>
      <c r="IS94" s="326"/>
      <c r="IT94" s="326"/>
      <c r="IU94" s="26"/>
      <c r="IV94" s="326"/>
      <c r="IW94" s="326"/>
      <c r="IX94" s="326"/>
      <c r="IY94" s="26"/>
      <c r="IZ94" s="326"/>
      <c r="JA94" s="326"/>
      <c r="JB94" s="326"/>
      <c r="JC94" s="26"/>
      <c r="JD94" s="326"/>
      <c r="JE94" s="326"/>
      <c r="JF94" s="326"/>
      <c r="JG94" s="26"/>
      <c r="JH94" s="326"/>
      <c r="JI94" s="326"/>
      <c r="JJ94" s="326"/>
      <c r="JK94" s="26"/>
      <c r="JL94" s="326"/>
      <c r="JM94" s="326"/>
      <c r="JN94" s="326"/>
      <c r="JO94" s="26"/>
      <c r="JP94" s="326"/>
      <c r="JQ94" s="326"/>
      <c r="JR94" s="326"/>
      <c r="JS94" s="26"/>
      <c r="JT94" s="326"/>
      <c r="JU94" s="326"/>
      <c r="JV94" s="326"/>
      <c r="JW94" s="26"/>
      <c r="JX94" s="326"/>
      <c r="JY94" s="326"/>
      <c r="JZ94" s="326"/>
      <c r="KA94" s="26"/>
      <c r="KB94" s="326"/>
      <c r="KC94" s="326"/>
      <c r="KD94" s="326"/>
      <c r="KE94" s="26"/>
      <c r="KF94" s="326"/>
      <c r="KG94" s="326"/>
      <c r="KH94" s="326"/>
      <c r="KI94" s="26"/>
      <c r="KJ94" s="326"/>
      <c r="KK94" s="326"/>
      <c r="KL94" s="326"/>
      <c r="KM94" s="26"/>
      <c r="KN94" s="326"/>
      <c r="KO94" s="326"/>
      <c r="KP94" s="326"/>
      <c r="KQ94" s="26"/>
      <c r="KR94" s="326"/>
      <c r="KS94" s="326"/>
      <c r="KT94" s="326"/>
      <c r="KU94" s="26"/>
      <c r="KV94" s="326"/>
      <c r="KW94" s="326"/>
      <c r="KX94" s="326"/>
      <c r="KY94" s="26"/>
      <c r="KZ94" s="326"/>
      <c r="LA94" s="326"/>
      <c r="LB94" s="326"/>
      <c r="LC94" s="26"/>
      <c r="LD94" s="326"/>
      <c r="LE94" s="326"/>
      <c r="LF94" s="326"/>
      <c r="LG94" s="26"/>
      <c r="LH94" s="326"/>
      <c r="LI94" s="326"/>
      <c r="LJ94" s="326"/>
      <c r="LK94" s="26"/>
      <c r="LL94" s="326"/>
      <c r="LM94" s="326"/>
      <c r="LN94" s="326"/>
      <c r="LO94" s="26"/>
      <c r="LP94" s="326"/>
      <c r="LQ94" s="326"/>
      <c r="LR94" s="326"/>
      <c r="LS94" s="26"/>
      <c r="LT94" s="326"/>
      <c r="LU94" s="326"/>
      <c r="LV94" s="326"/>
      <c r="LW94" s="26"/>
      <c r="LX94" s="326"/>
      <c r="LY94" s="326"/>
      <c r="LZ94" s="326"/>
      <c r="MA94" s="26"/>
    </row>
    <row r="95" spans="1:339" s="18" customFormat="1" ht="31.5" x14ac:dyDescent="0.25">
      <c r="A95" s="148" t="s">
        <v>245</v>
      </c>
      <c r="B95" s="75">
        <f t="shared" si="152"/>
        <v>14565.91</v>
      </c>
      <c r="C95" s="75">
        <f t="shared" si="142"/>
        <v>54957.366949999996</v>
      </c>
      <c r="D95" s="75">
        <f t="shared" si="162"/>
        <v>44965.756889999997</v>
      </c>
      <c r="E95" s="75">
        <f t="shared" si="163"/>
        <v>9991.6100599999991</v>
      </c>
      <c r="F95" s="75">
        <f t="shared" si="143"/>
        <v>35044.103589999999</v>
      </c>
      <c r="G95" s="29">
        <f t="shared" si="165"/>
        <v>63.765979949299592</v>
      </c>
      <c r="H95" s="29">
        <f>H96+H97</f>
        <v>10702.01</v>
      </c>
      <c r="I95" s="29">
        <f>I96+I97</f>
        <v>10702.01</v>
      </c>
      <c r="J95" s="29">
        <f>J96+J97</f>
        <v>0</v>
      </c>
      <c r="K95" s="29">
        <f>J95/I95*100</f>
        <v>0</v>
      </c>
      <c r="L95" s="29">
        <f>L96+L97</f>
        <v>988.8</v>
      </c>
      <c r="M95" s="29">
        <f>M96+M97</f>
        <v>988.8</v>
      </c>
      <c r="N95" s="29">
        <f>N96+N97</f>
        <v>988.8</v>
      </c>
      <c r="O95" s="28">
        <f>N95/M95*100</f>
        <v>100</v>
      </c>
      <c r="P95" s="29">
        <f>P96+P97</f>
        <v>178</v>
      </c>
      <c r="Q95" s="29">
        <f>Q96+Q97</f>
        <v>178</v>
      </c>
      <c r="R95" s="29">
        <f>R96+R97</f>
        <v>141.40700000000001</v>
      </c>
      <c r="S95" s="28">
        <f>R95/Q95*100</f>
        <v>79.442134831460677</v>
      </c>
      <c r="T95" s="29">
        <f>T96+T97</f>
        <v>837</v>
      </c>
      <c r="U95" s="29">
        <f>U96+U97</f>
        <v>837</v>
      </c>
      <c r="V95" s="29">
        <f>V96+V97</f>
        <v>493.17344000000003</v>
      </c>
      <c r="W95" s="28">
        <f>V95/U95*100</f>
        <v>58.921557945041826</v>
      </c>
      <c r="X95" s="29">
        <f>X96+X97</f>
        <v>430</v>
      </c>
      <c r="Y95" s="29">
        <f>Y96+Y97</f>
        <v>430</v>
      </c>
      <c r="Z95" s="29">
        <f>Z96+Z97</f>
        <v>294.00299999999999</v>
      </c>
      <c r="AA95" s="28">
        <f>Z95/Y95*100</f>
        <v>68.372790697674418</v>
      </c>
      <c r="AB95" s="29">
        <f>AB96+AB97</f>
        <v>0</v>
      </c>
      <c r="AC95" s="29">
        <f>AC96+AC97</f>
        <v>0</v>
      </c>
      <c r="AD95" s="29">
        <f>AD96+AD97</f>
        <v>0</v>
      </c>
      <c r="AE95" s="28"/>
      <c r="AF95" s="28"/>
      <c r="AG95" s="29">
        <f t="shared" ref="AG95:AM95" si="178">AG96+AG97</f>
        <v>0</v>
      </c>
      <c r="AH95" s="29">
        <f t="shared" si="178"/>
        <v>0</v>
      </c>
      <c r="AI95" s="29">
        <f t="shared" si="178"/>
        <v>0</v>
      </c>
      <c r="AJ95" s="29">
        <f t="shared" ref="AJ95" si="179">AJ96+AJ97</f>
        <v>0</v>
      </c>
      <c r="AK95" s="29">
        <f t="shared" si="178"/>
        <v>0</v>
      </c>
      <c r="AL95" s="29">
        <f t="shared" si="178"/>
        <v>0</v>
      </c>
      <c r="AM95" s="29">
        <f t="shared" si="178"/>
        <v>0</v>
      </c>
      <c r="AN95" s="29">
        <f>AN96+AN97</f>
        <v>0</v>
      </c>
      <c r="AO95" s="29">
        <f>AO96+AO97</f>
        <v>3553.3468900000003</v>
      </c>
      <c r="AP95" s="29">
        <f>AP96+AP97</f>
        <v>2000</v>
      </c>
      <c r="AQ95" s="28">
        <f>AP95/AO95*100</f>
        <v>56.284963498173965</v>
      </c>
      <c r="AR95" s="28"/>
      <c r="AS95" s="29">
        <f>AS96+AS97</f>
        <v>0</v>
      </c>
      <c r="AT95" s="29">
        <f>AT96+AT97</f>
        <v>0</v>
      </c>
      <c r="AU95" s="28"/>
      <c r="AV95" s="28"/>
      <c r="AW95" s="29">
        <f>AW96+AW97</f>
        <v>0</v>
      </c>
      <c r="AX95" s="29">
        <f>AX96+AX97</f>
        <v>0</v>
      </c>
      <c r="AY95" s="28"/>
      <c r="AZ95" s="28"/>
      <c r="BA95" s="29">
        <f>BA96+BA97</f>
        <v>0</v>
      </c>
      <c r="BB95" s="29">
        <f>BB96+BB97</f>
        <v>0</v>
      </c>
      <c r="BC95" s="28"/>
      <c r="BD95" s="28"/>
      <c r="BE95" s="29">
        <f>BE96+BE97</f>
        <v>0</v>
      </c>
      <c r="BF95" s="29">
        <f>BF96+BF97</f>
        <v>0</v>
      </c>
      <c r="BG95" s="28"/>
      <c r="BH95" s="29"/>
      <c r="BI95" s="29"/>
      <c r="BJ95" s="29"/>
      <c r="BK95" s="28"/>
      <c r="BL95" s="29">
        <f>BL96+BL97</f>
        <v>680.1</v>
      </c>
      <c r="BM95" s="29">
        <f>BM96+BM97</f>
        <v>680.1</v>
      </c>
      <c r="BN95" s="29">
        <f>BN96+BN97</f>
        <v>529.6721</v>
      </c>
      <c r="BO95" s="28">
        <f>BN95/BM95*100</f>
        <v>77.881502720188195</v>
      </c>
      <c r="BP95" s="28"/>
      <c r="BQ95" s="29">
        <f>BQ96+BQ97</f>
        <v>0</v>
      </c>
      <c r="BR95" s="29">
        <f>BR96+BR97</f>
        <v>0</v>
      </c>
      <c r="BS95" s="28"/>
      <c r="BT95" s="28"/>
      <c r="BU95" s="29">
        <f>BU96+BU97</f>
        <v>0</v>
      </c>
      <c r="BV95" s="29">
        <f>BV96+BV97</f>
        <v>0</v>
      </c>
      <c r="BW95" s="28"/>
      <c r="BX95" s="28"/>
      <c r="BY95" s="29"/>
      <c r="BZ95" s="29">
        <f>BZ96+BZ97</f>
        <v>0</v>
      </c>
      <c r="CA95" s="28"/>
      <c r="CB95" s="28"/>
      <c r="CC95" s="29">
        <f>CC96+CC97</f>
        <v>0</v>
      </c>
      <c r="CD95" s="29">
        <f>CD96+CD97</f>
        <v>0</v>
      </c>
      <c r="CE95" s="28"/>
      <c r="CF95" s="28"/>
      <c r="CG95" s="29">
        <f>CG96+CG97</f>
        <v>0</v>
      </c>
      <c r="CH95" s="29">
        <f>CH96+CH97</f>
        <v>0</v>
      </c>
      <c r="CI95" s="28"/>
      <c r="CJ95" s="29"/>
      <c r="CK95" s="29"/>
      <c r="CL95" s="29">
        <f>CL96+CL97</f>
        <v>0</v>
      </c>
      <c r="CM95" s="28"/>
      <c r="CN95" s="28"/>
      <c r="CO95" s="29">
        <f>CO96+CO97</f>
        <v>0</v>
      </c>
      <c r="CP95" s="29">
        <f>CP96+CP97</f>
        <v>0</v>
      </c>
      <c r="CQ95" s="28"/>
      <c r="CR95" s="28"/>
      <c r="CS95" s="29">
        <f>CS96+CS97</f>
        <v>0</v>
      </c>
      <c r="CT95" s="29">
        <f>CT96+CT97</f>
        <v>0</v>
      </c>
      <c r="CU95" s="165"/>
      <c r="CV95" s="165"/>
      <c r="CW95" s="29"/>
      <c r="CX95" s="29">
        <f>CX96+CX97</f>
        <v>0</v>
      </c>
      <c r="CY95" s="28"/>
      <c r="CZ95" s="28"/>
      <c r="DA95" s="29"/>
      <c r="DB95" s="29">
        <f>DB96+DB97</f>
        <v>0</v>
      </c>
      <c r="DC95" s="28"/>
      <c r="DD95" s="28"/>
      <c r="DE95" s="29">
        <f>DE96+DE97</f>
        <v>0</v>
      </c>
      <c r="DF95" s="29">
        <f>DF96+DF97</f>
        <v>0</v>
      </c>
      <c r="DG95" s="28"/>
      <c r="DH95" s="28"/>
      <c r="DI95" s="29"/>
      <c r="DJ95" s="29"/>
      <c r="DK95" s="28"/>
      <c r="DL95" s="28"/>
      <c r="DM95" s="29">
        <f>DM96+DM97</f>
        <v>634.4</v>
      </c>
      <c r="DN95" s="29">
        <f>DN96+DN97</f>
        <v>439.97226000000001</v>
      </c>
      <c r="DO95" s="28">
        <f>DN95/DM95*100</f>
        <v>69.352500000000006</v>
      </c>
      <c r="DP95" s="28"/>
      <c r="DQ95" s="29"/>
      <c r="DR95" s="29"/>
      <c r="DS95" s="28"/>
      <c r="DT95" s="28"/>
      <c r="DU95" s="29"/>
      <c r="DV95" s="29"/>
      <c r="DW95" s="28"/>
      <c r="DX95" s="28"/>
      <c r="DY95" s="29"/>
      <c r="DZ95" s="29"/>
      <c r="EA95" s="28"/>
      <c r="EB95" s="28"/>
      <c r="EC95" s="29"/>
      <c r="ED95" s="29"/>
      <c r="EE95" s="28"/>
      <c r="EF95" s="29">
        <f>EF96+EF97</f>
        <v>750</v>
      </c>
      <c r="EG95" s="29">
        <f>EG96+EG97</f>
        <v>500</v>
      </c>
      <c r="EH95" s="29">
        <f>EH96+EH97</f>
        <v>500</v>
      </c>
      <c r="EI95" s="28">
        <f>EH95/EG95*100</f>
        <v>100</v>
      </c>
      <c r="EJ95" s="29"/>
      <c r="EK95" s="29">
        <f>EK96+EK97</f>
        <v>0</v>
      </c>
      <c r="EL95" s="29">
        <f>EL96+EL97</f>
        <v>0</v>
      </c>
      <c r="EM95" s="28"/>
      <c r="EN95" s="29"/>
      <c r="EO95" s="29">
        <f>EO96+EO97</f>
        <v>0</v>
      </c>
      <c r="EP95" s="29">
        <f>EP96+EP97</f>
        <v>0</v>
      </c>
      <c r="EQ95" s="28"/>
      <c r="ER95" s="28"/>
      <c r="ES95" s="29"/>
      <c r="ET95" s="29">
        <f>ET96+ET97</f>
        <v>0</v>
      </c>
      <c r="EU95" s="28"/>
      <c r="EV95" s="28"/>
      <c r="EW95" s="29"/>
      <c r="EX95" s="29">
        <f>EX96+EX97</f>
        <v>0</v>
      </c>
      <c r="EY95" s="28"/>
      <c r="EZ95" s="28"/>
      <c r="FA95" s="29">
        <f>FA96+FA97</f>
        <v>4554</v>
      </c>
      <c r="FB95" s="29">
        <f>FB96+FB97</f>
        <v>4192.9650000000001</v>
      </c>
      <c r="FC95" s="28">
        <f>FB95/FA95*100</f>
        <v>92.072134387351781</v>
      </c>
      <c r="FD95" s="28"/>
      <c r="FE95" s="29"/>
      <c r="FF95" s="29">
        <f>FF96+FF97</f>
        <v>0</v>
      </c>
      <c r="FG95" s="28"/>
      <c r="FH95" s="29"/>
      <c r="FI95" s="29">
        <f>FI96+FI97</f>
        <v>586.4</v>
      </c>
      <c r="FJ95" s="29">
        <f>FJ96+FJ97</f>
        <v>411.31753000000003</v>
      </c>
      <c r="FK95" s="28">
        <f>FJ95/FI95*100</f>
        <v>70.142825716234654</v>
      </c>
      <c r="FL95" s="29"/>
      <c r="FM95" s="29">
        <f>FM96+FM97</f>
        <v>0</v>
      </c>
      <c r="FN95" s="29">
        <f>FN96+FN97</f>
        <v>0</v>
      </c>
      <c r="FO95" s="28"/>
      <c r="FP95" s="29"/>
      <c r="FQ95" s="29">
        <f>FQ96+FQ97</f>
        <v>8142.64606</v>
      </c>
      <c r="FR95" s="29">
        <f>FR96+FR97</f>
        <v>8142.64606</v>
      </c>
      <c r="FS95" s="28">
        <f>FR95/FQ95*100</f>
        <v>100</v>
      </c>
      <c r="FT95" s="29"/>
      <c r="FU95" s="29">
        <f>FU96+FU97</f>
        <v>0</v>
      </c>
      <c r="FV95" s="29">
        <f>FV96+FV97</f>
        <v>0</v>
      </c>
      <c r="FW95" s="28"/>
      <c r="FX95" s="29"/>
      <c r="FY95" s="29"/>
      <c r="FZ95" s="29"/>
      <c r="GA95" s="28"/>
      <c r="GB95" s="29"/>
      <c r="GC95" s="29"/>
      <c r="GD95" s="29"/>
      <c r="GE95" s="28"/>
      <c r="GF95" s="29"/>
      <c r="GG95" s="29">
        <f>GG96+GG97</f>
        <v>0</v>
      </c>
      <c r="GH95" s="29">
        <f>GH96+GH97</f>
        <v>0</v>
      </c>
      <c r="GI95" s="28"/>
      <c r="GJ95" s="29"/>
      <c r="GK95" s="29">
        <f>GK96+GK97</f>
        <v>0</v>
      </c>
      <c r="GL95" s="29">
        <f>GL96+GL97</f>
        <v>0</v>
      </c>
      <c r="GM95" s="28"/>
      <c r="GN95" s="29"/>
      <c r="GO95" s="29"/>
      <c r="GP95" s="29"/>
      <c r="GQ95" s="28"/>
      <c r="GR95" s="29"/>
      <c r="GS95" s="29">
        <f>GS96+GS97</f>
        <v>1232</v>
      </c>
      <c r="GT95" s="29">
        <f>GT96+GT97</f>
        <v>1232</v>
      </c>
      <c r="GU95" s="28">
        <f>GT95/GS95*100</f>
        <v>100</v>
      </c>
      <c r="GV95" s="29"/>
      <c r="GW95" s="29">
        <f>GW96+GW97</f>
        <v>0</v>
      </c>
      <c r="GX95" s="29">
        <f>GX96+GX97</f>
        <v>0</v>
      </c>
      <c r="GY95" s="28"/>
      <c r="GZ95" s="29"/>
      <c r="HA95" s="29">
        <f>HA96+HA97</f>
        <v>5000</v>
      </c>
      <c r="HB95" s="29">
        <f>HB96+HB97</f>
        <v>0</v>
      </c>
      <c r="HC95" s="28">
        <f t="shared" ref="HC95:HC104" si="180">HB95/HA95*100</f>
        <v>0</v>
      </c>
      <c r="HD95" s="29"/>
      <c r="HE95" s="29">
        <f>HE96+HE97</f>
        <v>0</v>
      </c>
      <c r="HF95" s="29">
        <f>HF96+HF97</f>
        <v>0</v>
      </c>
      <c r="HG95" s="28"/>
      <c r="HH95" s="29"/>
      <c r="HI95" s="29">
        <f>HI96+HI97</f>
        <v>0</v>
      </c>
      <c r="HJ95" s="29">
        <f>HJ96+HJ97</f>
        <v>0</v>
      </c>
      <c r="HK95" s="28"/>
      <c r="HL95" s="29"/>
      <c r="HM95" s="29">
        <f>HM96+HM97</f>
        <v>0</v>
      </c>
      <c r="HN95" s="29">
        <f>HN96+HN97</f>
        <v>0</v>
      </c>
      <c r="HO95" s="28"/>
      <c r="HP95" s="29"/>
      <c r="HQ95" s="29">
        <f>HQ96+HQ97</f>
        <v>0</v>
      </c>
      <c r="HR95" s="29">
        <f>HR96+HR97</f>
        <v>0</v>
      </c>
      <c r="HS95" s="28"/>
      <c r="HT95" s="29"/>
      <c r="HU95" s="29">
        <f>HU96+HU97</f>
        <v>0</v>
      </c>
      <c r="HV95" s="29">
        <f>HV96+HV97</f>
        <v>0</v>
      </c>
      <c r="HW95" s="28"/>
      <c r="HX95" s="29"/>
      <c r="HY95" s="29">
        <f>HY96+HY97</f>
        <v>0</v>
      </c>
      <c r="HZ95" s="29">
        <f>HZ96+HZ97</f>
        <v>0</v>
      </c>
      <c r="IA95" s="28"/>
      <c r="IB95" s="29"/>
      <c r="IC95" s="29">
        <f>IC96+IC97</f>
        <v>827</v>
      </c>
      <c r="ID95" s="29">
        <f>ID96+ID97</f>
        <v>0</v>
      </c>
      <c r="IE95" s="28"/>
      <c r="IF95" s="29"/>
      <c r="IG95" s="29">
        <f>IG96+IG97</f>
        <v>0</v>
      </c>
      <c r="IH95" s="29">
        <f>IH96+IH97</f>
        <v>0</v>
      </c>
      <c r="II95" s="28"/>
      <c r="IJ95" s="29"/>
      <c r="IK95" s="29">
        <f>IK96+IK97</f>
        <v>15000</v>
      </c>
      <c r="IL95" s="29">
        <f>IL96+IL97</f>
        <v>14925</v>
      </c>
      <c r="IM95" s="28">
        <f t="shared" ref="IM95" si="181">IL95/IK95*100</f>
        <v>99.5</v>
      </c>
      <c r="IN95" s="29"/>
      <c r="IO95" s="29">
        <f>IO96+IO97</f>
        <v>0</v>
      </c>
      <c r="IP95" s="29">
        <f>IP96+IP97</f>
        <v>0</v>
      </c>
      <c r="IQ95" s="28"/>
      <c r="IR95" s="29"/>
      <c r="IS95" s="29">
        <f>IS96+IS97</f>
        <v>0</v>
      </c>
      <c r="IT95" s="29">
        <f>IT96+IT97</f>
        <v>0</v>
      </c>
      <c r="IU95" s="28"/>
      <c r="IV95" s="29"/>
      <c r="IW95" s="29">
        <f>IW96+IW97</f>
        <v>0</v>
      </c>
      <c r="IX95" s="29">
        <f>IX96+IX97</f>
        <v>0</v>
      </c>
      <c r="IY95" s="28"/>
      <c r="IZ95" s="29"/>
      <c r="JA95" s="29">
        <f>JA96+JA97</f>
        <v>0</v>
      </c>
      <c r="JB95" s="29">
        <f>JB96+JB97</f>
        <v>0</v>
      </c>
      <c r="JC95" s="28"/>
      <c r="JD95" s="29"/>
      <c r="JE95" s="29">
        <f>JE96+JE97</f>
        <v>364.6</v>
      </c>
      <c r="JF95" s="29">
        <f>JF96+JF97</f>
        <v>136.1832</v>
      </c>
      <c r="JG95" s="28">
        <f>JF95/JE95*100</f>
        <v>37.351398793198022</v>
      </c>
      <c r="JH95" s="29"/>
      <c r="JI95" s="29">
        <f>JI96+JI97</f>
        <v>0</v>
      </c>
      <c r="JJ95" s="29">
        <f>JJ96+JJ97</f>
        <v>0</v>
      </c>
      <c r="JK95" s="28"/>
      <c r="JL95" s="29"/>
      <c r="JM95" s="29">
        <f>JM96+JM97</f>
        <v>0</v>
      </c>
      <c r="JN95" s="29">
        <f>JN96+JN97</f>
        <v>0</v>
      </c>
      <c r="JO95" s="28"/>
      <c r="JP95" s="29"/>
      <c r="JQ95" s="29">
        <f>JQ96+JQ97</f>
        <v>0</v>
      </c>
      <c r="JR95" s="29">
        <f>JR96+JR97</f>
        <v>0</v>
      </c>
      <c r="JS95" s="28"/>
      <c r="JT95" s="29"/>
      <c r="JU95" s="29">
        <f>JU96+JU97</f>
        <v>0</v>
      </c>
      <c r="JV95" s="29">
        <f>JV96+JV97</f>
        <v>0</v>
      </c>
      <c r="JW95" s="28"/>
      <c r="JX95" s="29"/>
      <c r="JY95" s="29">
        <f>JY96+JY97</f>
        <v>0</v>
      </c>
      <c r="JZ95" s="29">
        <f>JZ96+JZ97</f>
        <v>0</v>
      </c>
      <c r="KA95" s="28"/>
      <c r="KB95" s="29"/>
      <c r="KC95" s="29">
        <f>KC96+KC97</f>
        <v>130.1</v>
      </c>
      <c r="KD95" s="29">
        <f>KD96+KD97</f>
        <v>0</v>
      </c>
      <c r="KE95" s="28"/>
      <c r="KF95" s="29"/>
      <c r="KG95" s="29"/>
      <c r="KH95" s="29">
        <f>KH96+KH97</f>
        <v>0</v>
      </c>
      <c r="KI95" s="28"/>
      <c r="KJ95" s="29"/>
      <c r="KK95" s="29">
        <f>KK96+KK97</f>
        <v>0</v>
      </c>
      <c r="KL95" s="29">
        <f>KL96+KL97</f>
        <v>0</v>
      </c>
      <c r="KM95" s="28"/>
      <c r="KN95" s="29"/>
      <c r="KO95" s="29"/>
      <c r="KP95" s="29">
        <f>KP96+KP97</f>
        <v>0</v>
      </c>
      <c r="KQ95" s="28"/>
      <c r="KR95" s="29"/>
      <c r="KS95" s="29">
        <f>KS96+KS97</f>
        <v>0</v>
      </c>
      <c r="KT95" s="29">
        <f>KT96+KT97</f>
        <v>0</v>
      </c>
      <c r="KU95" s="28"/>
      <c r="KV95" s="29"/>
      <c r="KW95" s="29">
        <f>KW96+KW97</f>
        <v>59.863999999999997</v>
      </c>
      <c r="KX95" s="29">
        <f>KX96+KX97</f>
        <v>59.863999999999997</v>
      </c>
      <c r="KY95" s="28">
        <f t="shared" ref="KY95:KY96" si="182">KX95/KW95*100</f>
        <v>100</v>
      </c>
      <c r="KZ95" s="29"/>
      <c r="LA95" s="29">
        <f>LA96+LA97</f>
        <v>265</v>
      </c>
      <c r="LB95" s="29">
        <f>LB96+LB97</f>
        <v>265</v>
      </c>
      <c r="LC95" s="28">
        <f t="shared" si="176"/>
        <v>100</v>
      </c>
      <c r="LD95" s="29"/>
      <c r="LE95" s="29"/>
      <c r="LF95" s="29"/>
      <c r="LG95" s="28"/>
      <c r="LH95" s="29"/>
      <c r="LI95" s="29">
        <f>LI96+LI97</f>
        <v>0</v>
      </c>
      <c r="LJ95" s="29">
        <f>LJ96+LJ97</f>
        <v>0</v>
      </c>
      <c r="LK95" s="28"/>
      <c r="LL95" s="29"/>
      <c r="LM95" s="29">
        <f>LM96+LM97</f>
        <v>292.10000000000002</v>
      </c>
      <c r="LN95" s="29">
        <f>LN96+LN97</f>
        <v>292.10000000000002</v>
      </c>
      <c r="LO95" s="28">
        <f>LN95/LM95*100</f>
        <v>100</v>
      </c>
      <c r="LP95" s="29"/>
      <c r="LQ95" s="29">
        <f>LQ96+LQ97</f>
        <v>0</v>
      </c>
      <c r="LR95" s="29">
        <f>LR96+LR97</f>
        <v>0</v>
      </c>
      <c r="LS95" s="28"/>
      <c r="LT95" s="29"/>
      <c r="LU95" s="29">
        <f>LU96+LU97</f>
        <v>0</v>
      </c>
      <c r="LV95" s="29">
        <f>LV96+LV97</f>
        <v>0</v>
      </c>
      <c r="LW95" s="28"/>
      <c r="LX95" s="29"/>
      <c r="LY95" s="29">
        <f>LY96+LY97</f>
        <v>0</v>
      </c>
      <c r="LZ95" s="29">
        <f>LZ96+LZ97</f>
        <v>0</v>
      </c>
      <c r="MA95" s="28"/>
    </row>
    <row r="96" spans="1:339" ht="31.5" x14ac:dyDescent="0.25">
      <c r="A96" s="22" t="s">
        <v>219</v>
      </c>
      <c r="B96" s="30">
        <f t="shared" si="152"/>
        <v>14565.91</v>
      </c>
      <c r="C96" s="30">
        <f t="shared" si="142"/>
        <v>26814.720889999997</v>
      </c>
      <c r="D96" s="30">
        <f t="shared" si="162"/>
        <v>24965.756889999997</v>
      </c>
      <c r="E96" s="30">
        <f t="shared" si="163"/>
        <v>1848.9639999999999</v>
      </c>
      <c r="F96" s="30">
        <f t="shared" si="143"/>
        <v>11976.45753</v>
      </c>
      <c r="G96" s="27">
        <f t="shared" si="165"/>
        <v>44.663741155949808</v>
      </c>
      <c r="H96" s="27">
        <v>10702.01</v>
      </c>
      <c r="I96" s="27">
        <v>10702.01</v>
      </c>
      <c r="J96" s="27">
        <v>0</v>
      </c>
      <c r="K96" s="27">
        <f>J96/I96*100</f>
        <v>0</v>
      </c>
      <c r="L96" s="27">
        <v>988.8</v>
      </c>
      <c r="M96" s="27">
        <v>988.8</v>
      </c>
      <c r="N96" s="27">
        <v>988.8</v>
      </c>
      <c r="O96" s="26">
        <f>N96/M96*100</f>
        <v>100</v>
      </c>
      <c r="P96" s="27">
        <v>178</v>
      </c>
      <c r="Q96" s="234">
        <v>178</v>
      </c>
      <c r="R96" s="234">
        <v>141.40700000000001</v>
      </c>
      <c r="S96" s="26">
        <f>R96/Q96*100</f>
        <v>79.442134831460677</v>
      </c>
      <c r="T96" s="144">
        <v>837</v>
      </c>
      <c r="U96" s="272">
        <v>837</v>
      </c>
      <c r="V96" s="272">
        <v>493.17344000000003</v>
      </c>
      <c r="W96" s="26">
        <f>V96/U96*100</f>
        <v>58.921557945041826</v>
      </c>
      <c r="X96" s="292">
        <v>430</v>
      </c>
      <c r="Y96" s="308">
        <v>430</v>
      </c>
      <c r="Z96" s="308">
        <v>294.00299999999999</v>
      </c>
      <c r="AA96" s="26">
        <f>Z96/Y96*100</f>
        <v>68.372790697674418</v>
      </c>
      <c r="AB96" s="163"/>
      <c r="AC96" s="163"/>
      <c r="AD96" s="163"/>
      <c r="AE96" s="26"/>
      <c r="AF96" s="26"/>
      <c r="AG96" s="27"/>
      <c r="AH96" s="27"/>
      <c r="AI96" s="26"/>
      <c r="AJ96" s="27"/>
      <c r="AK96" s="27"/>
      <c r="AL96" s="27"/>
      <c r="AM96" s="26"/>
      <c r="AN96" s="326"/>
      <c r="AO96" s="326">
        <v>3553.3468900000003</v>
      </c>
      <c r="AP96" s="326">
        <v>2000</v>
      </c>
      <c r="AQ96" s="26">
        <f>AP96/AO96*100</f>
        <v>56.284963498173965</v>
      </c>
      <c r="AR96" s="26"/>
      <c r="AS96" s="326"/>
      <c r="AT96" s="326"/>
      <c r="AU96" s="26"/>
      <c r="AV96" s="26"/>
      <c r="AW96" s="326"/>
      <c r="AX96" s="326"/>
      <c r="AY96" s="26"/>
      <c r="AZ96" s="26"/>
      <c r="BA96" s="326"/>
      <c r="BB96" s="167"/>
      <c r="BC96" s="26"/>
      <c r="BD96" s="26"/>
      <c r="BE96" s="326"/>
      <c r="BF96" s="326"/>
      <c r="BG96" s="26"/>
      <c r="BH96" s="326"/>
      <c r="BI96" s="326"/>
      <c r="BJ96" s="326"/>
      <c r="BK96" s="26"/>
      <c r="BL96" s="326">
        <v>680.1</v>
      </c>
      <c r="BM96" s="326">
        <v>680.1</v>
      </c>
      <c r="BN96" s="326">
        <v>529.6721</v>
      </c>
      <c r="BO96" s="26">
        <f>BN96/BM96*100</f>
        <v>77.881502720188195</v>
      </c>
      <c r="BP96" s="26"/>
      <c r="BQ96" s="326"/>
      <c r="BR96" s="326"/>
      <c r="BS96" s="26"/>
      <c r="BT96" s="26"/>
      <c r="BU96" s="326"/>
      <c r="BV96" s="326"/>
      <c r="BW96" s="26"/>
      <c r="BX96" s="26"/>
      <c r="BY96" s="326"/>
      <c r="BZ96" s="326"/>
      <c r="CA96" s="26"/>
      <c r="CB96" s="26"/>
      <c r="CC96" s="326"/>
      <c r="CD96" s="326"/>
      <c r="CE96" s="26"/>
      <c r="CF96" s="26"/>
      <c r="CG96" s="326"/>
      <c r="CH96" s="326"/>
      <c r="CI96" s="26"/>
      <c r="CJ96" s="163"/>
      <c r="CK96" s="163"/>
      <c r="CL96" s="163"/>
      <c r="CM96" s="26"/>
      <c r="CN96" s="26"/>
      <c r="CO96" s="326"/>
      <c r="CP96" s="326">
        <v>0</v>
      </c>
      <c r="CQ96" s="26"/>
      <c r="CR96" s="26"/>
      <c r="CS96" s="326"/>
      <c r="CT96" s="326"/>
      <c r="CU96" s="326"/>
      <c r="CV96" s="326"/>
      <c r="CW96" s="326"/>
      <c r="CX96" s="326"/>
      <c r="CY96" s="26"/>
      <c r="CZ96" s="26"/>
      <c r="DA96" s="326"/>
      <c r="DB96" s="326"/>
      <c r="DC96" s="26"/>
      <c r="DD96" s="26"/>
      <c r="DE96" s="326"/>
      <c r="DF96" s="326"/>
      <c r="DG96" s="26"/>
      <c r="DH96" s="26"/>
      <c r="DI96" s="326"/>
      <c r="DJ96" s="326"/>
      <c r="DK96" s="26"/>
      <c r="DL96" s="26"/>
      <c r="DM96" s="326">
        <v>634.4</v>
      </c>
      <c r="DN96" s="326">
        <v>439.97226000000001</v>
      </c>
      <c r="DO96" s="26">
        <f>DN96/DM96*100</f>
        <v>69.352500000000006</v>
      </c>
      <c r="DP96" s="26"/>
      <c r="DQ96" s="326"/>
      <c r="DR96" s="326"/>
      <c r="DS96" s="26"/>
      <c r="DT96" s="26"/>
      <c r="DU96" s="326"/>
      <c r="DV96" s="326"/>
      <c r="DW96" s="26"/>
      <c r="DX96" s="26"/>
      <c r="DY96" s="326"/>
      <c r="DZ96" s="326"/>
      <c r="EA96" s="26"/>
      <c r="EB96" s="26"/>
      <c r="EC96" s="326"/>
      <c r="ED96" s="326"/>
      <c r="EE96" s="26"/>
      <c r="EF96" s="326">
        <v>750</v>
      </c>
      <c r="EG96" s="326">
        <v>500</v>
      </c>
      <c r="EH96" s="326">
        <v>500</v>
      </c>
      <c r="EI96" s="26">
        <f>EH96/EG96*100</f>
        <v>100</v>
      </c>
      <c r="EJ96" s="326"/>
      <c r="EK96" s="326"/>
      <c r="EL96" s="326">
        <v>0</v>
      </c>
      <c r="EM96" s="26"/>
      <c r="EN96" s="326"/>
      <c r="EO96" s="326"/>
      <c r="EP96" s="326">
        <v>0</v>
      </c>
      <c r="EQ96" s="26"/>
      <c r="ER96" s="26"/>
      <c r="ES96" s="326"/>
      <c r="ET96" s="326"/>
      <c r="EU96" s="26"/>
      <c r="EV96" s="26"/>
      <c r="EW96" s="326"/>
      <c r="EX96" s="326"/>
      <c r="EY96" s="26"/>
      <c r="EZ96" s="26"/>
      <c r="FA96" s="326">
        <v>4554</v>
      </c>
      <c r="FB96" s="326">
        <v>4192.9650000000001</v>
      </c>
      <c r="FC96" s="26">
        <f>FB96/FA96*100</f>
        <v>92.072134387351781</v>
      </c>
      <c r="FD96" s="26"/>
      <c r="FE96" s="326"/>
      <c r="FF96" s="326"/>
      <c r="FG96" s="26"/>
      <c r="FH96" s="326"/>
      <c r="FI96" s="326">
        <v>586.4</v>
      </c>
      <c r="FJ96" s="326">
        <v>411.31753000000003</v>
      </c>
      <c r="FK96" s="26">
        <f>FJ96/FI96*100</f>
        <v>70.142825716234654</v>
      </c>
      <c r="FL96" s="326"/>
      <c r="FM96" s="326"/>
      <c r="FN96" s="326">
        <v>0</v>
      </c>
      <c r="FO96" s="26"/>
      <c r="FP96" s="326"/>
      <c r="FQ96" s="326"/>
      <c r="FR96" s="326"/>
      <c r="FS96" s="26"/>
      <c r="FT96" s="326"/>
      <c r="FU96" s="326"/>
      <c r="FV96" s="326"/>
      <c r="FW96" s="26"/>
      <c r="FX96" s="326"/>
      <c r="FY96" s="326"/>
      <c r="FZ96" s="326"/>
      <c r="GA96" s="26"/>
      <c r="GB96" s="326"/>
      <c r="GC96" s="326"/>
      <c r="GD96" s="326"/>
      <c r="GE96" s="26"/>
      <c r="GF96" s="326"/>
      <c r="GG96" s="326"/>
      <c r="GH96" s="326"/>
      <c r="GI96" s="26"/>
      <c r="GJ96" s="326"/>
      <c r="GK96" s="326"/>
      <c r="GL96" s="326"/>
      <c r="GM96" s="26"/>
      <c r="GN96" s="326"/>
      <c r="GO96" s="326"/>
      <c r="GP96" s="326"/>
      <c r="GQ96" s="26"/>
      <c r="GR96" s="326"/>
      <c r="GS96" s="326">
        <v>1232</v>
      </c>
      <c r="GT96" s="326">
        <v>1232</v>
      </c>
      <c r="GU96" s="26">
        <f>GT96/GS96*100</f>
        <v>100</v>
      </c>
      <c r="GV96" s="326"/>
      <c r="GW96" s="326"/>
      <c r="GX96" s="326"/>
      <c r="GY96" s="26"/>
      <c r="GZ96" s="326"/>
      <c r="HA96" s="326"/>
      <c r="HB96" s="326"/>
      <c r="HC96" s="26"/>
      <c r="HD96" s="326"/>
      <c r="HE96" s="326"/>
      <c r="HF96" s="326"/>
      <c r="HG96" s="26"/>
      <c r="HH96" s="326"/>
      <c r="HI96" s="326"/>
      <c r="HJ96" s="326"/>
      <c r="HK96" s="26"/>
      <c r="HL96" s="326"/>
      <c r="HM96" s="326"/>
      <c r="HN96" s="326"/>
      <c r="HO96" s="26"/>
      <c r="HP96" s="326"/>
      <c r="HQ96" s="326"/>
      <c r="HR96" s="326"/>
      <c r="HS96" s="26"/>
      <c r="HT96" s="326"/>
      <c r="HU96" s="326"/>
      <c r="HV96" s="326"/>
      <c r="HW96" s="26"/>
      <c r="HX96" s="326"/>
      <c r="HY96" s="326"/>
      <c r="HZ96" s="326"/>
      <c r="IA96" s="26"/>
      <c r="IB96" s="326"/>
      <c r="IC96" s="326">
        <v>827</v>
      </c>
      <c r="ID96" s="326"/>
      <c r="IE96" s="26"/>
      <c r="IF96" s="326"/>
      <c r="IG96" s="326"/>
      <c r="IH96" s="326"/>
      <c r="II96" s="26"/>
      <c r="IJ96" s="326"/>
      <c r="IK96" s="326"/>
      <c r="IL96" s="326"/>
      <c r="IM96" s="26"/>
      <c r="IN96" s="326"/>
      <c r="IO96" s="326"/>
      <c r="IP96" s="326"/>
      <c r="IQ96" s="26"/>
      <c r="IR96" s="326"/>
      <c r="IS96" s="326"/>
      <c r="IT96" s="326"/>
      <c r="IU96" s="26"/>
      <c r="IV96" s="326"/>
      <c r="IW96" s="326"/>
      <c r="IX96" s="326"/>
      <c r="IY96" s="26"/>
      <c r="IZ96" s="326"/>
      <c r="JA96" s="326"/>
      <c r="JB96" s="326"/>
      <c r="JC96" s="26"/>
      <c r="JD96" s="326"/>
      <c r="JE96" s="326">
        <v>364.6</v>
      </c>
      <c r="JF96" s="326">
        <v>136.1832</v>
      </c>
      <c r="JG96" s="26">
        <f>JF96/JE96*100</f>
        <v>37.351398793198022</v>
      </c>
      <c r="JH96" s="326"/>
      <c r="JI96" s="326"/>
      <c r="JJ96" s="326"/>
      <c r="JK96" s="26"/>
      <c r="JL96" s="326"/>
      <c r="JM96" s="326"/>
      <c r="JN96" s="326"/>
      <c r="JO96" s="26"/>
      <c r="JP96" s="326"/>
      <c r="JQ96" s="326"/>
      <c r="JR96" s="326"/>
      <c r="JS96" s="26"/>
      <c r="JT96" s="326"/>
      <c r="JU96" s="326"/>
      <c r="JV96" s="326"/>
      <c r="JW96" s="26"/>
      <c r="JX96" s="326"/>
      <c r="JY96" s="326"/>
      <c r="JZ96" s="326"/>
      <c r="KA96" s="26"/>
      <c r="KB96" s="326"/>
      <c r="KC96" s="326">
        <v>130.1</v>
      </c>
      <c r="KD96" s="326"/>
      <c r="KE96" s="26"/>
      <c r="KF96" s="326"/>
      <c r="KG96" s="326"/>
      <c r="KH96" s="326"/>
      <c r="KI96" s="26"/>
      <c r="KJ96" s="326"/>
      <c r="KK96" s="326"/>
      <c r="KL96" s="326"/>
      <c r="KM96" s="26"/>
      <c r="KN96" s="326"/>
      <c r="KO96" s="326"/>
      <c r="KP96" s="326"/>
      <c r="KQ96" s="26"/>
      <c r="KR96" s="326"/>
      <c r="KS96" s="326"/>
      <c r="KT96" s="326"/>
      <c r="KU96" s="26"/>
      <c r="KV96" s="326"/>
      <c r="KW96" s="326">
        <v>59.863999999999997</v>
      </c>
      <c r="KX96" s="326">
        <v>59.863999999999997</v>
      </c>
      <c r="KY96" s="26">
        <f t="shared" si="182"/>
        <v>100</v>
      </c>
      <c r="KZ96" s="326"/>
      <c r="LA96" s="326">
        <v>265</v>
      </c>
      <c r="LB96" s="326">
        <v>265</v>
      </c>
      <c r="LC96" s="26">
        <f t="shared" si="176"/>
        <v>100</v>
      </c>
      <c r="LD96" s="326"/>
      <c r="LE96" s="326"/>
      <c r="LF96" s="326"/>
      <c r="LG96" s="26"/>
      <c r="LH96" s="326"/>
      <c r="LI96" s="326"/>
      <c r="LJ96" s="326"/>
      <c r="LK96" s="26"/>
      <c r="LL96" s="326"/>
      <c r="LM96" s="326">
        <v>292.10000000000002</v>
      </c>
      <c r="LN96" s="326">
        <v>292.10000000000002</v>
      </c>
      <c r="LO96" s="26">
        <f>LN96/LM96*100</f>
        <v>100</v>
      </c>
      <c r="LP96" s="326"/>
      <c r="LQ96" s="326"/>
      <c r="LR96" s="326"/>
      <c r="LS96" s="26"/>
      <c r="LT96" s="326"/>
      <c r="LU96" s="326"/>
      <c r="LV96" s="326"/>
      <c r="LW96" s="26"/>
      <c r="LX96" s="326"/>
      <c r="LY96" s="326"/>
      <c r="LZ96" s="326"/>
      <c r="MA96" s="26"/>
    </row>
    <row r="97" spans="1:339" ht="15.75" x14ac:dyDescent="0.25">
      <c r="A97" s="22" t="s">
        <v>244</v>
      </c>
      <c r="B97" s="30">
        <f t="shared" si="152"/>
        <v>0</v>
      </c>
      <c r="C97" s="30">
        <f t="shared" si="142"/>
        <v>28142.646059999999</v>
      </c>
      <c r="D97" s="30">
        <f t="shared" si="162"/>
        <v>20000</v>
      </c>
      <c r="E97" s="30">
        <f t="shared" si="163"/>
        <v>8142.64606</v>
      </c>
      <c r="F97" s="30">
        <f t="shared" si="143"/>
        <v>23067.646059999999</v>
      </c>
      <c r="G97" s="27">
        <f t="shared" si="165"/>
        <v>81.96686982034268</v>
      </c>
      <c r="H97" s="30"/>
      <c r="I97" s="30"/>
      <c r="J97" s="30"/>
      <c r="K97" s="30"/>
      <c r="L97" s="111"/>
      <c r="M97" s="111"/>
      <c r="N97" s="111"/>
      <c r="O97" s="111"/>
      <c r="P97" s="111"/>
      <c r="Q97" s="111"/>
      <c r="R97" s="111"/>
      <c r="S97" s="26"/>
      <c r="T97" s="81"/>
      <c r="U97" s="81"/>
      <c r="V97" s="81"/>
      <c r="W97" s="26"/>
      <c r="X97" s="81"/>
      <c r="Y97" s="81"/>
      <c r="Z97" s="81"/>
      <c r="AA97" s="26"/>
      <c r="AB97" s="81"/>
      <c r="AC97" s="81"/>
      <c r="AD97" s="81"/>
      <c r="AE97" s="26"/>
      <c r="AF97" s="26"/>
      <c r="AG97" s="111"/>
      <c r="AH97" s="111"/>
      <c r="AI97" s="111"/>
      <c r="AJ97" s="111"/>
      <c r="AK97" s="111"/>
      <c r="AL97" s="111"/>
      <c r="AM97" s="111"/>
      <c r="AN97" s="81"/>
      <c r="AO97" s="81"/>
      <c r="AP97" s="81"/>
      <c r="AQ97" s="26"/>
      <c r="AR97" s="26"/>
      <c r="AS97" s="81"/>
      <c r="AT97" s="81"/>
      <c r="AU97" s="26"/>
      <c r="AV97" s="26"/>
      <c r="AW97" s="81"/>
      <c r="AX97" s="81"/>
      <c r="AY97" s="26"/>
      <c r="AZ97" s="26"/>
      <c r="BA97" s="81"/>
      <c r="BB97" s="81"/>
      <c r="BC97" s="26"/>
      <c r="BD97" s="26"/>
      <c r="BE97" s="81"/>
      <c r="BF97" s="81"/>
      <c r="BG97" s="26"/>
      <c r="BH97" s="81"/>
      <c r="BI97" s="81"/>
      <c r="BJ97" s="81"/>
      <c r="BK97" s="26"/>
      <c r="BL97" s="81"/>
      <c r="BM97" s="81"/>
      <c r="BN97" s="81"/>
      <c r="BO97" s="26"/>
      <c r="BP97" s="26"/>
      <c r="BQ97" s="81"/>
      <c r="BR97" s="81"/>
      <c r="BS97" s="26"/>
      <c r="BT97" s="26"/>
      <c r="BU97" s="81"/>
      <c r="BV97" s="81"/>
      <c r="BW97" s="26"/>
      <c r="BX97" s="26"/>
      <c r="BY97" s="81"/>
      <c r="BZ97" s="81"/>
      <c r="CA97" s="26"/>
      <c r="CB97" s="26"/>
      <c r="CC97" s="81"/>
      <c r="CD97" s="81"/>
      <c r="CE97" s="26"/>
      <c r="CF97" s="26"/>
      <c r="CG97" s="81"/>
      <c r="CH97" s="81"/>
      <c r="CI97" s="26"/>
      <c r="CJ97" s="81"/>
      <c r="CK97" s="81"/>
      <c r="CL97" s="81"/>
      <c r="CM97" s="26"/>
      <c r="CN97" s="26"/>
      <c r="CO97" s="81"/>
      <c r="CP97" s="81">
        <v>0</v>
      </c>
      <c r="CQ97" s="26"/>
      <c r="CR97" s="26"/>
      <c r="CS97" s="81"/>
      <c r="CT97" s="81"/>
      <c r="CU97" s="326"/>
      <c r="CV97" s="326"/>
      <c r="CW97" s="81"/>
      <c r="CX97" s="81"/>
      <c r="CY97" s="26"/>
      <c r="CZ97" s="26"/>
      <c r="DA97" s="81"/>
      <c r="DB97" s="81"/>
      <c r="DC97" s="26"/>
      <c r="DD97" s="26"/>
      <c r="DE97" s="81"/>
      <c r="DF97" s="81">
        <v>0</v>
      </c>
      <c r="DG97" s="26"/>
      <c r="DH97" s="26"/>
      <c r="DI97" s="326"/>
      <c r="DJ97" s="81"/>
      <c r="DK97" s="26"/>
      <c r="DL97" s="26"/>
      <c r="DM97" s="81"/>
      <c r="DN97" s="81"/>
      <c r="DO97" s="26"/>
      <c r="DP97" s="26"/>
      <c r="DQ97" s="81"/>
      <c r="DR97" s="81"/>
      <c r="DS97" s="26"/>
      <c r="DT97" s="26"/>
      <c r="DU97" s="81"/>
      <c r="DV97" s="81"/>
      <c r="DW97" s="26"/>
      <c r="DX97" s="26"/>
      <c r="DY97" s="81"/>
      <c r="DZ97" s="81"/>
      <c r="EA97" s="26"/>
      <c r="EB97" s="26"/>
      <c r="EC97" s="81"/>
      <c r="ED97" s="81"/>
      <c r="EE97" s="26"/>
      <c r="EF97" s="81"/>
      <c r="EG97" s="81"/>
      <c r="EH97" s="81"/>
      <c r="EI97" s="26"/>
      <c r="EJ97" s="81"/>
      <c r="EK97" s="81"/>
      <c r="EL97" s="81"/>
      <c r="EM97" s="26"/>
      <c r="EN97" s="81"/>
      <c r="EO97" s="81"/>
      <c r="EP97" s="81"/>
      <c r="EQ97" s="26"/>
      <c r="ER97" s="26"/>
      <c r="ES97" s="81"/>
      <c r="ET97" s="81"/>
      <c r="EU97" s="26"/>
      <c r="EV97" s="26"/>
      <c r="EW97" s="81"/>
      <c r="EX97" s="81"/>
      <c r="EY97" s="26"/>
      <c r="EZ97" s="26"/>
      <c r="FA97" s="81"/>
      <c r="FB97" s="81"/>
      <c r="FC97" s="26"/>
      <c r="FD97" s="26"/>
      <c r="FE97" s="81"/>
      <c r="FF97" s="81"/>
      <c r="FG97" s="26"/>
      <c r="FH97" s="81"/>
      <c r="FI97" s="81"/>
      <c r="FJ97" s="81"/>
      <c r="FK97" s="26"/>
      <c r="FL97" s="81"/>
      <c r="FM97" s="81"/>
      <c r="FN97" s="81"/>
      <c r="FO97" s="26"/>
      <c r="FP97" s="81"/>
      <c r="FQ97" s="326">
        <v>8142.64606</v>
      </c>
      <c r="FR97" s="326">
        <v>8142.64606</v>
      </c>
      <c r="FS97" s="26">
        <f>FR97/FQ97*100</f>
        <v>100</v>
      </c>
      <c r="FT97" s="81"/>
      <c r="FU97" s="326"/>
      <c r="FV97" s="326"/>
      <c r="FW97" s="26"/>
      <c r="FX97" s="81"/>
      <c r="FY97" s="326"/>
      <c r="FZ97" s="326"/>
      <c r="GA97" s="26"/>
      <c r="GB97" s="81"/>
      <c r="GC97" s="326"/>
      <c r="GD97" s="326"/>
      <c r="GE97" s="26"/>
      <c r="GF97" s="81"/>
      <c r="GG97" s="326"/>
      <c r="GH97" s="326"/>
      <c r="GI97" s="26"/>
      <c r="GJ97" s="81"/>
      <c r="GK97" s="326"/>
      <c r="GL97" s="326"/>
      <c r="GM97" s="26"/>
      <c r="GN97" s="81"/>
      <c r="GO97" s="326"/>
      <c r="GP97" s="326"/>
      <c r="GQ97" s="26"/>
      <c r="GR97" s="81"/>
      <c r="GS97" s="326"/>
      <c r="GT97" s="326"/>
      <c r="GU97" s="26"/>
      <c r="GV97" s="81"/>
      <c r="GW97" s="326"/>
      <c r="GX97" s="326"/>
      <c r="GY97" s="26"/>
      <c r="GZ97" s="81"/>
      <c r="HA97" s="326">
        <v>5000</v>
      </c>
      <c r="HB97" s="326"/>
      <c r="HC97" s="26">
        <f t="shared" si="180"/>
        <v>0</v>
      </c>
      <c r="HD97" s="81"/>
      <c r="HE97" s="326"/>
      <c r="HF97" s="326"/>
      <c r="HG97" s="26"/>
      <c r="HH97" s="81"/>
      <c r="HI97" s="326"/>
      <c r="HJ97" s="326"/>
      <c r="HK97" s="26"/>
      <c r="HL97" s="81"/>
      <c r="HM97" s="326"/>
      <c r="HN97" s="326"/>
      <c r="HO97" s="26"/>
      <c r="HP97" s="81"/>
      <c r="HQ97" s="326"/>
      <c r="HR97" s="326"/>
      <c r="HS97" s="26"/>
      <c r="HT97" s="81"/>
      <c r="HU97" s="326"/>
      <c r="HV97" s="326"/>
      <c r="HW97" s="26"/>
      <c r="HX97" s="81"/>
      <c r="HY97" s="326"/>
      <c r="HZ97" s="326"/>
      <c r="IA97" s="26"/>
      <c r="IB97" s="81"/>
      <c r="IC97" s="326"/>
      <c r="ID97" s="326"/>
      <c r="IE97" s="26"/>
      <c r="IF97" s="81"/>
      <c r="IG97" s="326"/>
      <c r="IH97" s="326"/>
      <c r="II97" s="26"/>
      <c r="IJ97" s="81"/>
      <c r="IK97" s="326">
        <v>15000</v>
      </c>
      <c r="IL97" s="326">
        <v>14925</v>
      </c>
      <c r="IM97" s="26">
        <f>IL97/IK97*100</f>
        <v>99.5</v>
      </c>
      <c r="IN97" s="81"/>
      <c r="IO97" s="326"/>
      <c r="IP97" s="326"/>
      <c r="IQ97" s="26"/>
      <c r="IR97" s="81"/>
      <c r="IS97" s="326"/>
      <c r="IT97" s="326"/>
      <c r="IU97" s="26"/>
      <c r="IV97" s="81"/>
      <c r="IW97" s="326"/>
      <c r="IX97" s="326"/>
      <c r="IY97" s="26"/>
      <c r="IZ97" s="81"/>
      <c r="JA97" s="326"/>
      <c r="JB97" s="326"/>
      <c r="JC97" s="26"/>
      <c r="JD97" s="81"/>
      <c r="JE97" s="326"/>
      <c r="JF97" s="326"/>
      <c r="JG97" s="26"/>
      <c r="JH97" s="81"/>
      <c r="JI97" s="326"/>
      <c r="JJ97" s="326"/>
      <c r="JK97" s="26"/>
      <c r="JL97" s="81"/>
      <c r="JM97" s="326"/>
      <c r="JN97" s="326"/>
      <c r="JO97" s="26"/>
      <c r="JP97" s="81"/>
      <c r="JQ97" s="326"/>
      <c r="JR97" s="326"/>
      <c r="JS97" s="26"/>
      <c r="JT97" s="81"/>
      <c r="JU97" s="326"/>
      <c r="JV97" s="326"/>
      <c r="JW97" s="26"/>
      <c r="JX97" s="81"/>
      <c r="JY97" s="326"/>
      <c r="JZ97" s="326"/>
      <c r="KA97" s="26"/>
      <c r="KB97" s="81"/>
      <c r="KC97" s="326"/>
      <c r="KD97" s="326"/>
      <c r="KE97" s="26"/>
      <c r="KF97" s="81"/>
      <c r="KG97" s="326"/>
      <c r="KH97" s="326"/>
      <c r="KI97" s="26"/>
      <c r="KJ97" s="81"/>
      <c r="KK97" s="326"/>
      <c r="KL97" s="326"/>
      <c r="KM97" s="26"/>
      <c r="KN97" s="81"/>
      <c r="KO97" s="326"/>
      <c r="KP97" s="326"/>
      <c r="KQ97" s="26"/>
      <c r="KR97" s="81"/>
      <c r="KS97" s="326"/>
      <c r="KT97" s="326"/>
      <c r="KU97" s="26"/>
      <c r="KV97" s="81"/>
      <c r="KW97" s="326"/>
      <c r="KX97" s="326"/>
      <c r="KY97" s="26"/>
      <c r="KZ97" s="81"/>
      <c r="LA97" s="326"/>
      <c r="LB97" s="326"/>
      <c r="LC97" s="26"/>
      <c r="LD97" s="81"/>
      <c r="LE97" s="326"/>
      <c r="LF97" s="326"/>
      <c r="LG97" s="26"/>
      <c r="LH97" s="81"/>
      <c r="LI97" s="326"/>
      <c r="LJ97" s="326"/>
      <c r="LK97" s="26"/>
      <c r="LL97" s="81"/>
      <c r="LM97" s="326"/>
      <c r="LN97" s="326"/>
      <c r="LO97" s="26"/>
      <c r="LP97" s="81"/>
      <c r="LQ97" s="326"/>
      <c r="LR97" s="326"/>
      <c r="LS97" s="26"/>
      <c r="LT97" s="81"/>
      <c r="LU97" s="326"/>
      <c r="LV97" s="326"/>
      <c r="LW97" s="26"/>
      <c r="LX97" s="81"/>
      <c r="LY97" s="326"/>
      <c r="LZ97" s="326"/>
      <c r="MA97" s="26"/>
    </row>
    <row r="98" spans="1:339" ht="15.75" x14ac:dyDescent="0.25">
      <c r="A98" s="22" t="s">
        <v>422</v>
      </c>
      <c r="B98" s="30">
        <f t="shared" si="152"/>
        <v>0</v>
      </c>
      <c r="C98" s="30">
        <f t="shared" si="142"/>
        <v>0</v>
      </c>
      <c r="D98" s="30">
        <f t="shared" si="162"/>
        <v>0</v>
      </c>
      <c r="E98" s="30">
        <f t="shared" si="163"/>
        <v>0</v>
      </c>
      <c r="F98" s="30">
        <f t="shared" si="143"/>
        <v>0</v>
      </c>
      <c r="G98" s="27"/>
      <c r="H98" s="30"/>
      <c r="I98" s="30"/>
      <c r="J98" s="30"/>
      <c r="K98" s="30"/>
      <c r="L98" s="111"/>
      <c r="M98" s="111"/>
      <c r="N98" s="111"/>
      <c r="O98" s="111"/>
      <c r="P98" s="111"/>
      <c r="Q98" s="111"/>
      <c r="R98" s="111"/>
      <c r="S98" s="26"/>
      <c r="T98" s="81"/>
      <c r="U98" s="81"/>
      <c r="V98" s="81"/>
      <c r="W98" s="26"/>
      <c r="X98" s="81"/>
      <c r="Y98" s="81"/>
      <c r="Z98" s="81"/>
      <c r="AA98" s="26"/>
      <c r="AB98" s="81"/>
      <c r="AC98" s="81"/>
      <c r="AD98" s="81"/>
      <c r="AE98" s="26"/>
      <c r="AF98" s="26"/>
      <c r="AG98" s="111"/>
      <c r="AH98" s="111"/>
      <c r="AI98" s="111"/>
      <c r="AJ98" s="111"/>
      <c r="AK98" s="111"/>
      <c r="AL98" s="111"/>
      <c r="AM98" s="111"/>
      <c r="AN98" s="81"/>
      <c r="AO98" s="81"/>
      <c r="AP98" s="81"/>
      <c r="AQ98" s="26"/>
      <c r="AR98" s="26"/>
      <c r="AS98" s="81"/>
      <c r="AT98" s="81"/>
      <c r="AU98" s="26"/>
      <c r="AV98" s="26"/>
      <c r="AW98" s="81"/>
      <c r="AX98" s="81"/>
      <c r="AY98" s="26"/>
      <c r="AZ98" s="26"/>
      <c r="BA98" s="81"/>
      <c r="BB98" s="81"/>
      <c r="BC98" s="26"/>
      <c r="BD98" s="26"/>
      <c r="BE98" s="81"/>
      <c r="BF98" s="81"/>
      <c r="BG98" s="26"/>
      <c r="BH98" s="81"/>
      <c r="BI98" s="81"/>
      <c r="BJ98" s="81"/>
      <c r="BK98" s="26"/>
      <c r="BL98" s="81"/>
      <c r="BM98" s="81"/>
      <c r="BN98" s="81"/>
      <c r="BO98" s="26"/>
      <c r="BP98" s="26"/>
      <c r="BQ98" s="81"/>
      <c r="BR98" s="81"/>
      <c r="BS98" s="26"/>
      <c r="BT98" s="26"/>
      <c r="BU98" s="81"/>
      <c r="BV98" s="81"/>
      <c r="BW98" s="26"/>
      <c r="BX98" s="26"/>
      <c r="BY98" s="81"/>
      <c r="BZ98" s="81"/>
      <c r="CA98" s="26"/>
      <c r="CB98" s="26"/>
      <c r="CC98" s="81"/>
      <c r="CD98" s="81"/>
      <c r="CE98" s="26"/>
      <c r="CF98" s="26"/>
      <c r="CG98" s="81"/>
      <c r="CH98" s="81"/>
      <c r="CI98" s="26"/>
      <c r="CJ98" s="81"/>
      <c r="CK98" s="81"/>
      <c r="CL98" s="81"/>
      <c r="CM98" s="26"/>
      <c r="CN98" s="26"/>
      <c r="CO98" s="81"/>
      <c r="CP98" s="81"/>
      <c r="CQ98" s="26"/>
      <c r="CR98" s="26"/>
      <c r="CS98" s="81"/>
      <c r="CT98" s="81"/>
      <c r="CU98" s="326"/>
      <c r="CV98" s="326"/>
      <c r="CW98" s="81"/>
      <c r="CX98" s="81"/>
      <c r="CY98" s="26"/>
      <c r="CZ98" s="26"/>
      <c r="DA98" s="81"/>
      <c r="DB98" s="81"/>
      <c r="DC98" s="26"/>
      <c r="DD98" s="26"/>
      <c r="DE98" s="81"/>
      <c r="DF98" s="81"/>
      <c r="DG98" s="26"/>
      <c r="DH98" s="26"/>
      <c r="DI98" s="81"/>
      <c r="DJ98" s="81"/>
      <c r="DK98" s="26"/>
      <c r="DL98" s="26"/>
      <c r="DM98" s="81"/>
      <c r="DN98" s="81"/>
      <c r="DO98" s="26"/>
      <c r="DP98" s="26"/>
      <c r="DQ98" s="81"/>
      <c r="DR98" s="81"/>
      <c r="DS98" s="26"/>
      <c r="DT98" s="26"/>
      <c r="DU98" s="81"/>
      <c r="DV98" s="81"/>
      <c r="DW98" s="26"/>
      <c r="DX98" s="26"/>
      <c r="DY98" s="81"/>
      <c r="DZ98" s="81"/>
      <c r="EA98" s="26"/>
      <c r="EB98" s="26"/>
      <c r="EC98" s="81"/>
      <c r="ED98" s="81"/>
      <c r="EE98" s="26"/>
      <c r="EF98" s="81"/>
      <c r="EG98" s="81"/>
      <c r="EH98" s="81"/>
      <c r="EI98" s="26"/>
      <c r="EJ98" s="81"/>
      <c r="EK98" s="81"/>
      <c r="EL98" s="81"/>
      <c r="EM98" s="26"/>
      <c r="EN98" s="81"/>
      <c r="EO98" s="81"/>
      <c r="EP98" s="81"/>
      <c r="EQ98" s="26"/>
      <c r="ER98" s="26"/>
      <c r="ES98" s="81"/>
      <c r="ET98" s="81"/>
      <c r="EU98" s="26"/>
      <c r="EV98" s="26"/>
      <c r="EW98" s="81"/>
      <c r="EX98" s="81"/>
      <c r="EY98" s="26"/>
      <c r="EZ98" s="26"/>
      <c r="FA98" s="81"/>
      <c r="FB98" s="81"/>
      <c r="FC98" s="26"/>
      <c r="FD98" s="26"/>
      <c r="FE98" s="81"/>
      <c r="FF98" s="81"/>
      <c r="FG98" s="26"/>
      <c r="FH98" s="81"/>
      <c r="FI98" s="81"/>
      <c r="FJ98" s="81"/>
      <c r="FK98" s="26"/>
      <c r="FL98" s="81"/>
      <c r="FM98" s="81"/>
      <c r="FN98" s="81"/>
      <c r="FO98" s="26"/>
      <c r="FP98" s="81"/>
      <c r="FQ98" s="81"/>
      <c r="FR98" s="81"/>
      <c r="FS98" s="26"/>
      <c r="FT98" s="81"/>
      <c r="FU98" s="81"/>
      <c r="FV98" s="81"/>
      <c r="FW98" s="26"/>
      <c r="FX98" s="81"/>
      <c r="FY98" s="81"/>
      <c r="FZ98" s="81"/>
      <c r="GA98" s="26"/>
      <c r="GB98" s="81"/>
      <c r="GC98" s="81"/>
      <c r="GD98" s="81"/>
      <c r="GE98" s="26"/>
      <c r="GF98" s="81"/>
      <c r="GG98" s="81"/>
      <c r="GH98" s="81"/>
      <c r="GI98" s="26"/>
      <c r="GJ98" s="81"/>
      <c r="GK98" s="81"/>
      <c r="GL98" s="81"/>
      <c r="GM98" s="26"/>
      <c r="GN98" s="81"/>
      <c r="GO98" s="81"/>
      <c r="GP98" s="81"/>
      <c r="GQ98" s="26"/>
      <c r="GR98" s="81"/>
      <c r="GS98" s="81"/>
      <c r="GT98" s="81"/>
      <c r="GU98" s="26"/>
      <c r="GV98" s="81"/>
      <c r="GW98" s="81"/>
      <c r="GX98" s="81"/>
      <c r="GY98" s="26"/>
      <c r="GZ98" s="81"/>
      <c r="HA98" s="81"/>
      <c r="HB98" s="81"/>
      <c r="HC98" s="26"/>
      <c r="HD98" s="81"/>
      <c r="HE98" s="81"/>
      <c r="HF98" s="81"/>
      <c r="HG98" s="26"/>
      <c r="HH98" s="81"/>
      <c r="HI98" s="81"/>
      <c r="HJ98" s="81"/>
      <c r="HK98" s="26"/>
      <c r="HL98" s="81"/>
      <c r="HM98" s="81"/>
      <c r="HN98" s="81"/>
      <c r="HO98" s="26"/>
      <c r="HP98" s="81"/>
      <c r="HQ98" s="81"/>
      <c r="HR98" s="81"/>
      <c r="HS98" s="26"/>
      <c r="HT98" s="81"/>
      <c r="HU98" s="81"/>
      <c r="HV98" s="81"/>
      <c r="HW98" s="26"/>
      <c r="HX98" s="81"/>
      <c r="HY98" s="81"/>
      <c r="HZ98" s="81"/>
      <c r="IA98" s="26"/>
      <c r="IB98" s="81"/>
      <c r="IC98" s="81"/>
      <c r="ID98" s="81"/>
      <c r="IE98" s="26"/>
      <c r="IF98" s="81"/>
      <c r="IG98" s="81"/>
      <c r="IH98" s="81"/>
      <c r="II98" s="26"/>
      <c r="IJ98" s="81"/>
      <c r="IK98" s="81"/>
      <c r="IL98" s="81"/>
      <c r="IM98" s="26"/>
      <c r="IN98" s="81"/>
      <c r="IO98" s="81"/>
      <c r="IP98" s="81"/>
      <c r="IQ98" s="26"/>
      <c r="IR98" s="81"/>
      <c r="IS98" s="81"/>
      <c r="IT98" s="81"/>
      <c r="IU98" s="26"/>
      <c r="IV98" s="81"/>
      <c r="IW98" s="81"/>
      <c r="IX98" s="81"/>
      <c r="IY98" s="26"/>
      <c r="IZ98" s="81"/>
      <c r="JA98" s="81"/>
      <c r="JB98" s="81"/>
      <c r="JC98" s="26"/>
      <c r="JD98" s="81"/>
      <c r="JE98" s="81"/>
      <c r="JF98" s="81"/>
      <c r="JG98" s="26"/>
      <c r="JH98" s="81"/>
      <c r="JI98" s="81"/>
      <c r="JJ98" s="81"/>
      <c r="JK98" s="26"/>
      <c r="JL98" s="81"/>
      <c r="JM98" s="81"/>
      <c r="JN98" s="81"/>
      <c r="JO98" s="26"/>
      <c r="JP98" s="81"/>
      <c r="JQ98" s="81"/>
      <c r="JR98" s="81"/>
      <c r="JS98" s="26"/>
      <c r="JT98" s="81"/>
      <c r="JU98" s="81"/>
      <c r="JV98" s="81"/>
      <c r="JW98" s="26"/>
      <c r="JX98" s="81"/>
      <c r="JY98" s="81"/>
      <c r="JZ98" s="81"/>
      <c r="KA98" s="26"/>
      <c r="KB98" s="81"/>
      <c r="KC98" s="81"/>
      <c r="KD98" s="81"/>
      <c r="KE98" s="26"/>
      <c r="KF98" s="81"/>
      <c r="KG98" s="81"/>
      <c r="KH98" s="81"/>
      <c r="KI98" s="26"/>
      <c r="KJ98" s="81"/>
      <c r="KK98" s="81"/>
      <c r="KL98" s="81"/>
      <c r="KM98" s="26"/>
      <c r="KN98" s="81"/>
      <c r="KO98" s="81"/>
      <c r="KP98" s="81"/>
      <c r="KQ98" s="26"/>
      <c r="KR98" s="81"/>
      <c r="KS98" s="81"/>
      <c r="KT98" s="81"/>
      <c r="KU98" s="26"/>
      <c r="KV98" s="81"/>
      <c r="KW98" s="81"/>
      <c r="KX98" s="81"/>
      <c r="KY98" s="26"/>
      <c r="KZ98" s="81"/>
      <c r="LA98" s="81"/>
      <c r="LB98" s="81"/>
      <c r="LC98" s="26"/>
      <c r="LD98" s="81"/>
      <c r="LE98" s="81"/>
      <c r="LF98" s="81"/>
      <c r="LG98" s="26"/>
      <c r="LH98" s="81"/>
      <c r="LI98" s="81"/>
      <c r="LJ98" s="81"/>
      <c r="LK98" s="26"/>
      <c r="LL98" s="81"/>
      <c r="LM98" s="81"/>
      <c r="LN98" s="81"/>
      <c r="LO98" s="26"/>
      <c r="LP98" s="81"/>
      <c r="LQ98" s="81"/>
      <c r="LR98" s="81"/>
      <c r="LS98" s="26"/>
      <c r="LT98" s="81"/>
      <c r="LU98" s="81"/>
      <c r="LV98" s="81"/>
      <c r="LW98" s="26"/>
      <c r="LX98" s="81"/>
      <c r="LY98" s="81"/>
      <c r="LZ98" s="81"/>
      <c r="MA98" s="26"/>
    </row>
    <row r="99" spans="1:339" s="18" customFormat="1" ht="31.5" x14ac:dyDescent="0.25">
      <c r="A99" s="148" t="s">
        <v>247</v>
      </c>
      <c r="B99" s="75">
        <f t="shared" si="152"/>
        <v>20437.899999999998</v>
      </c>
      <c r="C99" s="75">
        <f t="shared" si="142"/>
        <v>64365.38452</v>
      </c>
      <c r="D99" s="75">
        <f t="shared" si="162"/>
        <v>32353.1</v>
      </c>
      <c r="E99" s="75">
        <f t="shared" si="163"/>
        <v>32012.284520000001</v>
      </c>
      <c r="F99" s="75">
        <f t="shared" si="143"/>
        <v>57216.725890000002</v>
      </c>
      <c r="G99" s="29">
        <f t="shared" ref="G99:G114" si="183">F99/C99*100</f>
        <v>88.893628643236454</v>
      </c>
      <c r="H99" s="29">
        <f>H100+H104</f>
        <v>13952</v>
      </c>
      <c r="I99" s="29">
        <f>I100+I104</f>
        <v>13952</v>
      </c>
      <c r="J99" s="29">
        <f>J100+J104</f>
        <v>13952</v>
      </c>
      <c r="K99" s="29">
        <f>J99/I99*100</f>
        <v>100</v>
      </c>
      <c r="L99" s="29">
        <f>L100+L104</f>
        <v>817.1</v>
      </c>
      <c r="M99" s="29">
        <f>M100+M104</f>
        <v>817.1</v>
      </c>
      <c r="N99" s="29">
        <f>N100+N104</f>
        <v>817.1</v>
      </c>
      <c r="O99" s="28">
        <f>N99/M99*100</f>
        <v>100</v>
      </c>
      <c r="P99" s="29">
        <f>P100+P104</f>
        <v>331</v>
      </c>
      <c r="Q99" s="29">
        <f>Q100+Q104</f>
        <v>331</v>
      </c>
      <c r="R99" s="29">
        <f>R100+R104</f>
        <v>234.71045000000001</v>
      </c>
      <c r="S99" s="28">
        <f>R99/Q99*100</f>
        <v>70.909501510574017</v>
      </c>
      <c r="T99" s="29">
        <f>T100+T104</f>
        <v>1839</v>
      </c>
      <c r="U99" s="29">
        <f>U100+U104</f>
        <v>1839</v>
      </c>
      <c r="V99" s="29">
        <f>V100+V104</f>
        <v>1231.9960100000001</v>
      </c>
      <c r="W99" s="28">
        <f>V99/U99*100</f>
        <v>66.992713974986401</v>
      </c>
      <c r="X99" s="29">
        <f>X100+X104</f>
        <v>410</v>
      </c>
      <c r="Y99" s="29">
        <f>Y100+Y104</f>
        <v>410</v>
      </c>
      <c r="Z99" s="29">
        <f>Z100+Z104</f>
        <v>307.5</v>
      </c>
      <c r="AA99" s="28">
        <f>Z99/Y99*100</f>
        <v>75</v>
      </c>
      <c r="AB99" s="29">
        <f>AB100+AB104</f>
        <v>0</v>
      </c>
      <c r="AC99" s="29">
        <f>AC100+AC104</f>
        <v>0</v>
      </c>
      <c r="AD99" s="29">
        <f>AD100+AD104</f>
        <v>0</v>
      </c>
      <c r="AE99" s="28"/>
      <c r="AF99" s="28"/>
      <c r="AG99" s="29">
        <f t="shared" ref="AG99:AM99" si="184">AG100+AG104</f>
        <v>0</v>
      </c>
      <c r="AH99" s="29">
        <f t="shared" si="184"/>
        <v>0</v>
      </c>
      <c r="AI99" s="29">
        <f t="shared" si="184"/>
        <v>0</v>
      </c>
      <c r="AJ99" s="29">
        <f t="shared" ref="AJ99" si="185">AJ100+AJ104</f>
        <v>0</v>
      </c>
      <c r="AK99" s="29">
        <f t="shared" si="184"/>
        <v>0</v>
      </c>
      <c r="AL99" s="29">
        <f t="shared" si="184"/>
        <v>0</v>
      </c>
      <c r="AM99" s="29">
        <f t="shared" si="184"/>
        <v>0</v>
      </c>
      <c r="AN99" s="29">
        <f>AN100+AN104</f>
        <v>0</v>
      </c>
      <c r="AO99" s="29">
        <f>AO100+AO104</f>
        <v>2000</v>
      </c>
      <c r="AP99" s="29">
        <f>AP100+AP104</f>
        <v>2000</v>
      </c>
      <c r="AQ99" s="28">
        <f>AP99/AO99*100</f>
        <v>100</v>
      </c>
      <c r="AR99" s="28"/>
      <c r="AS99" s="29">
        <f>AS100+AS104</f>
        <v>0</v>
      </c>
      <c r="AT99" s="29">
        <f>AT100+AT104</f>
        <v>0</v>
      </c>
      <c r="AU99" s="28"/>
      <c r="AV99" s="28"/>
      <c r="AW99" s="29">
        <f>AW100+AW104</f>
        <v>0</v>
      </c>
      <c r="AX99" s="29">
        <f>AX100+AX104</f>
        <v>0</v>
      </c>
      <c r="AY99" s="28"/>
      <c r="AZ99" s="28"/>
      <c r="BA99" s="29">
        <f>BA100+BA104</f>
        <v>0</v>
      </c>
      <c r="BB99" s="29">
        <f>BB100+BB104</f>
        <v>0</v>
      </c>
      <c r="BC99" s="28"/>
      <c r="BD99" s="28"/>
      <c r="BE99" s="29">
        <f>BE100+BE104</f>
        <v>0</v>
      </c>
      <c r="BF99" s="29">
        <f>BF100+BF104</f>
        <v>0</v>
      </c>
      <c r="BG99" s="28"/>
      <c r="BH99" s="29"/>
      <c r="BI99" s="29"/>
      <c r="BJ99" s="29"/>
      <c r="BK99" s="28"/>
      <c r="BL99" s="29">
        <f>BL100+BL104</f>
        <v>1838.8</v>
      </c>
      <c r="BM99" s="29">
        <f>BM100+BM104</f>
        <v>1838.8</v>
      </c>
      <c r="BN99" s="29">
        <f>BN100+BN104</f>
        <v>1516.1674699999999</v>
      </c>
      <c r="BO99" s="28">
        <f>BN99/BM99*100</f>
        <v>82.454180443767669</v>
      </c>
      <c r="BP99" s="28"/>
      <c r="BQ99" s="29">
        <f>BQ100+BQ104</f>
        <v>0</v>
      </c>
      <c r="BR99" s="29">
        <f>BR100+BR104</f>
        <v>0</v>
      </c>
      <c r="BS99" s="28"/>
      <c r="BT99" s="28"/>
      <c r="BU99" s="29">
        <f>BU100+BU104</f>
        <v>0</v>
      </c>
      <c r="BV99" s="29">
        <f>BV100+BV104</f>
        <v>0</v>
      </c>
      <c r="BW99" s="28"/>
      <c r="BX99" s="28"/>
      <c r="BY99" s="29">
        <f>BY100+BY104</f>
        <v>0</v>
      </c>
      <c r="BZ99" s="29">
        <f>BZ100+BZ104</f>
        <v>0</v>
      </c>
      <c r="CA99" s="28"/>
      <c r="CB99" s="28"/>
      <c r="CC99" s="29">
        <f>CC100+CC104</f>
        <v>0</v>
      </c>
      <c r="CD99" s="29">
        <f>CD100+CD104</f>
        <v>0</v>
      </c>
      <c r="CE99" s="28"/>
      <c r="CF99" s="28"/>
      <c r="CG99" s="29">
        <f>CG100+CG104</f>
        <v>0</v>
      </c>
      <c r="CH99" s="29">
        <f>CH100+CH104</f>
        <v>0</v>
      </c>
      <c r="CI99" s="28"/>
      <c r="CJ99" s="29">
        <f>CJ100+CJ104</f>
        <v>0</v>
      </c>
      <c r="CK99" s="29">
        <f>CK100+CK104</f>
        <v>0</v>
      </c>
      <c r="CL99" s="29">
        <f>CL100+CL104</f>
        <v>0</v>
      </c>
      <c r="CM99" s="28"/>
      <c r="CN99" s="28"/>
      <c r="CO99" s="29">
        <f>CO100+CO104</f>
        <v>0</v>
      </c>
      <c r="CP99" s="29">
        <f>CP100+CP104</f>
        <v>0</v>
      </c>
      <c r="CQ99" s="28"/>
      <c r="CR99" s="28"/>
      <c r="CS99" s="29">
        <f>CS100+CS104</f>
        <v>0</v>
      </c>
      <c r="CT99" s="29">
        <f>CT100+CT104</f>
        <v>0</v>
      </c>
      <c r="CU99" s="165"/>
      <c r="CV99" s="165"/>
      <c r="CW99" s="29">
        <f>CW100+CW104</f>
        <v>0</v>
      </c>
      <c r="CX99" s="29">
        <f>CX100+CX104</f>
        <v>0</v>
      </c>
      <c r="CY99" s="28"/>
      <c r="CZ99" s="28"/>
      <c r="DA99" s="29">
        <f>DA100+DA104</f>
        <v>0</v>
      </c>
      <c r="DB99" s="29">
        <f>DB100+DB104</f>
        <v>0</v>
      </c>
      <c r="DC99" s="28"/>
      <c r="DD99" s="28"/>
      <c r="DE99" s="29">
        <f>DE100+DE104</f>
        <v>0</v>
      </c>
      <c r="DF99" s="29">
        <f>DF100+DF104</f>
        <v>0</v>
      </c>
      <c r="DG99" s="28"/>
      <c r="DH99" s="28"/>
      <c r="DI99" s="29"/>
      <c r="DJ99" s="29"/>
      <c r="DK99" s="28"/>
      <c r="DL99" s="28"/>
      <c r="DM99" s="29">
        <f>DM100+DM104</f>
        <v>634.4</v>
      </c>
      <c r="DN99" s="29">
        <f>DN100+DN104</f>
        <v>417.44067000000001</v>
      </c>
      <c r="DO99" s="28">
        <f>DN99/DM99*100</f>
        <v>65.800862232030269</v>
      </c>
      <c r="DP99" s="28"/>
      <c r="DQ99" s="29"/>
      <c r="DR99" s="29"/>
      <c r="DS99" s="28"/>
      <c r="DT99" s="28"/>
      <c r="DU99" s="29"/>
      <c r="DV99" s="29"/>
      <c r="DW99" s="28"/>
      <c r="DX99" s="28"/>
      <c r="DY99" s="29">
        <f>SUM(DY100:DY106)</f>
        <v>19275.237000000001</v>
      </c>
      <c r="DZ99" s="29">
        <f>SUM(DZ100:DZ106)</f>
        <v>19275.237000000001</v>
      </c>
      <c r="EA99" s="28">
        <f>DZ99/DY99*100</f>
        <v>100</v>
      </c>
      <c r="EB99" s="28"/>
      <c r="EC99" s="29"/>
      <c r="ED99" s="29"/>
      <c r="EE99" s="28"/>
      <c r="EF99" s="29">
        <f>EF100+EF104</f>
        <v>1250</v>
      </c>
      <c r="EG99" s="29">
        <f>EG100+EG104</f>
        <v>1250</v>
      </c>
      <c r="EH99" s="29">
        <f>EH100+EH104</f>
        <v>1250</v>
      </c>
      <c r="EI99" s="28">
        <f>EH99/EG99*100</f>
        <v>100</v>
      </c>
      <c r="EJ99" s="29"/>
      <c r="EK99" s="29">
        <f>EK100+EK104</f>
        <v>0</v>
      </c>
      <c r="EL99" s="29">
        <f>EL100+EL104</f>
        <v>0</v>
      </c>
      <c r="EM99" s="28"/>
      <c r="EN99" s="29"/>
      <c r="EO99" s="29">
        <f>EO100+EO104</f>
        <v>0</v>
      </c>
      <c r="EP99" s="29">
        <f>EP100+EP104</f>
        <v>0</v>
      </c>
      <c r="EQ99" s="28"/>
      <c r="ER99" s="28"/>
      <c r="ES99" s="29">
        <f>ES100+ES104</f>
        <v>0</v>
      </c>
      <c r="ET99" s="29">
        <f>ET100+ET104</f>
        <v>0</v>
      </c>
      <c r="EU99" s="28"/>
      <c r="EV99" s="28"/>
      <c r="EW99" s="29">
        <f>EW100+EW104</f>
        <v>0</v>
      </c>
      <c r="EX99" s="29">
        <f>EX100+EX104</f>
        <v>0</v>
      </c>
      <c r="EY99" s="28"/>
      <c r="EZ99" s="28"/>
      <c r="FA99" s="29">
        <f>FA100+FA104</f>
        <v>2277</v>
      </c>
      <c r="FB99" s="29">
        <f>FB100+FB104</f>
        <v>2277</v>
      </c>
      <c r="FC99" s="28">
        <f>FB99/FA99*100</f>
        <v>100</v>
      </c>
      <c r="FD99" s="28"/>
      <c r="FE99" s="29">
        <f>FE100+FE104</f>
        <v>0</v>
      </c>
      <c r="FF99" s="29">
        <f>FF100+FF104</f>
        <v>0</v>
      </c>
      <c r="FG99" s="28"/>
      <c r="FH99" s="29"/>
      <c r="FI99" s="29">
        <f>FI100+FI104</f>
        <v>1274.8</v>
      </c>
      <c r="FJ99" s="29">
        <f>FJ100+FJ104</f>
        <v>828.52</v>
      </c>
      <c r="FK99" s="28">
        <f>FJ99/FI99*100</f>
        <v>64.992155632256043</v>
      </c>
      <c r="FL99" s="29"/>
      <c r="FM99" s="29">
        <f>FM100+FM104</f>
        <v>0</v>
      </c>
      <c r="FN99" s="29">
        <f>FN100+FN104</f>
        <v>0</v>
      </c>
      <c r="FO99" s="28"/>
      <c r="FP99" s="29"/>
      <c r="FQ99" s="29">
        <f>SUM(FQ100:FQ106)</f>
        <v>12347.183519999999</v>
      </c>
      <c r="FR99" s="29">
        <f>SUM(FR100:FR106)</f>
        <v>7509.1909699999997</v>
      </c>
      <c r="FS99" s="28">
        <f>FR99/FQ99*100</f>
        <v>60.817035381685173</v>
      </c>
      <c r="FT99" s="29"/>
      <c r="FU99" s="29">
        <f>FU100+FU104</f>
        <v>230</v>
      </c>
      <c r="FV99" s="29">
        <f>FV100+FV104</f>
        <v>230</v>
      </c>
      <c r="FW99" s="28">
        <f t="shared" si="149"/>
        <v>100</v>
      </c>
      <c r="FX99" s="29"/>
      <c r="FY99" s="29"/>
      <c r="FZ99" s="29"/>
      <c r="GA99" s="28"/>
      <c r="GB99" s="29"/>
      <c r="GC99" s="29"/>
      <c r="GD99" s="29"/>
      <c r="GE99" s="28"/>
      <c r="GF99" s="29"/>
      <c r="GG99" s="29">
        <f>GG100+GG104</f>
        <v>0</v>
      </c>
      <c r="GH99" s="29">
        <f>GH100+GH104</f>
        <v>0</v>
      </c>
      <c r="GI99" s="28"/>
      <c r="GJ99" s="29"/>
      <c r="GK99" s="29">
        <f>GK100+GK104</f>
        <v>0</v>
      </c>
      <c r="GL99" s="29">
        <f>GL100+GL104</f>
        <v>0</v>
      </c>
      <c r="GM99" s="28"/>
      <c r="GN99" s="29"/>
      <c r="GO99" s="29"/>
      <c r="GP99" s="29"/>
      <c r="GQ99" s="28"/>
      <c r="GR99" s="29"/>
      <c r="GS99" s="29">
        <f>GS100+GS104</f>
        <v>0</v>
      </c>
      <c r="GT99" s="29">
        <f>GT100+GT104</f>
        <v>0</v>
      </c>
      <c r="GU99" s="28"/>
      <c r="GV99" s="29"/>
      <c r="GW99" s="29">
        <f>GW100+GW104</f>
        <v>0</v>
      </c>
      <c r="GX99" s="29">
        <f>GX100+GX104</f>
        <v>0</v>
      </c>
      <c r="GY99" s="28"/>
      <c r="GZ99" s="29"/>
      <c r="HA99" s="29">
        <f>HA100+HA104</f>
        <v>5000</v>
      </c>
      <c r="HB99" s="29">
        <f>HB100+HB104</f>
        <v>5000</v>
      </c>
      <c r="HC99" s="28">
        <f t="shared" si="180"/>
        <v>100</v>
      </c>
      <c r="HD99" s="29"/>
      <c r="HE99" s="29">
        <f>HE100+HE104</f>
        <v>0</v>
      </c>
      <c r="HF99" s="29">
        <f>HF100+HF104</f>
        <v>0</v>
      </c>
      <c r="HG99" s="28"/>
      <c r="HH99" s="29"/>
      <c r="HI99" s="29">
        <f>HI100+HI104</f>
        <v>0</v>
      </c>
      <c r="HJ99" s="29">
        <f>HJ100+HJ104</f>
        <v>0</v>
      </c>
      <c r="HK99" s="28"/>
      <c r="HL99" s="29"/>
      <c r="HM99" s="29">
        <f>HM100+HM104</f>
        <v>0</v>
      </c>
      <c r="HN99" s="29">
        <f>HN100+HN104</f>
        <v>0</v>
      </c>
      <c r="HO99" s="28"/>
      <c r="HP99" s="29"/>
      <c r="HQ99" s="29">
        <f>HQ100+HQ104</f>
        <v>0</v>
      </c>
      <c r="HR99" s="29">
        <f>HR100+HR104</f>
        <v>0</v>
      </c>
      <c r="HS99" s="28"/>
      <c r="HT99" s="29"/>
      <c r="HU99" s="29">
        <f>HU100+HU104</f>
        <v>0</v>
      </c>
      <c r="HV99" s="29">
        <f>HV100+HV104</f>
        <v>0</v>
      </c>
      <c r="HW99" s="28"/>
      <c r="HX99" s="29"/>
      <c r="HY99" s="29">
        <f>HY100+HY104</f>
        <v>0</v>
      </c>
      <c r="HZ99" s="29">
        <f>HZ100+HZ104</f>
        <v>0</v>
      </c>
      <c r="IA99" s="28"/>
      <c r="IB99" s="29"/>
      <c r="IC99" s="29">
        <f>IC100+IC104</f>
        <v>0</v>
      </c>
      <c r="ID99" s="29">
        <f>ID100+ID104</f>
        <v>0</v>
      </c>
      <c r="IE99" s="28"/>
      <c r="IF99" s="29"/>
      <c r="IG99" s="29">
        <f>IG100+IG104</f>
        <v>0</v>
      </c>
      <c r="IH99" s="29">
        <f>IH100+IH104</f>
        <v>0</v>
      </c>
      <c r="II99" s="28"/>
      <c r="IJ99" s="29"/>
      <c r="IK99" s="29">
        <f>IK100+IK104</f>
        <v>0</v>
      </c>
      <c r="IL99" s="29">
        <f>IL100+IL104</f>
        <v>0</v>
      </c>
      <c r="IM99" s="28"/>
      <c r="IN99" s="29"/>
      <c r="IO99" s="29">
        <f>IO100+IO104</f>
        <v>0</v>
      </c>
      <c r="IP99" s="29">
        <f>IP100+IP104</f>
        <v>0</v>
      </c>
      <c r="IQ99" s="28"/>
      <c r="IR99" s="29"/>
      <c r="IS99" s="29">
        <f>IS100+IS104</f>
        <v>0</v>
      </c>
      <c r="IT99" s="29">
        <f>IT100+IT104</f>
        <v>0</v>
      </c>
      <c r="IU99" s="28"/>
      <c r="IV99" s="29"/>
      <c r="IW99" s="29">
        <f>IW100+IW104</f>
        <v>0</v>
      </c>
      <c r="IX99" s="29">
        <f>IX100+IX104</f>
        <v>0</v>
      </c>
      <c r="IY99" s="28"/>
      <c r="IZ99" s="29"/>
      <c r="JA99" s="29">
        <f>JA100+JA104</f>
        <v>0</v>
      </c>
      <c r="JB99" s="29">
        <f>JB100+JB104</f>
        <v>0</v>
      </c>
      <c r="JC99" s="28"/>
      <c r="JD99" s="29"/>
      <c r="JE99" s="29">
        <f>JE100+JE104</f>
        <v>442.7</v>
      </c>
      <c r="JF99" s="29">
        <f>JF100+JF104</f>
        <v>209.99932000000001</v>
      </c>
      <c r="JG99" s="28">
        <f t="shared" ref="JG99:JG100" si="186">JF99/JE99*100</f>
        <v>47.436033431217531</v>
      </c>
      <c r="JH99" s="29"/>
      <c r="JI99" s="29">
        <f>JI100+JI104</f>
        <v>0</v>
      </c>
      <c r="JJ99" s="29">
        <f>JJ100+JJ104</f>
        <v>0</v>
      </c>
      <c r="JK99" s="28"/>
      <c r="JL99" s="29"/>
      <c r="JM99" s="29">
        <f>JM100+JM104</f>
        <v>0</v>
      </c>
      <c r="JN99" s="29">
        <f>JN100+JN104</f>
        <v>0</v>
      </c>
      <c r="JO99" s="28"/>
      <c r="JP99" s="29"/>
      <c r="JQ99" s="29">
        <f>JQ100+JQ104</f>
        <v>0</v>
      </c>
      <c r="JR99" s="29">
        <f>JR100+JR104</f>
        <v>0</v>
      </c>
      <c r="JS99" s="28"/>
      <c r="JT99" s="29"/>
      <c r="JU99" s="29">
        <f>JU100+JU104</f>
        <v>0</v>
      </c>
      <c r="JV99" s="29">
        <f>JV100+JV104</f>
        <v>0</v>
      </c>
      <c r="JW99" s="28"/>
      <c r="JX99" s="29"/>
      <c r="JY99" s="29">
        <f>JY100+JY104</f>
        <v>0</v>
      </c>
      <c r="JZ99" s="29">
        <f>JZ100+JZ104</f>
        <v>0</v>
      </c>
      <c r="KA99" s="28"/>
      <c r="KB99" s="29"/>
      <c r="KC99" s="29">
        <f>KC100+KC104</f>
        <v>286.3</v>
      </c>
      <c r="KD99" s="29">
        <f>KD100+KD104</f>
        <v>0</v>
      </c>
      <c r="KE99" s="28"/>
      <c r="KF99" s="29"/>
      <c r="KG99" s="29"/>
      <c r="KH99" s="29">
        <f>KH100+KH104</f>
        <v>0</v>
      </c>
      <c r="KI99" s="28"/>
      <c r="KJ99" s="29"/>
      <c r="KK99" s="29">
        <f>KK100+KK104</f>
        <v>0</v>
      </c>
      <c r="KL99" s="29">
        <f>KL100+KL104</f>
        <v>0</v>
      </c>
      <c r="KM99" s="28"/>
      <c r="KN99" s="29"/>
      <c r="KO99" s="29"/>
      <c r="KP99" s="29">
        <f>KP100+KP104</f>
        <v>0</v>
      </c>
      <c r="KQ99" s="28"/>
      <c r="KR99" s="29"/>
      <c r="KS99" s="29">
        <f>KS100+KS104</f>
        <v>0</v>
      </c>
      <c r="KT99" s="29">
        <f>KT100+KT104</f>
        <v>0</v>
      </c>
      <c r="KU99" s="28"/>
      <c r="KV99" s="29"/>
      <c r="KW99" s="29">
        <f>KW100+KW104</f>
        <v>59.863999999999997</v>
      </c>
      <c r="KX99" s="29">
        <f>KX100+KX104</f>
        <v>59.863999999999997</v>
      </c>
      <c r="KY99" s="28">
        <f t="shared" ref="KY99:KY100" si="187">KX99/KW99*100</f>
        <v>100</v>
      </c>
      <c r="KZ99" s="29"/>
      <c r="LA99" s="29">
        <f>LA100+LA104</f>
        <v>100</v>
      </c>
      <c r="LB99" s="29">
        <f>LB100+LB104</f>
        <v>100</v>
      </c>
      <c r="LC99" s="28">
        <f t="shared" si="176"/>
        <v>100</v>
      </c>
      <c r="LD99" s="29"/>
      <c r="LE99" s="29"/>
      <c r="LF99" s="29"/>
      <c r="LG99" s="28"/>
      <c r="LH99" s="29"/>
      <c r="LI99" s="29">
        <f>LI100+LI104</f>
        <v>0</v>
      </c>
      <c r="LJ99" s="29">
        <f>LJ100+LJ104</f>
        <v>0</v>
      </c>
      <c r="LK99" s="28"/>
      <c r="LL99" s="29"/>
      <c r="LM99" s="29">
        <f>LM100+LM104</f>
        <v>0</v>
      </c>
      <c r="LN99" s="29">
        <f>LN100+LN104</f>
        <v>0</v>
      </c>
      <c r="LO99" s="28"/>
      <c r="LP99" s="29"/>
      <c r="LQ99" s="29">
        <f>LQ100+LQ104</f>
        <v>0</v>
      </c>
      <c r="LR99" s="29">
        <f>LR100+LR104</f>
        <v>0</v>
      </c>
      <c r="LS99" s="28"/>
      <c r="LT99" s="29"/>
      <c r="LU99" s="29">
        <f>LU100+LU104</f>
        <v>0</v>
      </c>
      <c r="LV99" s="29">
        <f>LV100+LV104</f>
        <v>0</v>
      </c>
      <c r="LW99" s="28"/>
      <c r="LX99" s="29"/>
      <c r="LY99" s="29">
        <f>LY100+LY104</f>
        <v>0</v>
      </c>
      <c r="LZ99" s="29">
        <f>LZ100+LZ104</f>
        <v>0</v>
      </c>
      <c r="MA99" s="28"/>
    </row>
    <row r="100" spans="1:339" ht="31.5" x14ac:dyDescent="0.25">
      <c r="A100" s="22" t="s">
        <v>220</v>
      </c>
      <c r="B100" s="30">
        <f t="shared" si="152"/>
        <v>20437.899999999998</v>
      </c>
      <c r="C100" s="30">
        <f t="shared" si="142"/>
        <v>47018.201000000001</v>
      </c>
      <c r="D100" s="30">
        <f t="shared" si="162"/>
        <v>27353.1</v>
      </c>
      <c r="E100" s="30">
        <f t="shared" si="163"/>
        <v>19665.101000000002</v>
      </c>
      <c r="F100" s="30">
        <f t="shared" si="143"/>
        <v>44707.534919999998</v>
      </c>
      <c r="G100" s="27">
        <f t="shared" si="183"/>
        <v>95.085592322003137</v>
      </c>
      <c r="H100" s="27">
        <v>13952</v>
      </c>
      <c r="I100" s="27">
        <v>13952</v>
      </c>
      <c r="J100" s="27">
        <v>13952</v>
      </c>
      <c r="K100" s="27">
        <f>J100/I100*100</f>
        <v>100</v>
      </c>
      <c r="L100" s="27">
        <v>817.1</v>
      </c>
      <c r="M100" s="27">
        <v>817.1</v>
      </c>
      <c r="N100" s="27">
        <v>817.1</v>
      </c>
      <c r="O100" s="26">
        <f>N100/M100*100</f>
        <v>100</v>
      </c>
      <c r="P100" s="27">
        <v>331</v>
      </c>
      <c r="Q100" s="235">
        <v>331</v>
      </c>
      <c r="R100" s="235">
        <v>234.71045000000001</v>
      </c>
      <c r="S100" s="26">
        <f>R100/Q100*100</f>
        <v>70.909501510574017</v>
      </c>
      <c r="T100" s="254">
        <v>1839</v>
      </c>
      <c r="U100" s="273">
        <v>1839</v>
      </c>
      <c r="V100" s="273">
        <v>1231.9960100000001</v>
      </c>
      <c r="W100" s="26">
        <f>V100/U100*100</f>
        <v>66.992713974986401</v>
      </c>
      <c r="X100" s="292">
        <v>410</v>
      </c>
      <c r="Y100" s="309">
        <v>410</v>
      </c>
      <c r="Z100" s="309">
        <v>307.5</v>
      </c>
      <c r="AA100" s="26">
        <f>Z100/Y100*100</f>
        <v>75</v>
      </c>
      <c r="AB100" s="163"/>
      <c r="AC100" s="163"/>
      <c r="AD100" s="163"/>
      <c r="AE100" s="26"/>
      <c r="AF100" s="26"/>
      <c r="AG100" s="27"/>
      <c r="AH100" s="27"/>
      <c r="AI100" s="26"/>
      <c r="AJ100" s="27"/>
      <c r="AK100" s="27"/>
      <c r="AL100" s="27"/>
      <c r="AM100" s="26"/>
      <c r="AN100" s="326"/>
      <c r="AO100" s="326">
        <v>2000</v>
      </c>
      <c r="AP100" s="326">
        <v>2000</v>
      </c>
      <c r="AQ100" s="26">
        <f>AP100/AO100*100</f>
        <v>100</v>
      </c>
      <c r="AR100" s="26"/>
      <c r="AS100" s="326"/>
      <c r="AT100" s="326"/>
      <c r="AU100" s="26"/>
      <c r="AV100" s="26"/>
      <c r="AW100" s="326"/>
      <c r="AX100" s="326"/>
      <c r="AY100" s="26"/>
      <c r="AZ100" s="26"/>
      <c r="BA100" s="326"/>
      <c r="BB100" s="167"/>
      <c r="BC100" s="26"/>
      <c r="BD100" s="26"/>
      <c r="BE100" s="326"/>
      <c r="BF100" s="326"/>
      <c r="BG100" s="26"/>
      <c r="BH100" s="326"/>
      <c r="BI100" s="326"/>
      <c r="BJ100" s="326"/>
      <c r="BK100" s="26"/>
      <c r="BL100" s="326">
        <v>1838.8</v>
      </c>
      <c r="BM100" s="326">
        <v>1838.8</v>
      </c>
      <c r="BN100" s="326">
        <v>1516.1674699999999</v>
      </c>
      <c r="BO100" s="26">
        <f>BN100/BM100*100</f>
        <v>82.454180443767669</v>
      </c>
      <c r="BP100" s="26"/>
      <c r="BQ100" s="326"/>
      <c r="BR100" s="326"/>
      <c r="BS100" s="26"/>
      <c r="BT100" s="26"/>
      <c r="BU100" s="326"/>
      <c r="BV100" s="326"/>
      <c r="BW100" s="26"/>
      <c r="BX100" s="26"/>
      <c r="BY100" s="326"/>
      <c r="BZ100" s="326"/>
      <c r="CA100" s="26"/>
      <c r="CB100" s="26"/>
      <c r="CC100" s="326"/>
      <c r="CD100" s="326"/>
      <c r="CE100" s="26"/>
      <c r="CF100" s="26"/>
      <c r="CG100" s="326"/>
      <c r="CH100" s="326"/>
      <c r="CI100" s="26"/>
      <c r="CJ100" s="163"/>
      <c r="CK100" s="163"/>
      <c r="CL100" s="163"/>
      <c r="CM100" s="26"/>
      <c r="CN100" s="26"/>
      <c r="CO100" s="326"/>
      <c r="CP100" s="326"/>
      <c r="CQ100" s="26"/>
      <c r="CR100" s="26"/>
      <c r="CS100" s="326"/>
      <c r="CT100" s="326"/>
      <c r="CU100" s="326"/>
      <c r="CV100" s="326"/>
      <c r="CW100" s="326"/>
      <c r="CX100" s="326"/>
      <c r="CY100" s="26"/>
      <c r="CZ100" s="26"/>
      <c r="DA100" s="326"/>
      <c r="DB100" s="326"/>
      <c r="DC100" s="26"/>
      <c r="DD100" s="26"/>
      <c r="DE100" s="326"/>
      <c r="DF100" s="326"/>
      <c r="DG100" s="26"/>
      <c r="DH100" s="26"/>
      <c r="DI100" s="326"/>
      <c r="DJ100" s="326"/>
      <c r="DK100" s="26"/>
      <c r="DL100" s="26"/>
      <c r="DM100" s="326">
        <v>634.4</v>
      </c>
      <c r="DN100" s="326">
        <v>417.44067000000001</v>
      </c>
      <c r="DO100" s="26">
        <f>DN100/DM100*100</f>
        <v>65.800862232030269</v>
      </c>
      <c r="DP100" s="26"/>
      <c r="DQ100" s="326"/>
      <c r="DR100" s="326"/>
      <c r="DS100" s="26"/>
      <c r="DT100" s="26"/>
      <c r="DU100" s="326"/>
      <c r="DV100" s="326"/>
      <c r="DW100" s="26"/>
      <c r="DX100" s="26"/>
      <c r="DY100" s="326">
        <v>19275.237000000001</v>
      </c>
      <c r="DZ100" s="326">
        <v>19275.237000000001</v>
      </c>
      <c r="EA100" s="26">
        <f>DZ100/DY100*100</f>
        <v>100</v>
      </c>
      <c r="EB100" s="26"/>
      <c r="EC100" s="326"/>
      <c r="ED100" s="326"/>
      <c r="EE100" s="26"/>
      <c r="EF100" s="326">
        <v>1250</v>
      </c>
      <c r="EG100" s="326">
        <v>1250</v>
      </c>
      <c r="EH100" s="326">
        <v>1250</v>
      </c>
      <c r="EI100" s="26">
        <f>EH100/EG100*100</f>
        <v>100</v>
      </c>
      <c r="EJ100" s="326"/>
      <c r="EK100" s="326"/>
      <c r="EL100" s="326">
        <v>0</v>
      </c>
      <c r="EM100" s="26"/>
      <c r="EN100" s="326"/>
      <c r="EO100" s="326"/>
      <c r="EP100" s="326">
        <v>0</v>
      </c>
      <c r="EQ100" s="26"/>
      <c r="ER100" s="26"/>
      <c r="ES100" s="326"/>
      <c r="ET100" s="326"/>
      <c r="EU100" s="26"/>
      <c r="EV100" s="26"/>
      <c r="EW100" s="326"/>
      <c r="EX100" s="326"/>
      <c r="EY100" s="26"/>
      <c r="EZ100" s="26"/>
      <c r="FA100" s="326">
        <v>2277</v>
      </c>
      <c r="FB100" s="326">
        <v>2277</v>
      </c>
      <c r="FC100" s="26">
        <f>FB100/FA100*100</f>
        <v>100</v>
      </c>
      <c r="FD100" s="26"/>
      <c r="FE100" s="326"/>
      <c r="FF100" s="326"/>
      <c r="FG100" s="26"/>
      <c r="FH100" s="326"/>
      <c r="FI100" s="326">
        <v>1274.8</v>
      </c>
      <c r="FJ100" s="326">
        <v>828.52</v>
      </c>
      <c r="FK100" s="26">
        <f>FJ100/FI100*100</f>
        <v>64.992155632256043</v>
      </c>
      <c r="FL100" s="326"/>
      <c r="FM100" s="326"/>
      <c r="FN100" s="326"/>
      <c r="FO100" s="26"/>
      <c r="FP100" s="326"/>
      <c r="FQ100" s="326"/>
      <c r="FR100" s="326"/>
      <c r="FS100" s="26"/>
      <c r="FT100" s="326"/>
      <c r="FU100" s="326">
        <v>230</v>
      </c>
      <c r="FV100" s="326">
        <v>230</v>
      </c>
      <c r="FW100" s="26">
        <f t="shared" si="149"/>
        <v>100</v>
      </c>
      <c r="FX100" s="326"/>
      <c r="FY100" s="326"/>
      <c r="FZ100" s="326"/>
      <c r="GA100" s="26"/>
      <c r="GB100" s="326"/>
      <c r="GC100" s="326"/>
      <c r="GD100" s="326"/>
      <c r="GE100" s="26"/>
      <c r="GF100" s="326"/>
      <c r="GG100" s="326"/>
      <c r="GH100" s="326"/>
      <c r="GI100" s="26"/>
      <c r="GJ100" s="326"/>
      <c r="GK100" s="326"/>
      <c r="GL100" s="326"/>
      <c r="GM100" s="26"/>
      <c r="GN100" s="326"/>
      <c r="GO100" s="326"/>
      <c r="GP100" s="326"/>
      <c r="GQ100" s="26"/>
      <c r="GR100" s="326"/>
      <c r="GS100" s="326"/>
      <c r="GT100" s="326"/>
      <c r="GU100" s="26"/>
      <c r="GV100" s="326"/>
      <c r="GW100" s="326"/>
      <c r="GX100" s="326"/>
      <c r="GY100" s="26"/>
      <c r="GZ100" s="326"/>
      <c r="HA100" s="326"/>
      <c r="HB100" s="326"/>
      <c r="HC100" s="26"/>
      <c r="HD100" s="326"/>
      <c r="HE100" s="326"/>
      <c r="HF100" s="326"/>
      <c r="HG100" s="26"/>
      <c r="HH100" s="326"/>
      <c r="HI100" s="326"/>
      <c r="HJ100" s="326"/>
      <c r="HK100" s="26"/>
      <c r="HL100" s="326"/>
      <c r="HM100" s="326"/>
      <c r="HN100" s="326"/>
      <c r="HO100" s="26"/>
      <c r="HP100" s="326"/>
      <c r="HQ100" s="326"/>
      <c r="HR100" s="326"/>
      <c r="HS100" s="26"/>
      <c r="HT100" s="326"/>
      <c r="HU100" s="326"/>
      <c r="HV100" s="326"/>
      <c r="HW100" s="26"/>
      <c r="HX100" s="326"/>
      <c r="HY100" s="326"/>
      <c r="HZ100" s="326"/>
      <c r="IA100" s="26"/>
      <c r="IB100" s="326"/>
      <c r="IC100" s="326"/>
      <c r="ID100" s="326"/>
      <c r="IE100" s="26"/>
      <c r="IF100" s="326"/>
      <c r="IG100" s="326"/>
      <c r="IH100" s="326"/>
      <c r="II100" s="26"/>
      <c r="IJ100" s="326"/>
      <c r="IK100" s="326"/>
      <c r="IL100" s="326"/>
      <c r="IM100" s="26"/>
      <c r="IN100" s="326"/>
      <c r="IO100" s="326"/>
      <c r="IP100" s="326"/>
      <c r="IQ100" s="26"/>
      <c r="IR100" s="326"/>
      <c r="IS100" s="326"/>
      <c r="IT100" s="326"/>
      <c r="IU100" s="26"/>
      <c r="IV100" s="326"/>
      <c r="IW100" s="326"/>
      <c r="IX100" s="326"/>
      <c r="IY100" s="26"/>
      <c r="IZ100" s="326"/>
      <c r="JA100" s="326"/>
      <c r="JB100" s="326"/>
      <c r="JC100" s="26"/>
      <c r="JD100" s="326"/>
      <c r="JE100" s="326">
        <v>442.7</v>
      </c>
      <c r="JF100" s="326">
        <v>209.99932000000001</v>
      </c>
      <c r="JG100" s="26">
        <f t="shared" si="186"/>
        <v>47.436033431217531</v>
      </c>
      <c r="JH100" s="326"/>
      <c r="JI100" s="326"/>
      <c r="JJ100" s="326"/>
      <c r="JK100" s="26"/>
      <c r="JL100" s="326"/>
      <c r="JM100" s="326"/>
      <c r="JN100" s="326"/>
      <c r="JO100" s="26"/>
      <c r="JP100" s="326"/>
      <c r="JQ100" s="326"/>
      <c r="JR100" s="326"/>
      <c r="JS100" s="26"/>
      <c r="JT100" s="326"/>
      <c r="JU100" s="326"/>
      <c r="JV100" s="326"/>
      <c r="JW100" s="26"/>
      <c r="JX100" s="326"/>
      <c r="JY100" s="326"/>
      <c r="JZ100" s="326"/>
      <c r="KA100" s="26"/>
      <c r="KB100" s="326"/>
      <c r="KC100" s="326">
        <v>286.3</v>
      </c>
      <c r="KD100" s="326"/>
      <c r="KE100" s="26"/>
      <c r="KF100" s="326"/>
      <c r="KG100" s="326"/>
      <c r="KH100" s="326"/>
      <c r="KI100" s="26"/>
      <c r="KJ100" s="326"/>
      <c r="KK100" s="326"/>
      <c r="KL100" s="326"/>
      <c r="KM100" s="26"/>
      <c r="KN100" s="326"/>
      <c r="KO100" s="326"/>
      <c r="KP100" s="326"/>
      <c r="KQ100" s="26"/>
      <c r="KR100" s="326"/>
      <c r="KS100" s="326"/>
      <c r="KT100" s="326"/>
      <c r="KU100" s="26"/>
      <c r="KV100" s="326"/>
      <c r="KW100" s="326">
        <v>59.863999999999997</v>
      </c>
      <c r="KX100" s="326">
        <v>59.863999999999997</v>
      </c>
      <c r="KY100" s="26">
        <f t="shared" si="187"/>
        <v>100</v>
      </c>
      <c r="KZ100" s="326"/>
      <c r="LA100" s="326">
        <v>100</v>
      </c>
      <c r="LB100" s="326">
        <v>100</v>
      </c>
      <c r="LC100" s="26">
        <f t="shared" si="176"/>
        <v>100</v>
      </c>
      <c r="LD100" s="326"/>
      <c r="LE100" s="326"/>
      <c r="LF100" s="326"/>
      <c r="LG100" s="26"/>
      <c r="LH100" s="326"/>
      <c r="LI100" s="326"/>
      <c r="LJ100" s="326"/>
      <c r="LK100" s="26"/>
      <c r="LL100" s="326"/>
      <c r="LM100" s="326"/>
      <c r="LN100" s="326"/>
      <c r="LO100" s="26"/>
      <c r="LP100" s="326"/>
      <c r="LQ100" s="326"/>
      <c r="LR100" s="326"/>
      <c r="LS100" s="26"/>
      <c r="LT100" s="326"/>
      <c r="LU100" s="326"/>
      <c r="LV100" s="326"/>
      <c r="LW100" s="26"/>
      <c r="LX100" s="326"/>
      <c r="LY100" s="326"/>
      <c r="LZ100" s="326"/>
      <c r="MA100" s="26"/>
    </row>
    <row r="101" spans="1:339" ht="15.75" x14ac:dyDescent="0.25">
      <c r="A101" s="22" t="s">
        <v>425</v>
      </c>
      <c r="B101" s="30"/>
      <c r="C101" s="30">
        <f t="shared" si="142"/>
        <v>4837.9925499999999</v>
      </c>
      <c r="D101" s="30"/>
      <c r="E101" s="30">
        <f t="shared" si="163"/>
        <v>4837.9925499999999</v>
      </c>
      <c r="F101" s="30">
        <f t="shared" si="143"/>
        <v>0</v>
      </c>
      <c r="G101" s="27">
        <f t="shared" si="183"/>
        <v>0</v>
      </c>
      <c r="H101" s="27"/>
      <c r="I101" s="27"/>
      <c r="J101" s="27"/>
      <c r="K101" s="27"/>
      <c r="L101" s="27"/>
      <c r="M101" s="27"/>
      <c r="N101" s="27"/>
      <c r="O101" s="26"/>
      <c r="P101" s="27"/>
      <c r="Q101" s="326"/>
      <c r="R101" s="326"/>
      <c r="S101" s="26"/>
      <c r="T101" s="326"/>
      <c r="U101" s="326"/>
      <c r="V101" s="326"/>
      <c r="W101" s="26"/>
      <c r="X101" s="326"/>
      <c r="Y101" s="326"/>
      <c r="Z101" s="326"/>
      <c r="AA101" s="26"/>
      <c r="AB101" s="326"/>
      <c r="AC101" s="326"/>
      <c r="AD101" s="326"/>
      <c r="AE101" s="26"/>
      <c r="AF101" s="26"/>
      <c r="AG101" s="27"/>
      <c r="AH101" s="27"/>
      <c r="AI101" s="26"/>
      <c r="AJ101" s="27"/>
      <c r="AK101" s="27"/>
      <c r="AL101" s="27"/>
      <c r="AM101" s="26"/>
      <c r="AN101" s="326"/>
      <c r="AO101" s="326"/>
      <c r="AP101" s="326"/>
      <c r="AQ101" s="26"/>
      <c r="AR101" s="26"/>
      <c r="AS101" s="326"/>
      <c r="AT101" s="326"/>
      <c r="AU101" s="26"/>
      <c r="AV101" s="26"/>
      <c r="AW101" s="326"/>
      <c r="AX101" s="326"/>
      <c r="AY101" s="26"/>
      <c r="AZ101" s="26"/>
      <c r="BA101" s="326"/>
      <c r="BB101" s="167"/>
      <c r="BC101" s="26"/>
      <c r="BD101" s="26"/>
      <c r="BE101" s="326"/>
      <c r="BF101" s="326"/>
      <c r="BG101" s="26"/>
      <c r="BH101" s="326"/>
      <c r="BI101" s="326"/>
      <c r="BJ101" s="326"/>
      <c r="BK101" s="26"/>
      <c r="BL101" s="326"/>
      <c r="BM101" s="326"/>
      <c r="BN101" s="326"/>
      <c r="BO101" s="26"/>
      <c r="BP101" s="26"/>
      <c r="BQ101" s="326"/>
      <c r="BR101" s="326"/>
      <c r="BS101" s="26"/>
      <c r="BT101" s="26"/>
      <c r="BU101" s="326"/>
      <c r="BV101" s="326"/>
      <c r="BW101" s="26"/>
      <c r="BX101" s="26"/>
      <c r="BY101" s="326"/>
      <c r="BZ101" s="326"/>
      <c r="CA101" s="26"/>
      <c r="CB101" s="26"/>
      <c r="CC101" s="326"/>
      <c r="CD101" s="326"/>
      <c r="CE101" s="26"/>
      <c r="CF101" s="26"/>
      <c r="CG101" s="326"/>
      <c r="CH101" s="326"/>
      <c r="CI101" s="26"/>
      <c r="CJ101" s="326"/>
      <c r="CK101" s="326"/>
      <c r="CL101" s="326"/>
      <c r="CM101" s="26"/>
      <c r="CN101" s="26"/>
      <c r="CO101" s="326"/>
      <c r="CP101" s="326"/>
      <c r="CQ101" s="26"/>
      <c r="CR101" s="26"/>
      <c r="CS101" s="326"/>
      <c r="CT101" s="326"/>
      <c r="CU101" s="326"/>
      <c r="CV101" s="326"/>
      <c r="CW101" s="326"/>
      <c r="CX101" s="326"/>
      <c r="CY101" s="26"/>
      <c r="CZ101" s="26"/>
      <c r="DA101" s="326"/>
      <c r="DB101" s="326"/>
      <c r="DC101" s="26"/>
      <c r="DD101" s="26"/>
      <c r="DE101" s="326"/>
      <c r="DF101" s="326"/>
      <c r="DG101" s="26"/>
      <c r="DH101" s="26"/>
      <c r="DI101" s="326"/>
      <c r="DJ101" s="326"/>
      <c r="DK101" s="26"/>
      <c r="DL101" s="26"/>
      <c r="DM101" s="326"/>
      <c r="DN101" s="326"/>
      <c r="DO101" s="26"/>
      <c r="DP101" s="26"/>
      <c r="DQ101" s="326"/>
      <c r="DR101" s="326"/>
      <c r="DS101" s="26"/>
      <c r="DT101" s="26"/>
      <c r="DU101" s="326"/>
      <c r="DV101" s="326"/>
      <c r="DW101" s="26"/>
      <c r="DX101" s="26"/>
      <c r="DY101" s="326"/>
      <c r="DZ101" s="326"/>
      <c r="EA101" s="26"/>
      <c r="EB101" s="26"/>
      <c r="EC101" s="326"/>
      <c r="ED101" s="326"/>
      <c r="EE101" s="26"/>
      <c r="EF101" s="326"/>
      <c r="EG101" s="326"/>
      <c r="EH101" s="326"/>
      <c r="EI101" s="26"/>
      <c r="EJ101" s="326"/>
      <c r="EK101" s="326"/>
      <c r="EL101" s="326"/>
      <c r="EM101" s="26"/>
      <c r="EN101" s="326"/>
      <c r="EO101" s="326"/>
      <c r="EP101" s="326"/>
      <c r="EQ101" s="26"/>
      <c r="ER101" s="26"/>
      <c r="ES101" s="326"/>
      <c r="ET101" s="326"/>
      <c r="EU101" s="26"/>
      <c r="EV101" s="26"/>
      <c r="EW101" s="326"/>
      <c r="EX101" s="326"/>
      <c r="EY101" s="26"/>
      <c r="EZ101" s="26"/>
      <c r="FA101" s="326"/>
      <c r="FB101" s="326"/>
      <c r="FC101" s="26"/>
      <c r="FD101" s="26"/>
      <c r="FE101" s="326"/>
      <c r="FF101" s="326"/>
      <c r="FG101" s="26"/>
      <c r="FH101" s="326"/>
      <c r="FI101" s="326"/>
      <c r="FJ101" s="326"/>
      <c r="FK101" s="26"/>
      <c r="FL101" s="326"/>
      <c r="FM101" s="326"/>
      <c r="FN101" s="326"/>
      <c r="FO101" s="26"/>
      <c r="FP101" s="326"/>
      <c r="FQ101" s="326">
        <v>4837.9925499999999</v>
      </c>
      <c r="FR101" s="326"/>
      <c r="FS101" s="26"/>
      <c r="FT101" s="326"/>
      <c r="FU101" s="326"/>
      <c r="FV101" s="326"/>
      <c r="FW101" s="26"/>
      <c r="FX101" s="326"/>
      <c r="FY101" s="326"/>
      <c r="FZ101" s="326"/>
      <c r="GA101" s="26"/>
      <c r="GB101" s="326"/>
      <c r="GC101" s="326"/>
      <c r="GD101" s="326"/>
      <c r="GE101" s="26"/>
      <c r="GF101" s="326"/>
      <c r="GG101" s="326"/>
      <c r="GH101" s="326"/>
      <c r="GI101" s="26"/>
      <c r="GJ101" s="326"/>
      <c r="GK101" s="326"/>
      <c r="GL101" s="326"/>
      <c r="GM101" s="26"/>
      <c r="GN101" s="326"/>
      <c r="GO101" s="326"/>
      <c r="GP101" s="326"/>
      <c r="GQ101" s="26"/>
      <c r="GR101" s="326"/>
      <c r="GS101" s="326"/>
      <c r="GT101" s="326"/>
      <c r="GU101" s="26"/>
      <c r="GV101" s="326"/>
      <c r="GW101" s="326"/>
      <c r="GX101" s="326"/>
      <c r="GY101" s="26"/>
      <c r="GZ101" s="326"/>
      <c r="HA101" s="326"/>
      <c r="HB101" s="326"/>
      <c r="HC101" s="26"/>
      <c r="HD101" s="326"/>
      <c r="HE101" s="326"/>
      <c r="HF101" s="326"/>
      <c r="HG101" s="26"/>
      <c r="HH101" s="326"/>
      <c r="HI101" s="326"/>
      <c r="HJ101" s="326"/>
      <c r="HK101" s="26"/>
      <c r="HL101" s="326"/>
      <c r="HM101" s="326"/>
      <c r="HN101" s="326"/>
      <c r="HO101" s="26"/>
      <c r="HP101" s="326"/>
      <c r="HQ101" s="326"/>
      <c r="HR101" s="326"/>
      <c r="HS101" s="26"/>
      <c r="HT101" s="326"/>
      <c r="HU101" s="326"/>
      <c r="HV101" s="326"/>
      <c r="HW101" s="26"/>
      <c r="HX101" s="326"/>
      <c r="HY101" s="326"/>
      <c r="HZ101" s="326"/>
      <c r="IA101" s="26"/>
      <c r="IB101" s="326"/>
      <c r="IC101" s="326"/>
      <c r="ID101" s="326"/>
      <c r="IE101" s="26"/>
      <c r="IF101" s="326"/>
      <c r="IG101" s="326"/>
      <c r="IH101" s="326"/>
      <c r="II101" s="26"/>
      <c r="IJ101" s="326"/>
      <c r="IK101" s="326"/>
      <c r="IL101" s="326"/>
      <c r="IM101" s="26"/>
      <c r="IN101" s="326"/>
      <c r="IO101" s="326"/>
      <c r="IP101" s="326"/>
      <c r="IQ101" s="26"/>
      <c r="IR101" s="326"/>
      <c r="IS101" s="326"/>
      <c r="IT101" s="326"/>
      <c r="IU101" s="26"/>
      <c r="IV101" s="326"/>
      <c r="IW101" s="326"/>
      <c r="IX101" s="326"/>
      <c r="IY101" s="26"/>
      <c r="IZ101" s="326"/>
      <c r="JA101" s="326"/>
      <c r="JB101" s="326"/>
      <c r="JC101" s="26"/>
      <c r="JD101" s="326"/>
      <c r="JE101" s="326"/>
      <c r="JF101" s="326"/>
      <c r="JG101" s="26"/>
      <c r="JH101" s="326"/>
      <c r="JI101" s="326"/>
      <c r="JJ101" s="326"/>
      <c r="JK101" s="26"/>
      <c r="JL101" s="326"/>
      <c r="JM101" s="326"/>
      <c r="JN101" s="326"/>
      <c r="JO101" s="26"/>
      <c r="JP101" s="326"/>
      <c r="JQ101" s="326"/>
      <c r="JR101" s="326"/>
      <c r="JS101" s="26"/>
      <c r="JT101" s="326"/>
      <c r="JU101" s="326"/>
      <c r="JV101" s="326"/>
      <c r="JW101" s="26"/>
      <c r="JX101" s="326"/>
      <c r="JY101" s="326"/>
      <c r="JZ101" s="326"/>
      <c r="KA101" s="26"/>
      <c r="KB101" s="326"/>
      <c r="KC101" s="326"/>
      <c r="KD101" s="326"/>
      <c r="KE101" s="26"/>
      <c r="KF101" s="326"/>
      <c r="KG101" s="326"/>
      <c r="KH101" s="326"/>
      <c r="KI101" s="26"/>
      <c r="KJ101" s="326"/>
      <c r="KK101" s="326"/>
      <c r="KL101" s="326"/>
      <c r="KM101" s="26"/>
      <c r="KN101" s="326"/>
      <c r="KO101" s="326"/>
      <c r="KP101" s="326"/>
      <c r="KQ101" s="26"/>
      <c r="KR101" s="326"/>
      <c r="KS101" s="326"/>
      <c r="KT101" s="326"/>
      <c r="KU101" s="26"/>
      <c r="KV101" s="326"/>
      <c r="KW101" s="326"/>
      <c r="KX101" s="326"/>
      <c r="KY101" s="26"/>
      <c r="KZ101" s="326"/>
      <c r="LA101" s="326"/>
      <c r="LB101" s="326"/>
      <c r="LC101" s="26"/>
      <c r="LD101" s="326"/>
      <c r="LE101" s="326"/>
      <c r="LF101" s="326"/>
      <c r="LG101" s="26"/>
      <c r="LH101" s="326"/>
      <c r="LI101" s="326"/>
      <c r="LJ101" s="326"/>
      <c r="LK101" s="26"/>
      <c r="LL101" s="326"/>
      <c r="LM101" s="326"/>
      <c r="LN101" s="326"/>
      <c r="LO101" s="26"/>
      <c r="LP101" s="326"/>
      <c r="LQ101" s="326"/>
      <c r="LR101" s="326"/>
      <c r="LS101" s="26"/>
      <c r="LT101" s="326"/>
      <c r="LU101" s="326"/>
      <c r="LV101" s="326"/>
      <c r="LW101" s="26"/>
      <c r="LX101" s="326"/>
      <c r="LY101" s="326"/>
      <c r="LZ101" s="326"/>
      <c r="MA101" s="26"/>
    </row>
    <row r="102" spans="1:339" ht="15.75" x14ac:dyDescent="0.25">
      <c r="A102" s="22" t="s">
        <v>423</v>
      </c>
      <c r="B102" s="30">
        <f t="shared" si="152"/>
        <v>0</v>
      </c>
      <c r="C102" s="30">
        <f t="shared" si="142"/>
        <v>0</v>
      </c>
      <c r="D102" s="30">
        <f t="shared" si="162"/>
        <v>0</v>
      </c>
      <c r="E102" s="30">
        <f t="shared" si="163"/>
        <v>0</v>
      </c>
      <c r="F102" s="30">
        <f t="shared" si="143"/>
        <v>0</v>
      </c>
      <c r="G102" s="27"/>
      <c r="H102" s="27"/>
      <c r="I102" s="27"/>
      <c r="J102" s="27"/>
      <c r="K102" s="27"/>
      <c r="L102" s="27"/>
      <c r="M102" s="27"/>
      <c r="N102" s="27"/>
      <c r="O102" s="26"/>
      <c r="P102" s="27"/>
      <c r="Q102" s="27"/>
      <c r="R102" s="27"/>
      <c r="S102" s="26"/>
      <c r="T102" s="144"/>
      <c r="U102" s="144"/>
      <c r="V102" s="144"/>
      <c r="W102" s="26"/>
      <c r="X102" s="292"/>
      <c r="Y102" s="292"/>
      <c r="Z102" s="292"/>
      <c r="AA102" s="26"/>
      <c r="AB102" s="163"/>
      <c r="AC102" s="163"/>
      <c r="AD102" s="163"/>
      <c r="AE102" s="26"/>
      <c r="AF102" s="26"/>
      <c r="AG102" s="27"/>
      <c r="AH102" s="27"/>
      <c r="AI102" s="26"/>
      <c r="AJ102" s="27"/>
      <c r="AK102" s="27"/>
      <c r="AL102" s="27"/>
      <c r="AM102" s="26"/>
      <c r="AN102" s="326"/>
      <c r="AO102" s="326"/>
      <c r="AP102" s="326"/>
      <c r="AQ102" s="26"/>
      <c r="AR102" s="26"/>
      <c r="AS102" s="326"/>
      <c r="AT102" s="326"/>
      <c r="AU102" s="26"/>
      <c r="AV102" s="26"/>
      <c r="AW102" s="326"/>
      <c r="AX102" s="326"/>
      <c r="AY102" s="26"/>
      <c r="AZ102" s="26"/>
      <c r="BA102" s="326"/>
      <c r="BB102" s="167"/>
      <c r="BC102" s="26"/>
      <c r="BD102" s="26"/>
      <c r="BE102" s="326"/>
      <c r="BF102" s="326"/>
      <c r="BG102" s="26"/>
      <c r="BH102" s="326"/>
      <c r="BI102" s="326"/>
      <c r="BJ102" s="326"/>
      <c r="BK102" s="26"/>
      <c r="BL102" s="326"/>
      <c r="BM102" s="326"/>
      <c r="BN102" s="326"/>
      <c r="BO102" s="26"/>
      <c r="BP102" s="26"/>
      <c r="BQ102" s="326"/>
      <c r="BR102" s="326"/>
      <c r="BS102" s="26"/>
      <c r="BT102" s="26"/>
      <c r="BU102" s="326"/>
      <c r="BV102" s="326"/>
      <c r="BW102" s="26"/>
      <c r="BX102" s="26"/>
      <c r="BY102" s="326"/>
      <c r="BZ102" s="326"/>
      <c r="CA102" s="26"/>
      <c r="CB102" s="26"/>
      <c r="CC102" s="326"/>
      <c r="CD102" s="326"/>
      <c r="CE102" s="26"/>
      <c r="CF102" s="26"/>
      <c r="CG102" s="326"/>
      <c r="CH102" s="326"/>
      <c r="CI102" s="26"/>
      <c r="CJ102" s="163"/>
      <c r="CK102" s="163"/>
      <c r="CL102" s="163"/>
      <c r="CM102" s="26"/>
      <c r="CN102" s="26"/>
      <c r="CO102" s="326"/>
      <c r="CP102" s="326"/>
      <c r="CQ102" s="26"/>
      <c r="CR102" s="26"/>
      <c r="CS102" s="326"/>
      <c r="CT102" s="326"/>
      <c r="CU102" s="326"/>
      <c r="CV102" s="326"/>
      <c r="CW102" s="326"/>
      <c r="CX102" s="326"/>
      <c r="CY102" s="26"/>
      <c r="CZ102" s="26"/>
      <c r="DA102" s="326"/>
      <c r="DB102" s="326"/>
      <c r="DC102" s="26"/>
      <c r="DD102" s="26"/>
      <c r="DE102" s="326"/>
      <c r="DF102" s="326"/>
      <c r="DG102" s="26"/>
      <c r="DH102" s="26"/>
      <c r="DI102" s="326"/>
      <c r="DJ102" s="326"/>
      <c r="DK102" s="26"/>
      <c r="DL102" s="26"/>
      <c r="DM102" s="326"/>
      <c r="DN102" s="326"/>
      <c r="DO102" s="26"/>
      <c r="DP102" s="26"/>
      <c r="DQ102" s="326"/>
      <c r="DR102" s="326"/>
      <c r="DS102" s="26"/>
      <c r="DT102" s="26"/>
      <c r="DU102" s="326"/>
      <c r="DV102" s="326"/>
      <c r="DW102" s="26"/>
      <c r="DX102" s="26"/>
      <c r="DY102" s="326"/>
      <c r="DZ102" s="326"/>
      <c r="EA102" s="26"/>
      <c r="EB102" s="26"/>
      <c r="EC102" s="326"/>
      <c r="ED102" s="326"/>
      <c r="EE102" s="26"/>
      <c r="EF102" s="326"/>
      <c r="EG102" s="326"/>
      <c r="EH102" s="326"/>
      <c r="EI102" s="26"/>
      <c r="EJ102" s="326"/>
      <c r="EK102" s="326"/>
      <c r="EL102" s="326"/>
      <c r="EM102" s="26"/>
      <c r="EN102" s="326"/>
      <c r="EO102" s="326"/>
      <c r="EP102" s="326"/>
      <c r="EQ102" s="26"/>
      <c r="ER102" s="26"/>
      <c r="ES102" s="326"/>
      <c r="ET102" s="326"/>
      <c r="EU102" s="26"/>
      <c r="EV102" s="26"/>
      <c r="EW102" s="326"/>
      <c r="EX102" s="326"/>
      <c r="EY102" s="26"/>
      <c r="EZ102" s="26"/>
      <c r="FA102" s="326"/>
      <c r="FB102" s="326"/>
      <c r="FC102" s="26"/>
      <c r="FD102" s="26"/>
      <c r="FE102" s="326"/>
      <c r="FF102" s="326"/>
      <c r="FG102" s="26"/>
      <c r="FH102" s="326"/>
      <c r="FI102" s="326"/>
      <c r="FJ102" s="326"/>
      <c r="FK102" s="26"/>
      <c r="FL102" s="326"/>
      <c r="FM102" s="326"/>
      <c r="FN102" s="326"/>
      <c r="FO102" s="26"/>
      <c r="FP102" s="326"/>
      <c r="FQ102" s="326"/>
      <c r="FR102" s="326"/>
      <c r="FS102" s="26"/>
      <c r="FT102" s="326"/>
      <c r="FU102" s="326"/>
      <c r="FV102" s="326"/>
      <c r="FW102" s="26"/>
      <c r="FX102" s="326"/>
      <c r="FY102" s="326"/>
      <c r="FZ102" s="326"/>
      <c r="GA102" s="26"/>
      <c r="GB102" s="326"/>
      <c r="GC102" s="326"/>
      <c r="GD102" s="326"/>
      <c r="GE102" s="26"/>
      <c r="GF102" s="326"/>
      <c r="GG102" s="326"/>
      <c r="GH102" s="326"/>
      <c r="GI102" s="26"/>
      <c r="GJ102" s="326"/>
      <c r="GK102" s="326"/>
      <c r="GL102" s="326"/>
      <c r="GM102" s="26"/>
      <c r="GN102" s="326"/>
      <c r="GO102" s="326"/>
      <c r="GP102" s="326"/>
      <c r="GQ102" s="26"/>
      <c r="GR102" s="326"/>
      <c r="GS102" s="326"/>
      <c r="GT102" s="326"/>
      <c r="GU102" s="26"/>
      <c r="GV102" s="326"/>
      <c r="GW102" s="326"/>
      <c r="GX102" s="326"/>
      <c r="GY102" s="26"/>
      <c r="GZ102" s="326"/>
      <c r="HA102" s="326"/>
      <c r="HB102" s="326"/>
      <c r="HC102" s="26"/>
      <c r="HD102" s="326"/>
      <c r="HE102" s="326"/>
      <c r="HF102" s="326"/>
      <c r="HG102" s="26"/>
      <c r="HH102" s="326"/>
      <c r="HI102" s="326"/>
      <c r="HJ102" s="326"/>
      <c r="HK102" s="26"/>
      <c r="HL102" s="326"/>
      <c r="HM102" s="326"/>
      <c r="HN102" s="326"/>
      <c r="HO102" s="26"/>
      <c r="HP102" s="326"/>
      <c r="HQ102" s="326"/>
      <c r="HR102" s="326"/>
      <c r="HS102" s="26"/>
      <c r="HT102" s="326"/>
      <c r="HU102" s="326"/>
      <c r="HV102" s="326"/>
      <c r="HW102" s="26"/>
      <c r="HX102" s="326"/>
      <c r="HY102" s="326"/>
      <c r="HZ102" s="326"/>
      <c r="IA102" s="26"/>
      <c r="IB102" s="326"/>
      <c r="IC102" s="326"/>
      <c r="ID102" s="326"/>
      <c r="IE102" s="26"/>
      <c r="IF102" s="326"/>
      <c r="IG102" s="326"/>
      <c r="IH102" s="326"/>
      <c r="II102" s="26"/>
      <c r="IJ102" s="326"/>
      <c r="IK102" s="326"/>
      <c r="IL102" s="326"/>
      <c r="IM102" s="26"/>
      <c r="IN102" s="326"/>
      <c r="IO102" s="326"/>
      <c r="IP102" s="326"/>
      <c r="IQ102" s="26"/>
      <c r="IR102" s="326"/>
      <c r="IS102" s="326"/>
      <c r="IT102" s="326"/>
      <c r="IU102" s="26"/>
      <c r="IV102" s="326"/>
      <c r="IW102" s="326"/>
      <c r="IX102" s="326"/>
      <c r="IY102" s="26"/>
      <c r="IZ102" s="326"/>
      <c r="JA102" s="326"/>
      <c r="JB102" s="326"/>
      <c r="JC102" s="26"/>
      <c r="JD102" s="326"/>
      <c r="JE102" s="326"/>
      <c r="JF102" s="326"/>
      <c r="JG102" s="26"/>
      <c r="JH102" s="326"/>
      <c r="JI102" s="326"/>
      <c r="JJ102" s="326"/>
      <c r="JK102" s="26"/>
      <c r="JL102" s="326"/>
      <c r="JM102" s="326"/>
      <c r="JN102" s="326"/>
      <c r="JO102" s="26"/>
      <c r="JP102" s="326"/>
      <c r="JQ102" s="326"/>
      <c r="JR102" s="326"/>
      <c r="JS102" s="26"/>
      <c r="JT102" s="326"/>
      <c r="JU102" s="326"/>
      <c r="JV102" s="326"/>
      <c r="JW102" s="26"/>
      <c r="JX102" s="326"/>
      <c r="JY102" s="326"/>
      <c r="JZ102" s="326"/>
      <c r="KA102" s="26"/>
      <c r="KB102" s="326"/>
      <c r="KC102" s="326"/>
      <c r="KD102" s="326"/>
      <c r="KE102" s="26"/>
      <c r="KF102" s="326"/>
      <c r="KG102" s="326"/>
      <c r="KH102" s="326"/>
      <c r="KI102" s="26"/>
      <c r="KJ102" s="326"/>
      <c r="KK102" s="326"/>
      <c r="KL102" s="326"/>
      <c r="KM102" s="26"/>
      <c r="KN102" s="326"/>
      <c r="KO102" s="326"/>
      <c r="KP102" s="326"/>
      <c r="KQ102" s="26"/>
      <c r="KR102" s="326"/>
      <c r="KS102" s="326"/>
      <c r="KT102" s="326"/>
      <c r="KU102" s="26"/>
      <c r="KV102" s="326"/>
      <c r="KW102" s="326"/>
      <c r="KX102" s="326"/>
      <c r="KY102" s="26"/>
      <c r="KZ102" s="326"/>
      <c r="LA102" s="326"/>
      <c r="LB102" s="326"/>
      <c r="LC102" s="26"/>
      <c r="LD102" s="326"/>
      <c r="LE102" s="326"/>
      <c r="LF102" s="326"/>
      <c r="LG102" s="26"/>
      <c r="LH102" s="326"/>
      <c r="LI102" s="326"/>
      <c r="LJ102" s="326"/>
      <c r="LK102" s="26"/>
      <c r="LL102" s="326"/>
      <c r="LM102" s="326"/>
      <c r="LN102" s="326"/>
      <c r="LO102" s="26"/>
      <c r="LP102" s="326"/>
      <c r="LQ102" s="326"/>
      <c r="LR102" s="326"/>
      <c r="LS102" s="26"/>
      <c r="LT102" s="326"/>
      <c r="LU102" s="326"/>
      <c r="LV102" s="326"/>
      <c r="LW102" s="26"/>
      <c r="LX102" s="326"/>
      <c r="LY102" s="326"/>
      <c r="LZ102" s="326"/>
      <c r="MA102" s="26"/>
    </row>
    <row r="103" spans="1:339" ht="15.75" x14ac:dyDescent="0.25">
      <c r="A103" s="22" t="s">
        <v>426</v>
      </c>
      <c r="B103" s="30">
        <f t="shared" si="152"/>
        <v>0</v>
      </c>
      <c r="C103" s="30">
        <f t="shared" si="142"/>
        <v>0</v>
      </c>
      <c r="D103" s="30">
        <f t="shared" si="162"/>
        <v>0</v>
      </c>
      <c r="E103" s="30">
        <f t="shared" si="163"/>
        <v>0</v>
      </c>
      <c r="F103" s="30">
        <f t="shared" si="143"/>
        <v>0</v>
      </c>
      <c r="G103" s="27"/>
      <c r="H103" s="27"/>
      <c r="I103" s="27"/>
      <c r="J103" s="27"/>
      <c r="K103" s="27"/>
      <c r="L103" s="27"/>
      <c r="M103" s="27"/>
      <c r="N103" s="27"/>
      <c r="O103" s="26"/>
      <c r="P103" s="27"/>
      <c r="Q103" s="27"/>
      <c r="R103" s="27"/>
      <c r="S103" s="26"/>
      <c r="T103" s="144"/>
      <c r="U103" s="144"/>
      <c r="V103" s="144"/>
      <c r="W103" s="26"/>
      <c r="X103" s="292"/>
      <c r="Y103" s="292"/>
      <c r="Z103" s="292"/>
      <c r="AA103" s="26"/>
      <c r="AB103" s="163"/>
      <c r="AC103" s="163"/>
      <c r="AD103" s="163"/>
      <c r="AE103" s="26"/>
      <c r="AF103" s="26"/>
      <c r="AG103" s="27"/>
      <c r="AH103" s="27"/>
      <c r="AI103" s="26"/>
      <c r="AJ103" s="27"/>
      <c r="AK103" s="27"/>
      <c r="AL103" s="27"/>
      <c r="AM103" s="26"/>
      <c r="AN103" s="326"/>
      <c r="AO103" s="326"/>
      <c r="AP103" s="326"/>
      <c r="AQ103" s="26"/>
      <c r="AR103" s="26"/>
      <c r="AS103" s="326"/>
      <c r="AT103" s="326"/>
      <c r="AU103" s="26"/>
      <c r="AV103" s="26"/>
      <c r="AW103" s="326"/>
      <c r="AX103" s="326"/>
      <c r="AY103" s="26"/>
      <c r="AZ103" s="26"/>
      <c r="BA103" s="326"/>
      <c r="BB103" s="167"/>
      <c r="BC103" s="26"/>
      <c r="BD103" s="26"/>
      <c r="BE103" s="326"/>
      <c r="BF103" s="326"/>
      <c r="BG103" s="26"/>
      <c r="BH103" s="326"/>
      <c r="BI103" s="326"/>
      <c r="BJ103" s="326"/>
      <c r="BK103" s="26"/>
      <c r="BL103" s="326"/>
      <c r="BM103" s="326"/>
      <c r="BN103" s="326"/>
      <c r="BO103" s="26"/>
      <c r="BP103" s="26"/>
      <c r="BQ103" s="326"/>
      <c r="BR103" s="326"/>
      <c r="BS103" s="26"/>
      <c r="BT103" s="26"/>
      <c r="BU103" s="326"/>
      <c r="BV103" s="326"/>
      <c r="BW103" s="26"/>
      <c r="BX103" s="26"/>
      <c r="BY103" s="326"/>
      <c r="BZ103" s="326"/>
      <c r="CA103" s="26"/>
      <c r="CB103" s="26"/>
      <c r="CC103" s="326"/>
      <c r="CD103" s="326"/>
      <c r="CE103" s="26"/>
      <c r="CF103" s="26"/>
      <c r="CG103" s="326"/>
      <c r="CH103" s="326"/>
      <c r="CI103" s="26"/>
      <c r="CJ103" s="163"/>
      <c r="CK103" s="163"/>
      <c r="CL103" s="163"/>
      <c r="CM103" s="26"/>
      <c r="CN103" s="26"/>
      <c r="CO103" s="326"/>
      <c r="CP103" s="326"/>
      <c r="CQ103" s="26"/>
      <c r="CR103" s="26"/>
      <c r="CS103" s="326"/>
      <c r="CT103" s="326"/>
      <c r="CU103" s="326"/>
      <c r="CV103" s="326"/>
      <c r="CW103" s="326"/>
      <c r="CX103" s="326"/>
      <c r="CY103" s="26"/>
      <c r="CZ103" s="26"/>
      <c r="DA103" s="326"/>
      <c r="DB103" s="326"/>
      <c r="DC103" s="26"/>
      <c r="DD103" s="26"/>
      <c r="DE103" s="326"/>
      <c r="DF103" s="326"/>
      <c r="DG103" s="26"/>
      <c r="DH103" s="26"/>
      <c r="DI103" s="326"/>
      <c r="DJ103" s="326"/>
      <c r="DK103" s="26"/>
      <c r="DL103" s="26"/>
      <c r="DM103" s="326"/>
      <c r="DN103" s="326"/>
      <c r="DO103" s="26"/>
      <c r="DP103" s="26"/>
      <c r="DQ103" s="326"/>
      <c r="DR103" s="326"/>
      <c r="DS103" s="26"/>
      <c r="DT103" s="26"/>
      <c r="DU103" s="326"/>
      <c r="DV103" s="326"/>
      <c r="DW103" s="26"/>
      <c r="DX103" s="26"/>
      <c r="DY103" s="326"/>
      <c r="DZ103" s="326"/>
      <c r="EA103" s="26"/>
      <c r="EB103" s="26"/>
      <c r="EC103" s="326"/>
      <c r="ED103" s="326"/>
      <c r="EE103" s="26"/>
      <c r="EF103" s="326"/>
      <c r="EG103" s="326"/>
      <c r="EH103" s="326"/>
      <c r="EI103" s="26"/>
      <c r="EJ103" s="326"/>
      <c r="EK103" s="326"/>
      <c r="EL103" s="326"/>
      <c r="EM103" s="26"/>
      <c r="EN103" s="326"/>
      <c r="EO103" s="326"/>
      <c r="EP103" s="326"/>
      <c r="EQ103" s="26"/>
      <c r="ER103" s="26"/>
      <c r="ES103" s="326"/>
      <c r="ET103" s="326"/>
      <c r="EU103" s="26"/>
      <c r="EV103" s="26"/>
      <c r="EW103" s="326"/>
      <c r="EX103" s="326"/>
      <c r="EY103" s="26"/>
      <c r="EZ103" s="26"/>
      <c r="FA103" s="326"/>
      <c r="FB103" s="326"/>
      <c r="FC103" s="26"/>
      <c r="FD103" s="26"/>
      <c r="FE103" s="326"/>
      <c r="FF103" s="326"/>
      <c r="FG103" s="26"/>
      <c r="FH103" s="326"/>
      <c r="FI103" s="326"/>
      <c r="FJ103" s="326"/>
      <c r="FK103" s="26"/>
      <c r="FL103" s="326"/>
      <c r="FM103" s="326"/>
      <c r="FN103" s="326"/>
      <c r="FO103" s="26"/>
      <c r="FP103" s="326"/>
      <c r="FQ103" s="326"/>
      <c r="FR103" s="326"/>
      <c r="FS103" s="26"/>
      <c r="FT103" s="326"/>
      <c r="FU103" s="326"/>
      <c r="FV103" s="326"/>
      <c r="FW103" s="26"/>
      <c r="FX103" s="326"/>
      <c r="FY103" s="326"/>
      <c r="FZ103" s="326"/>
      <c r="GA103" s="26"/>
      <c r="GB103" s="326"/>
      <c r="GC103" s="326"/>
      <c r="GD103" s="326"/>
      <c r="GE103" s="26"/>
      <c r="GF103" s="326"/>
      <c r="GG103" s="326"/>
      <c r="GH103" s="326"/>
      <c r="GI103" s="26"/>
      <c r="GJ103" s="326"/>
      <c r="GK103" s="326"/>
      <c r="GL103" s="326"/>
      <c r="GM103" s="26"/>
      <c r="GN103" s="326"/>
      <c r="GO103" s="326"/>
      <c r="GP103" s="326"/>
      <c r="GQ103" s="26"/>
      <c r="GR103" s="326"/>
      <c r="GS103" s="326"/>
      <c r="GT103" s="326"/>
      <c r="GU103" s="26"/>
      <c r="GV103" s="326"/>
      <c r="GW103" s="326"/>
      <c r="GX103" s="326"/>
      <c r="GY103" s="26"/>
      <c r="GZ103" s="326"/>
      <c r="HA103" s="326"/>
      <c r="HB103" s="326"/>
      <c r="HC103" s="26"/>
      <c r="HD103" s="326"/>
      <c r="HE103" s="326"/>
      <c r="HF103" s="326"/>
      <c r="HG103" s="26"/>
      <c r="HH103" s="326"/>
      <c r="HI103" s="326"/>
      <c r="HJ103" s="326"/>
      <c r="HK103" s="26"/>
      <c r="HL103" s="326"/>
      <c r="HM103" s="326"/>
      <c r="HN103" s="326"/>
      <c r="HO103" s="26"/>
      <c r="HP103" s="326"/>
      <c r="HQ103" s="326"/>
      <c r="HR103" s="326"/>
      <c r="HS103" s="26"/>
      <c r="HT103" s="326"/>
      <c r="HU103" s="326"/>
      <c r="HV103" s="326"/>
      <c r="HW103" s="26"/>
      <c r="HX103" s="326"/>
      <c r="HY103" s="326"/>
      <c r="HZ103" s="326"/>
      <c r="IA103" s="26"/>
      <c r="IB103" s="326"/>
      <c r="IC103" s="326"/>
      <c r="ID103" s="326"/>
      <c r="IE103" s="26"/>
      <c r="IF103" s="326"/>
      <c r="IG103" s="326"/>
      <c r="IH103" s="326"/>
      <c r="II103" s="26"/>
      <c r="IJ103" s="326"/>
      <c r="IK103" s="326"/>
      <c r="IL103" s="326"/>
      <c r="IM103" s="26"/>
      <c r="IN103" s="326"/>
      <c r="IO103" s="326"/>
      <c r="IP103" s="326"/>
      <c r="IQ103" s="26"/>
      <c r="IR103" s="326"/>
      <c r="IS103" s="326"/>
      <c r="IT103" s="326"/>
      <c r="IU103" s="26"/>
      <c r="IV103" s="326"/>
      <c r="IW103" s="326"/>
      <c r="IX103" s="326"/>
      <c r="IY103" s="26"/>
      <c r="IZ103" s="326"/>
      <c r="JA103" s="326"/>
      <c r="JB103" s="326"/>
      <c r="JC103" s="26"/>
      <c r="JD103" s="326"/>
      <c r="JE103" s="326"/>
      <c r="JF103" s="326"/>
      <c r="JG103" s="26"/>
      <c r="JH103" s="326"/>
      <c r="JI103" s="326"/>
      <c r="JJ103" s="326"/>
      <c r="JK103" s="26"/>
      <c r="JL103" s="326"/>
      <c r="JM103" s="326"/>
      <c r="JN103" s="326"/>
      <c r="JO103" s="26"/>
      <c r="JP103" s="326"/>
      <c r="JQ103" s="326"/>
      <c r="JR103" s="326"/>
      <c r="JS103" s="26"/>
      <c r="JT103" s="326"/>
      <c r="JU103" s="326"/>
      <c r="JV103" s="326"/>
      <c r="JW103" s="26"/>
      <c r="JX103" s="326"/>
      <c r="JY103" s="326"/>
      <c r="JZ103" s="326"/>
      <c r="KA103" s="26"/>
      <c r="KB103" s="326"/>
      <c r="KC103" s="326"/>
      <c r="KD103" s="326"/>
      <c r="KE103" s="26"/>
      <c r="KF103" s="326"/>
      <c r="KG103" s="326"/>
      <c r="KH103" s="326"/>
      <c r="KI103" s="26"/>
      <c r="KJ103" s="326"/>
      <c r="KK103" s="326"/>
      <c r="KL103" s="326"/>
      <c r="KM103" s="26"/>
      <c r="KN103" s="326"/>
      <c r="KO103" s="326"/>
      <c r="KP103" s="326"/>
      <c r="KQ103" s="26"/>
      <c r="KR103" s="326"/>
      <c r="KS103" s="326"/>
      <c r="KT103" s="326"/>
      <c r="KU103" s="26"/>
      <c r="KV103" s="326"/>
      <c r="KW103" s="326"/>
      <c r="KX103" s="326"/>
      <c r="KY103" s="26"/>
      <c r="KZ103" s="326"/>
      <c r="LA103" s="326"/>
      <c r="LB103" s="326"/>
      <c r="LC103" s="26"/>
      <c r="LD103" s="326"/>
      <c r="LE103" s="326"/>
      <c r="LF103" s="326"/>
      <c r="LG103" s="26"/>
      <c r="LH103" s="326"/>
      <c r="LI103" s="326"/>
      <c r="LJ103" s="326"/>
      <c r="LK103" s="26"/>
      <c r="LL103" s="326"/>
      <c r="LM103" s="326"/>
      <c r="LN103" s="326"/>
      <c r="LO103" s="26"/>
      <c r="LP103" s="326"/>
      <c r="LQ103" s="326"/>
      <c r="LR103" s="326"/>
      <c r="LS103" s="26"/>
      <c r="LT103" s="326"/>
      <c r="LU103" s="326"/>
      <c r="LV103" s="326"/>
      <c r="LW103" s="26"/>
      <c r="LX103" s="326"/>
      <c r="LY103" s="326"/>
      <c r="LZ103" s="326"/>
      <c r="MA103" s="26"/>
    </row>
    <row r="104" spans="1:339" ht="15.75" x14ac:dyDescent="0.25">
      <c r="A104" s="22" t="s">
        <v>246</v>
      </c>
      <c r="B104" s="30">
        <f t="shared" si="152"/>
        <v>0</v>
      </c>
      <c r="C104" s="30">
        <f t="shared" si="142"/>
        <v>12509.19097</v>
      </c>
      <c r="D104" s="30">
        <f t="shared" si="162"/>
        <v>5000</v>
      </c>
      <c r="E104" s="30">
        <f t="shared" si="163"/>
        <v>7509.1909699999997</v>
      </c>
      <c r="F104" s="30">
        <f t="shared" si="143"/>
        <v>12509.19097</v>
      </c>
      <c r="G104" s="27">
        <f t="shared" si="183"/>
        <v>100</v>
      </c>
      <c r="H104" s="30"/>
      <c r="I104" s="30"/>
      <c r="J104" s="30"/>
      <c r="K104" s="30"/>
      <c r="L104" s="111"/>
      <c r="M104" s="111"/>
      <c r="N104" s="111"/>
      <c r="O104" s="111"/>
      <c r="P104" s="111"/>
      <c r="Q104" s="111"/>
      <c r="R104" s="111"/>
      <c r="S104" s="26"/>
      <c r="T104" s="81"/>
      <c r="U104" s="81"/>
      <c r="V104" s="81"/>
      <c r="W104" s="26"/>
      <c r="X104" s="81"/>
      <c r="Y104" s="81"/>
      <c r="Z104" s="81"/>
      <c r="AA104" s="26"/>
      <c r="AB104" s="81"/>
      <c r="AC104" s="81"/>
      <c r="AD104" s="81"/>
      <c r="AE104" s="26"/>
      <c r="AF104" s="26"/>
      <c r="AG104" s="111"/>
      <c r="AH104" s="111"/>
      <c r="AI104" s="111"/>
      <c r="AJ104" s="111"/>
      <c r="AK104" s="111"/>
      <c r="AL104" s="111"/>
      <c r="AM104" s="111"/>
      <c r="AN104" s="81"/>
      <c r="AO104" s="81"/>
      <c r="AP104" s="81"/>
      <c r="AQ104" s="26"/>
      <c r="AR104" s="26"/>
      <c r="AS104" s="81"/>
      <c r="AT104" s="81"/>
      <c r="AU104" s="26"/>
      <c r="AV104" s="26"/>
      <c r="AW104" s="81"/>
      <c r="AX104" s="81"/>
      <c r="AY104" s="26"/>
      <c r="AZ104" s="26"/>
      <c r="BA104" s="326"/>
      <c r="BB104" s="326"/>
      <c r="BC104" s="26"/>
      <c r="BD104" s="26"/>
      <c r="BE104" s="81"/>
      <c r="BF104" s="81"/>
      <c r="BG104" s="26"/>
      <c r="BH104" s="81"/>
      <c r="BI104" s="81"/>
      <c r="BJ104" s="81"/>
      <c r="BK104" s="26"/>
      <c r="BL104" s="81"/>
      <c r="BM104" s="81"/>
      <c r="BN104" s="81"/>
      <c r="BO104" s="26"/>
      <c r="BP104" s="26"/>
      <c r="BQ104" s="81"/>
      <c r="BR104" s="81"/>
      <c r="BS104" s="26"/>
      <c r="BT104" s="26"/>
      <c r="BU104" s="81"/>
      <c r="BV104" s="81"/>
      <c r="BW104" s="26"/>
      <c r="BX104" s="26"/>
      <c r="BY104" s="81"/>
      <c r="BZ104" s="81"/>
      <c r="CA104" s="26"/>
      <c r="CB104" s="26"/>
      <c r="CC104" s="81"/>
      <c r="CD104" s="81"/>
      <c r="CE104" s="26"/>
      <c r="CF104" s="26"/>
      <c r="CG104" s="81"/>
      <c r="CH104" s="81"/>
      <c r="CI104" s="26"/>
      <c r="CJ104" s="81"/>
      <c r="CK104" s="81"/>
      <c r="CL104" s="81"/>
      <c r="CM104" s="26"/>
      <c r="CN104" s="26"/>
      <c r="CO104" s="326"/>
      <c r="CP104" s="81"/>
      <c r="CQ104" s="26"/>
      <c r="CR104" s="26"/>
      <c r="CS104" s="81"/>
      <c r="CT104" s="81"/>
      <c r="CU104" s="326"/>
      <c r="CV104" s="326"/>
      <c r="CW104" s="81"/>
      <c r="CX104" s="81"/>
      <c r="CY104" s="26"/>
      <c r="CZ104" s="26"/>
      <c r="DA104" s="81"/>
      <c r="DB104" s="81"/>
      <c r="DC104" s="26"/>
      <c r="DD104" s="26"/>
      <c r="DE104" s="326"/>
      <c r="DF104" s="81">
        <v>0</v>
      </c>
      <c r="DG104" s="26"/>
      <c r="DH104" s="26"/>
      <c r="DI104" s="326"/>
      <c r="DJ104" s="326"/>
      <c r="DK104" s="26"/>
      <c r="DL104" s="26"/>
      <c r="DM104" s="326"/>
      <c r="DN104" s="326"/>
      <c r="DO104" s="26"/>
      <c r="DP104" s="26"/>
      <c r="DQ104" s="326"/>
      <c r="DR104" s="326"/>
      <c r="DS104" s="26"/>
      <c r="DT104" s="26"/>
      <c r="DU104" s="326"/>
      <c r="DV104" s="326"/>
      <c r="DW104" s="26"/>
      <c r="DX104" s="26"/>
      <c r="DY104" s="326"/>
      <c r="DZ104" s="326"/>
      <c r="EA104" s="26"/>
      <c r="EB104" s="26"/>
      <c r="EC104" s="326"/>
      <c r="ED104" s="326"/>
      <c r="EE104" s="26"/>
      <c r="EF104" s="326"/>
      <c r="EG104" s="326"/>
      <c r="EH104" s="326"/>
      <c r="EI104" s="26"/>
      <c r="EJ104" s="326"/>
      <c r="EK104" s="326"/>
      <c r="EL104" s="326"/>
      <c r="EM104" s="26"/>
      <c r="EN104" s="326"/>
      <c r="EO104" s="326"/>
      <c r="EP104" s="326"/>
      <c r="EQ104" s="26"/>
      <c r="ER104" s="26"/>
      <c r="ES104" s="81"/>
      <c r="ET104" s="81"/>
      <c r="EU104" s="26"/>
      <c r="EV104" s="26"/>
      <c r="EW104" s="81"/>
      <c r="EX104" s="81"/>
      <c r="EY104" s="26"/>
      <c r="EZ104" s="26"/>
      <c r="FA104" s="326"/>
      <c r="FB104" s="326"/>
      <c r="FC104" s="26"/>
      <c r="FD104" s="26"/>
      <c r="FE104" s="81"/>
      <c r="FF104" s="81"/>
      <c r="FG104" s="26"/>
      <c r="FH104" s="326"/>
      <c r="FI104" s="326"/>
      <c r="FJ104" s="326"/>
      <c r="FK104" s="26"/>
      <c r="FL104" s="326"/>
      <c r="FM104" s="326"/>
      <c r="FN104" s="326"/>
      <c r="FO104" s="26"/>
      <c r="FP104" s="326"/>
      <c r="FQ104" s="326">
        <v>7509.1909699999997</v>
      </c>
      <c r="FR104" s="326">
        <v>7509.1909699999997</v>
      </c>
      <c r="FS104" s="26">
        <f t="shared" ref="FS104" si="188">FR104/FQ104*100</f>
        <v>100</v>
      </c>
      <c r="FT104" s="326"/>
      <c r="FU104" s="326"/>
      <c r="FV104" s="326"/>
      <c r="FW104" s="26"/>
      <c r="FX104" s="326"/>
      <c r="FY104" s="326"/>
      <c r="FZ104" s="326"/>
      <c r="GA104" s="26"/>
      <c r="GB104" s="326"/>
      <c r="GC104" s="326"/>
      <c r="GD104" s="326"/>
      <c r="GE104" s="26"/>
      <c r="GF104" s="326"/>
      <c r="GG104" s="326"/>
      <c r="GH104" s="326"/>
      <c r="GI104" s="26"/>
      <c r="GJ104" s="326"/>
      <c r="GK104" s="326"/>
      <c r="GL104" s="326"/>
      <c r="GM104" s="26"/>
      <c r="GN104" s="326"/>
      <c r="GO104" s="326"/>
      <c r="GP104" s="326"/>
      <c r="GQ104" s="26"/>
      <c r="GR104" s="326"/>
      <c r="GS104" s="326"/>
      <c r="GT104" s="326"/>
      <c r="GU104" s="26"/>
      <c r="GV104" s="326"/>
      <c r="GW104" s="326"/>
      <c r="GX104" s="326"/>
      <c r="GY104" s="26"/>
      <c r="GZ104" s="326"/>
      <c r="HA104" s="326">
        <v>5000</v>
      </c>
      <c r="HB104" s="326">
        <v>5000</v>
      </c>
      <c r="HC104" s="26">
        <f t="shared" si="180"/>
        <v>100</v>
      </c>
      <c r="HD104" s="326"/>
      <c r="HE104" s="326"/>
      <c r="HF104" s="326"/>
      <c r="HG104" s="26"/>
      <c r="HH104" s="326"/>
      <c r="HI104" s="326"/>
      <c r="HJ104" s="326"/>
      <c r="HK104" s="26"/>
      <c r="HL104" s="326"/>
      <c r="HM104" s="326"/>
      <c r="HN104" s="326"/>
      <c r="HO104" s="26"/>
      <c r="HP104" s="326"/>
      <c r="HQ104" s="326"/>
      <c r="HR104" s="326"/>
      <c r="HS104" s="26"/>
      <c r="HT104" s="326"/>
      <c r="HU104" s="326"/>
      <c r="HV104" s="326"/>
      <c r="HW104" s="26"/>
      <c r="HX104" s="326"/>
      <c r="HY104" s="326"/>
      <c r="HZ104" s="326"/>
      <c r="IA104" s="26"/>
      <c r="IB104" s="326"/>
      <c r="IC104" s="326"/>
      <c r="ID104" s="326"/>
      <c r="IE104" s="26"/>
      <c r="IF104" s="326"/>
      <c r="IG104" s="326"/>
      <c r="IH104" s="326"/>
      <c r="II104" s="26"/>
      <c r="IJ104" s="326"/>
      <c r="IK104" s="326"/>
      <c r="IL104" s="326"/>
      <c r="IM104" s="26"/>
      <c r="IN104" s="326"/>
      <c r="IO104" s="326"/>
      <c r="IP104" s="326"/>
      <c r="IQ104" s="26"/>
      <c r="IR104" s="326"/>
      <c r="IS104" s="326"/>
      <c r="IT104" s="326"/>
      <c r="IU104" s="26"/>
      <c r="IV104" s="326"/>
      <c r="IW104" s="326"/>
      <c r="IX104" s="326"/>
      <c r="IY104" s="26"/>
      <c r="IZ104" s="326"/>
      <c r="JA104" s="326"/>
      <c r="JB104" s="326"/>
      <c r="JC104" s="26"/>
      <c r="JD104" s="326"/>
      <c r="JE104" s="326"/>
      <c r="JF104" s="326"/>
      <c r="JG104" s="26"/>
      <c r="JH104" s="326"/>
      <c r="JI104" s="326"/>
      <c r="JJ104" s="326"/>
      <c r="JK104" s="26"/>
      <c r="JL104" s="326"/>
      <c r="JM104" s="326"/>
      <c r="JN104" s="326"/>
      <c r="JO104" s="26"/>
      <c r="JP104" s="326"/>
      <c r="JQ104" s="326"/>
      <c r="JR104" s="326"/>
      <c r="JS104" s="26"/>
      <c r="JT104" s="326"/>
      <c r="JU104" s="326"/>
      <c r="JV104" s="326"/>
      <c r="JW104" s="26"/>
      <c r="JX104" s="326"/>
      <c r="JY104" s="326"/>
      <c r="JZ104" s="326"/>
      <c r="KA104" s="26"/>
      <c r="KB104" s="326"/>
      <c r="KC104" s="326"/>
      <c r="KD104" s="326"/>
      <c r="KE104" s="26"/>
      <c r="KF104" s="326"/>
      <c r="KG104" s="326"/>
      <c r="KH104" s="326"/>
      <c r="KI104" s="26"/>
      <c r="KJ104" s="326"/>
      <c r="KK104" s="326"/>
      <c r="KL104" s="326"/>
      <c r="KM104" s="26"/>
      <c r="KN104" s="326"/>
      <c r="KO104" s="326"/>
      <c r="KP104" s="326"/>
      <c r="KQ104" s="26"/>
      <c r="KR104" s="326"/>
      <c r="KS104" s="326"/>
      <c r="KT104" s="326"/>
      <c r="KU104" s="26"/>
      <c r="KV104" s="326"/>
      <c r="KW104" s="326"/>
      <c r="KX104" s="326"/>
      <c r="KY104" s="26"/>
      <c r="KZ104" s="326"/>
      <c r="LA104" s="326"/>
      <c r="LB104" s="326"/>
      <c r="LC104" s="26"/>
      <c r="LD104" s="326"/>
      <c r="LE104" s="326"/>
      <c r="LF104" s="326"/>
      <c r="LG104" s="26"/>
      <c r="LH104" s="326"/>
      <c r="LI104" s="326"/>
      <c r="LJ104" s="326"/>
      <c r="LK104" s="26"/>
      <c r="LL104" s="326"/>
      <c r="LM104" s="326"/>
      <c r="LN104" s="326"/>
      <c r="LO104" s="26"/>
      <c r="LP104" s="326"/>
      <c r="LQ104" s="326"/>
      <c r="LR104" s="326"/>
      <c r="LS104" s="26"/>
      <c r="LT104" s="326"/>
      <c r="LU104" s="326"/>
      <c r="LV104" s="326"/>
      <c r="LW104" s="26"/>
      <c r="LX104" s="326"/>
      <c r="LY104" s="326"/>
      <c r="LZ104" s="326"/>
      <c r="MA104" s="26"/>
    </row>
    <row r="105" spans="1:339" ht="15.75" x14ac:dyDescent="0.25">
      <c r="A105" s="22" t="s">
        <v>428</v>
      </c>
      <c r="B105" s="30">
        <f t="shared" si="152"/>
        <v>0</v>
      </c>
      <c r="C105" s="30">
        <f t="shared" si="142"/>
        <v>0</v>
      </c>
      <c r="D105" s="30">
        <f t="shared" si="162"/>
        <v>0</v>
      </c>
      <c r="E105" s="30">
        <f t="shared" si="163"/>
        <v>0</v>
      </c>
      <c r="F105" s="30">
        <f t="shared" si="143"/>
        <v>0</v>
      </c>
      <c r="G105" s="27"/>
      <c r="H105" s="30"/>
      <c r="I105" s="30"/>
      <c r="J105" s="30"/>
      <c r="K105" s="30"/>
      <c r="L105" s="111"/>
      <c r="M105" s="111"/>
      <c r="N105" s="111"/>
      <c r="O105" s="111"/>
      <c r="P105" s="111"/>
      <c r="Q105" s="111"/>
      <c r="R105" s="111"/>
      <c r="S105" s="26"/>
      <c r="T105" s="81"/>
      <c r="U105" s="81"/>
      <c r="V105" s="81"/>
      <c r="W105" s="26"/>
      <c r="X105" s="81"/>
      <c r="Y105" s="81"/>
      <c r="Z105" s="81"/>
      <c r="AA105" s="26"/>
      <c r="AB105" s="81"/>
      <c r="AC105" s="81"/>
      <c r="AD105" s="81"/>
      <c r="AE105" s="26"/>
      <c r="AF105" s="26"/>
      <c r="AG105" s="111"/>
      <c r="AH105" s="111"/>
      <c r="AI105" s="111"/>
      <c r="AJ105" s="111"/>
      <c r="AK105" s="111"/>
      <c r="AL105" s="111"/>
      <c r="AM105" s="111"/>
      <c r="AN105" s="81"/>
      <c r="AO105" s="81"/>
      <c r="AP105" s="81"/>
      <c r="AQ105" s="26"/>
      <c r="AR105" s="26"/>
      <c r="AS105" s="81"/>
      <c r="AT105" s="81"/>
      <c r="AU105" s="26"/>
      <c r="AV105" s="26"/>
      <c r="AW105" s="81"/>
      <c r="AX105" s="81"/>
      <c r="AY105" s="26"/>
      <c r="AZ105" s="26"/>
      <c r="BA105" s="326"/>
      <c r="BB105" s="326"/>
      <c r="BC105" s="26"/>
      <c r="BD105" s="26"/>
      <c r="BE105" s="81"/>
      <c r="BF105" s="81"/>
      <c r="BG105" s="26"/>
      <c r="BH105" s="81"/>
      <c r="BI105" s="81"/>
      <c r="BJ105" s="81"/>
      <c r="BK105" s="26"/>
      <c r="BL105" s="81"/>
      <c r="BM105" s="81"/>
      <c r="BN105" s="81"/>
      <c r="BO105" s="26"/>
      <c r="BP105" s="26"/>
      <c r="BQ105" s="81"/>
      <c r="BR105" s="81"/>
      <c r="BS105" s="26"/>
      <c r="BT105" s="26"/>
      <c r="BU105" s="81"/>
      <c r="BV105" s="81"/>
      <c r="BW105" s="26"/>
      <c r="BX105" s="26"/>
      <c r="BY105" s="81"/>
      <c r="BZ105" s="81"/>
      <c r="CA105" s="26"/>
      <c r="CB105" s="26"/>
      <c r="CC105" s="81"/>
      <c r="CD105" s="81"/>
      <c r="CE105" s="26"/>
      <c r="CF105" s="26"/>
      <c r="CG105" s="81"/>
      <c r="CH105" s="81"/>
      <c r="CI105" s="26"/>
      <c r="CJ105" s="81"/>
      <c r="CK105" s="81"/>
      <c r="CL105" s="81"/>
      <c r="CM105" s="26"/>
      <c r="CN105" s="26"/>
      <c r="CO105" s="326"/>
      <c r="CP105" s="81"/>
      <c r="CQ105" s="26"/>
      <c r="CR105" s="26"/>
      <c r="CS105" s="81"/>
      <c r="CT105" s="81"/>
      <c r="CU105" s="326"/>
      <c r="CV105" s="326"/>
      <c r="CW105" s="81"/>
      <c r="CX105" s="81"/>
      <c r="CY105" s="26"/>
      <c r="CZ105" s="26"/>
      <c r="DA105" s="81"/>
      <c r="DB105" s="81"/>
      <c r="DC105" s="26"/>
      <c r="DD105" s="26"/>
      <c r="DE105" s="326"/>
      <c r="DF105" s="81"/>
      <c r="DG105" s="26"/>
      <c r="DH105" s="26"/>
      <c r="DI105" s="326"/>
      <c r="DJ105" s="81"/>
      <c r="DK105" s="26"/>
      <c r="DL105" s="26"/>
      <c r="DM105" s="326"/>
      <c r="DN105" s="326"/>
      <c r="DO105" s="26"/>
      <c r="DP105" s="26"/>
      <c r="DQ105" s="326"/>
      <c r="DR105" s="326"/>
      <c r="DS105" s="26"/>
      <c r="DT105" s="26"/>
      <c r="DU105" s="326"/>
      <c r="DV105" s="326"/>
      <c r="DW105" s="26"/>
      <c r="DX105" s="26"/>
      <c r="DY105" s="326"/>
      <c r="DZ105" s="326"/>
      <c r="EA105" s="26"/>
      <c r="EB105" s="26"/>
      <c r="EC105" s="326"/>
      <c r="ED105" s="326"/>
      <c r="EE105" s="26"/>
      <c r="EF105" s="326"/>
      <c r="EG105" s="326"/>
      <c r="EH105" s="326"/>
      <c r="EI105" s="26"/>
      <c r="EJ105" s="326"/>
      <c r="EK105" s="326"/>
      <c r="EL105" s="326"/>
      <c r="EM105" s="26"/>
      <c r="EN105" s="326"/>
      <c r="EO105" s="326"/>
      <c r="EP105" s="326"/>
      <c r="EQ105" s="26"/>
      <c r="ER105" s="26"/>
      <c r="ES105" s="81"/>
      <c r="ET105" s="81"/>
      <c r="EU105" s="26"/>
      <c r="EV105" s="26"/>
      <c r="EW105" s="81"/>
      <c r="EX105" s="81"/>
      <c r="EY105" s="26"/>
      <c r="EZ105" s="26"/>
      <c r="FA105" s="326"/>
      <c r="FB105" s="326"/>
      <c r="FC105" s="26"/>
      <c r="FD105" s="26"/>
      <c r="FE105" s="81"/>
      <c r="FF105" s="81"/>
      <c r="FG105" s="26"/>
      <c r="FH105" s="326"/>
      <c r="FI105" s="326"/>
      <c r="FJ105" s="326"/>
      <c r="FK105" s="26"/>
      <c r="FL105" s="326"/>
      <c r="FM105" s="326"/>
      <c r="FN105" s="326"/>
      <c r="FO105" s="26"/>
      <c r="FP105" s="326"/>
      <c r="FQ105" s="326"/>
      <c r="FR105" s="326"/>
      <c r="FS105" s="26"/>
      <c r="FT105" s="326"/>
      <c r="FU105" s="326"/>
      <c r="FV105" s="326"/>
      <c r="FW105" s="26"/>
      <c r="FX105" s="326"/>
      <c r="FY105" s="326"/>
      <c r="FZ105" s="326"/>
      <c r="GA105" s="26"/>
      <c r="GB105" s="326"/>
      <c r="GC105" s="326"/>
      <c r="GD105" s="326"/>
      <c r="GE105" s="26"/>
      <c r="GF105" s="326"/>
      <c r="GG105" s="326"/>
      <c r="GH105" s="326"/>
      <c r="GI105" s="26"/>
      <c r="GJ105" s="326"/>
      <c r="GK105" s="326"/>
      <c r="GL105" s="326"/>
      <c r="GM105" s="26"/>
      <c r="GN105" s="326"/>
      <c r="GO105" s="326"/>
      <c r="GP105" s="326"/>
      <c r="GQ105" s="26"/>
      <c r="GR105" s="326"/>
      <c r="GS105" s="326"/>
      <c r="GT105" s="326"/>
      <c r="GU105" s="26"/>
      <c r="GV105" s="326"/>
      <c r="GW105" s="326"/>
      <c r="GX105" s="326"/>
      <c r="GY105" s="26"/>
      <c r="GZ105" s="326"/>
      <c r="HA105" s="326"/>
      <c r="HB105" s="326"/>
      <c r="HC105" s="26"/>
      <c r="HD105" s="326"/>
      <c r="HE105" s="326"/>
      <c r="HF105" s="326"/>
      <c r="HG105" s="26"/>
      <c r="HH105" s="326"/>
      <c r="HI105" s="326"/>
      <c r="HJ105" s="326"/>
      <c r="HK105" s="26"/>
      <c r="HL105" s="326"/>
      <c r="HM105" s="326"/>
      <c r="HN105" s="326"/>
      <c r="HO105" s="26"/>
      <c r="HP105" s="326"/>
      <c r="HQ105" s="326"/>
      <c r="HR105" s="326"/>
      <c r="HS105" s="26"/>
      <c r="HT105" s="326"/>
      <c r="HU105" s="326"/>
      <c r="HV105" s="326"/>
      <c r="HW105" s="26"/>
      <c r="HX105" s="326"/>
      <c r="HY105" s="326"/>
      <c r="HZ105" s="326"/>
      <c r="IA105" s="26"/>
      <c r="IB105" s="326"/>
      <c r="IC105" s="326"/>
      <c r="ID105" s="326"/>
      <c r="IE105" s="26"/>
      <c r="IF105" s="326"/>
      <c r="IG105" s="326"/>
      <c r="IH105" s="326"/>
      <c r="II105" s="26"/>
      <c r="IJ105" s="326"/>
      <c r="IK105" s="326"/>
      <c r="IL105" s="326"/>
      <c r="IM105" s="26"/>
      <c r="IN105" s="326"/>
      <c r="IO105" s="326"/>
      <c r="IP105" s="326"/>
      <c r="IQ105" s="26"/>
      <c r="IR105" s="326"/>
      <c r="IS105" s="326"/>
      <c r="IT105" s="326"/>
      <c r="IU105" s="26"/>
      <c r="IV105" s="326"/>
      <c r="IW105" s="326"/>
      <c r="IX105" s="326"/>
      <c r="IY105" s="26"/>
      <c r="IZ105" s="326"/>
      <c r="JA105" s="326"/>
      <c r="JB105" s="326"/>
      <c r="JC105" s="26"/>
      <c r="JD105" s="326"/>
      <c r="JE105" s="326"/>
      <c r="JF105" s="326"/>
      <c r="JG105" s="26"/>
      <c r="JH105" s="326"/>
      <c r="JI105" s="326"/>
      <c r="JJ105" s="326"/>
      <c r="JK105" s="26"/>
      <c r="JL105" s="326"/>
      <c r="JM105" s="326"/>
      <c r="JN105" s="326"/>
      <c r="JO105" s="26"/>
      <c r="JP105" s="326"/>
      <c r="JQ105" s="326"/>
      <c r="JR105" s="326"/>
      <c r="JS105" s="26"/>
      <c r="JT105" s="326"/>
      <c r="JU105" s="326"/>
      <c r="JV105" s="326"/>
      <c r="JW105" s="26"/>
      <c r="JX105" s="326"/>
      <c r="JY105" s="326"/>
      <c r="JZ105" s="326"/>
      <c r="KA105" s="26"/>
      <c r="KB105" s="326"/>
      <c r="KC105" s="326"/>
      <c r="KD105" s="326"/>
      <c r="KE105" s="26"/>
      <c r="KF105" s="326"/>
      <c r="KG105" s="326"/>
      <c r="KH105" s="326"/>
      <c r="KI105" s="26"/>
      <c r="KJ105" s="326"/>
      <c r="KK105" s="326"/>
      <c r="KL105" s="326"/>
      <c r="KM105" s="26"/>
      <c r="KN105" s="326"/>
      <c r="KO105" s="326"/>
      <c r="KP105" s="326"/>
      <c r="KQ105" s="26"/>
      <c r="KR105" s="326"/>
      <c r="KS105" s="326"/>
      <c r="KT105" s="326"/>
      <c r="KU105" s="26"/>
      <c r="KV105" s="326"/>
      <c r="KW105" s="326"/>
      <c r="KX105" s="326"/>
      <c r="KY105" s="26"/>
      <c r="KZ105" s="326"/>
      <c r="LA105" s="326"/>
      <c r="LB105" s="326"/>
      <c r="LC105" s="26"/>
      <c r="LD105" s="326"/>
      <c r="LE105" s="326"/>
      <c r="LF105" s="326"/>
      <c r="LG105" s="26"/>
      <c r="LH105" s="326"/>
      <c r="LI105" s="326"/>
      <c r="LJ105" s="326"/>
      <c r="LK105" s="26"/>
      <c r="LL105" s="326"/>
      <c r="LM105" s="326"/>
      <c r="LN105" s="326"/>
      <c r="LO105" s="26"/>
      <c r="LP105" s="326"/>
      <c r="LQ105" s="326"/>
      <c r="LR105" s="326"/>
      <c r="LS105" s="26"/>
      <c r="LT105" s="326"/>
      <c r="LU105" s="326"/>
      <c r="LV105" s="326"/>
      <c r="LW105" s="26"/>
      <c r="LX105" s="326"/>
      <c r="LY105" s="326"/>
      <c r="LZ105" s="326"/>
      <c r="MA105" s="26"/>
    </row>
    <row r="106" spans="1:339" ht="15.75" x14ac:dyDescent="0.25">
      <c r="A106" s="22" t="s">
        <v>524</v>
      </c>
      <c r="B106" s="30">
        <f t="shared" si="152"/>
        <v>0</v>
      </c>
      <c r="C106" s="30">
        <f t="shared" si="142"/>
        <v>0</v>
      </c>
      <c r="D106" s="30">
        <f t="shared" si="162"/>
        <v>0</v>
      </c>
      <c r="E106" s="30">
        <f t="shared" si="163"/>
        <v>0</v>
      </c>
      <c r="F106" s="30">
        <f t="shared" si="143"/>
        <v>0</v>
      </c>
      <c r="G106" s="27"/>
      <c r="H106" s="30"/>
      <c r="I106" s="30"/>
      <c r="J106" s="30"/>
      <c r="K106" s="30"/>
      <c r="L106" s="111"/>
      <c r="M106" s="111"/>
      <c r="N106" s="111"/>
      <c r="O106" s="111"/>
      <c r="P106" s="111"/>
      <c r="Q106" s="111"/>
      <c r="R106" s="111"/>
      <c r="S106" s="26"/>
      <c r="T106" s="81"/>
      <c r="U106" s="81"/>
      <c r="V106" s="81"/>
      <c r="W106" s="26"/>
      <c r="X106" s="81"/>
      <c r="Y106" s="81"/>
      <c r="Z106" s="81"/>
      <c r="AA106" s="26"/>
      <c r="AB106" s="81"/>
      <c r="AC106" s="81"/>
      <c r="AD106" s="81"/>
      <c r="AE106" s="26"/>
      <c r="AF106" s="26"/>
      <c r="AG106" s="111"/>
      <c r="AH106" s="111"/>
      <c r="AI106" s="111"/>
      <c r="AJ106" s="111"/>
      <c r="AK106" s="111"/>
      <c r="AL106" s="111"/>
      <c r="AM106" s="111"/>
      <c r="AN106" s="81"/>
      <c r="AO106" s="81"/>
      <c r="AP106" s="81"/>
      <c r="AQ106" s="26"/>
      <c r="AR106" s="26"/>
      <c r="AS106" s="81"/>
      <c r="AT106" s="81"/>
      <c r="AU106" s="26"/>
      <c r="AV106" s="26"/>
      <c r="AW106" s="81"/>
      <c r="AX106" s="81"/>
      <c r="AY106" s="26"/>
      <c r="AZ106" s="26"/>
      <c r="BA106" s="326"/>
      <c r="BB106" s="326"/>
      <c r="BC106" s="26"/>
      <c r="BD106" s="26"/>
      <c r="BE106" s="81"/>
      <c r="BF106" s="81"/>
      <c r="BG106" s="26"/>
      <c r="BH106" s="81"/>
      <c r="BI106" s="81"/>
      <c r="BJ106" s="81"/>
      <c r="BK106" s="26"/>
      <c r="BL106" s="81"/>
      <c r="BM106" s="81"/>
      <c r="BN106" s="81"/>
      <c r="BO106" s="26"/>
      <c r="BP106" s="26"/>
      <c r="BQ106" s="81"/>
      <c r="BR106" s="81"/>
      <c r="BS106" s="26"/>
      <c r="BT106" s="26"/>
      <c r="BU106" s="81"/>
      <c r="BV106" s="81"/>
      <c r="BW106" s="26"/>
      <c r="BX106" s="26"/>
      <c r="BY106" s="81"/>
      <c r="BZ106" s="81"/>
      <c r="CA106" s="26"/>
      <c r="CB106" s="26"/>
      <c r="CC106" s="81"/>
      <c r="CD106" s="81"/>
      <c r="CE106" s="26"/>
      <c r="CF106" s="26"/>
      <c r="CG106" s="81"/>
      <c r="CH106" s="81"/>
      <c r="CI106" s="26"/>
      <c r="CJ106" s="81"/>
      <c r="CK106" s="81"/>
      <c r="CL106" s="81"/>
      <c r="CM106" s="26"/>
      <c r="CN106" s="26"/>
      <c r="CO106" s="326"/>
      <c r="CP106" s="81"/>
      <c r="CQ106" s="26"/>
      <c r="CR106" s="26"/>
      <c r="CS106" s="81"/>
      <c r="CT106" s="81"/>
      <c r="CU106" s="326"/>
      <c r="CV106" s="326"/>
      <c r="CW106" s="81"/>
      <c r="CX106" s="81"/>
      <c r="CY106" s="26"/>
      <c r="CZ106" s="26"/>
      <c r="DA106" s="81"/>
      <c r="DB106" s="81"/>
      <c r="DC106" s="26"/>
      <c r="DD106" s="26"/>
      <c r="DE106" s="326"/>
      <c r="DF106" s="81"/>
      <c r="DG106" s="26"/>
      <c r="DH106" s="26"/>
      <c r="DI106" s="326"/>
      <c r="DJ106" s="81"/>
      <c r="DK106" s="26"/>
      <c r="DL106" s="26"/>
      <c r="DM106" s="326"/>
      <c r="DN106" s="326"/>
      <c r="DO106" s="26"/>
      <c r="DP106" s="26"/>
      <c r="DQ106" s="326"/>
      <c r="DR106" s="326"/>
      <c r="DS106" s="26"/>
      <c r="DT106" s="26"/>
      <c r="DU106" s="326"/>
      <c r="DV106" s="326"/>
      <c r="DW106" s="26"/>
      <c r="DX106" s="26"/>
      <c r="DY106" s="326"/>
      <c r="DZ106" s="326"/>
      <c r="EA106" s="26"/>
      <c r="EB106" s="26"/>
      <c r="EC106" s="326"/>
      <c r="ED106" s="326"/>
      <c r="EE106" s="26"/>
      <c r="EF106" s="326"/>
      <c r="EG106" s="326"/>
      <c r="EH106" s="326"/>
      <c r="EI106" s="26"/>
      <c r="EJ106" s="326"/>
      <c r="EK106" s="326"/>
      <c r="EL106" s="326"/>
      <c r="EM106" s="26"/>
      <c r="EN106" s="326"/>
      <c r="EO106" s="326"/>
      <c r="EP106" s="326"/>
      <c r="EQ106" s="26"/>
      <c r="ER106" s="26"/>
      <c r="ES106" s="81"/>
      <c r="ET106" s="81"/>
      <c r="EU106" s="26"/>
      <c r="EV106" s="26"/>
      <c r="EW106" s="81"/>
      <c r="EX106" s="81"/>
      <c r="EY106" s="26"/>
      <c r="EZ106" s="26"/>
      <c r="FA106" s="326"/>
      <c r="FB106" s="326"/>
      <c r="FC106" s="26"/>
      <c r="FD106" s="26"/>
      <c r="FE106" s="81"/>
      <c r="FF106" s="81"/>
      <c r="FG106" s="26"/>
      <c r="FH106" s="326"/>
      <c r="FI106" s="326"/>
      <c r="FJ106" s="326"/>
      <c r="FK106" s="26"/>
      <c r="FL106" s="326"/>
      <c r="FM106" s="326"/>
      <c r="FN106" s="326"/>
      <c r="FO106" s="26"/>
      <c r="FP106" s="326"/>
      <c r="FQ106" s="326"/>
      <c r="FR106" s="326"/>
      <c r="FS106" s="26"/>
      <c r="FT106" s="326"/>
      <c r="FU106" s="326"/>
      <c r="FV106" s="326"/>
      <c r="FW106" s="26"/>
      <c r="FX106" s="326"/>
      <c r="FY106" s="326"/>
      <c r="FZ106" s="326"/>
      <c r="GA106" s="26"/>
      <c r="GB106" s="326"/>
      <c r="GC106" s="326"/>
      <c r="GD106" s="326"/>
      <c r="GE106" s="26"/>
      <c r="GF106" s="326"/>
      <c r="GG106" s="326"/>
      <c r="GH106" s="326"/>
      <c r="GI106" s="26"/>
      <c r="GJ106" s="326"/>
      <c r="GK106" s="326"/>
      <c r="GL106" s="326"/>
      <c r="GM106" s="26"/>
      <c r="GN106" s="326"/>
      <c r="GO106" s="326"/>
      <c r="GP106" s="326"/>
      <c r="GQ106" s="26"/>
      <c r="GR106" s="326"/>
      <c r="GS106" s="326"/>
      <c r="GT106" s="326"/>
      <c r="GU106" s="26"/>
      <c r="GV106" s="326"/>
      <c r="GW106" s="326"/>
      <c r="GX106" s="326"/>
      <c r="GY106" s="26"/>
      <c r="GZ106" s="326"/>
      <c r="HA106" s="326"/>
      <c r="HB106" s="326"/>
      <c r="HC106" s="26"/>
      <c r="HD106" s="326"/>
      <c r="HE106" s="326"/>
      <c r="HF106" s="326"/>
      <c r="HG106" s="26"/>
      <c r="HH106" s="326"/>
      <c r="HI106" s="326"/>
      <c r="HJ106" s="326"/>
      <c r="HK106" s="26"/>
      <c r="HL106" s="326"/>
      <c r="HM106" s="326"/>
      <c r="HN106" s="326"/>
      <c r="HO106" s="26"/>
      <c r="HP106" s="326"/>
      <c r="HQ106" s="326"/>
      <c r="HR106" s="326"/>
      <c r="HS106" s="26"/>
      <c r="HT106" s="326"/>
      <c r="HU106" s="326"/>
      <c r="HV106" s="326"/>
      <c r="HW106" s="26"/>
      <c r="HX106" s="326"/>
      <c r="HY106" s="326"/>
      <c r="HZ106" s="326"/>
      <c r="IA106" s="26"/>
      <c r="IB106" s="326"/>
      <c r="IC106" s="326"/>
      <c r="ID106" s="326"/>
      <c r="IE106" s="26"/>
      <c r="IF106" s="326"/>
      <c r="IG106" s="326"/>
      <c r="IH106" s="326"/>
      <c r="II106" s="26"/>
      <c r="IJ106" s="326"/>
      <c r="IK106" s="326"/>
      <c r="IL106" s="326"/>
      <c r="IM106" s="26"/>
      <c r="IN106" s="326"/>
      <c r="IO106" s="326"/>
      <c r="IP106" s="326"/>
      <c r="IQ106" s="26"/>
      <c r="IR106" s="326"/>
      <c r="IS106" s="326"/>
      <c r="IT106" s="326"/>
      <c r="IU106" s="26"/>
      <c r="IV106" s="326"/>
      <c r="IW106" s="326"/>
      <c r="IX106" s="326"/>
      <c r="IY106" s="26"/>
      <c r="IZ106" s="326"/>
      <c r="JA106" s="326"/>
      <c r="JB106" s="326"/>
      <c r="JC106" s="26"/>
      <c r="JD106" s="326"/>
      <c r="JE106" s="326"/>
      <c r="JF106" s="326"/>
      <c r="JG106" s="26"/>
      <c r="JH106" s="326"/>
      <c r="JI106" s="326"/>
      <c r="JJ106" s="326"/>
      <c r="JK106" s="26"/>
      <c r="JL106" s="326"/>
      <c r="JM106" s="326"/>
      <c r="JN106" s="326"/>
      <c r="JO106" s="26"/>
      <c r="JP106" s="326"/>
      <c r="JQ106" s="326"/>
      <c r="JR106" s="326"/>
      <c r="JS106" s="26"/>
      <c r="JT106" s="326"/>
      <c r="JU106" s="326"/>
      <c r="JV106" s="326"/>
      <c r="JW106" s="26"/>
      <c r="JX106" s="326"/>
      <c r="JY106" s="326"/>
      <c r="JZ106" s="326"/>
      <c r="KA106" s="26"/>
      <c r="KB106" s="326"/>
      <c r="KC106" s="326"/>
      <c r="KD106" s="326"/>
      <c r="KE106" s="26"/>
      <c r="KF106" s="326"/>
      <c r="KG106" s="326"/>
      <c r="KH106" s="326"/>
      <c r="KI106" s="26"/>
      <c r="KJ106" s="326"/>
      <c r="KK106" s="326"/>
      <c r="KL106" s="326"/>
      <c r="KM106" s="26"/>
      <c r="KN106" s="326"/>
      <c r="KO106" s="326"/>
      <c r="KP106" s="326"/>
      <c r="KQ106" s="26"/>
      <c r="KR106" s="326"/>
      <c r="KS106" s="326"/>
      <c r="KT106" s="326"/>
      <c r="KU106" s="26"/>
      <c r="KV106" s="326"/>
      <c r="KW106" s="326"/>
      <c r="KX106" s="326"/>
      <c r="KY106" s="26"/>
      <c r="KZ106" s="326"/>
      <c r="LA106" s="326"/>
      <c r="LB106" s="326"/>
      <c r="LC106" s="26"/>
      <c r="LD106" s="326"/>
      <c r="LE106" s="326"/>
      <c r="LF106" s="326"/>
      <c r="LG106" s="26"/>
      <c r="LH106" s="326"/>
      <c r="LI106" s="326"/>
      <c r="LJ106" s="326"/>
      <c r="LK106" s="26"/>
      <c r="LL106" s="326"/>
      <c r="LM106" s="326"/>
      <c r="LN106" s="326"/>
      <c r="LO106" s="26"/>
      <c r="LP106" s="326"/>
      <c r="LQ106" s="326"/>
      <c r="LR106" s="326"/>
      <c r="LS106" s="26"/>
      <c r="LT106" s="326"/>
      <c r="LU106" s="326"/>
      <c r="LV106" s="326"/>
      <c r="LW106" s="26"/>
      <c r="LX106" s="326"/>
      <c r="LY106" s="326"/>
      <c r="LZ106" s="326"/>
      <c r="MA106" s="26"/>
    </row>
    <row r="107" spans="1:339" s="18" customFormat="1" ht="31.5" x14ac:dyDescent="0.25">
      <c r="A107" s="148" t="s">
        <v>254</v>
      </c>
      <c r="B107" s="75">
        <f t="shared" si="152"/>
        <v>21681.8</v>
      </c>
      <c r="C107" s="75">
        <f t="shared" si="142"/>
        <v>83679.771030000004</v>
      </c>
      <c r="D107" s="75">
        <f t="shared" si="162"/>
        <v>80621.399999999994</v>
      </c>
      <c r="E107" s="75">
        <f t="shared" si="163"/>
        <v>3058.3710299999998</v>
      </c>
      <c r="F107" s="75">
        <f t="shared" si="143"/>
        <v>35020.603109999996</v>
      </c>
      <c r="G107" s="29">
        <f t="shared" si="183"/>
        <v>41.850739645839582</v>
      </c>
      <c r="H107" s="29">
        <f>H108+H109+H110+H111+H112+H113+H114</f>
        <v>4870</v>
      </c>
      <c r="I107" s="29">
        <f>I108+I109+I110+I111+I112+I113+I114</f>
        <v>4870</v>
      </c>
      <c r="J107" s="29">
        <f>J108+J109+J110+J111+J112+J113+J114</f>
        <v>4870</v>
      </c>
      <c r="K107" s="29">
        <f>J107/I107*100</f>
        <v>100</v>
      </c>
      <c r="L107" s="29">
        <f>L108+L109+L110+L111+L112+L113+L114</f>
        <v>1078.5999999999999</v>
      </c>
      <c r="M107" s="29">
        <f>M108+M109+M110+M111+M112+M113+M114</f>
        <v>1078.5999999999999</v>
      </c>
      <c r="N107" s="29">
        <f>N108+N109+N110+N111+N112+N113+N114</f>
        <v>1078.5999999999999</v>
      </c>
      <c r="O107" s="28">
        <f>N107/M107*100</f>
        <v>100</v>
      </c>
      <c r="P107" s="29">
        <f>P108+P109+P110+P111+P112+P113+P114</f>
        <v>1272</v>
      </c>
      <c r="Q107" s="29">
        <f>Q108+Q109+Q110+Q111+Q112+Q113+Q114</f>
        <v>1272</v>
      </c>
      <c r="R107" s="29">
        <f>R108+R109+R110+R111+R112+R113+R114</f>
        <v>1017.6</v>
      </c>
      <c r="S107" s="28">
        <f>R107/Q107*100</f>
        <v>80</v>
      </c>
      <c r="T107" s="29">
        <f>T108+T109+T110+T111+T112+T113+T114</f>
        <v>7182</v>
      </c>
      <c r="U107" s="29">
        <f>U108+U109+U110+U111+U112+U113+U114</f>
        <v>7182</v>
      </c>
      <c r="V107" s="29">
        <f>V108+V109+V110+V111+V112+V113+V114</f>
        <v>5745.6</v>
      </c>
      <c r="W107" s="28">
        <f>V107/U107*100</f>
        <v>80</v>
      </c>
      <c r="X107" s="29">
        <f>X108+X109+X110+X111+X112+X113+X114</f>
        <v>1247</v>
      </c>
      <c r="Y107" s="29">
        <f>Y108+Y109+Y110+Y111+Y112+Y113+Y114</f>
        <v>1247</v>
      </c>
      <c r="Z107" s="29">
        <f>Z108+Z109+Z110+Z111+Z112+Z113+Z114</f>
        <v>997.6</v>
      </c>
      <c r="AA107" s="28">
        <f>Z107/Y107*100</f>
        <v>80</v>
      </c>
      <c r="AB107" s="29">
        <f>AB108+AB109+AB110+AB111+AB112+AB113+AB114</f>
        <v>0</v>
      </c>
      <c r="AC107" s="29">
        <f>AC108+AC109+AC110+AC111+AC112+AC113+AC114</f>
        <v>0</v>
      </c>
      <c r="AD107" s="29">
        <f>AD108+AD109+AD110+AD111+AD112+AD113+AD114</f>
        <v>0</v>
      </c>
      <c r="AE107" s="28"/>
      <c r="AF107" s="28"/>
      <c r="AG107" s="29">
        <f t="shared" ref="AG107:AM107" si="189">AG108+AG109+AG110+AG111+AG112+AG113+AG114</f>
        <v>0</v>
      </c>
      <c r="AH107" s="29">
        <f t="shared" si="189"/>
        <v>0</v>
      </c>
      <c r="AI107" s="29">
        <f t="shared" si="189"/>
        <v>0</v>
      </c>
      <c r="AJ107" s="29">
        <f t="shared" ref="AJ107" si="190">AJ108+AJ109+AJ110+AJ111+AJ112+AJ113+AJ114</f>
        <v>0</v>
      </c>
      <c r="AK107" s="29">
        <f t="shared" si="189"/>
        <v>0</v>
      </c>
      <c r="AL107" s="29">
        <f t="shared" si="189"/>
        <v>0</v>
      </c>
      <c r="AM107" s="29">
        <f t="shared" si="189"/>
        <v>0</v>
      </c>
      <c r="AN107" s="29">
        <f>AN108+AN109+AN110+AN111+AN112+AN113+AN114</f>
        <v>0</v>
      </c>
      <c r="AO107" s="29">
        <f>AO108+AO109+AO110+AO111+AO112+AO113+AO114</f>
        <v>2670</v>
      </c>
      <c r="AP107" s="29">
        <f>AP108+AP109+AP110+AP111+AP112+AP113+AP114</f>
        <v>2670</v>
      </c>
      <c r="AQ107" s="28">
        <f>AP107/AO107*100</f>
        <v>100</v>
      </c>
      <c r="AR107" s="28"/>
      <c r="AS107" s="29">
        <f>AS108+AS109+AS110+AS111+AS112+AS113+AS114</f>
        <v>0</v>
      </c>
      <c r="AT107" s="29">
        <f>AT108+AT109+AT110+AT111+AT112+AT113+AT114</f>
        <v>0</v>
      </c>
      <c r="AU107" s="28"/>
      <c r="AV107" s="28"/>
      <c r="AW107" s="29">
        <f>AW108+AW109+AW110+AW111+AW112+AW113+AW114</f>
        <v>0</v>
      </c>
      <c r="AX107" s="29">
        <f>AX108+AX109+AX110+AX111+AX112+AX113+AX114</f>
        <v>0</v>
      </c>
      <c r="AY107" s="28"/>
      <c r="AZ107" s="28"/>
      <c r="BA107" s="29">
        <f>BA108+BA109+BA110+BA111+BA112+BA113+BA114</f>
        <v>0</v>
      </c>
      <c r="BB107" s="29">
        <f>BB108+BB109+BB110+BB111+BB112+BB113+BB114</f>
        <v>0</v>
      </c>
      <c r="BC107" s="28"/>
      <c r="BD107" s="28"/>
      <c r="BE107" s="29">
        <f>BE108+BE109+BE110+BE111+BE112+BE113+BE114</f>
        <v>0</v>
      </c>
      <c r="BF107" s="29">
        <f>BF108+BF109+BF110+BF111+BF112+BF113+BF114</f>
        <v>0</v>
      </c>
      <c r="BG107" s="28"/>
      <c r="BH107" s="29"/>
      <c r="BI107" s="29"/>
      <c r="BJ107" s="29"/>
      <c r="BK107" s="28"/>
      <c r="BL107" s="29">
        <f>BL108+BL109+BL110+BL111+BL112+BL113+BL114</f>
        <v>4282.2</v>
      </c>
      <c r="BM107" s="29">
        <f>BM108+BM109+BM110+BM111+BM112+BM113+BM114</f>
        <v>4282.2</v>
      </c>
      <c r="BN107" s="29">
        <f>BN108+BN109+BN110+BN111+BN112+BN113+BN114</f>
        <v>3211.6466800000003</v>
      </c>
      <c r="BO107" s="28">
        <f>BN107/BM107*100</f>
        <v>74.999922469758545</v>
      </c>
      <c r="BP107" s="28"/>
      <c r="BQ107" s="29"/>
      <c r="BR107" s="29"/>
      <c r="BS107" s="28"/>
      <c r="BT107" s="28"/>
      <c r="BU107" s="29"/>
      <c r="BV107" s="29"/>
      <c r="BW107" s="28"/>
      <c r="BX107" s="28"/>
      <c r="BY107" s="29">
        <f>BY108+BY109+BY110+BY111+BY112+BY113+BY114</f>
        <v>0</v>
      </c>
      <c r="BZ107" s="29">
        <f>BZ108+BZ109+BZ110+BZ111+BZ112+BZ113+BZ114</f>
        <v>0</v>
      </c>
      <c r="CA107" s="28"/>
      <c r="CB107" s="28"/>
      <c r="CC107" s="29">
        <f>CC108+CC109+CC110+CC111+CC112+CC113+CC114</f>
        <v>0</v>
      </c>
      <c r="CD107" s="29">
        <f>CD108+CD109+CD110+CD111+CD112+CD113+CD114</f>
        <v>0</v>
      </c>
      <c r="CE107" s="28"/>
      <c r="CF107" s="28"/>
      <c r="CG107" s="29">
        <f>CG108+CG109+CG110+CG111+CG112+CG113+CG114</f>
        <v>0</v>
      </c>
      <c r="CH107" s="29">
        <f>CH108+CH109+CH110+CH111+CH112+CH113+CH114</f>
        <v>0</v>
      </c>
      <c r="CI107" s="28"/>
      <c r="CJ107" s="29">
        <f>CJ108+CJ109+CJ110+CJ111+CJ112+CJ113+CJ114</f>
        <v>0</v>
      </c>
      <c r="CK107" s="29">
        <f>CK108+CK109+CK110+CK111+CK112+CK113+CK114</f>
        <v>0</v>
      </c>
      <c r="CL107" s="29">
        <f>CL108+CL109+CL110+CL111+CL112+CL113+CL114</f>
        <v>0</v>
      </c>
      <c r="CM107" s="28"/>
      <c r="CN107" s="28"/>
      <c r="CO107" s="29">
        <f>CO108+CO109+CO110+CO111+CO112+CO113+CO114</f>
        <v>0</v>
      </c>
      <c r="CP107" s="29">
        <f>CP108+CP109+CP110+CP111+CP112+CP113+CP114</f>
        <v>0</v>
      </c>
      <c r="CQ107" s="28"/>
      <c r="CR107" s="28"/>
      <c r="CS107" s="29">
        <f>CS108+CS109+CS110+CS111+CS112+CS113+CS114</f>
        <v>0</v>
      </c>
      <c r="CT107" s="29">
        <f>CT108+CT109+CT110+CT111+CT112+CT113+CT114</f>
        <v>0</v>
      </c>
      <c r="CU107" s="165"/>
      <c r="CV107" s="165"/>
      <c r="CW107" s="29">
        <f>CW108+CW109+CW110+CW111+CW112+CW113+CW114</f>
        <v>0</v>
      </c>
      <c r="CX107" s="29">
        <f>CX108+CX109+CX110+CX111+CX112+CX113+CX114</f>
        <v>0</v>
      </c>
      <c r="CY107" s="28"/>
      <c r="CZ107" s="28"/>
      <c r="DA107" s="29">
        <f>DA108+DA109+DA110+DA111+DA112+DA113+DA114</f>
        <v>0</v>
      </c>
      <c r="DB107" s="29">
        <f>DB108+DB109+DB110+DB111+DB112+DB113+DB114</f>
        <v>0</v>
      </c>
      <c r="DC107" s="28"/>
      <c r="DD107" s="28"/>
      <c r="DE107" s="29">
        <f>DE108+DE109+DE110+DE111+DE112+DE113+DE114</f>
        <v>0</v>
      </c>
      <c r="DF107" s="29">
        <f>DF108+DF109+DF110+DF111+DF112+DF113+DF114</f>
        <v>0</v>
      </c>
      <c r="DG107" s="28"/>
      <c r="DH107" s="28"/>
      <c r="DI107" s="29"/>
      <c r="DJ107" s="29"/>
      <c r="DK107" s="28"/>
      <c r="DL107" s="28"/>
      <c r="DM107" s="29">
        <f>DM108+DM109+DM110+DM111+DM112+DM113+DM114</f>
        <v>634.4</v>
      </c>
      <c r="DN107" s="29">
        <f>DN108+DN109+DN110+DN111+DN112+DN113+DN114</f>
        <v>385.66204999999997</v>
      </c>
      <c r="DO107" s="28">
        <f>DN107/DM107*100</f>
        <v>60.791622005044132</v>
      </c>
      <c r="DP107" s="28"/>
      <c r="DQ107" s="29"/>
      <c r="DR107" s="29"/>
      <c r="DS107" s="28"/>
      <c r="DT107" s="28"/>
      <c r="DU107" s="29"/>
      <c r="DV107" s="29"/>
      <c r="DW107" s="28"/>
      <c r="DX107" s="28"/>
      <c r="DY107" s="29"/>
      <c r="DZ107" s="29"/>
      <c r="EA107" s="28"/>
      <c r="EB107" s="28"/>
      <c r="EC107" s="29">
        <f>SUM(EC108:EC114)</f>
        <v>0</v>
      </c>
      <c r="ED107" s="29">
        <f>SUM(ED108:ED114)</f>
        <v>0</v>
      </c>
      <c r="EE107" s="28"/>
      <c r="EF107" s="29">
        <f>EF108+EF109+EF110+EF111+EF112+EF113+EF114</f>
        <v>1750</v>
      </c>
      <c r="EG107" s="29">
        <f>EG108+EG109+EG110+EG111+EG112+EG113+EG114</f>
        <v>1750</v>
      </c>
      <c r="EH107" s="29">
        <f>EH108+EH109+EH110+EH111+EH112+EH113+EH114</f>
        <v>1749.9933000000001</v>
      </c>
      <c r="EI107" s="28">
        <f>EH107/EG107*100</f>
        <v>99.999617142857147</v>
      </c>
      <c r="EJ107" s="29"/>
      <c r="EK107" s="29">
        <f>EK108+EK109+EK110+EK111+EK112+EK113+EK114</f>
        <v>0</v>
      </c>
      <c r="EL107" s="29">
        <f>EL108+EL109+EL110+EL111+EL112+EL113+EL114</f>
        <v>0</v>
      </c>
      <c r="EM107" s="28"/>
      <c r="EN107" s="29"/>
      <c r="EO107" s="29">
        <f>EO108+EO109+EO110+EO111+EO112+EO113+EO114</f>
        <v>0</v>
      </c>
      <c r="EP107" s="29">
        <f>EP108+EP109+EP110+EP111+EP112+EP113+EP114</f>
        <v>0</v>
      </c>
      <c r="EQ107" s="28"/>
      <c r="ER107" s="28"/>
      <c r="ES107" s="29">
        <f>ES108+ES109+ES110+ES111+ES112+ES113+ES114</f>
        <v>0</v>
      </c>
      <c r="ET107" s="29">
        <f>ET108+ET109+ET110+ET111+ET112+ET113+ET114</f>
        <v>0</v>
      </c>
      <c r="EU107" s="28"/>
      <c r="EV107" s="28"/>
      <c r="EW107" s="29">
        <f>EW108+EW109+EW110+EW111+EW112+EW113+EW114</f>
        <v>0</v>
      </c>
      <c r="EX107" s="29">
        <f>EX108+EX109+EX110+EX111+EX112+EX113+EX114</f>
        <v>0</v>
      </c>
      <c r="EY107" s="28"/>
      <c r="EZ107" s="28"/>
      <c r="FA107" s="29">
        <f>FA108+FA109+FA110+FA111+FA112+FA113+FA114</f>
        <v>4554</v>
      </c>
      <c r="FB107" s="29">
        <f>FB108+FB109+FB110+FB111+FB112+FB113+FB114</f>
        <v>3980.8800499999998</v>
      </c>
      <c r="FC107" s="28">
        <f>FB107/FA107*100</f>
        <v>87.415020860781723</v>
      </c>
      <c r="FD107" s="28"/>
      <c r="FE107" s="29">
        <f>FE108+FE109+FE110+FE111+FE112+FE113+FE114</f>
        <v>0</v>
      </c>
      <c r="FF107" s="29">
        <f>FF108+FF109+FF110+FF111+FF112+FF113+FF114</f>
        <v>0</v>
      </c>
      <c r="FG107" s="28"/>
      <c r="FH107" s="29"/>
      <c r="FI107" s="29">
        <f>FI108+FI109+FI110+FI111+FI112+FI113+FI114</f>
        <v>9935.7000000000007</v>
      </c>
      <c r="FJ107" s="29">
        <f>FJ108+FJ109+FJ110+FJ111+FJ112+FJ113+FJ114</f>
        <v>6098.41</v>
      </c>
      <c r="FK107" s="28">
        <f>FJ107/FI107*100</f>
        <v>61.378765461920139</v>
      </c>
      <c r="FL107" s="29"/>
      <c r="FM107" s="29">
        <f>FM108+FM109+FM110+FM111+FM112+FM113+FM114</f>
        <v>0</v>
      </c>
      <c r="FN107" s="29">
        <f>FN108+FN109+FN110+FN111+FN112+FN113+FN114</f>
        <v>0</v>
      </c>
      <c r="FO107" s="28"/>
      <c r="FP107" s="29"/>
      <c r="FQ107" s="29">
        <f>FQ108+FQ109+FQ110+FQ111+FQ112+FQ113+FQ114</f>
        <v>2548.8470299999999</v>
      </c>
      <c r="FR107" s="29">
        <f>FR108+FR109+FR110+FR111+FR112+FR113+FR114</f>
        <v>2548.8470299999999</v>
      </c>
      <c r="FS107" s="28">
        <f>FR107/FQ107*100</f>
        <v>100</v>
      </c>
      <c r="FT107" s="29"/>
      <c r="FU107" s="29">
        <f>FU108+FU109+FU110+FU111+FU112+FU113+FU114</f>
        <v>250</v>
      </c>
      <c r="FV107" s="29">
        <f>FV108+FV109+FV110+FV111+FV112+FV113+FV114</f>
        <v>250</v>
      </c>
      <c r="FW107" s="28">
        <f t="shared" si="149"/>
        <v>100</v>
      </c>
      <c r="FX107" s="29"/>
      <c r="FY107" s="29"/>
      <c r="FZ107" s="29"/>
      <c r="GA107" s="28"/>
      <c r="GB107" s="29"/>
      <c r="GC107" s="29"/>
      <c r="GD107" s="29"/>
      <c r="GE107" s="28"/>
      <c r="GF107" s="29"/>
      <c r="GG107" s="29">
        <f>GG108+GG109+GG110+GG111+GG112+GG113+GG114</f>
        <v>0</v>
      </c>
      <c r="GH107" s="29">
        <f>GH108+GH109+GH110+GH111+GH112+GH113+GH114</f>
        <v>0</v>
      </c>
      <c r="GI107" s="28"/>
      <c r="GJ107" s="29"/>
      <c r="GK107" s="29">
        <f>GK108+GK109+GK110+GK111+GK112+GK113+GK114</f>
        <v>0</v>
      </c>
      <c r="GL107" s="29">
        <f>GL108+GL109+GL110+GL111+GL112+GL113+GL114</f>
        <v>0</v>
      </c>
      <c r="GM107" s="28"/>
      <c r="GN107" s="29"/>
      <c r="GO107" s="29"/>
      <c r="GP107" s="29"/>
      <c r="GQ107" s="28"/>
      <c r="GR107" s="29"/>
      <c r="GS107" s="29">
        <f>GS108+GS109+GS110+GS111+GS112+GS113+GS114</f>
        <v>0</v>
      </c>
      <c r="GT107" s="29">
        <f>GT108+GT109+GT110+GT111+GT112+GT113+GT114</f>
        <v>0</v>
      </c>
      <c r="GU107" s="28"/>
      <c r="GV107" s="29"/>
      <c r="GW107" s="29">
        <f>GW108+GW109+GW110+GW111+GW112+GW113+GW114</f>
        <v>30000</v>
      </c>
      <c r="GX107" s="29">
        <f>GX108+GX109+GX110+GX111+GX112+GX113+GX114</f>
        <v>0</v>
      </c>
      <c r="GY107" s="28">
        <f t="shared" si="177"/>
        <v>0</v>
      </c>
      <c r="GZ107" s="29"/>
      <c r="HA107" s="29">
        <f>HA108+HA109+HA110+HA111+HA112+HA113+HA114</f>
        <v>10000</v>
      </c>
      <c r="HB107" s="29">
        <f>HB108+HB109+HB110+HB111+HB112+HB113+HB114</f>
        <v>0</v>
      </c>
      <c r="HC107" s="28">
        <f t="shared" ref="HC107" si="191">HB107/HA107*100</f>
        <v>0</v>
      </c>
      <c r="HD107" s="29"/>
      <c r="HE107" s="29">
        <f>HE108+HE109+HE110+HE111+HE112+HE113+HE114</f>
        <v>0</v>
      </c>
      <c r="HF107" s="29">
        <f>HF108+HF109+HF110+HF111+HF112+HF113+HF114</f>
        <v>0</v>
      </c>
      <c r="HG107" s="28"/>
      <c r="HH107" s="29"/>
      <c r="HI107" s="29">
        <f>HI108+HI109+HI110+HI111+HI112+HI113+HI114</f>
        <v>0</v>
      </c>
      <c r="HJ107" s="29">
        <f>HJ108+HJ109+HJ110+HJ111+HJ112+HJ113+HJ114</f>
        <v>0</v>
      </c>
      <c r="HK107" s="28"/>
      <c r="HL107" s="29"/>
      <c r="HM107" s="29">
        <f>HM108+HM109+HM110+HM111+HM112+HM113+HM114</f>
        <v>0</v>
      </c>
      <c r="HN107" s="29">
        <f>HN108+HN109+HN110+HN111+HN112+HN113+HN114</f>
        <v>0</v>
      </c>
      <c r="HO107" s="28"/>
      <c r="HP107" s="29"/>
      <c r="HQ107" s="29">
        <f>HQ108+HQ109+HQ110+HQ111+HQ112+HQ113+HQ114</f>
        <v>0</v>
      </c>
      <c r="HR107" s="29">
        <f>HR108+HR109+HR110+HR111+HR112+HR113+HR114</f>
        <v>0</v>
      </c>
      <c r="HS107" s="28"/>
      <c r="HT107" s="29"/>
      <c r="HU107" s="29">
        <f>HU108+HU109+HU110+HU111+HU112+HU113+HU114</f>
        <v>0</v>
      </c>
      <c r="HV107" s="29">
        <f>HV108+HV109+HV110+HV111+HV112+HV113+HV114</f>
        <v>0</v>
      </c>
      <c r="HW107" s="28"/>
      <c r="HX107" s="29"/>
      <c r="HY107" s="29">
        <f>HY108+HY109+HY110+HY111+HY112+HY113+HY114</f>
        <v>0</v>
      </c>
      <c r="HZ107" s="29">
        <f>HZ108+HZ109+HZ110+HZ111+HZ112+HZ113+HZ114</f>
        <v>0</v>
      </c>
      <c r="IA107" s="28"/>
      <c r="IB107" s="29"/>
      <c r="IC107" s="29">
        <f>IC108+IC109+IC110+IC111+IC112+IC113+IC114</f>
        <v>0</v>
      </c>
      <c r="ID107" s="29">
        <f>ID108+ID109+ID110+ID111+ID112+ID113+ID114</f>
        <v>0</v>
      </c>
      <c r="IE107" s="28"/>
      <c r="IF107" s="29"/>
      <c r="IG107" s="29">
        <f>IG108+IG109+IG110+IG111+IG112+IG113+IG114</f>
        <v>0</v>
      </c>
      <c r="IH107" s="29">
        <f>IH108+IH109+IH110+IH111+IH112+IH113+IH114</f>
        <v>0</v>
      </c>
      <c r="II107" s="28"/>
      <c r="IJ107" s="29"/>
      <c r="IK107" s="29">
        <f>IK108+IK109+IK110+IK111+IK112+IK113+IK114</f>
        <v>0</v>
      </c>
      <c r="IL107" s="29">
        <f>IL108+IL109+IL110+IL111+IL112+IL113+IL114</f>
        <v>0</v>
      </c>
      <c r="IM107" s="28"/>
      <c r="IN107" s="29"/>
      <c r="IO107" s="29">
        <f>IO108+IO109+IO110+IO111+IO112+IO113+IO114</f>
        <v>0</v>
      </c>
      <c r="IP107" s="29">
        <f>IP108+IP109+IP110+IP111+IP112+IP113+IP114</f>
        <v>0</v>
      </c>
      <c r="IQ107" s="28"/>
      <c r="IR107" s="29"/>
      <c r="IS107" s="29">
        <f>IS108+IS109+IS110+IS111+IS112+IS113+IS114</f>
        <v>0</v>
      </c>
      <c r="IT107" s="29">
        <f>IT108+IT109+IT110+IT111+IT112+IT113+IT114</f>
        <v>0</v>
      </c>
      <c r="IU107" s="28"/>
      <c r="IV107" s="29"/>
      <c r="IW107" s="29">
        <f>IW108+IW109+IW110+IW111+IW112+IW113+IW114</f>
        <v>0</v>
      </c>
      <c r="IX107" s="29">
        <f>IX108+IX109+IX110+IX111+IX112+IX113+IX114</f>
        <v>0</v>
      </c>
      <c r="IY107" s="28"/>
      <c r="IZ107" s="29"/>
      <c r="JA107" s="29">
        <f>JA108+JA109+JA110+JA111+JA112+JA113+JA114</f>
        <v>0</v>
      </c>
      <c r="JB107" s="29">
        <f>JB108+JB109+JB110+JB111+JB112+JB113+JB114</f>
        <v>0</v>
      </c>
      <c r="JC107" s="28"/>
      <c r="JD107" s="29"/>
      <c r="JE107" s="29">
        <f>JE108+JE109+JE110+JE111+JE112+JE113+JE114</f>
        <v>442.7</v>
      </c>
      <c r="JF107" s="29">
        <f>JF108+JF109+JF110+JF111+JF112+JF113+JF114</f>
        <v>156.24</v>
      </c>
      <c r="JG107" s="28">
        <f t="shared" ref="JG107:JG108" si="192">JF107/JE107*100</f>
        <v>35.292523153377012</v>
      </c>
      <c r="JH107" s="29"/>
      <c r="JI107" s="29">
        <f>JI108+JI109+JI110+JI111+JI112+JI113+JI114</f>
        <v>0</v>
      </c>
      <c r="JJ107" s="29">
        <f>JJ108+JJ109+JJ110+JJ111+JJ112+JJ113+JJ114</f>
        <v>0</v>
      </c>
      <c r="JK107" s="28"/>
      <c r="JL107" s="29"/>
      <c r="JM107" s="29">
        <f>JM108+JM109+JM110+JM111+JM112+JM113+JM114</f>
        <v>0</v>
      </c>
      <c r="JN107" s="29">
        <f>JN108+JN109+JN110+JN111+JN112+JN113+JN114</f>
        <v>0</v>
      </c>
      <c r="JO107" s="28"/>
      <c r="JP107" s="29"/>
      <c r="JQ107" s="29">
        <f>JQ108+JQ109+JQ110+JQ111+JQ112+JQ113+JQ114</f>
        <v>0</v>
      </c>
      <c r="JR107" s="29">
        <f>JR108+JR109+JR110+JR111+JR112+JR113+JR114</f>
        <v>0</v>
      </c>
      <c r="JS107" s="28"/>
      <c r="JT107" s="29"/>
      <c r="JU107" s="29">
        <f>JU108+JU109+JU110+JU111+JU112+JU113+JU114</f>
        <v>0</v>
      </c>
      <c r="JV107" s="29">
        <f>JV108+JV109+JV110+JV111+JV112+JV113+JV114</f>
        <v>0</v>
      </c>
      <c r="JW107" s="28"/>
      <c r="JX107" s="29"/>
      <c r="JY107" s="29">
        <f>JY108+JY109+JY110+JY111+JY112+JY113+JY114</f>
        <v>0</v>
      </c>
      <c r="JZ107" s="29">
        <f>JZ108+JZ109+JZ110+JZ111+JZ112+JZ113+JZ114</f>
        <v>0</v>
      </c>
      <c r="KA107" s="28"/>
      <c r="KB107" s="29"/>
      <c r="KC107" s="29">
        <f>KC108+KC109+KC110+KC111+KC112+KC113+KC114</f>
        <v>702.8</v>
      </c>
      <c r="KD107" s="29">
        <f>KD108+KD109+KD110+KD111+KD112+KD113+KD114</f>
        <v>0</v>
      </c>
      <c r="KE107" s="28"/>
      <c r="KF107" s="29"/>
      <c r="KG107" s="29"/>
      <c r="KH107" s="29">
        <f>KH108+KH109+KH110+KH111+KH112+KH113+KH114</f>
        <v>0</v>
      </c>
      <c r="KI107" s="28"/>
      <c r="KJ107" s="29"/>
      <c r="KK107" s="29">
        <f>KK108+KK109+KK110+KK111+KK112+KK113+KK114</f>
        <v>0</v>
      </c>
      <c r="KL107" s="29">
        <f>KL108+KL109+KL110+KL111+KL112+KL113+KL114</f>
        <v>0</v>
      </c>
      <c r="KM107" s="28"/>
      <c r="KN107" s="29"/>
      <c r="KO107" s="29"/>
      <c r="KP107" s="29">
        <f>KP108+KP109+KP110+KP111+KP112+KP113+KP114</f>
        <v>0</v>
      </c>
      <c r="KQ107" s="28"/>
      <c r="KR107" s="29"/>
      <c r="KS107" s="29">
        <f>KS108+KS109+KS110+KS111+KS112+KS113+KS114</f>
        <v>0</v>
      </c>
      <c r="KT107" s="29">
        <f>KT108+KT109+KT110+KT111+KT112+KT113+KT114</f>
        <v>0</v>
      </c>
      <c r="KU107" s="28"/>
      <c r="KV107" s="29"/>
      <c r="KW107" s="29">
        <f>KW108+KW109+KW110+KW111+KW112+KW113+KW114</f>
        <v>209.524</v>
      </c>
      <c r="KX107" s="29">
        <f>KX108+KX109+KX110+KX111+KX112+KX113+KX114</f>
        <v>209.524</v>
      </c>
      <c r="KY107" s="28">
        <f t="shared" ref="KY107:KY108" si="193">KX107/KW107*100</f>
        <v>100</v>
      </c>
      <c r="KZ107" s="29"/>
      <c r="LA107" s="29">
        <f>LA108+LA109+LA110+LA111+LA112+LA113+LA114</f>
        <v>50</v>
      </c>
      <c r="LB107" s="29">
        <f>LB108+LB109+LB110+LB111+LB112+LB113+LB114</f>
        <v>50</v>
      </c>
      <c r="LC107" s="28">
        <f t="shared" si="176"/>
        <v>100</v>
      </c>
      <c r="LD107" s="29"/>
      <c r="LE107" s="29"/>
      <c r="LF107" s="29"/>
      <c r="LG107" s="28"/>
      <c r="LH107" s="29"/>
      <c r="LI107" s="29">
        <f>LI108+LI109+LI110+LI111+LI112+LI113+LI114</f>
        <v>0</v>
      </c>
      <c r="LJ107" s="29">
        <f>LJ108+LJ109+LJ110+LJ111+LJ112+LJ113+LJ114</f>
        <v>0</v>
      </c>
      <c r="LK107" s="28"/>
      <c r="LL107" s="29"/>
      <c r="LM107" s="29">
        <f>LM108+LM109+LM110+LM111+LM112+LM113+LM114</f>
        <v>0</v>
      </c>
      <c r="LN107" s="29">
        <f>LN108+LN109+LN110+LN111+LN112+LN113+LN114</f>
        <v>0</v>
      </c>
      <c r="LO107" s="28"/>
      <c r="LP107" s="29"/>
      <c r="LQ107" s="29">
        <f>LQ108+LQ109+LQ110+LQ111+LQ112+LQ113+LQ114</f>
        <v>0</v>
      </c>
      <c r="LR107" s="29">
        <f>LR108+LR109+LR110+LR111+LR112+LR113+LR114</f>
        <v>0</v>
      </c>
      <c r="LS107" s="28"/>
      <c r="LT107" s="29"/>
      <c r="LU107" s="29">
        <f>LU108+LU109+LU110+LU111+LU112+LU113+LU114</f>
        <v>0</v>
      </c>
      <c r="LV107" s="29">
        <f>LV108+LV109+LV110+LV111+LV112+LV113+LV114</f>
        <v>0</v>
      </c>
      <c r="LW107" s="28"/>
      <c r="LX107" s="29"/>
      <c r="LY107" s="29">
        <f>LY108+LY109+LY110+LY111+LY112+LY113+LY114</f>
        <v>0</v>
      </c>
      <c r="LZ107" s="29">
        <f>LZ108+LZ109+LZ110+LZ111+LZ112+LZ113+LZ114</f>
        <v>0</v>
      </c>
      <c r="MA107" s="28"/>
    </row>
    <row r="108" spans="1:339" ht="31.5" x14ac:dyDescent="0.25">
      <c r="A108" s="22" t="s">
        <v>221</v>
      </c>
      <c r="B108" s="30">
        <f t="shared" si="152"/>
        <v>21681.8</v>
      </c>
      <c r="C108" s="30">
        <f t="shared" si="142"/>
        <v>41130.923999999999</v>
      </c>
      <c r="D108" s="30">
        <f t="shared" si="162"/>
        <v>40621.4</v>
      </c>
      <c r="E108" s="30">
        <f t="shared" si="163"/>
        <v>509.524</v>
      </c>
      <c r="F108" s="30">
        <f t="shared" si="143"/>
        <v>32471.756080000003</v>
      </c>
      <c r="G108" s="27">
        <f t="shared" si="183"/>
        <v>78.947305146852528</v>
      </c>
      <c r="H108" s="27">
        <v>4870</v>
      </c>
      <c r="I108" s="27">
        <v>4870</v>
      </c>
      <c r="J108" s="27">
        <v>4870</v>
      </c>
      <c r="K108" s="27">
        <f>J108/I108*100</f>
        <v>100</v>
      </c>
      <c r="L108" s="27">
        <v>1078.5999999999999</v>
      </c>
      <c r="M108" s="27">
        <v>1078.5999999999999</v>
      </c>
      <c r="N108" s="27">
        <v>1078.5999999999999</v>
      </c>
      <c r="O108" s="26">
        <f>N108/M108*100</f>
        <v>100</v>
      </c>
      <c r="P108" s="27">
        <v>1272</v>
      </c>
      <c r="Q108" s="236">
        <v>1272</v>
      </c>
      <c r="R108" s="236">
        <v>1017.6</v>
      </c>
      <c r="S108" s="26">
        <f>R108/Q108*100</f>
        <v>80</v>
      </c>
      <c r="T108" s="254">
        <v>7182</v>
      </c>
      <c r="U108" s="274">
        <v>7182</v>
      </c>
      <c r="V108" s="274">
        <v>5745.6</v>
      </c>
      <c r="W108" s="26">
        <f>V108/U108*100</f>
        <v>80</v>
      </c>
      <c r="X108" s="292">
        <v>1247</v>
      </c>
      <c r="Y108" s="310">
        <v>1247</v>
      </c>
      <c r="Z108" s="310">
        <v>997.6</v>
      </c>
      <c r="AA108" s="26">
        <f>Z108/Y108*100</f>
        <v>80</v>
      </c>
      <c r="AB108" s="163"/>
      <c r="AC108" s="163"/>
      <c r="AD108" s="163"/>
      <c r="AE108" s="26"/>
      <c r="AF108" s="26"/>
      <c r="AG108" s="27"/>
      <c r="AH108" s="27"/>
      <c r="AI108" s="26"/>
      <c r="AJ108" s="27"/>
      <c r="AK108" s="27"/>
      <c r="AL108" s="27"/>
      <c r="AM108" s="26"/>
      <c r="AN108" s="326"/>
      <c r="AO108" s="326">
        <v>2670</v>
      </c>
      <c r="AP108" s="326">
        <v>2670</v>
      </c>
      <c r="AQ108" s="26">
        <f>AP108/AO108*100</f>
        <v>100</v>
      </c>
      <c r="AR108" s="26"/>
      <c r="AS108" s="326"/>
      <c r="AT108" s="326"/>
      <c r="AU108" s="26"/>
      <c r="AV108" s="26"/>
      <c r="AW108" s="326"/>
      <c r="AX108" s="326"/>
      <c r="AY108" s="26"/>
      <c r="AZ108" s="26"/>
      <c r="BA108" s="326"/>
      <c r="BB108" s="167"/>
      <c r="BC108" s="26"/>
      <c r="BD108" s="26"/>
      <c r="BE108" s="326"/>
      <c r="BF108" s="326"/>
      <c r="BG108" s="26"/>
      <c r="BH108" s="326"/>
      <c r="BI108" s="326"/>
      <c r="BJ108" s="326"/>
      <c r="BK108" s="26"/>
      <c r="BL108" s="326">
        <v>4282.2</v>
      </c>
      <c r="BM108" s="326">
        <v>4282.2</v>
      </c>
      <c r="BN108" s="326">
        <v>3211.6466800000003</v>
      </c>
      <c r="BO108" s="26">
        <f>BN108/BM108*100</f>
        <v>74.999922469758545</v>
      </c>
      <c r="BP108" s="26"/>
      <c r="BQ108" s="326"/>
      <c r="BR108" s="326"/>
      <c r="BS108" s="26"/>
      <c r="BT108" s="26"/>
      <c r="BU108" s="326"/>
      <c r="BV108" s="326"/>
      <c r="BW108" s="26"/>
      <c r="BX108" s="26"/>
      <c r="BY108" s="326"/>
      <c r="BZ108" s="326"/>
      <c r="CA108" s="26"/>
      <c r="CB108" s="26"/>
      <c r="CC108" s="326"/>
      <c r="CD108" s="326"/>
      <c r="CE108" s="26"/>
      <c r="CF108" s="26"/>
      <c r="CG108" s="326"/>
      <c r="CH108" s="326"/>
      <c r="CI108" s="26"/>
      <c r="CJ108" s="163"/>
      <c r="CK108" s="163"/>
      <c r="CL108" s="163"/>
      <c r="CM108" s="26"/>
      <c r="CN108" s="26"/>
      <c r="CO108" s="326"/>
      <c r="CP108" s="326"/>
      <c r="CQ108" s="26"/>
      <c r="CR108" s="26"/>
      <c r="CS108" s="326"/>
      <c r="CT108" s="326"/>
      <c r="CU108" s="326"/>
      <c r="CV108" s="326"/>
      <c r="CW108" s="326"/>
      <c r="CX108" s="326"/>
      <c r="CY108" s="26"/>
      <c r="CZ108" s="26"/>
      <c r="DA108" s="326"/>
      <c r="DB108" s="326"/>
      <c r="DC108" s="26"/>
      <c r="DD108" s="26"/>
      <c r="DE108" s="326"/>
      <c r="DF108" s="326"/>
      <c r="DG108" s="26"/>
      <c r="DH108" s="26"/>
      <c r="DI108" s="326"/>
      <c r="DJ108" s="326"/>
      <c r="DK108" s="26"/>
      <c r="DL108" s="26"/>
      <c r="DM108" s="326">
        <v>634.4</v>
      </c>
      <c r="DN108" s="326">
        <v>385.66204999999997</v>
      </c>
      <c r="DO108" s="26">
        <f>DN108/DM108*100</f>
        <v>60.791622005044132</v>
      </c>
      <c r="DP108" s="26"/>
      <c r="DQ108" s="326"/>
      <c r="DR108" s="326"/>
      <c r="DS108" s="26"/>
      <c r="DT108" s="26"/>
      <c r="DU108" s="326"/>
      <c r="DV108" s="326"/>
      <c r="DW108" s="26"/>
      <c r="DX108" s="26"/>
      <c r="DY108" s="326"/>
      <c r="DZ108" s="326"/>
      <c r="EA108" s="26"/>
      <c r="EB108" s="26"/>
      <c r="EC108" s="326"/>
      <c r="ED108" s="326"/>
      <c r="EE108" s="26"/>
      <c r="EF108" s="326">
        <v>1750</v>
      </c>
      <c r="EG108" s="326">
        <v>1750</v>
      </c>
      <c r="EH108" s="326">
        <v>1749.9933000000001</v>
      </c>
      <c r="EI108" s="26">
        <f>EH108/EG108*100</f>
        <v>99.999617142857147</v>
      </c>
      <c r="EJ108" s="326"/>
      <c r="EK108" s="326"/>
      <c r="EL108" s="326"/>
      <c r="EM108" s="26"/>
      <c r="EN108" s="326"/>
      <c r="EO108" s="326"/>
      <c r="EP108" s="326"/>
      <c r="EQ108" s="26"/>
      <c r="ER108" s="26"/>
      <c r="ES108" s="326"/>
      <c r="ET108" s="326"/>
      <c r="EU108" s="26"/>
      <c r="EV108" s="26"/>
      <c r="EW108" s="326"/>
      <c r="EX108" s="326"/>
      <c r="EY108" s="26"/>
      <c r="EZ108" s="26"/>
      <c r="FA108" s="326">
        <v>4554</v>
      </c>
      <c r="FB108" s="326">
        <v>3980.8800499999998</v>
      </c>
      <c r="FC108" s="26">
        <f>FB108/FA108*100</f>
        <v>87.415020860781723</v>
      </c>
      <c r="FD108" s="26"/>
      <c r="FE108" s="326"/>
      <c r="FF108" s="326"/>
      <c r="FG108" s="26"/>
      <c r="FH108" s="326"/>
      <c r="FI108" s="326">
        <v>9935.7000000000007</v>
      </c>
      <c r="FJ108" s="326">
        <v>6098.41</v>
      </c>
      <c r="FK108" s="26">
        <f>FJ108/FI108*100</f>
        <v>61.378765461920139</v>
      </c>
      <c r="FL108" s="326"/>
      <c r="FM108" s="326"/>
      <c r="FN108" s="326"/>
      <c r="FO108" s="26"/>
      <c r="FP108" s="326"/>
      <c r="FQ108" s="326"/>
      <c r="FR108" s="326"/>
      <c r="FS108" s="26"/>
      <c r="FT108" s="326"/>
      <c r="FU108" s="326">
        <v>250</v>
      </c>
      <c r="FV108" s="326">
        <v>250</v>
      </c>
      <c r="FW108" s="26">
        <f t="shared" si="149"/>
        <v>100</v>
      </c>
      <c r="FX108" s="326"/>
      <c r="FY108" s="326"/>
      <c r="FZ108" s="326"/>
      <c r="GA108" s="26"/>
      <c r="GB108" s="326"/>
      <c r="GC108" s="326"/>
      <c r="GD108" s="326"/>
      <c r="GE108" s="26"/>
      <c r="GF108" s="326"/>
      <c r="GG108" s="326"/>
      <c r="GH108" s="326"/>
      <c r="GI108" s="26"/>
      <c r="GJ108" s="326"/>
      <c r="GK108" s="326"/>
      <c r="GL108" s="326"/>
      <c r="GM108" s="26"/>
      <c r="GN108" s="326"/>
      <c r="GO108" s="326"/>
      <c r="GP108" s="326"/>
      <c r="GQ108" s="26"/>
      <c r="GR108" s="326"/>
      <c r="GS108" s="326"/>
      <c r="GT108" s="326"/>
      <c r="GU108" s="26"/>
      <c r="GV108" s="326"/>
      <c r="GW108" s="326"/>
      <c r="GX108" s="326"/>
      <c r="GY108" s="26"/>
      <c r="GZ108" s="326"/>
      <c r="HA108" s="326"/>
      <c r="HB108" s="326"/>
      <c r="HC108" s="26"/>
      <c r="HD108" s="326"/>
      <c r="HE108" s="326"/>
      <c r="HF108" s="326"/>
      <c r="HG108" s="26"/>
      <c r="HH108" s="326"/>
      <c r="HI108" s="326"/>
      <c r="HJ108" s="326"/>
      <c r="HK108" s="26"/>
      <c r="HL108" s="326"/>
      <c r="HM108" s="326"/>
      <c r="HN108" s="326"/>
      <c r="HO108" s="26"/>
      <c r="HP108" s="326"/>
      <c r="HQ108" s="326"/>
      <c r="HR108" s="326"/>
      <c r="HS108" s="26"/>
      <c r="HT108" s="326"/>
      <c r="HU108" s="326"/>
      <c r="HV108" s="326"/>
      <c r="HW108" s="26"/>
      <c r="HX108" s="326"/>
      <c r="HY108" s="326"/>
      <c r="HZ108" s="326"/>
      <c r="IA108" s="26"/>
      <c r="IB108" s="326"/>
      <c r="IC108" s="326"/>
      <c r="ID108" s="326"/>
      <c r="IE108" s="26"/>
      <c r="IF108" s="326"/>
      <c r="IG108" s="326"/>
      <c r="IH108" s="326"/>
      <c r="II108" s="26"/>
      <c r="IJ108" s="326"/>
      <c r="IK108" s="326"/>
      <c r="IL108" s="326"/>
      <c r="IM108" s="26"/>
      <c r="IN108" s="326"/>
      <c r="IO108" s="326"/>
      <c r="IP108" s="326"/>
      <c r="IQ108" s="26"/>
      <c r="IR108" s="326"/>
      <c r="IS108" s="326"/>
      <c r="IT108" s="326"/>
      <c r="IU108" s="26"/>
      <c r="IV108" s="326"/>
      <c r="IW108" s="326"/>
      <c r="IX108" s="326"/>
      <c r="IY108" s="26"/>
      <c r="IZ108" s="326"/>
      <c r="JA108" s="326"/>
      <c r="JB108" s="326"/>
      <c r="JC108" s="26"/>
      <c r="JD108" s="326"/>
      <c r="JE108" s="326">
        <v>442.7</v>
      </c>
      <c r="JF108" s="326">
        <v>156.24</v>
      </c>
      <c r="JG108" s="26">
        <f t="shared" si="192"/>
        <v>35.292523153377012</v>
      </c>
      <c r="JH108" s="326"/>
      <c r="JI108" s="326"/>
      <c r="JJ108" s="326"/>
      <c r="JK108" s="26"/>
      <c r="JL108" s="326"/>
      <c r="JM108" s="326"/>
      <c r="JN108" s="326"/>
      <c r="JO108" s="26"/>
      <c r="JP108" s="326"/>
      <c r="JQ108" s="326"/>
      <c r="JR108" s="326"/>
      <c r="JS108" s="26"/>
      <c r="JT108" s="326"/>
      <c r="JU108" s="326"/>
      <c r="JV108" s="326"/>
      <c r="JW108" s="26"/>
      <c r="JX108" s="326"/>
      <c r="JY108" s="326"/>
      <c r="JZ108" s="326"/>
      <c r="KA108" s="26"/>
      <c r="KB108" s="326"/>
      <c r="KC108" s="326">
        <v>702.8</v>
      </c>
      <c r="KD108" s="326"/>
      <c r="KE108" s="26"/>
      <c r="KF108" s="326"/>
      <c r="KG108" s="326"/>
      <c r="KH108" s="326"/>
      <c r="KI108" s="26"/>
      <c r="KJ108" s="326"/>
      <c r="KK108" s="326"/>
      <c r="KL108" s="326"/>
      <c r="KM108" s="26"/>
      <c r="KN108" s="326"/>
      <c r="KO108" s="326"/>
      <c r="KP108" s="326"/>
      <c r="KQ108" s="26"/>
      <c r="KR108" s="326"/>
      <c r="KS108" s="326"/>
      <c r="KT108" s="326"/>
      <c r="KU108" s="26"/>
      <c r="KV108" s="326"/>
      <c r="KW108" s="326">
        <v>209.524</v>
      </c>
      <c r="KX108" s="326">
        <v>209.524</v>
      </c>
      <c r="KY108" s="26">
        <f t="shared" si="193"/>
        <v>100</v>
      </c>
      <c r="KZ108" s="326"/>
      <c r="LA108" s="326">
        <v>50</v>
      </c>
      <c r="LB108" s="326">
        <v>50</v>
      </c>
      <c r="LC108" s="26">
        <f t="shared" si="176"/>
        <v>100</v>
      </c>
      <c r="LD108" s="326"/>
      <c r="LE108" s="326"/>
      <c r="LF108" s="326"/>
      <c r="LG108" s="26"/>
      <c r="LH108" s="326"/>
      <c r="LI108" s="326"/>
      <c r="LJ108" s="326"/>
      <c r="LK108" s="26"/>
      <c r="LL108" s="326"/>
      <c r="LM108" s="326"/>
      <c r="LN108" s="326"/>
      <c r="LO108" s="26"/>
      <c r="LP108" s="326"/>
      <c r="LQ108" s="326"/>
      <c r="LR108" s="326"/>
      <c r="LS108" s="26"/>
      <c r="LT108" s="326"/>
      <c r="LU108" s="326"/>
      <c r="LV108" s="326"/>
      <c r="LW108" s="26"/>
      <c r="LX108" s="326"/>
      <c r="LY108" s="326"/>
      <c r="LZ108" s="326"/>
      <c r="MA108" s="26"/>
    </row>
    <row r="109" spans="1:339" ht="15.75" x14ac:dyDescent="0.25">
      <c r="A109" s="22" t="s">
        <v>248</v>
      </c>
      <c r="B109" s="30">
        <f t="shared" si="152"/>
        <v>0</v>
      </c>
      <c r="C109" s="30">
        <f t="shared" si="142"/>
        <v>40000</v>
      </c>
      <c r="D109" s="30">
        <f t="shared" si="162"/>
        <v>40000</v>
      </c>
      <c r="E109" s="30">
        <f t="shared" si="163"/>
        <v>0</v>
      </c>
      <c r="F109" s="30">
        <f t="shared" si="143"/>
        <v>0</v>
      </c>
      <c r="G109" s="27">
        <f t="shared" si="183"/>
        <v>0</v>
      </c>
      <c r="H109" s="30"/>
      <c r="I109" s="30"/>
      <c r="J109" s="30"/>
      <c r="K109" s="27"/>
      <c r="L109" s="111"/>
      <c r="M109" s="111"/>
      <c r="N109" s="111"/>
      <c r="O109" s="111"/>
      <c r="P109" s="111"/>
      <c r="Q109" s="111"/>
      <c r="R109" s="111"/>
      <c r="S109" s="26"/>
      <c r="T109" s="81"/>
      <c r="U109" s="81"/>
      <c r="V109" s="81"/>
      <c r="W109" s="26"/>
      <c r="X109" s="81"/>
      <c r="Y109" s="81"/>
      <c r="Z109" s="81"/>
      <c r="AA109" s="26"/>
      <c r="AB109" s="81"/>
      <c r="AC109" s="81"/>
      <c r="AD109" s="81"/>
      <c r="AE109" s="26"/>
      <c r="AF109" s="26"/>
      <c r="AG109" s="111"/>
      <c r="AH109" s="111"/>
      <c r="AI109" s="111"/>
      <c r="AJ109" s="111"/>
      <c r="AK109" s="111"/>
      <c r="AL109" s="111"/>
      <c r="AM109" s="111"/>
      <c r="AN109" s="81"/>
      <c r="AO109" s="81"/>
      <c r="AP109" s="81"/>
      <c r="AQ109" s="26"/>
      <c r="AR109" s="26"/>
      <c r="AS109" s="81"/>
      <c r="AT109" s="81"/>
      <c r="AU109" s="26"/>
      <c r="AV109" s="26"/>
      <c r="AW109" s="81"/>
      <c r="AX109" s="81"/>
      <c r="AY109" s="26"/>
      <c r="AZ109" s="26"/>
      <c r="BA109" s="81"/>
      <c r="BB109" s="81"/>
      <c r="BC109" s="26"/>
      <c r="BD109" s="26"/>
      <c r="BE109" s="81"/>
      <c r="BF109" s="81"/>
      <c r="BG109" s="26"/>
      <c r="BH109" s="81"/>
      <c r="BI109" s="81"/>
      <c r="BJ109" s="81"/>
      <c r="BK109" s="26"/>
      <c r="BL109" s="81"/>
      <c r="BM109" s="81"/>
      <c r="BN109" s="81"/>
      <c r="BO109" s="26"/>
      <c r="BP109" s="26"/>
      <c r="BQ109" s="81"/>
      <c r="BR109" s="81"/>
      <c r="BS109" s="26"/>
      <c r="BT109" s="26"/>
      <c r="BU109" s="81"/>
      <c r="BV109" s="81"/>
      <c r="BW109" s="26"/>
      <c r="BX109" s="26"/>
      <c r="BY109" s="81"/>
      <c r="BZ109" s="81"/>
      <c r="CA109" s="26"/>
      <c r="CB109" s="26"/>
      <c r="CC109" s="81"/>
      <c r="CD109" s="81"/>
      <c r="CE109" s="26"/>
      <c r="CF109" s="26"/>
      <c r="CG109" s="81"/>
      <c r="CH109" s="81"/>
      <c r="CI109" s="26"/>
      <c r="CJ109" s="81"/>
      <c r="CK109" s="81"/>
      <c r="CL109" s="81"/>
      <c r="CM109" s="26"/>
      <c r="CN109" s="26"/>
      <c r="CO109" s="81"/>
      <c r="CP109" s="81"/>
      <c r="CQ109" s="26"/>
      <c r="CR109" s="26"/>
      <c r="CS109" s="81"/>
      <c r="CT109" s="81"/>
      <c r="CU109" s="326"/>
      <c r="CV109" s="326"/>
      <c r="CW109" s="81"/>
      <c r="CX109" s="81"/>
      <c r="CY109" s="26"/>
      <c r="CZ109" s="26"/>
      <c r="DA109" s="81"/>
      <c r="DB109" s="81"/>
      <c r="DC109" s="26"/>
      <c r="DD109" s="26"/>
      <c r="DE109" s="81"/>
      <c r="DF109" s="81"/>
      <c r="DG109" s="26"/>
      <c r="DH109" s="26"/>
      <c r="DI109" s="326"/>
      <c r="DJ109" s="81"/>
      <c r="DK109" s="26"/>
      <c r="DL109" s="26"/>
      <c r="DM109" s="81"/>
      <c r="DN109" s="81"/>
      <c r="DO109" s="26"/>
      <c r="DP109" s="26"/>
      <c r="DQ109" s="81"/>
      <c r="DR109" s="81"/>
      <c r="DS109" s="26"/>
      <c r="DT109" s="26"/>
      <c r="DU109" s="81"/>
      <c r="DV109" s="81"/>
      <c r="DW109" s="26"/>
      <c r="DX109" s="26"/>
      <c r="DY109" s="81"/>
      <c r="DZ109" s="81"/>
      <c r="EA109" s="26"/>
      <c r="EB109" s="26"/>
      <c r="EC109" s="81"/>
      <c r="ED109" s="81"/>
      <c r="EE109" s="26"/>
      <c r="EF109" s="81"/>
      <c r="EG109" s="81"/>
      <c r="EH109" s="81"/>
      <c r="EI109" s="26"/>
      <c r="EJ109" s="81"/>
      <c r="EK109" s="81"/>
      <c r="EL109" s="81"/>
      <c r="EM109" s="26"/>
      <c r="EN109" s="81"/>
      <c r="EO109" s="81"/>
      <c r="EP109" s="81"/>
      <c r="EQ109" s="26"/>
      <c r="ER109" s="26"/>
      <c r="ES109" s="81"/>
      <c r="ET109" s="81"/>
      <c r="EU109" s="26"/>
      <c r="EV109" s="26"/>
      <c r="EW109" s="81"/>
      <c r="EX109" s="81"/>
      <c r="EY109" s="26"/>
      <c r="EZ109" s="26"/>
      <c r="FA109" s="81"/>
      <c r="FB109" s="81"/>
      <c r="FC109" s="26"/>
      <c r="FD109" s="26"/>
      <c r="FE109" s="81"/>
      <c r="FF109" s="81"/>
      <c r="FG109" s="26"/>
      <c r="FH109" s="81"/>
      <c r="FI109" s="81"/>
      <c r="FJ109" s="81"/>
      <c r="FK109" s="26"/>
      <c r="FL109" s="81"/>
      <c r="FM109" s="81"/>
      <c r="FN109" s="81"/>
      <c r="FO109" s="26"/>
      <c r="FP109" s="81"/>
      <c r="FQ109" s="81"/>
      <c r="FR109" s="81"/>
      <c r="FS109" s="26"/>
      <c r="FT109" s="81"/>
      <c r="FU109" s="81"/>
      <c r="FV109" s="81"/>
      <c r="FW109" s="26"/>
      <c r="FX109" s="81"/>
      <c r="FY109" s="81"/>
      <c r="FZ109" s="81"/>
      <c r="GA109" s="26"/>
      <c r="GB109" s="81"/>
      <c r="GC109" s="81"/>
      <c r="GD109" s="81"/>
      <c r="GE109" s="26"/>
      <c r="GF109" s="81"/>
      <c r="GG109" s="81"/>
      <c r="GH109" s="81"/>
      <c r="GI109" s="26"/>
      <c r="GJ109" s="81"/>
      <c r="GK109" s="81"/>
      <c r="GL109" s="81"/>
      <c r="GM109" s="26"/>
      <c r="GN109" s="81"/>
      <c r="GO109" s="81"/>
      <c r="GP109" s="81"/>
      <c r="GQ109" s="26"/>
      <c r="GR109" s="81"/>
      <c r="GS109" s="81"/>
      <c r="GT109" s="81"/>
      <c r="GU109" s="26"/>
      <c r="GV109" s="81"/>
      <c r="GW109" s="326">
        <v>30000</v>
      </c>
      <c r="GX109" s="81"/>
      <c r="GY109" s="26">
        <f t="shared" si="177"/>
        <v>0</v>
      </c>
      <c r="GZ109" s="81"/>
      <c r="HA109" s="326">
        <v>10000</v>
      </c>
      <c r="HB109" s="81"/>
      <c r="HC109" s="26"/>
      <c r="HD109" s="81"/>
      <c r="HE109" s="326"/>
      <c r="HF109" s="81"/>
      <c r="HG109" s="26"/>
      <c r="HH109" s="81"/>
      <c r="HI109" s="326"/>
      <c r="HJ109" s="81"/>
      <c r="HK109" s="26"/>
      <c r="HL109" s="81"/>
      <c r="HM109" s="326"/>
      <c r="HN109" s="81"/>
      <c r="HO109" s="26"/>
      <c r="HP109" s="81"/>
      <c r="HQ109" s="326"/>
      <c r="HR109" s="81"/>
      <c r="HS109" s="26"/>
      <c r="HT109" s="81"/>
      <c r="HU109" s="326"/>
      <c r="HV109" s="81"/>
      <c r="HW109" s="26"/>
      <c r="HX109" s="81"/>
      <c r="HY109" s="326"/>
      <c r="HZ109" s="81"/>
      <c r="IA109" s="26"/>
      <c r="IB109" s="81"/>
      <c r="IC109" s="326"/>
      <c r="ID109" s="81"/>
      <c r="IE109" s="26"/>
      <c r="IF109" s="81"/>
      <c r="IG109" s="326"/>
      <c r="IH109" s="81"/>
      <c r="II109" s="26"/>
      <c r="IJ109" s="81"/>
      <c r="IK109" s="326"/>
      <c r="IL109" s="81"/>
      <c r="IM109" s="26"/>
      <c r="IN109" s="81"/>
      <c r="IO109" s="326"/>
      <c r="IP109" s="81"/>
      <c r="IQ109" s="26"/>
      <c r="IR109" s="81"/>
      <c r="IS109" s="326"/>
      <c r="IT109" s="81"/>
      <c r="IU109" s="26"/>
      <c r="IV109" s="81"/>
      <c r="IW109" s="326"/>
      <c r="IX109" s="81"/>
      <c r="IY109" s="26"/>
      <c r="IZ109" s="81"/>
      <c r="JA109" s="326"/>
      <c r="JB109" s="81"/>
      <c r="JC109" s="26"/>
      <c r="JD109" s="81"/>
      <c r="JE109" s="81"/>
      <c r="JF109" s="81"/>
      <c r="JG109" s="26"/>
      <c r="JH109" s="81"/>
      <c r="JI109" s="326"/>
      <c r="JJ109" s="81"/>
      <c r="JK109" s="26"/>
      <c r="JL109" s="81"/>
      <c r="JM109" s="326"/>
      <c r="JN109" s="81"/>
      <c r="JO109" s="26"/>
      <c r="JP109" s="81"/>
      <c r="JQ109" s="326"/>
      <c r="JR109" s="81"/>
      <c r="JS109" s="26"/>
      <c r="JT109" s="81"/>
      <c r="JU109" s="326"/>
      <c r="JV109" s="81"/>
      <c r="JW109" s="26"/>
      <c r="JX109" s="81"/>
      <c r="JY109" s="326"/>
      <c r="JZ109" s="81"/>
      <c r="KA109" s="26"/>
      <c r="KB109" s="81"/>
      <c r="KC109" s="326"/>
      <c r="KD109" s="81"/>
      <c r="KE109" s="26"/>
      <c r="KF109" s="81"/>
      <c r="KG109" s="326"/>
      <c r="KH109" s="81"/>
      <c r="KI109" s="26"/>
      <c r="KJ109" s="81"/>
      <c r="KK109" s="326"/>
      <c r="KL109" s="81"/>
      <c r="KM109" s="26"/>
      <c r="KN109" s="81"/>
      <c r="KO109" s="326"/>
      <c r="KP109" s="81"/>
      <c r="KQ109" s="26"/>
      <c r="KR109" s="81"/>
      <c r="KS109" s="326"/>
      <c r="KT109" s="81"/>
      <c r="KU109" s="26"/>
      <c r="KV109" s="81"/>
      <c r="KW109" s="326"/>
      <c r="KX109" s="81"/>
      <c r="KY109" s="26"/>
      <c r="KZ109" s="81"/>
      <c r="LA109" s="326"/>
      <c r="LB109" s="81"/>
      <c r="LC109" s="26"/>
      <c r="LD109" s="81"/>
      <c r="LE109" s="326"/>
      <c r="LF109" s="81"/>
      <c r="LG109" s="26"/>
      <c r="LH109" s="81"/>
      <c r="LI109" s="326"/>
      <c r="LJ109" s="81"/>
      <c r="LK109" s="26"/>
      <c r="LL109" s="81"/>
      <c r="LM109" s="326"/>
      <c r="LN109" s="81"/>
      <c r="LO109" s="26"/>
      <c r="LP109" s="81"/>
      <c r="LQ109" s="326"/>
      <c r="LR109" s="81"/>
      <c r="LS109" s="26"/>
      <c r="LT109" s="81"/>
      <c r="LU109" s="326"/>
      <c r="LV109" s="81"/>
      <c r="LW109" s="26"/>
      <c r="LX109" s="81"/>
      <c r="LY109" s="326"/>
      <c r="LZ109" s="81"/>
      <c r="MA109" s="26"/>
    </row>
    <row r="110" spans="1:339" ht="15.75" x14ac:dyDescent="0.25">
      <c r="A110" s="22" t="s">
        <v>249</v>
      </c>
      <c r="B110" s="30">
        <f t="shared" si="152"/>
        <v>0</v>
      </c>
      <c r="C110" s="30">
        <f t="shared" si="142"/>
        <v>0</v>
      </c>
      <c r="D110" s="30">
        <f t="shared" si="162"/>
        <v>0</v>
      </c>
      <c r="E110" s="30">
        <f t="shared" si="163"/>
        <v>0</v>
      </c>
      <c r="F110" s="30">
        <f t="shared" si="143"/>
        <v>0</v>
      </c>
      <c r="G110" s="27"/>
      <c r="H110" s="30"/>
      <c r="I110" s="30"/>
      <c r="J110" s="30"/>
      <c r="K110" s="27"/>
      <c r="L110" s="111"/>
      <c r="M110" s="111"/>
      <c r="N110" s="111"/>
      <c r="O110" s="111"/>
      <c r="P110" s="111"/>
      <c r="Q110" s="111"/>
      <c r="R110" s="111"/>
      <c r="S110" s="26"/>
      <c r="T110" s="81"/>
      <c r="U110" s="81"/>
      <c r="V110" s="81"/>
      <c r="W110" s="26"/>
      <c r="X110" s="81"/>
      <c r="Y110" s="81"/>
      <c r="Z110" s="81"/>
      <c r="AA110" s="26"/>
      <c r="AB110" s="81"/>
      <c r="AC110" s="81"/>
      <c r="AD110" s="81"/>
      <c r="AE110" s="26"/>
      <c r="AF110" s="26"/>
      <c r="AG110" s="111"/>
      <c r="AH110" s="111"/>
      <c r="AI110" s="111"/>
      <c r="AJ110" s="111"/>
      <c r="AK110" s="111"/>
      <c r="AL110" s="111"/>
      <c r="AM110" s="111"/>
      <c r="AN110" s="81"/>
      <c r="AO110" s="81"/>
      <c r="AP110" s="81"/>
      <c r="AQ110" s="26"/>
      <c r="AR110" s="26"/>
      <c r="AS110" s="81"/>
      <c r="AT110" s="81"/>
      <c r="AU110" s="26"/>
      <c r="AV110" s="26"/>
      <c r="AW110" s="81"/>
      <c r="AX110" s="81"/>
      <c r="AY110" s="26"/>
      <c r="AZ110" s="26"/>
      <c r="BA110" s="81"/>
      <c r="BB110" s="81"/>
      <c r="BC110" s="26"/>
      <c r="BD110" s="26"/>
      <c r="BE110" s="81"/>
      <c r="BF110" s="81"/>
      <c r="BG110" s="26"/>
      <c r="BH110" s="81"/>
      <c r="BI110" s="81"/>
      <c r="BJ110" s="81"/>
      <c r="BK110" s="26"/>
      <c r="BL110" s="81"/>
      <c r="BM110" s="81"/>
      <c r="BN110" s="81"/>
      <c r="BO110" s="26"/>
      <c r="BP110" s="26"/>
      <c r="BQ110" s="81"/>
      <c r="BR110" s="81"/>
      <c r="BS110" s="26"/>
      <c r="BT110" s="26"/>
      <c r="BU110" s="81"/>
      <c r="BV110" s="81"/>
      <c r="BW110" s="26"/>
      <c r="BX110" s="26"/>
      <c r="BY110" s="81"/>
      <c r="BZ110" s="81"/>
      <c r="CA110" s="26"/>
      <c r="CB110" s="26"/>
      <c r="CC110" s="81"/>
      <c r="CD110" s="81"/>
      <c r="CE110" s="26"/>
      <c r="CF110" s="26"/>
      <c r="CG110" s="81"/>
      <c r="CH110" s="81"/>
      <c r="CI110" s="26"/>
      <c r="CJ110" s="81"/>
      <c r="CK110" s="81"/>
      <c r="CL110" s="81"/>
      <c r="CM110" s="26"/>
      <c r="CN110" s="26"/>
      <c r="CO110" s="81"/>
      <c r="CP110" s="81"/>
      <c r="CQ110" s="26"/>
      <c r="CR110" s="26"/>
      <c r="CS110" s="81"/>
      <c r="CT110" s="81"/>
      <c r="CU110" s="326"/>
      <c r="CV110" s="326"/>
      <c r="CW110" s="81"/>
      <c r="CX110" s="81"/>
      <c r="CY110" s="26"/>
      <c r="CZ110" s="26"/>
      <c r="DA110" s="81"/>
      <c r="DB110" s="81"/>
      <c r="DC110" s="26"/>
      <c r="DD110" s="26"/>
      <c r="DE110" s="81"/>
      <c r="DF110" s="81"/>
      <c r="DG110" s="26"/>
      <c r="DH110" s="26"/>
      <c r="DI110" s="81"/>
      <c r="DJ110" s="81"/>
      <c r="DK110" s="26"/>
      <c r="DL110" s="26"/>
      <c r="DM110" s="81"/>
      <c r="DN110" s="81"/>
      <c r="DO110" s="26"/>
      <c r="DP110" s="26"/>
      <c r="DQ110" s="81"/>
      <c r="DR110" s="81"/>
      <c r="DS110" s="26"/>
      <c r="DT110" s="26"/>
      <c r="DU110" s="81"/>
      <c r="DV110" s="81"/>
      <c r="DW110" s="26"/>
      <c r="DX110" s="26"/>
      <c r="DY110" s="81"/>
      <c r="DZ110" s="81"/>
      <c r="EA110" s="26"/>
      <c r="EB110" s="26"/>
      <c r="EC110" s="81"/>
      <c r="ED110" s="81"/>
      <c r="EE110" s="26"/>
      <c r="EF110" s="81"/>
      <c r="EG110" s="81"/>
      <c r="EH110" s="81"/>
      <c r="EI110" s="26"/>
      <c r="EJ110" s="81"/>
      <c r="EK110" s="81"/>
      <c r="EL110" s="81"/>
      <c r="EM110" s="26"/>
      <c r="EN110" s="81"/>
      <c r="EO110" s="81"/>
      <c r="EP110" s="81"/>
      <c r="EQ110" s="26"/>
      <c r="ER110" s="26"/>
      <c r="ES110" s="81"/>
      <c r="ET110" s="81"/>
      <c r="EU110" s="26"/>
      <c r="EV110" s="26"/>
      <c r="EW110" s="81"/>
      <c r="EX110" s="81"/>
      <c r="EY110" s="26"/>
      <c r="EZ110" s="26"/>
      <c r="FA110" s="81"/>
      <c r="FB110" s="81"/>
      <c r="FC110" s="26"/>
      <c r="FD110" s="26"/>
      <c r="FE110" s="81"/>
      <c r="FF110" s="81"/>
      <c r="FG110" s="26"/>
      <c r="FH110" s="81"/>
      <c r="FI110" s="81"/>
      <c r="FJ110" s="81"/>
      <c r="FK110" s="26"/>
      <c r="FL110" s="81"/>
      <c r="FM110" s="81"/>
      <c r="FN110" s="81"/>
      <c r="FO110" s="26"/>
      <c r="FP110" s="81"/>
      <c r="FQ110" s="81"/>
      <c r="FR110" s="81"/>
      <c r="FS110" s="26"/>
      <c r="FT110" s="81"/>
      <c r="FU110" s="81"/>
      <c r="FV110" s="81"/>
      <c r="FW110" s="26"/>
      <c r="FX110" s="81"/>
      <c r="FY110" s="81"/>
      <c r="FZ110" s="81"/>
      <c r="GA110" s="26"/>
      <c r="GB110" s="81"/>
      <c r="GC110" s="81"/>
      <c r="GD110" s="81"/>
      <c r="GE110" s="26"/>
      <c r="GF110" s="81"/>
      <c r="GG110" s="81"/>
      <c r="GH110" s="81"/>
      <c r="GI110" s="26"/>
      <c r="GJ110" s="81"/>
      <c r="GK110" s="81"/>
      <c r="GL110" s="81"/>
      <c r="GM110" s="26"/>
      <c r="GN110" s="81"/>
      <c r="GO110" s="81"/>
      <c r="GP110" s="81"/>
      <c r="GQ110" s="26"/>
      <c r="GR110" s="81"/>
      <c r="GS110" s="81"/>
      <c r="GT110" s="81"/>
      <c r="GU110" s="26"/>
      <c r="GV110" s="81"/>
      <c r="GW110" s="81"/>
      <c r="GX110" s="81"/>
      <c r="GY110" s="26"/>
      <c r="GZ110" s="81"/>
      <c r="HA110" s="81"/>
      <c r="HB110" s="81"/>
      <c r="HC110" s="26"/>
      <c r="HD110" s="81"/>
      <c r="HE110" s="81"/>
      <c r="HF110" s="81"/>
      <c r="HG110" s="26"/>
      <c r="HH110" s="81"/>
      <c r="HI110" s="81"/>
      <c r="HJ110" s="81"/>
      <c r="HK110" s="26"/>
      <c r="HL110" s="81"/>
      <c r="HM110" s="81"/>
      <c r="HN110" s="81"/>
      <c r="HO110" s="26"/>
      <c r="HP110" s="81"/>
      <c r="HQ110" s="81"/>
      <c r="HR110" s="81"/>
      <c r="HS110" s="26"/>
      <c r="HT110" s="81"/>
      <c r="HU110" s="81"/>
      <c r="HV110" s="81"/>
      <c r="HW110" s="26"/>
      <c r="HX110" s="81"/>
      <c r="HY110" s="81"/>
      <c r="HZ110" s="81"/>
      <c r="IA110" s="26"/>
      <c r="IB110" s="81"/>
      <c r="IC110" s="81"/>
      <c r="ID110" s="81"/>
      <c r="IE110" s="26"/>
      <c r="IF110" s="81"/>
      <c r="IG110" s="81"/>
      <c r="IH110" s="81"/>
      <c r="II110" s="26"/>
      <c r="IJ110" s="81"/>
      <c r="IK110" s="81"/>
      <c r="IL110" s="81"/>
      <c r="IM110" s="26"/>
      <c r="IN110" s="81"/>
      <c r="IO110" s="81"/>
      <c r="IP110" s="81"/>
      <c r="IQ110" s="26"/>
      <c r="IR110" s="81"/>
      <c r="IS110" s="81"/>
      <c r="IT110" s="81"/>
      <c r="IU110" s="26"/>
      <c r="IV110" s="81"/>
      <c r="IW110" s="81"/>
      <c r="IX110" s="81"/>
      <c r="IY110" s="26"/>
      <c r="IZ110" s="81"/>
      <c r="JA110" s="81"/>
      <c r="JB110" s="81"/>
      <c r="JC110" s="26"/>
      <c r="JD110" s="81"/>
      <c r="JE110" s="81"/>
      <c r="JF110" s="81"/>
      <c r="JG110" s="26"/>
      <c r="JH110" s="81"/>
      <c r="JI110" s="81"/>
      <c r="JJ110" s="81"/>
      <c r="JK110" s="26"/>
      <c r="JL110" s="81"/>
      <c r="JM110" s="81"/>
      <c r="JN110" s="81"/>
      <c r="JO110" s="26"/>
      <c r="JP110" s="81"/>
      <c r="JQ110" s="81"/>
      <c r="JR110" s="81"/>
      <c r="JS110" s="26"/>
      <c r="JT110" s="81"/>
      <c r="JU110" s="81"/>
      <c r="JV110" s="81"/>
      <c r="JW110" s="26"/>
      <c r="JX110" s="81"/>
      <c r="JY110" s="81"/>
      <c r="JZ110" s="81"/>
      <c r="KA110" s="26"/>
      <c r="KB110" s="81"/>
      <c r="KC110" s="81"/>
      <c r="KD110" s="81"/>
      <c r="KE110" s="26"/>
      <c r="KF110" s="81"/>
      <c r="KG110" s="81"/>
      <c r="KH110" s="81"/>
      <c r="KI110" s="26"/>
      <c r="KJ110" s="81"/>
      <c r="KK110" s="81"/>
      <c r="KL110" s="81"/>
      <c r="KM110" s="26"/>
      <c r="KN110" s="81"/>
      <c r="KO110" s="81"/>
      <c r="KP110" s="81"/>
      <c r="KQ110" s="26"/>
      <c r="KR110" s="81"/>
      <c r="KS110" s="81"/>
      <c r="KT110" s="81"/>
      <c r="KU110" s="26"/>
      <c r="KV110" s="81"/>
      <c r="KW110" s="81"/>
      <c r="KX110" s="81"/>
      <c r="KY110" s="26"/>
      <c r="KZ110" s="81"/>
      <c r="LA110" s="81"/>
      <c r="LB110" s="81"/>
      <c r="LC110" s="26"/>
      <c r="LD110" s="81"/>
      <c r="LE110" s="81"/>
      <c r="LF110" s="81"/>
      <c r="LG110" s="26"/>
      <c r="LH110" s="81"/>
      <c r="LI110" s="81"/>
      <c r="LJ110" s="81"/>
      <c r="LK110" s="26"/>
      <c r="LL110" s="81"/>
      <c r="LM110" s="81"/>
      <c r="LN110" s="81"/>
      <c r="LO110" s="26"/>
      <c r="LP110" s="81"/>
      <c r="LQ110" s="81"/>
      <c r="LR110" s="81"/>
      <c r="LS110" s="26"/>
      <c r="LT110" s="81"/>
      <c r="LU110" s="81"/>
      <c r="LV110" s="81"/>
      <c r="LW110" s="26"/>
      <c r="LX110" s="81"/>
      <c r="LY110" s="81"/>
      <c r="LZ110" s="81"/>
      <c r="MA110" s="26"/>
    </row>
    <row r="111" spans="1:339" ht="15.75" x14ac:dyDescent="0.25">
      <c r="A111" s="22" t="s">
        <v>250</v>
      </c>
      <c r="B111" s="30">
        <f t="shared" si="152"/>
        <v>0</v>
      </c>
      <c r="C111" s="30">
        <f t="shared" si="142"/>
        <v>0</v>
      </c>
      <c r="D111" s="30">
        <f t="shared" si="162"/>
        <v>0</v>
      </c>
      <c r="E111" s="30">
        <f t="shared" si="163"/>
        <v>0</v>
      </c>
      <c r="F111" s="30">
        <f t="shared" si="143"/>
        <v>0</v>
      </c>
      <c r="G111" s="27"/>
      <c r="H111" s="30"/>
      <c r="I111" s="30"/>
      <c r="J111" s="30"/>
      <c r="K111" s="27"/>
      <c r="L111" s="111"/>
      <c r="M111" s="111"/>
      <c r="N111" s="111"/>
      <c r="O111" s="111"/>
      <c r="P111" s="111"/>
      <c r="Q111" s="111"/>
      <c r="R111" s="111"/>
      <c r="S111" s="26"/>
      <c r="T111" s="81"/>
      <c r="U111" s="81"/>
      <c r="V111" s="81"/>
      <c r="W111" s="26"/>
      <c r="X111" s="81"/>
      <c r="Y111" s="81"/>
      <c r="Z111" s="81"/>
      <c r="AA111" s="26"/>
      <c r="AB111" s="81"/>
      <c r="AC111" s="81"/>
      <c r="AD111" s="81"/>
      <c r="AE111" s="26"/>
      <c r="AF111" s="26"/>
      <c r="AG111" s="111"/>
      <c r="AH111" s="111"/>
      <c r="AI111" s="111"/>
      <c r="AJ111" s="111"/>
      <c r="AK111" s="111"/>
      <c r="AL111" s="111"/>
      <c r="AM111" s="111"/>
      <c r="AN111" s="81"/>
      <c r="AO111" s="81"/>
      <c r="AP111" s="81"/>
      <c r="AQ111" s="26"/>
      <c r="AR111" s="26"/>
      <c r="AS111" s="81"/>
      <c r="AT111" s="81"/>
      <c r="AU111" s="26"/>
      <c r="AV111" s="26"/>
      <c r="AW111" s="81"/>
      <c r="AX111" s="81"/>
      <c r="AY111" s="26"/>
      <c r="AZ111" s="26"/>
      <c r="BA111" s="81"/>
      <c r="BB111" s="81"/>
      <c r="BC111" s="26"/>
      <c r="BD111" s="26"/>
      <c r="BE111" s="81"/>
      <c r="BF111" s="81"/>
      <c r="BG111" s="26"/>
      <c r="BH111" s="81"/>
      <c r="BI111" s="81"/>
      <c r="BJ111" s="81"/>
      <c r="BK111" s="26"/>
      <c r="BL111" s="81"/>
      <c r="BM111" s="81"/>
      <c r="BN111" s="81"/>
      <c r="BO111" s="26"/>
      <c r="BP111" s="26"/>
      <c r="BQ111" s="81"/>
      <c r="BR111" s="81"/>
      <c r="BS111" s="26"/>
      <c r="BT111" s="26"/>
      <c r="BU111" s="81"/>
      <c r="BV111" s="81"/>
      <c r="BW111" s="26"/>
      <c r="BX111" s="26"/>
      <c r="BY111" s="81"/>
      <c r="BZ111" s="81"/>
      <c r="CA111" s="26"/>
      <c r="CB111" s="26"/>
      <c r="CC111" s="81"/>
      <c r="CD111" s="81"/>
      <c r="CE111" s="26"/>
      <c r="CF111" s="26"/>
      <c r="CG111" s="81"/>
      <c r="CH111" s="81"/>
      <c r="CI111" s="26"/>
      <c r="CJ111" s="81"/>
      <c r="CK111" s="81"/>
      <c r="CL111" s="81"/>
      <c r="CM111" s="26"/>
      <c r="CN111" s="26"/>
      <c r="CO111" s="81"/>
      <c r="CP111" s="81"/>
      <c r="CQ111" s="26"/>
      <c r="CR111" s="26"/>
      <c r="CS111" s="81"/>
      <c r="CT111" s="81"/>
      <c r="CU111" s="326"/>
      <c r="CV111" s="326"/>
      <c r="CW111" s="81"/>
      <c r="CX111" s="81"/>
      <c r="CY111" s="26"/>
      <c r="CZ111" s="26"/>
      <c r="DA111" s="81"/>
      <c r="DB111" s="81"/>
      <c r="DC111" s="26"/>
      <c r="DD111" s="26"/>
      <c r="DE111" s="81"/>
      <c r="DF111" s="81"/>
      <c r="DG111" s="26"/>
      <c r="DH111" s="26"/>
      <c r="DI111" s="81"/>
      <c r="DJ111" s="81"/>
      <c r="DK111" s="26"/>
      <c r="DL111" s="26"/>
      <c r="DM111" s="81"/>
      <c r="DN111" s="81"/>
      <c r="DO111" s="26"/>
      <c r="DP111" s="26"/>
      <c r="DQ111" s="81"/>
      <c r="DR111" s="81"/>
      <c r="DS111" s="26"/>
      <c r="DT111" s="26"/>
      <c r="DU111" s="81"/>
      <c r="DV111" s="81"/>
      <c r="DW111" s="26"/>
      <c r="DX111" s="26"/>
      <c r="DY111" s="81"/>
      <c r="DZ111" s="81"/>
      <c r="EA111" s="26"/>
      <c r="EB111" s="26"/>
      <c r="EC111" s="81"/>
      <c r="ED111" s="81"/>
      <c r="EE111" s="26"/>
      <c r="EF111" s="81"/>
      <c r="EG111" s="81"/>
      <c r="EH111" s="81"/>
      <c r="EI111" s="26"/>
      <c r="EJ111" s="81"/>
      <c r="EK111" s="81"/>
      <c r="EL111" s="81"/>
      <c r="EM111" s="26"/>
      <c r="EN111" s="81"/>
      <c r="EO111" s="81"/>
      <c r="EP111" s="81"/>
      <c r="EQ111" s="26"/>
      <c r="ER111" s="26"/>
      <c r="ES111" s="81"/>
      <c r="ET111" s="81"/>
      <c r="EU111" s="26"/>
      <c r="EV111" s="26"/>
      <c r="EW111" s="81"/>
      <c r="EX111" s="81"/>
      <c r="EY111" s="26"/>
      <c r="EZ111" s="26"/>
      <c r="FA111" s="81"/>
      <c r="FB111" s="81"/>
      <c r="FC111" s="26"/>
      <c r="FD111" s="26"/>
      <c r="FE111" s="81"/>
      <c r="FF111" s="81"/>
      <c r="FG111" s="26"/>
      <c r="FH111" s="81"/>
      <c r="FI111" s="81"/>
      <c r="FJ111" s="81"/>
      <c r="FK111" s="26"/>
      <c r="FL111" s="81"/>
      <c r="FM111" s="81"/>
      <c r="FN111" s="81"/>
      <c r="FO111" s="26"/>
      <c r="FP111" s="81"/>
      <c r="FQ111" s="81"/>
      <c r="FR111" s="81"/>
      <c r="FS111" s="26"/>
      <c r="FT111" s="81"/>
      <c r="FU111" s="81"/>
      <c r="FV111" s="81"/>
      <c r="FW111" s="26"/>
      <c r="FX111" s="81"/>
      <c r="FY111" s="81"/>
      <c r="FZ111" s="81"/>
      <c r="GA111" s="26"/>
      <c r="GB111" s="81"/>
      <c r="GC111" s="81"/>
      <c r="GD111" s="81"/>
      <c r="GE111" s="26"/>
      <c r="GF111" s="81"/>
      <c r="GG111" s="81"/>
      <c r="GH111" s="81"/>
      <c r="GI111" s="26"/>
      <c r="GJ111" s="81"/>
      <c r="GK111" s="81"/>
      <c r="GL111" s="81"/>
      <c r="GM111" s="26"/>
      <c r="GN111" s="81"/>
      <c r="GO111" s="81"/>
      <c r="GP111" s="81"/>
      <c r="GQ111" s="26"/>
      <c r="GR111" s="81"/>
      <c r="GS111" s="81"/>
      <c r="GT111" s="81"/>
      <c r="GU111" s="26"/>
      <c r="GV111" s="81"/>
      <c r="GW111" s="81"/>
      <c r="GX111" s="81"/>
      <c r="GY111" s="26"/>
      <c r="GZ111" s="81"/>
      <c r="HA111" s="81"/>
      <c r="HB111" s="81"/>
      <c r="HC111" s="26"/>
      <c r="HD111" s="81"/>
      <c r="HE111" s="81"/>
      <c r="HF111" s="81"/>
      <c r="HG111" s="26"/>
      <c r="HH111" s="81"/>
      <c r="HI111" s="81"/>
      <c r="HJ111" s="81"/>
      <c r="HK111" s="26"/>
      <c r="HL111" s="81"/>
      <c r="HM111" s="81"/>
      <c r="HN111" s="81"/>
      <c r="HO111" s="26"/>
      <c r="HP111" s="81"/>
      <c r="HQ111" s="81"/>
      <c r="HR111" s="81"/>
      <c r="HS111" s="26"/>
      <c r="HT111" s="81"/>
      <c r="HU111" s="81"/>
      <c r="HV111" s="81"/>
      <c r="HW111" s="26"/>
      <c r="HX111" s="81"/>
      <c r="HY111" s="81"/>
      <c r="HZ111" s="81"/>
      <c r="IA111" s="26"/>
      <c r="IB111" s="81"/>
      <c r="IC111" s="81"/>
      <c r="ID111" s="81"/>
      <c r="IE111" s="26"/>
      <c r="IF111" s="81"/>
      <c r="IG111" s="81"/>
      <c r="IH111" s="81"/>
      <c r="II111" s="26"/>
      <c r="IJ111" s="81"/>
      <c r="IK111" s="81"/>
      <c r="IL111" s="81"/>
      <c r="IM111" s="26"/>
      <c r="IN111" s="81"/>
      <c r="IO111" s="81"/>
      <c r="IP111" s="81"/>
      <c r="IQ111" s="26"/>
      <c r="IR111" s="81"/>
      <c r="IS111" s="81"/>
      <c r="IT111" s="81"/>
      <c r="IU111" s="26"/>
      <c r="IV111" s="81"/>
      <c r="IW111" s="81"/>
      <c r="IX111" s="81"/>
      <c r="IY111" s="26"/>
      <c r="IZ111" s="81"/>
      <c r="JA111" s="81"/>
      <c r="JB111" s="81"/>
      <c r="JC111" s="26"/>
      <c r="JD111" s="81"/>
      <c r="JE111" s="81"/>
      <c r="JF111" s="81"/>
      <c r="JG111" s="26"/>
      <c r="JH111" s="81"/>
      <c r="JI111" s="81"/>
      <c r="JJ111" s="81"/>
      <c r="JK111" s="26"/>
      <c r="JL111" s="81"/>
      <c r="JM111" s="81"/>
      <c r="JN111" s="81"/>
      <c r="JO111" s="26"/>
      <c r="JP111" s="81"/>
      <c r="JQ111" s="81"/>
      <c r="JR111" s="81"/>
      <c r="JS111" s="26"/>
      <c r="JT111" s="81"/>
      <c r="JU111" s="81"/>
      <c r="JV111" s="81"/>
      <c r="JW111" s="26"/>
      <c r="JX111" s="81"/>
      <c r="JY111" s="81"/>
      <c r="JZ111" s="81"/>
      <c r="KA111" s="26"/>
      <c r="KB111" s="81"/>
      <c r="KC111" s="81"/>
      <c r="KD111" s="81"/>
      <c r="KE111" s="26"/>
      <c r="KF111" s="81"/>
      <c r="KG111" s="81"/>
      <c r="KH111" s="81"/>
      <c r="KI111" s="26"/>
      <c r="KJ111" s="81"/>
      <c r="KK111" s="81"/>
      <c r="KL111" s="81"/>
      <c r="KM111" s="26"/>
      <c r="KN111" s="81"/>
      <c r="KO111" s="81"/>
      <c r="KP111" s="81"/>
      <c r="KQ111" s="26"/>
      <c r="KR111" s="81"/>
      <c r="KS111" s="81"/>
      <c r="KT111" s="81"/>
      <c r="KU111" s="26"/>
      <c r="KV111" s="81"/>
      <c r="KW111" s="81"/>
      <c r="KX111" s="81"/>
      <c r="KY111" s="26"/>
      <c r="KZ111" s="81"/>
      <c r="LA111" s="81"/>
      <c r="LB111" s="81"/>
      <c r="LC111" s="26"/>
      <c r="LD111" s="81"/>
      <c r="LE111" s="81"/>
      <c r="LF111" s="81"/>
      <c r="LG111" s="26"/>
      <c r="LH111" s="81"/>
      <c r="LI111" s="81"/>
      <c r="LJ111" s="81"/>
      <c r="LK111" s="26"/>
      <c r="LL111" s="81"/>
      <c r="LM111" s="81"/>
      <c r="LN111" s="81"/>
      <c r="LO111" s="26"/>
      <c r="LP111" s="81"/>
      <c r="LQ111" s="81"/>
      <c r="LR111" s="81"/>
      <c r="LS111" s="26"/>
      <c r="LT111" s="81"/>
      <c r="LU111" s="81"/>
      <c r="LV111" s="81"/>
      <c r="LW111" s="26"/>
      <c r="LX111" s="81"/>
      <c r="LY111" s="81"/>
      <c r="LZ111" s="81"/>
      <c r="MA111" s="26"/>
    </row>
    <row r="112" spans="1:339" ht="15.75" x14ac:dyDescent="0.25">
      <c r="A112" s="22" t="s">
        <v>251</v>
      </c>
      <c r="B112" s="30">
        <f t="shared" ref="B112:B146" si="194">H112+L112+P112+T112+X112+AB112+AF112+AJ112+AN112+AR112+AV112+AZ112+BD112+BH112+BL112+BP112+BT112+BX112+CB112+CF112+CJ112+CN112+CR112+CV112+CZ112+DD112+DH112+DL112+DP112+DT112+DX112+EB112+EF112+EJ112+EN112+ER112+EV112+EZ112+FD112+FH112+FL112+FP112+FT112+FX112+GB112+GF112+GJ112+GN112+GR112+GV112+GZ112+HD112+HH112+HL112+HP112+HT112+IB112+IF112+IJ112+IN112+IR112+IV112+IZ112+JD112+JH112+JL112+JP112+JT112</f>
        <v>0</v>
      </c>
      <c r="C112" s="30">
        <f t="shared" si="142"/>
        <v>0</v>
      </c>
      <c r="D112" s="30">
        <f t="shared" si="162"/>
        <v>0</v>
      </c>
      <c r="E112" s="30">
        <f t="shared" si="163"/>
        <v>0</v>
      </c>
      <c r="F112" s="30">
        <f t="shared" si="143"/>
        <v>0</v>
      </c>
      <c r="G112" s="27"/>
      <c r="H112" s="30"/>
      <c r="I112" s="30"/>
      <c r="J112" s="30"/>
      <c r="K112" s="27"/>
      <c r="L112" s="111"/>
      <c r="M112" s="111"/>
      <c r="N112" s="111"/>
      <c r="O112" s="111"/>
      <c r="P112" s="111"/>
      <c r="Q112" s="111"/>
      <c r="R112" s="111"/>
      <c r="S112" s="26"/>
      <c r="T112" s="81"/>
      <c r="U112" s="81"/>
      <c r="V112" s="81"/>
      <c r="W112" s="26"/>
      <c r="X112" s="81"/>
      <c r="Y112" s="81"/>
      <c r="Z112" s="81"/>
      <c r="AA112" s="26"/>
      <c r="AB112" s="81"/>
      <c r="AC112" s="81"/>
      <c r="AD112" s="81"/>
      <c r="AE112" s="26"/>
      <c r="AF112" s="26"/>
      <c r="AG112" s="111"/>
      <c r="AH112" s="111"/>
      <c r="AI112" s="111"/>
      <c r="AJ112" s="111"/>
      <c r="AK112" s="111"/>
      <c r="AL112" s="111"/>
      <c r="AM112" s="111"/>
      <c r="AN112" s="81"/>
      <c r="AO112" s="81"/>
      <c r="AP112" s="81"/>
      <c r="AQ112" s="26"/>
      <c r="AR112" s="26"/>
      <c r="AS112" s="81"/>
      <c r="AT112" s="81"/>
      <c r="AU112" s="26"/>
      <c r="AV112" s="26"/>
      <c r="AW112" s="81"/>
      <c r="AX112" s="81"/>
      <c r="AY112" s="26"/>
      <c r="AZ112" s="26"/>
      <c r="BA112" s="81"/>
      <c r="BB112" s="81"/>
      <c r="BC112" s="26"/>
      <c r="BD112" s="26"/>
      <c r="BE112" s="81"/>
      <c r="BF112" s="81"/>
      <c r="BG112" s="26"/>
      <c r="BH112" s="81"/>
      <c r="BI112" s="81"/>
      <c r="BJ112" s="81"/>
      <c r="BK112" s="26"/>
      <c r="BL112" s="81"/>
      <c r="BM112" s="81"/>
      <c r="BN112" s="81"/>
      <c r="BO112" s="26"/>
      <c r="BP112" s="26"/>
      <c r="BQ112" s="81"/>
      <c r="BR112" s="81"/>
      <c r="BS112" s="26"/>
      <c r="BT112" s="26"/>
      <c r="BU112" s="81"/>
      <c r="BV112" s="81"/>
      <c r="BW112" s="26"/>
      <c r="BX112" s="26"/>
      <c r="BY112" s="81"/>
      <c r="BZ112" s="81"/>
      <c r="CA112" s="26"/>
      <c r="CB112" s="26"/>
      <c r="CC112" s="81"/>
      <c r="CD112" s="81"/>
      <c r="CE112" s="26"/>
      <c r="CF112" s="26"/>
      <c r="CG112" s="81"/>
      <c r="CH112" s="81"/>
      <c r="CI112" s="26"/>
      <c r="CJ112" s="81"/>
      <c r="CK112" s="81"/>
      <c r="CL112" s="81"/>
      <c r="CM112" s="26"/>
      <c r="CN112" s="26"/>
      <c r="CO112" s="81"/>
      <c r="CP112" s="81"/>
      <c r="CQ112" s="26"/>
      <c r="CR112" s="26"/>
      <c r="CS112" s="81"/>
      <c r="CT112" s="81"/>
      <c r="CU112" s="326"/>
      <c r="CV112" s="326"/>
      <c r="CW112" s="81"/>
      <c r="CX112" s="81"/>
      <c r="CY112" s="26"/>
      <c r="CZ112" s="26"/>
      <c r="DA112" s="81"/>
      <c r="DB112" s="81"/>
      <c r="DC112" s="26"/>
      <c r="DD112" s="26"/>
      <c r="DE112" s="81"/>
      <c r="DF112" s="81"/>
      <c r="DG112" s="26"/>
      <c r="DH112" s="26"/>
      <c r="DI112" s="81"/>
      <c r="DJ112" s="81"/>
      <c r="DK112" s="26"/>
      <c r="DL112" s="26"/>
      <c r="DM112" s="81"/>
      <c r="DN112" s="81"/>
      <c r="DO112" s="26"/>
      <c r="DP112" s="26"/>
      <c r="DQ112" s="81"/>
      <c r="DR112" s="81"/>
      <c r="DS112" s="26"/>
      <c r="DT112" s="26"/>
      <c r="DU112" s="81"/>
      <c r="DV112" s="81"/>
      <c r="DW112" s="26"/>
      <c r="DX112" s="26"/>
      <c r="DY112" s="81"/>
      <c r="DZ112" s="81"/>
      <c r="EA112" s="26"/>
      <c r="EB112" s="26"/>
      <c r="EC112" s="81"/>
      <c r="ED112" s="81"/>
      <c r="EE112" s="26"/>
      <c r="EF112" s="81"/>
      <c r="EG112" s="81"/>
      <c r="EH112" s="81"/>
      <c r="EI112" s="26"/>
      <c r="EJ112" s="81"/>
      <c r="EK112" s="81"/>
      <c r="EL112" s="81"/>
      <c r="EM112" s="26"/>
      <c r="EN112" s="81"/>
      <c r="EO112" s="81"/>
      <c r="EP112" s="81"/>
      <c r="EQ112" s="26"/>
      <c r="ER112" s="26"/>
      <c r="ES112" s="81"/>
      <c r="ET112" s="81"/>
      <c r="EU112" s="26"/>
      <c r="EV112" s="26"/>
      <c r="EW112" s="81"/>
      <c r="EX112" s="81"/>
      <c r="EY112" s="26"/>
      <c r="EZ112" s="26"/>
      <c r="FA112" s="81"/>
      <c r="FB112" s="81"/>
      <c r="FC112" s="26"/>
      <c r="FD112" s="26"/>
      <c r="FE112" s="81"/>
      <c r="FF112" s="81"/>
      <c r="FG112" s="26"/>
      <c r="FH112" s="81"/>
      <c r="FI112" s="81"/>
      <c r="FJ112" s="81"/>
      <c r="FK112" s="26"/>
      <c r="FL112" s="81"/>
      <c r="FM112" s="81"/>
      <c r="FN112" s="81"/>
      <c r="FO112" s="26"/>
      <c r="FP112" s="81"/>
      <c r="FQ112" s="81"/>
      <c r="FR112" s="81"/>
      <c r="FS112" s="26"/>
      <c r="FT112" s="81"/>
      <c r="FU112" s="81"/>
      <c r="FV112" s="81"/>
      <c r="FW112" s="26"/>
      <c r="FX112" s="81"/>
      <c r="FY112" s="81"/>
      <c r="FZ112" s="81"/>
      <c r="GA112" s="26"/>
      <c r="GB112" s="81"/>
      <c r="GC112" s="81"/>
      <c r="GD112" s="81"/>
      <c r="GE112" s="26"/>
      <c r="GF112" s="81"/>
      <c r="GG112" s="81"/>
      <c r="GH112" s="81"/>
      <c r="GI112" s="26"/>
      <c r="GJ112" s="81"/>
      <c r="GK112" s="81"/>
      <c r="GL112" s="81"/>
      <c r="GM112" s="26"/>
      <c r="GN112" s="81"/>
      <c r="GO112" s="81"/>
      <c r="GP112" s="81"/>
      <c r="GQ112" s="26"/>
      <c r="GR112" s="81"/>
      <c r="GS112" s="81"/>
      <c r="GT112" s="81"/>
      <c r="GU112" s="26"/>
      <c r="GV112" s="81"/>
      <c r="GW112" s="81"/>
      <c r="GX112" s="81"/>
      <c r="GY112" s="26"/>
      <c r="GZ112" s="81"/>
      <c r="HA112" s="81"/>
      <c r="HB112" s="81"/>
      <c r="HC112" s="26"/>
      <c r="HD112" s="81"/>
      <c r="HE112" s="81"/>
      <c r="HF112" s="81"/>
      <c r="HG112" s="26"/>
      <c r="HH112" s="81"/>
      <c r="HI112" s="81"/>
      <c r="HJ112" s="81"/>
      <c r="HK112" s="26"/>
      <c r="HL112" s="81"/>
      <c r="HM112" s="81"/>
      <c r="HN112" s="81"/>
      <c r="HO112" s="26"/>
      <c r="HP112" s="81"/>
      <c r="HQ112" s="81"/>
      <c r="HR112" s="81"/>
      <c r="HS112" s="26"/>
      <c r="HT112" s="81"/>
      <c r="HU112" s="81"/>
      <c r="HV112" s="81"/>
      <c r="HW112" s="26"/>
      <c r="HX112" s="81"/>
      <c r="HY112" s="81"/>
      <c r="HZ112" s="81"/>
      <c r="IA112" s="26"/>
      <c r="IB112" s="81"/>
      <c r="IC112" s="81"/>
      <c r="ID112" s="81"/>
      <c r="IE112" s="26"/>
      <c r="IF112" s="81"/>
      <c r="IG112" s="81"/>
      <c r="IH112" s="81"/>
      <c r="II112" s="26"/>
      <c r="IJ112" s="81"/>
      <c r="IK112" s="81"/>
      <c r="IL112" s="81"/>
      <c r="IM112" s="26"/>
      <c r="IN112" s="81"/>
      <c r="IO112" s="81"/>
      <c r="IP112" s="81"/>
      <c r="IQ112" s="26"/>
      <c r="IR112" s="81"/>
      <c r="IS112" s="81"/>
      <c r="IT112" s="81"/>
      <c r="IU112" s="26"/>
      <c r="IV112" s="81"/>
      <c r="IW112" s="81"/>
      <c r="IX112" s="81"/>
      <c r="IY112" s="26"/>
      <c r="IZ112" s="81"/>
      <c r="JA112" s="81"/>
      <c r="JB112" s="81"/>
      <c r="JC112" s="26"/>
      <c r="JD112" s="81"/>
      <c r="JE112" s="81"/>
      <c r="JF112" s="81"/>
      <c r="JG112" s="26"/>
      <c r="JH112" s="81"/>
      <c r="JI112" s="81"/>
      <c r="JJ112" s="81"/>
      <c r="JK112" s="26"/>
      <c r="JL112" s="81"/>
      <c r="JM112" s="81"/>
      <c r="JN112" s="81"/>
      <c r="JO112" s="26"/>
      <c r="JP112" s="81"/>
      <c r="JQ112" s="81"/>
      <c r="JR112" s="81"/>
      <c r="JS112" s="26"/>
      <c r="JT112" s="81"/>
      <c r="JU112" s="81"/>
      <c r="JV112" s="81"/>
      <c r="JW112" s="26"/>
      <c r="JX112" s="81"/>
      <c r="JY112" s="81"/>
      <c r="JZ112" s="81"/>
      <c r="KA112" s="26"/>
      <c r="KB112" s="81"/>
      <c r="KC112" s="81"/>
      <c r="KD112" s="81"/>
      <c r="KE112" s="26"/>
      <c r="KF112" s="81"/>
      <c r="KG112" s="81"/>
      <c r="KH112" s="81"/>
      <c r="KI112" s="26"/>
      <c r="KJ112" s="81"/>
      <c r="KK112" s="81"/>
      <c r="KL112" s="81"/>
      <c r="KM112" s="26"/>
      <c r="KN112" s="81"/>
      <c r="KO112" s="81"/>
      <c r="KP112" s="81"/>
      <c r="KQ112" s="26"/>
      <c r="KR112" s="81"/>
      <c r="KS112" s="81"/>
      <c r="KT112" s="81"/>
      <c r="KU112" s="26"/>
      <c r="KV112" s="81"/>
      <c r="KW112" s="81"/>
      <c r="KX112" s="81"/>
      <c r="KY112" s="26"/>
      <c r="KZ112" s="81"/>
      <c r="LA112" s="81"/>
      <c r="LB112" s="81"/>
      <c r="LC112" s="26"/>
      <c r="LD112" s="81"/>
      <c r="LE112" s="81"/>
      <c r="LF112" s="81"/>
      <c r="LG112" s="26"/>
      <c r="LH112" s="81"/>
      <c r="LI112" s="81"/>
      <c r="LJ112" s="81"/>
      <c r="LK112" s="26"/>
      <c r="LL112" s="81"/>
      <c r="LM112" s="81"/>
      <c r="LN112" s="81"/>
      <c r="LO112" s="26"/>
      <c r="LP112" s="81"/>
      <c r="LQ112" s="81"/>
      <c r="LR112" s="81"/>
      <c r="LS112" s="26"/>
      <c r="LT112" s="81"/>
      <c r="LU112" s="81"/>
      <c r="LV112" s="81"/>
      <c r="LW112" s="26"/>
      <c r="LX112" s="81"/>
      <c r="LY112" s="81"/>
      <c r="LZ112" s="81"/>
      <c r="MA112" s="26"/>
    </row>
    <row r="113" spans="1:339" ht="15.75" x14ac:dyDescent="0.25">
      <c r="A113" s="22" t="s">
        <v>252</v>
      </c>
      <c r="B113" s="30">
        <f t="shared" si="194"/>
        <v>0</v>
      </c>
      <c r="C113" s="30">
        <f t="shared" si="142"/>
        <v>0</v>
      </c>
      <c r="D113" s="30">
        <f t="shared" si="162"/>
        <v>0</v>
      </c>
      <c r="E113" s="30">
        <f t="shared" si="163"/>
        <v>0</v>
      </c>
      <c r="F113" s="30">
        <f t="shared" si="143"/>
        <v>0</v>
      </c>
      <c r="G113" s="27"/>
      <c r="H113" s="30"/>
      <c r="I113" s="30"/>
      <c r="J113" s="30"/>
      <c r="K113" s="27"/>
      <c r="L113" s="111"/>
      <c r="M113" s="111"/>
      <c r="N113" s="111"/>
      <c r="O113" s="111"/>
      <c r="P113" s="111"/>
      <c r="Q113" s="111"/>
      <c r="R113" s="111"/>
      <c r="S113" s="26"/>
      <c r="T113" s="81"/>
      <c r="U113" s="81"/>
      <c r="V113" s="81"/>
      <c r="W113" s="26"/>
      <c r="X113" s="81"/>
      <c r="Y113" s="81"/>
      <c r="Z113" s="81"/>
      <c r="AA113" s="26"/>
      <c r="AB113" s="81"/>
      <c r="AC113" s="81"/>
      <c r="AD113" s="81"/>
      <c r="AE113" s="26"/>
      <c r="AF113" s="26"/>
      <c r="AG113" s="111"/>
      <c r="AH113" s="111"/>
      <c r="AI113" s="111"/>
      <c r="AJ113" s="111"/>
      <c r="AK113" s="111"/>
      <c r="AL113" s="111"/>
      <c r="AM113" s="111"/>
      <c r="AN113" s="81"/>
      <c r="AO113" s="81"/>
      <c r="AP113" s="81"/>
      <c r="AQ113" s="26"/>
      <c r="AR113" s="26"/>
      <c r="AS113" s="81"/>
      <c r="AT113" s="81"/>
      <c r="AU113" s="26"/>
      <c r="AV113" s="26"/>
      <c r="AW113" s="81"/>
      <c r="AX113" s="81"/>
      <c r="AY113" s="26"/>
      <c r="AZ113" s="26"/>
      <c r="BA113" s="81"/>
      <c r="BB113" s="81"/>
      <c r="BC113" s="26"/>
      <c r="BD113" s="26"/>
      <c r="BE113" s="81"/>
      <c r="BF113" s="81"/>
      <c r="BG113" s="26"/>
      <c r="BH113" s="81"/>
      <c r="BI113" s="81"/>
      <c r="BJ113" s="81"/>
      <c r="BK113" s="26"/>
      <c r="BL113" s="81"/>
      <c r="BM113" s="81"/>
      <c r="BN113" s="81"/>
      <c r="BO113" s="26"/>
      <c r="BP113" s="26"/>
      <c r="BQ113" s="81"/>
      <c r="BR113" s="81"/>
      <c r="BS113" s="26"/>
      <c r="BT113" s="26"/>
      <c r="BU113" s="81"/>
      <c r="BV113" s="81"/>
      <c r="BW113" s="26"/>
      <c r="BX113" s="26"/>
      <c r="BY113" s="81"/>
      <c r="BZ113" s="81"/>
      <c r="CA113" s="26"/>
      <c r="CB113" s="26"/>
      <c r="CC113" s="81"/>
      <c r="CD113" s="81"/>
      <c r="CE113" s="26"/>
      <c r="CF113" s="26"/>
      <c r="CG113" s="81"/>
      <c r="CH113" s="81"/>
      <c r="CI113" s="26"/>
      <c r="CJ113" s="81"/>
      <c r="CK113" s="81"/>
      <c r="CL113" s="81"/>
      <c r="CM113" s="26"/>
      <c r="CN113" s="26"/>
      <c r="CO113" s="81"/>
      <c r="CP113" s="81"/>
      <c r="CQ113" s="26"/>
      <c r="CR113" s="26"/>
      <c r="CS113" s="81"/>
      <c r="CT113" s="81"/>
      <c r="CU113" s="326"/>
      <c r="CV113" s="326"/>
      <c r="CW113" s="81"/>
      <c r="CX113" s="81"/>
      <c r="CY113" s="26"/>
      <c r="CZ113" s="26"/>
      <c r="DA113" s="81"/>
      <c r="DB113" s="81"/>
      <c r="DC113" s="26"/>
      <c r="DD113" s="26"/>
      <c r="DE113" s="81"/>
      <c r="DF113" s="81"/>
      <c r="DG113" s="26"/>
      <c r="DH113" s="26"/>
      <c r="DI113" s="81"/>
      <c r="DJ113" s="81"/>
      <c r="DK113" s="26"/>
      <c r="DL113" s="26"/>
      <c r="DM113" s="81"/>
      <c r="DN113" s="81"/>
      <c r="DO113" s="26"/>
      <c r="DP113" s="26"/>
      <c r="DQ113" s="81"/>
      <c r="DR113" s="81"/>
      <c r="DS113" s="26"/>
      <c r="DT113" s="26"/>
      <c r="DU113" s="81"/>
      <c r="DV113" s="81"/>
      <c r="DW113" s="26"/>
      <c r="DX113" s="26"/>
      <c r="DY113" s="81"/>
      <c r="DZ113" s="81"/>
      <c r="EA113" s="26"/>
      <c r="EB113" s="26"/>
      <c r="EC113" s="81"/>
      <c r="ED113" s="81"/>
      <c r="EE113" s="26"/>
      <c r="EF113" s="81"/>
      <c r="EG113" s="81"/>
      <c r="EH113" s="81"/>
      <c r="EI113" s="26"/>
      <c r="EJ113" s="81"/>
      <c r="EK113" s="81"/>
      <c r="EL113" s="81"/>
      <c r="EM113" s="26"/>
      <c r="EN113" s="81"/>
      <c r="EO113" s="81"/>
      <c r="EP113" s="81"/>
      <c r="EQ113" s="26"/>
      <c r="ER113" s="26"/>
      <c r="ES113" s="81"/>
      <c r="ET113" s="81"/>
      <c r="EU113" s="26"/>
      <c r="EV113" s="26"/>
      <c r="EW113" s="81"/>
      <c r="EX113" s="81"/>
      <c r="EY113" s="26"/>
      <c r="EZ113" s="26"/>
      <c r="FA113" s="81"/>
      <c r="FB113" s="81"/>
      <c r="FC113" s="26"/>
      <c r="FD113" s="26"/>
      <c r="FE113" s="81"/>
      <c r="FF113" s="81"/>
      <c r="FG113" s="26"/>
      <c r="FH113" s="81"/>
      <c r="FI113" s="81"/>
      <c r="FJ113" s="81"/>
      <c r="FK113" s="26"/>
      <c r="FL113" s="81"/>
      <c r="FM113" s="81"/>
      <c r="FN113" s="81"/>
      <c r="FO113" s="26"/>
      <c r="FP113" s="81"/>
      <c r="FQ113" s="81"/>
      <c r="FR113" s="81"/>
      <c r="FS113" s="26"/>
      <c r="FT113" s="81"/>
      <c r="FU113" s="81"/>
      <c r="FV113" s="81"/>
      <c r="FW113" s="26"/>
      <c r="FX113" s="81"/>
      <c r="FY113" s="81"/>
      <c r="FZ113" s="81"/>
      <c r="GA113" s="26"/>
      <c r="GB113" s="81"/>
      <c r="GC113" s="81"/>
      <c r="GD113" s="81"/>
      <c r="GE113" s="26"/>
      <c r="GF113" s="81"/>
      <c r="GG113" s="81"/>
      <c r="GH113" s="81"/>
      <c r="GI113" s="26"/>
      <c r="GJ113" s="81"/>
      <c r="GK113" s="81"/>
      <c r="GL113" s="81"/>
      <c r="GM113" s="26"/>
      <c r="GN113" s="81"/>
      <c r="GO113" s="81"/>
      <c r="GP113" s="81"/>
      <c r="GQ113" s="26"/>
      <c r="GR113" s="81"/>
      <c r="GS113" s="81"/>
      <c r="GT113" s="81"/>
      <c r="GU113" s="26"/>
      <c r="GV113" s="81"/>
      <c r="GW113" s="81"/>
      <c r="GX113" s="81"/>
      <c r="GY113" s="26"/>
      <c r="GZ113" s="81"/>
      <c r="HA113" s="81"/>
      <c r="HB113" s="81"/>
      <c r="HC113" s="26"/>
      <c r="HD113" s="81"/>
      <c r="HE113" s="81"/>
      <c r="HF113" s="81"/>
      <c r="HG113" s="26"/>
      <c r="HH113" s="81"/>
      <c r="HI113" s="81"/>
      <c r="HJ113" s="81"/>
      <c r="HK113" s="26"/>
      <c r="HL113" s="81"/>
      <c r="HM113" s="81"/>
      <c r="HN113" s="81"/>
      <c r="HO113" s="26"/>
      <c r="HP113" s="81"/>
      <c r="HQ113" s="81"/>
      <c r="HR113" s="81"/>
      <c r="HS113" s="26"/>
      <c r="HT113" s="81"/>
      <c r="HU113" s="81"/>
      <c r="HV113" s="81"/>
      <c r="HW113" s="26"/>
      <c r="HX113" s="81"/>
      <c r="HY113" s="81"/>
      <c r="HZ113" s="81"/>
      <c r="IA113" s="26"/>
      <c r="IB113" s="81"/>
      <c r="IC113" s="81"/>
      <c r="ID113" s="81"/>
      <c r="IE113" s="26"/>
      <c r="IF113" s="81"/>
      <c r="IG113" s="81"/>
      <c r="IH113" s="81"/>
      <c r="II113" s="26"/>
      <c r="IJ113" s="81"/>
      <c r="IK113" s="81"/>
      <c r="IL113" s="81"/>
      <c r="IM113" s="26"/>
      <c r="IN113" s="81"/>
      <c r="IO113" s="81"/>
      <c r="IP113" s="81"/>
      <c r="IQ113" s="26"/>
      <c r="IR113" s="81"/>
      <c r="IS113" s="81"/>
      <c r="IT113" s="81"/>
      <c r="IU113" s="26"/>
      <c r="IV113" s="81"/>
      <c r="IW113" s="81"/>
      <c r="IX113" s="81"/>
      <c r="IY113" s="26"/>
      <c r="IZ113" s="81"/>
      <c r="JA113" s="81"/>
      <c r="JB113" s="81"/>
      <c r="JC113" s="26"/>
      <c r="JD113" s="81"/>
      <c r="JE113" s="81"/>
      <c r="JF113" s="81"/>
      <c r="JG113" s="26"/>
      <c r="JH113" s="81"/>
      <c r="JI113" s="81"/>
      <c r="JJ113" s="81"/>
      <c r="JK113" s="26"/>
      <c r="JL113" s="81"/>
      <c r="JM113" s="81"/>
      <c r="JN113" s="81"/>
      <c r="JO113" s="26"/>
      <c r="JP113" s="81"/>
      <c r="JQ113" s="81"/>
      <c r="JR113" s="81"/>
      <c r="JS113" s="26"/>
      <c r="JT113" s="81"/>
      <c r="JU113" s="81"/>
      <c r="JV113" s="81"/>
      <c r="JW113" s="26"/>
      <c r="JX113" s="81"/>
      <c r="JY113" s="81"/>
      <c r="JZ113" s="81"/>
      <c r="KA113" s="26"/>
      <c r="KB113" s="81"/>
      <c r="KC113" s="81"/>
      <c r="KD113" s="81"/>
      <c r="KE113" s="26"/>
      <c r="KF113" s="81"/>
      <c r="KG113" s="81"/>
      <c r="KH113" s="81"/>
      <c r="KI113" s="26"/>
      <c r="KJ113" s="81"/>
      <c r="KK113" s="81"/>
      <c r="KL113" s="81"/>
      <c r="KM113" s="26"/>
      <c r="KN113" s="81"/>
      <c r="KO113" s="81"/>
      <c r="KP113" s="81"/>
      <c r="KQ113" s="26"/>
      <c r="KR113" s="81"/>
      <c r="KS113" s="81"/>
      <c r="KT113" s="81"/>
      <c r="KU113" s="26"/>
      <c r="KV113" s="81"/>
      <c r="KW113" s="81"/>
      <c r="KX113" s="81"/>
      <c r="KY113" s="26"/>
      <c r="KZ113" s="81"/>
      <c r="LA113" s="81"/>
      <c r="LB113" s="81"/>
      <c r="LC113" s="26"/>
      <c r="LD113" s="81"/>
      <c r="LE113" s="81"/>
      <c r="LF113" s="81"/>
      <c r="LG113" s="26"/>
      <c r="LH113" s="81"/>
      <c r="LI113" s="81"/>
      <c r="LJ113" s="81"/>
      <c r="LK113" s="26"/>
      <c r="LL113" s="81"/>
      <c r="LM113" s="81"/>
      <c r="LN113" s="81"/>
      <c r="LO113" s="26"/>
      <c r="LP113" s="81"/>
      <c r="LQ113" s="81"/>
      <c r="LR113" s="81"/>
      <c r="LS113" s="26"/>
      <c r="LT113" s="81"/>
      <c r="LU113" s="81"/>
      <c r="LV113" s="81"/>
      <c r="LW113" s="26"/>
      <c r="LX113" s="81"/>
      <c r="LY113" s="81"/>
      <c r="LZ113" s="81"/>
      <c r="MA113" s="26"/>
    </row>
    <row r="114" spans="1:339" ht="15.75" x14ac:dyDescent="0.25">
      <c r="A114" s="22" t="s">
        <v>253</v>
      </c>
      <c r="B114" s="30">
        <f t="shared" si="194"/>
        <v>0</v>
      </c>
      <c r="C114" s="30">
        <f t="shared" si="142"/>
        <v>2548.8470299999999</v>
      </c>
      <c r="D114" s="30">
        <f t="shared" si="162"/>
        <v>0</v>
      </c>
      <c r="E114" s="30">
        <f t="shared" si="163"/>
        <v>2548.8470299999999</v>
      </c>
      <c r="F114" s="30">
        <f t="shared" si="143"/>
        <v>2548.8470299999999</v>
      </c>
      <c r="G114" s="27">
        <f t="shared" si="183"/>
        <v>100</v>
      </c>
      <c r="H114" s="30"/>
      <c r="I114" s="30"/>
      <c r="J114" s="30"/>
      <c r="K114" s="27"/>
      <c r="L114" s="111"/>
      <c r="M114" s="111"/>
      <c r="N114" s="111"/>
      <c r="O114" s="111"/>
      <c r="P114" s="111"/>
      <c r="Q114" s="111"/>
      <c r="R114" s="111"/>
      <c r="S114" s="26"/>
      <c r="T114" s="81"/>
      <c r="U114" s="81"/>
      <c r="V114" s="81"/>
      <c r="W114" s="26"/>
      <c r="X114" s="81"/>
      <c r="Y114" s="81"/>
      <c r="Z114" s="81"/>
      <c r="AA114" s="26"/>
      <c r="AB114" s="81"/>
      <c r="AC114" s="81"/>
      <c r="AD114" s="81"/>
      <c r="AE114" s="26"/>
      <c r="AF114" s="26"/>
      <c r="AG114" s="111"/>
      <c r="AH114" s="111"/>
      <c r="AI114" s="111"/>
      <c r="AJ114" s="111"/>
      <c r="AK114" s="111"/>
      <c r="AL114" s="111"/>
      <c r="AM114" s="111"/>
      <c r="AN114" s="81"/>
      <c r="AO114" s="81"/>
      <c r="AP114" s="81"/>
      <c r="AQ114" s="26"/>
      <c r="AR114" s="26"/>
      <c r="AS114" s="81"/>
      <c r="AT114" s="81"/>
      <c r="AU114" s="26"/>
      <c r="AV114" s="26"/>
      <c r="AW114" s="81"/>
      <c r="AX114" s="81"/>
      <c r="AY114" s="26"/>
      <c r="AZ114" s="26"/>
      <c r="BA114" s="81"/>
      <c r="BB114" s="81"/>
      <c r="BC114" s="26"/>
      <c r="BD114" s="26"/>
      <c r="BE114" s="81"/>
      <c r="BF114" s="81"/>
      <c r="BG114" s="26"/>
      <c r="BH114" s="81"/>
      <c r="BI114" s="81"/>
      <c r="BJ114" s="81"/>
      <c r="BK114" s="26"/>
      <c r="BL114" s="81"/>
      <c r="BM114" s="81"/>
      <c r="BN114" s="81"/>
      <c r="BO114" s="26"/>
      <c r="BP114" s="26"/>
      <c r="BQ114" s="81"/>
      <c r="BR114" s="81"/>
      <c r="BS114" s="26"/>
      <c r="BT114" s="26"/>
      <c r="BU114" s="81"/>
      <c r="BV114" s="81"/>
      <c r="BW114" s="26"/>
      <c r="BX114" s="26"/>
      <c r="BY114" s="81"/>
      <c r="BZ114" s="81"/>
      <c r="CA114" s="26"/>
      <c r="CB114" s="26"/>
      <c r="CC114" s="81"/>
      <c r="CD114" s="81"/>
      <c r="CE114" s="26"/>
      <c r="CF114" s="26"/>
      <c r="CG114" s="81"/>
      <c r="CH114" s="81"/>
      <c r="CI114" s="26"/>
      <c r="CJ114" s="81"/>
      <c r="CK114" s="81"/>
      <c r="CL114" s="81"/>
      <c r="CM114" s="26"/>
      <c r="CN114" s="26"/>
      <c r="CO114" s="81"/>
      <c r="CP114" s="81"/>
      <c r="CQ114" s="26"/>
      <c r="CR114" s="26"/>
      <c r="CS114" s="81"/>
      <c r="CT114" s="81"/>
      <c r="CU114" s="326"/>
      <c r="CV114" s="326"/>
      <c r="CW114" s="81"/>
      <c r="CX114" s="81"/>
      <c r="CY114" s="26"/>
      <c r="CZ114" s="26"/>
      <c r="DA114" s="81"/>
      <c r="DB114" s="81"/>
      <c r="DC114" s="26"/>
      <c r="DD114" s="26"/>
      <c r="DE114" s="81"/>
      <c r="DF114" s="81"/>
      <c r="DG114" s="26"/>
      <c r="DH114" s="26"/>
      <c r="DI114" s="81"/>
      <c r="DJ114" s="81"/>
      <c r="DK114" s="26"/>
      <c r="DL114" s="26"/>
      <c r="DM114" s="81"/>
      <c r="DN114" s="81"/>
      <c r="DO114" s="26"/>
      <c r="DP114" s="26"/>
      <c r="DQ114" s="81"/>
      <c r="DR114" s="81"/>
      <c r="DS114" s="26"/>
      <c r="DT114" s="26"/>
      <c r="DU114" s="81"/>
      <c r="DV114" s="81"/>
      <c r="DW114" s="26"/>
      <c r="DX114" s="26"/>
      <c r="DY114" s="81"/>
      <c r="DZ114" s="81"/>
      <c r="EA114" s="26"/>
      <c r="EB114" s="26"/>
      <c r="EC114" s="81"/>
      <c r="ED114" s="81"/>
      <c r="EE114" s="26"/>
      <c r="EF114" s="81"/>
      <c r="EG114" s="81"/>
      <c r="EH114" s="81"/>
      <c r="EI114" s="26"/>
      <c r="EJ114" s="81"/>
      <c r="EK114" s="81"/>
      <c r="EL114" s="81"/>
      <c r="EM114" s="26"/>
      <c r="EN114" s="81"/>
      <c r="EO114" s="81"/>
      <c r="EP114" s="81"/>
      <c r="EQ114" s="26"/>
      <c r="ER114" s="26"/>
      <c r="ES114" s="81"/>
      <c r="ET114" s="81"/>
      <c r="EU114" s="26"/>
      <c r="EV114" s="26"/>
      <c r="EW114" s="81"/>
      <c r="EX114" s="81"/>
      <c r="EY114" s="26"/>
      <c r="EZ114" s="26"/>
      <c r="FA114" s="81"/>
      <c r="FB114" s="81"/>
      <c r="FC114" s="26"/>
      <c r="FD114" s="26"/>
      <c r="FE114" s="81"/>
      <c r="FF114" s="81"/>
      <c r="FG114" s="26"/>
      <c r="FH114" s="81"/>
      <c r="FI114" s="81"/>
      <c r="FJ114" s="81"/>
      <c r="FK114" s="26"/>
      <c r="FL114" s="81"/>
      <c r="FM114" s="81"/>
      <c r="FN114" s="81"/>
      <c r="FO114" s="26"/>
      <c r="FP114" s="81"/>
      <c r="FQ114" s="326">
        <v>2548.8470299999999</v>
      </c>
      <c r="FR114" s="326">
        <v>2548.8470299999999</v>
      </c>
      <c r="FS114" s="26">
        <f t="shared" ref="FS114" si="195">FR114/FQ114*100</f>
        <v>100</v>
      </c>
      <c r="FT114" s="81"/>
      <c r="FU114" s="326"/>
      <c r="FV114" s="326"/>
      <c r="FW114" s="26"/>
      <c r="FX114" s="81"/>
      <c r="FY114" s="326"/>
      <c r="FZ114" s="326"/>
      <c r="GA114" s="26"/>
      <c r="GB114" s="81"/>
      <c r="GC114" s="326"/>
      <c r="GD114" s="326"/>
      <c r="GE114" s="26"/>
      <c r="GF114" s="81"/>
      <c r="GG114" s="326"/>
      <c r="GH114" s="326"/>
      <c r="GI114" s="26"/>
      <c r="GJ114" s="81"/>
      <c r="GK114" s="326"/>
      <c r="GL114" s="326"/>
      <c r="GM114" s="26"/>
      <c r="GN114" s="81"/>
      <c r="GO114" s="326"/>
      <c r="GP114" s="326"/>
      <c r="GQ114" s="26"/>
      <c r="GR114" s="81"/>
      <c r="GS114" s="326"/>
      <c r="GT114" s="326"/>
      <c r="GU114" s="26"/>
      <c r="GV114" s="81"/>
      <c r="GW114" s="326"/>
      <c r="GX114" s="326"/>
      <c r="GY114" s="26"/>
      <c r="GZ114" s="81"/>
      <c r="HA114" s="326"/>
      <c r="HB114" s="326"/>
      <c r="HC114" s="26"/>
      <c r="HD114" s="81"/>
      <c r="HE114" s="326"/>
      <c r="HF114" s="326"/>
      <c r="HG114" s="26"/>
      <c r="HH114" s="81"/>
      <c r="HI114" s="326"/>
      <c r="HJ114" s="326"/>
      <c r="HK114" s="26"/>
      <c r="HL114" s="81"/>
      <c r="HM114" s="326"/>
      <c r="HN114" s="326"/>
      <c r="HO114" s="26"/>
      <c r="HP114" s="81"/>
      <c r="HQ114" s="326"/>
      <c r="HR114" s="326"/>
      <c r="HS114" s="26"/>
      <c r="HT114" s="81"/>
      <c r="HU114" s="326"/>
      <c r="HV114" s="326"/>
      <c r="HW114" s="26"/>
      <c r="HX114" s="81"/>
      <c r="HY114" s="326"/>
      <c r="HZ114" s="326"/>
      <c r="IA114" s="26"/>
      <c r="IB114" s="81"/>
      <c r="IC114" s="326"/>
      <c r="ID114" s="326"/>
      <c r="IE114" s="26"/>
      <c r="IF114" s="81"/>
      <c r="IG114" s="326"/>
      <c r="IH114" s="326"/>
      <c r="II114" s="26"/>
      <c r="IJ114" s="81"/>
      <c r="IK114" s="326"/>
      <c r="IL114" s="326"/>
      <c r="IM114" s="26"/>
      <c r="IN114" s="81"/>
      <c r="IO114" s="326"/>
      <c r="IP114" s="326"/>
      <c r="IQ114" s="26"/>
      <c r="IR114" s="81"/>
      <c r="IS114" s="326"/>
      <c r="IT114" s="326"/>
      <c r="IU114" s="26"/>
      <c r="IV114" s="81"/>
      <c r="IW114" s="326"/>
      <c r="IX114" s="326"/>
      <c r="IY114" s="26"/>
      <c r="IZ114" s="81"/>
      <c r="JA114" s="326"/>
      <c r="JB114" s="326"/>
      <c r="JC114" s="26"/>
      <c r="JD114" s="81"/>
      <c r="JE114" s="326"/>
      <c r="JF114" s="326"/>
      <c r="JG114" s="26"/>
      <c r="JH114" s="81"/>
      <c r="JI114" s="326"/>
      <c r="JJ114" s="326"/>
      <c r="JK114" s="26"/>
      <c r="JL114" s="81"/>
      <c r="JM114" s="326"/>
      <c r="JN114" s="326"/>
      <c r="JO114" s="26"/>
      <c r="JP114" s="81"/>
      <c r="JQ114" s="326"/>
      <c r="JR114" s="326"/>
      <c r="JS114" s="26"/>
      <c r="JT114" s="81"/>
      <c r="JU114" s="326"/>
      <c r="JV114" s="326"/>
      <c r="JW114" s="26"/>
      <c r="JX114" s="81"/>
      <c r="JY114" s="326"/>
      <c r="JZ114" s="326"/>
      <c r="KA114" s="26"/>
      <c r="KB114" s="81"/>
      <c r="KC114" s="326"/>
      <c r="KD114" s="326"/>
      <c r="KE114" s="26"/>
      <c r="KF114" s="81"/>
      <c r="KG114" s="326"/>
      <c r="KH114" s="326"/>
      <c r="KI114" s="26"/>
      <c r="KJ114" s="81"/>
      <c r="KK114" s="326"/>
      <c r="KL114" s="326"/>
      <c r="KM114" s="26"/>
      <c r="KN114" s="81"/>
      <c r="KO114" s="326"/>
      <c r="KP114" s="326"/>
      <c r="KQ114" s="26"/>
      <c r="KR114" s="81"/>
      <c r="KS114" s="326"/>
      <c r="KT114" s="326"/>
      <c r="KU114" s="26"/>
      <c r="KV114" s="81"/>
      <c r="KW114" s="326"/>
      <c r="KX114" s="326"/>
      <c r="KY114" s="26"/>
      <c r="KZ114" s="81"/>
      <c r="LA114" s="326"/>
      <c r="LB114" s="326"/>
      <c r="LC114" s="26"/>
      <c r="LD114" s="81"/>
      <c r="LE114" s="326"/>
      <c r="LF114" s="326"/>
      <c r="LG114" s="26"/>
      <c r="LH114" s="81"/>
      <c r="LI114" s="326"/>
      <c r="LJ114" s="326"/>
      <c r="LK114" s="26"/>
      <c r="LL114" s="81"/>
      <c r="LM114" s="326"/>
      <c r="LN114" s="326"/>
      <c r="LO114" s="26"/>
      <c r="LP114" s="81"/>
      <c r="LQ114" s="326"/>
      <c r="LR114" s="326"/>
      <c r="LS114" s="26"/>
      <c r="LT114" s="81"/>
      <c r="LU114" s="326"/>
      <c r="LV114" s="326"/>
      <c r="LW114" s="26"/>
      <c r="LX114" s="81"/>
      <c r="LY114" s="326"/>
      <c r="LZ114" s="326"/>
      <c r="MA114" s="26"/>
    </row>
    <row r="115" spans="1:339" s="18" customFormat="1" ht="31.5" x14ac:dyDescent="0.25">
      <c r="A115" s="148" t="s">
        <v>256</v>
      </c>
      <c r="B115" s="75">
        <f t="shared" si="194"/>
        <v>6143.5</v>
      </c>
      <c r="C115" s="75">
        <f t="shared" si="142"/>
        <v>178866.764</v>
      </c>
      <c r="D115" s="75">
        <f t="shared" si="162"/>
        <v>178426.9</v>
      </c>
      <c r="E115" s="75">
        <f t="shared" si="163"/>
        <v>439.86399999999998</v>
      </c>
      <c r="F115" s="75">
        <f t="shared" si="143"/>
        <v>16551.582699999999</v>
      </c>
      <c r="G115" s="29">
        <f t="shared" ref="G115:G125" si="196">F115/C115*100</f>
        <v>9.2535820125867545</v>
      </c>
      <c r="H115" s="29">
        <f>H116+H117</f>
        <v>0</v>
      </c>
      <c r="I115" s="29">
        <f>I116+I117</f>
        <v>0</v>
      </c>
      <c r="J115" s="29">
        <f>J116+J117</f>
        <v>0</v>
      </c>
      <c r="K115" s="29"/>
      <c r="L115" s="29">
        <f t="shared" ref="L115" si="197">L116+L117</f>
        <v>817.1</v>
      </c>
      <c r="M115" s="29">
        <f t="shared" ref="M115:N115" si="198">M116+M117</f>
        <v>817.1</v>
      </c>
      <c r="N115" s="29">
        <f t="shared" si="198"/>
        <v>817.1</v>
      </c>
      <c r="O115" s="28">
        <f>N115/M115*100</f>
        <v>100</v>
      </c>
      <c r="P115" s="29">
        <f>P116+P117</f>
        <v>280</v>
      </c>
      <c r="Q115" s="29">
        <f>Q116+Q117</f>
        <v>280</v>
      </c>
      <c r="R115" s="29">
        <f>R116+R117</f>
        <v>223.72628</v>
      </c>
      <c r="S115" s="28">
        <f>R115/Q115*100</f>
        <v>79.902242857142852</v>
      </c>
      <c r="T115" s="29">
        <f>T116+T117</f>
        <v>1520</v>
      </c>
      <c r="U115" s="29">
        <f>U116+U117</f>
        <v>1520</v>
      </c>
      <c r="V115" s="29">
        <f>V116+V117</f>
        <v>1204.4902199999999</v>
      </c>
      <c r="W115" s="28">
        <f>V115/U115*100</f>
        <v>79.242777631578946</v>
      </c>
      <c r="X115" s="29">
        <f>X116+X117</f>
        <v>765</v>
      </c>
      <c r="Y115" s="29">
        <f>Y116+Y117</f>
        <v>765</v>
      </c>
      <c r="Z115" s="29">
        <f>Z116+Z117</f>
        <v>485.48296999999997</v>
      </c>
      <c r="AA115" s="28">
        <f>Z115/Y115*100</f>
        <v>63.461826143790844</v>
      </c>
      <c r="AB115" s="29">
        <f>AB116+AB117</f>
        <v>0</v>
      </c>
      <c r="AC115" s="29">
        <f>AC116+AC117</f>
        <v>0</v>
      </c>
      <c r="AD115" s="29">
        <f>AD116+AD117</f>
        <v>0</v>
      </c>
      <c r="AE115" s="28"/>
      <c r="AF115" s="28"/>
      <c r="AG115" s="29">
        <f t="shared" ref="AG115:AM115" si="199">AG116+AG117</f>
        <v>0</v>
      </c>
      <c r="AH115" s="29">
        <f t="shared" si="199"/>
        <v>0</v>
      </c>
      <c r="AI115" s="29">
        <f t="shared" si="199"/>
        <v>0</v>
      </c>
      <c r="AJ115" s="29">
        <f t="shared" ref="AJ115" si="200">AJ116+AJ117</f>
        <v>0</v>
      </c>
      <c r="AK115" s="29">
        <f t="shared" si="199"/>
        <v>0</v>
      </c>
      <c r="AL115" s="29">
        <f t="shared" si="199"/>
        <v>0</v>
      </c>
      <c r="AM115" s="29">
        <f t="shared" si="199"/>
        <v>0</v>
      </c>
      <c r="AN115" s="29">
        <f>AN116+AN117</f>
        <v>0</v>
      </c>
      <c r="AO115" s="29">
        <f>AO116+AO117</f>
        <v>1900</v>
      </c>
      <c r="AP115" s="29">
        <f>AP116+AP117</f>
        <v>1900</v>
      </c>
      <c r="AQ115" s="28">
        <f>AP115/AO115*100</f>
        <v>100</v>
      </c>
      <c r="AR115" s="28"/>
      <c r="AS115" s="29">
        <f>AS116+AS117</f>
        <v>0</v>
      </c>
      <c r="AT115" s="29">
        <f>AT116+AT117</f>
        <v>0</v>
      </c>
      <c r="AU115" s="28"/>
      <c r="AV115" s="28"/>
      <c r="AW115" s="29">
        <f>AW116+AW117</f>
        <v>0</v>
      </c>
      <c r="AX115" s="29">
        <f>AX116+AX117</f>
        <v>0</v>
      </c>
      <c r="AY115" s="28"/>
      <c r="AZ115" s="28"/>
      <c r="BA115" s="29">
        <f>BA116+BA117</f>
        <v>146300</v>
      </c>
      <c r="BB115" s="29">
        <f>BB116+BB117</f>
        <v>487.49446999999998</v>
      </c>
      <c r="BC115" s="28">
        <f t="shared" ref="BC115" si="201">BB115/BA115*100</f>
        <v>0.33321563226247436</v>
      </c>
      <c r="BD115" s="28"/>
      <c r="BE115" s="29">
        <f>BE116+BE117</f>
        <v>0</v>
      </c>
      <c r="BF115" s="29">
        <f>BF116+BF117</f>
        <v>0</v>
      </c>
      <c r="BG115" s="28"/>
      <c r="BH115" s="29"/>
      <c r="BI115" s="29"/>
      <c r="BJ115" s="29"/>
      <c r="BK115" s="28"/>
      <c r="BL115" s="29">
        <f>BL116+BL117</f>
        <v>1511.4</v>
      </c>
      <c r="BM115" s="29">
        <f>BM116+BM117</f>
        <v>1511.4</v>
      </c>
      <c r="BN115" s="29">
        <f>BN116+BN117</f>
        <v>916.07242000000008</v>
      </c>
      <c r="BO115" s="28">
        <f>BN115/BM115*100</f>
        <v>60.610852190022499</v>
      </c>
      <c r="BP115" s="28"/>
      <c r="BQ115" s="29">
        <f>BQ116+BQ117</f>
        <v>0</v>
      </c>
      <c r="BR115" s="29">
        <f>BR116+BR117</f>
        <v>0</v>
      </c>
      <c r="BS115" s="28"/>
      <c r="BT115" s="28"/>
      <c r="BU115" s="29">
        <f>BU116+BU117</f>
        <v>0</v>
      </c>
      <c r="BV115" s="29">
        <f>BV116+BV117</f>
        <v>0</v>
      </c>
      <c r="BW115" s="28"/>
      <c r="BX115" s="28"/>
      <c r="BY115" s="29">
        <f>BY116+BY117</f>
        <v>0</v>
      </c>
      <c r="BZ115" s="29">
        <f>BZ116+BZ117</f>
        <v>0</v>
      </c>
      <c r="CA115" s="28"/>
      <c r="CB115" s="28"/>
      <c r="CC115" s="29">
        <f>CC116+CC117</f>
        <v>0</v>
      </c>
      <c r="CD115" s="29">
        <f>CD116+CD117</f>
        <v>0</v>
      </c>
      <c r="CE115" s="28"/>
      <c r="CF115" s="28"/>
      <c r="CG115" s="29">
        <f>CG116+CG117</f>
        <v>0</v>
      </c>
      <c r="CH115" s="29">
        <f>CH116+CH117</f>
        <v>0</v>
      </c>
      <c r="CI115" s="28"/>
      <c r="CJ115" s="29">
        <f>CJ116+CJ117</f>
        <v>0</v>
      </c>
      <c r="CK115" s="29">
        <f>CK116+CK117</f>
        <v>0</v>
      </c>
      <c r="CL115" s="29">
        <f>CL116+CL117</f>
        <v>0</v>
      </c>
      <c r="CM115" s="28"/>
      <c r="CN115" s="28"/>
      <c r="CO115" s="29">
        <f>CO116+CO117</f>
        <v>0</v>
      </c>
      <c r="CP115" s="29">
        <f>CP116+CP117</f>
        <v>0</v>
      </c>
      <c r="CQ115" s="28"/>
      <c r="CR115" s="28"/>
      <c r="CS115" s="29">
        <f>CS116+CS117</f>
        <v>0</v>
      </c>
      <c r="CT115" s="29">
        <f>CT116+CT117</f>
        <v>0</v>
      </c>
      <c r="CU115" s="165"/>
      <c r="CV115" s="165"/>
      <c r="CW115" s="29">
        <f>CW116+CW117</f>
        <v>0</v>
      </c>
      <c r="CX115" s="29">
        <f>CX116+CX117</f>
        <v>0</v>
      </c>
      <c r="CY115" s="28"/>
      <c r="CZ115" s="28"/>
      <c r="DA115" s="29">
        <f>DA116+DA117</f>
        <v>0</v>
      </c>
      <c r="DB115" s="29">
        <f>DB116+DB117</f>
        <v>0</v>
      </c>
      <c r="DC115" s="28"/>
      <c r="DD115" s="28"/>
      <c r="DE115" s="29">
        <f>DE116+DE117</f>
        <v>0</v>
      </c>
      <c r="DF115" s="29">
        <f>DF116+DF117</f>
        <v>0</v>
      </c>
      <c r="DG115" s="28"/>
      <c r="DH115" s="28"/>
      <c r="DI115" s="29"/>
      <c r="DJ115" s="29"/>
      <c r="DK115" s="28"/>
      <c r="DL115" s="28"/>
      <c r="DM115" s="29">
        <f>DM116+DM117</f>
        <v>634.4</v>
      </c>
      <c r="DN115" s="29">
        <f>DN116+DN117</f>
        <v>378.82875999999999</v>
      </c>
      <c r="DO115" s="28">
        <f>DN115/DM115*100</f>
        <v>59.714495586380835</v>
      </c>
      <c r="DP115" s="28"/>
      <c r="DQ115" s="29"/>
      <c r="DR115" s="29"/>
      <c r="DS115" s="28"/>
      <c r="DT115" s="28"/>
      <c r="DU115" s="29"/>
      <c r="DV115" s="29"/>
      <c r="DW115" s="28"/>
      <c r="DX115" s="28"/>
      <c r="DY115" s="29"/>
      <c r="DZ115" s="29"/>
      <c r="EA115" s="28"/>
      <c r="EB115" s="28"/>
      <c r="EC115" s="29"/>
      <c r="ED115" s="29"/>
      <c r="EE115" s="28"/>
      <c r="EF115" s="29">
        <f>EF116+EF117</f>
        <v>1250</v>
      </c>
      <c r="EG115" s="29">
        <f>EG116+EG117</f>
        <v>1250</v>
      </c>
      <c r="EH115" s="29">
        <f>EH116+EH117</f>
        <v>1250</v>
      </c>
      <c r="EI115" s="28">
        <f>EH115/EG115*100</f>
        <v>100</v>
      </c>
      <c r="EJ115" s="29"/>
      <c r="EK115" s="29">
        <f>EK116+EK117</f>
        <v>0</v>
      </c>
      <c r="EL115" s="29">
        <f>EL116+EL117</f>
        <v>0</v>
      </c>
      <c r="EM115" s="28"/>
      <c r="EN115" s="29"/>
      <c r="EO115" s="29">
        <f>EO116+EO117</f>
        <v>0</v>
      </c>
      <c r="EP115" s="29">
        <f>EP116+EP117</f>
        <v>0</v>
      </c>
      <c r="EQ115" s="28"/>
      <c r="ER115" s="28"/>
      <c r="ES115" s="29">
        <f>ES116+ES117</f>
        <v>0</v>
      </c>
      <c r="ET115" s="29">
        <f>ET116+ET117</f>
        <v>0</v>
      </c>
      <c r="EU115" s="28"/>
      <c r="EV115" s="28"/>
      <c r="EW115" s="29">
        <f>EW116+EW117</f>
        <v>0</v>
      </c>
      <c r="EX115" s="29">
        <f>EX116+EX117</f>
        <v>0</v>
      </c>
      <c r="EY115" s="28"/>
      <c r="EZ115" s="28"/>
      <c r="FA115" s="29">
        <f>FA116+FA117</f>
        <v>2277</v>
      </c>
      <c r="FB115" s="29">
        <f>FB116+FB117</f>
        <v>2226.9948199999999</v>
      </c>
      <c r="FC115" s="28">
        <f>FB115/FA115*100</f>
        <v>97.803900746596398</v>
      </c>
      <c r="FD115" s="28"/>
      <c r="FE115" s="29">
        <f>FE116+FE117</f>
        <v>0</v>
      </c>
      <c r="FF115" s="29">
        <f>FF116+FF117</f>
        <v>0</v>
      </c>
      <c r="FG115" s="28"/>
      <c r="FH115" s="29"/>
      <c r="FI115" s="29">
        <f>FI116+FI117</f>
        <v>1395</v>
      </c>
      <c r="FJ115" s="29">
        <f>FJ116+FJ117</f>
        <v>913.91989000000001</v>
      </c>
      <c r="FK115" s="28">
        <f>FJ115/FI115*100</f>
        <v>65.513970609318989</v>
      </c>
      <c r="FL115" s="29"/>
      <c r="FM115" s="29">
        <f>FM116+FM117</f>
        <v>0</v>
      </c>
      <c r="FN115" s="29">
        <f>FN116+FN117</f>
        <v>0</v>
      </c>
      <c r="FO115" s="28"/>
      <c r="FP115" s="29"/>
      <c r="FQ115" s="29">
        <f>FQ116+FQ117</f>
        <v>0</v>
      </c>
      <c r="FR115" s="29">
        <f>FR116+FR117</f>
        <v>0</v>
      </c>
      <c r="FS115" s="28"/>
      <c r="FT115" s="29"/>
      <c r="FU115" s="29">
        <f>FU116+FU117</f>
        <v>380</v>
      </c>
      <c r="FV115" s="29">
        <f>FV116+FV117</f>
        <v>380</v>
      </c>
      <c r="FW115" s="28">
        <f t="shared" si="149"/>
        <v>100</v>
      </c>
      <c r="FX115" s="29"/>
      <c r="FY115" s="29"/>
      <c r="FZ115" s="29"/>
      <c r="GA115" s="28"/>
      <c r="GB115" s="29"/>
      <c r="GC115" s="29"/>
      <c r="GD115" s="29"/>
      <c r="GE115" s="28"/>
      <c r="GF115" s="29"/>
      <c r="GG115" s="29">
        <f>GG116+GG117</f>
        <v>0</v>
      </c>
      <c r="GH115" s="29">
        <f>GH116+GH117</f>
        <v>0</v>
      </c>
      <c r="GI115" s="28"/>
      <c r="GJ115" s="29"/>
      <c r="GK115" s="29">
        <f>GK116+GK117</f>
        <v>0</v>
      </c>
      <c r="GL115" s="29">
        <f>GL116+GL117</f>
        <v>0</v>
      </c>
      <c r="GM115" s="28"/>
      <c r="GN115" s="29"/>
      <c r="GO115" s="29"/>
      <c r="GP115" s="29"/>
      <c r="GQ115" s="28"/>
      <c r="GR115" s="29"/>
      <c r="GS115" s="29">
        <f>GS116+GS117</f>
        <v>0</v>
      </c>
      <c r="GT115" s="29">
        <f>GT116+GT117</f>
        <v>0</v>
      </c>
      <c r="GU115" s="28"/>
      <c r="GV115" s="29"/>
      <c r="GW115" s="29">
        <f>GW116+GW117</f>
        <v>5300</v>
      </c>
      <c r="GX115" s="29">
        <f>GX116+GX117</f>
        <v>5158.8909599999997</v>
      </c>
      <c r="GY115" s="28">
        <f t="shared" si="177"/>
        <v>97.337565283018861</v>
      </c>
      <c r="GZ115" s="29"/>
      <c r="HA115" s="29">
        <f>HA116+HA117+HA118</f>
        <v>13800</v>
      </c>
      <c r="HB115" s="29">
        <f>HB116+HB117</f>
        <v>0</v>
      </c>
      <c r="HC115" s="28"/>
      <c r="HD115" s="29"/>
      <c r="HE115" s="29">
        <f>HE116+HE117</f>
        <v>0</v>
      </c>
      <c r="HF115" s="29">
        <f>HF116+HF117</f>
        <v>0</v>
      </c>
      <c r="HG115" s="28"/>
      <c r="HH115" s="29"/>
      <c r="HI115" s="29">
        <f>HI116+HI117</f>
        <v>0</v>
      </c>
      <c r="HJ115" s="29">
        <f>HJ116+HJ117</f>
        <v>0</v>
      </c>
      <c r="HK115" s="28"/>
      <c r="HL115" s="29"/>
      <c r="HM115" s="29">
        <f>HM116+HM117</f>
        <v>0</v>
      </c>
      <c r="HN115" s="29">
        <f>HN116+HN117</f>
        <v>0</v>
      </c>
      <c r="HO115" s="28"/>
      <c r="HP115" s="29"/>
      <c r="HQ115" s="29">
        <f>HQ116+HQ117</f>
        <v>0</v>
      </c>
      <c r="HR115" s="29">
        <f>HR116+HR117</f>
        <v>0</v>
      </c>
      <c r="HS115" s="28"/>
      <c r="HT115" s="29"/>
      <c r="HU115" s="29">
        <f>HU116+HU117</f>
        <v>0</v>
      </c>
      <c r="HV115" s="29">
        <f>HV116+HV117</f>
        <v>0</v>
      </c>
      <c r="HW115" s="28"/>
      <c r="HX115" s="29"/>
      <c r="HY115" s="29">
        <f>HY116+HY117</f>
        <v>0</v>
      </c>
      <c r="HZ115" s="29">
        <f>HZ116+HZ117</f>
        <v>0</v>
      </c>
      <c r="IA115" s="28"/>
      <c r="IB115" s="29"/>
      <c r="IC115" s="29">
        <f>IC116+IC117</f>
        <v>0</v>
      </c>
      <c r="ID115" s="29">
        <f>ID116+ID117</f>
        <v>0</v>
      </c>
      <c r="IE115" s="28"/>
      <c r="IF115" s="29"/>
      <c r="IG115" s="29">
        <f>IG116+IG117</f>
        <v>0</v>
      </c>
      <c r="IH115" s="29">
        <f>IH116+IH117</f>
        <v>0</v>
      </c>
      <c r="II115" s="28"/>
      <c r="IJ115" s="29"/>
      <c r="IK115" s="29">
        <f>IK116+IK117</f>
        <v>0</v>
      </c>
      <c r="IL115" s="29">
        <f>IL116+IL117</f>
        <v>0</v>
      </c>
      <c r="IM115" s="28"/>
      <c r="IN115" s="29"/>
      <c r="IO115" s="29">
        <f>IO116+IO117</f>
        <v>0</v>
      </c>
      <c r="IP115" s="29">
        <f>IP116+IP117</f>
        <v>0</v>
      </c>
      <c r="IQ115" s="28"/>
      <c r="IR115" s="29"/>
      <c r="IS115" s="29">
        <f>IS116+IS117</f>
        <v>0</v>
      </c>
      <c r="IT115" s="29">
        <f>IT116+IT117</f>
        <v>0</v>
      </c>
      <c r="IU115" s="28"/>
      <c r="IV115" s="29"/>
      <c r="IW115" s="29">
        <f>IW116+IW117</f>
        <v>0</v>
      </c>
      <c r="IX115" s="29">
        <f>IX116+IX117</f>
        <v>0</v>
      </c>
      <c r="IY115" s="28"/>
      <c r="IZ115" s="29"/>
      <c r="JA115" s="29">
        <f>JA116+JA117</f>
        <v>0</v>
      </c>
      <c r="JB115" s="29">
        <f>JB116+JB117</f>
        <v>0</v>
      </c>
      <c r="JC115" s="28"/>
      <c r="JD115" s="29"/>
      <c r="JE115" s="29">
        <f>JE116+JE117</f>
        <v>364.6</v>
      </c>
      <c r="JF115" s="29">
        <f>JF116+JF117</f>
        <v>148.71791000000002</v>
      </c>
      <c r="JG115" s="28">
        <f t="shared" ref="JG115:JG116" si="202">JF115/JE115*100</f>
        <v>40.789333516182118</v>
      </c>
      <c r="JH115" s="29"/>
      <c r="JI115" s="29">
        <f>JI116+JI117</f>
        <v>0</v>
      </c>
      <c r="JJ115" s="29">
        <f>JJ116+JJ117</f>
        <v>0</v>
      </c>
      <c r="JK115" s="28"/>
      <c r="JL115" s="29"/>
      <c r="JM115" s="29">
        <f>JM116+JM117</f>
        <v>0</v>
      </c>
      <c r="JN115" s="29">
        <f>JN116+JN117</f>
        <v>0</v>
      </c>
      <c r="JO115" s="28"/>
      <c r="JP115" s="29"/>
      <c r="JQ115" s="29">
        <f>JQ116+JQ117</f>
        <v>0</v>
      </c>
      <c r="JR115" s="29">
        <f>JR116+JR117</f>
        <v>0</v>
      </c>
      <c r="JS115" s="28"/>
      <c r="JT115" s="29"/>
      <c r="JU115" s="29">
        <f>JU116+JU117</f>
        <v>0</v>
      </c>
      <c r="JV115" s="29">
        <f>JV116+JV117</f>
        <v>0</v>
      </c>
      <c r="JW115" s="28"/>
      <c r="JX115" s="29"/>
      <c r="JY115" s="29">
        <f>JY116+JY117</f>
        <v>0</v>
      </c>
      <c r="JZ115" s="29">
        <f>JZ116+JZ117</f>
        <v>0</v>
      </c>
      <c r="KA115" s="28"/>
      <c r="KB115" s="29"/>
      <c r="KC115" s="29">
        <f>KC116+KC117</f>
        <v>312.39999999999998</v>
      </c>
      <c r="KD115" s="29">
        <f>KD116+KD117</f>
        <v>0</v>
      </c>
      <c r="KE115" s="28"/>
      <c r="KF115" s="29"/>
      <c r="KG115" s="29"/>
      <c r="KH115" s="29">
        <f>KH116+KH117</f>
        <v>0</v>
      </c>
      <c r="KI115" s="28"/>
      <c r="KJ115" s="29"/>
      <c r="KK115" s="29">
        <f>KK116+KK117</f>
        <v>0</v>
      </c>
      <c r="KL115" s="29">
        <f>KL116+KL117</f>
        <v>0</v>
      </c>
      <c r="KM115" s="28"/>
      <c r="KN115" s="29"/>
      <c r="KO115" s="29"/>
      <c r="KP115" s="29">
        <f>KP116+KP117</f>
        <v>0</v>
      </c>
      <c r="KQ115" s="28"/>
      <c r="KR115" s="29"/>
      <c r="KS115" s="29">
        <f>KS116+KS117</f>
        <v>0</v>
      </c>
      <c r="KT115" s="29">
        <f>KT116+KT117</f>
        <v>0</v>
      </c>
      <c r="KU115" s="28"/>
      <c r="KV115" s="29"/>
      <c r="KW115" s="29">
        <f>KW116+KW117</f>
        <v>59.863999999999997</v>
      </c>
      <c r="KX115" s="29">
        <f>KX116+KX117</f>
        <v>59.863999999999997</v>
      </c>
      <c r="KY115" s="28">
        <f t="shared" ref="KY115:KY120" si="203">KX115/KW115*100</f>
        <v>100</v>
      </c>
      <c r="KZ115" s="29"/>
      <c r="LA115" s="29"/>
      <c r="LB115" s="29">
        <f>LB116+LB117</f>
        <v>0</v>
      </c>
      <c r="LC115" s="28"/>
      <c r="LD115" s="29"/>
      <c r="LE115" s="29"/>
      <c r="LF115" s="29"/>
      <c r="LG115" s="28"/>
      <c r="LH115" s="29"/>
      <c r="LI115" s="29"/>
      <c r="LJ115" s="29">
        <f>LJ116+LJ117</f>
        <v>0</v>
      </c>
      <c r="LK115" s="28"/>
      <c r="LL115" s="29"/>
      <c r="LM115" s="29"/>
      <c r="LN115" s="29">
        <f>LN116+LN117</f>
        <v>0</v>
      </c>
      <c r="LO115" s="28"/>
      <c r="LP115" s="29"/>
      <c r="LQ115" s="29"/>
      <c r="LR115" s="29">
        <f>LR116+LR117</f>
        <v>0</v>
      </c>
      <c r="LS115" s="28"/>
      <c r="LT115" s="29"/>
      <c r="LU115" s="29"/>
      <c r="LV115" s="29">
        <f>LV116+LV117</f>
        <v>0</v>
      </c>
      <c r="LW115" s="28"/>
      <c r="LX115" s="29"/>
      <c r="LY115" s="29"/>
      <c r="LZ115" s="29">
        <f>LZ116+LZ117</f>
        <v>0</v>
      </c>
      <c r="MA115" s="28"/>
    </row>
    <row r="116" spans="1:339" ht="35.25" customHeight="1" x14ac:dyDescent="0.25">
      <c r="A116" s="22" t="s">
        <v>222</v>
      </c>
      <c r="B116" s="30">
        <f t="shared" si="194"/>
        <v>6143.5</v>
      </c>
      <c r="C116" s="30">
        <f t="shared" si="142"/>
        <v>159766.764</v>
      </c>
      <c r="D116" s="30">
        <f t="shared" si="162"/>
        <v>159326.9</v>
      </c>
      <c r="E116" s="30">
        <f t="shared" si="163"/>
        <v>439.86399999999998</v>
      </c>
      <c r="F116" s="30">
        <f t="shared" si="143"/>
        <v>11392.691739999998</v>
      </c>
      <c r="G116" s="27">
        <f t="shared" si="196"/>
        <v>7.1308271224670969</v>
      </c>
      <c r="H116" s="27"/>
      <c r="I116" s="27"/>
      <c r="J116" s="27"/>
      <c r="K116" s="27"/>
      <c r="L116" s="27">
        <v>817.1</v>
      </c>
      <c r="M116" s="27">
        <v>817.1</v>
      </c>
      <c r="N116" s="27">
        <v>817.1</v>
      </c>
      <c r="O116" s="26">
        <f>N116/M116*100</f>
        <v>100</v>
      </c>
      <c r="P116" s="27">
        <v>280</v>
      </c>
      <c r="Q116" s="237">
        <v>280</v>
      </c>
      <c r="R116" s="237">
        <v>223.72628</v>
      </c>
      <c r="S116" s="26">
        <f>R116/Q116*100</f>
        <v>79.902242857142852</v>
      </c>
      <c r="T116" s="254">
        <v>1520</v>
      </c>
      <c r="U116" s="275">
        <v>1520</v>
      </c>
      <c r="V116" s="275">
        <v>1204.4902199999999</v>
      </c>
      <c r="W116" s="26">
        <f>V116/U116*100</f>
        <v>79.242777631578946</v>
      </c>
      <c r="X116" s="292">
        <v>765</v>
      </c>
      <c r="Y116" s="311">
        <v>765</v>
      </c>
      <c r="Z116" s="311">
        <v>485.48296999999997</v>
      </c>
      <c r="AA116" s="26">
        <f>Z116/Y116*100</f>
        <v>63.461826143790844</v>
      </c>
      <c r="AB116" s="163"/>
      <c r="AC116" s="163"/>
      <c r="AD116" s="163"/>
      <c r="AE116" s="26"/>
      <c r="AF116" s="26"/>
      <c r="AG116" s="27"/>
      <c r="AH116" s="27"/>
      <c r="AI116" s="26"/>
      <c r="AJ116" s="27"/>
      <c r="AK116" s="27"/>
      <c r="AL116" s="27"/>
      <c r="AM116" s="26"/>
      <c r="AN116" s="326"/>
      <c r="AO116" s="326">
        <v>1900</v>
      </c>
      <c r="AP116" s="326">
        <v>1900</v>
      </c>
      <c r="AQ116" s="26">
        <f>AP116/AO116*100</f>
        <v>100</v>
      </c>
      <c r="AR116" s="26"/>
      <c r="AS116" s="326"/>
      <c r="AT116" s="326"/>
      <c r="AU116" s="26"/>
      <c r="AV116" s="26"/>
      <c r="AW116" s="326"/>
      <c r="AX116" s="326"/>
      <c r="AY116" s="26"/>
      <c r="AZ116" s="26"/>
      <c r="BA116" s="326">
        <v>146300</v>
      </c>
      <c r="BB116" s="167">
        <v>487.49446999999998</v>
      </c>
      <c r="BC116" s="26">
        <f>BB116/BA116*100</f>
        <v>0.33321563226247436</v>
      </c>
      <c r="BD116" s="26"/>
      <c r="BE116" s="326"/>
      <c r="BF116" s="326"/>
      <c r="BG116" s="26"/>
      <c r="BH116" s="326"/>
      <c r="BI116" s="326"/>
      <c r="BJ116" s="326"/>
      <c r="BK116" s="26"/>
      <c r="BL116" s="326">
        <v>1511.4</v>
      </c>
      <c r="BM116" s="326">
        <v>1511.4</v>
      </c>
      <c r="BN116" s="326">
        <v>916.07242000000008</v>
      </c>
      <c r="BO116" s="26">
        <f>BN116/BM116*100</f>
        <v>60.610852190022499</v>
      </c>
      <c r="BP116" s="26"/>
      <c r="BQ116" s="326"/>
      <c r="BR116" s="326"/>
      <c r="BS116" s="26"/>
      <c r="BT116" s="26"/>
      <c r="BU116" s="326"/>
      <c r="BV116" s="326"/>
      <c r="BW116" s="26"/>
      <c r="BX116" s="26"/>
      <c r="BY116" s="326"/>
      <c r="BZ116" s="326"/>
      <c r="CA116" s="26"/>
      <c r="CB116" s="26"/>
      <c r="CC116" s="326"/>
      <c r="CD116" s="326"/>
      <c r="CE116" s="26"/>
      <c r="CF116" s="26"/>
      <c r="CG116" s="326"/>
      <c r="CH116" s="326"/>
      <c r="CI116" s="26"/>
      <c r="CJ116" s="163"/>
      <c r="CK116" s="163"/>
      <c r="CL116" s="163"/>
      <c r="CM116" s="26"/>
      <c r="CN116" s="26"/>
      <c r="CO116" s="326"/>
      <c r="CP116" s="326"/>
      <c r="CQ116" s="26"/>
      <c r="CR116" s="26"/>
      <c r="CS116" s="326"/>
      <c r="CT116" s="326"/>
      <c r="CU116" s="326"/>
      <c r="CV116" s="326"/>
      <c r="CW116" s="326"/>
      <c r="CX116" s="326"/>
      <c r="CY116" s="26"/>
      <c r="CZ116" s="26"/>
      <c r="DA116" s="326"/>
      <c r="DB116" s="326"/>
      <c r="DC116" s="26"/>
      <c r="DD116" s="26"/>
      <c r="DE116" s="326"/>
      <c r="DF116" s="326"/>
      <c r="DG116" s="26"/>
      <c r="DH116" s="26"/>
      <c r="DI116" s="326"/>
      <c r="DJ116" s="326"/>
      <c r="DK116" s="26"/>
      <c r="DL116" s="26"/>
      <c r="DM116" s="326">
        <v>634.4</v>
      </c>
      <c r="DN116" s="326">
        <v>378.82875999999999</v>
      </c>
      <c r="DO116" s="26">
        <f>DN116/DM116*100</f>
        <v>59.714495586380835</v>
      </c>
      <c r="DP116" s="26"/>
      <c r="DQ116" s="326"/>
      <c r="DR116" s="326"/>
      <c r="DS116" s="26"/>
      <c r="DT116" s="26"/>
      <c r="DU116" s="326"/>
      <c r="DV116" s="326"/>
      <c r="DW116" s="26"/>
      <c r="DX116" s="26"/>
      <c r="DY116" s="326"/>
      <c r="DZ116" s="326"/>
      <c r="EA116" s="26"/>
      <c r="EB116" s="26"/>
      <c r="EC116" s="326"/>
      <c r="ED116" s="326"/>
      <c r="EE116" s="26"/>
      <c r="EF116" s="326">
        <v>1250</v>
      </c>
      <c r="EG116" s="326">
        <v>1250</v>
      </c>
      <c r="EH116" s="326">
        <v>1250</v>
      </c>
      <c r="EI116" s="26">
        <f>EH116/EG116*100</f>
        <v>100</v>
      </c>
      <c r="EJ116" s="326"/>
      <c r="EK116" s="326"/>
      <c r="EL116" s="326">
        <v>0</v>
      </c>
      <c r="EM116" s="26"/>
      <c r="EN116" s="326"/>
      <c r="EO116" s="326"/>
      <c r="EP116" s="326">
        <v>0</v>
      </c>
      <c r="EQ116" s="26"/>
      <c r="ER116" s="26"/>
      <c r="ES116" s="326"/>
      <c r="ET116" s="326"/>
      <c r="EU116" s="26"/>
      <c r="EV116" s="26"/>
      <c r="EW116" s="326"/>
      <c r="EX116" s="326"/>
      <c r="EY116" s="26"/>
      <c r="EZ116" s="26"/>
      <c r="FA116" s="326">
        <v>2277</v>
      </c>
      <c r="FB116" s="326">
        <v>2226.9948199999999</v>
      </c>
      <c r="FC116" s="26">
        <f>FB116/FA116*100</f>
        <v>97.803900746596398</v>
      </c>
      <c r="FD116" s="26"/>
      <c r="FE116" s="326"/>
      <c r="FF116" s="326"/>
      <c r="FG116" s="26"/>
      <c r="FH116" s="326"/>
      <c r="FI116" s="326">
        <v>1395</v>
      </c>
      <c r="FJ116" s="326">
        <v>913.91989000000001</v>
      </c>
      <c r="FK116" s="26">
        <f>FJ116/FI116*100</f>
        <v>65.513970609318989</v>
      </c>
      <c r="FL116" s="326"/>
      <c r="FM116" s="326"/>
      <c r="FN116" s="326">
        <v>0</v>
      </c>
      <c r="FO116" s="26"/>
      <c r="FP116" s="326"/>
      <c r="FQ116" s="326"/>
      <c r="FR116" s="326"/>
      <c r="FS116" s="26"/>
      <c r="FT116" s="326"/>
      <c r="FU116" s="326">
        <v>380</v>
      </c>
      <c r="FV116" s="326">
        <v>380</v>
      </c>
      <c r="FW116" s="26">
        <f t="shared" si="149"/>
        <v>100</v>
      </c>
      <c r="FX116" s="326"/>
      <c r="FY116" s="326"/>
      <c r="FZ116" s="326"/>
      <c r="GA116" s="26"/>
      <c r="GB116" s="326"/>
      <c r="GC116" s="326"/>
      <c r="GD116" s="326"/>
      <c r="GE116" s="26"/>
      <c r="GF116" s="326"/>
      <c r="GG116" s="326"/>
      <c r="GH116" s="326"/>
      <c r="GI116" s="26"/>
      <c r="GJ116" s="326"/>
      <c r="GK116" s="326"/>
      <c r="GL116" s="326"/>
      <c r="GM116" s="26"/>
      <c r="GN116" s="326"/>
      <c r="GO116" s="326"/>
      <c r="GP116" s="326"/>
      <c r="GQ116" s="26"/>
      <c r="GR116" s="326"/>
      <c r="GS116" s="326"/>
      <c r="GT116" s="326"/>
      <c r="GU116" s="26"/>
      <c r="GV116" s="326"/>
      <c r="GW116" s="326"/>
      <c r="GX116" s="326"/>
      <c r="GY116" s="26"/>
      <c r="GZ116" s="326"/>
      <c r="HA116" s="326"/>
      <c r="HB116" s="326"/>
      <c r="HC116" s="26"/>
      <c r="HD116" s="326"/>
      <c r="HE116" s="326"/>
      <c r="HF116" s="326"/>
      <c r="HG116" s="26"/>
      <c r="HH116" s="326"/>
      <c r="HI116" s="326"/>
      <c r="HJ116" s="326"/>
      <c r="HK116" s="26"/>
      <c r="HL116" s="326"/>
      <c r="HM116" s="326"/>
      <c r="HN116" s="326"/>
      <c r="HO116" s="26"/>
      <c r="HP116" s="326"/>
      <c r="HQ116" s="326"/>
      <c r="HR116" s="326"/>
      <c r="HS116" s="26"/>
      <c r="HT116" s="326"/>
      <c r="HU116" s="326"/>
      <c r="HV116" s="326"/>
      <c r="HW116" s="26"/>
      <c r="HX116" s="326"/>
      <c r="HY116" s="326"/>
      <c r="HZ116" s="326"/>
      <c r="IA116" s="26"/>
      <c r="IB116" s="326"/>
      <c r="IC116" s="326"/>
      <c r="ID116" s="326"/>
      <c r="IE116" s="26"/>
      <c r="IF116" s="326"/>
      <c r="IG116" s="326"/>
      <c r="IH116" s="326"/>
      <c r="II116" s="26"/>
      <c r="IJ116" s="326"/>
      <c r="IK116" s="326"/>
      <c r="IL116" s="326"/>
      <c r="IM116" s="26"/>
      <c r="IN116" s="326"/>
      <c r="IO116" s="326"/>
      <c r="IP116" s="326"/>
      <c r="IQ116" s="26"/>
      <c r="IR116" s="326"/>
      <c r="IS116" s="326"/>
      <c r="IT116" s="326"/>
      <c r="IU116" s="26"/>
      <c r="IV116" s="326"/>
      <c r="IW116" s="326"/>
      <c r="IX116" s="326"/>
      <c r="IY116" s="26"/>
      <c r="IZ116" s="326"/>
      <c r="JA116" s="326"/>
      <c r="JB116" s="326"/>
      <c r="JC116" s="26"/>
      <c r="JD116" s="326"/>
      <c r="JE116" s="326">
        <v>364.6</v>
      </c>
      <c r="JF116" s="326">
        <v>148.71791000000002</v>
      </c>
      <c r="JG116" s="26">
        <f t="shared" si="202"/>
        <v>40.789333516182118</v>
      </c>
      <c r="JH116" s="326"/>
      <c r="JI116" s="326"/>
      <c r="JJ116" s="326"/>
      <c r="JK116" s="26"/>
      <c r="JL116" s="326"/>
      <c r="JM116" s="326"/>
      <c r="JN116" s="326"/>
      <c r="JO116" s="26"/>
      <c r="JP116" s="326"/>
      <c r="JQ116" s="326"/>
      <c r="JR116" s="326"/>
      <c r="JS116" s="26"/>
      <c r="JT116" s="326"/>
      <c r="JU116" s="326"/>
      <c r="JV116" s="326"/>
      <c r="JW116" s="26"/>
      <c r="JX116" s="326"/>
      <c r="JY116" s="326"/>
      <c r="JZ116" s="326"/>
      <c r="KA116" s="26"/>
      <c r="KB116" s="326"/>
      <c r="KC116" s="326">
        <v>312.39999999999998</v>
      </c>
      <c r="KD116" s="326"/>
      <c r="KE116" s="26"/>
      <c r="KF116" s="326"/>
      <c r="KG116" s="326"/>
      <c r="KH116" s="326"/>
      <c r="KI116" s="26"/>
      <c r="KJ116" s="326"/>
      <c r="KK116" s="326"/>
      <c r="KL116" s="326"/>
      <c r="KM116" s="26"/>
      <c r="KN116" s="326"/>
      <c r="KO116" s="326"/>
      <c r="KP116" s="326"/>
      <c r="KQ116" s="26"/>
      <c r="KR116" s="326"/>
      <c r="KS116" s="326"/>
      <c r="KT116" s="326"/>
      <c r="KU116" s="26"/>
      <c r="KV116" s="326"/>
      <c r="KW116" s="326">
        <v>59.863999999999997</v>
      </c>
      <c r="KX116" s="326">
        <v>59.863999999999997</v>
      </c>
      <c r="KY116" s="26">
        <f t="shared" si="203"/>
        <v>100</v>
      </c>
      <c r="KZ116" s="326"/>
      <c r="LA116" s="326"/>
      <c r="LB116" s="326"/>
      <c r="LC116" s="26"/>
      <c r="LD116" s="326"/>
      <c r="LE116" s="326"/>
      <c r="LF116" s="326"/>
      <c r="LG116" s="26"/>
      <c r="LH116" s="326"/>
      <c r="LI116" s="326"/>
      <c r="LJ116" s="326"/>
      <c r="LK116" s="26"/>
      <c r="LL116" s="326"/>
      <c r="LM116" s="326"/>
      <c r="LN116" s="326"/>
      <c r="LO116" s="26"/>
      <c r="LP116" s="326"/>
      <c r="LQ116" s="326"/>
      <c r="LR116" s="326"/>
      <c r="LS116" s="26"/>
      <c r="LT116" s="326"/>
      <c r="LU116" s="326"/>
      <c r="LV116" s="326"/>
      <c r="LW116" s="26"/>
      <c r="LX116" s="326"/>
      <c r="LY116" s="326"/>
      <c r="LZ116" s="326"/>
      <c r="MA116" s="26"/>
    </row>
    <row r="117" spans="1:339" ht="16.5" customHeight="1" x14ac:dyDescent="0.25">
      <c r="A117" s="36" t="s">
        <v>255</v>
      </c>
      <c r="B117" s="30">
        <f t="shared" si="194"/>
        <v>0</v>
      </c>
      <c r="C117" s="30">
        <f t="shared" si="142"/>
        <v>10300</v>
      </c>
      <c r="D117" s="30">
        <f t="shared" si="162"/>
        <v>10300</v>
      </c>
      <c r="E117" s="30">
        <f t="shared" si="163"/>
        <v>0</v>
      </c>
      <c r="F117" s="30">
        <f t="shared" si="143"/>
        <v>5158.8909599999997</v>
      </c>
      <c r="G117" s="27">
        <f t="shared" si="196"/>
        <v>50.086319999999994</v>
      </c>
      <c r="H117" s="30"/>
      <c r="I117" s="30"/>
      <c r="J117" s="30"/>
      <c r="K117" s="30"/>
      <c r="L117" s="111"/>
      <c r="M117" s="111"/>
      <c r="N117" s="111"/>
      <c r="O117" s="111"/>
      <c r="P117" s="111"/>
      <c r="Q117" s="111"/>
      <c r="R117" s="111"/>
      <c r="S117" s="26"/>
      <c r="T117" s="81"/>
      <c r="U117" s="81"/>
      <c r="V117" s="81"/>
      <c r="W117" s="26"/>
      <c r="X117" s="81"/>
      <c r="Y117" s="81"/>
      <c r="Z117" s="81"/>
      <c r="AA117" s="26"/>
      <c r="AB117" s="81"/>
      <c r="AC117" s="81"/>
      <c r="AD117" s="81"/>
      <c r="AE117" s="26"/>
      <c r="AF117" s="26"/>
      <c r="AG117" s="111"/>
      <c r="AH117" s="111"/>
      <c r="AI117" s="111"/>
      <c r="AJ117" s="111"/>
      <c r="AK117" s="111"/>
      <c r="AL117" s="111"/>
      <c r="AM117" s="111"/>
      <c r="AN117" s="81"/>
      <c r="AO117" s="81"/>
      <c r="AP117" s="81"/>
      <c r="AQ117" s="26"/>
      <c r="AR117" s="26"/>
      <c r="AS117" s="81"/>
      <c r="AT117" s="81"/>
      <c r="AU117" s="26"/>
      <c r="AV117" s="26"/>
      <c r="AW117" s="81"/>
      <c r="AX117" s="81"/>
      <c r="AY117" s="26"/>
      <c r="AZ117" s="26"/>
      <c r="BA117" s="326"/>
      <c r="BB117" s="326"/>
      <c r="BC117" s="26"/>
      <c r="BD117" s="26"/>
      <c r="BE117" s="81"/>
      <c r="BF117" s="81"/>
      <c r="BG117" s="26"/>
      <c r="BH117" s="81"/>
      <c r="BI117" s="81"/>
      <c r="BJ117" s="81"/>
      <c r="BK117" s="26"/>
      <c r="BL117" s="81"/>
      <c r="BM117" s="81"/>
      <c r="BN117" s="81"/>
      <c r="BO117" s="26"/>
      <c r="BP117" s="26"/>
      <c r="BQ117" s="81"/>
      <c r="BR117" s="81"/>
      <c r="BS117" s="26"/>
      <c r="BT117" s="26"/>
      <c r="BU117" s="81"/>
      <c r="BV117" s="81"/>
      <c r="BW117" s="26"/>
      <c r="BX117" s="26"/>
      <c r="BY117" s="326"/>
      <c r="BZ117" s="81"/>
      <c r="CA117" s="26"/>
      <c r="CB117" s="26"/>
      <c r="CC117" s="326"/>
      <c r="CD117" s="81"/>
      <c r="CE117" s="26"/>
      <c r="CF117" s="26"/>
      <c r="CG117" s="326"/>
      <c r="CH117" s="81"/>
      <c r="CI117" s="26"/>
      <c r="CJ117" s="163"/>
      <c r="CK117" s="163"/>
      <c r="CL117" s="81"/>
      <c r="CM117" s="26"/>
      <c r="CN117" s="26"/>
      <c r="CO117" s="326"/>
      <c r="CP117" s="326"/>
      <c r="CQ117" s="26"/>
      <c r="CR117" s="26"/>
      <c r="CS117" s="81"/>
      <c r="CT117" s="81"/>
      <c r="CU117" s="326"/>
      <c r="CV117" s="326"/>
      <c r="CW117" s="326"/>
      <c r="CX117" s="81"/>
      <c r="CY117" s="26"/>
      <c r="CZ117" s="26"/>
      <c r="DA117" s="326"/>
      <c r="DB117" s="81"/>
      <c r="DC117" s="26"/>
      <c r="DD117" s="26"/>
      <c r="DE117" s="326"/>
      <c r="DF117" s="326"/>
      <c r="DG117" s="26"/>
      <c r="DH117" s="26"/>
      <c r="DI117" s="326"/>
      <c r="DJ117" s="326"/>
      <c r="DK117" s="26"/>
      <c r="DL117" s="26"/>
      <c r="DM117" s="326"/>
      <c r="DN117" s="326"/>
      <c r="DO117" s="26"/>
      <c r="DP117" s="26"/>
      <c r="DQ117" s="326"/>
      <c r="DR117" s="326"/>
      <c r="DS117" s="26"/>
      <c r="DT117" s="26"/>
      <c r="DU117" s="326"/>
      <c r="DV117" s="326"/>
      <c r="DW117" s="26"/>
      <c r="DX117" s="26"/>
      <c r="DY117" s="326"/>
      <c r="DZ117" s="326"/>
      <c r="EA117" s="26"/>
      <c r="EB117" s="26"/>
      <c r="EC117" s="326"/>
      <c r="ED117" s="326"/>
      <c r="EE117" s="26"/>
      <c r="EF117" s="326"/>
      <c r="EG117" s="326"/>
      <c r="EH117" s="326"/>
      <c r="EI117" s="26"/>
      <c r="EJ117" s="326"/>
      <c r="EK117" s="326"/>
      <c r="EL117" s="326"/>
      <c r="EM117" s="26"/>
      <c r="EN117" s="326"/>
      <c r="EO117" s="326"/>
      <c r="EP117" s="326"/>
      <c r="EQ117" s="26"/>
      <c r="ER117" s="26"/>
      <c r="ES117" s="326"/>
      <c r="ET117" s="81"/>
      <c r="EU117" s="26"/>
      <c r="EV117" s="26"/>
      <c r="EW117" s="326"/>
      <c r="EX117" s="81"/>
      <c r="EY117" s="26"/>
      <c r="EZ117" s="26"/>
      <c r="FA117" s="326"/>
      <c r="FB117" s="326"/>
      <c r="FC117" s="26"/>
      <c r="FD117" s="26"/>
      <c r="FE117" s="326"/>
      <c r="FF117" s="81"/>
      <c r="FG117" s="26"/>
      <c r="FH117" s="326"/>
      <c r="FI117" s="326"/>
      <c r="FJ117" s="326"/>
      <c r="FK117" s="26"/>
      <c r="FL117" s="326"/>
      <c r="FM117" s="326"/>
      <c r="FN117" s="326"/>
      <c r="FO117" s="26"/>
      <c r="FP117" s="326"/>
      <c r="FQ117" s="326"/>
      <c r="FR117" s="326"/>
      <c r="FS117" s="26"/>
      <c r="FT117" s="326"/>
      <c r="FU117" s="326"/>
      <c r="FV117" s="326"/>
      <c r="FW117" s="26"/>
      <c r="FX117" s="326"/>
      <c r="FY117" s="326"/>
      <c r="FZ117" s="326"/>
      <c r="GA117" s="26"/>
      <c r="GB117" s="326"/>
      <c r="GC117" s="326"/>
      <c r="GD117" s="326"/>
      <c r="GE117" s="26"/>
      <c r="GF117" s="326"/>
      <c r="GG117" s="326"/>
      <c r="GH117" s="326"/>
      <c r="GI117" s="26"/>
      <c r="GJ117" s="326"/>
      <c r="GK117" s="326"/>
      <c r="GL117" s="326"/>
      <c r="GM117" s="26"/>
      <c r="GN117" s="326"/>
      <c r="GO117" s="326"/>
      <c r="GP117" s="326"/>
      <c r="GQ117" s="26"/>
      <c r="GR117" s="326"/>
      <c r="GS117" s="326"/>
      <c r="GT117" s="326"/>
      <c r="GU117" s="26"/>
      <c r="GV117" s="326"/>
      <c r="GW117" s="326">
        <v>5300</v>
      </c>
      <c r="GX117" s="326">
        <v>5158.8909599999997</v>
      </c>
      <c r="GY117" s="26">
        <f t="shared" si="177"/>
        <v>97.337565283018861</v>
      </c>
      <c r="GZ117" s="326"/>
      <c r="HA117" s="326">
        <v>5000</v>
      </c>
      <c r="HB117" s="326"/>
      <c r="HC117" s="26"/>
      <c r="HD117" s="326"/>
      <c r="HE117" s="326"/>
      <c r="HF117" s="326"/>
      <c r="HG117" s="26"/>
      <c r="HH117" s="326"/>
      <c r="HI117" s="326"/>
      <c r="HJ117" s="326"/>
      <c r="HK117" s="26"/>
      <c r="HL117" s="326"/>
      <c r="HM117" s="326"/>
      <c r="HN117" s="326"/>
      <c r="HO117" s="26"/>
      <c r="HP117" s="326"/>
      <c r="HQ117" s="326"/>
      <c r="HR117" s="326"/>
      <c r="HS117" s="26"/>
      <c r="HT117" s="326"/>
      <c r="HU117" s="326"/>
      <c r="HV117" s="326"/>
      <c r="HW117" s="26"/>
      <c r="HX117" s="326"/>
      <c r="HY117" s="326"/>
      <c r="HZ117" s="326"/>
      <c r="IA117" s="26"/>
      <c r="IB117" s="326"/>
      <c r="IC117" s="326"/>
      <c r="ID117" s="326"/>
      <c r="IE117" s="26"/>
      <c r="IF117" s="326"/>
      <c r="IG117" s="326"/>
      <c r="IH117" s="326"/>
      <c r="II117" s="26"/>
      <c r="IJ117" s="326"/>
      <c r="IK117" s="326"/>
      <c r="IL117" s="326"/>
      <c r="IM117" s="26"/>
      <c r="IN117" s="326"/>
      <c r="IO117" s="326"/>
      <c r="IP117" s="326"/>
      <c r="IQ117" s="26"/>
      <c r="IR117" s="326"/>
      <c r="IS117" s="326"/>
      <c r="IT117" s="326"/>
      <c r="IU117" s="26"/>
      <c r="IV117" s="326"/>
      <c r="IW117" s="326"/>
      <c r="IX117" s="326"/>
      <c r="IY117" s="26"/>
      <c r="IZ117" s="326"/>
      <c r="JA117" s="326"/>
      <c r="JB117" s="326"/>
      <c r="JC117" s="26"/>
      <c r="JD117" s="326"/>
      <c r="JE117" s="326"/>
      <c r="JF117" s="326"/>
      <c r="JG117" s="26"/>
      <c r="JH117" s="326"/>
      <c r="JI117" s="326"/>
      <c r="JJ117" s="326"/>
      <c r="JK117" s="26"/>
      <c r="JL117" s="326"/>
      <c r="JM117" s="326"/>
      <c r="JN117" s="326"/>
      <c r="JO117" s="26"/>
      <c r="JP117" s="326"/>
      <c r="JQ117" s="326"/>
      <c r="JR117" s="326"/>
      <c r="JS117" s="26"/>
      <c r="JT117" s="326"/>
      <c r="JU117" s="326"/>
      <c r="JV117" s="326"/>
      <c r="JW117" s="26"/>
      <c r="JX117" s="326"/>
      <c r="JY117" s="326"/>
      <c r="JZ117" s="326"/>
      <c r="KA117" s="26"/>
      <c r="KB117" s="326"/>
      <c r="KC117" s="326"/>
      <c r="KD117" s="326"/>
      <c r="KE117" s="26"/>
      <c r="KF117" s="326"/>
      <c r="KG117" s="326"/>
      <c r="KH117" s="326"/>
      <c r="KI117" s="26"/>
      <c r="KJ117" s="326"/>
      <c r="KK117" s="326"/>
      <c r="KL117" s="326"/>
      <c r="KM117" s="26"/>
      <c r="KN117" s="326"/>
      <c r="KO117" s="326"/>
      <c r="KP117" s="326"/>
      <c r="KQ117" s="26"/>
      <c r="KR117" s="326"/>
      <c r="KS117" s="326"/>
      <c r="KT117" s="326"/>
      <c r="KU117" s="26"/>
      <c r="KV117" s="326"/>
      <c r="KW117" s="326"/>
      <c r="KX117" s="326"/>
      <c r="KY117" s="26"/>
      <c r="KZ117" s="326"/>
      <c r="LA117" s="326"/>
      <c r="LB117" s="326"/>
      <c r="LC117" s="26"/>
      <c r="LD117" s="326"/>
      <c r="LE117" s="326"/>
      <c r="LF117" s="326"/>
      <c r="LG117" s="26"/>
      <c r="LH117" s="326"/>
      <c r="LI117" s="326"/>
      <c r="LJ117" s="326"/>
      <c r="LK117" s="26"/>
      <c r="LL117" s="326"/>
      <c r="LM117" s="326"/>
      <c r="LN117" s="326"/>
      <c r="LO117" s="26"/>
      <c r="LP117" s="326"/>
      <c r="LQ117" s="326"/>
      <c r="LR117" s="326"/>
      <c r="LS117" s="26"/>
      <c r="LT117" s="326"/>
      <c r="LU117" s="326"/>
      <c r="LV117" s="326"/>
      <c r="LW117" s="26"/>
      <c r="LX117" s="326"/>
      <c r="LY117" s="326"/>
      <c r="LZ117" s="326"/>
      <c r="MA117" s="26"/>
    </row>
    <row r="118" spans="1:339" ht="16.5" customHeight="1" x14ac:dyDescent="0.25">
      <c r="A118" s="36" t="s">
        <v>272</v>
      </c>
      <c r="B118" s="30">
        <f t="shared" si="194"/>
        <v>0</v>
      </c>
      <c r="C118" s="30">
        <f t="shared" si="142"/>
        <v>8800</v>
      </c>
      <c r="D118" s="30">
        <f t="shared" si="162"/>
        <v>8800</v>
      </c>
      <c r="E118" s="30">
        <f t="shared" si="163"/>
        <v>0</v>
      </c>
      <c r="F118" s="30">
        <f t="shared" si="143"/>
        <v>0</v>
      </c>
      <c r="G118" s="27">
        <f t="shared" si="196"/>
        <v>0</v>
      </c>
      <c r="H118" s="30"/>
      <c r="I118" s="30"/>
      <c r="J118" s="30"/>
      <c r="K118" s="30"/>
      <c r="L118" s="111"/>
      <c r="M118" s="111"/>
      <c r="N118" s="111"/>
      <c r="O118" s="111"/>
      <c r="P118" s="111"/>
      <c r="Q118" s="111"/>
      <c r="R118" s="111"/>
      <c r="S118" s="26"/>
      <c r="T118" s="81"/>
      <c r="U118" s="81"/>
      <c r="V118" s="81"/>
      <c r="W118" s="26"/>
      <c r="X118" s="81"/>
      <c r="Y118" s="81"/>
      <c r="Z118" s="81"/>
      <c r="AA118" s="26"/>
      <c r="AB118" s="81"/>
      <c r="AC118" s="81"/>
      <c r="AD118" s="81"/>
      <c r="AE118" s="26"/>
      <c r="AF118" s="26"/>
      <c r="AG118" s="111"/>
      <c r="AH118" s="111"/>
      <c r="AI118" s="111"/>
      <c r="AJ118" s="111"/>
      <c r="AK118" s="111"/>
      <c r="AL118" s="111"/>
      <c r="AM118" s="111"/>
      <c r="AN118" s="81"/>
      <c r="AO118" s="81"/>
      <c r="AP118" s="81"/>
      <c r="AQ118" s="26"/>
      <c r="AR118" s="26"/>
      <c r="AS118" s="81"/>
      <c r="AT118" s="81"/>
      <c r="AU118" s="26"/>
      <c r="AV118" s="26"/>
      <c r="AW118" s="81"/>
      <c r="AX118" s="81"/>
      <c r="AY118" s="26"/>
      <c r="AZ118" s="26"/>
      <c r="BA118" s="326"/>
      <c r="BB118" s="326"/>
      <c r="BC118" s="26"/>
      <c r="BD118" s="26"/>
      <c r="BE118" s="81"/>
      <c r="BF118" s="81"/>
      <c r="BG118" s="26"/>
      <c r="BH118" s="81"/>
      <c r="BI118" s="81"/>
      <c r="BJ118" s="81"/>
      <c r="BK118" s="26"/>
      <c r="BL118" s="81"/>
      <c r="BM118" s="81"/>
      <c r="BN118" s="81"/>
      <c r="BO118" s="26"/>
      <c r="BP118" s="26"/>
      <c r="BQ118" s="81"/>
      <c r="BR118" s="81"/>
      <c r="BS118" s="26"/>
      <c r="BT118" s="26"/>
      <c r="BU118" s="81"/>
      <c r="BV118" s="81"/>
      <c r="BW118" s="26"/>
      <c r="BX118" s="26"/>
      <c r="BY118" s="326"/>
      <c r="BZ118" s="81"/>
      <c r="CA118" s="26"/>
      <c r="CB118" s="26"/>
      <c r="CC118" s="326"/>
      <c r="CD118" s="81"/>
      <c r="CE118" s="26"/>
      <c r="CF118" s="26"/>
      <c r="CG118" s="326"/>
      <c r="CH118" s="81"/>
      <c r="CI118" s="26"/>
      <c r="CJ118" s="326"/>
      <c r="CK118" s="326"/>
      <c r="CL118" s="81"/>
      <c r="CM118" s="26"/>
      <c r="CN118" s="26"/>
      <c r="CO118" s="326"/>
      <c r="CP118" s="326"/>
      <c r="CQ118" s="26"/>
      <c r="CR118" s="26"/>
      <c r="CS118" s="81"/>
      <c r="CT118" s="81"/>
      <c r="CU118" s="326"/>
      <c r="CV118" s="326"/>
      <c r="CW118" s="326"/>
      <c r="CX118" s="81"/>
      <c r="CY118" s="26"/>
      <c r="CZ118" s="26"/>
      <c r="DA118" s="326"/>
      <c r="DB118" s="81"/>
      <c r="DC118" s="26"/>
      <c r="DD118" s="26"/>
      <c r="DE118" s="326"/>
      <c r="DF118" s="326"/>
      <c r="DG118" s="26"/>
      <c r="DH118" s="26"/>
      <c r="DI118" s="326"/>
      <c r="DJ118" s="326"/>
      <c r="DK118" s="26"/>
      <c r="DL118" s="26"/>
      <c r="DM118" s="326"/>
      <c r="DN118" s="326"/>
      <c r="DO118" s="26"/>
      <c r="DP118" s="26"/>
      <c r="DQ118" s="326"/>
      <c r="DR118" s="326"/>
      <c r="DS118" s="26"/>
      <c r="DT118" s="26"/>
      <c r="DU118" s="326"/>
      <c r="DV118" s="326"/>
      <c r="DW118" s="26"/>
      <c r="DX118" s="26"/>
      <c r="DY118" s="326"/>
      <c r="DZ118" s="326"/>
      <c r="EA118" s="26"/>
      <c r="EB118" s="26"/>
      <c r="EC118" s="326"/>
      <c r="ED118" s="326"/>
      <c r="EE118" s="26"/>
      <c r="EF118" s="326"/>
      <c r="EG118" s="326"/>
      <c r="EH118" s="326"/>
      <c r="EI118" s="26"/>
      <c r="EJ118" s="326"/>
      <c r="EK118" s="326"/>
      <c r="EL118" s="326"/>
      <c r="EM118" s="26"/>
      <c r="EN118" s="326"/>
      <c r="EO118" s="326"/>
      <c r="EP118" s="326"/>
      <c r="EQ118" s="26"/>
      <c r="ER118" s="26"/>
      <c r="ES118" s="326"/>
      <c r="ET118" s="81"/>
      <c r="EU118" s="26"/>
      <c r="EV118" s="26"/>
      <c r="EW118" s="326"/>
      <c r="EX118" s="81"/>
      <c r="EY118" s="26"/>
      <c r="EZ118" s="26"/>
      <c r="FA118" s="326"/>
      <c r="FB118" s="326"/>
      <c r="FC118" s="26"/>
      <c r="FD118" s="26"/>
      <c r="FE118" s="326"/>
      <c r="FF118" s="81"/>
      <c r="FG118" s="26"/>
      <c r="FH118" s="326"/>
      <c r="FI118" s="326"/>
      <c r="FJ118" s="326"/>
      <c r="FK118" s="26"/>
      <c r="FL118" s="326"/>
      <c r="FM118" s="326"/>
      <c r="FN118" s="326"/>
      <c r="FO118" s="26"/>
      <c r="FP118" s="326"/>
      <c r="FQ118" s="326"/>
      <c r="FR118" s="326"/>
      <c r="FS118" s="26"/>
      <c r="FT118" s="326"/>
      <c r="FU118" s="326"/>
      <c r="FV118" s="326"/>
      <c r="FW118" s="26"/>
      <c r="FX118" s="326"/>
      <c r="FY118" s="326"/>
      <c r="FZ118" s="326"/>
      <c r="GA118" s="26"/>
      <c r="GB118" s="326"/>
      <c r="GC118" s="326"/>
      <c r="GD118" s="326"/>
      <c r="GE118" s="26"/>
      <c r="GF118" s="326"/>
      <c r="GG118" s="326"/>
      <c r="GH118" s="326"/>
      <c r="GI118" s="26"/>
      <c r="GJ118" s="326"/>
      <c r="GK118" s="326"/>
      <c r="GL118" s="326"/>
      <c r="GM118" s="26"/>
      <c r="GN118" s="326"/>
      <c r="GO118" s="326"/>
      <c r="GP118" s="326"/>
      <c r="GQ118" s="26"/>
      <c r="GR118" s="326"/>
      <c r="GS118" s="326"/>
      <c r="GT118" s="326"/>
      <c r="GU118" s="26"/>
      <c r="GV118" s="326"/>
      <c r="GW118" s="326"/>
      <c r="GX118" s="326"/>
      <c r="GY118" s="26"/>
      <c r="GZ118" s="326"/>
      <c r="HA118" s="326">
        <v>8800</v>
      </c>
      <c r="HB118" s="326"/>
      <c r="HC118" s="26"/>
      <c r="HD118" s="326"/>
      <c r="HE118" s="326"/>
      <c r="HF118" s="326"/>
      <c r="HG118" s="26"/>
      <c r="HH118" s="326"/>
      <c r="HI118" s="326"/>
      <c r="HJ118" s="326"/>
      <c r="HK118" s="26"/>
      <c r="HL118" s="326"/>
      <c r="HM118" s="326"/>
      <c r="HN118" s="326"/>
      <c r="HO118" s="26"/>
      <c r="HP118" s="326"/>
      <c r="HQ118" s="326"/>
      <c r="HR118" s="326"/>
      <c r="HS118" s="26"/>
      <c r="HT118" s="326"/>
      <c r="HU118" s="326"/>
      <c r="HV118" s="326"/>
      <c r="HW118" s="26"/>
      <c r="HX118" s="326"/>
      <c r="HY118" s="326"/>
      <c r="HZ118" s="326"/>
      <c r="IA118" s="26"/>
      <c r="IB118" s="326"/>
      <c r="IC118" s="326"/>
      <c r="ID118" s="326"/>
      <c r="IE118" s="26"/>
      <c r="IF118" s="326"/>
      <c r="IG118" s="326"/>
      <c r="IH118" s="326"/>
      <c r="II118" s="26"/>
      <c r="IJ118" s="326"/>
      <c r="IK118" s="326"/>
      <c r="IL118" s="326"/>
      <c r="IM118" s="26"/>
      <c r="IN118" s="326"/>
      <c r="IO118" s="326"/>
      <c r="IP118" s="326"/>
      <c r="IQ118" s="26"/>
      <c r="IR118" s="326"/>
      <c r="IS118" s="326"/>
      <c r="IT118" s="326"/>
      <c r="IU118" s="26"/>
      <c r="IV118" s="326"/>
      <c r="IW118" s="326"/>
      <c r="IX118" s="326"/>
      <c r="IY118" s="26"/>
      <c r="IZ118" s="326"/>
      <c r="JA118" s="326"/>
      <c r="JB118" s="326"/>
      <c r="JC118" s="26"/>
      <c r="JD118" s="326"/>
      <c r="JE118" s="326"/>
      <c r="JF118" s="326"/>
      <c r="JG118" s="26"/>
      <c r="JH118" s="326"/>
      <c r="JI118" s="326"/>
      <c r="JJ118" s="326"/>
      <c r="JK118" s="26"/>
      <c r="JL118" s="326"/>
      <c r="JM118" s="326"/>
      <c r="JN118" s="326"/>
      <c r="JO118" s="26"/>
      <c r="JP118" s="326"/>
      <c r="JQ118" s="326"/>
      <c r="JR118" s="326"/>
      <c r="JS118" s="26"/>
      <c r="JT118" s="326"/>
      <c r="JU118" s="326"/>
      <c r="JV118" s="326"/>
      <c r="JW118" s="26"/>
      <c r="JX118" s="326"/>
      <c r="JY118" s="326"/>
      <c r="JZ118" s="326"/>
      <c r="KA118" s="26"/>
      <c r="KB118" s="326"/>
      <c r="KC118" s="326"/>
      <c r="KD118" s="326"/>
      <c r="KE118" s="26"/>
      <c r="KF118" s="326"/>
      <c r="KG118" s="326"/>
      <c r="KH118" s="326"/>
      <c r="KI118" s="26"/>
      <c r="KJ118" s="326"/>
      <c r="KK118" s="326"/>
      <c r="KL118" s="326"/>
      <c r="KM118" s="26"/>
      <c r="KN118" s="326"/>
      <c r="KO118" s="326"/>
      <c r="KP118" s="326"/>
      <c r="KQ118" s="26"/>
      <c r="KR118" s="326"/>
      <c r="KS118" s="326"/>
      <c r="KT118" s="326"/>
      <c r="KU118" s="26"/>
      <c r="KV118" s="326"/>
      <c r="KW118" s="326"/>
      <c r="KX118" s="326"/>
      <c r="KY118" s="26"/>
      <c r="KZ118" s="326"/>
      <c r="LA118" s="326"/>
      <c r="LB118" s="326"/>
      <c r="LC118" s="26"/>
      <c r="LD118" s="326"/>
      <c r="LE118" s="326"/>
      <c r="LF118" s="326"/>
      <c r="LG118" s="26"/>
      <c r="LH118" s="326"/>
      <c r="LI118" s="326"/>
      <c r="LJ118" s="326"/>
      <c r="LK118" s="26"/>
      <c r="LL118" s="326"/>
      <c r="LM118" s="326"/>
      <c r="LN118" s="326"/>
      <c r="LO118" s="26"/>
      <c r="LP118" s="326"/>
      <c r="LQ118" s="326"/>
      <c r="LR118" s="326"/>
      <c r="LS118" s="26"/>
      <c r="LT118" s="326"/>
      <c r="LU118" s="326"/>
      <c r="LV118" s="326"/>
      <c r="LW118" s="26"/>
      <c r="LX118" s="326"/>
      <c r="LY118" s="326"/>
      <c r="LZ118" s="326"/>
      <c r="MA118" s="26"/>
    </row>
    <row r="119" spans="1:339" s="18" customFormat="1" ht="33.75" customHeight="1" x14ac:dyDescent="0.25">
      <c r="A119" s="148" t="s">
        <v>260</v>
      </c>
      <c r="B119" s="75">
        <f t="shared" si="194"/>
        <v>8636.4</v>
      </c>
      <c r="C119" s="75">
        <f t="shared" si="142"/>
        <v>65214.651420000002</v>
      </c>
      <c r="D119" s="75">
        <f t="shared" si="162"/>
        <v>41665.5</v>
      </c>
      <c r="E119" s="75">
        <f t="shared" si="163"/>
        <v>23549.151419999998</v>
      </c>
      <c r="F119" s="75">
        <f t="shared" si="143"/>
        <v>35911.318189999998</v>
      </c>
      <c r="G119" s="29">
        <f t="shared" si="196"/>
        <v>55.06633464728867</v>
      </c>
      <c r="H119" s="75">
        <f>H120+H121+H123+H124</f>
        <v>0</v>
      </c>
      <c r="I119" s="75">
        <f>I120+I121+I123+I124</f>
        <v>0</v>
      </c>
      <c r="J119" s="75">
        <f>J120+J121+J123+J124</f>
        <v>0</v>
      </c>
      <c r="K119" s="29"/>
      <c r="L119" s="75">
        <f t="shared" ref="L119" si="204">L120+L121+L123+L124</f>
        <v>891.4</v>
      </c>
      <c r="M119" s="75">
        <f t="shared" ref="M119:N119" si="205">M120+M121+M123+M124</f>
        <v>891.4</v>
      </c>
      <c r="N119" s="75">
        <f t="shared" si="205"/>
        <v>683.44319999999993</v>
      </c>
      <c r="O119" s="28">
        <f>N119/M119*100</f>
        <v>76.67076508862462</v>
      </c>
      <c r="P119" s="75">
        <f>P120+P121+P123+P124</f>
        <v>976</v>
      </c>
      <c r="Q119" s="75">
        <f>Q120+Q121+Q123+Q124</f>
        <v>976</v>
      </c>
      <c r="R119" s="75">
        <f>R120+R121+R123+R124</f>
        <v>686.42438000000004</v>
      </c>
      <c r="S119" s="28">
        <f>R119/Q119*100</f>
        <v>70.330366803278693</v>
      </c>
      <c r="T119" s="75">
        <f>T120+T121+T123+T124</f>
        <v>2805</v>
      </c>
      <c r="U119" s="75">
        <f>U120+U121+U123+U124</f>
        <v>2805</v>
      </c>
      <c r="V119" s="75">
        <f>V120+V121+V123+V124</f>
        <v>2042.9319499999999</v>
      </c>
      <c r="W119" s="28">
        <f>V119/U119*100</f>
        <v>72.831798573975036</v>
      </c>
      <c r="X119" s="75">
        <f>X120+X121+X123+X124</f>
        <v>1224</v>
      </c>
      <c r="Y119" s="75">
        <f>Y120+Y121+Y123+Y124</f>
        <v>1224</v>
      </c>
      <c r="Z119" s="75">
        <f>Z120+Z121+Z123+Z124</f>
        <v>728.43871999999999</v>
      </c>
      <c r="AA119" s="28">
        <f>Z119/Y119*100</f>
        <v>59.512967320261431</v>
      </c>
      <c r="AB119" s="75">
        <f>AB120+AB121+AB123+AB124</f>
        <v>0</v>
      </c>
      <c r="AC119" s="75">
        <f>AC120+AC121+AC123+AC124</f>
        <v>0</v>
      </c>
      <c r="AD119" s="75">
        <f>AD120+AD121+AD123+AD124</f>
        <v>0</v>
      </c>
      <c r="AE119" s="28"/>
      <c r="AF119" s="28"/>
      <c r="AG119" s="75">
        <f t="shared" ref="AG119:AM119" si="206">AG120+AG121+AG123+AG124</f>
        <v>0</v>
      </c>
      <c r="AH119" s="75">
        <f t="shared" si="206"/>
        <v>0</v>
      </c>
      <c r="AI119" s="75">
        <f t="shared" si="206"/>
        <v>0</v>
      </c>
      <c r="AJ119" s="75">
        <f t="shared" ref="AJ119" si="207">AJ120+AJ121+AJ123+AJ124</f>
        <v>0</v>
      </c>
      <c r="AK119" s="75">
        <f t="shared" si="206"/>
        <v>0</v>
      </c>
      <c r="AL119" s="75">
        <f t="shared" si="206"/>
        <v>0</v>
      </c>
      <c r="AM119" s="75">
        <f t="shared" si="206"/>
        <v>0</v>
      </c>
      <c r="AN119" s="75">
        <f>AN120+AN121+AN123+AN124</f>
        <v>0</v>
      </c>
      <c r="AO119" s="75">
        <f>AO120+AO121+AO123+AO124</f>
        <v>2000</v>
      </c>
      <c r="AP119" s="75">
        <f>AP120+AP121+AP123+AP124</f>
        <v>2000</v>
      </c>
      <c r="AQ119" s="28">
        <f>AP119/AO119*100</f>
        <v>100</v>
      </c>
      <c r="AR119" s="28"/>
      <c r="AS119" s="75">
        <f>AS120+AS121+AS123+AS124</f>
        <v>0</v>
      </c>
      <c r="AT119" s="75">
        <f>AT120+AT121+AT123+AT124</f>
        <v>0</v>
      </c>
      <c r="AU119" s="28"/>
      <c r="AV119" s="28"/>
      <c r="AW119" s="75">
        <f>AW120+AW121+AW123+AW124</f>
        <v>0</v>
      </c>
      <c r="AX119" s="75">
        <f>AX120+AX121+AX123+AX124</f>
        <v>0</v>
      </c>
      <c r="AY119" s="28"/>
      <c r="AZ119" s="28"/>
      <c r="BA119" s="75">
        <f>BA120+BA121+BA123+BA124</f>
        <v>0</v>
      </c>
      <c r="BB119" s="75">
        <f>BB120+BB121+BB123+BB124</f>
        <v>0</v>
      </c>
      <c r="BC119" s="28"/>
      <c r="BD119" s="28"/>
      <c r="BE119" s="75">
        <f>BE120+BE121+BE123+BE124</f>
        <v>0</v>
      </c>
      <c r="BF119" s="75">
        <f>BF120+BF121+BF123+BF124</f>
        <v>0</v>
      </c>
      <c r="BG119" s="28"/>
      <c r="BH119" s="75"/>
      <c r="BI119" s="75"/>
      <c r="BJ119" s="75"/>
      <c r="BK119" s="28"/>
      <c r="BL119" s="75">
        <f>BL120+BL121+BL123+BL124</f>
        <v>1990</v>
      </c>
      <c r="BM119" s="75">
        <f>BM120+BM121+BM123+BM124</f>
        <v>1990</v>
      </c>
      <c r="BN119" s="75">
        <f>BN120+BN121+BN123+BN124</f>
        <v>1371.9262200000001</v>
      </c>
      <c r="BO119" s="28">
        <f>BN119/BM119*100</f>
        <v>68.941016080402022</v>
      </c>
      <c r="BP119" s="28"/>
      <c r="BQ119" s="75">
        <f>BQ120+BQ121+BQ123+BQ124</f>
        <v>0</v>
      </c>
      <c r="BR119" s="75">
        <f>BR120+BR121+BR123+BR124</f>
        <v>0</v>
      </c>
      <c r="BS119" s="28"/>
      <c r="BT119" s="28"/>
      <c r="BU119" s="75">
        <f>BU120+BU121+BU123+BU124</f>
        <v>0</v>
      </c>
      <c r="BV119" s="75">
        <f>BV120+BV121+BV123+BV124</f>
        <v>0</v>
      </c>
      <c r="BW119" s="28"/>
      <c r="BX119" s="28"/>
      <c r="BY119" s="75"/>
      <c r="BZ119" s="75">
        <f>BZ120+BZ121+BZ123+BZ124</f>
        <v>0</v>
      </c>
      <c r="CA119" s="28"/>
      <c r="CB119" s="28"/>
      <c r="CC119" s="75">
        <f>CC120+CC121+CC123+CC124</f>
        <v>0</v>
      </c>
      <c r="CD119" s="75">
        <f>CD120+CD121+CD123+CD124</f>
        <v>0</v>
      </c>
      <c r="CE119" s="28"/>
      <c r="CF119" s="28"/>
      <c r="CG119" s="75">
        <f>CG120+CG121+CG123+CG124</f>
        <v>0</v>
      </c>
      <c r="CH119" s="75">
        <f>CH120+CH121+CH123+CH124</f>
        <v>0</v>
      </c>
      <c r="CI119" s="28"/>
      <c r="CJ119" s="75"/>
      <c r="CK119" s="75"/>
      <c r="CL119" s="75">
        <f>CL120+CL121+CL123+CL124</f>
        <v>0</v>
      </c>
      <c r="CM119" s="28"/>
      <c r="CN119" s="28"/>
      <c r="CO119" s="75">
        <f>CO120+CO121+CO123+CO124</f>
        <v>0</v>
      </c>
      <c r="CP119" s="75">
        <f>CP120+CP121+CP123+CP124</f>
        <v>0</v>
      </c>
      <c r="CQ119" s="28"/>
      <c r="CR119" s="28"/>
      <c r="CS119" s="75">
        <f>CS120+CS121+CS123+CS124</f>
        <v>0</v>
      </c>
      <c r="CT119" s="75">
        <f>CT120+CT121+CT123+CT124</f>
        <v>0</v>
      </c>
      <c r="CU119" s="165"/>
      <c r="CV119" s="165"/>
      <c r="CW119" s="75"/>
      <c r="CX119" s="75">
        <f>CX120+CX121+CX123+CX124</f>
        <v>0</v>
      </c>
      <c r="CY119" s="28"/>
      <c r="CZ119" s="28"/>
      <c r="DA119" s="75"/>
      <c r="DB119" s="75">
        <f>DB120+DB121+DB123+DB124</f>
        <v>0</v>
      </c>
      <c r="DC119" s="28"/>
      <c r="DD119" s="28"/>
      <c r="DE119" s="75">
        <f>DE120+DE121+DE123+DE124</f>
        <v>0</v>
      </c>
      <c r="DF119" s="75">
        <f>DF120+DF121+DF123+DF124</f>
        <v>0</v>
      </c>
      <c r="DG119" s="28"/>
      <c r="DH119" s="28"/>
      <c r="DI119" s="75"/>
      <c r="DJ119" s="75"/>
      <c r="DK119" s="28"/>
      <c r="DL119" s="28"/>
      <c r="DM119" s="75">
        <f>DM120+DM121+DM123+DM124</f>
        <v>634.4</v>
      </c>
      <c r="DN119" s="75">
        <f>DN120+DN121+DN123+DN124</f>
        <v>395.05819000000002</v>
      </c>
      <c r="DO119" s="28">
        <f>DN119/DM119*100</f>
        <v>62.272728562421186</v>
      </c>
      <c r="DP119" s="28"/>
      <c r="DQ119" s="75"/>
      <c r="DR119" s="75"/>
      <c r="DS119" s="28"/>
      <c r="DT119" s="28"/>
      <c r="DU119" s="75"/>
      <c r="DV119" s="75"/>
      <c r="DW119" s="28"/>
      <c r="DX119" s="28"/>
      <c r="DY119" s="75"/>
      <c r="DZ119" s="75"/>
      <c r="EA119" s="28"/>
      <c r="EB119" s="28"/>
      <c r="EC119" s="75"/>
      <c r="ED119" s="75"/>
      <c r="EE119" s="28"/>
      <c r="EF119" s="75">
        <f>EF120+EF121+EF123+EF124</f>
        <v>750</v>
      </c>
      <c r="EG119" s="75">
        <f>EG120+EG121+EG123+EG124</f>
        <v>750</v>
      </c>
      <c r="EH119" s="75">
        <f>EH120+EH121+EH123+EH124</f>
        <v>750</v>
      </c>
      <c r="EI119" s="28">
        <f>EH119/EG119*100</f>
        <v>100</v>
      </c>
      <c r="EJ119" s="75"/>
      <c r="EK119" s="75">
        <f>EK120+EK121+EK123+EK124</f>
        <v>0</v>
      </c>
      <c r="EL119" s="75">
        <f>EL120+EL121+EL123+EL124</f>
        <v>0</v>
      </c>
      <c r="EM119" s="28"/>
      <c r="EN119" s="75"/>
      <c r="EO119" s="75">
        <f>EO120+EO121+EO123+EO124</f>
        <v>0</v>
      </c>
      <c r="EP119" s="75">
        <f>EP120+EP121+EP123+EP124</f>
        <v>0</v>
      </c>
      <c r="EQ119" s="28"/>
      <c r="ER119" s="28"/>
      <c r="ES119" s="75"/>
      <c r="ET119" s="75">
        <f>ET120+ET121+ET123+ET124</f>
        <v>0</v>
      </c>
      <c r="EU119" s="28"/>
      <c r="EV119" s="28"/>
      <c r="EW119" s="75"/>
      <c r="EX119" s="75">
        <f>EX120+EX121+EX123+EX124</f>
        <v>0</v>
      </c>
      <c r="EY119" s="28"/>
      <c r="EZ119" s="28"/>
      <c r="FA119" s="75">
        <f>FA120+FA121+FA123+FA124</f>
        <v>2277</v>
      </c>
      <c r="FB119" s="75">
        <f>FB120+FB121+FB123+FB124</f>
        <v>2233.5931099999998</v>
      </c>
      <c r="FC119" s="28">
        <f>FB119/FA119*100</f>
        <v>98.093680720245928</v>
      </c>
      <c r="FD119" s="28"/>
      <c r="FE119" s="75"/>
      <c r="FF119" s="75">
        <f>FF120+FF121+FF123+FF124</f>
        <v>0</v>
      </c>
      <c r="FG119" s="28"/>
      <c r="FH119" s="75"/>
      <c r="FI119" s="75">
        <f>FI120+FI121+FI123+FI124</f>
        <v>2354.8000000000002</v>
      </c>
      <c r="FJ119" s="75">
        <f>FJ120+FJ121+FJ123+FJ124</f>
        <v>1309.145</v>
      </c>
      <c r="FK119" s="28">
        <f>FJ119/FI119*100</f>
        <v>55.594742653303882</v>
      </c>
      <c r="FL119" s="75"/>
      <c r="FM119" s="75">
        <f>FM120+FM121+FM123+FM124</f>
        <v>0</v>
      </c>
      <c r="FN119" s="75">
        <f>FN120+FN121+FN123+FN124</f>
        <v>0</v>
      </c>
      <c r="FO119" s="28"/>
      <c r="FP119" s="75"/>
      <c r="FQ119" s="75">
        <f>SUM(FQ120:FQ125)</f>
        <v>17215.655419999999</v>
      </c>
      <c r="FR119" s="75">
        <f>SUM(FR120:FR125)</f>
        <v>17215.655420000003</v>
      </c>
      <c r="FS119" s="28">
        <f t="shared" ref="FS119:FS123" si="208">FR119/FQ119*100</f>
        <v>100.00000000000003</v>
      </c>
      <c r="FT119" s="75"/>
      <c r="FU119" s="75">
        <f>FU120+FU121+FU123+FU124</f>
        <v>287.5</v>
      </c>
      <c r="FV119" s="75">
        <f>FV120+FV121+FV123+FV124</f>
        <v>287.5</v>
      </c>
      <c r="FW119" s="28">
        <f t="shared" si="149"/>
        <v>100</v>
      </c>
      <c r="FX119" s="75"/>
      <c r="FY119" s="75"/>
      <c r="FZ119" s="75"/>
      <c r="GA119" s="28"/>
      <c r="GB119" s="75"/>
      <c r="GC119" s="75"/>
      <c r="GD119" s="75"/>
      <c r="GE119" s="28"/>
      <c r="GF119" s="75"/>
      <c r="GG119" s="75">
        <f>GG120+GG121+GG123+GG124</f>
        <v>0</v>
      </c>
      <c r="GH119" s="75">
        <f>GH120+GH121+GH123+GH124</f>
        <v>0</v>
      </c>
      <c r="GI119" s="28"/>
      <c r="GJ119" s="75"/>
      <c r="GK119" s="75">
        <f>GK120+GK121+GK123+GK124</f>
        <v>0</v>
      </c>
      <c r="GL119" s="75">
        <f>GL120+GL121+GL123+GL124</f>
        <v>0</v>
      </c>
      <c r="GM119" s="28"/>
      <c r="GN119" s="75"/>
      <c r="GO119" s="75"/>
      <c r="GP119" s="75"/>
      <c r="GQ119" s="28"/>
      <c r="GR119" s="75"/>
      <c r="GS119" s="75">
        <f>GS120+GS121+GS123+GS124</f>
        <v>3080</v>
      </c>
      <c r="GT119" s="75">
        <f>GT120+GT121+GT123+GT124</f>
        <v>3080</v>
      </c>
      <c r="GU119" s="28">
        <f>GT119/GS119*100</f>
        <v>100</v>
      </c>
      <c r="GV119" s="75"/>
      <c r="GW119" s="75">
        <f>GW120+GW121+GW123+GW124</f>
        <v>20000</v>
      </c>
      <c r="GX119" s="75">
        <f>GX120+GX121+GX123+GX124</f>
        <v>0</v>
      </c>
      <c r="GY119" s="28">
        <f t="shared" si="177"/>
        <v>0</v>
      </c>
      <c r="GZ119" s="75"/>
      <c r="HA119" s="75">
        <f>HA120+HA121+HA123+HA124</f>
        <v>5000</v>
      </c>
      <c r="HB119" s="75">
        <f>HB120+HB121+HB123+HB124</f>
        <v>0</v>
      </c>
      <c r="HC119" s="28">
        <f t="shared" ref="HC119" si="209">HB119/HA119*100</f>
        <v>0</v>
      </c>
      <c r="HD119" s="75"/>
      <c r="HE119" s="75">
        <f>HE120+HE121+HE123+HE124</f>
        <v>0</v>
      </c>
      <c r="HF119" s="75">
        <f>HF120+HF121+HF123+HF124</f>
        <v>0</v>
      </c>
      <c r="HG119" s="28"/>
      <c r="HH119" s="75"/>
      <c r="HI119" s="75">
        <f>HI120+HI121+HI123+HI124</f>
        <v>0</v>
      </c>
      <c r="HJ119" s="75">
        <f>HJ120+HJ121+HJ123+HJ124</f>
        <v>0</v>
      </c>
      <c r="HK119" s="28"/>
      <c r="HL119" s="75"/>
      <c r="HM119" s="75">
        <f>HM120+HM121+HM123+HM124</f>
        <v>0</v>
      </c>
      <c r="HN119" s="75">
        <f>HN120+HN121+HN123+HN124</f>
        <v>0</v>
      </c>
      <c r="HO119" s="28"/>
      <c r="HP119" s="75"/>
      <c r="HQ119" s="75">
        <f>HQ120+HQ121+HQ123+HQ124</f>
        <v>0</v>
      </c>
      <c r="HR119" s="75">
        <f>HR120+HR121+HR123+HR124</f>
        <v>0</v>
      </c>
      <c r="HS119" s="28"/>
      <c r="HT119" s="75"/>
      <c r="HU119" s="75">
        <f>HU120+HU121+HU123+HU124</f>
        <v>0</v>
      </c>
      <c r="HV119" s="75">
        <f>HV120+HV121+HV123+HV124</f>
        <v>0</v>
      </c>
      <c r="HW119" s="28"/>
      <c r="HX119" s="75"/>
      <c r="HY119" s="75">
        <f>HY120+HY121+HY123+HY124</f>
        <v>0</v>
      </c>
      <c r="HZ119" s="75">
        <f>HZ120+HZ121+HZ123+HZ124</f>
        <v>0</v>
      </c>
      <c r="IA119" s="28"/>
      <c r="IB119" s="75"/>
      <c r="IC119" s="75">
        <f>IC120+IC121+IC123+IC124</f>
        <v>0</v>
      </c>
      <c r="ID119" s="75">
        <f>ID120+ID121+ID123+ID124</f>
        <v>0</v>
      </c>
      <c r="IE119" s="28"/>
      <c r="IF119" s="75"/>
      <c r="IG119" s="75">
        <f>IG120+IG121+IG123+IG124</f>
        <v>0</v>
      </c>
      <c r="IH119" s="75">
        <f>IH120+IH121+IH123+IH124</f>
        <v>0</v>
      </c>
      <c r="II119" s="28"/>
      <c r="IJ119" s="75"/>
      <c r="IK119" s="75">
        <f>IK120+IK121+IK123+IK124</f>
        <v>0</v>
      </c>
      <c r="IL119" s="75">
        <f>IL120+IL121+IL123+IL124</f>
        <v>0</v>
      </c>
      <c r="IM119" s="28"/>
      <c r="IN119" s="75"/>
      <c r="IO119" s="75">
        <f>IO120+IO121+IO123+IO124</f>
        <v>0</v>
      </c>
      <c r="IP119" s="75">
        <f>IP120+IP121+IP123+IP124</f>
        <v>0</v>
      </c>
      <c r="IQ119" s="28"/>
      <c r="IR119" s="75"/>
      <c r="IS119" s="75">
        <f>IS120+IS121+IS123+IS124</f>
        <v>0</v>
      </c>
      <c r="IT119" s="75">
        <f>IT120+IT121+IT123+IT124</f>
        <v>0</v>
      </c>
      <c r="IU119" s="28"/>
      <c r="IV119" s="75"/>
      <c r="IW119" s="75">
        <f>IW120+IW121+IW123+IW124</f>
        <v>0</v>
      </c>
      <c r="IX119" s="75">
        <f>IX120+IX121+IX123+IX124</f>
        <v>0</v>
      </c>
      <c r="IY119" s="28"/>
      <c r="IZ119" s="75"/>
      <c r="JA119" s="75">
        <f>JA120+JA121+JA123+JA124</f>
        <v>0</v>
      </c>
      <c r="JB119" s="75">
        <f>JB120+JB121+JB123+JB124</f>
        <v>0</v>
      </c>
      <c r="JC119" s="28"/>
      <c r="JD119" s="75"/>
      <c r="JE119" s="75">
        <f>JE120+JE121+JE123+JE124</f>
        <v>398.5</v>
      </c>
      <c r="JF119" s="75">
        <f>JF120+JF121+JF123+JF124</f>
        <v>161.20599999999999</v>
      </c>
      <c r="JG119" s="28">
        <f t="shared" ref="JG119:JG120" si="210">JF119/JE119*100</f>
        <v>40.453199498117939</v>
      </c>
      <c r="JH119" s="75"/>
      <c r="JI119" s="75">
        <f>JI120+JI121+JI123+JI124</f>
        <v>0</v>
      </c>
      <c r="JJ119" s="75">
        <f>JJ120+JJ121+JJ123+JJ124</f>
        <v>0</v>
      </c>
      <c r="JK119" s="28"/>
      <c r="JL119" s="75"/>
      <c r="JM119" s="75">
        <f>JM120+JM121+JM123+JM124</f>
        <v>0</v>
      </c>
      <c r="JN119" s="75">
        <f>JN120+JN121+JN123+JN124</f>
        <v>0</v>
      </c>
      <c r="JO119" s="28"/>
      <c r="JP119" s="75"/>
      <c r="JQ119" s="75">
        <f>JQ120+JQ121+JQ123+JQ124</f>
        <v>0</v>
      </c>
      <c r="JR119" s="75">
        <f>JR120+JR121+JR123+JR124</f>
        <v>0</v>
      </c>
      <c r="JS119" s="28"/>
      <c r="JT119" s="75"/>
      <c r="JU119" s="75">
        <f>JU120+JU121+JU123+JU124</f>
        <v>0</v>
      </c>
      <c r="JV119" s="75">
        <f>JV120+JV121+JV123+JV124</f>
        <v>0</v>
      </c>
      <c r="JW119" s="28"/>
      <c r="JX119" s="75"/>
      <c r="JY119" s="75">
        <f>JY120+JY121+JY123+JY124</f>
        <v>0</v>
      </c>
      <c r="JZ119" s="75">
        <f>JZ120+JZ121+JZ123+JZ124</f>
        <v>0</v>
      </c>
      <c r="KA119" s="28"/>
      <c r="KB119" s="75"/>
      <c r="KC119" s="75">
        <f>KC120+KC121+KC123+KC124</f>
        <v>364.4</v>
      </c>
      <c r="KD119" s="75">
        <f>KD120+KD121+KD123+KD124</f>
        <v>0</v>
      </c>
      <c r="KE119" s="28"/>
      <c r="KF119" s="75"/>
      <c r="KG119" s="75"/>
      <c r="KH119" s="75">
        <f>KH120+KH121+KH123+KH124</f>
        <v>0</v>
      </c>
      <c r="KI119" s="28"/>
      <c r="KJ119" s="75"/>
      <c r="KK119" s="75">
        <f>KK120+KK121+KK123+KK124</f>
        <v>0</v>
      </c>
      <c r="KL119" s="75">
        <f>KL120+KL121+KL123+KL124</f>
        <v>0</v>
      </c>
      <c r="KM119" s="28"/>
      <c r="KN119" s="75"/>
      <c r="KO119" s="75"/>
      <c r="KP119" s="75">
        <f>KP120+KP121+KP123+KP124</f>
        <v>0</v>
      </c>
      <c r="KQ119" s="28"/>
      <c r="KR119" s="75"/>
      <c r="KS119" s="75">
        <f>KS120+KS121+KS123+KS124</f>
        <v>0</v>
      </c>
      <c r="KT119" s="75">
        <f>KT120+KT121+KT123+KT124</f>
        <v>0</v>
      </c>
      <c r="KU119" s="28"/>
      <c r="KV119" s="75"/>
      <c r="KW119" s="75">
        <f>KW120+KW121+KW123+KW124</f>
        <v>89.796000000000006</v>
      </c>
      <c r="KX119" s="75">
        <f>KX120+KX121+KX123+KX124</f>
        <v>89.796000000000006</v>
      </c>
      <c r="KY119" s="28">
        <f t="shared" si="203"/>
        <v>100</v>
      </c>
      <c r="KZ119" s="75"/>
      <c r="LA119" s="75"/>
      <c r="LB119" s="75">
        <f>LB120+LB121+LB123+LB124</f>
        <v>0</v>
      </c>
      <c r="LC119" s="28"/>
      <c r="LD119" s="75"/>
      <c r="LE119" s="75"/>
      <c r="LF119" s="75"/>
      <c r="LG119" s="28"/>
      <c r="LH119" s="75"/>
      <c r="LI119" s="75"/>
      <c r="LJ119" s="75">
        <f>LJ120+LJ121+LJ123+LJ124</f>
        <v>0</v>
      </c>
      <c r="LK119" s="28"/>
      <c r="LL119" s="75"/>
      <c r="LM119" s="75">
        <f>LM120+LM121+LM123+LM124</f>
        <v>2876.2</v>
      </c>
      <c r="LN119" s="75">
        <f>LN120+LN121+LN123+LN124</f>
        <v>2876.2</v>
      </c>
      <c r="LO119" s="28">
        <f>LN119/LM119*100</f>
        <v>100</v>
      </c>
      <c r="LP119" s="75"/>
      <c r="LQ119" s="75"/>
      <c r="LR119" s="75">
        <f>LR120+LR121+LR123+LR124</f>
        <v>0</v>
      </c>
      <c r="LS119" s="28"/>
      <c r="LT119" s="75"/>
      <c r="LU119" s="75"/>
      <c r="LV119" s="75">
        <f>LV120+LV121+LV123+LV124</f>
        <v>0</v>
      </c>
      <c r="LW119" s="28"/>
      <c r="LX119" s="75"/>
      <c r="LY119" s="75"/>
      <c r="LZ119" s="75">
        <f>LZ120+LZ121+LZ123+LZ124</f>
        <v>0</v>
      </c>
      <c r="MA119" s="28"/>
    </row>
    <row r="120" spans="1:339" ht="33.75" customHeight="1" x14ac:dyDescent="0.25">
      <c r="A120" s="22" t="s">
        <v>240</v>
      </c>
      <c r="B120" s="30">
        <f t="shared" si="194"/>
        <v>8636.4</v>
      </c>
      <c r="C120" s="30">
        <f t="shared" si="142"/>
        <v>22998.995999999999</v>
      </c>
      <c r="D120" s="30">
        <f t="shared" si="162"/>
        <v>16665.5</v>
      </c>
      <c r="E120" s="30">
        <f t="shared" si="163"/>
        <v>6333.4959999999992</v>
      </c>
      <c r="F120" s="30">
        <f t="shared" si="143"/>
        <v>18695.662769999999</v>
      </c>
      <c r="G120" s="27">
        <f t="shared" si="196"/>
        <v>81.289038747604465</v>
      </c>
      <c r="H120" s="27"/>
      <c r="I120" s="27"/>
      <c r="J120" s="27"/>
      <c r="K120" s="27"/>
      <c r="L120" s="27">
        <v>891.4</v>
      </c>
      <c r="M120" s="27">
        <v>891.4</v>
      </c>
      <c r="N120" s="27">
        <v>683.44319999999993</v>
      </c>
      <c r="O120" s="26">
        <f>N120/M120*100</f>
        <v>76.67076508862462</v>
      </c>
      <c r="P120" s="27">
        <v>976</v>
      </c>
      <c r="Q120" s="238">
        <v>976</v>
      </c>
      <c r="R120" s="238">
        <v>686.42438000000004</v>
      </c>
      <c r="S120" s="26">
        <f>R120/Q120*100</f>
        <v>70.330366803278693</v>
      </c>
      <c r="T120" s="254">
        <v>2805</v>
      </c>
      <c r="U120" s="276">
        <v>2805</v>
      </c>
      <c r="V120" s="276">
        <v>2042.9319499999999</v>
      </c>
      <c r="W120" s="26">
        <f>V120/U120*100</f>
        <v>72.831798573975036</v>
      </c>
      <c r="X120" s="292">
        <v>1224</v>
      </c>
      <c r="Y120" s="312">
        <v>1224</v>
      </c>
      <c r="Z120" s="312">
        <v>728.43871999999999</v>
      </c>
      <c r="AA120" s="26">
        <f>Z120/Y120*100</f>
        <v>59.512967320261431</v>
      </c>
      <c r="AB120" s="163"/>
      <c r="AC120" s="163"/>
      <c r="AD120" s="163"/>
      <c r="AE120" s="26"/>
      <c r="AF120" s="26"/>
      <c r="AG120" s="27"/>
      <c r="AH120" s="27"/>
      <c r="AI120" s="26"/>
      <c r="AJ120" s="27"/>
      <c r="AK120" s="27"/>
      <c r="AL120" s="27"/>
      <c r="AM120" s="26"/>
      <c r="AN120" s="326"/>
      <c r="AO120" s="326">
        <v>2000</v>
      </c>
      <c r="AP120" s="326">
        <v>2000</v>
      </c>
      <c r="AQ120" s="26">
        <f>AP120/AO120*100</f>
        <v>100</v>
      </c>
      <c r="AR120" s="26"/>
      <c r="AS120" s="326"/>
      <c r="AT120" s="326"/>
      <c r="AU120" s="26"/>
      <c r="AV120" s="26"/>
      <c r="AW120" s="326"/>
      <c r="AX120" s="326"/>
      <c r="AY120" s="26"/>
      <c r="AZ120" s="26"/>
      <c r="BA120" s="326"/>
      <c r="BB120" s="167"/>
      <c r="BC120" s="26"/>
      <c r="BD120" s="26"/>
      <c r="BE120" s="326"/>
      <c r="BF120" s="326"/>
      <c r="BG120" s="26"/>
      <c r="BH120" s="326"/>
      <c r="BI120" s="326"/>
      <c r="BJ120" s="326"/>
      <c r="BK120" s="26"/>
      <c r="BL120" s="326">
        <v>1990</v>
      </c>
      <c r="BM120" s="326">
        <v>1990</v>
      </c>
      <c r="BN120" s="326">
        <v>1371.9262200000001</v>
      </c>
      <c r="BO120" s="26">
        <f>BN120/BM120*100</f>
        <v>68.941016080402022</v>
      </c>
      <c r="BP120" s="26"/>
      <c r="BQ120" s="326"/>
      <c r="BR120" s="326"/>
      <c r="BS120" s="26"/>
      <c r="BT120" s="26"/>
      <c r="BU120" s="326"/>
      <c r="BV120" s="326"/>
      <c r="BW120" s="26"/>
      <c r="BX120" s="26"/>
      <c r="BY120" s="326"/>
      <c r="BZ120" s="326"/>
      <c r="CA120" s="26"/>
      <c r="CB120" s="26"/>
      <c r="CC120" s="326"/>
      <c r="CD120" s="326"/>
      <c r="CE120" s="26"/>
      <c r="CF120" s="26"/>
      <c r="CG120" s="326"/>
      <c r="CH120" s="326"/>
      <c r="CI120" s="26"/>
      <c r="CJ120" s="163"/>
      <c r="CK120" s="163"/>
      <c r="CL120" s="163"/>
      <c r="CM120" s="26"/>
      <c r="CN120" s="26"/>
      <c r="CO120" s="326"/>
      <c r="CP120" s="326"/>
      <c r="CQ120" s="26"/>
      <c r="CR120" s="26"/>
      <c r="CS120" s="326"/>
      <c r="CT120" s="326"/>
      <c r="CU120" s="326"/>
      <c r="CV120" s="326"/>
      <c r="CW120" s="326"/>
      <c r="CX120" s="326"/>
      <c r="CY120" s="26"/>
      <c r="CZ120" s="26"/>
      <c r="DA120" s="326"/>
      <c r="DB120" s="326"/>
      <c r="DC120" s="26"/>
      <c r="DD120" s="26"/>
      <c r="DE120" s="326"/>
      <c r="DF120" s="326"/>
      <c r="DG120" s="26"/>
      <c r="DH120" s="26"/>
      <c r="DI120" s="326"/>
      <c r="DJ120" s="326"/>
      <c r="DK120" s="26"/>
      <c r="DL120" s="26"/>
      <c r="DM120" s="326">
        <v>634.4</v>
      </c>
      <c r="DN120" s="326">
        <v>395.05819000000002</v>
      </c>
      <c r="DO120" s="26">
        <f>DN120/DM120*100</f>
        <v>62.272728562421186</v>
      </c>
      <c r="DP120" s="26"/>
      <c r="DQ120" s="326"/>
      <c r="DR120" s="326"/>
      <c r="DS120" s="26"/>
      <c r="DT120" s="26"/>
      <c r="DU120" s="326"/>
      <c r="DV120" s="326"/>
      <c r="DW120" s="26"/>
      <c r="DX120" s="26"/>
      <c r="DY120" s="326"/>
      <c r="DZ120" s="326"/>
      <c r="EA120" s="26"/>
      <c r="EB120" s="26"/>
      <c r="EC120" s="326"/>
      <c r="ED120" s="326"/>
      <c r="EE120" s="26"/>
      <c r="EF120" s="326">
        <v>750</v>
      </c>
      <c r="EG120" s="326">
        <v>750</v>
      </c>
      <c r="EH120" s="326">
        <v>750</v>
      </c>
      <c r="EI120" s="26">
        <f>EH120/EG120*100</f>
        <v>100</v>
      </c>
      <c r="EJ120" s="326"/>
      <c r="EK120" s="326"/>
      <c r="EL120" s="326">
        <v>0</v>
      </c>
      <c r="EM120" s="26"/>
      <c r="EN120" s="326"/>
      <c r="EO120" s="326"/>
      <c r="EP120" s="326">
        <v>0</v>
      </c>
      <c r="EQ120" s="26"/>
      <c r="ER120" s="26"/>
      <c r="ES120" s="326"/>
      <c r="ET120" s="326"/>
      <c r="EU120" s="26"/>
      <c r="EV120" s="26"/>
      <c r="EW120" s="326"/>
      <c r="EX120" s="326"/>
      <c r="EY120" s="26"/>
      <c r="EZ120" s="26"/>
      <c r="FA120" s="326">
        <v>2277</v>
      </c>
      <c r="FB120" s="326">
        <v>2233.5931099999998</v>
      </c>
      <c r="FC120" s="26">
        <f>FB120/FA120*100</f>
        <v>98.093680720245928</v>
      </c>
      <c r="FD120" s="26"/>
      <c r="FE120" s="326"/>
      <c r="FF120" s="326"/>
      <c r="FG120" s="26"/>
      <c r="FH120" s="326"/>
      <c r="FI120" s="326">
        <v>2354.8000000000002</v>
      </c>
      <c r="FJ120" s="326">
        <v>1309.145</v>
      </c>
      <c r="FK120" s="26">
        <f>FJ120/FI120*100</f>
        <v>55.594742653303882</v>
      </c>
      <c r="FL120" s="326"/>
      <c r="FM120" s="326"/>
      <c r="FN120" s="326"/>
      <c r="FO120" s="26"/>
      <c r="FP120" s="326"/>
      <c r="FQ120" s="326"/>
      <c r="FR120" s="326"/>
      <c r="FS120" s="26"/>
      <c r="FT120" s="326"/>
      <c r="FU120" s="326">
        <v>287.5</v>
      </c>
      <c r="FV120" s="326">
        <v>287.5</v>
      </c>
      <c r="FW120" s="26">
        <f t="shared" si="149"/>
        <v>100</v>
      </c>
      <c r="FX120" s="326"/>
      <c r="FY120" s="326"/>
      <c r="FZ120" s="326"/>
      <c r="GA120" s="26"/>
      <c r="GB120" s="326"/>
      <c r="GC120" s="326"/>
      <c r="GD120" s="326"/>
      <c r="GE120" s="26"/>
      <c r="GF120" s="326"/>
      <c r="GG120" s="326"/>
      <c r="GH120" s="326"/>
      <c r="GI120" s="26"/>
      <c r="GJ120" s="326"/>
      <c r="GK120" s="326"/>
      <c r="GL120" s="326"/>
      <c r="GM120" s="26"/>
      <c r="GN120" s="326"/>
      <c r="GO120" s="326"/>
      <c r="GP120" s="326"/>
      <c r="GQ120" s="26"/>
      <c r="GR120" s="326"/>
      <c r="GS120" s="326">
        <v>3080</v>
      </c>
      <c r="GT120" s="326">
        <v>3080</v>
      </c>
      <c r="GU120" s="26">
        <f>GT120/GS120*100</f>
        <v>100</v>
      </c>
      <c r="GV120" s="326"/>
      <c r="GW120" s="326"/>
      <c r="GX120" s="326"/>
      <c r="GY120" s="26"/>
      <c r="GZ120" s="326"/>
      <c r="HA120" s="326"/>
      <c r="HB120" s="326"/>
      <c r="HC120" s="26"/>
      <c r="HD120" s="326"/>
      <c r="HE120" s="326"/>
      <c r="HF120" s="326"/>
      <c r="HG120" s="26"/>
      <c r="HH120" s="326"/>
      <c r="HI120" s="326"/>
      <c r="HJ120" s="326"/>
      <c r="HK120" s="26"/>
      <c r="HL120" s="326"/>
      <c r="HM120" s="326"/>
      <c r="HN120" s="326"/>
      <c r="HO120" s="26"/>
      <c r="HP120" s="326"/>
      <c r="HQ120" s="326"/>
      <c r="HR120" s="326"/>
      <c r="HS120" s="26"/>
      <c r="HT120" s="326"/>
      <c r="HU120" s="326"/>
      <c r="HV120" s="326"/>
      <c r="HW120" s="26"/>
      <c r="HX120" s="326"/>
      <c r="HY120" s="326"/>
      <c r="HZ120" s="326"/>
      <c r="IA120" s="26"/>
      <c r="IB120" s="326"/>
      <c r="IC120" s="326"/>
      <c r="ID120" s="326"/>
      <c r="IE120" s="26"/>
      <c r="IF120" s="326"/>
      <c r="IG120" s="326"/>
      <c r="IH120" s="326"/>
      <c r="II120" s="26"/>
      <c r="IJ120" s="326"/>
      <c r="IK120" s="326"/>
      <c r="IL120" s="326"/>
      <c r="IM120" s="26"/>
      <c r="IN120" s="326"/>
      <c r="IO120" s="326"/>
      <c r="IP120" s="326"/>
      <c r="IQ120" s="26"/>
      <c r="IR120" s="326"/>
      <c r="IS120" s="326"/>
      <c r="IT120" s="326"/>
      <c r="IU120" s="26"/>
      <c r="IV120" s="326"/>
      <c r="IW120" s="326"/>
      <c r="IX120" s="326"/>
      <c r="IY120" s="26"/>
      <c r="IZ120" s="326"/>
      <c r="JA120" s="326"/>
      <c r="JB120" s="326"/>
      <c r="JC120" s="26"/>
      <c r="JD120" s="326"/>
      <c r="JE120" s="326">
        <v>398.5</v>
      </c>
      <c r="JF120" s="326">
        <v>161.20599999999999</v>
      </c>
      <c r="JG120" s="26">
        <f t="shared" si="210"/>
        <v>40.453199498117939</v>
      </c>
      <c r="JH120" s="326"/>
      <c r="JI120" s="326"/>
      <c r="JJ120" s="326"/>
      <c r="JK120" s="26"/>
      <c r="JL120" s="326"/>
      <c r="JM120" s="326"/>
      <c r="JN120" s="326"/>
      <c r="JO120" s="26"/>
      <c r="JP120" s="326"/>
      <c r="JQ120" s="326"/>
      <c r="JR120" s="326"/>
      <c r="JS120" s="26"/>
      <c r="JT120" s="326"/>
      <c r="JU120" s="326"/>
      <c r="JV120" s="326"/>
      <c r="JW120" s="26"/>
      <c r="JX120" s="326"/>
      <c r="JY120" s="326"/>
      <c r="JZ120" s="326"/>
      <c r="KA120" s="26"/>
      <c r="KB120" s="326"/>
      <c r="KC120" s="326">
        <v>364.4</v>
      </c>
      <c r="KD120" s="326"/>
      <c r="KE120" s="26"/>
      <c r="KF120" s="326"/>
      <c r="KG120" s="326"/>
      <c r="KH120" s="326"/>
      <c r="KI120" s="26"/>
      <c r="KJ120" s="326"/>
      <c r="KK120" s="326"/>
      <c r="KL120" s="326"/>
      <c r="KM120" s="26"/>
      <c r="KN120" s="326"/>
      <c r="KO120" s="326"/>
      <c r="KP120" s="326"/>
      <c r="KQ120" s="26"/>
      <c r="KR120" s="326"/>
      <c r="KS120" s="326"/>
      <c r="KT120" s="326"/>
      <c r="KU120" s="26"/>
      <c r="KV120" s="326"/>
      <c r="KW120" s="326">
        <v>89.796000000000006</v>
      </c>
      <c r="KX120" s="326">
        <v>89.796000000000006</v>
      </c>
      <c r="KY120" s="26">
        <f t="shared" si="203"/>
        <v>100</v>
      </c>
      <c r="KZ120" s="326"/>
      <c r="LA120" s="326"/>
      <c r="LB120" s="326"/>
      <c r="LC120" s="26"/>
      <c r="LD120" s="326"/>
      <c r="LE120" s="326"/>
      <c r="LF120" s="326"/>
      <c r="LG120" s="26"/>
      <c r="LH120" s="326"/>
      <c r="LI120" s="326"/>
      <c r="LJ120" s="326"/>
      <c r="LK120" s="26"/>
      <c r="LL120" s="326"/>
      <c r="LM120" s="326">
        <v>2876.2</v>
      </c>
      <c r="LN120" s="326">
        <v>2876.2</v>
      </c>
      <c r="LO120" s="26">
        <f>LN120/LM120*100</f>
        <v>100</v>
      </c>
      <c r="LP120" s="326"/>
      <c r="LQ120" s="326"/>
      <c r="LR120" s="326"/>
      <c r="LS120" s="26"/>
      <c r="LT120" s="326"/>
      <c r="LU120" s="326"/>
      <c r="LV120" s="326"/>
      <c r="LW120" s="26"/>
      <c r="LX120" s="326"/>
      <c r="LY120" s="326"/>
      <c r="LZ120" s="326"/>
      <c r="MA120" s="26"/>
    </row>
    <row r="121" spans="1:339" ht="15.75" x14ac:dyDescent="0.25">
      <c r="A121" s="22" t="s">
        <v>257</v>
      </c>
      <c r="B121" s="30">
        <f t="shared" si="194"/>
        <v>0</v>
      </c>
      <c r="C121" s="30">
        <f t="shared" si="142"/>
        <v>25000</v>
      </c>
      <c r="D121" s="30">
        <f t="shared" si="162"/>
        <v>25000</v>
      </c>
      <c r="E121" s="30">
        <f t="shared" si="163"/>
        <v>0</v>
      </c>
      <c r="F121" s="30">
        <f t="shared" si="143"/>
        <v>0</v>
      </c>
      <c r="G121" s="27">
        <f t="shared" si="196"/>
        <v>0</v>
      </c>
      <c r="H121" s="30"/>
      <c r="I121" s="30"/>
      <c r="J121" s="30"/>
      <c r="K121" s="30"/>
      <c r="L121" s="111"/>
      <c r="M121" s="111"/>
      <c r="N121" s="111"/>
      <c r="O121" s="111"/>
      <c r="P121" s="111"/>
      <c r="Q121" s="111"/>
      <c r="R121" s="111"/>
      <c r="S121" s="26"/>
      <c r="T121" s="81"/>
      <c r="U121" s="81"/>
      <c r="V121" s="81"/>
      <c r="W121" s="26"/>
      <c r="X121" s="81"/>
      <c r="Y121" s="81"/>
      <c r="Z121" s="81"/>
      <c r="AA121" s="26"/>
      <c r="AB121" s="81"/>
      <c r="AC121" s="81"/>
      <c r="AD121" s="81"/>
      <c r="AE121" s="26"/>
      <c r="AF121" s="26"/>
      <c r="AG121" s="111"/>
      <c r="AH121" s="111"/>
      <c r="AI121" s="111"/>
      <c r="AJ121" s="111"/>
      <c r="AK121" s="111"/>
      <c r="AL121" s="111"/>
      <c r="AM121" s="111"/>
      <c r="AN121" s="81"/>
      <c r="AO121" s="81"/>
      <c r="AP121" s="81"/>
      <c r="AQ121" s="26"/>
      <c r="AR121" s="26"/>
      <c r="AS121" s="81"/>
      <c r="AT121" s="81"/>
      <c r="AU121" s="26"/>
      <c r="AV121" s="26"/>
      <c r="AW121" s="81"/>
      <c r="AX121" s="81"/>
      <c r="AY121" s="26"/>
      <c r="AZ121" s="26"/>
      <c r="BA121" s="81"/>
      <c r="BB121" s="81"/>
      <c r="BC121" s="26"/>
      <c r="BD121" s="26"/>
      <c r="BE121" s="81"/>
      <c r="BF121" s="81"/>
      <c r="BG121" s="26"/>
      <c r="BH121" s="81"/>
      <c r="BI121" s="81"/>
      <c r="BJ121" s="81"/>
      <c r="BK121" s="26"/>
      <c r="BL121" s="81"/>
      <c r="BM121" s="81"/>
      <c r="BN121" s="81"/>
      <c r="BO121" s="26"/>
      <c r="BP121" s="26"/>
      <c r="BQ121" s="81"/>
      <c r="BR121" s="81"/>
      <c r="BS121" s="26"/>
      <c r="BT121" s="26"/>
      <c r="BU121" s="81"/>
      <c r="BV121" s="81"/>
      <c r="BW121" s="26"/>
      <c r="BX121" s="26"/>
      <c r="BY121" s="81"/>
      <c r="BZ121" s="81"/>
      <c r="CA121" s="26"/>
      <c r="CB121" s="26"/>
      <c r="CC121" s="81"/>
      <c r="CD121" s="81"/>
      <c r="CE121" s="26"/>
      <c r="CF121" s="26"/>
      <c r="CG121" s="81"/>
      <c r="CH121" s="81"/>
      <c r="CI121" s="26"/>
      <c r="CJ121" s="81"/>
      <c r="CK121" s="81"/>
      <c r="CL121" s="81"/>
      <c r="CM121" s="26"/>
      <c r="CN121" s="26"/>
      <c r="CO121" s="81"/>
      <c r="CP121" s="81"/>
      <c r="CQ121" s="26"/>
      <c r="CR121" s="26"/>
      <c r="CS121" s="81"/>
      <c r="CT121" s="81"/>
      <c r="CU121" s="326"/>
      <c r="CV121" s="326"/>
      <c r="CW121" s="81"/>
      <c r="CX121" s="81"/>
      <c r="CY121" s="26"/>
      <c r="CZ121" s="26"/>
      <c r="DA121" s="81"/>
      <c r="DB121" s="81"/>
      <c r="DC121" s="26"/>
      <c r="DD121" s="26"/>
      <c r="DE121" s="81"/>
      <c r="DF121" s="81"/>
      <c r="DG121" s="26"/>
      <c r="DH121" s="26"/>
      <c r="DI121" s="326"/>
      <c r="DJ121" s="81"/>
      <c r="DK121" s="26"/>
      <c r="DL121" s="26"/>
      <c r="DM121" s="81"/>
      <c r="DN121" s="81"/>
      <c r="DO121" s="26"/>
      <c r="DP121" s="26"/>
      <c r="DQ121" s="81"/>
      <c r="DR121" s="81"/>
      <c r="DS121" s="26"/>
      <c r="DT121" s="26"/>
      <c r="DU121" s="81"/>
      <c r="DV121" s="81"/>
      <c r="DW121" s="26"/>
      <c r="DX121" s="26"/>
      <c r="DY121" s="81"/>
      <c r="DZ121" s="81"/>
      <c r="EA121" s="26"/>
      <c r="EB121" s="26"/>
      <c r="EC121" s="81"/>
      <c r="ED121" s="81"/>
      <c r="EE121" s="26"/>
      <c r="EF121" s="81"/>
      <c r="EG121" s="81"/>
      <c r="EH121" s="81"/>
      <c r="EI121" s="26"/>
      <c r="EJ121" s="81"/>
      <c r="EK121" s="81"/>
      <c r="EL121" s="81"/>
      <c r="EM121" s="26"/>
      <c r="EN121" s="81"/>
      <c r="EO121" s="81"/>
      <c r="EP121" s="81"/>
      <c r="EQ121" s="26"/>
      <c r="ER121" s="26"/>
      <c r="ES121" s="81"/>
      <c r="ET121" s="81"/>
      <c r="EU121" s="26"/>
      <c r="EV121" s="26"/>
      <c r="EW121" s="81"/>
      <c r="EX121" s="81"/>
      <c r="EY121" s="26"/>
      <c r="EZ121" s="26"/>
      <c r="FA121" s="81"/>
      <c r="FB121" s="81"/>
      <c r="FC121" s="26"/>
      <c r="FD121" s="26"/>
      <c r="FE121" s="81"/>
      <c r="FF121" s="81"/>
      <c r="FG121" s="26"/>
      <c r="FH121" s="81"/>
      <c r="FI121" s="81"/>
      <c r="FJ121" s="81"/>
      <c r="FK121" s="26"/>
      <c r="FL121" s="81"/>
      <c r="FM121" s="81"/>
      <c r="FN121" s="81"/>
      <c r="FO121" s="26"/>
      <c r="FP121" s="81"/>
      <c r="FQ121" s="326"/>
      <c r="FR121" s="326"/>
      <c r="FS121" s="26"/>
      <c r="FT121" s="81"/>
      <c r="FU121" s="81"/>
      <c r="FV121" s="81"/>
      <c r="FW121" s="26"/>
      <c r="FX121" s="81"/>
      <c r="FY121" s="81"/>
      <c r="FZ121" s="81"/>
      <c r="GA121" s="26"/>
      <c r="GB121" s="81"/>
      <c r="GC121" s="81"/>
      <c r="GD121" s="81"/>
      <c r="GE121" s="26"/>
      <c r="GF121" s="81"/>
      <c r="GG121" s="81"/>
      <c r="GH121" s="81"/>
      <c r="GI121" s="26"/>
      <c r="GJ121" s="81"/>
      <c r="GK121" s="81"/>
      <c r="GL121" s="81"/>
      <c r="GM121" s="26"/>
      <c r="GN121" s="81"/>
      <c r="GO121" s="81"/>
      <c r="GP121" s="81"/>
      <c r="GQ121" s="26"/>
      <c r="GR121" s="81"/>
      <c r="GS121" s="81"/>
      <c r="GT121" s="81"/>
      <c r="GU121" s="26"/>
      <c r="GV121" s="81"/>
      <c r="GW121" s="326">
        <v>20000</v>
      </c>
      <c r="GX121" s="81"/>
      <c r="GY121" s="26">
        <f t="shared" si="177"/>
        <v>0</v>
      </c>
      <c r="GZ121" s="81"/>
      <c r="HA121" s="326">
        <v>5000</v>
      </c>
      <c r="HB121" s="81"/>
      <c r="HC121" s="26"/>
      <c r="HD121" s="81"/>
      <c r="HE121" s="326"/>
      <c r="HF121" s="81"/>
      <c r="HG121" s="26"/>
      <c r="HH121" s="81"/>
      <c r="HI121" s="326"/>
      <c r="HJ121" s="81"/>
      <c r="HK121" s="26"/>
      <c r="HL121" s="81"/>
      <c r="HM121" s="326"/>
      <c r="HN121" s="81"/>
      <c r="HO121" s="26"/>
      <c r="HP121" s="81"/>
      <c r="HQ121" s="326"/>
      <c r="HR121" s="81"/>
      <c r="HS121" s="26"/>
      <c r="HT121" s="81"/>
      <c r="HU121" s="326"/>
      <c r="HV121" s="81"/>
      <c r="HW121" s="26"/>
      <c r="HX121" s="81"/>
      <c r="HY121" s="326"/>
      <c r="HZ121" s="81"/>
      <c r="IA121" s="26"/>
      <c r="IB121" s="81"/>
      <c r="IC121" s="326"/>
      <c r="ID121" s="81"/>
      <c r="IE121" s="26"/>
      <c r="IF121" s="81"/>
      <c r="IG121" s="326"/>
      <c r="IH121" s="81"/>
      <c r="II121" s="26"/>
      <c r="IJ121" s="81"/>
      <c r="IK121" s="326"/>
      <c r="IL121" s="81"/>
      <c r="IM121" s="26"/>
      <c r="IN121" s="81"/>
      <c r="IO121" s="326"/>
      <c r="IP121" s="81"/>
      <c r="IQ121" s="26"/>
      <c r="IR121" s="81"/>
      <c r="IS121" s="326"/>
      <c r="IT121" s="81"/>
      <c r="IU121" s="26"/>
      <c r="IV121" s="81"/>
      <c r="IW121" s="326"/>
      <c r="IX121" s="81"/>
      <c r="IY121" s="26"/>
      <c r="IZ121" s="81"/>
      <c r="JA121" s="326"/>
      <c r="JB121" s="81"/>
      <c r="JC121" s="26"/>
      <c r="JD121" s="81"/>
      <c r="JE121" s="81"/>
      <c r="JF121" s="81"/>
      <c r="JG121" s="26"/>
      <c r="JH121" s="81"/>
      <c r="JI121" s="326"/>
      <c r="JJ121" s="81"/>
      <c r="JK121" s="26"/>
      <c r="JL121" s="81"/>
      <c r="JM121" s="326"/>
      <c r="JN121" s="81"/>
      <c r="JO121" s="26"/>
      <c r="JP121" s="81"/>
      <c r="JQ121" s="326"/>
      <c r="JR121" s="81"/>
      <c r="JS121" s="26"/>
      <c r="JT121" s="81"/>
      <c r="JU121" s="326"/>
      <c r="JV121" s="81"/>
      <c r="JW121" s="26"/>
      <c r="JX121" s="81"/>
      <c r="JY121" s="326"/>
      <c r="JZ121" s="81"/>
      <c r="KA121" s="26"/>
      <c r="KB121" s="81"/>
      <c r="KC121" s="326"/>
      <c r="KD121" s="81"/>
      <c r="KE121" s="26"/>
      <c r="KF121" s="81"/>
      <c r="KG121" s="326"/>
      <c r="KH121" s="81"/>
      <c r="KI121" s="26"/>
      <c r="KJ121" s="81"/>
      <c r="KK121" s="326"/>
      <c r="KL121" s="81"/>
      <c r="KM121" s="26"/>
      <c r="KN121" s="81"/>
      <c r="KO121" s="326"/>
      <c r="KP121" s="81"/>
      <c r="KQ121" s="26"/>
      <c r="KR121" s="81"/>
      <c r="KS121" s="326"/>
      <c r="KT121" s="81"/>
      <c r="KU121" s="26"/>
      <c r="KV121" s="81"/>
      <c r="KW121" s="326"/>
      <c r="KX121" s="81"/>
      <c r="KY121" s="26"/>
      <c r="KZ121" s="81"/>
      <c r="LA121" s="326"/>
      <c r="LB121" s="81"/>
      <c r="LC121" s="26"/>
      <c r="LD121" s="81"/>
      <c r="LE121" s="326"/>
      <c r="LF121" s="81"/>
      <c r="LG121" s="26"/>
      <c r="LH121" s="81"/>
      <c r="LI121" s="326"/>
      <c r="LJ121" s="81"/>
      <c r="LK121" s="26"/>
      <c r="LL121" s="81"/>
      <c r="LM121" s="326"/>
      <c r="LN121" s="81"/>
      <c r="LO121" s="26"/>
      <c r="LP121" s="81"/>
      <c r="LQ121" s="326"/>
      <c r="LR121" s="81"/>
      <c r="LS121" s="26"/>
      <c r="LT121" s="81"/>
      <c r="LU121" s="326"/>
      <c r="LV121" s="81"/>
      <c r="LW121" s="26"/>
      <c r="LX121" s="81"/>
      <c r="LY121" s="326"/>
      <c r="LZ121" s="81"/>
      <c r="MA121" s="26"/>
    </row>
    <row r="122" spans="1:339" ht="15.75" x14ac:dyDescent="0.25">
      <c r="A122" s="22" t="s">
        <v>439</v>
      </c>
      <c r="B122" s="30"/>
      <c r="C122" s="30">
        <f t="shared" si="142"/>
        <v>2413.2662399999999</v>
      </c>
      <c r="D122" s="30"/>
      <c r="E122" s="30">
        <f t="shared" si="163"/>
        <v>2413.2662399999999</v>
      </c>
      <c r="F122" s="30">
        <f t="shared" si="143"/>
        <v>2413.2662400000004</v>
      </c>
      <c r="G122" s="27">
        <f t="shared" si="196"/>
        <v>100.00000000000003</v>
      </c>
      <c r="H122" s="30"/>
      <c r="I122" s="30"/>
      <c r="J122" s="30"/>
      <c r="K122" s="30"/>
      <c r="L122" s="111"/>
      <c r="M122" s="111"/>
      <c r="N122" s="111"/>
      <c r="O122" s="111"/>
      <c r="P122" s="111"/>
      <c r="Q122" s="111"/>
      <c r="R122" s="111"/>
      <c r="S122" s="26"/>
      <c r="T122" s="81"/>
      <c r="U122" s="81"/>
      <c r="V122" s="81"/>
      <c r="W122" s="26"/>
      <c r="X122" s="81"/>
      <c r="Y122" s="81"/>
      <c r="Z122" s="81"/>
      <c r="AA122" s="26"/>
      <c r="AB122" s="81"/>
      <c r="AC122" s="81"/>
      <c r="AD122" s="81"/>
      <c r="AE122" s="26"/>
      <c r="AF122" s="26"/>
      <c r="AG122" s="111"/>
      <c r="AH122" s="111"/>
      <c r="AI122" s="111"/>
      <c r="AJ122" s="111"/>
      <c r="AK122" s="111"/>
      <c r="AL122" s="111"/>
      <c r="AM122" s="111"/>
      <c r="AN122" s="81"/>
      <c r="AO122" s="81"/>
      <c r="AP122" s="81"/>
      <c r="AQ122" s="26"/>
      <c r="AR122" s="26"/>
      <c r="AS122" s="81"/>
      <c r="AT122" s="81"/>
      <c r="AU122" s="26"/>
      <c r="AV122" s="26"/>
      <c r="AW122" s="81"/>
      <c r="AX122" s="81"/>
      <c r="AY122" s="26"/>
      <c r="AZ122" s="26"/>
      <c r="BA122" s="81"/>
      <c r="BB122" s="81"/>
      <c r="BC122" s="26"/>
      <c r="BD122" s="26"/>
      <c r="BE122" s="81"/>
      <c r="BF122" s="81"/>
      <c r="BG122" s="26"/>
      <c r="BH122" s="81"/>
      <c r="BI122" s="81"/>
      <c r="BJ122" s="81"/>
      <c r="BK122" s="26"/>
      <c r="BL122" s="81"/>
      <c r="BM122" s="81"/>
      <c r="BN122" s="81"/>
      <c r="BO122" s="26"/>
      <c r="BP122" s="26"/>
      <c r="BQ122" s="81"/>
      <c r="BR122" s="81"/>
      <c r="BS122" s="26"/>
      <c r="BT122" s="26"/>
      <c r="BU122" s="81"/>
      <c r="BV122" s="81"/>
      <c r="BW122" s="26"/>
      <c r="BX122" s="26"/>
      <c r="BY122" s="81"/>
      <c r="BZ122" s="81"/>
      <c r="CA122" s="26"/>
      <c r="CB122" s="26"/>
      <c r="CC122" s="81"/>
      <c r="CD122" s="81"/>
      <c r="CE122" s="26"/>
      <c r="CF122" s="26"/>
      <c r="CG122" s="81"/>
      <c r="CH122" s="81"/>
      <c r="CI122" s="26"/>
      <c r="CJ122" s="81"/>
      <c r="CK122" s="81"/>
      <c r="CL122" s="81"/>
      <c r="CM122" s="26"/>
      <c r="CN122" s="26"/>
      <c r="CO122" s="81"/>
      <c r="CP122" s="81"/>
      <c r="CQ122" s="26"/>
      <c r="CR122" s="26"/>
      <c r="CS122" s="81"/>
      <c r="CT122" s="81"/>
      <c r="CU122" s="326"/>
      <c r="CV122" s="326"/>
      <c r="CW122" s="81"/>
      <c r="CX122" s="81"/>
      <c r="CY122" s="26"/>
      <c r="CZ122" s="26"/>
      <c r="DA122" s="81"/>
      <c r="DB122" s="81"/>
      <c r="DC122" s="26"/>
      <c r="DD122" s="26"/>
      <c r="DE122" s="81"/>
      <c r="DF122" s="81"/>
      <c r="DG122" s="26"/>
      <c r="DH122" s="26"/>
      <c r="DI122" s="326"/>
      <c r="DJ122" s="81"/>
      <c r="DK122" s="26"/>
      <c r="DL122" s="26"/>
      <c r="DM122" s="81"/>
      <c r="DN122" s="81"/>
      <c r="DO122" s="26"/>
      <c r="DP122" s="26"/>
      <c r="DQ122" s="81"/>
      <c r="DR122" s="81"/>
      <c r="DS122" s="26"/>
      <c r="DT122" s="26"/>
      <c r="DU122" s="81"/>
      <c r="DV122" s="81"/>
      <c r="DW122" s="26"/>
      <c r="DX122" s="26"/>
      <c r="DY122" s="81"/>
      <c r="DZ122" s="81"/>
      <c r="EA122" s="26"/>
      <c r="EB122" s="26"/>
      <c r="EC122" s="81"/>
      <c r="ED122" s="81"/>
      <c r="EE122" s="26"/>
      <c r="EF122" s="81"/>
      <c r="EG122" s="81"/>
      <c r="EH122" s="81"/>
      <c r="EI122" s="26"/>
      <c r="EJ122" s="81"/>
      <c r="EK122" s="81"/>
      <c r="EL122" s="81"/>
      <c r="EM122" s="26"/>
      <c r="EN122" s="81"/>
      <c r="EO122" s="81"/>
      <c r="EP122" s="81"/>
      <c r="EQ122" s="26"/>
      <c r="ER122" s="26"/>
      <c r="ES122" s="81"/>
      <c r="ET122" s="81"/>
      <c r="EU122" s="26"/>
      <c r="EV122" s="26"/>
      <c r="EW122" s="81"/>
      <c r="EX122" s="81"/>
      <c r="EY122" s="26"/>
      <c r="EZ122" s="26"/>
      <c r="FA122" s="81"/>
      <c r="FB122" s="81"/>
      <c r="FC122" s="26"/>
      <c r="FD122" s="26"/>
      <c r="FE122" s="81"/>
      <c r="FF122" s="81"/>
      <c r="FG122" s="26"/>
      <c r="FH122" s="81"/>
      <c r="FI122" s="81"/>
      <c r="FJ122" s="81"/>
      <c r="FK122" s="26"/>
      <c r="FL122" s="81"/>
      <c r="FM122" s="81"/>
      <c r="FN122" s="81"/>
      <c r="FO122" s="26"/>
      <c r="FP122" s="81"/>
      <c r="FQ122" s="326">
        <v>2413.2662399999999</v>
      </c>
      <c r="FR122" s="326">
        <v>2413.2662400000004</v>
      </c>
      <c r="FS122" s="26">
        <f t="shared" si="208"/>
        <v>100.00000000000003</v>
      </c>
      <c r="FT122" s="81"/>
      <c r="FU122" s="81"/>
      <c r="FV122" s="81"/>
      <c r="FW122" s="26"/>
      <c r="FX122" s="81"/>
      <c r="FY122" s="81"/>
      <c r="FZ122" s="81"/>
      <c r="GA122" s="26"/>
      <c r="GB122" s="81"/>
      <c r="GC122" s="81"/>
      <c r="GD122" s="81"/>
      <c r="GE122" s="26"/>
      <c r="GF122" s="81"/>
      <c r="GG122" s="81"/>
      <c r="GH122" s="81"/>
      <c r="GI122" s="26"/>
      <c r="GJ122" s="81"/>
      <c r="GK122" s="81"/>
      <c r="GL122" s="81"/>
      <c r="GM122" s="26"/>
      <c r="GN122" s="81"/>
      <c r="GO122" s="81"/>
      <c r="GP122" s="81"/>
      <c r="GQ122" s="26"/>
      <c r="GR122" s="81"/>
      <c r="GS122" s="81"/>
      <c r="GT122" s="81"/>
      <c r="GU122" s="26"/>
      <c r="GV122" s="81"/>
      <c r="GW122" s="326"/>
      <c r="GX122" s="81"/>
      <c r="GY122" s="26"/>
      <c r="GZ122" s="81"/>
      <c r="HA122" s="326"/>
      <c r="HB122" s="81"/>
      <c r="HC122" s="26"/>
      <c r="HD122" s="81"/>
      <c r="HE122" s="326"/>
      <c r="HF122" s="81"/>
      <c r="HG122" s="26"/>
      <c r="HH122" s="81"/>
      <c r="HI122" s="326"/>
      <c r="HJ122" s="81"/>
      <c r="HK122" s="26"/>
      <c r="HL122" s="81"/>
      <c r="HM122" s="326"/>
      <c r="HN122" s="81"/>
      <c r="HO122" s="26"/>
      <c r="HP122" s="81"/>
      <c r="HQ122" s="326"/>
      <c r="HR122" s="81"/>
      <c r="HS122" s="26"/>
      <c r="HT122" s="81"/>
      <c r="HU122" s="326"/>
      <c r="HV122" s="81"/>
      <c r="HW122" s="26"/>
      <c r="HX122" s="81"/>
      <c r="HY122" s="326"/>
      <c r="HZ122" s="81"/>
      <c r="IA122" s="26"/>
      <c r="IB122" s="81"/>
      <c r="IC122" s="326"/>
      <c r="ID122" s="81"/>
      <c r="IE122" s="26"/>
      <c r="IF122" s="81"/>
      <c r="IG122" s="326"/>
      <c r="IH122" s="81"/>
      <c r="II122" s="26"/>
      <c r="IJ122" s="81"/>
      <c r="IK122" s="326"/>
      <c r="IL122" s="81"/>
      <c r="IM122" s="26"/>
      <c r="IN122" s="81"/>
      <c r="IO122" s="326"/>
      <c r="IP122" s="81"/>
      <c r="IQ122" s="26"/>
      <c r="IR122" s="81"/>
      <c r="IS122" s="326"/>
      <c r="IT122" s="81"/>
      <c r="IU122" s="26"/>
      <c r="IV122" s="81"/>
      <c r="IW122" s="326"/>
      <c r="IX122" s="81"/>
      <c r="IY122" s="26"/>
      <c r="IZ122" s="81"/>
      <c r="JA122" s="326"/>
      <c r="JB122" s="81"/>
      <c r="JC122" s="26"/>
      <c r="JD122" s="81"/>
      <c r="JE122" s="81"/>
      <c r="JF122" s="81"/>
      <c r="JG122" s="26"/>
      <c r="JH122" s="81"/>
      <c r="JI122" s="326"/>
      <c r="JJ122" s="81"/>
      <c r="JK122" s="26"/>
      <c r="JL122" s="81"/>
      <c r="JM122" s="326"/>
      <c r="JN122" s="81"/>
      <c r="JO122" s="26"/>
      <c r="JP122" s="81"/>
      <c r="JQ122" s="326"/>
      <c r="JR122" s="81"/>
      <c r="JS122" s="26"/>
      <c r="JT122" s="81"/>
      <c r="JU122" s="326"/>
      <c r="JV122" s="81"/>
      <c r="JW122" s="26"/>
      <c r="JX122" s="81"/>
      <c r="JY122" s="326"/>
      <c r="JZ122" s="81"/>
      <c r="KA122" s="26"/>
      <c r="KB122" s="81"/>
      <c r="KC122" s="326"/>
      <c r="KD122" s="81"/>
      <c r="KE122" s="26"/>
      <c r="KF122" s="81"/>
      <c r="KG122" s="326"/>
      <c r="KH122" s="81"/>
      <c r="KI122" s="26"/>
      <c r="KJ122" s="81"/>
      <c r="KK122" s="326"/>
      <c r="KL122" s="81"/>
      <c r="KM122" s="26"/>
      <c r="KN122" s="81"/>
      <c r="KO122" s="326"/>
      <c r="KP122" s="81"/>
      <c r="KQ122" s="26"/>
      <c r="KR122" s="81"/>
      <c r="KS122" s="326"/>
      <c r="KT122" s="81"/>
      <c r="KU122" s="26"/>
      <c r="KV122" s="81"/>
      <c r="KW122" s="326"/>
      <c r="KX122" s="81"/>
      <c r="KY122" s="26"/>
      <c r="KZ122" s="81"/>
      <c r="LA122" s="326"/>
      <c r="LB122" s="81"/>
      <c r="LC122" s="26"/>
      <c r="LD122" s="81"/>
      <c r="LE122" s="326"/>
      <c r="LF122" s="81"/>
      <c r="LG122" s="26"/>
      <c r="LH122" s="81"/>
      <c r="LI122" s="326"/>
      <c r="LJ122" s="81"/>
      <c r="LK122" s="26"/>
      <c r="LL122" s="81"/>
      <c r="LM122" s="326"/>
      <c r="LN122" s="81"/>
      <c r="LO122" s="26"/>
      <c r="LP122" s="81"/>
      <c r="LQ122" s="326"/>
      <c r="LR122" s="81"/>
      <c r="LS122" s="26"/>
      <c r="LT122" s="81"/>
      <c r="LU122" s="326"/>
      <c r="LV122" s="81"/>
      <c r="LW122" s="26"/>
      <c r="LX122" s="81"/>
      <c r="LY122" s="326"/>
      <c r="LZ122" s="81"/>
      <c r="MA122" s="26"/>
    </row>
    <row r="123" spans="1:339" ht="15.75" x14ac:dyDescent="0.25">
      <c r="A123" s="22" t="s">
        <v>258</v>
      </c>
      <c r="B123" s="30">
        <f t="shared" si="194"/>
        <v>0</v>
      </c>
      <c r="C123" s="30">
        <f t="shared" si="142"/>
        <v>11510.561299999999</v>
      </c>
      <c r="D123" s="30">
        <f t="shared" si="162"/>
        <v>0</v>
      </c>
      <c r="E123" s="30">
        <f t="shared" si="163"/>
        <v>11510.561299999999</v>
      </c>
      <c r="F123" s="30">
        <f t="shared" si="143"/>
        <v>11510.561300000001</v>
      </c>
      <c r="G123" s="27">
        <f t="shared" si="196"/>
        <v>100.00000000000003</v>
      </c>
      <c r="H123" s="30"/>
      <c r="I123" s="30"/>
      <c r="J123" s="30"/>
      <c r="K123" s="30"/>
      <c r="L123" s="111"/>
      <c r="M123" s="111"/>
      <c r="N123" s="111"/>
      <c r="O123" s="111"/>
      <c r="P123" s="111"/>
      <c r="Q123" s="111"/>
      <c r="R123" s="111"/>
      <c r="S123" s="26"/>
      <c r="T123" s="81"/>
      <c r="U123" s="81"/>
      <c r="V123" s="81"/>
      <c r="W123" s="26"/>
      <c r="X123" s="81"/>
      <c r="Y123" s="81"/>
      <c r="Z123" s="81"/>
      <c r="AA123" s="26"/>
      <c r="AB123" s="81"/>
      <c r="AC123" s="81"/>
      <c r="AD123" s="81"/>
      <c r="AE123" s="26"/>
      <c r="AF123" s="26"/>
      <c r="AG123" s="111"/>
      <c r="AH123" s="111"/>
      <c r="AI123" s="111"/>
      <c r="AJ123" s="111"/>
      <c r="AK123" s="111"/>
      <c r="AL123" s="111"/>
      <c r="AM123" s="111"/>
      <c r="AN123" s="81"/>
      <c r="AO123" s="81"/>
      <c r="AP123" s="81"/>
      <c r="AQ123" s="26"/>
      <c r="AR123" s="26"/>
      <c r="AS123" s="81"/>
      <c r="AT123" s="81"/>
      <c r="AU123" s="26"/>
      <c r="AV123" s="26"/>
      <c r="AW123" s="81"/>
      <c r="AX123" s="81"/>
      <c r="AY123" s="26"/>
      <c r="AZ123" s="26"/>
      <c r="BA123" s="81"/>
      <c r="BB123" s="81"/>
      <c r="BC123" s="26"/>
      <c r="BD123" s="26"/>
      <c r="BE123" s="81"/>
      <c r="BF123" s="81"/>
      <c r="BG123" s="26"/>
      <c r="BH123" s="81"/>
      <c r="BI123" s="81"/>
      <c r="BJ123" s="81"/>
      <c r="BK123" s="26"/>
      <c r="BL123" s="81"/>
      <c r="BM123" s="81"/>
      <c r="BN123" s="81"/>
      <c r="BO123" s="26"/>
      <c r="BP123" s="26"/>
      <c r="BQ123" s="81"/>
      <c r="BR123" s="81"/>
      <c r="BS123" s="26"/>
      <c r="BT123" s="26"/>
      <c r="BU123" s="81"/>
      <c r="BV123" s="81"/>
      <c r="BW123" s="26"/>
      <c r="BX123" s="26"/>
      <c r="BY123" s="81"/>
      <c r="BZ123" s="81"/>
      <c r="CA123" s="26"/>
      <c r="CB123" s="26"/>
      <c r="CC123" s="81"/>
      <c r="CD123" s="81"/>
      <c r="CE123" s="26"/>
      <c r="CF123" s="26"/>
      <c r="CG123" s="81"/>
      <c r="CH123" s="81"/>
      <c r="CI123" s="26"/>
      <c r="CJ123" s="81"/>
      <c r="CK123" s="81"/>
      <c r="CL123" s="81"/>
      <c r="CM123" s="26"/>
      <c r="CN123" s="26"/>
      <c r="CO123" s="81"/>
      <c r="CP123" s="81"/>
      <c r="CQ123" s="26"/>
      <c r="CR123" s="26"/>
      <c r="CS123" s="81"/>
      <c r="CT123" s="81"/>
      <c r="CU123" s="326"/>
      <c r="CV123" s="326"/>
      <c r="CW123" s="81"/>
      <c r="CX123" s="81"/>
      <c r="CY123" s="26"/>
      <c r="CZ123" s="26"/>
      <c r="DA123" s="81"/>
      <c r="DB123" s="81"/>
      <c r="DC123" s="26"/>
      <c r="DD123" s="26"/>
      <c r="DE123" s="81"/>
      <c r="DF123" s="81"/>
      <c r="DG123" s="26"/>
      <c r="DH123" s="26"/>
      <c r="DI123" s="81"/>
      <c r="DJ123" s="81"/>
      <c r="DK123" s="26"/>
      <c r="DL123" s="26"/>
      <c r="DM123" s="81"/>
      <c r="DN123" s="81"/>
      <c r="DO123" s="26"/>
      <c r="DP123" s="26"/>
      <c r="DQ123" s="81"/>
      <c r="DR123" s="81"/>
      <c r="DS123" s="26"/>
      <c r="DT123" s="26"/>
      <c r="DU123" s="81"/>
      <c r="DV123" s="81"/>
      <c r="DW123" s="26"/>
      <c r="DX123" s="26"/>
      <c r="DY123" s="81"/>
      <c r="DZ123" s="81"/>
      <c r="EA123" s="26"/>
      <c r="EB123" s="26"/>
      <c r="EC123" s="81"/>
      <c r="ED123" s="81"/>
      <c r="EE123" s="26"/>
      <c r="EF123" s="81"/>
      <c r="EG123" s="81"/>
      <c r="EH123" s="81"/>
      <c r="EI123" s="26"/>
      <c r="EJ123" s="81"/>
      <c r="EK123" s="81"/>
      <c r="EL123" s="81"/>
      <c r="EM123" s="26"/>
      <c r="EN123" s="81"/>
      <c r="EO123" s="81"/>
      <c r="EP123" s="81"/>
      <c r="EQ123" s="26"/>
      <c r="ER123" s="26"/>
      <c r="ES123" s="81"/>
      <c r="ET123" s="81"/>
      <c r="EU123" s="26"/>
      <c r="EV123" s="26"/>
      <c r="EW123" s="81"/>
      <c r="EX123" s="81"/>
      <c r="EY123" s="26"/>
      <c r="EZ123" s="26"/>
      <c r="FA123" s="81"/>
      <c r="FB123" s="81"/>
      <c r="FC123" s="26"/>
      <c r="FD123" s="26"/>
      <c r="FE123" s="81"/>
      <c r="FF123" s="81"/>
      <c r="FG123" s="26"/>
      <c r="FH123" s="81"/>
      <c r="FI123" s="81"/>
      <c r="FJ123" s="81"/>
      <c r="FK123" s="26"/>
      <c r="FL123" s="81"/>
      <c r="FM123" s="81"/>
      <c r="FN123" s="81"/>
      <c r="FO123" s="26"/>
      <c r="FP123" s="81"/>
      <c r="FQ123" s="326">
        <v>11510.561299999999</v>
      </c>
      <c r="FR123" s="326">
        <v>11510.561300000001</v>
      </c>
      <c r="FS123" s="26">
        <f t="shared" si="208"/>
        <v>100.00000000000003</v>
      </c>
      <c r="FT123" s="81"/>
      <c r="FU123" s="81"/>
      <c r="FV123" s="81"/>
      <c r="FW123" s="26"/>
      <c r="FX123" s="81"/>
      <c r="FY123" s="81"/>
      <c r="FZ123" s="81"/>
      <c r="GA123" s="26"/>
      <c r="GB123" s="81"/>
      <c r="GC123" s="81"/>
      <c r="GD123" s="81"/>
      <c r="GE123" s="26"/>
      <c r="GF123" s="81"/>
      <c r="GG123" s="81"/>
      <c r="GH123" s="81"/>
      <c r="GI123" s="26"/>
      <c r="GJ123" s="81"/>
      <c r="GK123" s="81"/>
      <c r="GL123" s="81"/>
      <c r="GM123" s="26"/>
      <c r="GN123" s="81"/>
      <c r="GO123" s="81"/>
      <c r="GP123" s="81"/>
      <c r="GQ123" s="26"/>
      <c r="GR123" s="81"/>
      <c r="GS123" s="81"/>
      <c r="GT123" s="81"/>
      <c r="GU123" s="26"/>
      <c r="GV123" s="81"/>
      <c r="GW123" s="81"/>
      <c r="GX123" s="81"/>
      <c r="GY123" s="26"/>
      <c r="GZ123" s="81"/>
      <c r="HA123" s="81"/>
      <c r="HB123" s="81"/>
      <c r="HC123" s="26"/>
      <c r="HD123" s="81"/>
      <c r="HE123" s="81"/>
      <c r="HF123" s="81"/>
      <c r="HG123" s="26"/>
      <c r="HH123" s="81"/>
      <c r="HI123" s="81"/>
      <c r="HJ123" s="81"/>
      <c r="HK123" s="26"/>
      <c r="HL123" s="81"/>
      <c r="HM123" s="81"/>
      <c r="HN123" s="81"/>
      <c r="HO123" s="26"/>
      <c r="HP123" s="81"/>
      <c r="HQ123" s="81"/>
      <c r="HR123" s="81"/>
      <c r="HS123" s="26"/>
      <c r="HT123" s="81"/>
      <c r="HU123" s="81"/>
      <c r="HV123" s="81"/>
      <c r="HW123" s="26"/>
      <c r="HX123" s="81"/>
      <c r="HY123" s="81"/>
      <c r="HZ123" s="81"/>
      <c r="IA123" s="26"/>
      <c r="IB123" s="81"/>
      <c r="IC123" s="81"/>
      <c r="ID123" s="81"/>
      <c r="IE123" s="26"/>
      <c r="IF123" s="81"/>
      <c r="IG123" s="81"/>
      <c r="IH123" s="81"/>
      <c r="II123" s="26"/>
      <c r="IJ123" s="81"/>
      <c r="IK123" s="81"/>
      <c r="IL123" s="81"/>
      <c r="IM123" s="26"/>
      <c r="IN123" s="81"/>
      <c r="IO123" s="81"/>
      <c r="IP123" s="81"/>
      <c r="IQ123" s="26"/>
      <c r="IR123" s="81"/>
      <c r="IS123" s="81"/>
      <c r="IT123" s="81"/>
      <c r="IU123" s="26"/>
      <c r="IV123" s="81"/>
      <c r="IW123" s="81"/>
      <c r="IX123" s="81"/>
      <c r="IY123" s="26"/>
      <c r="IZ123" s="81"/>
      <c r="JA123" s="81"/>
      <c r="JB123" s="81"/>
      <c r="JC123" s="26"/>
      <c r="JD123" s="81"/>
      <c r="JE123" s="81"/>
      <c r="JF123" s="81"/>
      <c r="JG123" s="26"/>
      <c r="JH123" s="81"/>
      <c r="JI123" s="81"/>
      <c r="JJ123" s="81"/>
      <c r="JK123" s="26"/>
      <c r="JL123" s="81"/>
      <c r="JM123" s="81"/>
      <c r="JN123" s="81"/>
      <c r="JO123" s="26"/>
      <c r="JP123" s="81"/>
      <c r="JQ123" s="81"/>
      <c r="JR123" s="81"/>
      <c r="JS123" s="26"/>
      <c r="JT123" s="81"/>
      <c r="JU123" s="81"/>
      <c r="JV123" s="81"/>
      <c r="JW123" s="26"/>
      <c r="JX123" s="81"/>
      <c r="JY123" s="81"/>
      <c r="JZ123" s="81"/>
      <c r="KA123" s="26"/>
      <c r="KB123" s="81"/>
      <c r="KC123" s="81"/>
      <c r="KD123" s="81"/>
      <c r="KE123" s="26"/>
      <c r="KF123" s="81"/>
      <c r="KG123" s="81"/>
      <c r="KH123" s="81"/>
      <c r="KI123" s="26"/>
      <c r="KJ123" s="81"/>
      <c r="KK123" s="81"/>
      <c r="KL123" s="81"/>
      <c r="KM123" s="26"/>
      <c r="KN123" s="81"/>
      <c r="KO123" s="81"/>
      <c r="KP123" s="81"/>
      <c r="KQ123" s="26"/>
      <c r="KR123" s="81"/>
      <c r="KS123" s="81"/>
      <c r="KT123" s="81"/>
      <c r="KU123" s="26"/>
      <c r="KV123" s="81"/>
      <c r="KW123" s="81"/>
      <c r="KX123" s="81"/>
      <c r="KY123" s="26"/>
      <c r="KZ123" s="81"/>
      <c r="LA123" s="81"/>
      <c r="LB123" s="81"/>
      <c r="LC123" s="26"/>
      <c r="LD123" s="81"/>
      <c r="LE123" s="81"/>
      <c r="LF123" s="81"/>
      <c r="LG123" s="26"/>
      <c r="LH123" s="81"/>
      <c r="LI123" s="81"/>
      <c r="LJ123" s="81"/>
      <c r="LK123" s="26"/>
      <c r="LL123" s="81"/>
      <c r="LM123" s="81"/>
      <c r="LN123" s="81"/>
      <c r="LO123" s="26"/>
      <c r="LP123" s="81"/>
      <c r="LQ123" s="81"/>
      <c r="LR123" s="81"/>
      <c r="LS123" s="26"/>
      <c r="LT123" s="81"/>
      <c r="LU123" s="81"/>
      <c r="LV123" s="81"/>
      <c r="LW123" s="26"/>
      <c r="LX123" s="81"/>
      <c r="LY123" s="81"/>
      <c r="LZ123" s="81"/>
      <c r="MA123" s="26"/>
    </row>
    <row r="124" spans="1:339" ht="15.75" x14ac:dyDescent="0.25">
      <c r="A124" s="22" t="s">
        <v>259</v>
      </c>
      <c r="B124" s="30">
        <f t="shared" si="194"/>
        <v>0</v>
      </c>
      <c r="C124" s="30">
        <f t="shared" si="142"/>
        <v>0</v>
      </c>
      <c r="D124" s="30">
        <f t="shared" si="162"/>
        <v>0</v>
      </c>
      <c r="E124" s="30">
        <f t="shared" si="163"/>
        <v>0</v>
      </c>
      <c r="F124" s="30">
        <f t="shared" si="143"/>
        <v>0</v>
      </c>
      <c r="G124" s="27"/>
      <c r="H124" s="30"/>
      <c r="I124" s="30"/>
      <c r="J124" s="30"/>
      <c r="K124" s="30"/>
      <c r="L124" s="111"/>
      <c r="M124" s="111"/>
      <c r="N124" s="111"/>
      <c r="O124" s="111"/>
      <c r="P124" s="111"/>
      <c r="Q124" s="111"/>
      <c r="R124" s="111"/>
      <c r="S124" s="26"/>
      <c r="T124" s="81"/>
      <c r="U124" s="81"/>
      <c r="V124" s="81"/>
      <c r="W124" s="26"/>
      <c r="X124" s="81"/>
      <c r="Y124" s="81"/>
      <c r="Z124" s="81"/>
      <c r="AA124" s="26"/>
      <c r="AB124" s="81"/>
      <c r="AC124" s="81"/>
      <c r="AD124" s="81"/>
      <c r="AE124" s="26"/>
      <c r="AF124" s="26"/>
      <c r="AG124" s="111"/>
      <c r="AH124" s="111"/>
      <c r="AI124" s="111"/>
      <c r="AJ124" s="111"/>
      <c r="AK124" s="111"/>
      <c r="AL124" s="111"/>
      <c r="AM124" s="111"/>
      <c r="AN124" s="81"/>
      <c r="AO124" s="81"/>
      <c r="AP124" s="81"/>
      <c r="AQ124" s="26"/>
      <c r="AR124" s="26"/>
      <c r="AS124" s="81"/>
      <c r="AT124" s="81"/>
      <c r="AU124" s="26"/>
      <c r="AV124" s="26"/>
      <c r="AW124" s="81"/>
      <c r="AX124" s="81"/>
      <c r="AY124" s="26"/>
      <c r="AZ124" s="26"/>
      <c r="BA124" s="81"/>
      <c r="BB124" s="81"/>
      <c r="BC124" s="26"/>
      <c r="BD124" s="26"/>
      <c r="BE124" s="81"/>
      <c r="BF124" s="81"/>
      <c r="BG124" s="26"/>
      <c r="BH124" s="81"/>
      <c r="BI124" s="81"/>
      <c r="BJ124" s="81"/>
      <c r="BK124" s="26"/>
      <c r="BL124" s="81"/>
      <c r="BM124" s="81"/>
      <c r="BN124" s="81"/>
      <c r="BO124" s="26"/>
      <c r="BP124" s="26"/>
      <c r="BQ124" s="81"/>
      <c r="BR124" s="81"/>
      <c r="BS124" s="26"/>
      <c r="BT124" s="26"/>
      <c r="BU124" s="81"/>
      <c r="BV124" s="81"/>
      <c r="BW124" s="26"/>
      <c r="BX124" s="26"/>
      <c r="BY124" s="81"/>
      <c r="BZ124" s="81"/>
      <c r="CA124" s="26"/>
      <c r="CB124" s="26"/>
      <c r="CC124" s="81"/>
      <c r="CD124" s="81"/>
      <c r="CE124" s="26"/>
      <c r="CF124" s="26"/>
      <c r="CG124" s="81"/>
      <c r="CH124" s="81"/>
      <c r="CI124" s="26"/>
      <c r="CJ124" s="81"/>
      <c r="CK124" s="81"/>
      <c r="CL124" s="81"/>
      <c r="CM124" s="26"/>
      <c r="CN124" s="26"/>
      <c r="CO124" s="81"/>
      <c r="CP124" s="81"/>
      <c r="CQ124" s="26"/>
      <c r="CR124" s="26"/>
      <c r="CS124" s="81"/>
      <c r="CT124" s="81"/>
      <c r="CU124" s="326"/>
      <c r="CV124" s="326"/>
      <c r="CW124" s="81"/>
      <c r="CX124" s="81"/>
      <c r="CY124" s="26"/>
      <c r="CZ124" s="26"/>
      <c r="DA124" s="81"/>
      <c r="DB124" s="81"/>
      <c r="DC124" s="26"/>
      <c r="DD124" s="26"/>
      <c r="DE124" s="81"/>
      <c r="DF124" s="81"/>
      <c r="DG124" s="26"/>
      <c r="DH124" s="26"/>
      <c r="DI124" s="81"/>
      <c r="DJ124" s="81"/>
      <c r="DK124" s="26"/>
      <c r="DL124" s="26"/>
      <c r="DM124" s="81"/>
      <c r="DN124" s="81"/>
      <c r="DO124" s="26"/>
      <c r="DP124" s="26"/>
      <c r="DQ124" s="81"/>
      <c r="DR124" s="81"/>
      <c r="DS124" s="26"/>
      <c r="DT124" s="26"/>
      <c r="DU124" s="81"/>
      <c r="DV124" s="81"/>
      <c r="DW124" s="26"/>
      <c r="DX124" s="26"/>
      <c r="DY124" s="81"/>
      <c r="DZ124" s="81"/>
      <c r="EA124" s="26"/>
      <c r="EB124" s="26"/>
      <c r="EC124" s="81"/>
      <c r="ED124" s="81"/>
      <c r="EE124" s="26"/>
      <c r="EF124" s="81"/>
      <c r="EG124" s="81"/>
      <c r="EH124" s="81"/>
      <c r="EI124" s="26"/>
      <c r="EJ124" s="81"/>
      <c r="EK124" s="81"/>
      <c r="EL124" s="81"/>
      <c r="EM124" s="26"/>
      <c r="EN124" s="81"/>
      <c r="EO124" s="81"/>
      <c r="EP124" s="81"/>
      <c r="EQ124" s="26"/>
      <c r="ER124" s="26"/>
      <c r="ES124" s="81"/>
      <c r="ET124" s="81"/>
      <c r="EU124" s="26"/>
      <c r="EV124" s="26"/>
      <c r="EW124" s="81"/>
      <c r="EX124" s="81"/>
      <c r="EY124" s="26"/>
      <c r="EZ124" s="26"/>
      <c r="FA124" s="81"/>
      <c r="FB124" s="81"/>
      <c r="FC124" s="26"/>
      <c r="FD124" s="26"/>
      <c r="FE124" s="81"/>
      <c r="FF124" s="81"/>
      <c r="FG124" s="26"/>
      <c r="FH124" s="81"/>
      <c r="FI124" s="81"/>
      <c r="FJ124" s="81"/>
      <c r="FK124" s="26"/>
      <c r="FL124" s="81"/>
      <c r="FM124" s="81"/>
      <c r="FN124" s="81"/>
      <c r="FO124" s="26"/>
      <c r="FP124" s="81"/>
      <c r="FQ124" s="326"/>
      <c r="FR124" s="326"/>
      <c r="FS124" s="26"/>
      <c r="FT124" s="81"/>
      <c r="FU124" s="81"/>
      <c r="FV124" s="81"/>
      <c r="FW124" s="26"/>
      <c r="FX124" s="81"/>
      <c r="FY124" s="81"/>
      <c r="FZ124" s="81"/>
      <c r="GA124" s="26"/>
      <c r="GB124" s="81"/>
      <c r="GC124" s="81"/>
      <c r="GD124" s="81"/>
      <c r="GE124" s="26"/>
      <c r="GF124" s="81"/>
      <c r="GG124" s="81"/>
      <c r="GH124" s="81"/>
      <c r="GI124" s="26"/>
      <c r="GJ124" s="81"/>
      <c r="GK124" s="81"/>
      <c r="GL124" s="81"/>
      <c r="GM124" s="26"/>
      <c r="GN124" s="81"/>
      <c r="GO124" s="81"/>
      <c r="GP124" s="81"/>
      <c r="GQ124" s="26"/>
      <c r="GR124" s="81"/>
      <c r="GS124" s="81"/>
      <c r="GT124" s="81"/>
      <c r="GU124" s="26"/>
      <c r="GV124" s="81"/>
      <c r="GW124" s="81"/>
      <c r="GX124" s="81"/>
      <c r="GY124" s="26"/>
      <c r="GZ124" s="81"/>
      <c r="HA124" s="81"/>
      <c r="HB124" s="81"/>
      <c r="HC124" s="26"/>
      <c r="HD124" s="81"/>
      <c r="HE124" s="81"/>
      <c r="HF124" s="81"/>
      <c r="HG124" s="26"/>
      <c r="HH124" s="81"/>
      <c r="HI124" s="81"/>
      <c r="HJ124" s="81"/>
      <c r="HK124" s="26"/>
      <c r="HL124" s="81"/>
      <c r="HM124" s="81"/>
      <c r="HN124" s="81"/>
      <c r="HO124" s="26"/>
      <c r="HP124" s="81"/>
      <c r="HQ124" s="81"/>
      <c r="HR124" s="81"/>
      <c r="HS124" s="26"/>
      <c r="HT124" s="81"/>
      <c r="HU124" s="81"/>
      <c r="HV124" s="81"/>
      <c r="HW124" s="26"/>
      <c r="HX124" s="81"/>
      <c r="HY124" s="81"/>
      <c r="HZ124" s="81"/>
      <c r="IA124" s="26"/>
      <c r="IB124" s="81"/>
      <c r="IC124" s="81"/>
      <c r="ID124" s="81"/>
      <c r="IE124" s="26"/>
      <c r="IF124" s="81"/>
      <c r="IG124" s="81"/>
      <c r="IH124" s="81"/>
      <c r="II124" s="26"/>
      <c r="IJ124" s="81"/>
      <c r="IK124" s="81"/>
      <c r="IL124" s="81"/>
      <c r="IM124" s="26"/>
      <c r="IN124" s="81"/>
      <c r="IO124" s="81"/>
      <c r="IP124" s="81"/>
      <c r="IQ124" s="26"/>
      <c r="IR124" s="81"/>
      <c r="IS124" s="81"/>
      <c r="IT124" s="81"/>
      <c r="IU124" s="26"/>
      <c r="IV124" s="81"/>
      <c r="IW124" s="81"/>
      <c r="IX124" s="81"/>
      <c r="IY124" s="26"/>
      <c r="IZ124" s="81"/>
      <c r="JA124" s="81"/>
      <c r="JB124" s="81"/>
      <c r="JC124" s="26"/>
      <c r="JD124" s="81"/>
      <c r="JE124" s="81"/>
      <c r="JF124" s="81"/>
      <c r="JG124" s="26"/>
      <c r="JH124" s="81"/>
      <c r="JI124" s="81"/>
      <c r="JJ124" s="81"/>
      <c r="JK124" s="26"/>
      <c r="JL124" s="81"/>
      <c r="JM124" s="81"/>
      <c r="JN124" s="81"/>
      <c r="JO124" s="26"/>
      <c r="JP124" s="81"/>
      <c r="JQ124" s="81"/>
      <c r="JR124" s="81"/>
      <c r="JS124" s="26"/>
      <c r="JT124" s="81"/>
      <c r="JU124" s="81"/>
      <c r="JV124" s="81"/>
      <c r="JW124" s="26"/>
      <c r="JX124" s="81"/>
      <c r="JY124" s="81"/>
      <c r="JZ124" s="81"/>
      <c r="KA124" s="26"/>
      <c r="KB124" s="81"/>
      <c r="KC124" s="81"/>
      <c r="KD124" s="81"/>
      <c r="KE124" s="26"/>
      <c r="KF124" s="81"/>
      <c r="KG124" s="81"/>
      <c r="KH124" s="81"/>
      <c r="KI124" s="26"/>
      <c r="KJ124" s="81"/>
      <c r="KK124" s="81"/>
      <c r="KL124" s="81"/>
      <c r="KM124" s="26"/>
      <c r="KN124" s="81"/>
      <c r="KO124" s="81"/>
      <c r="KP124" s="81"/>
      <c r="KQ124" s="26"/>
      <c r="KR124" s="81"/>
      <c r="KS124" s="81"/>
      <c r="KT124" s="81"/>
      <c r="KU124" s="26"/>
      <c r="KV124" s="81"/>
      <c r="KW124" s="81"/>
      <c r="KX124" s="81"/>
      <c r="KY124" s="26"/>
      <c r="KZ124" s="81"/>
      <c r="LA124" s="81"/>
      <c r="LB124" s="81"/>
      <c r="LC124" s="26"/>
      <c r="LD124" s="81"/>
      <c r="LE124" s="81"/>
      <c r="LF124" s="81"/>
      <c r="LG124" s="26"/>
      <c r="LH124" s="81"/>
      <c r="LI124" s="81"/>
      <c r="LJ124" s="81"/>
      <c r="LK124" s="26"/>
      <c r="LL124" s="81"/>
      <c r="LM124" s="81"/>
      <c r="LN124" s="81"/>
      <c r="LO124" s="26"/>
      <c r="LP124" s="81"/>
      <c r="LQ124" s="81"/>
      <c r="LR124" s="81"/>
      <c r="LS124" s="26"/>
      <c r="LT124" s="81"/>
      <c r="LU124" s="81"/>
      <c r="LV124" s="81"/>
      <c r="LW124" s="26"/>
      <c r="LX124" s="81"/>
      <c r="LY124" s="81"/>
      <c r="LZ124" s="81"/>
      <c r="MA124" s="26"/>
    </row>
    <row r="125" spans="1:339" ht="15.75" x14ac:dyDescent="0.25">
      <c r="A125" s="22" t="s">
        <v>443</v>
      </c>
      <c r="B125" s="30"/>
      <c r="C125" s="30">
        <f t="shared" si="142"/>
        <v>3291.8278799999998</v>
      </c>
      <c r="D125" s="30"/>
      <c r="E125" s="30">
        <f t="shared" si="163"/>
        <v>3291.8278799999998</v>
      </c>
      <c r="F125" s="30">
        <f t="shared" si="143"/>
        <v>3291.8278799999998</v>
      </c>
      <c r="G125" s="27">
        <f t="shared" si="196"/>
        <v>100</v>
      </c>
      <c r="H125" s="30"/>
      <c r="I125" s="30"/>
      <c r="J125" s="30"/>
      <c r="K125" s="30"/>
      <c r="L125" s="111"/>
      <c r="M125" s="111"/>
      <c r="N125" s="111"/>
      <c r="O125" s="111"/>
      <c r="P125" s="111"/>
      <c r="Q125" s="111"/>
      <c r="R125" s="111"/>
      <c r="S125" s="26"/>
      <c r="T125" s="81"/>
      <c r="U125" s="81"/>
      <c r="V125" s="81"/>
      <c r="W125" s="26"/>
      <c r="X125" s="81"/>
      <c r="Y125" s="81"/>
      <c r="Z125" s="81"/>
      <c r="AA125" s="26"/>
      <c r="AB125" s="81"/>
      <c r="AC125" s="81"/>
      <c r="AD125" s="81"/>
      <c r="AE125" s="26"/>
      <c r="AF125" s="26"/>
      <c r="AG125" s="111"/>
      <c r="AH125" s="111"/>
      <c r="AI125" s="111"/>
      <c r="AJ125" s="111"/>
      <c r="AK125" s="111"/>
      <c r="AL125" s="111"/>
      <c r="AM125" s="111"/>
      <c r="AN125" s="81"/>
      <c r="AO125" s="81"/>
      <c r="AP125" s="81"/>
      <c r="AQ125" s="26"/>
      <c r="AR125" s="26"/>
      <c r="AS125" s="81"/>
      <c r="AT125" s="81"/>
      <c r="AU125" s="26"/>
      <c r="AV125" s="26"/>
      <c r="AW125" s="81"/>
      <c r="AX125" s="81"/>
      <c r="AY125" s="26"/>
      <c r="AZ125" s="26"/>
      <c r="BA125" s="81"/>
      <c r="BB125" s="81"/>
      <c r="BC125" s="26"/>
      <c r="BD125" s="26"/>
      <c r="BE125" s="81"/>
      <c r="BF125" s="81"/>
      <c r="BG125" s="26"/>
      <c r="BH125" s="81"/>
      <c r="BI125" s="81"/>
      <c r="BJ125" s="81"/>
      <c r="BK125" s="26"/>
      <c r="BL125" s="81"/>
      <c r="BM125" s="81"/>
      <c r="BN125" s="81"/>
      <c r="BO125" s="26"/>
      <c r="BP125" s="26"/>
      <c r="BQ125" s="81"/>
      <c r="BR125" s="81"/>
      <c r="BS125" s="26"/>
      <c r="BT125" s="26"/>
      <c r="BU125" s="81"/>
      <c r="BV125" s="81"/>
      <c r="BW125" s="26"/>
      <c r="BX125" s="26"/>
      <c r="BY125" s="81"/>
      <c r="BZ125" s="81"/>
      <c r="CA125" s="26"/>
      <c r="CB125" s="26"/>
      <c r="CC125" s="81"/>
      <c r="CD125" s="81"/>
      <c r="CE125" s="26"/>
      <c r="CF125" s="26"/>
      <c r="CG125" s="81"/>
      <c r="CH125" s="81"/>
      <c r="CI125" s="26"/>
      <c r="CJ125" s="81"/>
      <c r="CK125" s="81"/>
      <c r="CL125" s="81"/>
      <c r="CM125" s="26"/>
      <c r="CN125" s="26"/>
      <c r="CO125" s="81"/>
      <c r="CP125" s="81"/>
      <c r="CQ125" s="26"/>
      <c r="CR125" s="26"/>
      <c r="CS125" s="81"/>
      <c r="CT125" s="81"/>
      <c r="CU125" s="326"/>
      <c r="CV125" s="326"/>
      <c r="CW125" s="81"/>
      <c r="CX125" s="81"/>
      <c r="CY125" s="26"/>
      <c r="CZ125" s="26"/>
      <c r="DA125" s="81"/>
      <c r="DB125" s="81"/>
      <c r="DC125" s="26"/>
      <c r="DD125" s="26"/>
      <c r="DE125" s="81"/>
      <c r="DF125" s="81"/>
      <c r="DG125" s="26"/>
      <c r="DH125" s="26"/>
      <c r="DI125" s="81"/>
      <c r="DJ125" s="81"/>
      <c r="DK125" s="26"/>
      <c r="DL125" s="26"/>
      <c r="DM125" s="81"/>
      <c r="DN125" s="81"/>
      <c r="DO125" s="26"/>
      <c r="DP125" s="26"/>
      <c r="DQ125" s="81"/>
      <c r="DR125" s="81"/>
      <c r="DS125" s="26"/>
      <c r="DT125" s="26"/>
      <c r="DU125" s="81"/>
      <c r="DV125" s="81"/>
      <c r="DW125" s="26"/>
      <c r="DX125" s="26"/>
      <c r="DY125" s="81"/>
      <c r="DZ125" s="81"/>
      <c r="EA125" s="26"/>
      <c r="EB125" s="26"/>
      <c r="EC125" s="81"/>
      <c r="ED125" s="81"/>
      <c r="EE125" s="26"/>
      <c r="EF125" s="81"/>
      <c r="EG125" s="81"/>
      <c r="EH125" s="81"/>
      <c r="EI125" s="26"/>
      <c r="EJ125" s="81"/>
      <c r="EK125" s="81"/>
      <c r="EL125" s="81"/>
      <c r="EM125" s="26"/>
      <c r="EN125" s="81"/>
      <c r="EO125" s="81"/>
      <c r="EP125" s="81"/>
      <c r="EQ125" s="26"/>
      <c r="ER125" s="26"/>
      <c r="ES125" s="81"/>
      <c r="ET125" s="81"/>
      <c r="EU125" s="26"/>
      <c r="EV125" s="26"/>
      <c r="EW125" s="81"/>
      <c r="EX125" s="81"/>
      <c r="EY125" s="26"/>
      <c r="EZ125" s="26"/>
      <c r="FA125" s="81"/>
      <c r="FB125" s="81"/>
      <c r="FC125" s="26"/>
      <c r="FD125" s="26"/>
      <c r="FE125" s="81"/>
      <c r="FF125" s="81"/>
      <c r="FG125" s="26"/>
      <c r="FH125" s="81"/>
      <c r="FI125" s="81"/>
      <c r="FJ125" s="81"/>
      <c r="FK125" s="26"/>
      <c r="FL125" s="81"/>
      <c r="FM125" s="81"/>
      <c r="FN125" s="81"/>
      <c r="FO125" s="26"/>
      <c r="FP125" s="81"/>
      <c r="FQ125" s="326">
        <v>3291.8278799999998</v>
      </c>
      <c r="FR125" s="326">
        <v>3291.8278799999998</v>
      </c>
      <c r="FS125" s="26">
        <f>FR125/FQ125*100</f>
        <v>100</v>
      </c>
      <c r="FT125" s="81"/>
      <c r="FU125" s="81"/>
      <c r="FV125" s="81"/>
      <c r="FW125" s="26"/>
      <c r="FX125" s="81"/>
      <c r="FY125" s="81"/>
      <c r="FZ125" s="81"/>
      <c r="GA125" s="26"/>
      <c r="GB125" s="81"/>
      <c r="GC125" s="81"/>
      <c r="GD125" s="81"/>
      <c r="GE125" s="26"/>
      <c r="GF125" s="81"/>
      <c r="GG125" s="81"/>
      <c r="GH125" s="81"/>
      <c r="GI125" s="26"/>
      <c r="GJ125" s="81"/>
      <c r="GK125" s="81"/>
      <c r="GL125" s="81"/>
      <c r="GM125" s="26"/>
      <c r="GN125" s="81"/>
      <c r="GO125" s="81"/>
      <c r="GP125" s="81"/>
      <c r="GQ125" s="26"/>
      <c r="GR125" s="81"/>
      <c r="GS125" s="81"/>
      <c r="GT125" s="81"/>
      <c r="GU125" s="26"/>
      <c r="GV125" s="81"/>
      <c r="GW125" s="81"/>
      <c r="GX125" s="81"/>
      <c r="GY125" s="26"/>
      <c r="GZ125" s="81"/>
      <c r="HA125" s="81"/>
      <c r="HB125" s="81"/>
      <c r="HC125" s="26"/>
      <c r="HD125" s="81"/>
      <c r="HE125" s="81"/>
      <c r="HF125" s="81"/>
      <c r="HG125" s="26"/>
      <c r="HH125" s="81"/>
      <c r="HI125" s="81"/>
      <c r="HJ125" s="81"/>
      <c r="HK125" s="26"/>
      <c r="HL125" s="81"/>
      <c r="HM125" s="81"/>
      <c r="HN125" s="81"/>
      <c r="HO125" s="26"/>
      <c r="HP125" s="81"/>
      <c r="HQ125" s="81"/>
      <c r="HR125" s="81"/>
      <c r="HS125" s="26"/>
      <c r="HT125" s="81"/>
      <c r="HU125" s="81"/>
      <c r="HV125" s="81"/>
      <c r="HW125" s="26"/>
      <c r="HX125" s="81"/>
      <c r="HY125" s="81"/>
      <c r="HZ125" s="81"/>
      <c r="IA125" s="26"/>
      <c r="IB125" s="81"/>
      <c r="IC125" s="81"/>
      <c r="ID125" s="81"/>
      <c r="IE125" s="26"/>
      <c r="IF125" s="81"/>
      <c r="IG125" s="81"/>
      <c r="IH125" s="81"/>
      <c r="II125" s="26"/>
      <c r="IJ125" s="81"/>
      <c r="IK125" s="81"/>
      <c r="IL125" s="81"/>
      <c r="IM125" s="26"/>
      <c r="IN125" s="81"/>
      <c r="IO125" s="81"/>
      <c r="IP125" s="81"/>
      <c r="IQ125" s="26"/>
      <c r="IR125" s="81"/>
      <c r="IS125" s="81"/>
      <c r="IT125" s="81"/>
      <c r="IU125" s="26"/>
      <c r="IV125" s="81"/>
      <c r="IW125" s="81"/>
      <c r="IX125" s="81"/>
      <c r="IY125" s="26"/>
      <c r="IZ125" s="81"/>
      <c r="JA125" s="81"/>
      <c r="JB125" s="81"/>
      <c r="JC125" s="26"/>
      <c r="JD125" s="81"/>
      <c r="JE125" s="81"/>
      <c r="JF125" s="81"/>
      <c r="JG125" s="26"/>
      <c r="JH125" s="81"/>
      <c r="JI125" s="81"/>
      <c r="JJ125" s="81"/>
      <c r="JK125" s="26"/>
      <c r="JL125" s="81"/>
      <c r="JM125" s="81"/>
      <c r="JN125" s="81"/>
      <c r="JO125" s="26"/>
      <c r="JP125" s="81"/>
      <c r="JQ125" s="81"/>
      <c r="JR125" s="81"/>
      <c r="JS125" s="26"/>
      <c r="JT125" s="81"/>
      <c r="JU125" s="81"/>
      <c r="JV125" s="81"/>
      <c r="JW125" s="26"/>
      <c r="JX125" s="81"/>
      <c r="JY125" s="81"/>
      <c r="JZ125" s="81"/>
      <c r="KA125" s="26"/>
      <c r="KB125" s="81"/>
      <c r="KC125" s="81"/>
      <c r="KD125" s="81"/>
      <c r="KE125" s="26"/>
      <c r="KF125" s="81"/>
      <c r="KG125" s="81"/>
      <c r="KH125" s="81"/>
      <c r="KI125" s="26"/>
      <c r="KJ125" s="81"/>
      <c r="KK125" s="81"/>
      <c r="KL125" s="81"/>
      <c r="KM125" s="26"/>
      <c r="KN125" s="81"/>
      <c r="KO125" s="81"/>
      <c r="KP125" s="81"/>
      <c r="KQ125" s="26"/>
      <c r="KR125" s="81"/>
      <c r="KS125" s="81"/>
      <c r="KT125" s="81"/>
      <c r="KU125" s="26"/>
      <c r="KV125" s="81"/>
      <c r="KW125" s="81"/>
      <c r="KX125" s="81"/>
      <c r="KY125" s="26"/>
      <c r="KZ125" s="81"/>
      <c r="LA125" s="81"/>
      <c r="LB125" s="81"/>
      <c r="LC125" s="26"/>
      <c r="LD125" s="81"/>
      <c r="LE125" s="81"/>
      <c r="LF125" s="81"/>
      <c r="LG125" s="26"/>
      <c r="LH125" s="81"/>
      <c r="LI125" s="81"/>
      <c r="LJ125" s="81"/>
      <c r="LK125" s="26"/>
      <c r="LL125" s="81"/>
      <c r="LM125" s="81"/>
      <c r="LN125" s="81"/>
      <c r="LO125" s="26"/>
      <c r="LP125" s="81"/>
      <c r="LQ125" s="81"/>
      <c r="LR125" s="81"/>
      <c r="LS125" s="26"/>
      <c r="LT125" s="81"/>
      <c r="LU125" s="81"/>
      <c r="LV125" s="81"/>
      <c r="LW125" s="26"/>
      <c r="LX125" s="81"/>
      <c r="LY125" s="81"/>
      <c r="LZ125" s="81"/>
      <c r="MA125" s="26"/>
    </row>
    <row r="126" spans="1:339" s="18" customFormat="1" ht="31.5" x14ac:dyDescent="0.25">
      <c r="A126" s="148" t="s">
        <v>241</v>
      </c>
      <c r="B126" s="75">
        <f t="shared" si="194"/>
        <v>7366</v>
      </c>
      <c r="C126" s="75">
        <f t="shared" si="142"/>
        <v>208604.49599999998</v>
      </c>
      <c r="D126" s="75">
        <f t="shared" si="162"/>
        <v>208114.69999999998</v>
      </c>
      <c r="E126" s="75">
        <f t="shared" si="163"/>
        <v>489.79599999999999</v>
      </c>
      <c r="F126" s="75">
        <f t="shared" si="143"/>
        <v>100051.48604</v>
      </c>
      <c r="G126" s="29">
        <f>F126/C126*100</f>
        <v>47.962286507957145</v>
      </c>
      <c r="H126" s="29">
        <f>H127+H128+H129+H130</f>
        <v>0</v>
      </c>
      <c r="I126" s="29">
        <f>I127+I128+I129+I130</f>
        <v>0</v>
      </c>
      <c r="J126" s="29">
        <f>J127+J128+J129+J130</f>
        <v>0</v>
      </c>
      <c r="K126" s="29">
        <f>K127+K128+K129+K130</f>
        <v>0</v>
      </c>
      <c r="L126" s="29">
        <f t="shared" ref="L126" si="211">L127+L128+L129+L130</f>
        <v>1078.5999999999999</v>
      </c>
      <c r="M126" s="29">
        <f t="shared" ref="M126:N126" si="212">M127+M128+M129+M130</f>
        <v>1078.5999999999999</v>
      </c>
      <c r="N126" s="29">
        <f t="shared" si="212"/>
        <v>1078.5999999999999</v>
      </c>
      <c r="O126" s="28">
        <f>N126/M126*100</f>
        <v>100</v>
      </c>
      <c r="P126" s="29">
        <f>P127+P128+P129+P130</f>
        <v>586</v>
      </c>
      <c r="Q126" s="29">
        <f>Q127+Q128+Q129+Q130</f>
        <v>586</v>
      </c>
      <c r="R126" s="29">
        <f>R127+R128+R129+R130</f>
        <v>428.12524999999999</v>
      </c>
      <c r="S126" s="28">
        <f>R126/Q126*100</f>
        <v>73.058916382252562</v>
      </c>
      <c r="T126" s="29">
        <f>T127+T128+T129+T130</f>
        <v>2281</v>
      </c>
      <c r="U126" s="29">
        <f>U127+U128+U129+U130</f>
        <v>2281</v>
      </c>
      <c r="V126" s="29">
        <f>V127+V128+V129+V130</f>
        <v>1520.42615</v>
      </c>
      <c r="W126" s="28">
        <f>V126/U126*100</f>
        <v>66.656122314774223</v>
      </c>
      <c r="X126" s="29">
        <f>X127+X128+X129+X130</f>
        <v>130</v>
      </c>
      <c r="Y126" s="29">
        <f>Y127+Y128+Y129+Y130</f>
        <v>130</v>
      </c>
      <c r="Z126" s="29">
        <f>Z127+Z128+Z129+Z130</f>
        <v>1.9752000000000001</v>
      </c>
      <c r="AA126" s="28">
        <f>Z126/Y126*100</f>
        <v>1.5193846153846156</v>
      </c>
      <c r="AB126" s="29">
        <f>AB127+AB128+AB129+AB130</f>
        <v>0</v>
      </c>
      <c r="AC126" s="29">
        <f>AC127+AC128+AC129+AC130</f>
        <v>0</v>
      </c>
      <c r="AD126" s="29">
        <f>AD127+AD128+AD129+AD130</f>
        <v>0</v>
      </c>
      <c r="AE126" s="28"/>
      <c r="AF126" s="28"/>
      <c r="AG126" s="29">
        <f t="shared" ref="AG126:AM126" si="213">AG127+AG128+AG129+AG130</f>
        <v>0</v>
      </c>
      <c r="AH126" s="29">
        <f t="shared" si="213"/>
        <v>0</v>
      </c>
      <c r="AI126" s="29">
        <f t="shared" si="213"/>
        <v>0</v>
      </c>
      <c r="AJ126" s="29">
        <f t="shared" ref="AJ126" si="214">AJ127+AJ128+AJ129+AJ130</f>
        <v>0</v>
      </c>
      <c r="AK126" s="29">
        <f t="shared" si="213"/>
        <v>0</v>
      </c>
      <c r="AL126" s="29">
        <f t="shared" si="213"/>
        <v>0</v>
      </c>
      <c r="AM126" s="29">
        <f t="shared" si="213"/>
        <v>0</v>
      </c>
      <c r="AN126" s="29">
        <f>AN127+AN128+AN129+AN130</f>
        <v>0</v>
      </c>
      <c r="AO126" s="29">
        <f>AO127+AO128+AO129+AO130</f>
        <v>1500</v>
      </c>
      <c r="AP126" s="29">
        <f>AP127+AP128+AP129+AP130</f>
        <v>1500</v>
      </c>
      <c r="AQ126" s="28">
        <f>AP126/AO126*100</f>
        <v>100</v>
      </c>
      <c r="AR126" s="28"/>
      <c r="AS126" s="29">
        <f>AS127+AS128+AS129+AS130</f>
        <v>0</v>
      </c>
      <c r="AT126" s="29">
        <f>AT127+AT128+AT129+AT130</f>
        <v>0</v>
      </c>
      <c r="AU126" s="28"/>
      <c r="AV126" s="28"/>
      <c r="AW126" s="29">
        <f>AW127+AW128+AW129+AW130</f>
        <v>0</v>
      </c>
      <c r="AX126" s="29">
        <f>AX127+AX128+AX129+AX130</f>
        <v>0</v>
      </c>
      <c r="AY126" s="28"/>
      <c r="AZ126" s="28"/>
      <c r="BA126" s="29">
        <f>BA127+BA128+BA129+BA130</f>
        <v>122000</v>
      </c>
      <c r="BB126" s="29">
        <f>BB127+BB128+BB129+BB130</f>
        <v>60000</v>
      </c>
      <c r="BC126" s="28">
        <f>BB126/BA126*100</f>
        <v>49.180327868852459</v>
      </c>
      <c r="BD126" s="28"/>
      <c r="BE126" s="29">
        <f>BE127+BE128+BE129+BE130</f>
        <v>0</v>
      </c>
      <c r="BF126" s="29">
        <f>BF127+BF128+BF129+BF130</f>
        <v>0</v>
      </c>
      <c r="BG126" s="28"/>
      <c r="BH126" s="29"/>
      <c r="BI126" s="29"/>
      <c r="BJ126" s="29"/>
      <c r="BK126" s="28"/>
      <c r="BL126" s="29">
        <f>BL127+BL128+BL129+BL130</f>
        <v>2040.4</v>
      </c>
      <c r="BM126" s="29">
        <f>BM127+BM128+BM129+BM130</f>
        <v>2040.4</v>
      </c>
      <c r="BN126" s="29">
        <f>BN127+BN128+BN129+BN130</f>
        <v>1609.9777300000001</v>
      </c>
      <c r="BO126" s="28">
        <f>BN126/BM126*100</f>
        <v>78.905005391099778</v>
      </c>
      <c r="BP126" s="28"/>
      <c r="BQ126" s="29"/>
      <c r="BR126" s="29"/>
      <c r="BS126" s="28"/>
      <c r="BT126" s="28"/>
      <c r="BU126" s="29"/>
      <c r="BV126" s="29"/>
      <c r="BW126" s="28"/>
      <c r="BX126" s="28"/>
      <c r="BY126" s="29">
        <f>BY127+BY128+BY129+BY130</f>
        <v>0</v>
      </c>
      <c r="BZ126" s="29">
        <f>BZ127+BZ128+BZ129+BZ130</f>
        <v>0</v>
      </c>
      <c r="CA126" s="28"/>
      <c r="CB126" s="28"/>
      <c r="CC126" s="29">
        <f>CC127+CC128+CC129+CC130</f>
        <v>0</v>
      </c>
      <c r="CD126" s="29">
        <f>CD127+CD128+CD129+CD130</f>
        <v>0</v>
      </c>
      <c r="CE126" s="28"/>
      <c r="CF126" s="28"/>
      <c r="CG126" s="29">
        <f>CG127+CG128+CG129+CG130</f>
        <v>0</v>
      </c>
      <c r="CH126" s="29">
        <f>CH127+CH128+CH129+CH130</f>
        <v>0</v>
      </c>
      <c r="CI126" s="28"/>
      <c r="CJ126" s="29">
        <f>CJ127+CJ128+CJ129+CJ130</f>
        <v>0</v>
      </c>
      <c r="CK126" s="29">
        <f>CK127+CK128+CK129+CK130</f>
        <v>0</v>
      </c>
      <c r="CL126" s="29">
        <f>CL127+CL128+CL129+CL130</f>
        <v>0</v>
      </c>
      <c r="CM126" s="28"/>
      <c r="CN126" s="28"/>
      <c r="CO126" s="29">
        <f>CO127+CO128+CO129+CO130</f>
        <v>0</v>
      </c>
      <c r="CP126" s="29">
        <f>CP127+CP128+CP129+CP130</f>
        <v>0</v>
      </c>
      <c r="CQ126" s="28"/>
      <c r="CR126" s="28"/>
      <c r="CS126" s="29">
        <f>CS127+CS128+CS129+CS130</f>
        <v>0</v>
      </c>
      <c r="CT126" s="29">
        <f>CT127+CT128+CT129+CT130</f>
        <v>0</v>
      </c>
      <c r="CU126" s="165"/>
      <c r="CV126" s="165"/>
      <c r="CW126" s="29">
        <f>CW127+CW128+CW129+CW130</f>
        <v>0</v>
      </c>
      <c r="CX126" s="29">
        <f>CX127+CX128+CX129+CX130</f>
        <v>0</v>
      </c>
      <c r="CY126" s="28"/>
      <c r="CZ126" s="28"/>
      <c r="DA126" s="29">
        <f>DA127+DA128+DA129+DA130</f>
        <v>0</v>
      </c>
      <c r="DB126" s="29">
        <f>DB127+DB128+DB129+DB130</f>
        <v>0</v>
      </c>
      <c r="DC126" s="28"/>
      <c r="DD126" s="28"/>
      <c r="DE126" s="29">
        <f>DE127+DE128+DE129+DE130</f>
        <v>0</v>
      </c>
      <c r="DF126" s="29">
        <f>DF127+DF128+DF129+DF130</f>
        <v>0</v>
      </c>
      <c r="DG126" s="28"/>
      <c r="DH126" s="28"/>
      <c r="DI126" s="29"/>
      <c r="DJ126" s="29"/>
      <c r="DK126" s="28"/>
      <c r="DL126" s="28"/>
      <c r="DM126" s="29">
        <f>DM127+DM128+DM129+DM130</f>
        <v>634.4</v>
      </c>
      <c r="DN126" s="29">
        <f>DN127+DN128+DN129+DN130</f>
        <v>388.91343999999998</v>
      </c>
      <c r="DO126" s="28">
        <f>DN126/DM126*100</f>
        <v>61.304136191677173</v>
      </c>
      <c r="DP126" s="28"/>
      <c r="DQ126" s="29"/>
      <c r="DR126" s="29"/>
      <c r="DS126" s="28"/>
      <c r="DT126" s="28"/>
      <c r="DU126" s="29"/>
      <c r="DV126" s="29"/>
      <c r="DW126" s="28"/>
      <c r="DX126" s="28"/>
      <c r="DY126" s="29"/>
      <c r="DZ126" s="29"/>
      <c r="EA126" s="28"/>
      <c r="EB126" s="28"/>
      <c r="EC126" s="29"/>
      <c r="ED126" s="29"/>
      <c r="EE126" s="28"/>
      <c r="EF126" s="29">
        <f>SUM(EF127:EF130)</f>
        <v>1250</v>
      </c>
      <c r="EG126" s="29">
        <f>SUM(EG127:EG130)</f>
        <v>1250</v>
      </c>
      <c r="EH126" s="29">
        <f>SUM(EH127:EH130)</f>
        <v>1250</v>
      </c>
      <c r="EI126" s="28">
        <f t="shared" ref="EI126:EI127" si="215">EH126/EG126*100</f>
        <v>100</v>
      </c>
      <c r="EJ126" s="29"/>
      <c r="EK126" s="29">
        <f>SUM(EK127:EK130)</f>
        <v>2000</v>
      </c>
      <c r="EL126" s="29">
        <f>SUM(EL127:EL130)</f>
        <v>2000</v>
      </c>
      <c r="EM126" s="28">
        <f>EL126/EK126*100</f>
        <v>100</v>
      </c>
      <c r="EN126" s="29"/>
      <c r="EO126" s="29">
        <f>SUM(EO127:EO130)</f>
        <v>0</v>
      </c>
      <c r="EP126" s="29">
        <f>SUM(EP127:EP130)</f>
        <v>0</v>
      </c>
      <c r="EQ126" s="28"/>
      <c r="ER126" s="28"/>
      <c r="ES126" s="29">
        <f>ES127+ES128+ES129+ES130</f>
        <v>0</v>
      </c>
      <c r="ET126" s="29">
        <f>ET127+ET128+ET129+ET130</f>
        <v>0</v>
      </c>
      <c r="EU126" s="28"/>
      <c r="EV126" s="28"/>
      <c r="EW126" s="29">
        <f>EW127+EW128+EW129+EW130</f>
        <v>0</v>
      </c>
      <c r="EX126" s="29">
        <f>EX127+EX128+EX129+EX130</f>
        <v>0</v>
      </c>
      <c r="EY126" s="28"/>
      <c r="EZ126" s="28"/>
      <c r="FA126" s="29">
        <f>FA127+FA128+FA129+FA130</f>
        <v>2277</v>
      </c>
      <c r="FB126" s="29">
        <f>FB127+FB128+FB129+FB130</f>
        <v>2277</v>
      </c>
      <c r="FC126" s="28">
        <f>FB126/FA126*100</f>
        <v>100</v>
      </c>
      <c r="FD126" s="28"/>
      <c r="FE126" s="29">
        <f>FE127+FE128+FE129+FE130</f>
        <v>0</v>
      </c>
      <c r="FF126" s="29">
        <f>FF127+FF128+FF129+FF130</f>
        <v>0</v>
      </c>
      <c r="FG126" s="28"/>
      <c r="FH126" s="29"/>
      <c r="FI126" s="29">
        <f>SUM(FI127:FI130)</f>
        <v>1321.9</v>
      </c>
      <c r="FJ126" s="29">
        <f>SUM(FJ127:FJ130)</f>
        <v>1321.0209199999999</v>
      </c>
      <c r="FK126" s="28">
        <f t="shared" ref="FK126:FK127" si="216">FJ126/FI126*100</f>
        <v>99.933498751796648</v>
      </c>
      <c r="FL126" s="29"/>
      <c r="FM126" s="29">
        <f>SUM(FM127:FM130)</f>
        <v>0</v>
      </c>
      <c r="FN126" s="29">
        <f>SUM(FN127:FN130)</f>
        <v>0</v>
      </c>
      <c r="FO126" s="28"/>
      <c r="FP126" s="29"/>
      <c r="FQ126" s="29">
        <f>SUM(FQ127:FQ130)</f>
        <v>0</v>
      </c>
      <c r="FR126" s="29">
        <f>SUM(FR127:FR130)</f>
        <v>0</v>
      </c>
      <c r="FS126" s="28"/>
      <c r="FT126" s="29"/>
      <c r="FU126" s="29">
        <f>SUM(FU127:FU130)</f>
        <v>0</v>
      </c>
      <c r="FV126" s="29">
        <f>SUM(FV127:FV130)</f>
        <v>0</v>
      </c>
      <c r="FW126" s="28"/>
      <c r="FX126" s="29"/>
      <c r="FY126" s="29"/>
      <c r="FZ126" s="29"/>
      <c r="GA126" s="28"/>
      <c r="GB126" s="29"/>
      <c r="GC126" s="29"/>
      <c r="GD126" s="29"/>
      <c r="GE126" s="28"/>
      <c r="GF126" s="29"/>
      <c r="GG126" s="29">
        <f>SUM(GG127:GG130)</f>
        <v>0</v>
      </c>
      <c r="GH126" s="29">
        <f>SUM(GH127:GH130)</f>
        <v>0</v>
      </c>
      <c r="GI126" s="28"/>
      <c r="GJ126" s="29"/>
      <c r="GK126" s="29">
        <f>SUM(GK127:GK130)</f>
        <v>0</v>
      </c>
      <c r="GL126" s="29">
        <f>SUM(GL127:GL130)</f>
        <v>0</v>
      </c>
      <c r="GM126" s="28"/>
      <c r="GN126" s="29"/>
      <c r="GO126" s="29"/>
      <c r="GP126" s="29"/>
      <c r="GQ126" s="28"/>
      <c r="GR126" s="29"/>
      <c r="GS126" s="29">
        <f>SUM(GS127:GS130)</f>
        <v>0</v>
      </c>
      <c r="GT126" s="29">
        <f>SUM(GT127:GT130)</f>
        <v>0</v>
      </c>
      <c r="GU126" s="28"/>
      <c r="GV126" s="29"/>
      <c r="GW126" s="29">
        <f>SUM(GW127:GW130)</f>
        <v>40162</v>
      </c>
      <c r="GX126" s="29">
        <f>SUM(GX127:GX130)</f>
        <v>19211.80458</v>
      </c>
      <c r="GY126" s="28">
        <f t="shared" si="177"/>
        <v>47.835776554952439</v>
      </c>
      <c r="GZ126" s="29"/>
      <c r="HA126" s="29">
        <f>SUM(HA127:HA130)</f>
        <v>29838</v>
      </c>
      <c r="HB126" s="29">
        <f>SUM(HB127:HB130)</f>
        <v>6783.4134400000003</v>
      </c>
      <c r="HC126" s="28">
        <f t="shared" ref="HC126:HC129" si="217">HB126/HA126*100</f>
        <v>22.734142502848716</v>
      </c>
      <c r="HD126" s="29"/>
      <c r="HE126" s="29">
        <f>SUM(HE127:HE130)</f>
        <v>0</v>
      </c>
      <c r="HF126" s="29">
        <f>SUM(HF127:HF130)</f>
        <v>0</v>
      </c>
      <c r="HG126" s="28"/>
      <c r="HH126" s="29"/>
      <c r="HI126" s="29">
        <f>SUM(HI127:HI130)</f>
        <v>0</v>
      </c>
      <c r="HJ126" s="29">
        <f>SUM(HJ127:HJ130)</f>
        <v>0</v>
      </c>
      <c r="HK126" s="28"/>
      <c r="HL126" s="29"/>
      <c r="HM126" s="29">
        <f>SUM(HM127:HM130)</f>
        <v>0</v>
      </c>
      <c r="HN126" s="29">
        <f>SUM(HN127:HN130)</f>
        <v>0</v>
      </c>
      <c r="HO126" s="28"/>
      <c r="HP126" s="29"/>
      <c r="HQ126" s="29">
        <f>SUM(HQ127:HQ130)</f>
        <v>0</v>
      </c>
      <c r="HR126" s="29">
        <f>SUM(HR127:HR130)</f>
        <v>0</v>
      </c>
      <c r="HS126" s="28"/>
      <c r="HT126" s="29"/>
      <c r="HU126" s="29">
        <f>SUM(HU127:HU130)</f>
        <v>0</v>
      </c>
      <c r="HV126" s="29">
        <f>SUM(HV127:HV130)</f>
        <v>0</v>
      </c>
      <c r="HW126" s="28"/>
      <c r="HX126" s="29"/>
      <c r="HY126" s="29">
        <f>SUM(HY127:HY130)</f>
        <v>0</v>
      </c>
      <c r="HZ126" s="29">
        <f>SUM(HZ127:HZ130)</f>
        <v>0</v>
      </c>
      <c r="IA126" s="28"/>
      <c r="IB126" s="29"/>
      <c r="IC126" s="29">
        <f>SUM(IC127:IC130)</f>
        <v>0</v>
      </c>
      <c r="ID126" s="29">
        <f>SUM(ID127:ID130)</f>
        <v>0</v>
      </c>
      <c r="IE126" s="28"/>
      <c r="IF126" s="29"/>
      <c r="IG126" s="29">
        <f>SUM(IG127:IG130)</f>
        <v>0</v>
      </c>
      <c r="IH126" s="29">
        <f>SUM(IH127:IH130)</f>
        <v>0</v>
      </c>
      <c r="II126" s="28"/>
      <c r="IJ126" s="29"/>
      <c r="IK126" s="29">
        <f>SUM(IK127:IK130)</f>
        <v>0</v>
      </c>
      <c r="IL126" s="29">
        <f>SUM(IL127:IL130)</f>
        <v>0</v>
      </c>
      <c r="IM126" s="28"/>
      <c r="IN126" s="29"/>
      <c r="IO126" s="29">
        <f>SUM(IO127:IO130)</f>
        <v>0</v>
      </c>
      <c r="IP126" s="29">
        <f>SUM(IP127:IP130)</f>
        <v>0</v>
      </c>
      <c r="IQ126" s="28"/>
      <c r="IR126" s="29"/>
      <c r="IS126" s="29">
        <f>SUM(IS127:IS130)</f>
        <v>0</v>
      </c>
      <c r="IT126" s="29">
        <f>SUM(IT127:IT130)</f>
        <v>0</v>
      </c>
      <c r="IU126" s="28"/>
      <c r="IV126" s="29"/>
      <c r="IW126" s="29">
        <f>SUM(IW127:IW130)</f>
        <v>0</v>
      </c>
      <c r="IX126" s="29">
        <f>SUM(IX127:IX130)</f>
        <v>0</v>
      </c>
      <c r="IY126" s="28"/>
      <c r="IZ126" s="29"/>
      <c r="JA126" s="29">
        <f>SUM(JA127:JA130)</f>
        <v>0</v>
      </c>
      <c r="JB126" s="29">
        <f>SUM(JB127:JB130)</f>
        <v>0</v>
      </c>
      <c r="JC126" s="28"/>
      <c r="JD126" s="29"/>
      <c r="JE126" s="29">
        <f>SUM(JE127:JE130)</f>
        <v>625</v>
      </c>
      <c r="JF126" s="29">
        <f>SUM(JF127:JF130)</f>
        <v>190.43332999999998</v>
      </c>
      <c r="JG126" s="28">
        <f t="shared" ref="JG126:JG127" si="218">JF126/JE126*100</f>
        <v>30.4693328</v>
      </c>
      <c r="JH126" s="29"/>
      <c r="JI126" s="29">
        <f>SUM(JI127:JI130)</f>
        <v>0</v>
      </c>
      <c r="JJ126" s="29">
        <f>SUM(JJ127:JJ130)</f>
        <v>0</v>
      </c>
      <c r="JK126" s="28"/>
      <c r="JL126" s="29"/>
      <c r="JM126" s="29">
        <f>SUM(JM127:JM130)</f>
        <v>0</v>
      </c>
      <c r="JN126" s="29">
        <f>SUM(JN127:JN130)</f>
        <v>0</v>
      </c>
      <c r="JO126" s="28"/>
      <c r="JP126" s="29"/>
      <c r="JQ126" s="29">
        <f>SUM(JQ127:JQ130)</f>
        <v>0</v>
      </c>
      <c r="JR126" s="29">
        <f>SUM(JR127:JR130)</f>
        <v>0</v>
      </c>
      <c r="JS126" s="28"/>
      <c r="JT126" s="29"/>
      <c r="JU126" s="29">
        <f>SUM(JU127:JU130)</f>
        <v>0</v>
      </c>
      <c r="JV126" s="29">
        <f>SUM(JV127:JV130)</f>
        <v>0</v>
      </c>
      <c r="JW126" s="28"/>
      <c r="JX126" s="29"/>
      <c r="JY126" s="29">
        <f>SUM(JY127:JY130)</f>
        <v>0</v>
      </c>
      <c r="JZ126" s="29">
        <f>SUM(JZ127:JZ130)</f>
        <v>0</v>
      </c>
      <c r="KA126" s="28"/>
      <c r="KB126" s="29"/>
      <c r="KC126" s="29">
        <f>SUM(KC127:KC130)</f>
        <v>390.4</v>
      </c>
      <c r="KD126" s="29">
        <f>SUM(KD127:KD130)</f>
        <v>0</v>
      </c>
      <c r="KE126" s="28"/>
      <c r="KF126" s="29"/>
      <c r="KG126" s="29"/>
      <c r="KH126" s="29">
        <f>SUM(KH127:KH130)</f>
        <v>0</v>
      </c>
      <c r="KI126" s="28"/>
      <c r="KJ126" s="29"/>
      <c r="KK126" s="29">
        <f>SUM(KK127:KK130)</f>
        <v>0</v>
      </c>
      <c r="KL126" s="29">
        <f>SUM(KL127:KL130)</f>
        <v>0</v>
      </c>
      <c r="KM126" s="28"/>
      <c r="KN126" s="29"/>
      <c r="KO126" s="29"/>
      <c r="KP126" s="29">
        <f>SUM(KP127:KP130)</f>
        <v>0</v>
      </c>
      <c r="KQ126" s="28"/>
      <c r="KR126" s="29"/>
      <c r="KS126" s="29">
        <f>SUM(KS127:KS130)</f>
        <v>0</v>
      </c>
      <c r="KT126" s="29">
        <f>SUM(KT127:KT130)</f>
        <v>0</v>
      </c>
      <c r="KU126" s="28"/>
      <c r="KV126" s="29"/>
      <c r="KW126" s="29">
        <f>SUM(KW127:KW130)</f>
        <v>89.796000000000006</v>
      </c>
      <c r="KX126" s="29">
        <f>SUM(KX127:KX130)</f>
        <v>89.796000000000006</v>
      </c>
      <c r="KY126" s="28">
        <f t="shared" ref="KY126:KY127" si="219">KX126/KW126*100</f>
        <v>100</v>
      </c>
      <c r="KZ126" s="29"/>
      <c r="LA126" s="29">
        <f>SUM(LA127:LA130)</f>
        <v>200</v>
      </c>
      <c r="LB126" s="29">
        <f>SUM(LB127:LB130)</f>
        <v>200</v>
      </c>
      <c r="LC126" s="28">
        <f t="shared" si="176"/>
        <v>100</v>
      </c>
      <c r="LD126" s="29"/>
      <c r="LE126" s="29"/>
      <c r="LF126" s="29"/>
      <c r="LG126" s="28"/>
      <c r="LH126" s="29"/>
      <c r="LI126" s="29">
        <f>SUM(LI127:LI130)</f>
        <v>200</v>
      </c>
      <c r="LJ126" s="29">
        <f>SUM(LJ127:LJ130)</f>
        <v>200</v>
      </c>
      <c r="LK126" s="28">
        <f t="shared" ref="LK126:LK127" si="220">LJ126/LI126*100</f>
        <v>100</v>
      </c>
      <c r="LL126" s="29"/>
      <c r="LM126" s="29">
        <f>SUM(LM127:LM130)</f>
        <v>0</v>
      </c>
      <c r="LN126" s="29">
        <f>SUM(LN127:LN130)</f>
        <v>0</v>
      </c>
      <c r="LO126" s="28"/>
      <c r="LP126" s="29"/>
      <c r="LQ126" s="29">
        <f>SUM(LQ127:LQ130)</f>
        <v>0</v>
      </c>
      <c r="LR126" s="29">
        <f>SUM(LR127:LR130)</f>
        <v>0</v>
      </c>
      <c r="LS126" s="28"/>
      <c r="LT126" s="29"/>
      <c r="LU126" s="29">
        <f>SUM(LU127:LU130)</f>
        <v>0</v>
      </c>
      <c r="LV126" s="29">
        <f>SUM(LV127:LV130)</f>
        <v>0</v>
      </c>
      <c r="LW126" s="28"/>
      <c r="LX126" s="29"/>
      <c r="LY126" s="29">
        <f>SUM(LY127:LY130)</f>
        <v>0</v>
      </c>
      <c r="LZ126" s="29">
        <f>SUM(LZ127:LZ130)</f>
        <v>0</v>
      </c>
      <c r="MA126" s="28"/>
    </row>
    <row r="127" spans="1:339" ht="16.5" customHeight="1" x14ac:dyDescent="0.25">
      <c r="A127" s="22" t="s">
        <v>239</v>
      </c>
      <c r="B127" s="30">
        <f t="shared" si="194"/>
        <v>7366</v>
      </c>
      <c r="C127" s="30">
        <f t="shared" si="142"/>
        <v>138604.49599999998</v>
      </c>
      <c r="D127" s="30">
        <f t="shared" si="162"/>
        <v>138114.69999999998</v>
      </c>
      <c r="E127" s="30">
        <f t="shared" si="163"/>
        <v>489.79599999999999</v>
      </c>
      <c r="F127" s="30">
        <f t="shared" si="143"/>
        <v>74056.268020000003</v>
      </c>
      <c r="G127" s="27">
        <f>F127/C127*100</f>
        <v>53.429917612484957</v>
      </c>
      <c r="H127" s="27"/>
      <c r="I127" s="27"/>
      <c r="J127" s="27"/>
      <c r="K127" s="27"/>
      <c r="L127" s="27">
        <v>1078.5999999999999</v>
      </c>
      <c r="M127" s="27">
        <v>1078.5999999999999</v>
      </c>
      <c r="N127" s="27">
        <v>1078.5999999999999</v>
      </c>
      <c r="O127" s="26">
        <f>N127/M127*100</f>
        <v>100</v>
      </c>
      <c r="P127" s="27">
        <v>586</v>
      </c>
      <c r="Q127" s="239">
        <v>586</v>
      </c>
      <c r="R127" s="239">
        <v>428.12524999999999</v>
      </c>
      <c r="S127" s="26">
        <f>R127/Q127*100</f>
        <v>73.058916382252562</v>
      </c>
      <c r="T127" s="254">
        <v>2281</v>
      </c>
      <c r="U127" s="277">
        <v>2281</v>
      </c>
      <c r="V127" s="277">
        <v>1520.42615</v>
      </c>
      <c r="W127" s="26">
        <f>V127/U127*100</f>
        <v>66.656122314774223</v>
      </c>
      <c r="X127" s="292">
        <v>130</v>
      </c>
      <c r="Y127" s="313">
        <v>130</v>
      </c>
      <c r="Z127" s="313">
        <v>1.9752000000000001</v>
      </c>
      <c r="AA127" s="26">
        <f>Z127/Y127*100</f>
        <v>1.5193846153846156</v>
      </c>
      <c r="AB127" s="163"/>
      <c r="AC127" s="163"/>
      <c r="AD127" s="163"/>
      <c r="AE127" s="26"/>
      <c r="AF127" s="26"/>
      <c r="AG127" s="27"/>
      <c r="AH127" s="27"/>
      <c r="AI127" s="26"/>
      <c r="AJ127" s="27"/>
      <c r="AK127" s="27"/>
      <c r="AL127" s="27"/>
      <c r="AM127" s="26"/>
      <c r="AN127" s="326"/>
      <c r="AO127" s="326">
        <v>1500</v>
      </c>
      <c r="AP127" s="326">
        <v>1500</v>
      </c>
      <c r="AQ127" s="26">
        <f>AP127/AO127*100</f>
        <v>100</v>
      </c>
      <c r="AR127" s="26"/>
      <c r="AS127" s="326"/>
      <c r="AT127" s="27"/>
      <c r="AU127" s="26"/>
      <c r="AV127" s="26"/>
      <c r="AW127" s="326"/>
      <c r="AX127" s="27"/>
      <c r="AY127" s="26"/>
      <c r="AZ127" s="26"/>
      <c r="BA127" s="326">
        <v>122000</v>
      </c>
      <c r="BB127" s="167">
        <v>60000</v>
      </c>
      <c r="BC127" s="26">
        <f>BB127/BA127*100</f>
        <v>49.180327868852459</v>
      </c>
      <c r="BD127" s="26"/>
      <c r="BE127" s="326"/>
      <c r="BF127" s="27"/>
      <c r="BG127" s="26"/>
      <c r="BH127" s="326"/>
      <c r="BI127" s="326"/>
      <c r="BJ127" s="27"/>
      <c r="BK127" s="26"/>
      <c r="BL127" s="326">
        <v>2040.4</v>
      </c>
      <c r="BM127" s="326">
        <v>2040.4</v>
      </c>
      <c r="BN127" s="326">
        <v>1609.9777300000001</v>
      </c>
      <c r="BO127" s="26">
        <f>BN127/BM127*100</f>
        <v>78.905005391099778</v>
      </c>
      <c r="BP127" s="26"/>
      <c r="BQ127" s="326"/>
      <c r="BR127" s="27"/>
      <c r="BS127" s="26"/>
      <c r="BT127" s="26"/>
      <c r="BU127" s="326"/>
      <c r="BV127" s="27"/>
      <c r="BW127" s="26"/>
      <c r="BX127" s="26"/>
      <c r="BY127" s="326"/>
      <c r="BZ127" s="27"/>
      <c r="CA127" s="26"/>
      <c r="CB127" s="26"/>
      <c r="CC127" s="326"/>
      <c r="CD127" s="27"/>
      <c r="CE127" s="26"/>
      <c r="CF127" s="26"/>
      <c r="CG127" s="326"/>
      <c r="CH127" s="27"/>
      <c r="CI127" s="26"/>
      <c r="CJ127" s="163"/>
      <c r="CK127" s="163"/>
      <c r="CL127" s="27"/>
      <c r="CM127" s="26"/>
      <c r="CN127" s="26"/>
      <c r="CO127" s="326"/>
      <c r="CP127" s="27"/>
      <c r="CQ127" s="26"/>
      <c r="CR127" s="26"/>
      <c r="CS127" s="326"/>
      <c r="CT127" s="27"/>
      <c r="CU127" s="326"/>
      <c r="CV127" s="326"/>
      <c r="CW127" s="326"/>
      <c r="CX127" s="27"/>
      <c r="CY127" s="26"/>
      <c r="CZ127" s="26"/>
      <c r="DA127" s="326"/>
      <c r="DB127" s="27"/>
      <c r="DC127" s="26"/>
      <c r="DD127" s="26"/>
      <c r="DE127" s="326"/>
      <c r="DF127" s="27"/>
      <c r="DG127" s="26"/>
      <c r="DH127" s="26"/>
      <c r="DI127" s="326"/>
      <c r="DJ127" s="27"/>
      <c r="DK127" s="26"/>
      <c r="DL127" s="26"/>
      <c r="DM127" s="326">
        <v>634.4</v>
      </c>
      <c r="DN127" s="326">
        <v>388.91343999999998</v>
      </c>
      <c r="DO127" s="26">
        <f>DN127/DM127*100</f>
        <v>61.304136191677173</v>
      </c>
      <c r="DP127" s="26"/>
      <c r="DQ127" s="326"/>
      <c r="DR127" s="326"/>
      <c r="DS127" s="26"/>
      <c r="DT127" s="26"/>
      <c r="DU127" s="326"/>
      <c r="DV127" s="326"/>
      <c r="DW127" s="26"/>
      <c r="DX127" s="26"/>
      <c r="DY127" s="326"/>
      <c r="DZ127" s="326"/>
      <c r="EA127" s="26"/>
      <c r="EB127" s="26"/>
      <c r="EC127" s="326"/>
      <c r="ED127" s="326"/>
      <c r="EE127" s="26"/>
      <c r="EF127" s="326">
        <v>1250</v>
      </c>
      <c r="EG127" s="326">
        <v>1250</v>
      </c>
      <c r="EH127" s="326">
        <v>1250</v>
      </c>
      <c r="EI127" s="26">
        <f t="shared" si="215"/>
        <v>100</v>
      </c>
      <c r="EJ127" s="326"/>
      <c r="EK127" s="326">
        <v>2000</v>
      </c>
      <c r="EL127" s="326">
        <v>2000</v>
      </c>
      <c r="EM127" s="26">
        <f>EL127/EK127*100</f>
        <v>100</v>
      </c>
      <c r="EN127" s="326"/>
      <c r="EO127" s="326"/>
      <c r="EP127" s="326"/>
      <c r="EQ127" s="26"/>
      <c r="ER127" s="26"/>
      <c r="ES127" s="326"/>
      <c r="ET127" s="27"/>
      <c r="EU127" s="26"/>
      <c r="EV127" s="26"/>
      <c r="EW127" s="326"/>
      <c r="EX127" s="27"/>
      <c r="EY127" s="26"/>
      <c r="EZ127" s="26"/>
      <c r="FA127" s="326">
        <v>2277</v>
      </c>
      <c r="FB127" s="326">
        <v>2277</v>
      </c>
      <c r="FC127" s="26">
        <f>FB127/FA127*100</f>
        <v>100</v>
      </c>
      <c r="FD127" s="26"/>
      <c r="FE127" s="326"/>
      <c r="FF127" s="27"/>
      <c r="FG127" s="26"/>
      <c r="FH127" s="326"/>
      <c r="FI127" s="326">
        <v>1321.9</v>
      </c>
      <c r="FJ127" s="326">
        <v>1321.0209199999999</v>
      </c>
      <c r="FK127" s="26">
        <f t="shared" si="216"/>
        <v>99.933498751796648</v>
      </c>
      <c r="FL127" s="326"/>
      <c r="FM127" s="326"/>
      <c r="FN127" s="326">
        <v>0</v>
      </c>
      <c r="FO127" s="26"/>
      <c r="FP127" s="326"/>
      <c r="FQ127" s="326"/>
      <c r="FR127" s="326"/>
      <c r="FS127" s="26"/>
      <c r="FT127" s="326"/>
      <c r="FU127" s="326"/>
      <c r="FV127" s="326"/>
      <c r="FW127" s="26"/>
      <c r="FX127" s="326"/>
      <c r="FY127" s="326"/>
      <c r="FZ127" s="326"/>
      <c r="GA127" s="26"/>
      <c r="GB127" s="326"/>
      <c r="GC127" s="326"/>
      <c r="GD127" s="326"/>
      <c r="GE127" s="26"/>
      <c r="GF127" s="326"/>
      <c r="GG127" s="326"/>
      <c r="GH127" s="326"/>
      <c r="GI127" s="26"/>
      <c r="GJ127" s="326"/>
      <c r="GK127" s="326"/>
      <c r="GL127" s="326"/>
      <c r="GM127" s="26"/>
      <c r="GN127" s="326"/>
      <c r="GO127" s="326"/>
      <c r="GP127" s="326"/>
      <c r="GQ127" s="26"/>
      <c r="GR127" s="326"/>
      <c r="GS127" s="326"/>
      <c r="GT127" s="326"/>
      <c r="GU127" s="26"/>
      <c r="GV127" s="326"/>
      <c r="GW127" s="326"/>
      <c r="GX127" s="326"/>
      <c r="GY127" s="26"/>
      <c r="GZ127" s="326"/>
      <c r="HA127" s="326"/>
      <c r="HB127" s="326"/>
      <c r="HC127" s="26"/>
      <c r="HD127" s="326"/>
      <c r="HE127" s="326"/>
      <c r="HF127" s="326"/>
      <c r="HG127" s="26"/>
      <c r="HH127" s="326"/>
      <c r="HI127" s="326"/>
      <c r="HJ127" s="326"/>
      <c r="HK127" s="26"/>
      <c r="HL127" s="326"/>
      <c r="HM127" s="326"/>
      <c r="HN127" s="326"/>
      <c r="HO127" s="26"/>
      <c r="HP127" s="326"/>
      <c r="HQ127" s="326"/>
      <c r="HR127" s="326"/>
      <c r="HS127" s="26"/>
      <c r="HT127" s="326"/>
      <c r="HU127" s="326"/>
      <c r="HV127" s="326"/>
      <c r="HW127" s="26"/>
      <c r="HX127" s="326"/>
      <c r="HY127" s="326"/>
      <c r="HZ127" s="326"/>
      <c r="IA127" s="26"/>
      <c r="IB127" s="326"/>
      <c r="IC127" s="326"/>
      <c r="ID127" s="326"/>
      <c r="IE127" s="26"/>
      <c r="IF127" s="326"/>
      <c r="IG127" s="326"/>
      <c r="IH127" s="326"/>
      <c r="II127" s="26"/>
      <c r="IJ127" s="326"/>
      <c r="IK127" s="326"/>
      <c r="IL127" s="326"/>
      <c r="IM127" s="26"/>
      <c r="IN127" s="326"/>
      <c r="IO127" s="326"/>
      <c r="IP127" s="326"/>
      <c r="IQ127" s="26"/>
      <c r="IR127" s="326"/>
      <c r="IS127" s="326"/>
      <c r="IT127" s="326"/>
      <c r="IU127" s="26"/>
      <c r="IV127" s="326"/>
      <c r="IW127" s="326"/>
      <c r="IX127" s="326"/>
      <c r="IY127" s="26"/>
      <c r="IZ127" s="326"/>
      <c r="JA127" s="326"/>
      <c r="JB127" s="326"/>
      <c r="JC127" s="26"/>
      <c r="JD127" s="326"/>
      <c r="JE127" s="326">
        <v>625</v>
      </c>
      <c r="JF127" s="326">
        <v>190.43332999999998</v>
      </c>
      <c r="JG127" s="26">
        <f t="shared" si="218"/>
        <v>30.4693328</v>
      </c>
      <c r="JH127" s="326"/>
      <c r="JI127" s="326"/>
      <c r="JJ127" s="326"/>
      <c r="JK127" s="26"/>
      <c r="JL127" s="326"/>
      <c r="JM127" s="326"/>
      <c r="JN127" s="326"/>
      <c r="JO127" s="26"/>
      <c r="JP127" s="326"/>
      <c r="JQ127" s="326"/>
      <c r="JR127" s="326"/>
      <c r="JS127" s="26"/>
      <c r="JT127" s="326"/>
      <c r="JU127" s="326"/>
      <c r="JV127" s="326"/>
      <c r="JW127" s="26"/>
      <c r="JX127" s="326"/>
      <c r="JY127" s="326"/>
      <c r="JZ127" s="326"/>
      <c r="KA127" s="26"/>
      <c r="KB127" s="326"/>
      <c r="KC127" s="326">
        <v>390.4</v>
      </c>
      <c r="KD127" s="326"/>
      <c r="KE127" s="26"/>
      <c r="KF127" s="326"/>
      <c r="KG127" s="326"/>
      <c r="KH127" s="326"/>
      <c r="KI127" s="26"/>
      <c r="KJ127" s="326"/>
      <c r="KK127" s="326"/>
      <c r="KL127" s="326"/>
      <c r="KM127" s="26"/>
      <c r="KN127" s="326"/>
      <c r="KO127" s="326"/>
      <c r="KP127" s="326"/>
      <c r="KQ127" s="26"/>
      <c r="KR127" s="326"/>
      <c r="KS127" s="326"/>
      <c r="KT127" s="326"/>
      <c r="KU127" s="26"/>
      <c r="KV127" s="326"/>
      <c r="KW127" s="326">
        <v>89.796000000000006</v>
      </c>
      <c r="KX127" s="326">
        <v>89.796000000000006</v>
      </c>
      <c r="KY127" s="26">
        <f t="shared" si="219"/>
        <v>100</v>
      </c>
      <c r="KZ127" s="326"/>
      <c r="LA127" s="326">
        <v>200</v>
      </c>
      <c r="LB127" s="326">
        <v>200</v>
      </c>
      <c r="LC127" s="26">
        <f t="shared" si="176"/>
        <v>100</v>
      </c>
      <c r="LD127" s="326"/>
      <c r="LE127" s="326"/>
      <c r="LF127" s="326"/>
      <c r="LG127" s="26"/>
      <c r="LH127" s="326"/>
      <c r="LI127" s="326">
        <v>200</v>
      </c>
      <c r="LJ127" s="326">
        <v>200</v>
      </c>
      <c r="LK127" s="26">
        <f t="shared" si="220"/>
        <v>100</v>
      </c>
      <c r="LL127" s="326"/>
      <c r="LM127" s="326"/>
      <c r="LN127" s="326"/>
      <c r="LO127" s="26"/>
      <c r="LP127" s="326"/>
      <c r="LQ127" s="326"/>
      <c r="LR127" s="326"/>
      <c r="LS127" s="26"/>
      <c r="LT127" s="326"/>
      <c r="LU127" s="326"/>
      <c r="LV127" s="326"/>
      <c r="LW127" s="26"/>
      <c r="LX127" s="326"/>
      <c r="LY127" s="326"/>
      <c r="LZ127" s="326"/>
      <c r="MA127" s="26"/>
    </row>
    <row r="128" spans="1:339" ht="15.75" x14ac:dyDescent="0.25">
      <c r="A128" s="22" t="s">
        <v>238</v>
      </c>
      <c r="B128" s="30">
        <f t="shared" si="194"/>
        <v>0</v>
      </c>
      <c r="C128" s="30">
        <f t="shared" si="142"/>
        <v>0</v>
      </c>
      <c r="D128" s="30">
        <f t="shared" si="162"/>
        <v>0</v>
      </c>
      <c r="E128" s="30">
        <f t="shared" si="163"/>
        <v>0</v>
      </c>
      <c r="F128" s="30">
        <f t="shared" si="143"/>
        <v>0</v>
      </c>
      <c r="G128" s="27"/>
      <c r="H128" s="30"/>
      <c r="I128" s="30"/>
      <c r="J128" s="30"/>
      <c r="K128" s="30"/>
      <c r="L128" s="111"/>
      <c r="M128" s="111"/>
      <c r="N128" s="111"/>
      <c r="O128" s="111"/>
      <c r="P128" s="111"/>
      <c r="Q128" s="111"/>
      <c r="R128" s="111"/>
      <c r="S128" s="26"/>
      <c r="T128" s="81"/>
      <c r="U128" s="81"/>
      <c r="V128" s="81"/>
      <c r="W128" s="26"/>
      <c r="X128" s="81"/>
      <c r="Y128" s="81"/>
      <c r="Z128" s="81"/>
      <c r="AA128" s="26"/>
      <c r="AB128" s="81"/>
      <c r="AC128" s="81"/>
      <c r="AD128" s="81"/>
      <c r="AE128" s="26"/>
      <c r="AF128" s="26"/>
      <c r="AG128" s="111"/>
      <c r="AH128" s="111"/>
      <c r="AI128" s="111"/>
      <c r="AJ128" s="111"/>
      <c r="AK128" s="111"/>
      <c r="AL128" s="111"/>
      <c r="AM128" s="111"/>
      <c r="AN128" s="81"/>
      <c r="AO128" s="81"/>
      <c r="AP128" s="81"/>
      <c r="AQ128" s="26"/>
      <c r="AR128" s="26"/>
      <c r="AS128" s="81"/>
      <c r="AT128" s="81"/>
      <c r="AU128" s="26"/>
      <c r="AV128" s="26"/>
      <c r="AW128" s="81"/>
      <c r="AX128" s="81"/>
      <c r="AY128" s="26"/>
      <c r="AZ128" s="26"/>
      <c r="BA128" s="81"/>
      <c r="BB128" s="81"/>
      <c r="BC128" s="26"/>
      <c r="BD128" s="26"/>
      <c r="BE128" s="81"/>
      <c r="BF128" s="81"/>
      <c r="BG128" s="26"/>
      <c r="BH128" s="81"/>
      <c r="BI128" s="81"/>
      <c r="BJ128" s="81"/>
      <c r="BK128" s="26"/>
      <c r="BL128" s="81"/>
      <c r="BM128" s="81"/>
      <c r="BN128" s="81"/>
      <c r="BO128" s="26"/>
      <c r="BP128" s="26"/>
      <c r="BQ128" s="81"/>
      <c r="BR128" s="81"/>
      <c r="BS128" s="26"/>
      <c r="BT128" s="26"/>
      <c r="BU128" s="81"/>
      <c r="BV128" s="81"/>
      <c r="BW128" s="26"/>
      <c r="BX128" s="26"/>
      <c r="BY128" s="81"/>
      <c r="BZ128" s="81"/>
      <c r="CA128" s="26"/>
      <c r="CB128" s="26"/>
      <c r="CC128" s="81"/>
      <c r="CD128" s="81"/>
      <c r="CE128" s="26"/>
      <c r="CF128" s="26"/>
      <c r="CG128" s="81"/>
      <c r="CH128" s="81"/>
      <c r="CI128" s="26"/>
      <c r="CJ128" s="81"/>
      <c r="CK128" s="81"/>
      <c r="CL128" s="81"/>
      <c r="CM128" s="26"/>
      <c r="CN128" s="26"/>
      <c r="CO128" s="81"/>
      <c r="CP128" s="81"/>
      <c r="CQ128" s="26"/>
      <c r="CR128" s="26"/>
      <c r="CS128" s="81"/>
      <c r="CT128" s="81"/>
      <c r="CU128" s="326"/>
      <c r="CV128" s="326"/>
      <c r="CW128" s="81"/>
      <c r="CX128" s="81"/>
      <c r="CY128" s="26"/>
      <c r="CZ128" s="26"/>
      <c r="DA128" s="81"/>
      <c r="DB128" s="81"/>
      <c r="DC128" s="26"/>
      <c r="DD128" s="26"/>
      <c r="DE128" s="81"/>
      <c r="DF128" s="81"/>
      <c r="DG128" s="26"/>
      <c r="DH128" s="26"/>
      <c r="DI128" s="81"/>
      <c r="DJ128" s="81"/>
      <c r="DK128" s="26"/>
      <c r="DL128" s="26"/>
      <c r="DM128" s="81"/>
      <c r="DN128" s="81"/>
      <c r="DO128" s="26"/>
      <c r="DP128" s="26"/>
      <c r="DQ128" s="81"/>
      <c r="DR128" s="81"/>
      <c r="DS128" s="26"/>
      <c r="DT128" s="26"/>
      <c r="DU128" s="81"/>
      <c r="DV128" s="81"/>
      <c r="DW128" s="26"/>
      <c r="DX128" s="26"/>
      <c r="DY128" s="81"/>
      <c r="DZ128" s="81"/>
      <c r="EA128" s="26"/>
      <c r="EB128" s="26"/>
      <c r="EC128" s="81"/>
      <c r="ED128" s="81"/>
      <c r="EE128" s="26"/>
      <c r="EF128" s="81"/>
      <c r="EG128" s="81"/>
      <c r="EH128" s="81"/>
      <c r="EI128" s="26"/>
      <c r="EJ128" s="81"/>
      <c r="EK128" s="81"/>
      <c r="EL128" s="81"/>
      <c r="EM128" s="26"/>
      <c r="EN128" s="81"/>
      <c r="EO128" s="81"/>
      <c r="EP128" s="81"/>
      <c r="EQ128" s="26"/>
      <c r="ER128" s="26"/>
      <c r="ES128" s="81"/>
      <c r="ET128" s="81"/>
      <c r="EU128" s="26"/>
      <c r="EV128" s="26"/>
      <c r="EW128" s="81"/>
      <c r="EX128" s="81"/>
      <c r="EY128" s="26"/>
      <c r="EZ128" s="26"/>
      <c r="FA128" s="81"/>
      <c r="FB128" s="81"/>
      <c r="FC128" s="26"/>
      <c r="FD128" s="26"/>
      <c r="FE128" s="81"/>
      <c r="FF128" s="81"/>
      <c r="FG128" s="26"/>
      <c r="FH128" s="81"/>
      <c r="FI128" s="81"/>
      <c r="FJ128" s="81"/>
      <c r="FK128" s="26"/>
      <c r="FL128" s="81"/>
      <c r="FM128" s="81"/>
      <c r="FN128" s="81"/>
      <c r="FO128" s="26"/>
      <c r="FP128" s="81"/>
      <c r="FQ128" s="81"/>
      <c r="FR128" s="81"/>
      <c r="FS128" s="26"/>
      <c r="FT128" s="81"/>
      <c r="FU128" s="81"/>
      <c r="FV128" s="81"/>
      <c r="FW128" s="26"/>
      <c r="FX128" s="81"/>
      <c r="FY128" s="81"/>
      <c r="FZ128" s="81"/>
      <c r="GA128" s="26"/>
      <c r="GB128" s="81"/>
      <c r="GC128" s="81"/>
      <c r="GD128" s="81"/>
      <c r="GE128" s="26"/>
      <c r="GF128" s="81"/>
      <c r="GG128" s="81"/>
      <c r="GH128" s="81"/>
      <c r="GI128" s="26"/>
      <c r="GJ128" s="81"/>
      <c r="GK128" s="81"/>
      <c r="GL128" s="81"/>
      <c r="GM128" s="26"/>
      <c r="GN128" s="81"/>
      <c r="GO128" s="81"/>
      <c r="GP128" s="81"/>
      <c r="GQ128" s="26"/>
      <c r="GR128" s="81"/>
      <c r="GS128" s="81"/>
      <c r="GT128" s="81"/>
      <c r="GU128" s="26"/>
      <c r="GV128" s="81"/>
      <c r="GW128" s="81"/>
      <c r="GX128" s="81"/>
      <c r="GY128" s="26"/>
      <c r="GZ128" s="81"/>
      <c r="HA128" s="81"/>
      <c r="HB128" s="81"/>
      <c r="HC128" s="26"/>
      <c r="HD128" s="81"/>
      <c r="HE128" s="81"/>
      <c r="HF128" s="81"/>
      <c r="HG128" s="26"/>
      <c r="HH128" s="81"/>
      <c r="HI128" s="81"/>
      <c r="HJ128" s="81"/>
      <c r="HK128" s="26"/>
      <c r="HL128" s="81"/>
      <c r="HM128" s="81"/>
      <c r="HN128" s="81"/>
      <c r="HO128" s="26"/>
      <c r="HP128" s="81"/>
      <c r="HQ128" s="81"/>
      <c r="HR128" s="81"/>
      <c r="HS128" s="26"/>
      <c r="HT128" s="81"/>
      <c r="HU128" s="81"/>
      <c r="HV128" s="81"/>
      <c r="HW128" s="26"/>
      <c r="HX128" s="81"/>
      <c r="HY128" s="81"/>
      <c r="HZ128" s="81"/>
      <c r="IA128" s="26"/>
      <c r="IB128" s="81"/>
      <c r="IC128" s="81"/>
      <c r="ID128" s="81"/>
      <c r="IE128" s="26"/>
      <c r="IF128" s="81"/>
      <c r="IG128" s="81"/>
      <c r="IH128" s="81"/>
      <c r="II128" s="26"/>
      <c r="IJ128" s="81"/>
      <c r="IK128" s="81"/>
      <c r="IL128" s="81"/>
      <c r="IM128" s="26"/>
      <c r="IN128" s="81"/>
      <c r="IO128" s="81"/>
      <c r="IP128" s="81"/>
      <c r="IQ128" s="26"/>
      <c r="IR128" s="81"/>
      <c r="IS128" s="81"/>
      <c r="IT128" s="81"/>
      <c r="IU128" s="26"/>
      <c r="IV128" s="81"/>
      <c r="IW128" s="81"/>
      <c r="IX128" s="81"/>
      <c r="IY128" s="26"/>
      <c r="IZ128" s="81"/>
      <c r="JA128" s="81"/>
      <c r="JB128" s="81"/>
      <c r="JC128" s="26"/>
      <c r="JD128" s="81"/>
      <c r="JE128" s="81"/>
      <c r="JF128" s="81"/>
      <c r="JG128" s="26"/>
      <c r="JH128" s="81"/>
      <c r="JI128" s="81"/>
      <c r="JJ128" s="81"/>
      <c r="JK128" s="26"/>
      <c r="JL128" s="81"/>
      <c r="JM128" s="81"/>
      <c r="JN128" s="81"/>
      <c r="JO128" s="26"/>
      <c r="JP128" s="81"/>
      <c r="JQ128" s="81"/>
      <c r="JR128" s="81"/>
      <c r="JS128" s="26"/>
      <c r="JT128" s="81"/>
      <c r="JU128" s="81"/>
      <c r="JV128" s="81"/>
      <c r="JW128" s="26"/>
      <c r="JX128" s="81"/>
      <c r="JY128" s="81"/>
      <c r="JZ128" s="81"/>
      <c r="KA128" s="26"/>
      <c r="KB128" s="81"/>
      <c r="KC128" s="81"/>
      <c r="KD128" s="81"/>
      <c r="KE128" s="26"/>
      <c r="KF128" s="81"/>
      <c r="KG128" s="81"/>
      <c r="KH128" s="81"/>
      <c r="KI128" s="26"/>
      <c r="KJ128" s="81"/>
      <c r="KK128" s="81"/>
      <c r="KL128" s="81"/>
      <c r="KM128" s="26"/>
      <c r="KN128" s="81"/>
      <c r="KO128" s="81"/>
      <c r="KP128" s="81"/>
      <c r="KQ128" s="26"/>
      <c r="KR128" s="81"/>
      <c r="KS128" s="81"/>
      <c r="KT128" s="81"/>
      <c r="KU128" s="26"/>
      <c r="KV128" s="81"/>
      <c r="KW128" s="81"/>
      <c r="KX128" s="81"/>
      <c r="KY128" s="26"/>
      <c r="KZ128" s="81"/>
      <c r="LA128" s="81"/>
      <c r="LB128" s="81"/>
      <c r="LC128" s="26"/>
      <c r="LD128" s="81"/>
      <c r="LE128" s="81"/>
      <c r="LF128" s="81"/>
      <c r="LG128" s="26"/>
      <c r="LH128" s="81"/>
      <c r="LI128" s="81"/>
      <c r="LJ128" s="81"/>
      <c r="LK128" s="26"/>
      <c r="LL128" s="81"/>
      <c r="LM128" s="81"/>
      <c r="LN128" s="81"/>
      <c r="LO128" s="26"/>
      <c r="LP128" s="81"/>
      <c r="LQ128" s="81"/>
      <c r="LR128" s="81"/>
      <c r="LS128" s="26"/>
      <c r="LT128" s="81"/>
      <c r="LU128" s="81"/>
      <c r="LV128" s="81"/>
      <c r="LW128" s="26"/>
      <c r="LX128" s="81"/>
      <c r="LY128" s="81"/>
      <c r="LZ128" s="81"/>
      <c r="MA128" s="26"/>
    </row>
    <row r="129" spans="1:339" ht="15.75" x14ac:dyDescent="0.25">
      <c r="A129" s="22" t="s">
        <v>237</v>
      </c>
      <c r="B129" s="30">
        <f t="shared" si="194"/>
        <v>0</v>
      </c>
      <c r="C129" s="30">
        <f t="shared" si="142"/>
        <v>70000</v>
      </c>
      <c r="D129" s="30">
        <f t="shared" si="162"/>
        <v>70000</v>
      </c>
      <c r="E129" s="30">
        <f t="shared" si="163"/>
        <v>0</v>
      </c>
      <c r="F129" s="30">
        <f t="shared" si="143"/>
        <v>25995.21802</v>
      </c>
      <c r="G129" s="27">
        <f t="shared" ref="G129" si="221">F129/C129*100</f>
        <v>37.136025742857143</v>
      </c>
      <c r="H129" s="30"/>
      <c r="I129" s="30"/>
      <c r="J129" s="30"/>
      <c r="K129" s="30"/>
      <c r="L129" s="111"/>
      <c r="M129" s="111"/>
      <c r="N129" s="111"/>
      <c r="O129" s="111"/>
      <c r="P129" s="111"/>
      <c r="Q129" s="111"/>
      <c r="R129" s="111"/>
      <c r="S129" s="26"/>
      <c r="T129" s="81"/>
      <c r="U129" s="81"/>
      <c r="V129" s="81"/>
      <c r="W129" s="26"/>
      <c r="X129" s="81"/>
      <c r="Y129" s="81"/>
      <c r="Z129" s="81"/>
      <c r="AA129" s="26"/>
      <c r="AB129" s="81"/>
      <c r="AC129" s="81"/>
      <c r="AD129" s="81"/>
      <c r="AE129" s="26"/>
      <c r="AF129" s="26"/>
      <c r="AG129" s="111"/>
      <c r="AH129" s="111"/>
      <c r="AI129" s="111"/>
      <c r="AJ129" s="111"/>
      <c r="AK129" s="111"/>
      <c r="AL129" s="111"/>
      <c r="AM129" s="111"/>
      <c r="AN129" s="81"/>
      <c r="AO129" s="81"/>
      <c r="AP129" s="81"/>
      <c r="AQ129" s="26"/>
      <c r="AR129" s="26"/>
      <c r="AS129" s="81"/>
      <c r="AT129" s="81"/>
      <c r="AU129" s="26"/>
      <c r="AV129" s="26"/>
      <c r="AW129" s="81"/>
      <c r="AX129" s="81"/>
      <c r="AY129" s="26"/>
      <c r="AZ129" s="26"/>
      <c r="BA129" s="81"/>
      <c r="BB129" s="81"/>
      <c r="BC129" s="26"/>
      <c r="BD129" s="26"/>
      <c r="BE129" s="81"/>
      <c r="BF129" s="81"/>
      <c r="BG129" s="26"/>
      <c r="BH129" s="81"/>
      <c r="BI129" s="81"/>
      <c r="BJ129" s="81"/>
      <c r="BK129" s="26"/>
      <c r="BL129" s="81"/>
      <c r="BM129" s="81"/>
      <c r="BN129" s="81"/>
      <c r="BO129" s="26"/>
      <c r="BP129" s="26"/>
      <c r="BQ129" s="81"/>
      <c r="BR129" s="81"/>
      <c r="BS129" s="26"/>
      <c r="BT129" s="26"/>
      <c r="BU129" s="81"/>
      <c r="BV129" s="81"/>
      <c r="BW129" s="26"/>
      <c r="BX129" s="26"/>
      <c r="BY129" s="81"/>
      <c r="BZ129" s="81"/>
      <c r="CA129" s="26"/>
      <c r="CB129" s="26"/>
      <c r="CC129" s="81"/>
      <c r="CD129" s="81"/>
      <c r="CE129" s="26"/>
      <c r="CF129" s="26"/>
      <c r="CG129" s="81"/>
      <c r="CH129" s="81"/>
      <c r="CI129" s="26"/>
      <c r="CJ129" s="81"/>
      <c r="CK129" s="81"/>
      <c r="CL129" s="81"/>
      <c r="CM129" s="26"/>
      <c r="CN129" s="26"/>
      <c r="CO129" s="81"/>
      <c r="CP129" s="81"/>
      <c r="CQ129" s="26"/>
      <c r="CR129" s="26"/>
      <c r="CS129" s="81"/>
      <c r="CT129" s="81"/>
      <c r="CU129" s="326"/>
      <c r="CV129" s="326"/>
      <c r="CW129" s="81"/>
      <c r="CX129" s="81"/>
      <c r="CY129" s="26"/>
      <c r="CZ129" s="26"/>
      <c r="DA129" s="81"/>
      <c r="DB129" s="81"/>
      <c r="DC129" s="26"/>
      <c r="DD129" s="26"/>
      <c r="DE129" s="81"/>
      <c r="DF129" s="81"/>
      <c r="DG129" s="26"/>
      <c r="DH129" s="26"/>
      <c r="DI129" s="326"/>
      <c r="DJ129" s="81"/>
      <c r="DK129" s="26"/>
      <c r="DL129" s="26"/>
      <c r="DM129" s="81"/>
      <c r="DN129" s="81"/>
      <c r="DO129" s="26"/>
      <c r="DP129" s="26"/>
      <c r="DQ129" s="81"/>
      <c r="DR129" s="81"/>
      <c r="DS129" s="26"/>
      <c r="DT129" s="26"/>
      <c r="DU129" s="81"/>
      <c r="DV129" s="81"/>
      <c r="DW129" s="26"/>
      <c r="DX129" s="26"/>
      <c r="DY129" s="81"/>
      <c r="DZ129" s="81"/>
      <c r="EA129" s="26"/>
      <c r="EB129" s="26"/>
      <c r="EC129" s="81"/>
      <c r="ED129" s="81"/>
      <c r="EE129" s="26"/>
      <c r="EF129" s="81"/>
      <c r="EG129" s="81"/>
      <c r="EH129" s="81"/>
      <c r="EI129" s="26"/>
      <c r="EJ129" s="81"/>
      <c r="EK129" s="81"/>
      <c r="EL129" s="81"/>
      <c r="EM129" s="26"/>
      <c r="EN129" s="81"/>
      <c r="EO129" s="81"/>
      <c r="EP129" s="81"/>
      <c r="EQ129" s="26"/>
      <c r="ER129" s="26"/>
      <c r="ES129" s="81"/>
      <c r="ET129" s="81"/>
      <c r="EU129" s="26"/>
      <c r="EV129" s="26"/>
      <c r="EW129" s="81"/>
      <c r="EX129" s="81"/>
      <c r="EY129" s="26"/>
      <c r="EZ129" s="26"/>
      <c r="FA129" s="81"/>
      <c r="FB129" s="81"/>
      <c r="FC129" s="26"/>
      <c r="FD129" s="26"/>
      <c r="FE129" s="81"/>
      <c r="FF129" s="81"/>
      <c r="FG129" s="26"/>
      <c r="FH129" s="81"/>
      <c r="FI129" s="81"/>
      <c r="FJ129" s="81"/>
      <c r="FK129" s="26"/>
      <c r="FL129" s="81"/>
      <c r="FM129" s="81"/>
      <c r="FN129" s="81"/>
      <c r="FO129" s="26"/>
      <c r="FP129" s="81"/>
      <c r="FQ129" s="81"/>
      <c r="FR129" s="81"/>
      <c r="FS129" s="26"/>
      <c r="FT129" s="81"/>
      <c r="FU129" s="81"/>
      <c r="FV129" s="81"/>
      <c r="FW129" s="26"/>
      <c r="FX129" s="81"/>
      <c r="FY129" s="81"/>
      <c r="FZ129" s="81"/>
      <c r="GA129" s="26"/>
      <c r="GB129" s="81"/>
      <c r="GC129" s="81"/>
      <c r="GD129" s="81"/>
      <c r="GE129" s="26"/>
      <c r="GF129" s="81"/>
      <c r="GG129" s="81"/>
      <c r="GH129" s="81"/>
      <c r="GI129" s="26"/>
      <c r="GJ129" s="81"/>
      <c r="GK129" s="81"/>
      <c r="GL129" s="81"/>
      <c r="GM129" s="26"/>
      <c r="GN129" s="81"/>
      <c r="GO129" s="81"/>
      <c r="GP129" s="81"/>
      <c r="GQ129" s="26"/>
      <c r="GR129" s="81"/>
      <c r="GS129" s="81"/>
      <c r="GT129" s="81"/>
      <c r="GU129" s="26"/>
      <c r="GV129" s="81"/>
      <c r="GW129" s="326">
        <v>40162</v>
      </c>
      <c r="GX129" s="326">
        <v>19211.80458</v>
      </c>
      <c r="GY129" s="26">
        <f t="shared" si="177"/>
        <v>47.835776554952439</v>
      </c>
      <c r="GZ129" s="81"/>
      <c r="HA129" s="326">
        <v>29838</v>
      </c>
      <c r="HB129" s="326">
        <v>6783.4134400000003</v>
      </c>
      <c r="HC129" s="26">
        <f t="shared" si="217"/>
        <v>22.734142502848716</v>
      </c>
      <c r="HD129" s="81"/>
      <c r="HE129" s="326"/>
      <c r="HF129" s="81"/>
      <c r="HG129" s="26"/>
      <c r="HH129" s="81"/>
      <c r="HI129" s="326"/>
      <c r="HJ129" s="81"/>
      <c r="HK129" s="26"/>
      <c r="HL129" s="81"/>
      <c r="HM129" s="326"/>
      <c r="HN129" s="81"/>
      <c r="HO129" s="26"/>
      <c r="HP129" s="81"/>
      <c r="HQ129" s="326"/>
      <c r="HR129" s="81"/>
      <c r="HS129" s="26"/>
      <c r="HT129" s="81"/>
      <c r="HU129" s="326"/>
      <c r="HV129" s="81"/>
      <c r="HW129" s="26"/>
      <c r="HX129" s="81"/>
      <c r="HY129" s="326"/>
      <c r="HZ129" s="81"/>
      <c r="IA129" s="26"/>
      <c r="IB129" s="81"/>
      <c r="IC129" s="326"/>
      <c r="ID129" s="81"/>
      <c r="IE129" s="26"/>
      <c r="IF129" s="81"/>
      <c r="IG129" s="326"/>
      <c r="IH129" s="81"/>
      <c r="II129" s="26"/>
      <c r="IJ129" s="81"/>
      <c r="IK129" s="326"/>
      <c r="IL129" s="81"/>
      <c r="IM129" s="26"/>
      <c r="IN129" s="81"/>
      <c r="IO129" s="326"/>
      <c r="IP129" s="81"/>
      <c r="IQ129" s="26"/>
      <c r="IR129" s="81"/>
      <c r="IS129" s="326"/>
      <c r="IT129" s="81"/>
      <c r="IU129" s="26"/>
      <c r="IV129" s="81"/>
      <c r="IW129" s="326"/>
      <c r="IX129" s="81"/>
      <c r="IY129" s="26"/>
      <c r="IZ129" s="81"/>
      <c r="JA129" s="326"/>
      <c r="JB129" s="81"/>
      <c r="JC129" s="26"/>
      <c r="JD129" s="81"/>
      <c r="JE129" s="81"/>
      <c r="JF129" s="81"/>
      <c r="JG129" s="26"/>
      <c r="JH129" s="81"/>
      <c r="JI129" s="326"/>
      <c r="JJ129" s="81"/>
      <c r="JK129" s="26"/>
      <c r="JL129" s="81"/>
      <c r="JM129" s="326"/>
      <c r="JN129" s="81"/>
      <c r="JO129" s="26"/>
      <c r="JP129" s="81"/>
      <c r="JQ129" s="326"/>
      <c r="JR129" s="81"/>
      <c r="JS129" s="26"/>
      <c r="JT129" s="81"/>
      <c r="JU129" s="326"/>
      <c r="JV129" s="81"/>
      <c r="JW129" s="26"/>
      <c r="JX129" s="81"/>
      <c r="JY129" s="326"/>
      <c r="JZ129" s="81"/>
      <c r="KA129" s="26"/>
      <c r="KB129" s="81"/>
      <c r="KC129" s="326"/>
      <c r="KD129" s="81"/>
      <c r="KE129" s="26"/>
      <c r="KF129" s="81"/>
      <c r="KG129" s="326"/>
      <c r="KH129" s="81"/>
      <c r="KI129" s="26"/>
      <c r="KJ129" s="81"/>
      <c r="KK129" s="326"/>
      <c r="KL129" s="81"/>
      <c r="KM129" s="26"/>
      <c r="KN129" s="81"/>
      <c r="KO129" s="326"/>
      <c r="KP129" s="81"/>
      <c r="KQ129" s="26"/>
      <c r="KR129" s="81"/>
      <c r="KS129" s="326"/>
      <c r="KT129" s="81"/>
      <c r="KU129" s="26"/>
      <c r="KV129" s="81"/>
      <c r="KW129" s="326"/>
      <c r="KX129" s="81"/>
      <c r="KY129" s="26"/>
      <c r="KZ129" s="81"/>
      <c r="LA129" s="326"/>
      <c r="LB129" s="81"/>
      <c r="LC129" s="26"/>
      <c r="LD129" s="81"/>
      <c r="LE129" s="326"/>
      <c r="LF129" s="81"/>
      <c r="LG129" s="26"/>
      <c r="LH129" s="81"/>
      <c r="LI129" s="326"/>
      <c r="LJ129" s="81"/>
      <c r="LK129" s="26"/>
      <c r="LL129" s="81"/>
      <c r="LM129" s="326"/>
      <c r="LN129" s="81"/>
      <c r="LO129" s="26"/>
      <c r="LP129" s="81"/>
      <c r="LQ129" s="326"/>
      <c r="LR129" s="81"/>
      <c r="LS129" s="26"/>
      <c r="LT129" s="81"/>
      <c r="LU129" s="326"/>
      <c r="LV129" s="81"/>
      <c r="LW129" s="26"/>
      <c r="LX129" s="81"/>
      <c r="LY129" s="326"/>
      <c r="LZ129" s="81"/>
      <c r="MA129" s="26"/>
    </row>
    <row r="130" spans="1:339" ht="15.75" x14ac:dyDescent="0.25">
      <c r="A130" s="22" t="s">
        <v>236</v>
      </c>
      <c r="B130" s="30">
        <f t="shared" si="194"/>
        <v>0</v>
      </c>
      <c r="C130" s="30">
        <f t="shared" si="142"/>
        <v>0</v>
      </c>
      <c r="D130" s="30">
        <f t="shared" si="162"/>
        <v>0</v>
      </c>
      <c r="E130" s="30">
        <f t="shared" si="163"/>
        <v>0</v>
      </c>
      <c r="F130" s="30">
        <f t="shared" si="143"/>
        <v>0</v>
      </c>
      <c r="G130" s="27"/>
      <c r="H130" s="30"/>
      <c r="I130" s="30"/>
      <c r="J130" s="30"/>
      <c r="K130" s="30"/>
      <c r="L130" s="111"/>
      <c r="M130" s="111"/>
      <c r="N130" s="111"/>
      <c r="O130" s="111"/>
      <c r="P130" s="111"/>
      <c r="Q130" s="111"/>
      <c r="R130" s="111"/>
      <c r="S130" s="26"/>
      <c r="T130" s="81"/>
      <c r="U130" s="81"/>
      <c r="V130" s="81"/>
      <c r="W130" s="26"/>
      <c r="X130" s="81"/>
      <c r="Y130" s="81"/>
      <c r="Z130" s="81"/>
      <c r="AA130" s="26"/>
      <c r="AB130" s="81"/>
      <c r="AC130" s="81"/>
      <c r="AD130" s="81"/>
      <c r="AE130" s="26"/>
      <c r="AF130" s="26"/>
      <c r="AG130" s="111"/>
      <c r="AH130" s="111"/>
      <c r="AI130" s="111"/>
      <c r="AJ130" s="111"/>
      <c r="AK130" s="111"/>
      <c r="AL130" s="111"/>
      <c r="AM130" s="111"/>
      <c r="AN130" s="81"/>
      <c r="AO130" s="81"/>
      <c r="AP130" s="81"/>
      <c r="AQ130" s="26"/>
      <c r="AR130" s="26"/>
      <c r="AS130" s="81"/>
      <c r="AT130" s="81"/>
      <c r="AU130" s="26"/>
      <c r="AV130" s="26"/>
      <c r="AW130" s="81"/>
      <c r="AX130" s="81"/>
      <c r="AY130" s="26"/>
      <c r="AZ130" s="26"/>
      <c r="BA130" s="81"/>
      <c r="BB130" s="81"/>
      <c r="BC130" s="26"/>
      <c r="BD130" s="26"/>
      <c r="BE130" s="81"/>
      <c r="BF130" s="81"/>
      <c r="BG130" s="26"/>
      <c r="BH130" s="81"/>
      <c r="BI130" s="81"/>
      <c r="BJ130" s="81"/>
      <c r="BK130" s="26"/>
      <c r="BL130" s="81"/>
      <c r="BM130" s="81"/>
      <c r="BN130" s="81"/>
      <c r="BO130" s="26"/>
      <c r="BP130" s="26"/>
      <c r="BQ130" s="81"/>
      <c r="BR130" s="81"/>
      <c r="BS130" s="26"/>
      <c r="BT130" s="26"/>
      <c r="BU130" s="81"/>
      <c r="BV130" s="81"/>
      <c r="BW130" s="26"/>
      <c r="BX130" s="26"/>
      <c r="BY130" s="81"/>
      <c r="BZ130" s="81"/>
      <c r="CA130" s="26"/>
      <c r="CB130" s="26"/>
      <c r="CC130" s="81"/>
      <c r="CD130" s="81"/>
      <c r="CE130" s="26"/>
      <c r="CF130" s="26"/>
      <c r="CG130" s="81"/>
      <c r="CH130" s="81"/>
      <c r="CI130" s="26"/>
      <c r="CJ130" s="81"/>
      <c r="CK130" s="81"/>
      <c r="CL130" s="81"/>
      <c r="CM130" s="26"/>
      <c r="CN130" s="26"/>
      <c r="CO130" s="81"/>
      <c r="CP130" s="81"/>
      <c r="CQ130" s="26"/>
      <c r="CR130" s="26"/>
      <c r="CS130" s="81"/>
      <c r="CT130" s="81"/>
      <c r="CU130" s="326"/>
      <c r="CV130" s="326"/>
      <c r="CW130" s="81"/>
      <c r="CX130" s="81"/>
      <c r="CY130" s="26"/>
      <c r="CZ130" s="26"/>
      <c r="DA130" s="81"/>
      <c r="DB130" s="81"/>
      <c r="DC130" s="26"/>
      <c r="DD130" s="26"/>
      <c r="DE130" s="81"/>
      <c r="DF130" s="81"/>
      <c r="DG130" s="26"/>
      <c r="DH130" s="26"/>
      <c r="DI130" s="81"/>
      <c r="DJ130" s="81"/>
      <c r="DK130" s="26"/>
      <c r="DL130" s="26"/>
      <c r="DM130" s="81"/>
      <c r="DN130" s="81"/>
      <c r="DO130" s="26"/>
      <c r="DP130" s="26"/>
      <c r="DQ130" s="81"/>
      <c r="DR130" s="81"/>
      <c r="DS130" s="26"/>
      <c r="DT130" s="26"/>
      <c r="DU130" s="81"/>
      <c r="DV130" s="81"/>
      <c r="DW130" s="26"/>
      <c r="DX130" s="26"/>
      <c r="DY130" s="81"/>
      <c r="DZ130" s="81"/>
      <c r="EA130" s="26"/>
      <c r="EB130" s="26"/>
      <c r="EC130" s="81"/>
      <c r="ED130" s="81"/>
      <c r="EE130" s="26"/>
      <c r="EF130" s="81"/>
      <c r="EG130" s="81"/>
      <c r="EH130" s="81"/>
      <c r="EI130" s="26"/>
      <c r="EJ130" s="81"/>
      <c r="EK130" s="81"/>
      <c r="EL130" s="81"/>
      <c r="EM130" s="26"/>
      <c r="EN130" s="81"/>
      <c r="EO130" s="81"/>
      <c r="EP130" s="81"/>
      <c r="EQ130" s="26"/>
      <c r="ER130" s="26"/>
      <c r="ES130" s="81"/>
      <c r="ET130" s="81"/>
      <c r="EU130" s="26"/>
      <c r="EV130" s="26"/>
      <c r="EW130" s="81"/>
      <c r="EX130" s="81"/>
      <c r="EY130" s="26"/>
      <c r="EZ130" s="26"/>
      <c r="FA130" s="81"/>
      <c r="FB130" s="81"/>
      <c r="FC130" s="26"/>
      <c r="FD130" s="26"/>
      <c r="FE130" s="81"/>
      <c r="FF130" s="81"/>
      <c r="FG130" s="26"/>
      <c r="FH130" s="81"/>
      <c r="FI130" s="81"/>
      <c r="FJ130" s="81"/>
      <c r="FK130" s="26"/>
      <c r="FL130" s="81"/>
      <c r="FM130" s="81"/>
      <c r="FN130" s="81"/>
      <c r="FO130" s="26"/>
      <c r="FP130" s="81"/>
      <c r="FQ130" s="81"/>
      <c r="FR130" s="81"/>
      <c r="FS130" s="26"/>
      <c r="FT130" s="81"/>
      <c r="FU130" s="81"/>
      <c r="FV130" s="81"/>
      <c r="FW130" s="26"/>
      <c r="FX130" s="81"/>
      <c r="FY130" s="81"/>
      <c r="FZ130" s="81"/>
      <c r="GA130" s="26"/>
      <c r="GB130" s="81"/>
      <c r="GC130" s="81"/>
      <c r="GD130" s="81"/>
      <c r="GE130" s="26"/>
      <c r="GF130" s="81"/>
      <c r="GG130" s="81"/>
      <c r="GH130" s="81"/>
      <c r="GI130" s="26"/>
      <c r="GJ130" s="81"/>
      <c r="GK130" s="81"/>
      <c r="GL130" s="81"/>
      <c r="GM130" s="26"/>
      <c r="GN130" s="81"/>
      <c r="GO130" s="81"/>
      <c r="GP130" s="81"/>
      <c r="GQ130" s="26"/>
      <c r="GR130" s="81"/>
      <c r="GS130" s="81"/>
      <c r="GT130" s="81"/>
      <c r="GU130" s="26"/>
      <c r="GV130" s="81"/>
      <c r="GW130" s="81"/>
      <c r="GX130" s="81"/>
      <c r="GY130" s="26"/>
      <c r="GZ130" s="81"/>
      <c r="HA130" s="81"/>
      <c r="HB130" s="81"/>
      <c r="HC130" s="26"/>
      <c r="HD130" s="81"/>
      <c r="HE130" s="81"/>
      <c r="HF130" s="81"/>
      <c r="HG130" s="26"/>
      <c r="HH130" s="81"/>
      <c r="HI130" s="81"/>
      <c r="HJ130" s="81"/>
      <c r="HK130" s="26"/>
      <c r="HL130" s="81"/>
      <c r="HM130" s="81"/>
      <c r="HN130" s="81"/>
      <c r="HO130" s="26"/>
      <c r="HP130" s="81"/>
      <c r="HQ130" s="81"/>
      <c r="HR130" s="81"/>
      <c r="HS130" s="26"/>
      <c r="HT130" s="81"/>
      <c r="HU130" s="81"/>
      <c r="HV130" s="81"/>
      <c r="HW130" s="26"/>
      <c r="HX130" s="81"/>
      <c r="HY130" s="81"/>
      <c r="HZ130" s="81"/>
      <c r="IA130" s="26"/>
      <c r="IB130" s="81"/>
      <c r="IC130" s="81"/>
      <c r="ID130" s="81"/>
      <c r="IE130" s="26"/>
      <c r="IF130" s="81"/>
      <c r="IG130" s="81"/>
      <c r="IH130" s="81"/>
      <c r="II130" s="26"/>
      <c r="IJ130" s="81"/>
      <c r="IK130" s="81"/>
      <c r="IL130" s="81"/>
      <c r="IM130" s="26"/>
      <c r="IN130" s="81"/>
      <c r="IO130" s="81"/>
      <c r="IP130" s="81"/>
      <c r="IQ130" s="26"/>
      <c r="IR130" s="81"/>
      <c r="IS130" s="81"/>
      <c r="IT130" s="81"/>
      <c r="IU130" s="26"/>
      <c r="IV130" s="81"/>
      <c r="IW130" s="81"/>
      <c r="IX130" s="81"/>
      <c r="IY130" s="26"/>
      <c r="IZ130" s="81"/>
      <c r="JA130" s="81"/>
      <c r="JB130" s="81"/>
      <c r="JC130" s="26"/>
      <c r="JD130" s="81"/>
      <c r="JE130" s="81"/>
      <c r="JF130" s="81"/>
      <c r="JG130" s="26"/>
      <c r="JH130" s="81"/>
      <c r="JI130" s="81"/>
      <c r="JJ130" s="81"/>
      <c r="JK130" s="26"/>
      <c r="JL130" s="81"/>
      <c r="JM130" s="81"/>
      <c r="JN130" s="81"/>
      <c r="JO130" s="26"/>
      <c r="JP130" s="81"/>
      <c r="JQ130" s="81"/>
      <c r="JR130" s="81"/>
      <c r="JS130" s="26"/>
      <c r="JT130" s="81"/>
      <c r="JU130" s="81"/>
      <c r="JV130" s="81"/>
      <c r="JW130" s="26"/>
      <c r="JX130" s="81"/>
      <c r="JY130" s="81"/>
      <c r="JZ130" s="81"/>
      <c r="KA130" s="26"/>
      <c r="KB130" s="81"/>
      <c r="KC130" s="81"/>
      <c r="KD130" s="81"/>
      <c r="KE130" s="26"/>
      <c r="KF130" s="81"/>
      <c r="KG130" s="81"/>
      <c r="KH130" s="81"/>
      <c r="KI130" s="26"/>
      <c r="KJ130" s="81"/>
      <c r="KK130" s="81"/>
      <c r="KL130" s="81"/>
      <c r="KM130" s="26"/>
      <c r="KN130" s="81"/>
      <c r="KO130" s="81"/>
      <c r="KP130" s="81"/>
      <c r="KQ130" s="26"/>
      <c r="KR130" s="81"/>
      <c r="KS130" s="81"/>
      <c r="KT130" s="81"/>
      <c r="KU130" s="26"/>
      <c r="KV130" s="81"/>
      <c r="KW130" s="81"/>
      <c r="KX130" s="81"/>
      <c r="KY130" s="26"/>
      <c r="KZ130" s="81"/>
      <c r="LA130" s="81"/>
      <c r="LB130" s="81"/>
      <c r="LC130" s="26"/>
      <c r="LD130" s="81"/>
      <c r="LE130" s="81"/>
      <c r="LF130" s="81"/>
      <c r="LG130" s="26"/>
      <c r="LH130" s="81"/>
      <c r="LI130" s="81"/>
      <c r="LJ130" s="81"/>
      <c r="LK130" s="26"/>
      <c r="LL130" s="81"/>
      <c r="LM130" s="81"/>
      <c r="LN130" s="81"/>
      <c r="LO130" s="26"/>
      <c r="LP130" s="81"/>
      <c r="LQ130" s="81"/>
      <c r="LR130" s="81"/>
      <c r="LS130" s="26"/>
      <c r="LT130" s="81"/>
      <c r="LU130" s="81"/>
      <c r="LV130" s="81"/>
      <c r="LW130" s="26"/>
      <c r="LX130" s="81"/>
      <c r="LY130" s="81"/>
      <c r="LZ130" s="81"/>
      <c r="MA130" s="26"/>
    </row>
    <row r="131" spans="1:339" s="18" customFormat="1" ht="31.5" x14ac:dyDescent="0.25">
      <c r="A131" s="148" t="s">
        <v>274</v>
      </c>
      <c r="B131" s="75">
        <f t="shared" si="194"/>
        <v>5197.7</v>
      </c>
      <c r="C131" s="75">
        <f t="shared" si="142"/>
        <v>41967.756810000006</v>
      </c>
      <c r="D131" s="75">
        <f t="shared" si="162"/>
        <v>30827.005400000002</v>
      </c>
      <c r="E131" s="75">
        <f t="shared" si="163"/>
        <v>11140.751410000001</v>
      </c>
      <c r="F131" s="75">
        <f t="shared" si="143"/>
        <v>33533.69904</v>
      </c>
      <c r="G131" s="29">
        <f>F131/C131*100</f>
        <v>79.903482075100214</v>
      </c>
      <c r="H131" s="29">
        <f>H132+H133+H134+H135+H136+H137+H138+H139+H140+H141+H142+H143+H144</f>
        <v>0</v>
      </c>
      <c r="I131" s="29">
        <f>I132+I133+I134+I135+I136+I137+I138+I139+I140+I141+I142+I143+I144</f>
        <v>0</v>
      </c>
      <c r="J131" s="29">
        <f>J132+J133+J134+J135+J136+J137+J138+J139+J140+J141+J142+J143+J144</f>
        <v>0</v>
      </c>
      <c r="K131" s="29"/>
      <c r="L131" s="29">
        <f t="shared" ref="L131" si="222">L132+L133+L134+L135+L136+L137+L138+L139+L140+L141+L142+L143+L144</f>
        <v>500</v>
      </c>
      <c r="M131" s="29">
        <f t="shared" ref="M131:N131" si="223">M132+M133+M134+M135+M136+M137+M138+M139+M140+M141+M142+M143+M144</f>
        <v>500</v>
      </c>
      <c r="N131" s="29">
        <f t="shared" si="223"/>
        <v>500</v>
      </c>
      <c r="O131" s="28">
        <f>N131/M131*100</f>
        <v>100</v>
      </c>
      <c r="P131" s="29">
        <f>P132+P133+P134+P135+P136+P137+P138+P139+P140+P141+P142+P143+P144</f>
        <v>539</v>
      </c>
      <c r="Q131" s="29">
        <f>Q132+Q133+Q134+Q135+Q136+Q137+Q138+Q139+Q140+Q141+Q142+Q143+Q144</f>
        <v>539</v>
      </c>
      <c r="R131" s="29">
        <f>R132+R133+R134+R135+R136+R137+R138+R139+R140+R141+R142+R143+R144</f>
        <v>335.87799999999999</v>
      </c>
      <c r="S131" s="28">
        <f>R131/Q131*100</f>
        <v>62.315027829313543</v>
      </c>
      <c r="T131" s="29">
        <f>T132+T133+T134+T135+T136+T137+T138+T139+T140+T141+T142+T143+T144</f>
        <v>1721</v>
      </c>
      <c r="U131" s="29">
        <f>U132+U133+U134+U135+U136+U137+U138+U139+U140+U141+U142+U143+U144</f>
        <v>1721</v>
      </c>
      <c r="V131" s="29">
        <f>V132+V133+V134+V135+V136+V137+V138+V139+V140+V141+V142+V143+V144</f>
        <v>928.54819999999995</v>
      </c>
      <c r="W131" s="28">
        <f>V131/U131*100</f>
        <v>53.953991865194652</v>
      </c>
      <c r="X131" s="29">
        <f>X132+X133+X134+X135+X136+X137+X138+X139+X140+X141+X142+X143+X144</f>
        <v>0</v>
      </c>
      <c r="Y131" s="29">
        <f>Y132+Y133+Y134+Y135+Y136+Y137+Y138+Y139+Y140+Y141+Y142+Y143+Y144</f>
        <v>0</v>
      </c>
      <c r="Z131" s="29">
        <f>Z132+Z133+Z134+Z135+Z136+Z137+Z138+Z139+Z140+Z141+Z142+Z143+Z144</f>
        <v>0</v>
      </c>
      <c r="AA131" s="28"/>
      <c r="AB131" s="29">
        <f>AB132+AB133+AB134+AB135+AB136+AB137+AB138+AB139+AB140+AB141+AB142+AB143+AB144</f>
        <v>0</v>
      </c>
      <c r="AC131" s="29">
        <f>AC132+AC133+AC134+AC135+AC136+AC137+AC138+AC139+AC140+AC141+AC142+AC143+AC144</f>
        <v>0</v>
      </c>
      <c r="AD131" s="29">
        <f>AD132+AD133+AD134+AD135+AD136+AD137+AD138+AD139+AD140+AD141+AD142+AD143+AD144</f>
        <v>0</v>
      </c>
      <c r="AE131" s="28"/>
      <c r="AF131" s="28"/>
      <c r="AG131" s="29">
        <f t="shared" ref="AG131:AM131" si="224">AG132+AG133+AG134+AG135+AG136+AG137+AG138+AG139+AG140+AG141+AG142+AG143+AG144</f>
        <v>0</v>
      </c>
      <c r="AH131" s="29">
        <f t="shared" si="224"/>
        <v>0</v>
      </c>
      <c r="AI131" s="29">
        <f t="shared" si="224"/>
        <v>0</v>
      </c>
      <c r="AJ131" s="29">
        <f t="shared" ref="AJ131" si="225">AJ132+AJ133+AJ134+AJ135+AJ136+AJ137+AJ138+AJ139+AJ140+AJ141+AJ142+AJ143+AJ144</f>
        <v>0</v>
      </c>
      <c r="AK131" s="29">
        <f t="shared" si="224"/>
        <v>0</v>
      </c>
      <c r="AL131" s="29">
        <f t="shared" si="224"/>
        <v>0</v>
      </c>
      <c r="AM131" s="29">
        <f t="shared" si="224"/>
        <v>0</v>
      </c>
      <c r="AN131" s="29">
        <f>AN132+AN133+AN134+AN135+AN136+AN137+AN138+AN139+AN140+AN141+AN142+AN143+AN144</f>
        <v>0</v>
      </c>
      <c r="AO131" s="29">
        <f>AO132+AO133+AO134+AO135+AO136+AO137+AO138+AO139+AO140+AO141+AO142+AO143+AO144</f>
        <v>2000</v>
      </c>
      <c r="AP131" s="29">
        <f>AP132+AP133+AP134+AP135+AP136+AP137+AP138+AP139+AP140+AP141+AP142+AP143+AP144</f>
        <v>1622.0361599999999</v>
      </c>
      <c r="AQ131" s="28">
        <f>AP131/AO131*100</f>
        <v>81.101807999999991</v>
      </c>
      <c r="AR131" s="28"/>
      <c r="AS131" s="29">
        <f>AS132+AS133+AS134+AS135+AS136+AS137+AS138+AS139+AS140+AS141+AS142+AS143+AS144</f>
        <v>0</v>
      </c>
      <c r="AT131" s="29">
        <f>AT132+AT133+AT134+AT135+AT136+AT137+AT138+AT139+AT140+AT141+AT142+AT143+AT144</f>
        <v>0</v>
      </c>
      <c r="AU131" s="28"/>
      <c r="AV131" s="28"/>
      <c r="AW131" s="29">
        <f>AW132+AW133+AW134+AW135+AW136+AW137+AW138+AW139+AW140+AW141+AW142+AW143+AW144</f>
        <v>0</v>
      </c>
      <c r="AX131" s="29">
        <f>AX132+AX133+AX134+AX135+AX136+AX137+AX138+AX139+AX140+AX141+AX142+AX143+AX144</f>
        <v>0</v>
      </c>
      <c r="AY131" s="28"/>
      <c r="AZ131" s="28"/>
      <c r="BA131" s="29">
        <f>BA132+BA133+BA134+BA135+BA136+BA137+BA138+BA139+BA140+BA141+BA142+BA143+BA144</f>
        <v>0</v>
      </c>
      <c r="BB131" s="29">
        <f>BB132+BB133+BB134+BB135+BB136+BB137+BB138+BB139+BB140+BB141+BB142+BB143+BB144</f>
        <v>0</v>
      </c>
      <c r="BC131" s="28"/>
      <c r="BD131" s="28"/>
      <c r="BE131" s="29">
        <f>BE132+BE133+BE134+BE135+BE136+BE137+BE138+BE139+BE140+BE141+BE142+BE143+BE144</f>
        <v>0</v>
      </c>
      <c r="BF131" s="29">
        <f>BF132+BF133+BF134+BF135+BF136+BF137+BF138+BF139+BF140+BF141+BF142+BF143+BF144</f>
        <v>0</v>
      </c>
      <c r="BG131" s="28"/>
      <c r="BH131" s="29"/>
      <c r="BI131" s="29"/>
      <c r="BJ131" s="29"/>
      <c r="BK131" s="28"/>
      <c r="BL131" s="29">
        <f>BL132+BL133+BL134+BL135+BL136+BL137+BL138+BL139+BL140+BL141+BL142+BL143+BL144</f>
        <v>1687.7</v>
      </c>
      <c r="BM131" s="29">
        <f>BM132+BM133+BM134+BM135+BM136+BM137+BM138+BM139+BM140+BM141+BM142+BM143+BM144</f>
        <v>1687.7</v>
      </c>
      <c r="BN131" s="29">
        <f>BN132+BN133+BN134+BN135+BN136+BN137+BN138+BN139+BN140+BN141+BN142+BN143+BN144</f>
        <v>1223.5996599999999</v>
      </c>
      <c r="BO131" s="28">
        <f>BN131/BM131*100</f>
        <v>72.501016768382996</v>
      </c>
      <c r="BP131" s="28"/>
      <c r="BQ131" s="29">
        <f>BQ132+BQ133+BQ134+BQ135+BQ136+BQ137+BQ138+BQ139+BQ140+BQ141+BQ142+BQ143+BQ144</f>
        <v>0</v>
      </c>
      <c r="BR131" s="29">
        <f>BR132+BR133+BR134+BR135+BR136+BR137+BR138+BR139+BR140+BR141+BR142+BR143+BR144</f>
        <v>0</v>
      </c>
      <c r="BS131" s="28"/>
      <c r="BT131" s="28"/>
      <c r="BU131" s="29">
        <f>BU132+BU133+BU134+BU135+BU136+BU137+BU138+BU139+BU140+BU141+BU142+BU143+BU144</f>
        <v>0</v>
      </c>
      <c r="BV131" s="29">
        <f>BV132+BV133+BV134+BV135+BV136+BV137+BV138+BV139+BV140+BV141+BV142+BV143+BV144</f>
        <v>0</v>
      </c>
      <c r="BW131" s="28"/>
      <c r="BX131" s="28"/>
      <c r="BY131" s="29">
        <f>BY132+BY133+BY134+BY135+BY136+BY137+BY138+BY139+BY140+BY141+BY142+BY143+BY144</f>
        <v>0</v>
      </c>
      <c r="BZ131" s="29">
        <f>BZ132+BZ133+BZ134+BZ135+BZ136+BZ137+BZ138+BZ139+BZ140+BZ141+BZ142+BZ143+BZ144</f>
        <v>0</v>
      </c>
      <c r="CA131" s="28"/>
      <c r="CB131" s="28"/>
      <c r="CC131" s="29">
        <f>CC132+CC133+CC134+CC135+CC136+CC137+CC138+CC139+CC140+CC141+CC142+CC143+CC144</f>
        <v>0</v>
      </c>
      <c r="CD131" s="29">
        <f>CD132+CD133+CD134+CD135+CD136+CD137+CD138+CD139+CD140+CD141+CD142+CD143+CD144</f>
        <v>0</v>
      </c>
      <c r="CE131" s="28"/>
      <c r="CF131" s="28"/>
      <c r="CG131" s="29">
        <f>CG132+CG133+CG134+CG135+CG136+CG137+CG138+CG139+CG140+CG141+CG142+CG143+CG144</f>
        <v>0</v>
      </c>
      <c r="CH131" s="29">
        <f>CH132+CH133+CH134+CH135+CH136+CH137+CH138+CH139+CH140+CH141+CH142+CH143+CH144</f>
        <v>0</v>
      </c>
      <c r="CI131" s="28"/>
      <c r="CJ131" s="29">
        <f>CJ132+CJ133+CJ134+CJ135+CJ136+CJ137+CJ138+CJ139+CJ140+CJ141+CJ142+CJ143+CJ144</f>
        <v>0</v>
      </c>
      <c r="CK131" s="29">
        <f>CK132+CK133+CK134+CK135+CK136+CK137+CK138+CK139+CK140+CK141+CK142+CK143+CK144</f>
        <v>0</v>
      </c>
      <c r="CL131" s="29">
        <f>CL132+CL133+CL134+CL135+CL136+CL137+CL138+CL139+CL140+CL141+CL142+CL143+CL144</f>
        <v>0</v>
      </c>
      <c r="CM131" s="28"/>
      <c r="CN131" s="28"/>
      <c r="CO131" s="29"/>
      <c r="CP131" s="29"/>
      <c r="CQ131" s="28"/>
      <c r="CR131" s="28"/>
      <c r="CS131" s="29">
        <f>CS132+CS133+CS134+CS135+CS136+CS137+CS138+CS139+CS140+CS141+CS142+CS143+CS144</f>
        <v>0</v>
      </c>
      <c r="CT131" s="29">
        <f>CT132+CT133+CT134+CT135+CT136+CT137+CT138+CT139+CT140+CT141+CT142+CT143+CT144</f>
        <v>0</v>
      </c>
      <c r="CU131" s="165"/>
      <c r="CV131" s="165"/>
      <c r="CW131" s="29">
        <f>CW132+CW133+CW134+CW135+CW136+CW137+CW138+CW139+CW140+CW141+CW142+CW143+CW144</f>
        <v>0</v>
      </c>
      <c r="CX131" s="29">
        <f>CX132+CX133+CX134+CX135+CX136+CX137+CX138+CX139+CX140+CX141+CX142+CX143+CX144</f>
        <v>0</v>
      </c>
      <c r="CY131" s="28"/>
      <c r="CZ131" s="28"/>
      <c r="DA131" s="29">
        <f>DA132+DA133+DA134+DA135+DA136+DA137+DA138+DA139+DA140+DA141+DA142+DA143+DA144</f>
        <v>0</v>
      </c>
      <c r="DB131" s="29">
        <f>DB132+DB133+DB134+DB135+DB136+DB137+DB138+DB139+DB140+DB141+DB142+DB143+DB144</f>
        <v>0</v>
      </c>
      <c r="DC131" s="28"/>
      <c r="DD131" s="28"/>
      <c r="DE131" s="29">
        <f>DE132+DE133+DE134+DE135+DE136+DE137+DE138+DE139+DE140+DE141+DE142+DE143+DE144</f>
        <v>0</v>
      </c>
      <c r="DF131" s="29">
        <f>DF132+DF133+DF134+DF135+DF136+DF137+DF138+DF139+DF140+DF141+DF142+DF143+DF144</f>
        <v>0</v>
      </c>
      <c r="DG131" s="28"/>
      <c r="DH131" s="28"/>
      <c r="DI131" s="29"/>
      <c r="DJ131" s="29"/>
      <c r="DK131" s="28"/>
      <c r="DL131" s="28"/>
      <c r="DM131" s="29">
        <f>DM132+DM133+DM134+DM135+DM136+DM137+DM138+DM139+DM140+DM141+DM142+DM143+DM144</f>
        <v>634.4</v>
      </c>
      <c r="DN131" s="29">
        <f>DN132+DN133+DN134+DN135+DN136+DN137+DN138+DN139+DN140+DN141+DN142+DN143+DN144</f>
        <v>439.75228000000004</v>
      </c>
      <c r="DO131" s="28">
        <f>DN131/DM131*100</f>
        <v>69.317824716267353</v>
      </c>
      <c r="DP131" s="28"/>
      <c r="DQ131" s="29"/>
      <c r="DR131" s="29"/>
      <c r="DS131" s="28"/>
      <c r="DT131" s="28"/>
      <c r="DU131" s="29"/>
      <c r="DV131" s="29"/>
      <c r="DW131" s="28"/>
      <c r="DX131" s="28"/>
      <c r="DY131" s="29"/>
      <c r="DZ131" s="29"/>
      <c r="EA131" s="28"/>
      <c r="EB131" s="28"/>
      <c r="EC131" s="29">
        <f>SUM(EC132:EC144)</f>
        <v>2480.5740000000001</v>
      </c>
      <c r="ED131" s="29">
        <f>SUM(ED132:ED144)</f>
        <v>2480.5740000000001</v>
      </c>
      <c r="EE131" s="28">
        <f t="shared" ref="EE131:EE145" si="226">ED131/EC131*100</f>
        <v>100</v>
      </c>
      <c r="EF131" s="29">
        <f>EF132+EF133+EF134+EF135+EF136+EF137+EF138+EF139+EF140+EF141+EF142+EF143+EF144</f>
        <v>750</v>
      </c>
      <c r="EG131" s="29">
        <f>EG132+EG133+EG134+EG135+EG136+EG137+EG138+EG139+EG140+EG141+EG142+EG143+EG144</f>
        <v>750</v>
      </c>
      <c r="EH131" s="29">
        <f>EH132+EH133+EH134+EH135+EH136+EH137+EH138+EH139+EH140+EH141+EH142+EH143+EH144</f>
        <v>750</v>
      </c>
      <c r="EI131" s="28">
        <f>EH131/EG131*100</f>
        <v>100</v>
      </c>
      <c r="EJ131" s="29"/>
      <c r="EK131" s="29">
        <f>EK132+EK133+EK134+EK135+EK136+EK137+EK138+EK139+EK140+EK141+EK142+EK143+EK144</f>
        <v>0</v>
      </c>
      <c r="EL131" s="29">
        <f>EL132+EL133+EL134+EL135+EL136+EL137+EL138+EL139+EL140+EL141+EL142+EL143+EL144</f>
        <v>0</v>
      </c>
      <c r="EM131" s="28"/>
      <c r="EN131" s="29"/>
      <c r="EO131" s="29">
        <f>EO132+EO133+EO134+EO135+EO136+EO137+EO138+EO139+EO140+EO141+EO142+EO143+EO144</f>
        <v>0</v>
      </c>
      <c r="EP131" s="29">
        <f>EP132+EP133+EP134+EP135+EP136+EP137+EP138+EP139+EP140+EP141+EP142+EP143+EP144</f>
        <v>0</v>
      </c>
      <c r="EQ131" s="28"/>
      <c r="ER131" s="28"/>
      <c r="ES131" s="29">
        <f>ES132+ES133+ES134+ES135+ES136+ES137+ES138+ES139+ES140+ES141+ES142+ES143+ES144</f>
        <v>0</v>
      </c>
      <c r="ET131" s="29">
        <f>ET132+ET133+ET134+ET135+ET136+ET137+ET138+ET139+ET140+ET141+ET142+ET143+ET144</f>
        <v>0</v>
      </c>
      <c r="EU131" s="28"/>
      <c r="EV131" s="28"/>
      <c r="EW131" s="29">
        <f>EW132+EW133+EW134+EW135+EW136+EW137+EW138+EW139+EW140+EW141+EW142+EW143+EW144</f>
        <v>0</v>
      </c>
      <c r="EX131" s="29">
        <f>EX132+EX133+EX134+EX135+EX136+EX137+EX138+EX139+EX140+EX141+EX142+EX143+EX144</f>
        <v>0</v>
      </c>
      <c r="EY131" s="28"/>
      <c r="EZ131" s="28"/>
      <c r="FA131" s="29">
        <f>FA132+FA133+FA134+FA135+FA136+FA137+FA138+FA139+FA140+FA141+FA142+FA143+FA144</f>
        <v>2277</v>
      </c>
      <c r="FB131" s="29">
        <f>FB132+FB133+FB134+FB135+FB136+FB137+FB138+FB139+FB140+FB141+FB142+FB143+FB144</f>
        <v>2254.23</v>
      </c>
      <c r="FC131" s="28">
        <f>FB131/FA131*100</f>
        <v>99</v>
      </c>
      <c r="FD131" s="28"/>
      <c r="FE131" s="29">
        <f>FE132+FE133+FE134+FE135+FE136+FE137+FE138+FE139+FE140+FE141+FE142+FE143+FE144</f>
        <v>0</v>
      </c>
      <c r="FF131" s="29">
        <f>FF132+FF133+FF134+FF135+FF136+FF137+FF138+FF139+FF140+FF141+FF142+FF143+FF144</f>
        <v>0</v>
      </c>
      <c r="FG131" s="28"/>
      <c r="FH131" s="29"/>
      <c r="FI131" s="29">
        <f>FI132+FI133+FI134+FI135+FI136+FI137+FI138+FI139+FI140+FI141+FI142+FI143+FI144</f>
        <v>1707.7</v>
      </c>
      <c r="FJ131" s="29">
        <f>FJ132+FJ133+FJ134+FJ135+FJ136+FJ137+FJ138+FJ139+FJ140+FJ141+FJ142+FJ143+FJ144</f>
        <v>1036.64364</v>
      </c>
      <c r="FK131" s="28">
        <f>FJ131/FI131*100</f>
        <v>60.704083855478132</v>
      </c>
      <c r="FL131" s="29"/>
      <c r="FM131" s="29">
        <f>FM132+FM133+FM134+FM135+FM136+FM137+FM138+FM139+FM140+FM141+FM142+FM143+FM144</f>
        <v>0</v>
      </c>
      <c r="FN131" s="29">
        <f>FN132+FN133+FN134+FN135+FN136+FN137+FN138+FN139+FN140+FN141+FN142+FN143+FN144</f>
        <v>0</v>
      </c>
      <c r="FO131" s="28"/>
      <c r="FP131" s="29"/>
      <c r="FQ131" s="29">
        <f>FQ132+FQ133+FQ134+FQ135+FQ136+FQ137+FQ138+FQ139+FQ140+FQ141+FQ142+FQ143+FQ144</f>
        <v>0</v>
      </c>
      <c r="FR131" s="29">
        <f>FR132+FR133+FR134+FR135+FR136+FR137+FR138+FR139+FR140+FR141+FR142+FR143+FR144</f>
        <v>0</v>
      </c>
      <c r="FS131" s="28"/>
      <c r="FT131" s="29"/>
      <c r="FU131" s="29">
        <f>FU132+FU133+FU134+FU135+FU136+FU137+FU138+FU139+FU140+FU141+FU142+FU143+FU144</f>
        <v>230</v>
      </c>
      <c r="FV131" s="29">
        <f>FV132+FV133+FV134+FV135+FV136+FV137+FV138+FV139+FV140+FV141+FV142+FV143+FV144</f>
        <v>230</v>
      </c>
      <c r="FW131" s="28">
        <f t="shared" si="149"/>
        <v>100</v>
      </c>
      <c r="FX131" s="29"/>
      <c r="FY131" s="29"/>
      <c r="FZ131" s="29"/>
      <c r="GA131" s="28"/>
      <c r="GB131" s="29"/>
      <c r="GC131" s="29"/>
      <c r="GD131" s="29"/>
      <c r="GE131" s="28"/>
      <c r="GF131" s="29"/>
      <c r="GG131" s="29">
        <f>GG132+GG133+GG134+GG135+GG136+GG137+GG138+GG139+GG140+GG141+GG142+GG143+GG144</f>
        <v>0</v>
      </c>
      <c r="GH131" s="29">
        <f>GH132+GH133+GH134+GH135+GH136+GH137+GH138+GH139+GH140+GH141+GH142+GH143+GH144</f>
        <v>0</v>
      </c>
      <c r="GI131" s="28"/>
      <c r="GJ131" s="29"/>
      <c r="GK131" s="29">
        <f>GK132+GK133+GK134+GK135+GK136+GK137+GK138+GK139+GK140+GK141+GK142+GK143+GK144</f>
        <v>0</v>
      </c>
      <c r="GL131" s="29">
        <f>GL132+GL133+GL134+GL135+GL136+GL137+GL138+GL139+GL140+GL141+GL142+GL143+GL144</f>
        <v>0</v>
      </c>
      <c r="GM131" s="28"/>
      <c r="GN131" s="29"/>
      <c r="GO131" s="29"/>
      <c r="GP131" s="29"/>
      <c r="GQ131" s="28"/>
      <c r="GR131" s="29"/>
      <c r="GS131" s="29">
        <f>GS132+GS133+GS134+GS135+GS136+GS137+GS138+GS139+GS140+GS141+GS142+GS143+GS144</f>
        <v>0</v>
      </c>
      <c r="GT131" s="29">
        <f>GT132+GT133+GT134+GT135+GT136+GT137+GT138+GT139+GT140+GT141+GT142+GT143+GT144</f>
        <v>0</v>
      </c>
      <c r="GU131" s="28"/>
      <c r="GV131" s="29"/>
      <c r="GW131" s="29">
        <f>GW132+GW133+GW134+GW135+GW136+GW137+GW138+GW139+GW140+GW141+GW142+GW143+GW144</f>
        <v>0</v>
      </c>
      <c r="GX131" s="29">
        <f>GX132+GX133+GX134+GX135+GX136+GX137+GX138+GX139+GX140+GX141+GX142+GX143+GX144</f>
        <v>0</v>
      </c>
      <c r="GY131" s="28"/>
      <c r="GZ131" s="29"/>
      <c r="HA131" s="29">
        <f>HA132+HA133+HA134+HA135+HA136+HA137+HA138+HA139+HA140+HA141+HA142+HA143+HA144</f>
        <v>5000</v>
      </c>
      <c r="HB131" s="29">
        <f>HB132+HB133+HB134+HB135+HB136+HB137+HB138+HB139+HB140+HB141+HB142+HB143+HB144</f>
        <v>0</v>
      </c>
      <c r="HC131" s="28"/>
      <c r="HD131" s="29"/>
      <c r="HE131" s="29">
        <f>HE132+HE133+HE134+HE135+HE136+HE137+HE138+HE139+HE140+HE141+HE142+HE143+HE144</f>
        <v>0</v>
      </c>
      <c r="HF131" s="29">
        <f>HF132+HF133+HF134+HF135+HF136+HF137+HF138+HF139+HF140+HF141+HF142+HF143+HF144</f>
        <v>0</v>
      </c>
      <c r="HG131" s="28"/>
      <c r="HH131" s="29"/>
      <c r="HI131" s="29">
        <f>HI132+HI133+HI134+HI135+HI136+HI137+HI138+HI139+HI140+HI141+HI142+HI143+HI144</f>
        <v>0</v>
      </c>
      <c r="HJ131" s="29">
        <f>HJ132+HJ133+HJ134+HJ135+HJ136+HJ137+HJ138+HJ139+HJ140+HJ141+HJ142+HJ143+HJ144</f>
        <v>0</v>
      </c>
      <c r="HK131" s="28"/>
      <c r="HL131" s="29"/>
      <c r="HM131" s="29">
        <f>HM132+HM133+HM134+HM135+HM136+HM137+HM138+HM139+HM140+HM141+HM142+HM143+HM144</f>
        <v>0</v>
      </c>
      <c r="HN131" s="29">
        <f>HN132+HN133+HN134+HN135+HN136+HN137+HN138+HN139+HN140+HN141+HN142+HN143+HN144</f>
        <v>0</v>
      </c>
      <c r="HO131" s="28"/>
      <c r="HP131" s="29"/>
      <c r="HQ131" s="29">
        <f>HQ132+HQ133+HQ134+HQ135+HQ136+HQ137+HQ138+HQ139+HQ140+HQ141+HQ142+HQ143+HQ144</f>
        <v>0</v>
      </c>
      <c r="HR131" s="29">
        <f>HR132+HR133+HR134+HR135+HR136+HR137+HR138+HR139+HR140+HR141+HR142+HR143+HR144</f>
        <v>0</v>
      </c>
      <c r="HS131" s="28"/>
      <c r="HT131" s="29"/>
      <c r="HU131" s="29">
        <f>HU132+HU133+HU134+HU135+HU136+HU137+HU138+HU139+HU140+HU141+HU142+HU143+HU144</f>
        <v>13109.205400000001</v>
      </c>
      <c r="HV131" s="29">
        <f>HV132+HV133+HV134+HV135+HV136+HV137+HV138+HV139+HV140+HV141+HV142+HV143+HV144</f>
        <v>13109.205400000001</v>
      </c>
      <c r="HW131" s="28">
        <f>HV131/HU131*100</f>
        <v>100</v>
      </c>
      <c r="HX131" s="29"/>
      <c r="HY131" s="29">
        <f>HY132+HY133+HY134+HY135+HY136+HY137+HY138+HY139+HY140+HY141+HY142+HY143+HY144</f>
        <v>0</v>
      </c>
      <c r="HZ131" s="29">
        <f>HZ132+HZ133+HZ134+HZ135+HZ136+HZ137+HZ138+HZ139+HZ140+HZ141+HZ142+HZ143+HZ144</f>
        <v>0</v>
      </c>
      <c r="IA131" s="28"/>
      <c r="IB131" s="29"/>
      <c r="IC131" s="29">
        <f>IC132+IC133+IC134+IC135+IC136+IC137+IC138+IC139+IC140+IC141+IC142+IC143+IC144</f>
        <v>0</v>
      </c>
      <c r="ID131" s="29">
        <f>ID132+ID133+ID134+ID135+ID136+ID137+ID138+ID139+ID140+ID141+ID142+ID143+ID144</f>
        <v>0</v>
      </c>
      <c r="IE131" s="28"/>
      <c r="IF131" s="29"/>
      <c r="IG131" s="29">
        <f>IG132+IG133+IG134+IG135+IG136+IG137+IG138+IG139+IG140+IG141+IG142+IG143+IG144</f>
        <v>0</v>
      </c>
      <c r="IH131" s="29">
        <f>IH132+IH133+IH134+IH135+IH136+IH137+IH138+IH139+IH140+IH141+IH142+IH143+IH144</f>
        <v>0</v>
      </c>
      <c r="II131" s="28"/>
      <c r="IJ131" s="29"/>
      <c r="IK131" s="29">
        <f>IK132+IK133+IK134+IK135+IK136+IK137+IK138+IK139+IK140+IK141+IK142+IK143+IK144</f>
        <v>0</v>
      </c>
      <c r="IL131" s="29">
        <f>IL132+IL133+IL134+IL135+IL136+IL137+IL138+IL139+IL140+IL141+IL142+IL143+IL144</f>
        <v>0</v>
      </c>
      <c r="IM131" s="28"/>
      <c r="IN131" s="29"/>
      <c r="IO131" s="29">
        <f>IO132+IO133+IO134+IO135+IO136+IO137+IO138+IO139+IO140+IO141+IO142+IO143+IO144</f>
        <v>0</v>
      </c>
      <c r="IP131" s="29">
        <f>IP132+IP133+IP134+IP135+IP136+IP137+IP138+IP139+IP140+IP141+IP142+IP143+IP144</f>
        <v>0</v>
      </c>
      <c r="IQ131" s="28"/>
      <c r="IR131" s="29"/>
      <c r="IS131" s="29">
        <f>IS132+IS133+IS134+IS135+IS136+IS137+IS138+IS139+IS140+IS141+IS142+IS143+IS144</f>
        <v>0</v>
      </c>
      <c r="IT131" s="29">
        <f>IT132+IT133+IT134+IT135+IT136+IT137+IT138+IT139+IT140+IT141+IT142+IT143+IT144</f>
        <v>0</v>
      </c>
      <c r="IU131" s="28"/>
      <c r="IV131" s="29"/>
      <c r="IW131" s="29">
        <f>IW132+IW133+IW134+IW135+IW136+IW137+IW138+IW139+IW140+IW141+IW142+IW143+IW144</f>
        <v>0</v>
      </c>
      <c r="IX131" s="29">
        <f>IX132+IX133+IX134+IX135+IX136+IX137+IX138+IX139+IX140+IX141+IX142+IX143+IX144</f>
        <v>0</v>
      </c>
      <c r="IY131" s="28"/>
      <c r="IZ131" s="29"/>
      <c r="JA131" s="29">
        <f>JA132+JA133+JA134+JA135+JA136+JA137+JA138+JA139+JA140+JA141+JA142+JA143+JA144</f>
        <v>0</v>
      </c>
      <c r="JB131" s="29">
        <f>JB132+JB133+JB134+JB135+JB136+JB137+JB138+JB139+JB140+JB141+JB142+JB143+JB144</f>
        <v>0</v>
      </c>
      <c r="JC131" s="28"/>
      <c r="JD131" s="29"/>
      <c r="JE131" s="29">
        <f>JE132+JE133+JE134+JE135+JE136+JE137+JE138+JE139+JE140+JE141+JE142+JE143+JE144</f>
        <v>588.6</v>
      </c>
      <c r="JF131" s="29">
        <f>JF132+JF133+JF134+JF135+JF136+JF137+JF138+JF139+JF140+JF141+JF142+JF143+JF144</f>
        <v>193.05429000000001</v>
      </c>
      <c r="JG131" s="28">
        <f t="shared" ref="JG131:JG132" si="227">JF131/JE131*100</f>
        <v>32.798893985728853</v>
      </c>
      <c r="JH131" s="29"/>
      <c r="JI131" s="29">
        <f>JI132+JI133+JI134+JI135+JI136+JI137+JI138+JI139+JI140+JI141+JI142+JI143+JI144</f>
        <v>0</v>
      </c>
      <c r="JJ131" s="29">
        <f>JJ132+JJ133+JJ134+JJ135+JJ136+JJ137+JJ138+JJ139+JJ140+JJ141+JJ142+JJ143+JJ144</f>
        <v>0</v>
      </c>
      <c r="JK131" s="28"/>
      <c r="JL131" s="29"/>
      <c r="JM131" s="29">
        <f>JM132+JM133+JM134+JM135+JM136+JM137+JM138+JM139+JM140+JM141+JM142+JM143+JM144</f>
        <v>0</v>
      </c>
      <c r="JN131" s="29">
        <f>JN132+JN133+JN134+JN135+JN136+JN137+JN138+JN139+JN140+JN141+JN142+JN143+JN144</f>
        <v>0</v>
      </c>
      <c r="JO131" s="28"/>
      <c r="JP131" s="29"/>
      <c r="JQ131" s="29">
        <f>JQ132+JQ133+JQ134+JQ135+JQ136+JQ137+JQ138+JQ139+JQ140+JQ141+JQ142+JQ143+JQ144</f>
        <v>0</v>
      </c>
      <c r="JR131" s="29">
        <f>JR132+JR133+JR134+JR135+JR136+JR137+JR138+JR139+JR140+JR141+JR142+JR143+JR144</f>
        <v>0</v>
      </c>
      <c r="JS131" s="28"/>
      <c r="JT131" s="29"/>
      <c r="JU131" s="29">
        <f>JU132+JU133+JU134+JU135+JU136+JU137+JU138+JU139+JU140+JU141+JU142+JU143+JU144</f>
        <v>0</v>
      </c>
      <c r="JV131" s="29">
        <f>JV132+JV133+JV134+JV135+JV136+JV137+JV138+JV139+JV140+JV141+JV142+JV143+JV144</f>
        <v>0</v>
      </c>
      <c r="JW131" s="28"/>
      <c r="JX131" s="29"/>
      <c r="JY131" s="29">
        <f>JY132+JY133+JY134+JY135+JY136+JY137+JY138+JY139+JY140+JY141+JY142+JY143+JY144</f>
        <v>0</v>
      </c>
      <c r="JZ131" s="29">
        <f>JZ132+JZ133+JZ134+JZ135+JZ136+JZ137+JZ138+JZ139+JZ140+JZ141+JZ142+JZ143+JZ144</f>
        <v>0</v>
      </c>
      <c r="KA131" s="28"/>
      <c r="KB131" s="29"/>
      <c r="KC131" s="29">
        <f>KC132+KC133+KC134+KC135+KC136+KC137+KC138+KC139+KC140+KC141+KC142+KC143+KC144</f>
        <v>312.39999999999998</v>
      </c>
      <c r="KD131" s="29">
        <f>KD132+KD133+KD134+KD135+KD136+KD137+KD138+KD139+KD140+KD141+KD142+KD143+KD144</f>
        <v>0</v>
      </c>
      <c r="KE131" s="28"/>
      <c r="KF131" s="29"/>
      <c r="KG131" s="29"/>
      <c r="KH131" s="29">
        <f>KH132+KH133+KH134+KH135+KH136+KH137+KH138+KH139+KH140+KH141+KH142+KH143+KH144</f>
        <v>0</v>
      </c>
      <c r="KI131" s="28"/>
      <c r="KJ131" s="29"/>
      <c r="KK131" s="29">
        <f>KK132+KK133+KK134+KK135+KK136+KK137+KK138+KK139+KK140+KK141+KK142+KK143+KK144</f>
        <v>0</v>
      </c>
      <c r="KL131" s="29">
        <f>KL132+KL133+KL134+KL135+KL136+KL137+KL138+KL139+KL140+KL141+KL142+KL143+KL144</f>
        <v>0</v>
      </c>
      <c r="KM131" s="28"/>
      <c r="KN131" s="29"/>
      <c r="KO131" s="29"/>
      <c r="KP131" s="29">
        <f>KP132+KP133+KP134+KP135+KP136+KP137+KP138+KP139+KP140+KP141+KP142+KP143+KP144</f>
        <v>0</v>
      </c>
      <c r="KQ131" s="28"/>
      <c r="KR131" s="29"/>
      <c r="KS131" s="29">
        <f>KS132+KS133+KS134+KS135+KS136+KS137+KS138+KS139+KS140+KS141+KS142+KS143+KS144</f>
        <v>0</v>
      </c>
      <c r="KT131" s="29">
        <f>KT132+KT133+KT134+KT135+KT136+KT137+KT138+KT139+KT140+KT141+KT142+KT143+KT144</f>
        <v>0</v>
      </c>
      <c r="KU131" s="28"/>
      <c r="KV131" s="29"/>
      <c r="KW131" s="29">
        <f>KW132+KW133+KW134+KW135+KW136+KW137+KW138+KW139+KW140+KW141+KW142+KW143+KW144</f>
        <v>89.796000000000006</v>
      </c>
      <c r="KX131" s="29">
        <f>KX132+KX133+KX134+KX135+KX136+KX137+KX138+KX139+KX140+KX141+KX142+KX143+KX144</f>
        <v>89.796000000000006</v>
      </c>
      <c r="KY131" s="28">
        <f>KX131/KW131*100</f>
        <v>100</v>
      </c>
      <c r="KZ131" s="29"/>
      <c r="LA131" s="29">
        <f>LA132+LA133+LA134+LA135+LA136+LA137+LA138+LA139+LA140+LA141+LA142+LA143+LA144</f>
        <v>0</v>
      </c>
      <c r="LB131" s="29">
        <f>LB132+LB133+LB134+LB135+LB136+LB137+LB138+LB139+LB140+LB141+LB142+LB143+LB144</f>
        <v>0</v>
      </c>
      <c r="LC131" s="28"/>
      <c r="LD131" s="29"/>
      <c r="LE131" s="29">
        <f>LE132+LE133+LE134+LE135+LE136+LE137+LE138+LE139+LE140+LE141+LE142+LE143+LE144</f>
        <v>4569.88141</v>
      </c>
      <c r="LF131" s="29">
        <f>LF132+LF133+LF134+LF135+LF136+LF137+LF138+LF139+LF140+LF141+LF142+LF143+LF144</f>
        <v>4569.88141</v>
      </c>
      <c r="LG131" s="28">
        <f t="shared" ref="LG131" si="228">LF131/LE131*100</f>
        <v>100</v>
      </c>
      <c r="LH131" s="29"/>
      <c r="LI131" s="29">
        <f>LI132+LI133+LI134+LI135+LI136+LI137+LI138+LI139+LI140+LI141+LI142+LI143+LI144</f>
        <v>0</v>
      </c>
      <c r="LJ131" s="29">
        <f>LJ132+LJ133+LJ134+LJ135+LJ136+LJ137+LJ138+LJ139+LJ140+LJ141+LJ142+LJ143+LJ144</f>
        <v>0</v>
      </c>
      <c r="LK131" s="28"/>
      <c r="LL131" s="29"/>
      <c r="LM131" s="29">
        <f>LM132+LM133+LM134+LM135+LM136+LM137+LM138+LM139+LM140+LM141+LM142+LM143+LM144</f>
        <v>3770.5</v>
      </c>
      <c r="LN131" s="29">
        <f>LN132+LN133+LN134+LN135+LN136+LN137+LN138+LN139+LN140+LN141+LN142+LN143+LN144</f>
        <v>3770.5</v>
      </c>
      <c r="LO131" s="28">
        <f>LN131/LM131*100</f>
        <v>100</v>
      </c>
      <c r="LP131" s="29"/>
      <c r="LQ131" s="29">
        <f>LQ132+LQ133+LQ134+LQ135+LQ136+LQ137+LQ138+LQ139+LQ140+LQ141+LQ142+LQ143+LQ144</f>
        <v>0</v>
      </c>
      <c r="LR131" s="29">
        <f>LR132+LR133+LR134+LR135+LR136+LR137+LR138+LR139+LR140+LR141+LR142+LR143+LR144</f>
        <v>0</v>
      </c>
      <c r="LS131" s="28"/>
      <c r="LT131" s="29"/>
      <c r="LU131" s="29">
        <f>LU132+LU133+LU134+LU135+LU136+LU137+LU138+LU139+LU140+LU141+LU142+LU143+LU144</f>
        <v>0</v>
      </c>
      <c r="LV131" s="29">
        <f>LV132+LV133+LV134+LV135+LV136+LV137+LV138+LV139+LV140+LV141+LV142+LV143+LV144</f>
        <v>0</v>
      </c>
      <c r="LW131" s="28"/>
      <c r="LX131" s="29"/>
      <c r="LY131" s="29">
        <f>LY132+LY133+LY134+LY135+LY136+LY137+LY138+LY139+LY140+LY141+LY142+LY143+LY144</f>
        <v>0</v>
      </c>
      <c r="LZ131" s="29">
        <f>LZ132+LZ133+LZ134+LZ135+LZ136+LZ137+LZ138+LZ139+LZ140+LZ141+LZ142+LZ143+LZ144</f>
        <v>0</v>
      </c>
      <c r="MA131" s="28"/>
    </row>
    <row r="132" spans="1:339" ht="31.5" x14ac:dyDescent="0.25">
      <c r="A132" s="22" t="s">
        <v>235</v>
      </c>
      <c r="B132" s="30">
        <f t="shared" si="194"/>
        <v>5197.7</v>
      </c>
      <c r="C132" s="30">
        <f t="shared" si="142"/>
        <v>32397.875400000001</v>
      </c>
      <c r="D132" s="30">
        <f t="shared" si="162"/>
        <v>25827.005400000002</v>
      </c>
      <c r="E132" s="30">
        <f t="shared" si="163"/>
        <v>6570.87</v>
      </c>
      <c r="F132" s="30">
        <f t="shared" si="143"/>
        <v>28963.817629999998</v>
      </c>
      <c r="G132" s="27">
        <f>F132/C132*100</f>
        <v>89.400361203932519</v>
      </c>
      <c r="H132" s="27"/>
      <c r="I132" s="27"/>
      <c r="J132" s="27"/>
      <c r="K132" s="27"/>
      <c r="L132" s="27">
        <v>500</v>
      </c>
      <c r="M132" s="27">
        <v>500</v>
      </c>
      <c r="N132" s="27">
        <v>500</v>
      </c>
      <c r="O132" s="26">
        <f>N132/M132*100</f>
        <v>100</v>
      </c>
      <c r="P132" s="27">
        <v>539</v>
      </c>
      <c r="Q132" s="240">
        <v>539</v>
      </c>
      <c r="R132" s="240">
        <v>335.87799999999999</v>
      </c>
      <c r="S132" s="26">
        <f>R132/Q132*100</f>
        <v>62.315027829313543</v>
      </c>
      <c r="T132" s="144">
        <v>1721</v>
      </c>
      <c r="U132" s="278">
        <v>1721</v>
      </c>
      <c r="V132" s="278">
        <v>928.54819999999995</v>
      </c>
      <c r="W132" s="26">
        <f>V132/U132*100</f>
        <v>53.953991865194652</v>
      </c>
      <c r="X132" s="27"/>
      <c r="Y132" s="27"/>
      <c r="Z132" s="27"/>
      <c r="AA132" s="26"/>
      <c r="AB132" s="27"/>
      <c r="AC132" s="27"/>
      <c r="AD132" s="27"/>
      <c r="AE132" s="26"/>
      <c r="AF132" s="26"/>
      <c r="AG132" s="27"/>
      <c r="AH132" s="27"/>
      <c r="AI132" s="26"/>
      <c r="AJ132" s="27"/>
      <c r="AK132" s="27"/>
      <c r="AL132" s="27"/>
      <c r="AM132" s="26"/>
      <c r="AN132" s="326"/>
      <c r="AO132" s="326">
        <v>2000</v>
      </c>
      <c r="AP132" s="326">
        <v>1622.0361599999999</v>
      </c>
      <c r="AQ132" s="26">
        <f>AP132/AO132*100</f>
        <v>81.101807999999991</v>
      </c>
      <c r="AR132" s="26"/>
      <c r="AS132" s="326"/>
      <c r="AT132" s="27"/>
      <c r="AU132" s="26"/>
      <c r="AV132" s="26"/>
      <c r="AW132" s="326"/>
      <c r="AX132" s="27"/>
      <c r="AY132" s="26"/>
      <c r="AZ132" s="26"/>
      <c r="BA132" s="326"/>
      <c r="BB132" s="167"/>
      <c r="BC132" s="26"/>
      <c r="BD132" s="26"/>
      <c r="BE132" s="326"/>
      <c r="BF132" s="27"/>
      <c r="BG132" s="26"/>
      <c r="BH132" s="326"/>
      <c r="BI132" s="326"/>
      <c r="BJ132" s="27"/>
      <c r="BK132" s="26"/>
      <c r="BL132" s="326">
        <v>1687.7</v>
      </c>
      <c r="BM132" s="326">
        <v>1687.7</v>
      </c>
      <c r="BN132" s="326">
        <v>1223.5996599999999</v>
      </c>
      <c r="BO132" s="26">
        <f>BN132/BM132*100</f>
        <v>72.501016768382996</v>
      </c>
      <c r="BP132" s="26"/>
      <c r="BQ132" s="326"/>
      <c r="BR132" s="27"/>
      <c r="BS132" s="26"/>
      <c r="BT132" s="26"/>
      <c r="BU132" s="326"/>
      <c r="BV132" s="27"/>
      <c r="BW132" s="26"/>
      <c r="BX132" s="26"/>
      <c r="BY132" s="326"/>
      <c r="BZ132" s="27"/>
      <c r="CA132" s="26"/>
      <c r="CB132" s="26"/>
      <c r="CC132" s="326"/>
      <c r="CD132" s="27"/>
      <c r="CE132" s="26"/>
      <c r="CF132" s="26"/>
      <c r="CG132" s="326"/>
      <c r="CH132" s="27"/>
      <c r="CI132" s="26"/>
      <c r="CJ132" s="163"/>
      <c r="CK132" s="163"/>
      <c r="CL132" s="27"/>
      <c r="CM132" s="26"/>
      <c r="CN132" s="26"/>
      <c r="CO132" s="326"/>
      <c r="CP132" s="27"/>
      <c r="CQ132" s="26"/>
      <c r="CR132" s="26"/>
      <c r="CS132" s="326"/>
      <c r="CT132" s="27"/>
      <c r="CU132" s="326"/>
      <c r="CV132" s="326"/>
      <c r="CW132" s="326"/>
      <c r="CX132" s="27"/>
      <c r="CY132" s="26"/>
      <c r="CZ132" s="26"/>
      <c r="DA132" s="326"/>
      <c r="DB132" s="27"/>
      <c r="DC132" s="26"/>
      <c r="DD132" s="26"/>
      <c r="DE132" s="326"/>
      <c r="DF132" s="27"/>
      <c r="DG132" s="26"/>
      <c r="DH132" s="26"/>
      <c r="DI132" s="326"/>
      <c r="DJ132" s="27"/>
      <c r="DK132" s="26"/>
      <c r="DL132" s="26"/>
      <c r="DM132" s="326">
        <v>634.4</v>
      </c>
      <c r="DN132" s="326">
        <v>439.75228000000004</v>
      </c>
      <c r="DO132" s="26">
        <f>DN132/DM132*100</f>
        <v>69.317824716267353</v>
      </c>
      <c r="DP132" s="26"/>
      <c r="DQ132" s="326"/>
      <c r="DR132" s="326"/>
      <c r="DS132" s="26"/>
      <c r="DT132" s="26"/>
      <c r="DU132" s="326"/>
      <c r="DV132" s="326"/>
      <c r="DW132" s="26"/>
      <c r="DX132" s="26"/>
      <c r="DY132" s="326"/>
      <c r="DZ132" s="326"/>
      <c r="EA132" s="26"/>
      <c r="EB132" s="26"/>
      <c r="EC132" s="326">
        <v>2480.5740000000001</v>
      </c>
      <c r="ED132" s="326">
        <v>2480.5740000000001</v>
      </c>
      <c r="EE132" s="26">
        <f t="shared" si="226"/>
        <v>100</v>
      </c>
      <c r="EF132" s="326">
        <v>750</v>
      </c>
      <c r="EG132" s="326">
        <v>750</v>
      </c>
      <c r="EH132" s="326">
        <v>750</v>
      </c>
      <c r="EI132" s="26">
        <f>EH132/EG132*100</f>
        <v>100</v>
      </c>
      <c r="EJ132" s="326"/>
      <c r="EK132" s="326"/>
      <c r="EL132" s="326"/>
      <c r="EM132" s="26"/>
      <c r="EN132" s="326"/>
      <c r="EO132" s="326"/>
      <c r="EP132" s="326"/>
      <c r="EQ132" s="26"/>
      <c r="ER132" s="26"/>
      <c r="ES132" s="326"/>
      <c r="ET132" s="27"/>
      <c r="EU132" s="26"/>
      <c r="EV132" s="26"/>
      <c r="EW132" s="326"/>
      <c r="EX132" s="27"/>
      <c r="EY132" s="26"/>
      <c r="EZ132" s="26"/>
      <c r="FA132" s="326">
        <v>2277</v>
      </c>
      <c r="FB132" s="326">
        <v>2254.23</v>
      </c>
      <c r="FC132" s="26">
        <f>FB132/FA132*100</f>
        <v>99</v>
      </c>
      <c r="FD132" s="26"/>
      <c r="FE132" s="326"/>
      <c r="FF132" s="27"/>
      <c r="FG132" s="26"/>
      <c r="FH132" s="326"/>
      <c r="FI132" s="326">
        <v>1707.7</v>
      </c>
      <c r="FJ132" s="326">
        <v>1036.64364</v>
      </c>
      <c r="FK132" s="26">
        <f>FJ132/FI132*100</f>
        <v>60.704083855478132</v>
      </c>
      <c r="FL132" s="326"/>
      <c r="FM132" s="326"/>
      <c r="FN132" s="326"/>
      <c r="FO132" s="26"/>
      <c r="FP132" s="326"/>
      <c r="FQ132" s="326"/>
      <c r="FR132" s="326"/>
      <c r="FS132" s="26"/>
      <c r="FT132" s="326"/>
      <c r="FU132" s="326">
        <v>230</v>
      </c>
      <c r="FV132" s="326">
        <v>230</v>
      </c>
      <c r="FW132" s="26">
        <f t="shared" si="149"/>
        <v>100</v>
      </c>
      <c r="FX132" s="326"/>
      <c r="FY132" s="326"/>
      <c r="FZ132" s="326"/>
      <c r="GA132" s="26"/>
      <c r="GB132" s="326"/>
      <c r="GC132" s="326"/>
      <c r="GD132" s="326"/>
      <c r="GE132" s="26"/>
      <c r="GF132" s="326"/>
      <c r="GG132" s="326"/>
      <c r="GH132" s="326"/>
      <c r="GI132" s="26"/>
      <c r="GJ132" s="326"/>
      <c r="GK132" s="326"/>
      <c r="GL132" s="326"/>
      <c r="GM132" s="26"/>
      <c r="GN132" s="326"/>
      <c r="GO132" s="326"/>
      <c r="GP132" s="326"/>
      <c r="GQ132" s="26"/>
      <c r="GR132" s="326"/>
      <c r="GS132" s="326"/>
      <c r="GT132" s="326"/>
      <c r="GU132" s="26"/>
      <c r="GV132" s="326"/>
      <c r="GW132" s="326"/>
      <c r="GX132" s="326"/>
      <c r="GY132" s="26"/>
      <c r="GZ132" s="326"/>
      <c r="HA132" s="326"/>
      <c r="HB132" s="326"/>
      <c r="HC132" s="26"/>
      <c r="HD132" s="326"/>
      <c r="HE132" s="326"/>
      <c r="HF132" s="326"/>
      <c r="HG132" s="26"/>
      <c r="HH132" s="326"/>
      <c r="HI132" s="326"/>
      <c r="HJ132" s="326"/>
      <c r="HK132" s="26"/>
      <c r="HL132" s="326"/>
      <c r="HM132" s="326"/>
      <c r="HN132" s="326"/>
      <c r="HO132" s="26"/>
      <c r="HP132" s="326"/>
      <c r="HQ132" s="326"/>
      <c r="HR132" s="326"/>
      <c r="HS132" s="26"/>
      <c r="HT132" s="326"/>
      <c r="HU132" s="326">
        <v>13109.205400000001</v>
      </c>
      <c r="HV132" s="326">
        <v>13109.205400000001</v>
      </c>
      <c r="HW132" s="26">
        <f>HV132/HU132*100</f>
        <v>100</v>
      </c>
      <c r="HX132" s="326"/>
      <c r="HY132" s="326"/>
      <c r="HZ132" s="326"/>
      <c r="IA132" s="26"/>
      <c r="IB132" s="326"/>
      <c r="IC132" s="326"/>
      <c r="ID132" s="326"/>
      <c r="IE132" s="26"/>
      <c r="IF132" s="326"/>
      <c r="IG132" s="326"/>
      <c r="IH132" s="326"/>
      <c r="II132" s="26"/>
      <c r="IJ132" s="326"/>
      <c r="IK132" s="326"/>
      <c r="IL132" s="326"/>
      <c r="IM132" s="26"/>
      <c r="IN132" s="326"/>
      <c r="IO132" s="326"/>
      <c r="IP132" s="326"/>
      <c r="IQ132" s="26"/>
      <c r="IR132" s="326"/>
      <c r="IS132" s="326"/>
      <c r="IT132" s="326"/>
      <c r="IU132" s="26"/>
      <c r="IV132" s="326"/>
      <c r="IW132" s="326"/>
      <c r="IX132" s="326"/>
      <c r="IY132" s="26"/>
      <c r="IZ132" s="326"/>
      <c r="JA132" s="326"/>
      <c r="JB132" s="326"/>
      <c r="JC132" s="26"/>
      <c r="JD132" s="326"/>
      <c r="JE132" s="326">
        <v>588.6</v>
      </c>
      <c r="JF132" s="326">
        <v>193.05429000000001</v>
      </c>
      <c r="JG132" s="26">
        <f t="shared" si="227"/>
        <v>32.798893985728853</v>
      </c>
      <c r="JH132" s="326"/>
      <c r="JI132" s="326"/>
      <c r="JJ132" s="326"/>
      <c r="JK132" s="26"/>
      <c r="JL132" s="326"/>
      <c r="JM132" s="326"/>
      <c r="JN132" s="326"/>
      <c r="JO132" s="26"/>
      <c r="JP132" s="326"/>
      <c r="JQ132" s="326"/>
      <c r="JR132" s="326"/>
      <c r="JS132" s="26"/>
      <c r="JT132" s="326"/>
      <c r="JU132" s="326"/>
      <c r="JV132" s="326"/>
      <c r="JW132" s="26"/>
      <c r="JX132" s="326"/>
      <c r="JY132" s="326"/>
      <c r="JZ132" s="326"/>
      <c r="KA132" s="26"/>
      <c r="KB132" s="326"/>
      <c r="KC132" s="326">
        <v>312.39999999999998</v>
      </c>
      <c r="KD132" s="326"/>
      <c r="KE132" s="26"/>
      <c r="KF132" s="326"/>
      <c r="KG132" s="326"/>
      <c r="KH132" s="326"/>
      <c r="KI132" s="26"/>
      <c r="KJ132" s="326"/>
      <c r="KK132" s="326"/>
      <c r="KL132" s="326"/>
      <c r="KM132" s="26"/>
      <c r="KN132" s="326"/>
      <c r="KO132" s="326"/>
      <c r="KP132" s="326"/>
      <c r="KQ132" s="26"/>
      <c r="KR132" s="326"/>
      <c r="KS132" s="326"/>
      <c r="KT132" s="326"/>
      <c r="KU132" s="26"/>
      <c r="KV132" s="326"/>
      <c r="KW132" s="326">
        <v>89.796000000000006</v>
      </c>
      <c r="KX132" s="326">
        <v>89.796000000000006</v>
      </c>
      <c r="KY132" s="26">
        <f>KX132/KW132*100</f>
        <v>100</v>
      </c>
      <c r="KZ132" s="326"/>
      <c r="LA132" s="326"/>
      <c r="LB132" s="326"/>
      <c r="LC132" s="26"/>
      <c r="LD132" s="326"/>
      <c r="LE132" s="326"/>
      <c r="LF132" s="326"/>
      <c r="LG132" s="26"/>
      <c r="LH132" s="326"/>
      <c r="LI132" s="326"/>
      <c r="LJ132" s="326"/>
      <c r="LK132" s="26"/>
      <c r="LL132" s="326"/>
      <c r="LM132" s="326">
        <v>3770.5</v>
      </c>
      <c r="LN132" s="326">
        <v>3770.5</v>
      </c>
      <c r="LO132" s="26">
        <f>LN132/LM132*100</f>
        <v>100</v>
      </c>
      <c r="LP132" s="326"/>
      <c r="LQ132" s="326"/>
      <c r="LR132" s="326"/>
      <c r="LS132" s="26"/>
      <c r="LT132" s="326"/>
      <c r="LU132" s="326"/>
      <c r="LV132" s="326"/>
      <c r="LW132" s="26"/>
      <c r="LX132" s="326"/>
      <c r="LY132" s="326"/>
      <c r="LZ132" s="326"/>
      <c r="MA132" s="26"/>
    </row>
    <row r="133" spans="1:339" ht="15.75" x14ac:dyDescent="0.25">
      <c r="A133" s="22" t="s">
        <v>263</v>
      </c>
      <c r="B133" s="30">
        <f t="shared" si="194"/>
        <v>0</v>
      </c>
      <c r="C133" s="30">
        <f t="shared" si="142"/>
        <v>0</v>
      </c>
      <c r="D133" s="30">
        <f t="shared" si="162"/>
        <v>0</v>
      </c>
      <c r="E133" s="30">
        <f t="shared" si="163"/>
        <v>0</v>
      </c>
      <c r="F133" s="30">
        <f t="shared" si="143"/>
        <v>0</v>
      </c>
      <c r="G133" s="27"/>
      <c r="H133" s="30"/>
      <c r="I133" s="30"/>
      <c r="J133" s="30"/>
      <c r="K133" s="30"/>
      <c r="L133" s="111"/>
      <c r="M133" s="111"/>
      <c r="N133" s="111"/>
      <c r="O133" s="111"/>
      <c r="P133" s="111"/>
      <c r="Q133" s="111"/>
      <c r="R133" s="111"/>
      <c r="S133" s="26"/>
      <c r="T133" s="81"/>
      <c r="U133" s="81"/>
      <c r="V133" s="81"/>
      <c r="W133" s="26"/>
      <c r="X133" s="81"/>
      <c r="Y133" s="81"/>
      <c r="Z133" s="81"/>
      <c r="AA133" s="26"/>
      <c r="AB133" s="81"/>
      <c r="AC133" s="81"/>
      <c r="AD133" s="81"/>
      <c r="AE133" s="26"/>
      <c r="AF133" s="26"/>
      <c r="AG133" s="111"/>
      <c r="AH133" s="111"/>
      <c r="AI133" s="111"/>
      <c r="AJ133" s="111"/>
      <c r="AK133" s="111"/>
      <c r="AL133" s="111"/>
      <c r="AM133" s="111"/>
      <c r="AN133" s="81"/>
      <c r="AO133" s="81"/>
      <c r="AP133" s="81"/>
      <c r="AQ133" s="26"/>
      <c r="AR133" s="26"/>
      <c r="AS133" s="81"/>
      <c r="AT133" s="81"/>
      <c r="AU133" s="26"/>
      <c r="AV133" s="26"/>
      <c r="AW133" s="81"/>
      <c r="AX133" s="81"/>
      <c r="AY133" s="26"/>
      <c r="AZ133" s="26"/>
      <c r="BA133" s="81"/>
      <c r="BB133" s="81"/>
      <c r="BC133" s="26"/>
      <c r="BD133" s="26"/>
      <c r="BE133" s="81"/>
      <c r="BF133" s="81"/>
      <c r="BG133" s="26"/>
      <c r="BH133" s="81"/>
      <c r="BI133" s="81"/>
      <c r="BJ133" s="81"/>
      <c r="BK133" s="26"/>
      <c r="BL133" s="81"/>
      <c r="BM133" s="81"/>
      <c r="BN133" s="81"/>
      <c r="BO133" s="26"/>
      <c r="BP133" s="26"/>
      <c r="BQ133" s="81"/>
      <c r="BR133" s="81"/>
      <c r="BS133" s="26"/>
      <c r="BT133" s="26"/>
      <c r="BU133" s="81"/>
      <c r="BV133" s="81"/>
      <c r="BW133" s="26"/>
      <c r="BX133" s="26"/>
      <c r="BY133" s="81"/>
      <c r="BZ133" s="81"/>
      <c r="CA133" s="26"/>
      <c r="CB133" s="26"/>
      <c r="CC133" s="81"/>
      <c r="CD133" s="81"/>
      <c r="CE133" s="26"/>
      <c r="CF133" s="26"/>
      <c r="CG133" s="81"/>
      <c r="CH133" s="81"/>
      <c r="CI133" s="26"/>
      <c r="CJ133" s="81"/>
      <c r="CK133" s="81"/>
      <c r="CL133" s="81"/>
      <c r="CM133" s="26"/>
      <c r="CN133" s="26"/>
      <c r="CO133" s="81"/>
      <c r="CP133" s="81"/>
      <c r="CQ133" s="26"/>
      <c r="CR133" s="26"/>
      <c r="CS133" s="81"/>
      <c r="CT133" s="81"/>
      <c r="CU133" s="326"/>
      <c r="CV133" s="326"/>
      <c r="CW133" s="81"/>
      <c r="CX133" s="81"/>
      <c r="CY133" s="26"/>
      <c r="CZ133" s="26"/>
      <c r="DA133" s="81"/>
      <c r="DB133" s="81"/>
      <c r="DC133" s="26"/>
      <c r="DD133" s="26"/>
      <c r="DE133" s="81"/>
      <c r="DF133" s="81"/>
      <c r="DG133" s="26"/>
      <c r="DH133" s="26"/>
      <c r="DI133" s="81"/>
      <c r="DJ133" s="81"/>
      <c r="DK133" s="26"/>
      <c r="DL133" s="26"/>
      <c r="DM133" s="81"/>
      <c r="DN133" s="81"/>
      <c r="DO133" s="26"/>
      <c r="DP133" s="26"/>
      <c r="DQ133" s="81"/>
      <c r="DR133" s="81"/>
      <c r="DS133" s="26"/>
      <c r="DT133" s="26"/>
      <c r="DU133" s="81"/>
      <c r="DV133" s="81"/>
      <c r="DW133" s="26"/>
      <c r="DX133" s="26"/>
      <c r="DY133" s="81"/>
      <c r="DZ133" s="81"/>
      <c r="EA133" s="26"/>
      <c r="EB133" s="26"/>
      <c r="EC133" s="81"/>
      <c r="ED133" s="81"/>
      <c r="EE133" s="26"/>
      <c r="EF133" s="81"/>
      <c r="EG133" s="81"/>
      <c r="EH133" s="81"/>
      <c r="EI133" s="26"/>
      <c r="EJ133" s="81"/>
      <c r="EK133" s="81"/>
      <c r="EL133" s="81"/>
      <c r="EM133" s="26"/>
      <c r="EN133" s="81"/>
      <c r="EO133" s="81"/>
      <c r="EP133" s="81"/>
      <c r="EQ133" s="26"/>
      <c r="ER133" s="26"/>
      <c r="ES133" s="81"/>
      <c r="ET133" s="81"/>
      <c r="EU133" s="26"/>
      <c r="EV133" s="26"/>
      <c r="EW133" s="81"/>
      <c r="EX133" s="81"/>
      <c r="EY133" s="26"/>
      <c r="EZ133" s="26"/>
      <c r="FA133" s="81"/>
      <c r="FB133" s="81"/>
      <c r="FC133" s="26"/>
      <c r="FD133" s="26"/>
      <c r="FE133" s="81"/>
      <c r="FF133" s="81"/>
      <c r="FG133" s="26"/>
      <c r="FH133" s="81"/>
      <c r="FI133" s="81"/>
      <c r="FJ133" s="81"/>
      <c r="FK133" s="26"/>
      <c r="FL133" s="81"/>
      <c r="FM133" s="81"/>
      <c r="FN133" s="81"/>
      <c r="FO133" s="26"/>
      <c r="FP133" s="81"/>
      <c r="FQ133" s="81"/>
      <c r="FR133" s="81"/>
      <c r="FS133" s="26"/>
      <c r="FT133" s="81"/>
      <c r="FU133" s="81"/>
      <c r="FV133" s="81"/>
      <c r="FW133" s="26"/>
      <c r="FX133" s="81"/>
      <c r="FY133" s="81"/>
      <c r="FZ133" s="81"/>
      <c r="GA133" s="26"/>
      <c r="GB133" s="81"/>
      <c r="GC133" s="81"/>
      <c r="GD133" s="81"/>
      <c r="GE133" s="26"/>
      <c r="GF133" s="81"/>
      <c r="GG133" s="81"/>
      <c r="GH133" s="81"/>
      <c r="GI133" s="26"/>
      <c r="GJ133" s="81"/>
      <c r="GK133" s="81"/>
      <c r="GL133" s="81"/>
      <c r="GM133" s="26"/>
      <c r="GN133" s="81"/>
      <c r="GO133" s="81"/>
      <c r="GP133" s="81"/>
      <c r="GQ133" s="26"/>
      <c r="GR133" s="81"/>
      <c r="GS133" s="81"/>
      <c r="GT133" s="81"/>
      <c r="GU133" s="26"/>
      <c r="GV133" s="81"/>
      <c r="GW133" s="81"/>
      <c r="GX133" s="81"/>
      <c r="GY133" s="26"/>
      <c r="GZ133" s="81"/>
      <c r="HA133" s="81"/>
      <c r="HB133" s="81"/>
      <c r="HC133" s="26"/>
      <c r="HD133" s="81"/>
      <c r="HE133" s="81"/>
      <c r="HF133" s="81"/>
      <c r="HG133" s="26"/>
      <c r="HH133" s="81"/>
      <c r="HI133" s="81"/>
      <c r="HJ133" s="81"/>
      <c r="HK133" s="26"/>
      <c r="HL133" s="81"/>
      <c r="HM133" s="81"/>
      <c r="HN133" s="81"/>
      <c r="HO133" s="26"/>
      <c r="HP133" s="81"/>
      <c r="HQ133" s="81"/>
      <c r="HR133" s="81"/>
      <c r="HS133" s="26"/>
      <c r="HT133" s="81"/>
      <c r="HU133" s="81"/>
      <c r="HV133" s="81"/>
      <c r="HW133" s="26"/>
      <c r="HX133" s="81"/>
      <c r="HY133" s="81"/>
      <c r="HZ133" s="81"/>
      <c r="IA133" s="26"/>
      <c r="IB133" s="81"/>
      <c r="IC133" s="81"/>
      <c r="ID133" s="81"/>
      <c r="IE133" s="26"/>
      <c r="IF133" s="81"/>
      <c r="IG133" s="81"/>
      <c r="IH133" s="81"/>
      <c r="II133" s="26"/>
      <c r="IJ133" s="81"/>
      <c r="IK133" s="81"/>
      <c r="IL133" s="81"/>
      <c r="IM133" s="26"/>
      <c r="IN133" s="81"/>
      <c r="IO133" s="81"/>
      <c r="IP133" s="81"/>
      <c r="IQ133" s="26"/>
      <c r="IR133" s="81"/>
      <c r="IS133" s="81"/>
      <c r="IT133" s="81"/>
      <c r="IU133" s="26"/>
      <c r="IV133" s="81"/>
      <c r="IW133" s="81"/>
      <c r="IX133" s="81"/>
      <c r="IY133" s="26"/>
      <c r="IZ133" s="81"/>
      <c r="JA133" s="81"/>
      <c r="JB133" s="81"/>
      <c r="JC133" s="26"/>
      <c r="JD133" s="81"/>
      <c r="JE133" s="81"/>
      <c r="JF133" s="81"/>
      <c r="JG133" s="26"/>
      <c r="JH133" s="81"/>
      <c r="JI133" s="81"/>
      <c r="JJ133" s="81"/>
      <c r="JK133" s="26"/>
      <c r="JL133" s="81"/>
      <c r="JM133" s="81"/>
      <c r="JN133" s="81"/>
      <c r="JO133" s="26"/>
      <c r="JP133" s="81"/>
      <c r="JQ133" s="81"/>
      <c r="JR133" s="81"/>
      <c r="JS133" s="26"/>
      <c r="JT133" s="81"/>
      <c r="JU133" s="81"/>
      <c r="JV133" s="81"/>
      <c r="JW133" s="26"/>
      <c r="JX133" s="81"/>
      <c r="JY133" s="81"/>
      <c r="JZ133" s="81"/>
      <c r="KA133" s="26"/>
      <c r="KB133" s="81"/>
      <c r="KC133" s="81"/>
      <c r="KD133" s="81"/>
      <c r="KE133" s="26"/>
      <c r="KF133" s="81"/>
      <c r="KG133" s="81"/>
      <c r="KH133" s="81"/>
      <c r="KI133" s="26"/>
      <c r="KJ133" s="81"/>
      <c r="KK133" s="81"/>
      <c r="KL133" s="81"/>
      <c r="KM133" s="26"/>
      <c r="KN133" s="81"/>
      <c r="KO133" s="81"/>
      <c r="KP133" s="81"/>
      <c r="KQ133" s="26"/>
      <c r="KR133" s="81"/>
      <c r="KS133" s="81"/>
      <c r="KT133" s="81"/>
      <c r="KU133" s="26"/>
      <c r="KV133" s="81"/>
      <c r="KW133" s="81"/>
      <c r="KX133" s="81"/>
      <c r="KY133" s="26"/>
      <c r="KZ133" s="81"/>
      <c r="LA133" s="81"/>
      <c r="LB133" s="81"/>
      <c r="LC133" s="26"/>
      <c r="LD133" s="81"/>
      <c r="LE133" s="81"/>
      <c r="LF133" s="81"/>
      <c r="LG133" s="26"/>
      <c r="LH133" s="81"/>
      <c r="LI133" s="81"/>
      <c r="LJ133" s="81"/>
      <c r="LK133" s="26"/>
      <c r="LL133" s="81"/>
      <c r="LM133" s="81"/>
      <c r="LN133" s="81"/>
      <c r="LO133" s="26"/>
      <c r="LP133" s="81"/>
      <c r="LQ133" s="81"/>
      <c r="LR133" s="81"/>
      <c r="LS133" s="26"/>
      <c r="LT133" s="81"/>
      <c r="LU133" s="81"/>
      <c r="LV133" s="81"/>
      <c r="LW133" s="26"/>
      <c r="LX133" s="81"/>
      <c r="LY133" s="81"/>
      <c r="LZ133" s="81"/>
      <c r="MA133" s="26"/>
    </row>
    <row r="134" spans="1:339" ht="15.75" x14ac:dyDescent="0.25">
      <c r="A134" s="22" t="s">
        <v>264</v>
      </c>
      <c r="B134" s="30">
        <f t="shared" si="194"/>
        <v>0</v>
      </c>
      <c r="C134" s="30">
        <f t="shared" si="142"/>
        <v>0</v>
      </c>
      <c r="D134" s="30">
        <f t="shared" si="162"/>
        <v>0</v>
      </c>
      <c r="E134" s="30">
        <f t="shared" si="163"/>
        <v>0</v>
      </c>
      <c r="F134" s="30">
        <f t="shared" si="143"/>
        <v>0</v>
      </c>
      <c r="G134" s="27"/>
      <c r="H134" s="30"/>
      <c r="I134" s="30"/>
      <c r="J134" s="30"/>
      <c r="K134" s="30"/>
      <c r="L134" s="111"/>
      <c r="M134" s="111"/>
      <c r="N134" s="111"/>
      <c r="O134" s="111"/>
      <c r="P134" s="111"/>
      <c r="Q134" s="111"/>
      <c r="R134" s="111"/>
      <c r="S134" s="26"/>
      <c r="T134" s="81"/>
      <c r="U134" s="81"/>
      <c r="V134" s="81"/>
      <c r="W134" s="26"/>
      <c r="X134" s="81"/>
      <c r="Y134" s="81"/>
      <c r="Z134" s="81"/>
      <c r="AA134" s="26"/>
      <c r="AB134" s="81"/>
      <c r="AC134" s="81"/>
      <c r="AD134" s="81"/>
      <c r="AE134" s="26"/>
      <c r="AF134" s="26"/>
      <c r="AG134" s="111"/>
      <c r="AH134" s="111"/>
      <c r="AI134" s="111"/>
      <c r="AJ134" s="111"/>
      <c r="AK134" s="111"/>
      <c r="AL134" s="111"/>
      <c r="AM134" s="111"/>
      <c r="AN134" s="81"/>
      <c r="AO134" s="81"/>
      <c r="AP134" s="81"/>
      <c r="AQ134" s="26"/>
      <c r="AR134" s="26"/>
      <c r="AS134" s="81"/>
      <c r="AT134" s="81"/>
      <c r="AU134" s="26"/>
      <c r="AV134" s="26"/>
      <c r="AW134" s="81"/>
      <c r="AX134" s="81"/>
      <c r="AY134" s="26"/>
      <c r="AZ134" s="26"/>
      <c r="BA134" s="81"/>
      <c r="BB134" s="81"/>
      <c r="BC134" s="26"/>
      <c r="BD134" s="26"/>
      <c r="BE134" s="81"/>
      <c r="BF134" s="81"/>
      <c r="BG134" s="26"/>
      <c r="BH134" s="81"/>
      <c r="BI134" s="81"/>
      <c r="BJ134" s="81"/>
      <c r="BK134" s="26"/>
      <c r="BL134" s="81"/>
      <c r="BM134" s="81"/>
      <c r="BN134" s="81"/>
      <c r="BO134" s="26"/>
      <c r="BP134" s="26"/>
      <c r="BQ134" s="81"/>
      <c r="BR134" s="81"/>
      <c r="BS134" s="26"/>
      <c r="BT134" s="26"/>
      <c r="BU134" s="81"/>
      <c r="BV134" s="81"/>
      <c r="BW134" s="26"/>
      <c r="BX134" s="26"/>
      <c r="BY134" s="81"/>
      <c r="BZ134" s="81"/>
      <c r="CA134" s="26"/>
      <c r="CB134" s="26"/>
      <c r="CC134" s="81"/>
      <c r="CD134" s="81"/>
      <c r="CE134" s="26"/>
      <c r="CF134" s="26"/>
      <c r="CG134" s="81"/>
      <c r="CH134" s="81"/>
      <c r="CI134" s="26"/>
      <c r="CJ134" s="81"/>
      <c r="CK134" s="81"/>
      <c r="CL134" s="81"/>
      <c r="CM134" s="26"/>
      <c r="CN134" s="26"/>
      <c r="CO134" s="81"/>
      <c r="CP134" s="81"/>
      <c r="CQ134" s="26"/>
      <c r="CR134" s="26"/>
      <c r="CS134" s="81"/>
      <c r="CT134" s="81"/>
      <c r="CU134" s="326"/>
      <c r="CV134" s="326"/>
      <c r="CW134" s="81"/>
      <c r="CX134" s="81"/>
      <c r="CY134" s="26"/>
      <c r="CZ134" s="26"/>
      <c r="DA134" s="81"/>
      <c r="DB134" s="81"/>
      <c r="DC134" s="26"/>
      <c r="DD134" s="26"/>
      <c r="DE134" s="81"/>
      <c r="DF134" s="81"/>
      <c r="DG134" s="26"/>
      <c r="DH134" s="26"/>
      <c r="DI134" s="81"/>
      <c r="DJ134" s="81"/>
      <c r="DK134" s="26"/>
      <c r="DL134" s="26"/>
      <c r="DM134" s="81"/>
      <c r="DN134" s="81"/>
      <c r="DO134" s="26"/>
      <c r="DP134" s="26"/>
      <c r="DQ134" s="81"/>
      <c r="DR134" s="81"/>
      <c r="DS134" s="26"/>
      <c r="DT134" s="26"/>
      <c r="DU134" s="81"/>
      <c r="DV134" s="81"/>
      <c r="DW134" s="26"/>
      <c r="DX134" s="26"/>
      <c r="DY134" s="81"/>
      <c r="DZ134" s="81"/>
      <c r="EA134" s="26"/>
      <c r="EB134" s="26"/>
      <c r="EC134" s="81"/>
      <c r="ED134" s="81"/>
      <c r="EE134" s="26"/>
      <c r="EF134" s="81"/>
      <c r="EG134" s="81"/>
      <c r="EH134" s="81"/>
      <c r="EI134" s="26"/>
      <c r="EJ134" s="81"/>
      <c r="EK134" s="81"/>
      <c r="EL134" s="81"/>
      <c r="EM134" s="26"/>
      <c r="EN134" s="81"/>
      <c r="EO134" s="81"/>
      <c r="EP134" s="81"/>
      <c r="EQ134" s="26"/>
      <c r="ER134" s="26"/>
      <c r="ES134" s="81"/>
      <c r="ET134" s="81"/>
      <c r="EU134" s="26"/>
      <c r="EV134" s="26"/>
      <c r="EW134" s="81"/>
      <c r="EX134" s="81"/>
      <c r="EY134" s="26"/>
      <c r="EZ134" s="26"/>
      <c r="FA134" s="81"/>
      <c r="FB134" s="81"/>
      <c r="FC134" s="26"/>
      <c r="FD134" s="26"/>
      <c r="FE134" s="81"/>
      <c r="FF134" s="81"/>
      <c r="FG134" s="26"/>
      <c r="FH134" s="81"/>
      <c r="FI134" s="81"/>
      <c r="FJ134" s="81"/>
      <c r="FK134" s="26"/>
      <c r="FL134" s="81"/>
      <c r="FM134" s="81"/>
      <c r="FN134" s="81"/>
      <c r="FO134" s="26"/>
      <c r="FP134" s="81"/>
      <c r="FQ134" s="81"/>
      <c r="FR134" s="81"/>
      <c r="FS134" s="26"/>
      <c r="FT134" s="81"/>
      <c r="FU134" s="81"/>
      <c r="FV134" s="81"/>
      <c r="FW134" s="26"/>
      <c r="FX134" s="81"/>
      <c r="FY134" s="81"/>
      <c r="FZ134" s="81"/>
      <c r="GA134" s="26"/>
      <c r="GB134" s="81"/>
      <c r="GC134" s="81"/>
      <c r="GD134" s="81"/>
      <c r="GE134" s="26"/>
      <c r="GF134" s="81"/>
      <c r="GG134" s="81"/>
      <c r="GH134" s="81"/>
      <c r="GI134" s="26"/>
      <c r="GJ134" s="81"/>
      <c r="GK134" s="81"/>
      <c r="GL134" s="81"/>
      <c r="GM134" s="26"/>
      <c r="GN134" s="81"/>
      <c r="GO134" s="81"/>
      <c r="GP134" s="81"/>
      <c r="GQ134" s="26"/>
      <c r="GR134" s="81"/>
      <c r="GS134" s="81"/>
      <c r="GT134" s="81"/>
      <c r="GU134" s="26"/>
      <c r="GV134" s="81"/>
      <c r="GW134" s="81"/>
      <c r="GX134" s="81"/>
      <c r="GY134" s="26"/>
      <c r="GZ134" s="81"/>
      <c r="HA134" s="81"/>
      <c r="HB134" s="81"/>
      <c r="HC134" s="26"/>
      <c r="HD134" s="81"/>
      <c r="HE134" s="81"/>
      <c r="HF134" s="81"/>
      <c r="HG134" s="26"/>
      <c r="HH134" s="81"/>
      <c r="HI134" s="81"/>
      <c r="HJ134" s="81"/>
      <c r="HK134" s="26"/>
      <c r="HL134" s="81"/>
      <c r="HM134" s="81"/>
      <c r="HN134" s="81"/>
      <c r="HO134" s="26"/>
      <c r="HP134" s="81"/>
      <c r="HQ134" s="81"/>
      <c r="HR134" s="81"/>
      <c r="HS134" s="26"/>
      <c r="HT134" s="81"/>
      <c r="HU134" s="81"/>
      <c r="HV134" s="81"/>
      <c r="HW134" s="26"/>
      <c r="HX134" s="81"/>
      <c r="HY134" s="81"/>
      <c r="HZ134" s="81"/>
      <c r="IA134" s="26"/>
      <c r="IB134" s="81"/>
      <c r="IC134" s="81"/>
      <c r="ID134" s="81"/>
      <c r="IE134" s="26"/>
      <c r="IF134" s="81"/>
      <c r="IG134" s="81"/>
      <c r="IH134" s="81"/>
      <c r="II134" s="26"/>
      <c r="IJ134" s="81"/>
      <c r="IK134" s="81"/>
      <c r="IL134" s="81"/>
      <c r="IM134" s="26"/>
      <c r="IN134" s="81"/>
      <c r="IO134" s="81"/>
      <c r="IP134" s="81"/>
      <c r="IQ134" s="26"/>
      <c r="IR134" s="81"/>
      <c r="IS134" s="81"/>
      <c r="IT134" s="81"/>
      <c r="IU134" s="26"/>
      <c r="IV134" s="81"/>
      <c r="IW134" s="81"/>
      <c r="IX134" s="81"/>
      <c r="IY134" s="26"/>
      <c r="IZ134" s="81"/>
      <c r="JA134" s="81"/>
      <c r="JB134" s="81"/>
      <c r="JC134" s="26"/>
      <c r="JD134" s="81"/>
      <c r="JE134" s="81"/>
      <c r="JF134" s="81"/>
      <c r="JG134" s="26"/>
      <c r="JH134" s="81"/>
      <c r="JI134" s="81"/>
      <c r="JJ134" s="81"/>
      <c r="JK134" s="26"/>
      <c r="JL134" s="81"/>
      <c r="JM134" s="81"/>
      <c r="JN134" s="81"/>
      <c r="JO134" s="26"/>
      <c r="JP134" s="81"/>
      <c r="JQ134" s="81"/>
      <c r="JR134" s="81"/>
      <c r="JS134" s="26"/>
      <c r="JT134" s="81"/>
      <c r="JU134" s="81"/>
      <c r="JV134" s="81"/>
      <c r="JW134" s="26"/>
      <c r="JX134" s="81"/>
      <c r="JY134" s="81"/>
      <c r="JZ134" s="81"/>
      <c r="KA134" s="26"/>
      <c r="KB134" s="81"/>
      <c r="KC134" s="81"/>
      <c r="KD134" s="81"/>
      <c r="KE134" s="26"/>
      <c r="KF134" s="81"/>
      <c r="KG134" s="81"/>
      <c r="KH134" s="81"/>
      <c r="KI134" s="26"/>
      <c r="KJ134" s="81"/>
      <c r="KK134" s="81"/>
      <c r="KL134" s="81"/>
      <c r="KM134" s="26"/>
      <c r="KN134" s="81"/>
      <c r="KO134" s="81"/>
      <c r="KP134" s="81"/>
      <c r="KQ134" s="26"/>
      <c r="KR134" s="81"/>
      <c r="KS134" s="81"/>
      <c r="KT134" s="81"/>
      <c r="KU134" s="26"/>
      <c r="KV134" s="81"/>
      <c r="KW134" s="81"/>
      <c r="KX134" s="81"/>
      <c r="KY134" s="26"/>
      <c r="KZ134" s="81"/>
      <c r="LA134" s="81"/>
      <c r="LB134" s="81"/>
      <c r="LC134" s="26"/>
      <c r="LD134" s="81"/>
      <c r="LE134" s="81"/>
      <c r="LF134" s="81"/>
      <c r="LG134" s="26"/>
      <c r="LH134" s="81"/>
      <c r="LI134" s="81"/>
      <c r="LJ134" s="81"/>
      <c r="LK134" s="26"/>
      <c r="LL134" s="81"/>
      <c r="LM134" s="81"/>
      <c r="LN134" s="81"/>
      <c r="LO134" s="26"/>
      <c r="LP134" s="81"/>
      <c r="LQ134" s="81"/>
      <c r="LR134" s="81"/>
      <c r="LS134" s="26"/>
      <c r="LT134" s="81"/>
      <c r="LU134" s="81"/>
      <c r="LV134" s="81"/>
      <c r="LW134" s="26"/>
      <c r="LX134" s="81"/>
      <c r="LY134" s="81"/>
      <c r="LZ134" s="81"/>
      <c r="MA134" s="26"/>
    </row>
    <row r="135" spans="1:339" ht="15.75" x14ac:dyDescent="0.25">
      <c r="A135" s="22" t="s">
        <v>265</v>
      </c>
      <c r="B135" s="30">
        <f t="shared" si="194"/>
        <v>0</v>
      </c>
      <c r="C135" s="30">
        <f t="shared" si="142"/>
        <v>0</v>
      </c>
      <c r="D135" s="30">
        <f t="shared" si="162"/>
        <v>0</v>
      </c>
      <c r="E135" s="30">
        <f t="shared" si="163"/>
        <v>0</v>
      </c>
      <c r="F135" s="30">
        <f t="shared" si="143"/>
        <v>0</v>
      </c>
      <c r="G135" s="27"/>
      <c r="H135" s="30"/>
      <c r="I135" s="30"/>
      <c r="J135" s="30"/>
      <c r="K135" s="30"/>
      <c r="L135" s="111"/>
      <c r="M135" s="111"/>
      <c r="N135" s="111"/>
      <c r="O135" s="111"/>
      <c r="P135" s="111"/>
      <c r="Q135" s="111"/>
      <c r="R135" s="111"/>
      <c r="S135" s="26"/>
      <c r="T135" s="81"/>
      <c r="U135" s="81"/>
      <c r="V135" s="81"/>
      <c r="W135" s="26"/>
      <c r="X135" s="81"/>
      <c r="Y135" s="81"/>
      <c r="Z135" s="81"/>
      <c r="AA135" s="26"/>
      <c r="AB135" s="81"/>
      <c r="AC135" s="81"/>
      <c r="AD135" s="81"/>
      <c r="AE135" s="26"/>
      <c r="AF135" s="26"/>
      <c r="AG135" s="111"/>
      <c r="AH135" s="111"/>
      <c r="AI135" s="111"/>
      <c r="AJ135" s="111"/>
      <c r="AK135" s="111"/>
      <c r="AL135" s="111"/>
      <c r="AM135" s="111"/>
      <c r="AN135" s="81"/>
      <c r="AO135" s="81"/>
      <c r="AP135" s="81"/>
      <c r="AQ135" s="26"/>
      <c r="AR135" s="26"/>
      <c r="AS135" s="81"/>
      <c r="AT135" s="81"/>
      <c r="AU135" s="26"/>
      <c r="AV135" s="26"/>
      <c r="AW135" s="81"/>
      <c r="AX135" s="81"/>
      <c r="AY135" s="26"/>
      <c r="AZ135" s="26"/>
      <c r="BA135" s="81"/>
      <c r="BB135" s="81"/>
      <c r="BC135" s="26"/>
      <c r="BD135" s="26"/>
      <c r="BE135" s="81"/>
      <c r="BF135" s="81"/>
      <c r="BG135" s="26"/>
      <c r="BH135" s="81"/>
      <c r="BI135" s="81"/>
      <c r="BJ135" s="81"/>
      <c r="BK135" s="26"/>
      <c r="BL135" s="81"/>
      <c r="BM135" s="81"/>
      <c r="BN135" s="81"/>
      <c r="BO135" s="26"/>
      <c r="BP135" s="26"/>
      <c r="BQ135" s="81"/>
      <c r="BR135" s="81"/>
      <c r="BS135" s="26"/>
      <c r="BT135" s="26"/>
      <c r="BU135" s="81"/>
      <c r="BV135" s="81"/>
      <c r="BW135" s="26"/>
      <c r="BX135" s="26"/>
      <c r="BY135" s="81"/>
      <c r="BZ135" s="81"/>
      <c r="CA135" s="26"/>
      <c r="CB135" s="26"/>
      <c r="CC135" s="81"/>
      <c r="CD135" s="81"/>
      <c r="CE135" s="26"/>
      <c r="CF135" s="26"/>
      <c r="CG135" s="81"/>
      <c r="CH135" s="81"/>
      <c r="CI135" s="26"/>
      <c r="CJ135" s="81"/>
      <c r="CK135" s="81"/>
      <c r="CL135" s="81"/>
      <c r="CM135" s="26"/>
      <c r="CN135" s="26"/>
      <c r="CO135" s="81"/>
      <c r="CP135" s="81"/>
      <c r="CQ135" s="26"/>
      <c r="CR135" s="26"/>
      <c r="CS135" s="81"/>
      <c r="CT135" s="81"/>
      <c r="CU135" s="326"/>
      <c r="CV135" s="326"/>
      <c r="CW135" s="81"/>
      <c r="CX135" s="81"/>
      <c r="CY135" s="26"/>
      <c r="CZ135" s="26"/>
      <c r="DA135" s="81"/>
      <c r="DB135" s="81"/>
      <c r="DC135" s="26"/>
      <c r="DD135" s="26"/>
      <c r="DE135" s="81"/>
      <c r="DF135" s="81"/>
      <c r="DG135" s="26"/>
      <c r="DH135" s="26"/>
      <c r="DI135" s="81"/>
      <c r="DJ135" s="81"/>
      <c r="DK135" s="26"/>
      <c r="DL135" s="26"/>
      <c r="DM135" s="81"/>
      <c r="DN135" s="81"/>
      <c r="DO135" s="26"/>
      <c r="DP135" s="26"/>
      <c r="DQ135" s="81"/>
      <c r="DR135" s="81"/>
      <c r="DS135" s="26"/>
      <c r="DT135" s="26"/>
      <c r="DU135" s="81"/>
      <c r="DV135" s="81"/>
      <c r="DW135" s="26"/>
      <c r="DX135" s="26"/>
      <c r="DY135" s="81"/>
      <c r="DZ135" s="81"/>
      <c r="EA135" s="26"/>
      <c r="EB135" s="26"/>
      <c r="EC135" s="81"/>
      <c r="ED135" s="81"/>
      <c r="EE135" s="26"/>
      <c r="EF135" s="81"/>
      <c r="EG135" s="81"/>
      <c r="EH135" s="81"/>
      <c r="EI135" s="26"/>
      <c r="EJ135" s="81"/>
      <c r="EK135" s="81"/>
      <c r="EL135" s="81"/>
      <c r="EM135" s="26"/>
      <c r="EN135" s="81"/>
      <c r="EO135" s="81"/>
      <c r="EP135" s="81"/>
      <c r="EQ135" s="26"/>
      <c r="ER135" s="26"/>
      <c r="ES135" s="81"/>
      <c r="ET135" s="81"/>
      <c r="EU135" s="26"/>
      <c r="EV135" s="26"/>
      <c r="EW135" s="81"/>
      <c r="EX135" s="81"/>
      <c r="EY135" s="26"/>
      <c r="EZ135" s="26"/>
      <c r="FA135" s="81"/>
      <c r="FB135" s="81"/>
      <c r="FC135" s="26"/>
      <c r="FD135" s="26"/>
      <c r="FE135" s="81"/>
      <c r="FF135" s="81"/>
      <c r="FG135" s="26"/>
      <c r="FH135" s="81"/>
      <c r="FI135" s="81"/>
      <c r="FJ135" s="81"/>
      <c r="FK135" s="26"/>
      <c r="FL135" s="81"/>
      <c r="FM135" s="81"/>
      <c r="FN135" s="81"/>
      <c r="FO135" s="26"/>
      <c r="FP135" s="81"/>
      <c r="FQ135" s="81"/>
      <c r="FR135" s="81"/>
      <c r="FS135" s="26"/>
      <c r="FT135" s="81"/>
      <c r="FU135" s="81"/>
      <c r="FV135" s="81"/>
      <c r="FW135" s="26"/>
      <c r="FX135" s="81"/>
      <c r="FY135" s="81"/>
      <c r="FZ135" s="81"/>
      <c r="GA135" s="26"/>
      <c r="GB135" s="81"/>
      <c r="GC135" s="81"/>
      <c r="GD135" s="81"/>
      <c r="GE135" s="26"/>
      <c r="GF135" s="81"/>
      <c r="GG135" s="81"/>
      <c r="GH135" s="81"/>
      <c r="GI135" s="26"/>
      <c r="GJ135" s="81"/>
      <c r="GK135" s="81"/>
      <c r="GL135" s="81"/>
      <c r="GM135" s="26"/>
      <c r="GN135" s="81"/>
      <c r="GO135" s="81"/>
      <c r="GP135" s="81"/>
      <c r="GQ135" s="26"/>
      <c r="GR135" s="81"/>
      <c r="GS135" s="81"/>
      <c r="GT135" s="81"/>
      <c r="GU135" s="26"/>
      <c r="GV135" s="81"/>
      <c r="GW135" s="81"/>
      <c r="GX135" s="81"/>
      <c r="GY135" s="26"/>
      <c r="GZ135" s="81"/>
      <c r="HA135" s="81"/>
      <c r="HB135" s="81"/>
      <c r="HC135" s="26"/>
      <c r="HD135" s="81"/>
      <c r="HE135" s="81"/>
      <c r="HF135" s="81"/>
      <c r="HG135" s="26"/>
      <c r="HH135" s="81"/>
      <c r="HI135" s="81"/>
      <c r="HJ135" s="81"/>
      <c r="HK135" s="26"/>
      <c r="HL135" s="81"/>
      <c r="HM135" s="81"/>
      <c r="HN135" s="81"/>
      <c r="HO135" s="26"/>
      <c r="HP135" s="81"/>
      <c r="HQ135" s="81"/>
      <c r="HR135" s="81"/>
      <c r="HS135" s="26"/>
      <c r="HT135" s="81"/>
      <c r="HU135" s="81"/>
      <c r="HV135" s="81"/>
      <c r="HW135" s="26"/>
      <c r="HX135" s="81"/>
      <c r="HY135" s="81"/>
      <c r="HZ135" s="81"/>
      <c r="IA135" s="26"/>
      <c r="IB135" s="81"/>
      <c r="IC135" s="81"/>
      <c r="ID135" s="81"/>
      <c r="IE135" s="26"/>
      <c r="IF135" s="81"/>
      <c r="IG135" s="81"/>
      <c r="IH135" s="81"/>
      <c r="II135" s="26"/>
      <c r="IJ135" s="81"/>
      <c r="IK135" s="81"/>
      <c r="IL135" s="81"/>
      <c r="IM135" s="26"/>
      <c r="IN135" s="81"/>
      <c r="IO135" s="81"/>
      <c r="IP135" s="81"/>
      <c r="IQ135" s="26"/>
      <c r="IR135" s="81"/>
      <c r="IS135" s="81"/>
      <c r="IT135" s="81"/>
      <c r="IU135" s="26"/>
      <c r="IV135" s="81"/>
      <c r="IW135" s="81"/>
      <c r="IX135" s="81"/>
      <c r="IY135" s="26"/>
      <c r="IZ135" s="81"/>
      <c r="JA135" s="81"/>
      <c r="JB135" s="81"/>
      <c r="JC135" s="26"/>
      <c r="JD135" s="81"/>
      <c r="JE135" s="81"/>
      <c r="JF135" s="81"/>
      <c r="JG135" s="26"/>
      <c r="JH135" s="81"/>
      <c r="JI135" s="81"/>
      <c r="JJ135" s="81"/>
      <c r="JK135" s="26"/>
      <c r="JL135" s="81"/>
      <c r="JM135" s="81"/>
      <c r="JN135" s="81"/>
      <c r="JO135" s="26"/>
      <c r="JP135" s="81"/>
      <c r="JQ135" s="81"/>
      <c r="JR135" s="81"/>
      <c r="JS135" s="26"/>
      <c r="JT135" s="81"/>
      <c r="JU135" s="81"/>
      <c r="JV135" s="81"/>
      <c r="JW135" s="26"/>
      <c r="JX135" s="81"/>
      <c r="JY135" s="81"/>
      <c r="JZ135" s="81"/>
      <c r="KA135" s="26"/>
      <c r="KB135" s="81"/>
      <c r="KC135" s="81"/>
      <c r="KD135" s="81"/>
      <c r="KE135" s="26"/>
      <c r="KF135" s="81"/>
      <c r="KG135" s="81"/>
      <c r="KH135" s="81"/>
      <c r="KI135" s="26"/>
      <c r="KJ135" s="81"/>
      <c r="KK135" s="81"/>
      <c r="KL135" s="81"/>
      <c r="KM135" s="26"/>
      <c r="KN135" s="81"/>
      <c r="KO135" s="81"/>
      <c r="KP135" s="81"/>
      <c r="KQ135" s="26"/>
      <c r="KR135" s="81"/>
      <c r="KS135" s="81"/>
      <c r="KT135" s="81"/>
      <c r="KU135" s="26"/>
      <c r="KV135" s="81"/>
      <c r="KW135" s="81"/>
      <c r="KX135" s="81"/>
      <c r="KY135" s="26"/>
      <c r="KZ135" s="81"/>
      <c r="LA135" s="81"/>
      <c r="LB135" s="81"/>
      <c r="LC135" s="26"/>
      <c r="LD135" s="81"/>
      <c r="LE135" s="81"/>
      <c r="LF135" s="81"/>
      <c r="LG135" s="26"/>
      <c r="LH135" s="81"/>
      <c r="LI135" s="81"/>
      <c r="LJ135" s="81"/>
      <c r="LK135" s="26"/>
      <c r="LL135" s="81"/>
      <c r="LM135" s="81"/>
      <c r="LN135" s="81"/>
      <c r="LO135" s="26"/>
      <c r="LP135" s="81"/>
      <c r="LQ135" s="81"/>
      <c r="LR135" s="81"/>
      <c r="LS135" s="26"/>
      <c r="LT135" s="81"/>
      <c r="LU135" s="81"/>
      <c r="LV135" s="81"/>
      <c r="LW135" s="26"/>
      <c r="LX135" s="81"/>
      <c r="LY135" s="81"/>
      <c r="LZ135" s="81"/>
      <c r="MA135" s="26"/>
    </row>
    <row r="136" spans="1:339" ht="15.75" x14ac:dyDescent="0.25">
      <c r="A136" s="22" t="s">
        <v>266</v>
      </c>
      <c r="B136" s="30">
        <f t="shared" si="194"/>
        <v>0</v>
      </c>
      <c r="C136" s="30">
        <f t="shared" si="142"/>
        <v>0</v>
      </c>
      <c r="D136" s="30">
        <f t="shared" si="162"/>
        <v>0</v>
      </c>
      <c r="E136" s="30">
        <f t="shared" si="163"/>
        <v>0</v>
      </c>
      <c r="F136" s="30">
        <f t="shared" si="143"/>
        <v>0</v>
      </c>
      <c r="G136" s="27"/>
      <c r="H136" s="30"/>
      <c r="I136" s="30"/>
      <c r="J136" s="30"/>
      <c r="K136" s="30"/>
      <c r="L136" s="111"/>
      <c r="M136" s="111"/>
      <c r="N136" s="111"/>
      <c r="O136" s="111"/>
      <c r="P136" s="111"/>
      <c r="Q136" s="111"/>
      <c r="R136" s="111"/>
      <c r="S136" s="26"/>
      <c r="T136" s="81"/>
      <c r="U136" s="81"/>
      <c r="V136" s="81"/>
      <c r="W136" s="26"/>
      <c r="X136" s="81"/>
      <c r="Y136" s="81"/>
      <c r="Z136" s="81"/>
      <c r="AA136" s="26"/>
      <c r="AB136" s="81"/>
      <c r="AC136" s="81"/>
      <c r="AD136" s="81"/>
      <c r="AE136" s="26"/>
      <c r="AF136" s="26"/>
      <c r="AG136" s="111"/>
      <c r="AH136" s="111"/>
      <c r="AI136" s="111"/>
      <c r="AJ136" s="111"/>
      <c r="AK136" s="111"/>
      <c r="AL136" s="111"/>
      <c r="AM136" s="111"/>
      <c r="AN136" s="81"/>
      <c r="AO136" s="81"/>
      <c r="AP136" s="81"/>
      <c r="AQ136" s="26"/>
      <c r="AR136" s="26"/>
      <c r="AS136" s="81"/>
      <c r="AT136" s="81"/>
      <c r="AU136" s="26"/>
      <c r="AV136" s="26"/>
      <c r="AW136" s="81"/>
      <c r="AX136" s="81"/>
      <c r="AY136" s="26"/>
      <c r="AZ136" s="26"/>
      <c r="BA136" s="81"/>
      <c r="BB136" s="81"/>
      <c r="BC136" s="26"/>
      <c r="BD136" s="26"/>
      <c r="BE136" s="81"/>
      <c r="BF136" s="81"/>
      <c r="BG136" s="26"/>
      <c r="BH136" s="81"/>
      <c r="BI136" s="81"/>
      <c r="BJ136" s="81"/>
      <c r="BK136" s="26"/>
      <c r="BL136" s="81"/>
      <c r="BM136" s="81"/>
      <c r="BN136" s="81"/>
      <c r="BO136" s="26"/>
      <c r="BP136" s="26"/>
      <c r="BQ136" s="81"/>
      <c r="BR136" s="81"/>
      <c r="BS136" s="26"/>
      <c r="BT136" s="26"/>
      <c r="BU136" s="81"/>
      <c r="BV136" s="81"/>
      <c r="BW136" s="26"/>
      <c r="BX136" s="26"/>
      <c r="BY136" s="81"/>
      <c r="BZ136" s="81"/>
      <c r="CA136" s="26"/>
      <c r="CB136" s="26"/>
      <c r="CC136" s="81"/>
      <c r="CD136" s="81"/>
      <c r="CE136" s="26"/>
      <c r="CF136" s="26"/>
      <c r="CG136" s="81"/>
      <c r="CH136" s="81"/>
      <c r="CI136" s="26"/>
      <c r="CJ136" s="81"/>
      <c r="CK136" s="81"/>
      <c r="CL136" s="81"/>
      <c r="CM136" s="26"/>
      <c r="CN136" s="26"/>
      <c r="CO136" s="81"/>
      <c r="CP136" s="81"/>
      <c r="CQ136" s="26"/>
      <c r="CR136" s="26"/>
      <c r="CS136" s="81"/>
      <c r="CT136" s="81"/>
      <c r="CU136" s="326"/>
      <c r="CV136" s="326"/>
      <c r="CW136" s="81"/>
      <c r="CX136" s="81"/>
      <c r="CY136" s="26"/>
      <c r="CZ136" s="26"/>
      <c r="DA136" s="81"/>
      <c r="DB136" s="81"/>
      <c r="DC136" s="26"/>
      <c r="DD136" s="26"/>
      <c r="DE136" s="81"/>
      <c r="DF136" s="81"/>
      <c r="DG136" s="26"/>
      <c r="DH136" s="26"/>
      <c r="DI136" s="81"/>
      <c r="DJ136" s="81"/>
      <c r="DK136" s="26"/>
      <c r="DL136" s="26"/>
      <c r="DM136" s="81"/>
      <c r="DN136" s="81"/>
      <c r="DO136" s="26"/>
      <c r="DP136" s="26"/>
      <c r="DQ136" s="81"/>
      <c r="DR136" s="81"/>
      <c r="DS136" s="26"/>
      <c r="DT136" s="26"/>
      <c r="DU136" s="81"/>
      <c r="DV136" s="81"/>
      <c r="DW136" s="26"/>
      <c r="DX136" s="26"/>
      <c r="DY136" s="81"/>
      <c r="DZ136" s="81"/>
      <c r="EA136" s="26"/>
      <c r="EB136" s="26"/>
      <c r="EC136" s="81"/>
      <c r="ED136" s="81"/>
      <c r="EE136" s="26"/>
      <c r="EF136" s="81"/>
      <c r="EG136" s="81"/>
      <c r="EH136" s="81"/>
      <c r="EI136" s="26"/>
      <c r="EJ136" s="81"/>
      <c r="EK136" s="81"/>
      <c r="EL136" s="81"/>
      <c r="EM136" s="26"/>
      <c r="EN136" s="81"/>
      <c r="EO136" s="81"/>
      <c r="EP136" s="81"/>
      <c r="EQ136" s="26"/>
      <c r="ER136" s="26"/>
      <c r="ES136" s="81"/>
      <c r="ET136" s="81"/>
      <c r="EU136" s="26"/>
      <c r="EV136" s="26"/>
      <c r="EW136" s="81"/>
      <c r="EX136" s="81"/>
      <c r="EY136" s="26"/>
      <c r="EZ136" s="26"/>
      <c r="FA136" s="81"/>
      <c r="FB136" s="81"/>
      <c r="FC136" s="26"/>
      <c r="FD136" s="26"/>
      <c r="FE136" s="81"/>
      <c r="FF136" s="81"/>
      <c r="FG136" s="26"/>
      <c r="FH136" s="81"/>
      <c r="FI136" s="81"/>
      <c r="FJ136" s="81"/>
      <c r="FK136" s="26"/>
      <c r="FL136" s="81"/>
      <c r="FM136" s="81"/>
      <c r="FN136" s="81"/>
      <c r="FO136" s="26"/>
      <c r="FP136" s="81"/>
      <c r="FQ136" s="81"/>
      <c r="FR136" s="81"/>
      <c r="FS136" s="26"/>
      <c r="FT136" s="81"/>
      <c r="FU136" s="81"/>
      <c r="FV136" s="81"/>
      <c r="FW136" s="26"/>
      <c r="FX136" s="81"/>
      <c r="FY136" s="81"/>
      <c r="FZ136" s="81"/>
      <c r="GA136" s="26"/>
      <c r="GB136" s="81"/>
      <c r="GC136" s="81"/>
      <c r="GD136" s="81"/>
      <c r="GE136" s="26"/>
      <c r="GF136" s="81"/>
      <c r="GG136" s="81"/>
      <c r="GH136" s="81"/>
      <c r="GI136" s="26"/>
      <c r="GJ136" s="81"/>
      <c r="GK136" s="81"/>
      <c r="GL136" s="81"/>
      <c r="GM136" s="26"/>
      <c r="GN136" s="81"/>
      <c r="GO136" s="81"/>
      <c r="GP136" s="81"/>
      <c r="GQ136" s="26"/>
      <c r="GR136" s="81"/>
      <c r="GS136" s="81"/>
      <c r="GT136" s="81"/>
      <c r="GU136" s="26"/>
      <c r="GV136" s="81"/>
      <c r="GW136" s="81"/>
      <c r="GX136" s="81"/>
      <c r="GY136" s="26"/>
      <c r="GZ136" s="81"/>
      <c r="HA136" s="81"/>
      <c r="HB136" s="81"/>
      <c r="HC136" s="26"/>
      <c r="HD136" s="81"/>
      <c r="HE136" s="81"/>
      <c r="HF136" s="81"/>
      <c r="HG136" s="26"/>
      <c r="HH136" s="81"/>
      <c r="HI136" s="81"/>
      <c r="HJ136" s="81"/>
      <c r="HK136" s="26"/>
      <c r="HL136" s="81"/>
      <c r="HM136" s="81"/>
      <c r="HN136" s="81"/>
      <c r="HO136" s="26"/>
      <c r="HP136" s="81"/>
      <c r="HQ136" s="81"/>
      <c r="HR136" s="81"/>
      <c r="HS136" s="26"/>
      <c r="HT136" s="81"/>
      <c r="HU136" s="81"/>
      <c r="HV136" s="81"/>
      <c r="HW136" s="26"/>
      <c r="HX136" s="81"/>
      <c r="HY136" s="81"/>
      <c r="HZ136" s="81"/>
      <c r="IA136" s="26"/>
      <c r="IB136" s="81"/>
      <c r="IC136" s="81"/>
      <c r="ID136" s="81"/>
      <c r="IE136" s="26"/>
      <c r="IF136" s="81"/>
      <c r="IG136" s="81"/>
      <c r="IH136" s="81"/>
      <c r="II136" s="26"/>
      <c r="IJ136" s="81"/>
      <c r="IK136" s="81"/>
      <c r="IL136" s="81"/>
      <c r="IM136" s="26"/>
      <c r="IN136" s="81"/>
      <c r="IO136" s="81"/>
      <c r="IP136" s="81"/>
      <c r="IQ136" s="26"/>
      <c r="IR136" s="81"/>
      <c r="IS136" s="81"/>
      <c r="IT136" s="81"/>
      <c r="IU136" s="26"/>
      <c r="IV136" s="81"/>
      <c r="IW136" s="81"/>
      <c r="IX136" s="81"/>
      <c r="IY136" s="26"/>
      <c r="IZ136" s="81"/>
      <c r="JA136" s="81"/>
      <c r="JB136" s="81"/>
      <c r="JC136" s="26"/>
      <c r="JD136" s="81"/>
      <c r="JE136" s="81"/>
      <c r="JF136" s="81"/>
      <c r="JG136" s="26"/>
      <c r="JH136" s="81"/>
      <c r="JI136" s="81"/>
      <c r="JJ136" s="81"/>
      <c r="JK136" s="26"/>
      <c r="JL136" s="81"/>
      <c r="JM136" s="81"/>
      <c r="JN136" s="81"/>
      <c r="JO136" s="26"/>
      <c r="JP136" s="81"/>
      <c r="JQ136" s="81"/>
      <c r="JR136" s="81"/>
      <c r="JS136" s="26"/>
      <c r="JT136" s="81"/>
      <c r="JU136" s="81"/>
      <c r="JV136" s="81"/>
      <c r="JW136" s="26"/>
      <c r="JX136" s="81"/>
      <c r="JY136" s="81"/>
      <c r="JZ136" s="81"/>
      <c r="KA136" s="26"/>
      <c r="KB136" s="81"/>
      <c r="KC136" s="81"/>
      <c r="KD136" s="81"/>
      <c r="KE136" s="26"/>
      <c r="KF136" s="81"/>
      <c r="KG136" s="81"/>
      <c r="KH136" s="81"/>
      <c r="KI136" s="26"/>
      <c r="KJ136" s="81"/>
      <c r="KK136" s="81"/>
      <c r="KL136" s="81"/>
      <c r="KM136" s="26"/>
      <c r="KN136" s="81"/>
      <c r="KO136" s="81"/>
      <c r="KP136" s="81"/>
      <c r="KQ136" s="26"/>
      <c r="KR136" s="81"/>
      <c r="KS136" s="81"/>
      <c r="KT136" s="81"/>
      <c r="KU136" s="26"/>
      <c r="KV136" s="81"/>
      <c r="KW136" s="81"/>
      <c r="KX136" s="81"/>
      <c r="KY136" s="26"/>
      <c r="KZ136" s="81"/>
      <c r="LA136" s="81"/>
      <c r="LB136" s="81"/>
      <c r="LC136" s="26"/>
      <c r="LD136" s="81"/>
      <c r="LE136" s="81"/>
      <c r="LF136" s="81"/>
      <c r="LG136" s="26"/>
      <c r="LH136" s="81"/>
      <c r="LI136" s="81"/>
      <c r="LJ136" s="81"/>
      <c r="LK136" s="26"/>
      <c r="LL136" s="81"/>
      <c r="LM136" s="81"/>
      <c r="LN136" s="81"/>
      <c r="LO136" s="26"/>
      <c r="LP136" s="81"/>
      <c r="LQ136" s="81"/>
      <c r="LR136" s="81"/>
      <c r="LS136" s="26"/>
      <c r="LT136" s="81"/>
      <c r="LU136" s="81"/>
      <c r="LV136" s="81"/>
      <c r="LW136" s="26"/>
      <c r="LX136" s="81"/>
      <c r="LY136" s="81"/>
      <c r="LZ136" s="81"/>
      <c r="MA136" s="26"/>
    </row>
    <row r="137" spans="1:339" ht="15.75" x14ac:dyDescent="0.25">
      <c r="A137" s="22" t="s">
        <v>267</v>
      </c>
      <c r="B137" s="30">
        <f t="shared" si="194"/>
        <v>0</v>
      </c>
      <c r="C137" s="30">
        <f t="shared" si="142"/>
        <v>0</v>
      </c>
      <c r="D137" s="30">
        <f t="shared" si="162"/>
        <v>0</v>
      </c>
      <c r="E137" s="30">
        <f t="shared" si="163"/>
        <v>0</v>
      </c>
      <c r="F137" s="30">
        <f t="shared" si="143"/>
        <v>0</v>
      </c>
      <c r="G137" s="27"/>
      <c r="H137" s="30"/>
      <c r="I137" s="30"/>
      <c r="J137" s="30"/>
      <c r="K137" s="30"/>
      <c r="L137" s="111"/>
      <c r="M137" s="111"/>
      <c r="N137" s="111"/>
      <c r="O137" s="111"/>
      <c r="P137" s="111"/>
      <c r="Q137" s="111"/>
      <c r="R137" s="111"/>
      <c r="S137" s="26"/>
      <c r="T137" s="81"/>
      <c r="U137" s="81"/>
      <c r="V137" s="81"/>
      <c r="W137" s="26"/>
      <c r="X137" s="81"/>
      <c r="Y137" s="81"/>
      <c r="Z137" s="81"/>
      <c r="AA137" s="26"/>
      <c r="AB137" s="81"/>
      <c r="AC137" s="81"/>
      <c r="AD137" s="81"/>
      <c r="AE137" s="26"/>
      <c r="AF137" s="26"/>
      <c r="AG137" s="111"/>
      <c r="AH137" s="111"/>
      <c r="AI137" s="111"/>
      <c r="AJ137" s="111"/>
      <c r="AK137" s="111"/>
      <c r="AL137" s="111"/>
      <c r="AM137" s="111"/>
      <c r="AN137" s="81"/>
      <c r="AO137" s="81"/>
      <c r="AP137" s="81"/>
      <c r="AQ137" s="26"/>
      <c r="AR137" s="26"/>
      <c r="AS137" s="81"/>
      <c r="AT137" s="81"/>
      <c r="AU137" s="26"/>
      <c r="AV137" s="26"/>
      <c r="AW137" s="81"/>
      <c r="AX137" s="81"/>
      <c r="AY137" s="26"/>
      <c r="AZ137" s="26"/>
      <c r="BA137" s="81"/>
      <c r="BB137" s="81"/>
      <c r="BC137" s="26"/>
      <c r="BD137" s="26"/>
      <c r="BE137" s="81"/>
      <c r="BF137" s="81"/>
      <c r="BG137" s="26"/>
      <c r="BH137" s="81"/>
      <c r="BI137" s="81"/>
      <c r="BJ137" s="81"/>
      <c r="BK137" s="26"/>
      <c r="BL137" s="81"/>
      <c r="BM137" s="81"/>
      <c r="BN137" s="81"/>
      <c r="BO137" s="26"/>
      <c r="BP137" s="26"/>
      <c r="BQ137" s="81"/>
      <c r="BR137" s="81"/>
      <c r="BS137" s="26"/>
      <c r="BT137" s="26"/>
      <c r="BU137" s="81"/>
      <c r="BV137" s="81"/>
      <c r="BW137" s="26"/>
      <c r="BX137" s="26"/>
      <c r="BY137" s="81"/>
      <c r="BZ137" s="81"/>
      <c r="CA137" s="26"/>
      <c r="CB137" s="26"/>
      <c r="CC137" s="81"/>
      <c r="CD137" s="81"/>
      <c r="CE137" s="26"/>
      <c r="CF137" s="26"/>
      <c r="CG137" s="81"/>
      <c r="CH137" s="81"/>
      <c r="CI137" s="26"/>
      <c r="CJ137" s="81"/>
      <c r="CK137" s="81"/>
      <c r="CL137" s="81"/>
      <c r="CM137" s="26"/>
      <c r="CN137" s="26"/>
      <c r="CO137" s="81"/>
      <c r="CP137" s="81"/>
      <c r="CQ137" s="26"/>
      <c r="CR137" s="26"/>
      <c r="CS137" s="81"/>
      <c r="CT137" s="81"/>
      <c r="CU137" s="326"/>
      <c r="CV137" s="326"/>
      <c r="CW137" s="81"/>
      <c r="CX137" s="81"/>
      <c r="CY137" s="26"/>
      <c r="CZ137" s="26"/>
      <c r="DA137" s="81"/>
      <c r="DB137" s="81"/>
      <c r="DC137" s="26"/>
      <c r="DD137" s="26"/>
      <c r="DE137" s="81"/>
      <c r="DF137" s="81"/>
      <c r="DG137" s="26"/>
      <c r="DH137" s="26"/>
      <c r="DI137" s="81"/>
      <c r="DJ137" s="81"/>
      <c r="DK137" s="26"/>
      <c r="DL137" s="26"/>
      <c r="DM137" s="81"/>
      <c r="DN137" s="81"/>
      <c r="DO137" s="26"/>
      <c r="DP137" s="26"/>
      <c r="DQ137" s="81"/>
      <c r="DR137" s="81"/>
      <c r="DS137" s="26"/>
      <c r="DT137" s="26"/>
      <c r="DU137" s="81"/>
      <c r="DV137" s="81"/>
      <c r="DW137" s="26"/>
      <c r="DX137" s="26"/>
      <c r="DY137" s="81"/>
      <c r="DZ137" s="81"/>
      <c r="EA137" s="26"/>
      <c r="EB137" s="26"/>
      <c r="EC137" s="81"/>
      <c r="ED137" s="81"/>
      <c r="EE137" s="26"/>
      <c r="EF137" s="81"/>
      <c r="EG137" s="81"/>
      <c r="EH137" s="81"/>
      <c r="EI137" s="26"/>
      <c r="EJ137" s="81"/>
      <c r="EK137" s="81"/>
      <c r="EL137" s="81"/>
      <c r="EM137" s="26"/>
      <c r="EN137" s="81"/>
      <c r="EO137" s="81"/>
      <c r="EP137" s="81"/>
      <c r="EQ137" s="26"/>
      <c r="ER137" s="26"/>
      <c r="ES137" s="81"/>
      <c r="ET137" s="81"/>
      <c r="EU137" s="26"/>
      <c r="EV137" s="26"/>
      <c r="EW137" s="81"/>
      <c r="EX137" s="81"/>
      <c r="EY137" s="26"/>
      <c r="EZ137" s="26"/>
      <c r="FA137" s="81"/>
      <c r="FB137" s="81"/>
      <c r="FC137" s="26"/>
      <c r="FD137" s="26"/>
      <c r="FE137" s="81"/>
      <c r="FF137" s="81"/>
      <c r="FG137" s="26"/>
      <c r="FH137" s="81"/>
      <c r="FI137" s="81"/>
      <c r="FJ137" s="81"/>
      <c r="FK137" s="26"/>
      <c r="FL137" s="81"/>
      <c r="FM137" s="81"/>
      <c r="FN137" s="81"/>
      <c r="FO137" s="26"/>
      <c r="FP137" s="81"/>
      <c r="FQ137" s="81"/>
      <c r="FR137" s="81"/>
      <c r="FS137" s="26"/>
      <c r="FT137" s="81"/>
      <c r="FU137" s="81"/>
      <c r="FV137" s="81"/>
      <c r="FW137" s="26"/>
      <c r="FX137" s="81"/>
      <c r="FY137" s="81"/>
      <c r="FZ137" s="81"/>
      <c r="GA137" s="26"/>
      <c r="GB137" s="81"/>
      <c r="GC137" s="81"/>
      <c r="GD137" s="81"/>
      <c r="GE137" s="26"/>
      <c r="GF137" s="81"/>
      <c r="GG137" s="81"/>
      <c r="GH137" s="81"/>
      <c r="GI137" s="26"/>
      <c r="GJ137" s="81"/>
      <c r="GK137" s="81"/>
      <c r="GL137" s="81"/>
      <c r="GM137" s="26"/>
      <c r="GN137" s="81"/>
      <c r="GO137" s="81"/>
      <c r="GP137" s="81"/>
      <c r="GQ137" s="26"/>
      <c r="GR137" s="81"/>
      <c r="GS137" s="81"/>
      <c r="GT137" s="81"/>
      <c r="GU137" s="26"/>
      <c r="GV137" s="81"/>
      <c r="GW137" s="81"/>
      <c r="GX137" s="81"/>
      <c r="GY137" s="26"/>
      <c r="GZ137" s="81"/>
      <c r="HA137" s="81"/>
      <c r="HB137" s="81"/>
      <c r="HC137" s="26"/>
      <c r="HD137" s="81"/>
      <c r="HE137" s="81"/>
      <c r="HF137" s="81"/>
      <c r="HG137" s="26"/>
      <c r="HH137" s="81"/>
      <c r="HI137" s="81"/>
      <c r="HJ137" s="81"/>
      <c r="HK137" s="26"/>
      <c r="HL137" s="81"/>
      <c r="HM137" s="81"/>
      <c r="HN137" s="81"/>
      <c r="HO137" s="26"/>
      <c r="HP137" s="81"/>
      <c r="HQ137" s="81"/>
      <c r="HR137" s="81"/>
      <c r="HS137" s="26"/>
      <c r="HT137" s="81"/>
      <c r="HU137" s="81"/>
      <c r="HV137" s="81"/>
      <c r="HW137" s="26"/>
      <c r="HX137" s="81"/>
      <c r="HY137" s="81"/>
      <c r="HZ137" s="81"/>
      <c r="IA137" s="26"/>
      <c r="IB137" s="81"/>
      <c r="IC137" s="81"/>
      <c r="ID137" s="81"/>
      <c r="IE137" s="26"/>
      <c r="IF137" s="81"/>
      <c r="IG137" s="81"/>
      <c r="IH137" s="81"/>
      <c r="II137" s="26"/>
      <c r="IJ137" s="81"/>
      <c r="IK137" s="81"/>
      <c r="IL137" s="81"/>
      <c r="IM137" s="26"/>
      <c r="IN137" s="81"/>
      <c r="IO137" s="81"/>
      <c r="IP137" s="81"/>
      <c r="IQ137" s="26"/>
      <c r="IR137" s="81"/>
      <c r="IS137" s="81"/>
      <c r="IT137" s="81"/>
      <c r="IU137" s="26"/>
      <c r="IV137" s="81"/>
      <c r="IW137" s="81"/>
      <c r="IX137" s="81"/>
      <c r="IY137" s="26"/>
      <c r="IZ137" s="81"/>
      <c r="JA137" s="81"/>
      <c r="JB137" s="81"/>
      <c r="JC137" s="26"/>
      <c r="JD137" s="81"/>
      <c r="JE137" s="81"/>
      <c r="JF137" s="81"/>
      <c r="JG137" s="26"/>
      <c r="JH137" s="81"/>
      <c r="JI137" s="81"/>
      <c r="JJ137" s="81"/>
      <c r="JK137" s="26"/>
      <c r="JL137" s="81"/>
      <c r="JM137" s="81"/>
      <c r="JN137" s="81"/>
      <c r="JO137" s="26"/>
      <c r="JP137" s="81"/>
      <c r="JQ137" s="81"/>
      <c r="JR137" s="81"/>
      <c r="JS137" s="26"/>
      <c r="JT137" s="81"/>
      <c r="JU137" s="81"/>
      <c r="JV137" s="81"/>
      <c r="JW137" s="26"/>
      <c r="JX137" s="81"/>
      <c r="JY137" s="81"/>
      <c r="JZ137" s="81"/>
      <c r="KA137" s="26"/>
      <c r="KB137" s="81"/>
      <c r="KC137" s="81"/>
      <c r="KD137" s="81"/>
      <c r="KE137" s="26"/>
      <c r="KF137" s="81"/>
      <c r="KG137" s="81"/>
      <c r="KH137" s="81"/>
      <c r="KI137" s="26"/>
      <c r="KJ137" s="81"/>
      <c r="KK137" s="81"/>
      <c r="KL137" s="81"/>
      <c r="KM137" s="26"/>
      <c r="KN137" s="81"/>
      <c r="KO137" s="81"/>
      <c r="KP137" s="81"/>
      <c r="KQ137" s="26"/>
      <c r="KR137" s="81"/>
      <c r="KS137" s="81"/>
      <c r="KT137" s="81"/>
      <c r="KU137" s="26"/>
      <c r="KV137" s="81"/>
      <c r="KW137" s="81"/>
      <c r="KX137" s="81"/>
      <c r="KY137" s="26"/>
      <c r="KZ137" s="81"/>
      <c r="LA137" s="81"/>
      <c r="LB137" s="81"/>
      <c r="LC137" s="26"/>
      <c r="LD137" s="81"/>
      <c r="LE137" s="81"/>
      <c r="LF137" s="81"/>
      <c r="LG137" s="26"/>
      <c r="LH137" s="81"/>
      <c r="LI137" s="81"/>
      <c r="LJ137" s="81"/>
      <c r="LK137" s="26"/>
      <c r="LL137" s="81"/>
      <c r="LM137" s="81"/>
      <c r="LN137" s="81"/>
      <c r="LO137" s="26"/>
      <c r="LP137" s="81"/>
      <c r="LQ137" s="81"/>
      <c r="LR137" s="81"/>
      <c r="LS137" s="26"/>
      <c r="LT137" s="81"/>
      <c r="LU137" s="81"/>
      <c r="LV137" s="81"/>
      <c r="LW137" s="26"/>
      <c r="LX137" s="81"/>
      <c r="LY137" s="81"/>
      <c r="LZ137" s="81"/>
      <c r="MA137" s="26"/>
    </row>
    <row r="138" spans="1:339" ht="15.75" x14ac:dyDescent="0.25">
      <c r="A138" s="22" t="s">
        <v>268</v>
      </c>
      <c r="B138" s="30">
        <f t="shared" si="194"/>
        <v>0</v>
      </c>
      <c r="C138" s="30">
        <f t="shared" si="142"/>
        <v>0</v>
      </c>
      <c r="D138" s="30">
        <f t="shared" si="162"/>
        <v>0</v>
      </c>
      <c r="E138" s="30">
        <f t="shared" si="163"/>
        <v>0</v>
      </c>
      <c r="F138" s="30">
        <f t="shared" si="143"/>
        <v>0</v>
      </c>
      <c r="G138" s="27"/>
      <c r="H138" s="30"/>
      <c r="I138" s="30"/>
      <c r="J138" s="30"/>
      <c r="K138" s="30"/>
      <c r="L138" s="111"/>
      <c r="M138" s="111"/>
      <c r="N138" s="111"/>
      <c r="O138" s="111"/>
      <c r="P138" s="111"/>
      <c r="Q138" s="111"/>
      <c r="R138" s="111"/>
      <c r="S138" s="26"/>
      <c r="T138" s="81"/>
      <c r="U138" s="81"/>
      <c r="V138" s="81"/>
      <c r="W138" s="26"/>
      <c r="X138" s="81"/>
      <c r="Y138" s="81"/>
      <c r="Z138" s="81"/>
      <c r="AA138" s="26"/>
      <c r="AB138" s="81"/>
      <c r="AC138" s="81"/>
      <c r="AD138" s="81"/>
      <c r="AE138" s="26"/>
      <c r="AF138" s="26"/>
      <c r="AG138" s="111"/>
      <c r="AH138" s="111"/>
      <c r="AI138" s="111"/>
      <c r="AJ138" s="111"/>
      <c r="AK138" s="111"/>
      <c r="AL138" s="111"/>
      <c r="AM138" s="111"/>
      <c r="AN138" s="81"/>
      <c r="AO138" s="81"/>
      <c r="AP138" s="81"/>
      <c r="AQ138" s="26"/>
      <c r="AR138" s="26"/>
      <c r="AS138" s="81"/>
      <c r="AT138" s="81"/>
      <c r="AU138" s="26"/>
      <c r="AV138" s="26"/>
      <c r="AW138" s="81"/>
      <c r="AX138" s="81"/>
      <c r="AY138" s="26"/>
      <c r="AZ138" s="26"/>
      <c r="BA138" s="81"/>
      <c r="BB138" s="81"/>
      <c r="BC138" s="26"/>
      <c r="BD138" s="26"/>
      <c r="BE138" s="81"/>
      <c r="BF138" s="81"/>
      <c r="BG138" s="26"/>
      <c r="BH138" s="81"/>
      <c r="BI138" s="81"/>
      <c r="BJ138" s="81"/>
      <c r="BK138" s="26"/>
      <c r="BL138" s="81"/>
      <c r="BM138" s="81"/>
      <c r="BN138" s="81"/>
      <c r="BO138" s="26"/>
      <c r="BP138" s="26"/>
      <c r="BQ138" s="81"/>
      <c r="BR138" s="81"/>
      <c r="BS138" s="26"/>
      <c r="BT138" s="26"/>
      <c r="BU138" s="81"/>
      <c r="BV138" s="81"/>
      <c r="BW138" s="26"/>
      <c r="BX138" s="26"/>
      <c r="BY138" s="81"/>
      <c r="BZ138" s="81"/>
      <c r="CA138" s="26"/>
      <c r="CB138" s="26"/>
      <c r="CC138" s="81"/>
      <c r="CD138" s="81"/>
      <c r="CE138" s="26"/>
      <c r="CF138" s="26"/>
      <c r="CG138" s="81"/>
      <c r="CH138" s="81"/>
      <c r="CI138" s="26"/>
      <c r="CJ138" s="81"/>
      <c r="CK138" s="81"/>
      <c r="CL138" s="81"/>
      <c r="CM138" s="26"/>
      <c r="CN138" s="26"/>
      <c r="CO138" s="81"/>
      <c r="CP138" s="81"/>
      <c r="CQ138" s="26"/>
      <c r="CR138" s="26"/>
      <c r="CS138" s="81"/>
      <c r="CT138" s="81"/>
      <c r="CU138" s="326"/>
      <c r="CV138" s="326"/>
      <c r="CW138" s="81"/>
      <c r="CX138" s="81"/>
      <c r="CY138" s="26"/>
      <c r="CZ138" s="26"/>
      <c r="DA138" s="81"/>
      <c r="DB138" s="81"/>
      <c r="DC138" s="26"/>
      <c r="DD138" s="26"/>
      <c r="DE138" s="81"/>
      <c r="DF138" s="81"/>
      <c r="DG138" s="26"/>
      <c r="DH138" s="26"/>
      <c r="DI138" s="81"/>
      <c r="DJ138" s="81"/>
      <c r="DK138" s="26"/>
      <c r="DL138" s="26"/>
      <c r="DM138" s="81"/>
      <c r="DN138" s="81"/>
      <c r="DO138" s="26"/>
      <c r="DP138" s="26"/>
      <c r="DQ138" s="81"/>
      <c r="DR138" s="81"/>
      <c r="DS138" s="26"/>
      <c r="DT138" s="26"/>
      <c r="DU138" s="81"/>
      <c r="DV138" s="81"/>
      <c r="DW138" s="26"/>
      <c r="DX138" s="26"/>
      <c r="DY138" s="81"/>
      <c r="DZ138" s="81"/>
      <c r="EA138" s="26"/>
      <c r="EB138" s="26"/>
      <c r="EC138" s="81"/>
      <c r="ED138" s="81"/>
      <c r="EE138" s="26"/>
      <c r="EF138" s="81"/>
      <c r="EG138" s="81"/>
      <c r="EH138" s="81"/>
      <c r="EI138" s="26"/>
      <c r="EJ138" s="81"/>
      <c r="EK138" s="81"/>
      <c r="EL138" s="81"/>
      <c r="EM138" s="26"/>
      <c r="EN138" s="81"/>
      <c r="EO138" s="81"/>
      <c r="EP138" s="81"/>
      <c r="EQ138" s="26"/>
      <c r="ER138" s="26"/>
      <c r="ES138" s="81"/>
      <c r="ET138" s="81"/>
      <c r="EU138" s="26"/>
      <c r="EV138" s="26"/>
      <c r="EW138" s="81"/>
      <c r="EX138" s="81"/>
      <c r="EY138" s="26"/>
      <c r="EZ138" s="26"/>
      <c r="FA138" s="81"/>
      <c r="FB138" s="81"/>
      <c r="FC138" s="26"/>
      <c r="FD138" s="26"/>
      <c r="FE138" s="81"/>
      <c r="FF138" s="81"/>
      <c r="FG138" s="26"/>
      <c r="FH138" s="81"/>
      <c r="FI138" s="81"/>
      <c r="FJ138" s="81"/>
      <c r="FK138" s="26"/>
      <c r="FL138" s="81"/>
      <c r="FM138" s="81"/>
      <c r="FN138" s="81"/>
      <c r="FO138" s="26"/>
      <c r="FP138" s="81"/>
      <c r="FQ138" s="81"/>
      <c r="FR138" s="81"/>
      <c r="FS138" s="26"/>
      <c r="FT138" s="81"/>
      <c r="FU138" s="81"/>
      <c r="FV138" s="81"/>
      <c r="FW138" s="26"/>
      <c r="FX138" s="81"/>
      <c r="FY138" s="81"/>
      <c r="FZ138" s="81"/>
      <c r="GA138" s="26"/>
      <c r="GB138" s="81"/>
      <c r="GC138" s="81"/>
      <c r="GD138" s="81"/>
      <c r="GE138" s="26"/>
      <c r="GF138" s="81"/>
      <c r="GG138" s="81"/>
      <c r="GH138" s="81"/>
      <c r="GI138" s="26"/>
      <c r="GJ138" s="81"/>
      <c r="GK138" s="81"/>
      <c r="GL138" s="81"/>
      <c r="GM138" s="26"/>
      <c r="GN138" s="81"/>
      <c r="GO138" s="81"/>
      <c r="GP138" s="81"/>
      <c r="GQ138" s="26"/>
      <c r="GR138" s="81"/>
      <c r="GS138" s="81"/>
      <c r="GT138" s="81"/>
      <c r="GU138" s="26"/>
      <c r="GV138" s="81"/>
      <c r="GW138" s="81"/>
      <c r="GX138" s="81"/>
      <c r="GY138" s="26"/>
      <c r="GZ138" s="81"/>
      <c r="HA138" s="81"/>
      <c r="HB138" s="81"/>
      <c r="HC138" s="26"/>
      <c r="HD138" s="81"/>
      <c r="HE138" s="81"/>
      <c r="HF138" s="81"/>
      <c r="HG138" s="26"/>
      <c r="HH138" s="81"/>
      <c r="HI138" s="81"/>
      <c r="HJ138" s="81"/>
      <c r="HK138" s="26"/>
      <c r="HL138" s="81"/>
      <c r="HM138" s="81"/>
      <c r="HN138" s="81"/>
      <c r="HO138" s="26"/>
      <c r="HP138" s="81"/>
      <c r="HQ138" s="81"/>
      <c r="HR138" s="81"/>
      <c r="HS138" s="26"/>
      <c r="HT138" s="81"/>
      <c r="HU138" s="81"/>
      <c r="HV138" s="81"/>
      <c r="HW138" s="26"/>
      <c r="HX138" s="81"/>
      <c r="HY138" s="81"/>
      <c r="HZ138" s="81"/>
      <c r="IA138" s="26"/>
      <c r="IB138" s="81"/>
      <c r="IC138" s="81"/>
      <c r="ID138" s="81"/>
      <c r="IE138" s="26"/>
      <c r="IF138" s="81"/>
      <c r="IG138" s="81"/>
      <c r="IH138" s="81"/>
      <c r="II138" s="26"/>
      <c r="IJ138" s="81"/>
      <c r="IK138" s="81"/>
      <c r="IL138" s="81"/>
      <c r="IM138" s="26"/>
      <c r="IN138" s="81"/>
      <c r="IO138" s="81"/>
      <c r="IP138" s="81"/>
      <c r="IQ138" s="26"/>
      <c r="IR138" s="81"/>
      <c r="IS138" s="81"/>
      <c r="IT138" s="81"/>
      <c r="IU138" s="26"/>
      <c r="IV138" s="81"/>
      <c r="IW138" s="81"/>
      <c r="IX138" s="81"/>
      <c r="IY138" s="26"/>
      <c r="IZ138" s="81"/>
      <c r="JA138" s="81"/>
      <c r="JB138" s="81"/>
      <c r="JC138" s="26"/>
      <c r="JD138" s="81"/>
      <c r="JE138" s="81"/>
      <c r="JF138" s="81"/>
      <c r="JG138" s="26"/>
      <c r="JH138" s="81"/>
      <c r="JI138" s="81"/>
      <c r="JJ138" s="81"/>
      <c r="JK138" s="26"/>
      <c r="JL138" s="81"/>
      <c r="JM138" s="81"/>
      <c r="JN138" s="81"/>
      <c r="JO138" s="26"/>
      <c r="JP138" s="81"/>
      <c r="JQ138" s="81"/>
      <c r="JR138" s="81"/>
      <c r="JS138" s="26"/>
      <c r="JT138" s="81"/>
      <c r="JU138" s="81"/>
      <c r="JV138" s="81"/>
      <c r="JW138" s="26"/>
      <c r="JX138" s="81"/>
      <c r="JY138" s="81"/>
      <c r="JZ138" s="81"/>
      <c r="KA138" s="26"/>
      <c r="KB138" s="81"/>
      <c r="KC138" s="81"/>
      <c r="KD138" s="81"/>
      <c r="KE138" s="26"/>
      <c r="KF138" s="81"/>
      <c r="KG138" s="81"/>
      <c r="KH138" s="81"/>
      <c r="KI138" s="26"/>
      <c r="KJ138" s="81"/>
      <c r="KK138" s="81"/>
      <c r="KL138" s="81"/>
      <c r="KM138" s="26"/>
      <c r="KN138" s="81"/>
      <c r="KO138" s="81"/>
      <c r="KP138" s="81"/>
      <c r="KQ138" s="26"/>
      <c r="KR138" s="81"/>
      <c r="KS138" s="81"/>
      <c r="KT138" s="81"/>
      <c r="KU138" s="26"/>
      <c r="KV138" s="81"/>
      <c r="KW138" s="81"/>
      <c r="KX138" s="81"/>
      <c r="KY138" s="26"/>
      <c r="KZ138" s="81"/>
      <c r="LA138" s="81"/>
      <c r="LB138" s="81"/>
      <c r="LC138" s="26"/>
      <c r="LD138" s="81"/>
      <c r="LE138" s="81"/>
      <c r="LF138" s="81"/>
      <c r="LG138" s="26"/>
      <c r="LH138" s="81"/>
      <c r="LI138" s="81"/>
      <c r="LJ138" s="81"/>
      <c r="LK138" s="26"/>
      <c r="LL138" s="81"/>
      <c r="LM138" s="81"/>
      <c r="LN138" s="81"/>
      <c r="LO138" s="26"/>
      <c r="LP138" s="81"/>
      <c r="LQ138" s="81"/>
      <c r="LR138" s="81"/>
      <c r="LS138" s="26"/>
      <c r="LT138" s="81"/>
      <c r="LU138" s="81"/>
      <c r="LV138" s="81"/>
      <c r="LW138" s="26"/>
      <c r="LX138" s="81"/>
      <c r="LY138" s="81"/>
      <c r="LZ138" s="81"/>
      <c r="MA138" s="26"/>
    </row>
    <row r="139" spans="1:339" ht="15.75" x14ac:dyDescent="0.25">
      <c r="A139" s="22" t="s">
        <v>172</v>
      </c>
      <c r="B139" s="30">
        <f t="shared" si="194"/>
        <v>0</v>
      </c>
      <c r="C139" s="30">
        <f t="shared" ref="C139:C202" si="229">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IG139+IK139+IO139+IS139+IW139+JA139+JE139+JI139+JM139+JQ139+JU139+JY139+KC139+KG139+KK139+KO139+KS139+KW139+LA139+LE139+LI139+LM139+LQ139+LU139+LY139</f>
        <v>0</v>
      </c>
      <c r="D139" s="30">
        <f t="shared" si="162"/>
        <v>0</v>
      </c>
      <c r="E139" s="30">
        <f t="shared" si="163"/>
        <v>0</v>
      </c>
      <c r="F139" s="30">
        <f t="shared" ref="F139:F202" si="230">J139+N139+R139+V139+Z139+AD139+AH139+AL139+AP139+AT139+AX139+BB139+BF139+BJ139+BN139+BR139+BV139+BZ139+CD139+CH139+CL139+CP139+CT139+CX139+DB139+DF139+DJ139+DN139+DR139+DV139+DZ139+ED139+EH139+EL139+EP139+ET139+EX139+FB139+FF139+FJ139+FN139+FR139+FV139+FZ139+GD139+GH139+GL139+GP139+GT139+GX139+HB139+HF139+HJ139+HN139+HR139+HV139+HZ139+ID139+IH139+IL139+IP139+IT139+IX139+JB139+JF139+JJ139+JN139+JR139+JV139+JZ139+KD139+KH139+KL139+KP139+KT139+KX139+LB139+LF139+LJ139+LN139+LR139+LV139+LZ139</f>
        <v>0</v>
      </c>
      <c r="G139" s="27"/>
      <c r="H139" s="30"/>
      <c r="I139" s="30"/>
      <c r="J139" s="30"/>
      <c r="K139" s="30"/>
      <c r="L139" s="111"/>
      <c r="M139" s="111"/>
      <c r="N139" s="111"/>
      <c r="O139" s="111"/>
      <c r="P139" s="111"/>
      <c r="Q139" s="111"/>
      <c r="R139" s="111"/>
      <c r="S139" s="26"/>
      <c r="T139" s="81"/>
      <c r="U139" s="81"/>
      <c r="V139" s="81"/>
      <c r="W139" s="26"/>
      <c r="X139" s="81"/>
      <c r="Y139" s="81"/>
      <c r="Z139" s="81"/>
      <c r="AA139" s="26"/>
      <c r="AB139" s="81"/>
      <c r="AC139" s="81"/>
      <c r="AD139" s="81"/>
      <c r="AE139" s="26"/>
      <c r="AF139" s="26"/>
      <c r="AG139" s="111"/>
      <c r="AH139" s="111"/>
      <c r="AI139" s="111"/>
      <c r="AJ139" s="111"/>
      <c r="AK139" s="111"/>
      <c r="AL139" s="111"/>
      <c r="AM139" s="111"/>
      <c r="AN139" s="81"/>
      <c r="AO139" s="81"/>
      <c r="AP139" s="81"/>
      <c r="AQ139" s="26"/>
      <c r="AR139" s="26"/>
      <c r="AS139" s="81"/>
      <c r="AT139" s="81"/>
      <c r="AU139" s="26"/>
      <c r="AV139" s="26"/>
      <c r="AW139" s="81"/>
      <c r="AX139" s="81"/>
      <c r="AY139" s="26"/>
      <c r="AZ139" s="26"/>
      <c r="BA139" s="81"/>
      <c r="BB139" s="81"/>
      <c r="BC139" s="26"/>
      <c r="BD139" s="26"/>
      <c r="BE139" s="81"/>
      <c r="BF139" s="81"/>
      <c r="BG139" s="26"/>
      <c r="BH139" s="81"/>
      <c r="BI139" s="81"/>
      <c r="BJ139" s="81"/>
      <c r="BK139" s="26"/>
      <c r="BL139" s="81"/>
      <c r="BM139" s="81"/>
      <c r="BN139" s="81"/>
      <c r="BO139" s="26"/>
      <c r="BP139" s="26"/>
      <c r="BQ139" s="81"/>
      <c r="BR139" s="81"/>
      <c r="BS139" s="26"/>
      <c r="BT139" s="26"/>
      <c r="BU139" s="81"/>
      <c r="BV139" s="81"/>
      <c r="BW139" s="26"/>
      <c r="BX139" s="26"/>
      <c r="BY139" s="81"/>
      <c r="BZ139" s="81"/>
      <c r="CA139" s="26"/>
      <c r="CB139" s="26"/>
      <c r="CC139" s="81"/>
      <c r="CD139" s="81"/>
      <c r="CE139" s="26"/>
      <c r="CF139" s="26"/>
      <c r="CG139" s="81"/>
      <c r="CH139" s="81"/>
      <c r="CI139" s="26"/>
      <c r="CJ139" s="81"/>
      <c r="CK139" s="81"/>
      <c r="CL139" s="81"/>
      <c r="CM139" s="26"/>
      <c r="CN139" s="26"/>
      <c r="CO139" s="81"/>
      <c r="CP139" s="81"/>
      <c r="CQ139" s="26"/>
      <c r="CR139" s="26"/>
      <c r="CS139" s="81"/>
      <c r="CT139" s="81"/>
      <c r="CU139" s="326"/>
      <c r="CV139" s="326"/>
      <c r="CW139" s="81"/>
      <c r="CX139" s="81"/>
      <c r="CY139" s="26"/>
      <c r="CZ139" s="26"/>
      <c r="DA139" s="81"/>
      <c r="DB139" s="81"/>
      <c r="DC139" s="26"/>
      <c r="DD139" s="26"/>
      <c r="DE139" s="81"/>
      <c r="DF139" s="81"/>
      <c r="DG139" s="26"/>
      <c r="DH139" s="26"/>
      <c r="DI139" s="81"/>
      <c r="DJ139" s="81"/>
      <c r="DK139" s="26"/>
      <c r="DL139" s="26"/>
      <c r="DM139" s="81"/>
      <c r="DN139" s="81"/>
      <c r="DO139" s="26"/>
      <c r="DP139" s="26"/>
      <c r="DQ139" s="81"/>
      <c r="DR139" s="81"/>
      <c r="DS139" s="26"/>
      <c r="DT139" s="26"/>
      <c r="DU139" s="81"/>
      <c r="DV139" s="81"/>
      <c r="DW139" s="26"/>
      <c r="DX139" s="26"/>
      <c r="DY139" s="81"/>
      <c r="DZ139" s="81"/>
      <c r="EA139" s="26"/>
      <c r="EB139" s="26"/>
      <c r="EC139" s="81"/>
      <c r="ED139" s="81"/>
      <c r="EE139" s="26"/>
      <c r="EF139" s="81"/>
      <c r="EG139" s="81"/>
      <c r="EH139" s="81"/>
      <c r="EI139" s="26"/>
      <c r="EJ139" s="81"/>
      <c r="EK139" s="81"/>
      <c r="EL139" s="81"/>
      <c r="EM139" s="26"/>
      <c r="EN139" s="81"/>
      <c r="EO139" s="81"/>
      <c r="EP139" s="81"/>
      <c r="EQ139" s="26"/>
      <c r="ER139" s="26"/>
      <c r="ES139" s="81"/>
      <c r="ET139" s="81"/>
      <c r="EU139" s="26"/>
      <c r="EV139" s="26"/>
      <c r="EW139" s="81"/>
      <c r="EX139" s="81"/>
      <c r="EY139" s="26"/>
      <c r="EZ139" s="26"/>
      <c r="FA139" s="81"/>
      <c r="FB139" s="81"/>
      <c r="FC139" s="26"/>
      <c r="FD139" s="26"/>
      <c r="FE139" s="81"/>
      <c r="FF139" s="81"/>
      <c r="FG139" s="26"/>
      <c r="FH139" s="81"/>
      <c r="FI139" s="81"/>
      <c r="FJ139" s="81"/>
      <c r="FK139" s="26"/>
      <c r="FL139" s="81"/>
      <c r="FM139" s="81"/>
      <c r="FN139" s="81"/>
      <c r="FO139" s="26"/>
      <c r="FP139" s="81"/>
      <c r="FQ139" s="81"/>
      <c r="FR139" s="81"/>
      <c r="FS139" s="26"/>
      <c r="FT139" s="81"/>
      <c r="FU139" s="81"/>
      <c r="FV139" s="81"/>
      <c r="FW139" s="26"/>
      <c r="FX139" s="81"/>
      <c r="FY139" s="81"/>
      <c r="FZ139" s="81"/>
      <c r="GA139" s="26"/>
      <c r="GB139" s="81"/>
      <c r="GC139" s="81"/>
      <c r="GD139" s="81"/>
      <c r="GE139" s="26"/>
      <c r="GF139" s="81"/>
      <c r="GG139" s="81"/>
      <c r="GH139" s="81"/>
      <c r="GI139" s="26"/>
      <c r="GJ139" s="81"/>
      <c r="GK139" s="81"/>
      <c r="GL139" s="81"/>
      <c r="GM139" s="26"/>
      <c r="GN139" s="81"/>
      <c r="GO139" s="81"/>
      <c r="GP139" s="81"/>
      <c r="GQ139" s="26"/>
      <c r="GR139" s="81"/>
      <c r="GS139" s="81"/>
      <c r="GT139" s="81"/>
      <c r="GU139" s="26"/>
      <c r="GV139" s="81"/>
      <c r="GW139" s="81"/>
      <c r="GX139" s="81"/>
      <c r="GY139" s="26"/>
      <c r="GZ139" s="81"/>
      <c r="HA139" s="81"/>
      <c r="HB139" s="81"/>
      <c r="HC139" s="26"/>
      <c r="HD139" s="81"/>
      <c r="HE139" s="81"/>
      <c r="HF139" s="81"/>
      <c r="HG139" s="26"/>
      <c r="HH139" s="81"/>
      <c r="HI139" s="81"/>
      <c r="HJ139" s="81"/>
      <c r="HK139" s="26"/>
      <c r="HL139" s="81"/>
      <c r="HM139" s="81"/>
      <c r="HN139" s="81"/>
      <c r="HO139" s="26"/>
      <c r="HP139" s="81"/>
      <c r="HQ139" s="81"/>
      <c r="HR139" s="81"/>
      <c r="HS139" s="26"/>
      <c r="HT139" s="81"/>
      <c r="HU139" s="81"/>
      <c r="HV139" s="81"/>
      <c r="HW139" s="26"/>
      <c r="HX139" s="81"/>
      <c r="HY139" s="81"/>
      <c r="HZ139" s="81"/>
      <c r="IA139" s="26"/>
      <c r="IB139" s="81"/>
      <c r="IC139" s="81"/>
      <c r="ID139" s="81"/>
      <c r="IE139" s="26"/>
      <c r="IF139" s="81"/>
      <c r="IG139" s="81"/>
      <c r="IH139" s="81"/>
      <c r="II139" s="26"/>
      <c r="IJ139" s="81"/>
      <c r="IK139" s="81"/>
      <c r="IL139" s="81"/>
      <c r="IM139" s="26"/>
      <c r="IN139" s="81"/>
      <c r="IO139" s="81"/>
      <c r="IP139" s="81"/>
      <c r="IQ139" s="26"/>
      <c r="IR139" s="81"/>
      <c r="IS139" s="81"/>
      <c r="IT139" s="81"/>
      <c r="IU139" s="26"/>
      <c r="IV139" s="81"/>
      <c r="IW139" s="81"/>
      <c r="IX139" s="81"/>
      <c r="IY139" s="26"/>
      <c r="IZ139" s="81"/>
      <c r="JA139" s="81"/>
      <c r="JB139" s="81"/>
      <c r="JC139" s="26"/>
      <c r="JD139" s="81"/>
      <c r="JE139" s="81"/>
      <c r="JF139" s="81"/>
      <c r="JG139" s="26"/>
      <c r="JH139" s="81"/>
      <c r="JI139" s="81"/>
      <c r="JJ139" s="81"/>
      <c r="JK139" s="26"/>
      <c r="JL139" s="81"/>
      <c r="JM139" s="81"/>
      <c r="JN139" s="81"/>
      <c r="JO139" s="26"/>
      <c r="JP139" s="81"/>
      <c r="JQ139" s="81"/>
      <c r="JR139" s="81"/>
      <c r="JS139" s="26"/>
      <c r="JT139" s="81"/>
      <c r="JU139" s="81"/>
      <c r="JV139" s="81"/>
      <c r="JW139" s="26"/>
      <c r="JX139" s="81"/>
      <c r="JY139" s="81"/>
      <c r="JZ139" s="81"/>
      <c r="KA139" s="26"/>
      <c r="KB139" s="81"/>
      <c r="KC139" s="81"/>
      <c r="KD139" s="81"/>
      <c r="KE139" s="26"/>
      <c r="KF139" s="81"/>
      <c r="KG139" s="81"/>
      <c r="KH139" s="81"/>
      <c r="KI139" s="26"/>
      <c r="KJ139" s="81"/>
      <c r="KK139" s="81"/>
      <c r="KL139" s="81"/>
      <c r="KM139" s="26"/>
      <c r="KN139" s="81"/>
      <c r="KO139" s="81"/>
      <c r="KP139" s="81"/>
      <c r="KQ139" s="26"/>
      <c r="KR139" s="81"/>
      <c r="KS139" s="81"/>
      <c r="KT139" s="81"/>
      <c r="KU139" s="26"/>
      <c r="KV139" s="81"/>
      <c r="KW139" s="81"/>
      <c r="KX139" s="81"/>
      <c r="KY139" s="26"/>
      <c r="KZ139" s="81"/>
      <c r="LA139" s="81"/>
      <c r="LB139" s="81"/>
      <c r="LC139" s="26"/>
      <c r="LD139" s="81"/>
      <c r="LE139" s="81"/>
      <c r="LF139" s="81"/>
      <c r="LG139" s="26"/>
      <c r="LH139" s="81"/>
      <c r="LI139" s="81"/>
      <c r="LJ139" s="81"/>
      <c r="LK139" s="26"/>
      <c r="LL139" s="81"/>
      <c r="LM139" s="81"/>
      <c r="LN139" s="81"/>
      <c r="LO139" s="26"/>
      <c r="LP139" s="81"/>
      <c r="LQ139" s="81"/>
      <c r="LR139" s="81"/>
      <c r="LS139" s="26"/>
      <c r="LT139" s="81"/>
      <c r="LU139" s="81"/>
      <c r="LV139" s="81"/>
      <c r="LW139" s="26"/>
      <c r="LX139" s="81"/>
      <c r="LY139" s="81"/>
      <c r="LZ139" s="81"/>
      <c r="MA139" s="26"/>
    </row>
    <row r="140" spans="1:339" ht="15.75" x14ac:dyDescent="0.25">
      <c r="A140" s="22" t="s">
        <v>269</v>
      </c>
      <c r="B140" s="30">
        <f t="shared" si="194"/>
        <v>0</v>
      </c>
      <c r="C140" s="30">
        <f t="shared" si="229"/>
        <v>0</v>
      </c>
      <c r="D140" s="30">
        <f t="shared" si="162"/>
        <v>0</v>
      </c>
      <c r="E140" s="30">
        <f t="shared" si="163"/>
        <v>0</v>
      </c>
      <c r="F140" s="30">
        <f t="shared" si="230"/>
        <v>0</v>
      </c>
      <c r="G140" s="27"/>
      <c r="H140" s="30"/>
      <c r="I140" s="30"/>
      <c r="J140" s="30"/>
      <c r="K140" s="30"/>
      <c r="L140" s="111"/>
      <c r="M140" s="111"/>
      <c r="N140" s="111"/>
      <c r="O140" s="111"/>
      <c r="P140" s="111"/>
      <c r="Q140" s="111"/>
      <c r="R140" s="111"/>
      <c r="S140" s="26"/>
      <c r="T140" s="81"/>
      <c r="U140" s="81"/>
      <c r="V140" s="81"/>
      <c r="W140" s="26"/>
      <c r="X140" s="81"/>
      <c r="Y140" s="81"/>
      <c r="Z140" s="81"/>
      <c r="AA140" s="26"/>
      <c r="AB140" s="81"/>
      <c r="AC140" s="81"/>
      <c r="AD140" s="81"/>
      <c r="AE140" s="26"/>
      <c r="AF140" s="26"/>
      <c r="AG140" s="111"/>
      <c r="AH140" s="111"/>
      <c r="AI140" s="111"/>
      <c r="AJ140" s="111"/>
      <c r="AK140" s="111"/>
      <c r="AL140" s="111"/>
      <c r="AM140" s="111"/>
      <c r="AN140" s="81"/>
      <c r="AO140" s="81"/>
      <c r="AP140" s="81"/>
      <c r="AQ140" s="26"/>
      <c r="AR140" s="26"/>
      <c r="AS140" s="81"/>
      <c r="AT140" s="81"/>
      <c r="AU140" s="26"/>
      <c r="AV140" s="26"/>
      <c r="AW140" s="81"/>
      <c r="AX140" s="81"/>
      <c r="AY140" s="26"/>
      <c r="AZ140" s="26"/>
      <c r="BA140" s="81"/>
      <c r="BB140" s="81"/>
      <c r="BC140" s="26"/>
      <c r="BD140" s="26"/>
      <c r="BE140" s="81"/>
      <c r="BF140" s="81"/>
      <c r="BG140" s="26"/>
      <c r="BH140" s="81"/>
      <c r="BI140" s="81"/>
      <c r="BJ140" s="81"/>
      <c r="BK140" s="26"/>
      <c r="BL140" s="81"/>
      <c r="BM140" s="81"/>
      <c r="BN140" s="81"/>
      <c r="BO140" s="26"/>
      <c r="BP140" s="26"/>
      <c r="BQ140" s="81"/>
      <c r="BR140" s="81"/>
      <c r="BS140" s="26"/>
      <c r="BT140" s="26"/>
      <c r="BU140" s="81"/>
      <c r="BV140" s="81"/>
      <c r="BW140" s="26"/>
      <c r="BX140" s="26"/>
      <c r="BY140" s="81"/>
      <c r="BZ140" s="81"/>
      <c r="CA140" s="26"/>
      <c r="CB140" s="26"/>
      <c r="CC140" s="81"/>
      <c r="CD140" s="81"/>
      <c r="CE140" s="26"/>
      <c r="CF140" s="26"/>
      <c r="CG140" s="81"/>
      <c r="CH140" s="81"/>
      <c r="CI140" s="26"/>
      <c r="CJ140" s="81"/>
      <c r="CK140" s="81"/>
      <c r="CL140" s="81"/>
      <c r="CM140" s="26"/>
      <c r="CN140" s="26"/>
      <c r="CO140" s="81"/>
      <c r="CP140" s="81"/>
      <c r="CQ140" s="26"/>
      <c r="CR140" s="26"/>
      <c r="CS140" s="81"/>
      <c r="CT140" s="81"/>
      <c r="CU140" s="326"/>
      <c r="CV140" s="326"/>
      <c r="CW140" s="81"/>
      <c r="CX140" s="81"/>
      <c r="CY140" s="26"/>
      <c r="CZ140" s="26"/>
      <c r="DA140" s="81"/>
      <c r="DB140" s="81"/>
      <c r="DC140" s="26"/>
      <c r="DD140" s="26"/>
      <c r="DE140" s="81"/>
      <c r="DF140" s="81"/>
      <c r="DG140" s="26"/>
      <c r="DH140" s="26"/>
      <c r="DI140" s="81"/>
      <c r="DJ140" s="81"/>
      <c r="DK140" s="26"/>
      <c r="DL140" s="26"/>
      <c r="DM140" s="81"/>
      <c r="DN140" s="81"/>
      <c r="DO140" s="26"/>
      <c r="DP140" s="26"/>
      <c r="DQ140" s="81"/>
      <c r="DR140" s="81"/>
      <c r="DS140" s="26"/>
      <c r="DT140" s="26"/>
      <c r="DU140" s="81"/>
      <c r="DV140" s="81"/>
      <c r="DW140" s="26"/>
      <c r="DX140" s="26"/>
      <c r="DY140" s="81"/>
      <c r="DZ140" s="81"/>
      <c r="EA140" s="26"/>
      <c r="EB140" s="26"/>
      <c r="EC140" s="81"/>
      <c r="ED140" s="81"/>
      <c r="EE140" s="26"/>
      <c r="EF140" s="81"/>
      <c r="EG140" s="81"/>
      <c r="EH140" s="81"/>
      <c r="EI140" s="26"/>
      <c r="EJ140" s="81"/>
      <c r="EK140" s="81"/>
      <c r="EL140" s="81"/>
      <c r="EM140" s="26"/>
      <c r="EN140" s="81"/>
      <c r="EO140" s="81"/>
      <c r="EP140" s="81"/>
      <c r="EQ140" s="26"/>
      <c r="ER140" s="26"/>
      <c r="ES140" s="81"/>
      <c r="ET140" s="81"/>
      <c r="EU140" s="26"/>
      <c r="EV140" s="26"/>
      <c r="EW140" s="81"/>
      <c r="EX140" s="81"/>
      <c r="EY140" s="26"/>
      <c r="EZ140" s="26"/>
      <c r="FA140" s="81"/>
      <c r="FB140" s="81"/>
      <c r="FC140" s="26"/>
      <c r="FD140" s="26"/>
      <c r="FE140" s="81"/>
      <c r="FF140" s="81"/>
      <c r="FG140" s="26"/>
      <c r="FH140" s="81"/>
      <c r="FI140" s="81"/>
      <c r="FJ140" s="81"/>
      <c r="FK140" s="26"/>
      <c r="FL140" s="81"/>
      <c r="FM140" s="81"/>
      <c r="FN140" s="81"/>
      <c r="FO140" s="26"/>
      <c r="FP140" s="81"/>
      <c r="FQ140" s="81"/>
      <c r="FR140" s="81"/>
      <c r="FS140" s="26"/>
      <c r="FT140" s="81"/>
      <c r="FU140" s="81"/>
      <c r="FV140" s="81"/>
      <c r="FW140" s="26"/>
      <c r="FX140" s="81"/>
      <c r="FY140" s="81"/>
      <c r="FZ140" s="81"/>
      <c r="GA140" s="26"/>
      <c r="GB140" s="81"/>
      <c r="GC140" s="81"/>
      <c r="GD140" s="81"/>
      <c r="GE140" s="26"/>
      <c r="GF140" s="81"/>
      <c r="GG140" s="81"/>
      <c r="GH140" s="81"/>
      <c r="GI140" s="26"/>
      <c r="GJ140" s="81"/>
      <c r="GK140" s="81"/>
      <c r="GL140" s="81"/>
      <c r="GM140" s="26"/>
      <c r="GN140" s="81"/>
      <c r="GO140" s="81"/>
      <c r="GP140" s="81"/>
      <c r="GQ140" s="26"/>
      <c r="GR140" s="81"/>
      <c r="GS140" s="81"/>
      <c r="GT140" s="81"/>
      <c r="GU140" s="26"/>
      <c r="GV140" s="81"/>
      <c r="GW140" s="81"/>
      <c r="GX140" s="81"/>
      <c r="GY140" s="26"/>
      <c r="GZ140" s="81"/>
      <c r="HA140" s="81"/>
      <c r="HB140" s="81"/>
      <c r="HC140" s="26"/>
      <c r="HD140" s="81"/>
      <c r="HE140" s="81"/>
      <c r="HF140" s="81"/>
      <c r="HG140" s="26"/>
      <c r="HH140" s="81"/>
      <c r="HI140" s="81"/>
      <c r="HJ140" s="81"/>
      <c r="HK140" s="26"/>
      <c r="HL140" s="81"/>
      <c r="HM140" s="81"/>
      <c r="HN140" s="81"/>
      <c r="HO140" s="26"/>
      <c r="HP140" s="81"/>
      <c r="HQ140" s="81"/>
      <c r="HR140" s="81"/>
      <c r="HS140" s="26"/>
      <c r="HT140" s="81"/>
      <c r="HU140" s="81"/>
      <c r="HV140" s="81"/>
      <c r="HW140" s="26"/>
      <c r="HX140" s="81"/>
      <c r="HY140" s="81"/>
      <c r="HZ140" s="81"/>
      <c r="IA140" s="26"/>
      <c r="IB140" s="81"/>
      <c r="IC140" s="81"/>
      <c r="ID140" s="81"/>
      <c r="IE140" s="26"/>
      <c r="IF140" s="81"/>
      <c r="IG140" s="81"/>
      <c r="IH140" s="81"/>
      <c r="II140" s="26"/>
      <c r="IJ140" s="81"/>
      <c r="IK140" s="81"/>
      <c r="IL140" s="81"/>
      <c r="IM140" s="26"/>
      <c r="IN140" s="81"/>
      <c r="IO140" s="81"/>
      <c r="IP140" s="81"/>
      <c r="IQ140" s="26"/>
      <c r="IR140" s="81"/>
      <c r="IS140" s="81"/>
      <c r="IT140" s="81"/>
      <c r="IU140" s="26"/>
      <c r="IV140" s="81"/>
      <c r="IW140" s="81"/>
      <c r="IX140" s="81"/>
      <c r="IY140" s="26"/>
      <c r="IZ140" s="81"/>
      <c r="JA140" s="81"/>
      <c r="JB140" s="81"/>
      <c r="JC140" s="26"/>
      <c r="JD140" s="81"/>
      <c r="JE140" s="81"/>
      <c r="JF140" s="81"/>
      <c r="JG140" s="26"/>
      <c r="JH140" s="81"/>
      <c r="JI140" s="81"/>
      <c r="JJ140" s="81"/>
      <c r="JK140" s="26"/>
      <c r="JL140" s="81"/>
      <c r="JM140" s="81"/>
      <c r="JN140" s="81"/>
      <c r="JO140" s="26"/>
      <c r="JP140" s="81"/>
      <c r="JQ140" s="81"/>
      <c r="JR140" s="81"/>
      <c r="JS140" s="26"/>
      <c r="JT140" s="81"/>
      <c r="JU140" s="81"/>
      <c r="JV140" s="81"/>
      <c r="JW140" s="26"/>
      <c r="JX140" s="81"/>
      <c r="JY140" s="81"/>
      <c r="JZ140" s="81"/>
      <c r="KA140" s="26"/>
      <c r="KB140" s="81"/>
      <c r="KC140" s="81"/>
      <c r="KD140" s="81"/>
      <c r="KE140" s="26"/>
      <c r="KF140" s="81"/>
      <c r="KG140" s="81"/>
      <c r="KH140" s="81"/>
      <c r="KI140" s="26"/>
      <c r="KJ140" s="81"/>
      <c r="KK140" s="81"/>
      <c r="KL140" s="81"/>
      <c r="KM140" s="26"/>
      <c r="KN140" s="81"/>
      <c r="KO140" s="81"/>
      <c r="KP140" s="81"/>
      <c r="KQ140" s="26"/>
      <c r="KR140" s="81"/>
      <c r="KS140" s="81"/>
      <c r="KT140" s="81"/>
      <c r="KU140" s="26"/>
      <c r="KV140" s="81"/>
      <c r="KW140" s="81"/>
      <c r="KX140" s="81"/>
      <c r="KY140" s="26"/>
      <c r="KZ140" s="81"/>
      <c r="LA140" s="81"/>
      <c r="LB140" s="81"/>
      <c r="LC140" s="26"/>
      <c r="LD140" s="81"/>
      <c r="LE140" s="81"/>
      <c r="LF140" s="81"/>
      <c r="LG140" s="26"/>
      <c r="LH140" s="81"/>
      <c r="LI140" s="81"/>
      <c r="LJ140" s="81"/>
      <c r="LK140" s="26"/>
      <c r="LL140" s="81"/>
      <c r="LM140" s="81"/>
      <c r="LN140" s="81"/>
      <c r="LO140" s="26"/>
      <c r="LP140" s="81"/>
      <c r="LQ140" s="81"/>
      <c r="LR140" s="81"/>
      <c r="LS140" s="26"/>
      <c r="LT140" s="81"/>
      <c r="LU140" s="81"/>
      <c r="LV140" s="81"/>
      <c r="LW140" s="26"/>
      <c r="LX140" s="81"/>
      <c r="LY140" s="81"/>
      <c r="LZ140" s="81"/>
      <c r="MA140" s="26"/>
    </row>
    <row r="141" spans="1:339" ht="15.75" x14ac:dyDescent="0.25">
      <c r="A141" s="22" t="s">
        <v>270</v>
      </c>
      <c r="B141" s="30">
        <f t="shared" si="194"/>
        <v>0</v>
      </c>
      <c r="C141" s="30">
        <f t="shared" si="229"/>
        <v>9569.88141</v>
      </c>
      <c r="D141" s="30">
        <f t="shared" si="162"/>
        <v>5000</v>
      </c>
      <c r="E141" s="30">
        <f t="shared" si="163"/>
        <v>4569.88141</v>
      </c>
      <c r="F141" s="30">
        <f t="shared" si="230"/>
        <v>4569.88141</v>
      </c>
      <c r="G141" s="27">
        <f t="shared" ref="G141" si="231">F141/C141*100</f>
        <v>47.752748589180271</v>
      </c>
      <c r="H141" s="30"/>
      <c r="I141" s="30"/>
      <c r="J141" s="30"/>
      <c r="K141" s="30"/>
      <c r="L141" s="111"/>
      <c r="M141" s="111"/>
      <c r="N141" s="111"/>
      <c r="O141" s="111"/>
      <c r="P141" s="111"/>
      <c r="Q141" s="111"/>
      <c r="R141" s="111"/>
      <c r="S141" s="26"/>
      <c r="T141" s="81"/>
      <c r="U141" s="81"/>
      <c r="V141" s="81"/>
      <c r="W141" s="26"/>
      <c r="X141" s="81"/>
      <c r="Y141" s="81"/>
      <c r="Z141" s="81"/>
      <c r="AA141" s="26"/>
      <c r="AB141" s="81"/>
      <c r="AC141" s="81"/>
      <c r="AD141" s="81"/>
      <c r="AE141" s="26"/>
      <c r="AF141" s="26"/>
      <c r="AG141" s="111"/>
      <c r="AH141" s="111"/>
      <c r="AI141" s="111"/>
      <c r="AJ141" s="111"/>
      <c r="AK141" s="111"/>
      <c r="AL141" s="111"/>
      <c r="AM141" s="111"/>
      <c r="AN141" s="81"/>
      <c r="AO141" s="81"/>
      <c r="AP141" s="81"/>
      <c r="AQ141" s="26"/>
      <c r="AR141" s="26"/>
      <c r="AS141" s="81"/>
      <c r="AT141" s="81"/>
      <c r="AU141" s="26"/>
      <c r="AV141" s="26"/>
      <c r="AW141" s="81"/>
      <c r="AX141" s="81"/>
      <c r="AY141" s="26"/>
      <c r="AZ141" s="26"/>
      <c r="BA141" s="81"/>
      <c r="BB141" s="81"/>
      <c r="BC141" s="26"/>
      <c r="BD141" s="26"/>
      <c r="BE141" s="81"/>
      <c r="BF141" s="81"/>
      <c r="BG141" s="26"/>
      <c r="BH141" s="81"/>
      <c r="BI141" s="81"/>
      <c r="BJ141" s="81"/>
      <c r="BK141" s="26"/>
      <c r="BL141" s="81"/>
      <c r="BM141" s="81"/>
      <c r="BN141" s="81"/>
      <c r="BO141" s="26"/>
      <c r="BP141" s="26"/>
      <c r="BQ141" s="81"/>
      <c r="BR141" s="81"/>
      <c r="BS141" s="26"/>
      <c r="BT141" s="26"/>
      <c r="BU141" s="81"/>
      <c r="BV141" s="81"/>
      <c r="BW141" s="26"/>
      <c r="BX141" s="26"/>
      <c r="BY141" s="81"/>
      <c r="BZ141" s="81"/>
      <c r="CA141" s="26"/>
      <c r="CB141" s="26"/>
      <c r="CC141" s="81"/>
      <c r="CD141" s="81"/>
      <c r="CE141" s="26"/>
      <c r="CF141" s="26"/>
      <c r="CG141" s="81"/>
      <c r="CH141" s="81"/>
      <c r="CI141" s="26"/>
      <c r="CJ141" s="81"/>
      <c r="CK141" s="81"/>
      <c r="CL141" s="81"/>
      <c r="CM141" s="26"/>
      <c r="CN141" s="26"/>
      <c r="CO141" s="81"/>
      <c r="CP141" s="81"/>
      <c r="CQ141" s="26"/>
      <c r="CR141" s="26"/>
      <c r="CS141" s="81"/>
      <c r="CT141" s="81"/>
      <c r="CU141" s="326"/>
      <c r="CV141" s="326"/>
      <c r="CW141" s="81"/>
      <c r="CX141" s="81"/>
      <c r="CY141" s="26"/>
      <c r="CZ141" s="26"/>
      <c r="DA141" s="81"/>
      <c r="DB141" s="81"/>
      <c r="DC141" s="26"/>
      <c r="DD141" s="26"/>
      <c r="DE141" s="81"/>
      <c r="DF141" s="81"/>
      <c r="DG141" s="26"/>
      <c r="DH141" s="26"/>
      <c r="DI141" s="326"/>
      <c r="DJ141" s="81"/>
      <c r="DK141" s="26"/>
      <c r="DL141" s="26"/>
      <c r="DM141" s="81"/>
      <c r="DN141" s="81"/>
      <c r="DO141" s="26"/>
      <c r="DP141" s="26"/>
      <c r="DQ141" s="81"/>
      <c r="DR141" s="81"/>
      <c r="DS141" s="26"/>
      <c r="DT141" s="26"/>
      <c r="DU141" s="81"/>
      <c r="DV141" s="81"/>
      <c r="DW141" s="26"/>
      <c r="DX141" s="26"/>
      <c r="DY141" s="81"/>
      <c r="DZ141" s="81"/>
      <c r="EA141" s="26"/>
      <c r="EB141" s="26"/>
      <c r="EC141" s="81"/>
      <c r="ED141" s="81"/>
      <c r="EE141" s="26"/>
      <c r="EF141" s="81"/>
      <c r="EG141" s="81"/>
      <c r="EH141" s="81"/>
      <c r="EI141" s="26"/>
      <c r="EJ141" s="81"/>
      <c r="EK141" s="81"/>
      <c r="EL141" s="81"/>
      <c r="EM141" s="26"/>
      <c r="EN141" s="81"/>
      <c r="EO141" s="81"/>
      <c r="EP141" s="81"/>
      <c r="EQ141" s="26"/>
      <c r="ER141" s="26"/>
      <c r="ES141" s="81"/>
      <c r="ET141" s="81"/>
      <c r="EU141" s="26"/>
      <c r="EV141" s="26"/>
      <c r="EW141" s="81"/>
      <c r="EX141" s="81"/>
      <c r="EY141" s="26"/>
      <c r="EZ141" s="26"/>
      <c r="FA141" s="81"/>
      <c r="FB141" s="81"/>
      <c r="FC141" s="26"/>
      <c r="FD141" s="26"/>
      <c r="FE141" s="81"/>
      <c r="FF141" s="81"/>
      <c r="FG141" s="26"/>
      <c r="FH141" s="81"/>
      <c r="FI141" s="81"/>
      <c r="FJ141" s="81"/>
      <c r="FK141" s="26"/>
      <c r="FL141" s="81"/>
      <c r="FM141" s="81"/>
      <c r="FN141" s="81"/>
      <c r="FO141" s="26"/>
      <c r="FP141" s="81"/>
      <c r="FQ141" s="81"/>
      <c r="FR141" s="81"/>
      <c r="FS141" s="26"/>
      <c r="FT141" s="81"/>
      <c r="FU141" s="81"/>
      <c r="FV141" s="81"/>
      <c r="FW141" s="26"/>
      <c r="FX141" s="81"/>
      <c r="FY141" s="81"/>
      <c r="FZ141" s="81"/>
      <c r="GA141" s="26"/>
      <c r="GB141" s="81"/>
      <c r="GC141" s="81"/>
      <c r="GD141" s="81"/>
      <c r="GE141" s="26"/>
      <c r="GF141" s="81"/>
      <c r="GG141" s="81"/>
      <c r="GH141" s="81"/>
      <c r="GI141" s="26"/>
      <c r="GJ141" s="81"/>
      <c r="GK141" s="81"/>
      <c r="GL141" s="81"/>
      <c r="GM141" s="26"/>
      <c r="GN141" s="81"/>
      <c r="GO141" s="81"/>
      <c r="GP141" s="81"/>
      <c r="GQ141" s="26"/>
      <c r="GR141" s="81"/>
      <c r="GS141" s="81"/>
      <c r="GT141" s="81"/>
      <c r="GU141" s="26"/>
      <c r="GV141" s="81"/>
      <c r="GW141" s="81"/>
      <c r="GX141" s="81"/>
      <c r="GY141" s="26"/>
      <c r="GZ141" s="81"/>
      <c r="HA141" s="326">
        <v>5000</v>
      </c>
      <c r="HB141" s="81"/>
      <c r="HC141" s="26"/>
      <c r="HD141" s="81"/>
      <c r="HE141" s="81"/>
      <c r="HF141" s="81"/>
      <c r="HG141" s="26"/>
      <c r="HH141" s="81"/>
      <c r="HI141" s="81"/>
      <c r="HJ141" s="81"/>
      <c r="HK141" s="26"/>
      <c r="HL141" s="81"/>
      <c r="HM141" s="81"/>
      <c r="HN141" s="81"/>
      <c r="HO141" s="26"/>
      <c r="HP141" s="81"/>
      <c r="HQ141" s="81"/>
      <c r="HR141" s="81"/>
      <c r="HS141" s="26"/>
      <c r="HT141" s="81"/>
      <c r="HU141" s="81"/>
      <c r="HV141" s="81"/>
      <c r="HW141" s="26"/>
      <c r="HX141" s="81"/>
      <c r="HY141" s="81"/>
      <c r="HZ141" s="81"/>
      <c r="IA141" s="26"/>
      <c r="IB141" s="81"/>
      <c r="IC141" s="81"/>
      <c r="ID141" s="81"/>
      <c r="IE141" s="26"/>
      <c r="IF141" s="81"/>
      <c r="IG141" s="81"/>
      <c r="IH141" s="81"/>
      <c r="II141" s="26"/>
      <c r="IJ141" s="81"/>
      <c r="IK141" s="81"/>
      <c r="IL141" s="81"/>
      <c r="IM141" s="26"/>
      <c r="IN141" s="81"/>
      <c r="IO141" s="81"/>
      <c r="IP141" s="81"/>
      <c r="IQ141" s="26"/>
      <c r="IR141" s="81"/>
      <c r="IS141" s="81"/>
      <c r="IT141" s="81"/>
      <c r="IU141" s="26"/>
      <c r="IV141" s="81"/>
      <c r="IW141" s="81"/>
      <c r="IX141" s="81"/>
      <c r="IY141" s="26"/>
      <c r="IZ141" s="81"/>
      <c r="JA141" s="81"/>
      <c r="JB141" s="81"/>
      <c r="JC141" s="26"/>
      <c r="JD141" s="81"/>
      <c r="JE141" s="81"/>
      <c r="JF141" s="81"/>
      <c r="JG141" s="26"/>
      <c r="JH141" s="81"/>
      <c r="JI141" s="81"/>
      <c r="JJ141" s="81"/>
      <c r="JK141" s="26"/>
      <c r="JL141" s="81"/>
      <c r="JM141" s="81"/>
      <c r="JN141" s="81"/>
      <c r="JO141" s="26"/>
      <c r="JP141" s="81"/>
      <c r="JQ141" s="81"/>
      <c r="JR141" s="81"/>
      <c r="JS141" s="26"/>
      <c r="JT141" s="81"/>
      <c r="JU141" s="81"/>
      <c r="JV141" s="81"/>
      <c r="JW141" s="26"/>
      <c r="JX141" s="81"/>
      <c r="JY141" s="81"/>
      <c r="JZ141" s="81"/>
      <c r="KA141" s="26"/>
      <c r="KB141" s="81"/>
      <c r="KC141" s="81"/>
      <c r="KD141" s="81"/>
      <c r="KE141" s="26"/>
      <c r="KF141" s="81"/>
      <c r="KG141" s="81"/>
      <c r="KH141" s="81"/>
      <c r="KI141" s="26"/>
      <c r="KJ141" s="81"/>
      <c r="KK141" s="81"/>
      <c r="KL141" s="81"/>
      <c r="KM141" s="26"/>
      <c r="KN141" s="81"/>
      <c r="KO141" s="81"/>
      <c r="KP141" s="81"/>
      <c r="KQ141" s="26"/>
      <c r="KR141" s="81"/>
      <c r="KS141" s="81"/>
      <c r="KT141" s="81"/>
      <c r="KU141" s="26"/>
      <c r="KV141" s="81"/>
      <c r="KW141" s="81"/>
      <c r="KX141" s="81"/>
      <c r="KY141" s="26"/>
      <c r="KZ141" s="81"/>
      <c r="LA141" s="81"/>
      <c r="LB141" s="81"/>
      <c r="LC141" s="26"/>
      <c r="LD141" s="81"/>
      <c r="LE141" s="326">
        <v>4569.88141</v>
      </c>
      <c r="LF141" s="326">
        <v>4569.88141</v>
      </c>
      <c r="LG141" s="26">
        <f>LF141/LE141*100</f>
        <v>100</v>
      </c>
      <c r="LH141" s="81"/>
      <c r="LI141" s="81"/>
      <c r="LJ141" s="81"/>
      <c r="LK141" s="26"/>
      <c r="LL141" s="81"/>
      <c r="LM141" s="81"/>
      <c r="LN141" s="81"/>
      <c r="LO141" s="26"/>
      <c r="LP141" s="81"/>
      <c r="LQ141" s="81"/>
      <c r="LR141" s="81"/>
      <c r="LS141" s="26"/>
      <c r="LT141" s="81"/>
      <c r="LU141" s="81"/>
      <c r="LV141" s="81"/>
      <c r="LW141" s="26"/>
      <c r="LX141" s="81"/>
      <c r="LY141" s="81"/>
      <c r="LZ141" s="81"/>
      <c r="MA141" s="26"/>
    </row>
    <row r="142" spans="1:339" ht="15.75" x14ac:dyDescent="0.25">
      <c r="A142" s="22" t="s">
        <v>271</v>
      </c>
      <c r="B142" s="30">
        <f t="shared" si="194"/>
        <v>0</v>
      </c>
      <c r="C142" s="30">
        <f t="shared" si="229"/>
        <v>0</v>
      </c>
      <c r="D142" s="30">
        <f t="shared" si="162"/>
        <v>0</v>
      </c>
      <c r="E142" s="30">
        <f t="shared" si="163"/>
        <v>0</v>
      </c>
      <c r="F142" s="30">
        <f t="shared" si="230"/>
        <v>0</v>
      </c>
      <c r="G142" s="27"/>
      <c r="H142" s="30"/>
      <c r="I142" s="30"/>
      <c r="J142" s="30"/>
      <c r="K142" s="30"/>
      <c r="L142" s="111"/>
      <c r="M142" s="111"/>
      <c r="N142" s="111"/>
      <c r="O142" s="111"/>
      <c r="P142" s="111"/>
      <c r="Q142" s="111"/>
      <c r="R142" s="111"/>
      <c r="S142" s="26"/>
      <c r="T142" s="81"/>
      <c r="U142" s="81"/>
      <c r="V142" s="81"/>
      <c r="W142" s="26"/>
      <c r="X142" s="81"/>
      <c r="Y142" s="81"/>
      <c r="Z142" s="81"/>
      <c r="AA142" s="26"/>
      <c r="AB142" s="81"/>
      <c r="AC142" s="81"/>
      <c r="AD142" s="81"/>
      <c r="AE142" s="26"/>
      <c r="AF142" s="26"/>
      <c r="AG142" s="111"/>
      <c r="AH142" s="111"/>
      <c r="AI142" s="111"/>
      <c r="AJ142" s="111"/>
      <c r="AK142" s="111"/>
      <c r="AL142" s="111"/>
      <c r="AM142" s="111"/>
      <c r="AN142" s="81"/>
      <c r="AO142" s="81"/>
      <c r="AP142" s="81"/>
      <c r="AQ142" s="26"/>
      <c r="AR142" s="26"/>
      <c r="AS142" s="81"/>
      <c r="AT142" s="81"/>
      <c r="AU142" s="26"/>
      <c r="AV142" s="26"/>
      <c r="AW142" s="81"/>
      <c r="AX142" s="81"/>
      <c r="AY142" s="26"/>
      <c r="AZ142" s="26"/>
      <c r="BA142" s="81"/>
      <c r="BB142" s="81"/>
      <c r="BC142" s="26"/>
      <c r="BD142" s="26"/>
      <c r="BE142" s="81"/>
      <c r="BF142" s="81"/>
      <c r="BG142" s="26"/>
      <c r="BH142" s="81"/>
      <c r="BI142" s="81"/>
      <c r="BJ142" s="81"/>
      <c r="BK142" s="26"/>
      <c r="BL142" s="81"/>
      <c r="BM142" s="81"/>
      <c r="BN142" s="81"/>
      <c r="BO142" s="26"/>
      <c r="BP142" s="26"/>
      <c r="BQ142" s="81"/>
      <c r="BR142" s="81"/>
      <c r="BS142" s="26"/>
      <c r="BT142" s="26"/>
      <c r="BU142" s="81"/>
      <c r="BV142" s="81"/>
      <c r="BW142" s="26"/>
      <c r="BX142" s="26"/>
      <c r="BY142" s="81"/>
      <c r="BZ142" s="81"/>
      <c r="CA142" s="26"/>
      <c r="CB142" s="26"/>
      <c r="CC142" s="81"/>
      <c r="CD142" s="81"/>
      <c r="CE142" s="26"/>
      <c r="CF142" s="26"/>
      <c r="CG142" s="81"/>
      <c r="CH142" s="81"/>
      <c r="CI142" s="26"/>
      <c r="CJ142" s="81"/>
      <c r="CK142" s="81"/>
      <c r="CL142" s="81"/>
      <c r="CM142" s="26"/>
      <c r="CN142" s="26"/>
      <c r="CO142" s="81"/>
      <c r="CP142" s="81"/>
      <c r="CQ142" s="26"/>
      <c r="CR142" s="26"/>
      <c r="CS142" s="81"/>
      <c r="CT142" s="81"/>
      <c r="CU142" s="326"/>
      <c r="CV142" s="326"/>
      <c r="CW142" s="81"/>
      <c r="CX142" s="81"/>
      <c r="CY142" s="26"/>
      <c r="CZ142" s="26"/>
      <c r="DA142" s="81"/>
      <c r="DB142" s="81"/>
      <c r="DC142" s="26"/>
      <c r="DD142" s="26"/>
      <c r="DE142" s="81"/>
      <c r="DF142" s="81"/>
      <c r="DG142" s="26"/>
      <c r="DH142" s="26"/>
      <c r="DI142" s="81"/>
      <c r="DJ142" s="81"/>
      <c r="DK142" s="26"/>
      <c r="DL142" s="26"/>
      <c r="DM142" s="81"/>
      <c r="DN142" s="81"/>
      <c r="DO142" s="26"/>
      <c r="DP142" s="26"/>
      <c r="DQ142" s="81"/>
      <c r="DR142" s="81"/>
      <c r="DS142" s="26"/>
      <c r="DT142" s="26"/>
      <c r="DU142" s="81"/>
      <c r="DV142" s="81"/>
      <c r="DW142" s="26"/>
      <c r="DX142" s="26"/>
      <c r="DY142" s="81"/>
      <c r="DZ142" s="81"/>
      <c r="EA142" s="26"/>
      <c r="EB142" s="26"/>
      <c r="EC142" s="81"/>
      <c r="ED142" s="81"/>
      <c r="EE142" s="26"/>
      <c r="EF142" s="81"/>
      <c r="EG142" s="81"/>
      <c r="EH142" s="81"/>
      <c r="EI142" s="26"/>
      <c r="EJ142" s="81"/>
      <c r="EK142" s="81"/>
      <c r="EL142" s="81"/>
      <c r="EM142" s="26"/>
      <c r="EN142" s="81"/>
      <c r="EO142" s="81"/>
      <c r="EP142" s="81"/>
      <c r="EQ142" s="26"/>
      <c r="ER142" s="26"/>
      <c r="ES142" s="81"/>
      <c r="ET142" s="81"/>
      <c r="EU142" s="26"/>
      <c r="EV142" s="26"/>
      <c r="EW142" s="81"/>
      <c r="EX142" s="81"/>
      <c r="EY142" s="26"/>
      <c r="EZ142" s="26"/>
      <c r="FA142" s="81"/>
      <c r="FB142" s="81"/>
      <c r="FC142" s="26"/>
      <c r="FD142" s="26"/>
      <c r="FE142" s="81"/>
      <c r="FF142" s="81"/>
      <c r="FG142" s="26"/>
      <c r="FH142" s="81"/>
      <c r="FI142" s="81"/>
      <c r="FJ142" s="81"/>
      <c r="FK142" s="26"/>
      <c r="FL142" s="81"/>
      <c r="FM142" s="81"/>
      <c r="FN142" s="81"/>
      <c r="FO142" s="26"/>
      <c r="FP142" s="81"/>
      <c r="FQ142" s="81"/>
      <c r="FR142" s="81"/>
      <c r="FS142" s="26"/>
      <c r="FT142" s="81"/>
      <c r="FU142" s="81"/>
      <c r="FV142" s="81"/>
      <c r="FW142" s="26"/>
      <c r="FX142" s="81"/>
      <c r="FY142" s="81"/>
      <c r="FZ142" s="81"/>
      <c r="GA142" s="26"/>
      <c r="GB142" s="81"/>
      <c r="GC142" s="81"/>
      <c r="GD142" s="81"/>
      <c r="GE142" s="26"/>
      <c r="GF142" s="81"/>
      <c r="GG142" s="81"/>
      <c r="GH142" s="81"/>
      <c r="GI142" s="26"/>
      <c r="GJ142" s="81"/>
      <c r="GK142" s="81"/>
      <c r="GL142" s="81"/>
      <c r="GM142" s="26"/>
      <c r="GN142" s="81"/>
      <c r="GO142" s="81"/>
      <c r="GP142" s="81"/>
      <c r="GQ142" s="26"/>
      <c r="GR142" s="81"/>
      <c r="GS142" s="81"/>
      <c r="GT142" s="81"/>
      <c r="GU142" s="26"/>
      <c r="GV142" s="81"/>
      <c r="GW142" s="81"/>
      <c r="GX142" s="81"/>
      <c r="GY142" s="26"/>
      <c r="GZ142" s="81"/>
      <c r="HA142" s="81"/>
      <c r="HB142" s="81"/>
      <c r="HC142" s="26"/>
      <c r="HD142" s="81"/>
      <c r="HE142" s="81"/>
      <c r="HF142" s="81"/>
      <c r="HG142" s="26"/>
      <c r="HH142" s="81"/>
      <c r="HI142" s="81"/>
      <c r="HJ142" s="81"/>
      <c r="HK142" s="26"/>
      <c r="HL142" s="81"/>
      <c r="HM142" s="81"/>
      <c r="HN142" s="81"/>
      <c r="HO142" s="26"/>
      <c r="HP142" s="81"/>
      <c r="HQ142" s="81"/>
      <c r="HR142" s="81"/>
      <c r="HS142" s="26"/>
      <c r="HT142" s="81"/>
      <c r="HU142" s="81"/>
      <c r="HV142" s="81"/>
      <c r="HW142" s="26"/>
      <c r="HX142" s="81"/>
      <c r="HY142" s="81"/>
      <c r="HZ142" s="81"/>
      <c r="IA142" s="26"/>
      <c r="IB142" s="81"/>
      <c r="IC142" s="81"/>
      <c r="ID142" s="81"/>
      <c r="IE142" s="26"/>
      <c r="IF142" s="81"/>
      <c r="IG142" s="81"/>
      <c r="IH142" s="81"/>
      <c r="II142" s="26"/>
      <c r="IJ142" s="81"/>
      <c r="IK142" s="81"/>
      <c r="IL142" s="81"/>
      <c r="IM142" s="26"/>
      <c r="IN142" s="81"/>
      <c r="IO142" s="81"/>
      <c r="IP142" s="81"/>
      <c r="IQ142" s="26"/>
      <c r="IR142" s="81"/>
      <c r="IS142" s="81"/>
      <c r="IT142" s="81"/>
      <c r="IU142" s="26"/>
      <c r="IV142" s="81"/>
      <c r="IW142" s="81"/>
      <c r="IX142" s="81"/>
      <c r="IY142" s="26"/>
      <c r="IZ142" s="81"/>
      <c r="JA142" s="81"/>
      <c r="JB142" s="81"/>
      <c r="JC142" s="26"/>
      <c r="JD142" s="81"/>
      <c r="JE142" s="81"/>
      <c r="JF142" s="81"/>
      <c r="JG142" s="26"/>
      <c r="JH142" s="81"/>
      <c r="JI142" s="81"/>
      <c r="JJ142" s="81"/>
      <c r="JK142" s="26"/>
      <c r="JL142" s="81"/>
      <c r="JM142" s="81"/>
      <c r="JN142" s="81"/>
      <c r="JO142" s="26"/>
      <c r="JP142" s="81"/>
      <c r="JQ142" s="81"/>
      <c r="JR142" s="81"/>
      <c r="JS142" s="26"/>
      <c r="JT142" s="81"/>
      <c r="JU142" s="81"/>
      <c r="JV142" s="81"/>
      <c r="JW142" s="26"/>
      <c r="JX142" s="81"/>
      <c r="JY142" s="81"/>
      <c r="JZ142" s="81"/>
      <c r="KA142" s="26"/>
      <c r="KB142" s="81"/>
      <c r="KC142" s="81"/>
      <c r="KD142" s="81"/>
      <c r="KE142" s="26"/>
      <c r="KF142" s="81"/>
      <c r="KG142" s="81"/>
      <c r="KH142" s="81"/>
      <c r="KI142" s="26"/>
      <c r="KJ142" s="81"/>
      <c r="KK142" s="81"/>
      <c r="KL142" s="81"/>
      <c r="KM142" s="26"/>
      <c r="KN142" s="81"/>
      <c r="KO142" s="81"/>
      <c r="KP142" s="81"/>
      <c r="KQ142" s="26"/>
      <c r="KR142" s="81"/>
      <c r="KS142" s="81"/>
      <c r="KT142" s="81"/>
      <c r="KU142" s="26"/>
      <c r="KV142" s="81"/>
      <c r="KW142" s="81"/>
      <c r="KX142" s="81"/>
      <c r="KY142" s="26"/>
      <c r="KZ142" s="81"/>
      <c r="LA142" s="81"/>
      <c r="LB142" s="81"/>
      <c r="LC142" s="26"/>
      <c r="LD142" s="81"/>
      <c r="LE142" s="81"/>
      <c r="LF142" s="81"/>
      <c r="LG142" s="26"/>
      <c r="LH142" s="81"/>
      <c r="LI142" s="81"/>
      <c r="LJ142" s="81"/>
      <c r="LK142" s="26"/>
      <c r="LL142" s="81"/>
      <c r="LM142" s="81"/>
      <c r="LN142" s="81"/>
      <c r="LO142" s="26"/>
      <c r="LP142" s="81"/>
      <c r="LQ142" s="81"/>
      <c r="LR142" s="81"/>
      <c r="LS142" s="26"/>
      <c r="LT142" s="81"/>
      <c r="LU142" s="81"/>
      <c r="LV142" s="81"/>
      <c r="LW142" s="26"/>
      <c r="LX142" s="81"/>
      <c r="LY142" s="81"/>
      <c r="LZ142" s="81"/>
      <c r="MA142" s="26"/>
    </row>
    <row r="143" spans="1:339" ht="15.75" x14ac:dyDescent="0.25">
      <c r="A143" s="22" t="s">
        <v>272</v>
      </c>
      <c r="B143" s="30">
        <f t="shared" si="194"/>
        <v>0</v>
      </c>
      <c r="C143" s="30">
        <f t="shared" si="229"/>
        <v>0</v>
      </c>
      <c r="D143" s="30">
        <f t="shared" si="162"/>
        <v>0</v>
      </c>
      <c r="E143" s="30">
        <f t="shared" si="163"/>
        <v>0</v>
      </c>
      <c r="F143" s="30">
        <f t="shared" si="230"/>
        <v>0</v>
      </c>
      <c r="G143" s="27"/>
      <c r="H143" s="30"/>
      <c r="I143" s="30"/>
      <c r="J143" s="30"/>
      <c r="K143" s="30"/>
      <c r="L143" s="111"/>
      <c r="M143" s="111"/>
      <c r="N143" s="111"/>
      <c r="O143" s="111"/>
      <c r="P143" s="111"/>
      <c r="Q143" s="111"/>
      <c r="R143" s="111"/>
      <c r="S143" s="26"/>
      <c r="T143" s="81"/>
      <c r="U143" s="81"/>
      <c r="V143" s="81"/>
      <c r="W143" s="26"/>
      <c r="X143" s="81"/>
      <c r="Y143" s="81"/>
      <c r="Z143" s="81"/>
      <c r="AA143" s="26"/>
      <c r="AB143" s="81"/>
      <c r="AC143" s="81"/>
      <c r="AD143" s="81"/>
      <c r="AE143" s="26"/>
      <c r="AF143" s="26"/>
      <c r="AG143" s="111"/>
      <c r="AH143" s="111"/>
      <c r="AI143" s="111"/>
      <c r="AJ143" s="111"/>
      <c r="AK143" s="111"/>
      <c r="AL143" s="111"/>
      <c r="AM143" s="111"/>
      <c r="AN143" s="81"/>
      <c r="AO143" s="81"/>
      <c r="AP143" s="81"/>
      <c r="AQ143" s="26"/>
      <c r="AR143" s="26"/>
      <c r="AS143" s="81"/>
      <c r="AT143" s="81"/>
      <c r="AU143" s="26"/>
      <c r="AV143" s="26"/>
      <c r="AW143" s="81"/>
      <c r="AX143" s="81"/>
      <c r="AY143" s="26"/>
      <c r="AZ143" s="26"/>
      <c r="BA143" s="81"/>
      <c r="BB143" s="81"/>
      <c r="BC143" s="26"/>
      <c r="BD143" s="26"/>
      <c r="BE143" s="81"/>
      <c r="BF143" s="81"/>
      <c r="BG143" s="26"/>
      <c r="BH143" s="81"/>
      <c r="BI143" s="81"/>
      <c r="BJ143" s="81"/>
      <c r="BK143" s="26"/>
      <c r="BL143" s="81"/>
      <c r="BM143" s="81"/>
      <c r="BN143" s="81"/>
      <c r="BO143" s="26"/>
      <c r="BP143" s="26"/>
      <c r="BQ143" s="81"/>
      <c r="BR143" s="81"/>
      <c r="BS143" s="26"/>
      <c r="BT143" s="26"/>
      <c r="BU143" s="81"/>
      <c r="BV143" s="81"/>
      <c r="BW143" s="26"/>
      <c r="BX143" s="26"/>
      <c r="BY143" s="81"/>
      <c r="BZ143" s="81"/>
      <c r="CA143" s="26"/>
      <c r="CB143" s="26"/>
      <c r="CC143" s="81"/>
      <c r="CD143" s="81"/>
      <c r="CE143" s="26"/>
      <c r="CF143" s="26"/>
      <c r="CG143" s="81"/>
      <c r="CH143" s="81"/>
      <c r="CI143" s="26"/>
      <c r="CJ143" s="81"/>
      <c r="CK143" s="81"/>
      <c r="CL143" s="81"/>
      <c r="CM143" s="26"/>
      <c r="CN143" s="26"/>
      <c r="CO143" s="81"/>
      <c r="CP143" s="81"/>
      <c r="CQ143" s="26"/>
      <c r="CR143" s="26"/>
      <c r="CS143" s="81"/>
      <c r="CT143" s="81"/>
      <c r="CU143" s="326"/>
      <c r="CV143" s="326"/>
      <c r="CW143" s="81"/>
      <c r="CX143" s="81"/>
      <c r="CY143" s="26"/>
      <c r="CZ143" s="26"/>
      <c r="DA143" s="81"/>
      <c r="DB143" s="81"/>
      <c r="DC143" s="26"/>
      <c r="DD143" s="26"/>
      <c r="DE143" s="81"/>
      <c r="DF143" s="81"/>
      <c r="DG143" s="26"/>
      <c r="DH143" s="26"/>
      <c r="DI143" s="81"/>
      <c r="DJ143" s="81"/>
      <c r="DK143" s="26"/>
      <c r="DL143" s="26"/>
      <c r="DM143" s="81"/>
      <c r="DN143" s="81"/>
      <c r="DO143" s="26"/>
      <c r="DP143" s="26"/>
      <c r="DQ143" s="81"/>
      <c r="DR143" s="81"/>
      <c r="DS143" s="26"/>
      <c r="DT143" s="26"/>
      <c r="DU143" s="81"/>
      <c r="DV143" s="81"/>
      <c r="DW143" s="26"/>
      <c r="DX143" s="26"/>
      <c r="DY143" s="81"/>
      <c r="DZ143" s="81"/>
      <c r="EA143" s="26"/>
      <c r="EB143" s="26"/>
      <c r="EC143" s="81"/>
      <c r="ED143" s="81"/>
      <c r="EE143" s="26"/>
      <c r="EF143" s="81"/>
      <c r="EG143" s="81"/>
      <c r="EH143" s="81"/>
      <c r="EI143" s="26"/>
      <c r="EJ143" s="81"/>
      <c r="EK143" s="81"/>
      <c r="EL143" s="81"/>
      <c r="EM143" s="26"/>
      <c r="EN143" s="81"/>
      <c r="EO143" s="81"/>
      <c r="EP143" s="81"/>
      <c r="EQ143" s="26"/>
      <c r="ER143" s="26"/>
      <c r="ES143" s="81"/>
      <c r="ET143" s="81"/>
      <c r="EU143" s="26"/>
      <c r="EV143" s="26"/>
      <c r="EW143" s="81"/>
      <c r="EX143" s="81"/>
      <c r="EY143" s="26"/>
      <c r="EZ143" s="26"/>
      <c r="FA143" s="81"/>
      <c r="FB143" s="81"/>
      <c r="FC143" s="26"/>
      <c r="FD143" s="26"/>
      <c r="FE143" s="81"/>
      <c r="FF143" s="81"/>
      <c r="FG143" s="26"/>
      <c r="FH143" s="81"/>
      <c r="FI143" s="81"/>
      <c r="FJ143" s="81"/>
      <c r="FK143" s="26"/>
      <c r="FL143" s="81"/>
      <c r="FM143" s="81"/>
      <c r="FN143" s="81"/>
      <c r="FO143" s="26"/>
      <c r="FP143" s="81"/>
      <c r="FQ143" s="81"/>
      <c r="FR143" s="81"/>
      <c r="FS143" s="26"/>
      <c r="FT143" s="81"/>
      <c r="FU143" s="81"/>
      <c r="FV143" s="81"/>
      <c r="FW143" s="26"/>
      <c r="FX143" s="81"/>
      <c r="FY143" s="81"/>
      <c r="FZ143" s="81"/>
      <c r="GA143" s="26"/>
      <c r="GB143" s="81"/>
      <c r="GC143" s="81"/>
      <c r="GD143" s="81"/>
      <c r="GE143" s="26"/>
      <c r="GF143" s="81"/>
      <c r="GG143" s="81"/>
      <c r="GH143" s="81"/>
      <c r="GI143" s="26"/>
      <c r="GJ143" s="81"/>
      <c r="GK143" s="81"/>
      <c r="GL143" s="81"/>
      <c r="GM143" s="26"/>
      <c r="GN143" s="81"/>
      <c r="GO143" s="81"/>
      <c r="GP143" s="81"/>
      <c r="GQ143" s="26"/>
      <c r="GR143" s="81"/>
      <c r="GS143" s="81"/>
      <c r="GT143" s="81"/>
      <c r="GU143" s="26"/>
      <c r="GV143" s="81"/>
      <c r="GW143" s="81"/>
      <c r="GX143" s="81"/>
      <c r="GY143" s="26"/>
      <c r="GZ143" s="81"/>
      <c r="HA143" s="81"/>
      <c r="HB143" s="81"/>
      <c r="HC143" s="26"/>
      <c r="HD143" s="81"/>
      <c r="HE143" s="81"/>
      <c r="HF143" s="81"/>
      <c r="HG143" s="26"/>
      <c r="HH143" s="81"/>
      <c r="HI143" s="81"/>
      <c r="HJ143" s="81"/>
      <c r="HK143" s="26"/>
      <c r="HL143" s="81"/>
      <c r="HM143" s="81"/>
      <c r="HN143" s="81"/>
      <c r="HO143" s="26"/>
      <c r="HP143" s="81"/>
      <c r="HQ143" s="81"/>
      <c r="HR143" s="81"/>
      <c r="HS143" s="26"/>
      <c r="HT143" s="81"/>
      <c r="HU143" s="81"/>
      <c r="HV143" s="81"/>
      <c r="HW143" s="26"/>
      <c r="HX143" s="81"/>
      <c r="HY143" s="81"/>
      <c r="HZ143" s="81"/>
      <c r="IA143" s="26"/>
      <c r="IB143" s="81"/>
      <c r="IC143" s="81"/>
      <c r="ID143" s="81"/>
      <c r="IE143" s="26"/>
      <c r="IF143" s="81"/>
      <c r="IG143" s="81"/>
      <c r="IH143" s="81"/>
      <c r="II143" s="26"/>
      <c r="IJ143" s="81"/>
      <c r="IK143" s="81"/>
      <c r="IL143" s="81"/>
      <c r="IM143" s="26"/>
      <c r="IN143" s="81"/>
      <c r="IO143" s="81"/>
      <c r="IP143" s="81"/>
      <c r="IQ143" s="26"/>
      <c r="IR143" s="81"/>
      <c r="IS143" s="81"/>
      <c r="IT143" s="81"/>
      <c r="IU143" s="26"/>
      <c r="IV143" s="81"/>
      <c r="IW143" s="81"/>
      <c r="IX143" s="81"/>
      <c r="IY143" s="26"/>
      <c r="IZ143" s="81"/>
      <c r="JA143" s="81"/>
      <c r="JB143" s="81"/>
      <c r="JC143" s="26"/>
      <c r="JD143" s="81"/>
      <c r="JE143" s="81"/>
      <c r="JF143" s="81"/>
      <c r="JG143" s="26"/>
      <c r="JH143" s="81"/>
      <c r="JI143" s="81"/>
      <c r="JJ143" s="81"/>
      <c r="JK143" s="26"/>
      <c r="JL143" s="81"/>
      <c r="JM143" s="81"/>
      <c r="JN143" s="81"/>
      <c r="JO143" s="26"/>
      <c r="JP143" s="81"/>
      <c r="JQ143" s="81"/>
      <c r="JR143" s="81"/>
      <c r="JS143" s="26"/>
      <c r="JT143" s="81"/>
      <c r="JU143" s="81"/>
      <c r="JV143" s="81"/>
      <c r="JW143" s="26"/>
      <c r="JX143" s="81"/>
      <c r="JY143" s="81"/>
      <c r="JZ143" s="81"/>
      <c r="KA143" s="26"/>
      <c r="KB143" s="81"/>
      <c r="KC143" s="81"/>
      <c r="KD143" s="81"/>
      <c r="KE143" s="26"/>
      <c r="KF143" s="81"/>
      <c r="KG143" s="81"/>
      <c r="KH143" s="81"/>
      <c r="KI143" s="26"/>
      <c r="KJ143" s="81"/>
      <c r="KK143" s="81"/>
      <c r="KL143" s="81"/>
      <c r="KM143" s="26"/>
      <c r="KN143" s="81"/>
      <c r="KO143" s="81"/>
      <c r="KP143" s="81"/>
      <c r="KQ143" s="26"/>
      <c r="KR143" s="81"/>
      <c r="KS143" s="81"/>
      <c r="KT143" s="81"/>
      <c r="KU143" s="26"/>
      <c r="KV143" s="81"/>
      <c r="KW143" s="81"/>
      <c r="KX143" s="81"/>
      <c r="KY143" s="26"/>
      <c r="KZ143" s="81"/>
      <c r="LA143" s="81"/>
      <c r="LB143" s="81"/>
      <c r="LC143" s="26"/>
      <c r="LD143" s="81"/>
      <c r="LE143" s="81"/>
      <c r="LF143" s="81"/>
      <c r="LG143" s="26"/>
      <c r="LH143" s="81"/>
      <c r="LI143" s="81"/>
      <c r="LJ143" s="81"/>
      <c r="LK143" s="26"/>
      <c r="LL143" s="81"/>
      <c r="LM143" s="81"/>
      <c r="LN143" s="81"/>
      <c r="LO143" s="26"/>
      <c r="LP143" s="81"/>
      <c r="LQ143" s="81"/>
      <c r="LR143" s="81"/>
      <c r="LS143" s="26"/>
      <c r="LT143" s="81"/>
      <c r="LU143" s="81"/>
      <c r="LV143" s="81"/>
      <c r="LW143" s="26"/>
      <c r="LX143" s="81"/>
      <c r="LY143" s="81"/>
      <c r="LZ143" s="81"/>
      <c r="MA143" s="26"/>
    </row>
    <row r="144" spans="1:339" ht="15.75" x14ac:dyDescent="0.25">
      <c r="A144" s="22" t="s">
        <v>273</v>
      </c>
      <c r="B144" s="30">
        <f t="shared" si="194"/>
        <v>0</v>
      </c>
      <c r="C144" s="30">
        <f t="shared" si="229"/>
        <v>0</v>
      </c>
      <c r="D144" s="30">
        <f t="shared" si="162"/>
        <v>0</v>
      </c>
      <c r="E144" s="30">
        <f t="shared" si="163"/>
        <v>0</v>
      </c>
      <c r="F144" s="30">
        <f t="shared" si="230"/>
        <v>0</v>
      </c>
      <c r="G144" s="27"/>
      <c r="H144" s="30"/>
      <c r="I144" s="30"/>
      <c r="J144" s="30"/>
      <c r="K144" s="30"/>
      <c r="L144" s="111"/>
      <c r="M144" s="111"/>
      <c r="N144" s="111"/>
      <c r="O144" s="111"/>
      <c r="P144" s="111"/>
      <c r="Q144" s="111"/>
      <c r="R144" s="111"/>
      <c r="S144" s="26"/>
      <c r="T144" s="81"/>
      <c r="U144" s="81"/>
      <c r="V144" s="81"/>
      <c r="W144" s="26"/>
      <c r="X144" s="81"/>
      <c r="Y144" s="81"/>
      <c r="Z144" s="81"/>
      <c r="AA144" s="26"/>
      <c r="AB144" s="81"/>
      <c r="AC144" s="81"/>
      <c r="AD144" s="81"/>
      <c r="AE144" s="26"/>
      <c r="AF144" s="26"/>
      <c r="AG144" s="111"/>
      <c r="AH144" s="111"/>
      <c r="AI144" s="111"/>
      <c r="AJ144" s="111"/>
      <c r="AK144" s="111"/>
      <c r="AL144" s="111"/>
      <c r="AM144" s="111"/>
      <c r="AN144" s="81"/>
      <c r="AO144" s="81"/>
      <c r="AP144" s="81"/>
      <c r="AQ144" s="26"/>
      <c r="AR144" s="26"/>
      <c r="AS144" s="81"/>
      <c r="AT144" s="81"/>
      <c r="AU144" s="26"/>
      <c r="AV144" s="26"/>
      <c r="AW144" s="81"/>
      <c r="AX144" s="81"/>
      <c r="AY144" s="26"/>
      <c r="AZ144" s="26"/>
      <c r="BA144" s="81"/>
      <c r="BB144" s="81"/>
      <c r="BC144" s="26"/>
      <c r="BD144" s="26"/>
      <c r="BE144" s="81"/>
      <c r="BF144" s="81"/>
      <c r="BG144" s="26"/>
      <c r="BH144" s="81"/>
      <c r="BI144" s="81"/>
      <c r="BJ144" s="81"/>
      <c r="BK144" s="26"/>
      <c r="BL144" s="81"/>
      <c r="BM144" s="81"/>
      <c r="BN144" s="81"/>
      <c r="BO144" s="26"/>
      <c r="BP144" s="26"/>
      <c r="BQ144" s="81"/>
      <c r="BR144" s="81"/>
      <c r="BS144" s="26"/>
      <c r="BT144" s="26"/>
      <c r="BU144" s="81"/>
      <c r="BV144" s="81"/>
      <c r="BW144" s="26"/>
      <c r="BX144" s="26"/>
      <c r="BY144" s="81"/>
      <c r="BZ144" s="81"/>
      <c r="CA144" s="26"/>
      <c r="CB144" s="26"/>
      <c r="CC144" s="81"/>
      <c r="CD144" s="81"/>
      <c r="CE144" s="26"/>
      <c r="CF144" s="26"/>
      <c r="CG144" s="81"/>
      <c r="CH144" s="81"/>
      <c r="CI144" s="26"/>
      <c r="CJ144" s="81"/>
      <c r="CK144" s="81"/>
      <c r="CL144" s="81"/>
      <c r="CM144" s="26"/>
      <c r="CN144" s="26"/>
      <c r="CO144" s="81"/>
      <c r="CP144" s="81"/>
      <c r="CQ144" s="26"/>
      <c r="CR144" s="26"/>
      <c r="CS144" s="81"/>
      <c r="CT144" s="81"/>
      <c r="CU144" s="326"/>
      <c r="CV144" s="326"/>
      <c r="CW144" s="81"/>
      <c r="CX144" s="81"/>
      <c r="CY144" s="26"/>
      <c r="CZ144" s="26"/>
      <c r="DA144" s="81"/>
      <c r="DB144" s="81"/>
      <c r="DC144" s="26"/>
      <c r="DD144" s="26"/>
      <c r="DE144" s="81"/>
      <c r="DF144" s="81"/>
      <c r="DG144" s="26"/>
      <c r="DH144" s="26"/>
      <c r="DI144" s="81"/>
      <c r="DJ144" s="81"/>
      <c r="DK144" s="26"/>
      <c r="DL144" s="26"/>
      <c r="DM144" s="81"/>
      <c r="DN144" s="81"/>
      <c r="DO144" s="26"/>
      <c r="DP144" s="26"/>
      <c r="DQ144" s="81"/>
      <c r="DR144" s="81"/>
      <c r="DS144" s="26"/>
      <c r="DT144" s="26"/>
      <c r="DU144" s="81"/>
      <c r="DV144" s="81"/>
      <c r="DW144" s="26"/>
      <c r="DX144" s="26"/>
      <c r="DY144" s="81"/>
      <c r="DZ144" s="81"/>
      <c r="EA144" s="26"/>
      <c r="EB144" s="26"/>
      <c r="EC144" s="81"/>
      <c r="ED144" s="81"/>
      <c r="EE144" s="26"/>
      <c r="EF144" s="81"/>
      <c r="EG144" s="81"/>
      <c r="EH144" s="81"/>
      <c r="EI144" s="26"/>
      <c r="EJ144" s="81"/>
      <c r="EK144" s="81"/>
      <c r="EL144" s="81"/>
      <c r="EM144" s="26"/>
      <c r="EN144" s="81"/>
      <c r="EO144" s="81"/>
      <c r="EP144" s="81"/>
      <c r="EQ144" s="26"/>
      <c r="ER144" s="26"/>
      <c r="ES144" s="81"/>
      <c r="ET144" s="81"/>
      <c r="EU144" s="26"/>
      <c r="EV144" s="26"/>
      <c r="EW144" s="81"/>
      <c r="EX144" s="81"/>
      <c r="EY144" s="26"/>
      <c r="EZ144" s="26"/>
      <c r="FA144" s="81"/>
      <c r="FB144" s="81"/>
      <c r="FC144" s="26"/>
      <c r="FD144" s="26"/>
      <c r="FE144" s="81"/>
      <c r="FF144" s="81"/>
      <c r="FG144" s="26"/>
      <c r="FH144" s="81"/>
      <c r="FI144" s="81"/>
      <c r="FJ144" s="81"/>
      <c r="FK144" s="26"/>
      <c r="FL144" s="81"/>
      <c r="FM144" s="81"/>
      <c r="FN144" s="81"/>
      <c r="FO144" s="26"/>
      <c r="FP144" s="81"/>
      <c r="FQ144" s="81"/>
      <c r="FR144" s="81"/>
      <c r="FS144" s="26"/>
      <c r="FT144" s="81"/>
      <c r="FU144" s="81"/>
      <c r="FV144" s="81"/>
      <c r="FW144" s="26"/>
      <c r="FX144" s="81"/>
      <c r="FY144" s="81"/>
      <c r="FZ144" s="81"/>
      <c r="GA144" s="26"/>
      <c r="GB144" s="81"/>
      <c r="GC144" s="81"/>
      <c r="GD144" s="81"/>
      <c r="GE144" s="26"/>
      <c r="GF144" s="81"/>
      <c r="GG144" s="81"/>
      <c r="GH144" s="81"/>
      <c r="GI144" s="26"/>
      <c r="GJ144" s="81"/>
      <c r="GK144" s="81"/>
      <c r="GL144" s="81"/>
      <c r="GM144" s="26"/>
      <c r="GN144" s="81"/>
      <c r="GO144" s="81"/>
      <c r="GP144" s="81"/>
      <c r="GQ144" s="26"/>
      <c r="GR144" s="81"/>
      <c r="GS144" s="81"/>
      <c r="GT144" s="81"/>
      <c r="GU144" s="26"/>
      <c r="GV144" s="81"/>
      <c r="GW144" s="81"/>
      <c r="GX144" s="81"/>
      <c r="GY144" s="26"/>
      <c r="GZ144" s="81"/>
      <c r="HA144" s="81"/>
      <c r="HB144" s="81"/>
      <c r="HC144" s="26"/>
      <c r="HD144" s="81"/>
      <c r="HE144" s="81"/>
      <c r="HF144" s="81"/>
      <c r="HG144" s="26"/>
      <c r="HH144" s="81"/>
      <c r="HI144" s="81"/>
      <c r="HJ144" s="81"/>
      <c r="HK144" s="26"/>
      <c r="HL144" s="81"/>
      <c r="HM144" s="81"/>
      <c r="HN144" s="81"/>
      <c r="HO144" s="26"/>
      <c r="HP144" s="81"/>
      <c r="HQ144" s="81"/>
      <c r="HR144" s="81"/>
      <c r="HS144" s="26"/>
      <c r="HT144" s="81"/>
      <c r="HU144" s="81"/>
      <c r="HV144" s="81"/>
      <c r="HW144" s="26"/>
      <c r="HX144" s="81"/>
      <c r="HY144" s="81"/>
      <c r="HZ144" s="81"/>
      <c r="IA144" s="26"/>
      <c r="IB144" s="81"/>
      <c r="IC144" s="81"/>
      <c r="ID144" s="81"/>
      <c r="IE144" s="26"/>
      <c r="IF144" s="81"/>
      <c r="IG144" s="81"/>
      <c r="IH144" s="81"/>
      <c r="II144" s="26"/>
      <c r="IJ144" s="81"/>
      <c r="IK144" s="81"/>
      <c r="IL144" s="81"/>
      <c r="IM144" s="26"/>
      <c r="IN144" s="81"/>
      <c r="IO144" s="81"/>
      <c r="IP144" s="81"/>
      <c r="IQ144" s="26"/>
      <c r="IR144" s="81"/>
      <c r="IS144" s="81"/>
      <c r="IT144" s="81"/>
      <c r="IU144" s="26"/>
      <c r="IV144" s="81"/>
      <c r="IW144" s="81"/>
      <c r="IX144" s="81"/>
      <c r="IY144" s="26"/>
      <c r="IZ144" s="81"/>
      <c r="JA144" s="81"/>
      <c r="JB144" s="81"/>
      <c r="JC144" s="26"/>
      <c r="JD144" s="81"/>
      <c r="JE144" s="81"/>
      <c r="JF144" s="81"/>
      <c r="JG144" s="26"/>
      <c r="JH144" s="81"/>
      <c r="JI144" s="81"/>
      <c r="JJ144" s="81"/>
      <c r="JK144" s="26"/>
      <c r="JL144" s="81"/>
      <c r="JM144" s="81"/>
      <c r="JN144" s="81"/>
      <c r="JO144" s="26"/>
      <c r="JP144" s="81"/>
      <c r="JQ144" s="81"/>
      <c r="JR144" s="81"/>
      <c r="JS144" s="26"/>
      <c r="JT144" s="81"/>
      <c r="JU144" s="81"/>
      <c r="JV144" s="81"/>
      <c r="JW144" s="26"/>
      <c r="JX144" s="81"/>
      <c r="JY144" s="81"/>
      <c r="JZ144" s="81"/>
      <c r="KA144" s="26"/>
      <c r="KB144" s="81"/>
      <c r="KC144" s="81"/>
      <c r="KD144" s="81"/>
      <c r="KE144" s="26"/>
      <c r="KF144" s="81"/>
      <c r="KG144" s="81"/>
      <c r="KH144" s="81"/>
      <c r="KI144" s="26"/>
      <c r="KJ144" s="81"/>
      <c r="KK144" s="81"/>
      <c r="KL144" s="81"/>
      <c r="KM144" s="26"/>
      <c r="KN144" s="81"/>
      <c r="KO144" s="81"/>
      <c r="KP144" s="81"/>
      <c r="KQ144" s="26"/>
      <c r="KR144" s="81"/>
      <c r="KS144" s="81"/>
      <c r="KT144" s="81"/>
      <c r="KU144" s="26"/>
      <c r="KV144" s="81"/>
      <c r="KW144" s="81"/>
      <c r="KX144" s="81"/>
      <c r="KY144" s="26"/>
      <c r="KZ144" s="81"/>
      <c r="LA144" s="81"/>
      <c r="LB144" s="81"/>
      <c r="LC144" s="26"/>
      <c r="LD144" s="81"/>
      <c r="LE144" s="81"/>
      <c r="LF144" s="81"/>
      <c r="LG144" s="26"/>
      <c r="LH144" s="81"/>
      <c r="LI144" s="81"/>
      <c r="LJ144" s="81"/>
      <c r="LK144" s="26"/>
      <c r="LL144" s="81"/>
      <c r="LM144" s="81"/>
      <c r="LN144" s="81"/>
      <c r="LO144" s="26"/>
      <c r="LP144" s="81"/>
      <c r="LQ144" s="81"/>
      <c r="LR144" s="81"/>
      <c r="LS144" s="26"/>
      <c r="LT144" s="81"/>
      <c r="LU144" s="81"/>
      <c r="LV144" s="81"/>
      <c r="LW144" s="26"/>
      <c r="LX144" s="81"/>
      <c r="LY144" s="81"/>
      <c r="LZ144" s="81"/>
      <c r="MA144" s="26"/>
    </row>
    <row r="145" spans="1:339" s="18" customFormat="1" ht="31.5" x14ac:dyDescent="0.25">
      <c r="A145" s="148" t="s">
        <v>262</v>
      </c>
      <c r="B145" s="75">
        <f t="shared" si="194"/>
        <v>10469.700000000001</v>
      </c>
      <c r="C145" s="75">
        <f t="shared" si="229"/>
        <v>411832.01872000005</v>
      </c>
      <c r="D145" s="75">
        <f t="shared" si="162"/>
        <v>401015.80000000005</v>
      </c>
      <c r="E145" s="75">
        <f t="shared" si="163"/>
        <v>10816.218720000001</v>
      </c>
      <c r="F145" s="75">
        <f t="shared" si="230"/>
        <v>124732.42371999999</v>
      </c>
      <c r="G145" s="29">
        <f>F145/C145*100</f>
        <v>30.287208874063808</v>
      </c>
      <c r="H145" s="29">
        <f>H146+H147</f>
        <v>0</v>
      </c>
      <c r="I145" s="29">
        <f>I146+I147</f>
        <v>0</v>
      </c>
      <c r="J145" s="29">
        <f>J146+J147</f>
        <v>0</v>
      </c>
      <c r="K145" s="29"/>
      <c r="L145" s="29">
        <f>L146+L147</f>
        <v>1283.7</v>
      </c>
      <c r="M145" s="29">
        <f>M146+M147</f>
        <v>1283.7</v>
      </c>
      <c r="N145" s="29">
        <f>N146+N147</f>
        <v>632.88580000000002</v>
      </c>
      <c r="O145" s="28">
        <f>N145/M145*100</f>
        <v>49.301690426112025</v>
      </c>
      <c r="P145" s="29">
        <f>P146+P147</f>
        <v>1074</v>
      </c>
      <c r="Q145" s="29">
        <f>Q146+Q147</f>
        <v>1074</v>
      </c>
      <c r="R145" s="29">
        <f>R146+R147</f>
        <v>793.46960999999999</v>
      </c>
      <c r="S145" s="28">
        <f>R145/Q145*100</f>
        <v>73.879851955307259</v>
      </c>
      <c r="T145" s="29">
        <f>T146+T147</f>
        <v>3215</v>
      </c>
      <c r="U145" s="29">
        <f>U146+U147</f>
        <v>3215</v>
      </c>
      <c r="V145" s="29">
        <f>V146+V147</f>
        <v>1842.3750299999999</v>
      </c>
      <c r="W145" s="28">
        <f>V145/U145*100</f>
        <v>57.305599688958011</v>
      </c>
      <c r="X145" s="29">
        <f>X146+X147</f>
        <v>1254</v>
      </c>
      <c r="Y145" s="29">
        <f>Y146+Y147</f>
        <v>1254</v>
      </c>
      <c r="Z145" s="29">
        <f>Z146+Z147</f>
        <v>668.66872000000001</v>
      </c>
      <c r="AA145" s="28">
        <f>Z145/Y145*100</f>
        <v>53.322864433811802</v>
      </c>
      <c r="AB145" s="29">
        <f>AB146+AB147</f>
        <v>0</v>
      </c>
      <c r="AC145" s="29">
        <f>AC146+AC147</f>
        <v>0</v>
      </c>
      <c r="AD145" s="29">
        <f>AD146+AD147</f>
        <v>0</v>
      </c>
      <c r="AE145" s="28"/>
      <c r="AF145" s="28"/>
      <c r="AG145" s="29">
        <f t="shared" ref="AG145:AM145" si="232">AG146+AG147</f>
        <v>0</v>
      </c>
      <c r="AH145" s="29">
        <f t="shared" si="232"/>
        <v>0</v>
      </c>
      <c r="AI145" s="29">
        <f t="shared" si="232"/>
        <v>0</v>
      </c>
      <c r="AJ145" s="29">
        <f t="shared" ref="AJ145" si="233">AJ146+AJ147</f>
        <v>0</v>
      </c>
      <c r="AK145" s="29">
        <f t="shared" si="232"/>
        <v>0</v>
      </c>
      <c r="AL145" s="29">
        <f t="shared" si="232"/>
        <v>0</v>
      </c>
      <c r="AM145" s="29">
        <f t="shared" si="232"/>
        <v>0</v>
      </c>
      <c r="AN145" s="29">
        <f>AN146+AN147</f>
        <v>0</v>
      </c>
      <c r="AO145" s="29">
        <f>AO146+AO147</f>
        <v>2000</v>
      </c>
      <c r="AP145" s="29">
        <f>AP146+AP147</f>
        <v>2000</v>
      </c>
      <c r="AQ145" s="28">
        <f>AP145/AO145*100</f>
        <v>100</v>
      </c>
      <c r="AR145" s="28"/>
      <c r="AS145" s="29">
        <f>AS146+AS147</f>
        <v>140000</v>
      </c>
      <c r="AT145" s="29">
        <f>AT146+AT147</f>
        <v>0</v>
      </c>
      <c r="AU145" s="28"/>
      <c r="AV145" s="28"/>
      <c r="AW145" s="29">
        <f>AW146+AW147</f>
        <v>0</v>
      </c>
      <c r="AX145" s="29">
        <f>AX146+AX147</f>
        <v>0</v>
      </c>
      <c r="AY145" s="28"/>
      <c r="AZ145" s="28"/>
      <c r="BA145" s="29">
        <f>BA146+BA147</f>
        <v>120000</v>
      </c>
      <c r="BB145" s="29">
        <f>BB146+BB147</f>
        <v>59994.054469999995</v>
      </c>
      <c r="BC145" s="28">
        <f>BB145/BA145*100</f>
        <v>49.995045391666665</v>
      </c>
      <c r="BD145" s="28"/>
      <c r="BE145" s="29">
        <f>BE146+BE147</f>
        <v>0</v>
      </c>
      <c r="BF145" s="29">
        <f>BF146+BF147</f>
        <v>0</v>
      </c>
      <c r="BG145" s="28"/>
      <c r="BH145" s="29"/>
      <c r="BI145" s="29"/>
      <c r="BJ145" s="29"/>
      <c r="BK145" s="28"/>
      <c r="BL145" s="29">
        <f>BL146+BL147</f>
        <v>2393</v>
      </c>
      <c r="BM145" s="29">
        <f>BM146+BM147</f>
        <v>2393</v>
      </c>
      <c r="BN145" s="29">
        <f>BN146+BN147</f>
        <v>1794.74999</v>
      </c>
      <c r="BO145" s="28">
        <f>BN145/BM145*100</f>
        <v>74.999999582114512</v>
      </c>
      <c r="BP145" s="28"/>
      <c r="BQ145" s="29"/>
      <c r="BR145" s="29"/>
      <c r="BS145" s="28"/>
      <c r="BT145" s="28"/>
      <c r="BU145" s="29"/>
      <c r="BV145" s="29"/>
      <c r="BW145" s="28"/>
      <c r="BX145" s="28"/>
      <c r="BY145" s="29">
        <f>BY146+BY147</f>
        <v>0</v>
      </c>
      <c r="BZ145" s="29">
        <f>BZ146+BZ147</f>
        <v>0</v>
      </c>
      <c r="CA145" s="28"/>
      <c r="CB145" s="28"/>
      <c r="CC145" s="29">
        <f>CC146+CC147</f>
        <v>0</v>
      </c>
      <c r="CD145" s="29">
        <f>CD146+CD147</f>
        <v>0</v>
      </c>
      <c r="CE145" s="28"/>
      <c r="CF145" s="28"/>
      <c r="CG145" s="29">
        <f>CG146+CG147</f>
        <v>0</v>
      </c>
      <c r="CH145" s="29">
        <f>CH146+CH147</f>
        <v>0</v>
      </c>
      <c r="CI145" s="28"/>
      <c r="CJ145" s="29">
        <f>CJ146+CJ147</f>
        <v>0</v>
      </c>
      <c r="CK145" s="29">
        <f>CK146+CK147</f>
        <v>0</v>
      </c>
      <c r="CL145" s="29">
        <f>CL146+CL147</f>
        <v>0</v>
      </c>
      <c r="CM145" s="28"/>
      <c r="CN145" s="28"/>
      <c r="CO145" s="29">
        <f>CO146+CO147</f>
        <v>0</v>
      </c>
      <c r="CP145" s="29">
        <f>CP146+CP147</f>
        <v>0</v>
      </c>
      <c r="CQ145" s="28"/>
      <c r="CR145" s="28"/>
      <c r="CS145" s="29">
        <f>CS146+CS147</f>
        <v>0</v>
      </c>
      <c r="CT145" s="29">
        <f>CT146+CT147</f>
        <v>0</v>
      </c>
      <c r="CU145" s="165"/>
      <c r="CV145" s="165"/>
      <c r="CW145" s="29">
        <f>CW146+CW147</f>
        <v>0</v>
      </c>
      <c r="CX145" s="29">
        <f>CX146+CX147</f>
        <v>0</v>
      </c>
      <c r="CY145" s="28"/>
      <c r="CZ145" s="28"/>
      <c r="DA145" s="29">
        <f>DA146+DA147</f>
        <v>0</v>
      </c>
      <c r="DB145" s="29">
        <f>DB146+DB147</f>
        <v>0</v>
      </c>
      <c r="DC145" s="28"/>
      <c r="DD145" s="28"/>
      <c r="DE145" s="29">
        <f>DE146+DE147</f>
        <v>0</v>
      </c>
      <c r="DF145" s="29">
        <f>DF146+DF147</f>
        <v>0</v>
      </c>
      <c r="DG145" s="28"/>
      <c r="DH145" s="28"/>
      <c r="DI145" s="29"/>
      <c r="DJ145" s="29"/>
      <c r="DK145" s="28"/>
      <c r="DL145" s="28"/>
      <c r="DM145" s="29">
        <f>DM146+DM147</f>
        <v>634.4</v>
      </c>
      <c r="DN145" s="29">
        <f>DN146+DN147</f>
        <v>146.458</v>
      </c>
      <c r="DO145" s="28">
        <f>DN145/DM145*100</f>
        <v>23.086065573770494</v>
      </c>
      <c r="DP145" s="28"/>
      <c r="DQ145" s="29"/>
      <c r="DR145" s="29"/>
      <c r="DS145" s="28"/>
      <c r="DT145" s="28"/>
      <c r="DU145" s="29"/>
      <c r="DV145" s="29"/>
      <c r="DW145" s="28"/>
      <c r="DX145" s="28"/>
      <c r="DY145" s="29"/>
      <c r="DZ145" s="29"/>
      <c r="EA145" s="28"/>
      <c r="EB145" s="28"/>
      <c r="EC145" s="29">
        <f>EC146+EC147</f>
        <v>1054.9380000000001</v>
      </c>
      <c r="ED145" s="29">
        <f>ED146+ED147</f>
        <v>1054.9380000000001</v>
      </c>
      <c r="EE145" s="28">
        <f t="shared" si="226"/>
        <v>100</v>
      </c>
      <c r="EF145" s="29">
        <f>EF146+EF147</f>
        <v>1250</v>
      </c>
      <c r="EG145" s="29">
        <f>EG146+EG147</f>
        <v>1250</v>
      </c>
      <c r="EH145" s="29">
        <f>EH146+EH147</f>
        <v>1250</v>
      </c>
      <c r="EI145" s="28">
        <f>EH145/EG145*100</f>
        <v>100</v>
      </c>
      <c r="EJ145" s="29"/>
      <c r="EK145" s="29">
        <f>EK146+EK147</f>
        <v>0</v>
      </c>
      <c r="EL145" s="29">
        <f>EL146+EL147</f>
        <v>0</v>
      </c>
      <c r="EM145" s="28"/>
      <c r="EN145" s="29"/>
      <c r="EO145" s="29">
        <f>EO146+EO147</f>
        <v>0</v>
      </c>
      <c r="EP145" s="29">
        <f>EP146+EP147</f>
        <v>0</v>
      </c>
      <c r="EQ145" s="28"/>
      <c r="ER145" s="28"/>
      <c r="ES145" s="29">
        <f>ES146+ES147</f>
        <v>0</v>
      </c>
      <c r="ET145" s="29">
        <f>ET146+ET147</f>
        <v>0</v>
      </c>
      <c r="EU145" s="28"/>
      <c r="EV145" s="28"/>
      <c r="EW145" s="29">
        <f>EW146+EW147</f>
        <v>0</v>
      </c>
      <c r="EX145" s="29">
        <f>EX146+EX147</f>
        <v>0</v>
      </c>
      <c r="EY145" s="28"/>
      <c r="EZ145" s="28"/>
      <c r="FA145" s="29">
        <f>FA146+FA147</f>
        <v>4554</v>
      </c>
      <c r="FB145" s="29">
        <f>FB146+FB147</f>
        <v>4480.8359400000008</v>
      </c>
      <c r="FC145" s="28">
        <f>FB145/FA145*100</f>
        <v>98.393411067193696</v>
      </c>
      <c r="FD145" s="28"/>
      <c r="FE145" s="29">
        <f>FE146+FE147</f>
        <v>0</v>
      </c>
      <c r="FF145" s="29">
        <f>FF146+FF147</f>
        <v>0</v>
      </c>
      <c r="FG145" s="28"/>
      <c r="FH145" s="29"/>
      <c r="FI145" s="29">
        <f>FI146+FI147</f>
        <v>2290.1999999999998</v>
      </c>
      <c r="FJ145" s="29">
        <f>FJ146+FJ147</f>
        <v>1333.7465099999999</v>
      </c>
      <c r="FK145" s="28">
        <f>FJ145/FI145*100</f>
        <v>58.237119465548858</v>
      </c>
      <c r="FL145" s="29"/>
      <c r="FM145" s="29">
        <f>FM146+FM147</f>
        <v>0</v>
      </c>
      <c r="FN145" s="29">
        <f>FN146+FN147</f>
        <v>0</v>
      </c>
      <c r="FO145" s="28"/>
      <c r="FP145" s="29"/>
      <c r="FQ145" s="29">
        <f>FQ146+FQ147</f>
        <v>9201.4167200000011</v>
      </c>
      <c r="FR145" s="29">
        <f>FR146+FR147</f>
        <v>9201.4167200000011</v>
      </c>
      <c r="FS145" s="28">
        <f>FR145/FQ145*100</f>
        <v>100</v>
      </c>
      <c r="FT145" s="29"/>
      <c r="FU145" s="29">
        <f>FU146+FU147</f>
        <v>100</v>
      </c>
      <c r="FV145" s="29">
        <f>FV146+FV147</f>
        <v>100</v>
      </c>
      <c r="FW145" s="28">
        <f t="shared" ref="FW145:FW213" si="234">FV145/FU145*100</f>
        <v>100</v>
      </c>
      <c r="FX145" s="29"/>
      <c r="FY145" s="29"/>
      <c r="FZ145" s="29"/>
      <c r="GA145" s="28"/>
      <c r="GB145" s="29"/>
      <c r="GC145" s="29"/>
      <c r="GD145" s="29"/>
      <c r="GE145" s="28"/>
      <c r="GF145" s="29"/>
      <c r="GG145" s="29">
        <f>GG146+GG147</f>
        <v>0</v>
      </c>
      <c r="GH145" s="29">
        <f>GH146+GH147</f>
        <v>0</v>
      </c>
      <c r="GI145" s="28"/>
      <c r="GJ145" s="29"/>
      <c r="GK145" s="29">
        <f>GK146+GK147</f>
        <v>0</v>
      </c>
      <c r="GL145" s="29">
        <f>GL146+GL147</f>
        <v>0</v>
      </c>
      <c r="GM145" s="28"/>
      <c r="GN145" s="29"/>
      <c r="GO145" s="29"/>
      <c r="GP145" s="29"/>
      <c r="GQ145" s="28"/>
      <c r="GR145" s="29"/>
      <c r="GS145" s="29">
        <f>GS146+GS147</f>
        <v>0</v>
      </c>
      <c r="GT145" s="29">
        <f>GT146+GT147</f>
        <v>0</v>
      </c>
      <c r="GU145" s="28"/>
      <c r="GV145" s="29"/>
      <c r="GW145" s="29">
        <f>GW146+GW147</f>
        <v>120000</v>
      </c>
      <c r="GX145" s="29">
        <f>GX146+GX147</f>
        <v>38799.52132</v>
      </c>
      <c r="GY145" s="28">
        <f t="shared" si="177"/>
        <v>32.332934433333335</v>
      </c>
      <c r="GZ145" s="29"/>
      <c r="HA145" s="29">
        <f>HA146+HA147</f>
        <v>0</v>
      </c>
      <c r="HB145" s="29">
        <f>HB146+HB147</f>
        <v>0</v>
      </c>
      <c r="HC145" s="28"/>
      <c r="HD145" s="29"/>
      <c r="HE145" s="29">
        <f>HE146+HE147</f>
        <v>0</v>
      </c>
      <c r="HF145" s="29">
        <f>HF146+HF147</f>
        <v>0</v>
      </c>
      <c r="HG145" s="28"/>
      <c r="HH145" s="29"/>
      <c r="HI145" s="29">
        <f>HI146+HI147</f>
        <v>0</v>
      </c>
      <c r="HJ145" s="29">
        <f>HJ146+HJ147</f>
        <v>0</v>
      </c>
      <c r="HK145" s="28"/>
      <c r="HL145" s="29"/>
      <c r="HM145" s="29">
        <f>HM146+HM147</f>
        <v>0</v>
      </c>
      <c r="HN145" s="29">
        <f>HN146+HN147</f>
        <v>0</v>
      </c>
      <c r="HO145" s="28"/>
      <c r="HP145" s="29"/>
      <c r="HQ145" s="29">
        <f>HQ146+HQ147</f>
        <v>0</v>
      </c>
      <c r="HR145" s="29">
        <f>HR146+HR147</f>
        <v>0</v>
      </c>
      <c r="HS145" s="28"/>
      <c r="HT145" s="29"/>
      <c r="HU145" s="29">
        <f>HU146+HU147</f>
        <v>0</v>
      </c>
      <c r="HV145" s="29">
        <f>HV146+HV147</f>
        <v>0</v>
      </c>
      <c r="HW145" s="28"/>
      <c r="HX145" s="29"/>
      <c r="HY145" s="29">
        <f>HY146+HY147</f>
        <v>0</v>
      </c>
      <c r="HZ145" s="29">
        <f>HZ146+HZ147</f>
        <v>0</v>
      </c>
      <c r="IA145" s="28"/>
      <c r="IB145" s="29"/>
      <c r="IC145" s="29">
        <f>IC146+IC147</f>
        <v>0</v>
      </c>
      <c r="ID145" s="29">
        <f>ID146+ID147</f>
        <v>0</v>
      </c>
      <c r="IE145" s="28"/>
      <c r="IF145" s="29"/>
      <c r="IG145" s="29">
        <f>IG146+IG147</f>
        <v>0</v>
      </c>
      <c r="IH145" s="29">
        <f>IH146+IH147</f>
        <v>0</v>
      </c>
      <c r="II145" s="28"/>
      <c r="IJ145" s="29"/>
      <c r="IK145" s="29">
        <f>IK146+IK147</f>
        <v>0</v>
      </c>
      <c r="IL145" s="29">
        <f>IL146+IL147</f>
        <v>0</v>
      </c>
      <c r="IM145" s="28"/>
      <c r="IN145" s="29"/>
      <c r="IO145" s="29">
        <f>IO146+IO147</f>
        <v>0</v>
      </c>
      <c r="IP145" s="29">
        <f>IP146+IP147</f>
        <v>0</v>
      </c>
      <c r="IQ145" s="28"/>
      <c r="IR145" s="29"/>
      <c r="IS145" s="29">
        <f>IS146+IS147</f>
        <v>0</v>
      </c>
      <c r="IT145" s="29">
        <f>IT146+IT147</f>
        <v>0</v>
      </c>
      <c r="IU145" s="28"/>
      <c r="IV145" s="29"/>
      <c r="IW145" s="29">
        <f>IW146+IW147</f>
        <v>0</v>
      </c>
      <c r="IX145" s="29">
        <f>IX146+IX147</f>
        <v>0</v>
      </c>
      <c r="IY145" s="28"/>
      <c r="IZ145" s="29"/>
      <c r="JA145" s="29">
        <f>JA146+JA147</f>
        <v>0</v>
      </c>
      <c r="JB145" s="29">
        <f>JB146+JB147</f>
        <v>0</v>
      </c>
      <c r="JC145" s="28"/>
      <c r="JD145" s="29"/>
      <c r="JE145" s="29">
        <f>JE146+JE147</f>
        <v>625</v>
      </c>
      <c r="JF145" s="29">
        <f>JF146+JF147</f>
        <v>179.43960999999999</v>
      </c>
      <c r="JG145" s="28">
        <f t="shared" ref="JG145:JG146" si="235">JF145/JE145*100</f>
        <v>28.710337599999995</v>
      </c>
      <c r="JH145" s="29"/>
      <c r="JI145" s="29">
        <f>JI146+JI147</f>
        <v>0</v>
      </c>
      <c r="JJ145" s="29">
        <f>JJ146+JJ147</f>
        <v>0</v>
      </c>
      <c r="JK145" s="28"/>
      <c r="JL145" s="29"/>
      <c r="JM145" s="29">
        <f>JM146+JM147</f>
        <v>0</v>
      </c>
      <c r="JN145" s="29">
        <f>JN146+JN147</f>
        <v>0</v>
      </c>
      <c r="JO145" s="28"/>
      <c r="JP145" s="29"/>
      <c r="JQ145" s="29">
        <f>JQ146+JQ147</f>
        <v>0</v>
      </c>
      <c r="JR145" s="29">
        <f>JR146+JR147</f>
        <v>0</v>
      </c>
      <c r="JS145" s="28"/>
      <c r="JT145" s="29"/>
      <c r="JU145" s="29">
        <f>JU146+JU147</f>
        <v>0</v>
      </c>
      <c r="JV145" s="29">
        <f>JV146+JV147</f>
        <v>0</v>
      </c>
      <c r="JW145" s="28"/>
      <c r="JX145" s="29"/>
      <c r="JY145" s="29">
        <f>JY146+JY147</f>
        <v>0</v>
      </c>
      <c r="JZ145" s="29">
        <f>JZ146+JZ147</f>
        <v>0</v>
      </c>
      <c r="KA145" s="28"/>
      <c r="KB145" s="29"/>
      <c r="KC145" s="29">
        <f>KC146+KC147</f>
        <v>442.5</v>
      </c>
      <c r="KD145" s="29">
        <f>KD146+KD147</f>
        <v>0</v>
      </c>
      <c r="KE145" s="28"/>
      <c r="KF145" s="29"/>
      <c r="KG145" s="29"/>
      <c r="KH145" s="29">
        <f>KH146+KH147</f>
        <v>0</v>
      </c>
      <c r="KI145" s="28"/>
      <c r="KJ145" s="29"/>
      <c r="KK145" s="29">
        <f>KK146+KK147</f>
        <v>0</v>
      </c>
      <c r="KL145" s="29">
        <f>KL146+KL147</f>
        <v>0</v>
      </c>
      <c r="KM145" s="28"/>
      <c r="KN145" s="29"/>
      <c r="KO145" s="29"/>
      <c r="KP145" s="29">
        <f>KP146+KP147</f>
        <v>0</v>
      </c>
      <c r="KQ145" s="28"/>
      <c r="KR145" s="29"/>
      <c r="KS145" s="29">
        <f>KS146+KS147</f>
        <v>0</v>
      </c>
      <c r="KT145" s="29">
        <f>KT146+KT147</f>
        <v>0</v>
      </c>
      <c r="KU145" s="28"/>
      <c r="KV145" s="29"/>
      <c r="KW145" s="29">
        <f>KW146+KW147</f>
        <v>59.863999999999997</v>
      </c>
      <c r="KX145" s="29">
        <f>KX146+KX147</f>
        <v>59.863999999999997</v>
      </c>
      <c r="KY145" s="28">
        <f t="shared" ref="KY145:KY146" si="236">KX145/KW145*100</f>
        <v>100</v>
      </c>
      <c r="KZ145" s="29"/>
      <c r="LA145" s="29">
        <f>LA146+LA147</f>
        <v>400</v>
      </c>
      <c r="LB145" s="29">
        <f>LB146+LB147</f>
        <v>400</v>
      </c>
      <c r="LC145" s="28">
        <f t="shared" ref="LC145:LC202" si="237">LB145/LA145*100</f>
        <v>100</v>
      </c>
      <c r="LD145" s="29"/>
      <c r="LE145" s="29"/>
      <c r="LF145" s="29"/>
      <c r="LG145" s="28"/>
      <c r="LH145" s="29"/>
      <c r="LI145" s="29">
        <f>LI146+LI147</f>
        <v>0</v>
      </c>
      <c r="LJ145" s="29">
        <f>LJ146+LJ147</f>
        <v>0</v>
      </c>
      <c r="LK145" s="28"/>
      <c r="LL145" s="29"/>
      <c r="LM145" s="29">
        <f>LM146+LM147</f>
        <v>0</v>
      </c>
      <c r="LN145" s="29">
        <f>LN146+LN147</f>
        <v>0</v>
      </c>
      <c r="LO145" s="28"/>
      <c r="LP145" s="29"/>
      <c r="LQ145" s="29">
        <f>LQ146+LQ147</f>
        <v>0</v>
      </c>
      <c r="LR145" s="29">
        <f>LR146+LR147</f>
        <v>0</v>
      </c>
      <c r="LS145" s="28"/>
      <c r="LT145" s="29"/>
      <c r="LU145" s="29">
        <f>LU146+LU147</f>
        <v>0</v>
      </c>
      <c r="LV145" s="29">
        <f>LV146+LV147</f>
        <v>0</v>
      </c>
      <c r="LW145" s="28"/>
      <c r="LX145" s="29"/>
      <c r="LY145" s="29">
        <f>LY146+LY147</f>
        <v>0</v>
      </c>
      <c r="LZ145" s="29">
        <f>LZ146+LZ147</f>
        <v>0</v>
      </c>
      <c r="MA145" s="28"/>
    </row>
    <row r="146" spans="1:339" ht="33" customHeight="1" x14ac:dyDescent="0.25">
      <c r="A146" s="22" t="s">
        <v>234</v>
      </c>
      <c r="B146" s="30">
        <f t="shared" si="194"/>
        <v>10469.700000000001</v>
      </c>
      <c r="C146" s="30">
        <f t="shared" si="229"/>
        <v>282630.60200000007</v>
      </c>
      <c r="D146" s="30">
        <f t="shared" si="162"/>
        <v>281015.80000000005</v>
      </c>
      <c r="E146" s="30">
        <f t="shared" si="163"/>
        <v>1614.8020000000001</v>
      </c>
      <c r="F146" s="30">
        <f t="shared" si="230"/>
        <v>76731.485679999998</v>
      </c>
      <c r="G146" s="27">
        <f>F146/C146*100</f>
        <v>27.149036635459588</v>
      </c>
      <c r="H146" s="27"/>
      <c r="I146" s="27"/>
      <c r="J146" s="27"/>
      <c r="K146" s="27"/>
      <c r="L146" s="27">
        <v>1283.7</v>
      </c>
      <c r="M146" s="27">
        <v>1283.7</v>
      </c>
      <c r="N146" s="27">
        <v>632.88580000000002</v>
      </c>
      <c r="O146" s="26">
        <f>N146/M146*100</f>
        <v>49.301690426112025</v>
      </c>
      <c r="P146" s="27">
        <v>1074</v>
      </c>
      <c r="Q146" s="241">
        <v>1074</v>
      </c>
      <c r="R146" s="241">
        <v>793.46960999999999</v>
      </c>
      <c r="S146" s="26">
        <f>R146/Q146*100</f>
        <v>73.879851955307259</v>
      </c>
      <c r="T146" s="254">
        <v>3215</v>
      </c>
      <c r="U146" s="280">
        <v>3215</v>
      </c>
      <c r="V146" s="280">
        <v>1842.3750299999999</v>
      </c>
      <c r="W146" s="26">
        <f>V146/U146*100</f>
        <v>57.305599688958011</v>
      </c>
      <c r="X146" s="292">
        <v>1254</v>
      </c>
      <c r="Y146" s="314">
        <v>1254</v>
      </c>
      <c r="Z146" s="314">
        <v>668.66872000000001</v>
      </c>
      <c r="AA146" s="26">
        <f>Z146/Y146*100</f>
        <v>53.322864433811802</v>
      </c>
      <c r="AB146" s="163"/>
      <c r="AC146" s="163"/>
      <c r="AD146" s="163"/>
      <c r="AE146" s="26"/>
      <c r="AF146" s="26"/>
      <c r="AG146" s="27"/>
      <c r="AH146" s="27"/>
      <c r="AI146" s="26"/>
      <c r="AJ146" s="27"/>
      <c r="AK146" s="27"/>
      <c r="AL146" s="27"/>
      <c r="AM146" s="26"/>
      <c r="AN146" s="326"/>
      <c r="AO146" s="326">
        <v>2000</v>
      </c>
      <c r="AP146" s="326">
        <v>2000</v>
      </c>
      <c r="AQ146" s="26">
        <f>AP146/AO146*100</f>
        <v>100</v>
      </c>
      <c r="AR146" s="26"/>
      <c r="AS146" s="326">
        <v>140000</v>
      </c>
      <c r="AT146" s="326"/>
      <c r="AU146" s="26"/>
      <c r="AV146" s="26"/>
      <c r="AW146" s="326"/>
      <c r="AX146" s="326"/>
      <c r="AY146" s="26"/>
      <c r="AZ146" s="26"/>
      <c r="BA146" s="326">
        <v>120000</v>
      </c>
      <c r="BB146" s="167">
        <v>59994.054469999995</v>
      </c>
      <c r="BC146" s="26">
        <f>BB146/BA146*100</f>
        <v>49.995045391666665</v>
      </c>
      <c r="BD146" s="26"/>
      <c r="BE146" s="326"/>
      <c r="BF146" s="326"/>
      <c r="BG146" s="26"/>
      <c r="BH146" s="326"/>
      <c r="BI146" s="326"/>
      <c r="BJ146" s="326"/>
      <c r="BK146" s="26"/>
      <c r="BL146" s="326">
        <v>2393</v>
      </c>
      <c r="BM146" s="326">
        <v>2393</v>
      </c>
      <c r="BN146" s="326">
        <v>1794.74999</v>
      </c>
      <c r="BO146" s="26">
        <f>BN146/BM146*100</f>
        <v>74.999999582114512</v>
      </c>
      <c r="BP146" s="26"/>
      <c r="BQ146" s="326"/>
      <c r="BR146" s="326"/>
      <c r="BS146" s="26"/>
      <c r="BT146" s="26"/>
      <c r="BU146" s="326"/>
      <c r="BV146" s="326"/>
      <c r="BW146" s="26"/>
      <c r="BX146" s="26"/>
      <c r="BY146" s="326"/>
      <c r="BZ146" s="326"/>
      <c r="CA146" s="26"/>
      <c r="CB146" s="26"/>
      <c r="CC146" s="326"/>
      <c r="CD146" s="326"/>
      <c r="CE146" s="26"/>
      <c r="CF146" s="26"/>
      <c r="CG146" s="326"/>
      <c r="CH146" s="326"/>
      <c r="CI146" s="26"/>
      <c r="CJ146" s="163"/>
      <c r="CK146" s="163"/>
      <c r="CL146" s="163"/>
      <c r="CM146" s="26"/>
      <c r="CN146" s="26"/>
      <c r="CO146" s="326"/>
      <c r="CP146" s="326"/>
      <c r="CQ146" s="26"/>
      <c r="CR146" s="26"/>
      <c r="CS146" s="326"/>
      <c r="CT146" s="326"/>
      <c r="CU146" s="326"/>
      <c r="CV146" s="326"/>
      <c r="CW146" s="326"/>
      <c r="CX146" s="326"/>
      <c r="CY146" s="26"/>
      <c r="CZ146" s="26"/>
      <c r="DA146" s="326"/>
      <c r="DB146" s="326"/>
      <c r="DC146" s="26"/>
      <c r="DD146" s="26"/>
      <c r="DE146" s="326"/>
      <c r="DF146" s="326"/>
      <c r="DG146" s="26"/>
      <c r="DH146" s="26"/>
      <c r="DI146" s="326"/>
      <c r="DJ146" s="326"/>
      <c r="DK146" s="26"/>
      <c r="DL146" s="26"/>
      <c r="DM146" s="326">
        <v>634.4</v>
      </c>
      <c r="DN146" s="326">
        <v>146.458</v>
      </c>
      <c r="DO146" s="26">
        <f>DN146/DM146*100</f>
        <v>23.086065573770494</v>
      </c>
      <c r="DP146" s="26"/>
      <c r="DQ146" s="326"/>
      <c r="DR146" s="326"/>
      <c r="DS146" s="26"/>
      <c r="DT146" s="26"/>
      <c r="DU146" s="326"/>
      <c r="DV146" s="326"/>
      <c r="DW146" s="26"/>
      <c r="DX146" s="26"/>
      <c r="DY146" s="326"/>
      <c r="DZ146" s="326"/>
      <c r="EA146" s="26"/>
      <c r="EB146" s="26"/>
      <c r="EC146" s="326">
        <v>1054.9380000000001</v>
      </c>
      <c r="ED146" s="326">
        <v>1054.9380000000001</v>
      </c>
      <c r="EE146" s="26">
        <f>ED146/EC146*100</f>
        <v>100</v>
      </c>
      <c r="EF146" s="326">
        <v>1250</v>
      </c>
      <c r="EG146" s="326">
        <v>1250</v>
      </c>
      <c r="EH146" s="326">
        <v>1250</v>
      </c>
      <c r="EI146" s="26">
        <f>EH146/EG146*100</f>
        <v>100</v>
      </c>
      <c r="EJ146" s="326"/>
      <c r="EK146" s="326"/>
      <c r="EL146" s="326">
        <v>0</v>
      </c>
      <c r="EM146" s="26"/>
      <c r="EN146" s="326"/>
      <c r="EO146" s="326"/>
      <c r="EP146" s="326">
        <v>0</v>
      </c>
      <c r="EQ146" s="26"/>
      <c r="ER146" s="26"/>
      <c r="ES146" s="326"/>
      <c r="ET146" s="326"/>
      <c r="EU146" s="26"/>
      <c r="EV146" s="26"/>
      <c r="EW146" s="326"/>
      <c r="EX146" s="326"/>
      <c r="EY146" s="26"/>
      <c r="EZ146" s="26"/>
      <c r="FA146" s="326">
        <v>4554</v>
      </c>
      <c r="FB146" s="326">
        <v>4480.8359400000008</v>
      </c>
      <c r="FC146" s="26">
        <f>FB146/FA146*100</f>
        <v>98.393411067193696</v>
      </c>
      <c r="FD146" s="26"/>
      <c r="FE146" s="326"/>
      <c r="FF146" s="326"/>
      <c r="FG146" s="26"/>
      <c r="FH146" s="326"/>
      <c r="FI146" s="326">
        <v>2290.1999999999998</v>
      </c>
      <c r="FJ146" s="326">
        <v>1333.7465099999999</v>
      </c>
      <c r="FK146" s="26">
        <f>FJ146/FI146*100</f>
        <v>58.237119465548858</v>
      </c>
      <c r="FL146" s="326"/>
      <c r="FM146" s="326"/>
      <c r="FN146" s="326">
        <v>0</v>
      </c>
      <c r="FO146" s="26"/>
      <c r="FP146" s="326"/>
      <c r="FQ146" s="326"/>
      <c r="FR146" s="326"/>
      <c r="FS146" s="26"/>
      <c r="FT146" s="326"/>
      <c r="FU146" s="326">
        <v>100</v>
      </c>
      <c r="FV146" s="326">
        <v>100</v>
      </c>
      <c r="FW146" s="26">
        <f t="shared" si="234"/>
        <v>100</v>
      </c>
      <c r="FX146" s="326"/>
      <c r="FY146" s="326"/>
      <c r="FZ146" s="326"/>
      <c r="GA146" s="26"/>
      <c r="GB146" s="326"/>
      <c r="GC146" s="326"/>
      <c r="GD146" s="326"/>
      <c r="GE146" s="26"/>
      <c r="GF146" s="326"/>
      <c r="GG146" s="326"/>
      <c r="GH146" s="326"/>
      <c r="GI146" s="26"/>
      <c r="GJ146" s="326"/>
      <c r="GK146" s="326"/>
      <c r="GL146" s="326"/>
      <c r="GM146" s="26"/>
      <c r="GN146" s="326"/>
      <c r="GO146" s="326"/>
      <c r="GP146" s="326"/>
      <c r="GQ146" s="26"/>
      <c r="GR146" s="326"/>
      <c r="GS146" s="326"/>
      <c r="GT146" s="326"/>
      <c r="GU146" s="26"/>
      <c r="GV146" s="326"/>
      <c r="GW146" s="326"/>
      <c r="GX146" s="326"/>
      <c r="GY146" s="26"/>
      <c r="GZ146" s="326"/>
      <c r="HA146" s="326"/>
      <c r="HB146" s="326"/>
      <c r="HC146" s="26"/>
      <c r="HD146" s="326"/>
      <c r="HE146" s="326"/>
      <c r="HF146" s="326"/>
      <c r="HG146" s="26"/>
      <c r="HH146" s="326"/>
      <c r="HI146" s="326"/>
      <c r="HJ146" s="326"/>
      <c r="HK146" s="26"/>
      <c r="HL146" s="326"/>
      <c r="HM146" s="326"/>
      <c r="HN146" s="326"/>
      <c r="HO146" s="26"/>
      <c r="HP146" s="326"/>
      <c r="HQ146" s="326"/>
      <c r="HR146" s="326"/>
      <c r="HS146" s="26"/>
      <c r="HT146" s="326"/>
      <c r="HU146" s="326"/>
      <c r="HV146" s="326"/>
      <c r="HW146" s="26"/>
      <c r="HX146" s="326"/>
      <c r="HY146" s="326"/>
      <c r="HZ146" s="326"/>
      <c r="IA146" s="26"/>
      <c r="IB146" s="326"/>
      <c r="IC146" s="326"/>
      <c r="ID146" s="326"/>
      <c r="IE146" s="26"/>
      <c r="IF146" s="326"/>
      <c r="IG146" s="326"/>
      <c r="IH146" s="326"/>
      <c r="II146" s="26"/>
      <c r="IJ146" s="326"/>
      <c r="IK146" s="326"/>
      <c r="IL146" s="326"/>
      <c r="IM146" s="26"/>
      <c r="IN146" s="326"/>
      <c r="IO146" s="326"/>
      <c r="IP146" s="326"/>
      <c r="IQ146" s="26"/>
      <c r="IR146" s="326"/>
      <c r="IS146" s="326"/>
      <c r="IT146" s="326"/>
      <c r="IU146" s="26"/>
      <c r="IV146" s="326"/>
      <c r="IW146" s="326"/>
      <c r="IX146" s="326"/>
      <c r="IY146" s="26"/>
      <c r="IZ146" s="326"/>
      <c r="JA146" s="326"/>
      <c r="JB146" s="326"/>
      <c r="JC146" s="26"/>
      <c r="JD146" s="326"/>
      <c r="JE146" s="326">
        <v>625</v>
      </c>
      <c r="JF146" s="326">
        <v>179.43960999999999</v>
      </c>
      <c r="JG146" s="26">
        <f t="shared" si="235"/>
        <v>28.710337599999995</v>
      </c>
      <c r="JH146" s="326"/>
      <c r="JI146" s="326"/>
      <c r="JJ146" s="326"/>
      <c r="JK146" s="26"/>
      <c r="JL146" s="326"/>
      <c r="JM146" s="326"/>
      <c r="JN146" s="326"/>
      <c r="JO146" s="26"/>
      <c r="JP146" s="326"/>
      <c r="JQ146" s="326"/>
      <c r="JR146" s="326"/>
      <c r="JS146" s="26"/>
      <c r="JT146" s="326"/>
      <c r="JU146" s="326"/>
      <c r="JV146" s="326"/>
      <c r="JW146" s="26"/>
      <c r="JX146" s="326"/>
      <c r="JY146" s="326"/>
      <c r="JZ146" s="326"/>
      <c r="KA146" s="26"/>
      <c r="KB146" s="326"/>
      <c r="KC146" s="326">
        <v>442.5</v>
      </c>
      <c r="KD146" s="326"/>
      <c r="KE146" s="26"/>
      <c r="KF146" s="326"/>
      <c r="KG146" s="326"/>
      <c r="KH146" s="326"/>
      <c r="KI146" s="26"/>
      <c r="KJ146" s="326"/>
      <c r="KK146" s="326"/>
      <c r="KL146" s="326"/>
      <c r="KM146" s="26"/>
      <c r="KN146" s="326"/>
      <c r="KO146" s="326"/>
      <c r="KP146" s="326"/>
      <c r="KQ146" s="26"/>
      <c r="KR146" s="326"/>
      <c r="KS146" s="326"/>
      <c r="KT146" s="326"/>
      <c r="KU146" s="26"/>
      <c r="KV146" s="326"/>
      <c r="KW146" s="326">
        <v>59.863999999999997</v>
      </c>
      <c r="KX146" s="326">
        <v>59.863999999999997</v>
      </c>
      <c r="KY146" s="26">
        <f t="shared" si="236"/>
        <v>100</v>
      </c>
      <c r="KZ146" s="326"/>
      <c r="LA146" s="326">
        <v>400</v>
      </c>
      <c r="LB146" s="326">
        <v>400</v>
      </c>
      <c r="LC146" s="26">
        <f t="shared" si="237"/>
        <v>100</v>
      </c>
      <c r="LD146" s="326"/>
      <c r="LE146" s="326"/>
      <c r="LF146" s="326"/>
      <c r="LG146" s="26"/>
      <c r="LH146" s="326"/>
      <c r="LI146" s="326"/>
      <c r="LJ146" s="326"/>
      <c r="LK146" s="26"/>
      <c r="LL146" s="326"/>
      <c r="LM146" s="326"/>
      <c r="LN146" s="326"/>
      <c r="LO146" s="26"/>
      <c r="LP146" s="326"/>
      <c r="LQ146" s="326"/>
      <c r="LR146" s="326"/>
      <c r="LS146" s="26"/>
      <c r="LT146" s="326"/>
      <c r="LU146" s="326"/>
      <c r="LV146" s="326"/>
      <c r="LW146" s="26"/>
      <c r="LX146" s="326"/>
      <c r="LY146" s="326"/>
      <c r="LZ146" s="326"/>
      <c r="MA146" s="26"/>
    </row>
    <row r="147" spans="1:339" ht="15.75" x14ac:dyDescent="0.25">
      <c r="A147" s="22" t="s">
        <v>261</v>
      </c>
      <c r="B147" s="30">
        <f t="shared" ref="B147:B216" si="238">H147+L147+P147+T147+X147+AB147+AF147+AJ147+AN147+AR147+AV147+AZ147+BD147+BH147+BL147+BP147+BT147+BX147+CB147+CF147+CJ147+CN147+CR147+CV147+CZ147+DD147+DH147+DL147+DP147+DT147+DX147+EB147+EF147+EJ147+EN147+ER147+EV147+EZ147+FD147+FH147+FL147+FP147+FT147+FX147+GB147+GF147+GJ147+GN147+GR147+GV147+GZ147+HD147+HH147+HL147+HP147+HT147+IB147+IF147+IJ147+IN147+IR147+IV147+IZ147+JD147+JH147+JL147+JP147+JT147</f>
        <v>0</v>
      </c>
      <c r="C147" s="30">
        <f t="shared" si="229"/>
        <v>129201.41672000001</v>
      </c>
      <c r="D147" s="30">
        <f t="shared" si="162"/>
        <v>120000</v>
      </c>
      <c r="E147" s="30">
        <f t="shared" si="163"/>
        <v>9201.4167200000011</v>
      </c>
      <c r="F147" s="30">
        <f t="shared" si="230"/>
        <v>48000.938040000001</v>
      </c>
      <c r="G147" s="27">
        <f>F147/C147*100</f>
        <v>37.152021439537045</v>
      </c>
      <c r="H147" s="30"/>
      <c r="I147" s="30"/>
      <c r="J147" s="30"/>
      <c r="K147" s="30"/>
      <c r="L147" s="111"/>
      <c r="M147" s="111"/>
      <c r="N147" s="111"/>
      <c r="O147" s="111"/>
      <c r="P147" s="111"/>
      <c r="Q147" s="111"/>
      <c r="R147" s="111"/>
      <c r="S147" s="26"/>
      <c r="T147" s="81"/>
      <c r="U147" s="81"/>
      <c r="V147" s="81"/>
      <c r="W147" s="26"/>
      <c r="X147" s="81"/>
      <c r="Y147" s="81"/>
      <c r="Z147" s="81"/>
      <c r="AA147" s="26"/>
      <c r="AB147" s="81"/>
      <c r="AC147" s="81"/>
      <c r="AD147" s="81"/>
      <c r="AE147" s="26"/>
      <c r="AF147" s="26"/>
      <c r="AG147" s="111"/>
      <c r="AH147" s="111"/>
      <c r="AI147" s="111"/>
      <c r="AJ147" s="111"/>
      <c r="AK147" s="111"/>
      <c r="AL147" s="111"/>
      <c r="AM147" s="111"/>
      <c r="AN147" s="81"/>
      <c r="AO147" s="81"/>
      <c r="AP147" s="81"/>
      <c r="AQ147" s="26"/>
      <c r="AR147" s="26"/>
      <c r="AS147" s="81"/>
      <c r="AT147" s="81"/>
      <c r="AU147" s="26"/>
      <c r="AV147" s="26"/>
      <c r="AW147" s="81"/>
      <c r="AX147" s="81"/>
      <c r="AY147" s="26"/>
      <c r="AZ147" s="26"/>
      <c r="BA147" s="27"/>
      <c r="BB147" s="81"/>
      <c r="BC147" s="26"/>
      <c r="BD147" s="26"/>
      <c r="BE147" s="81"/>
      <c r="BF147" s="81"/>
      <c r="BG147" s="26"/>
      <c r="BH147" s="81"/>
      <c r="BI147" s="81"/>
      <c r="BJ147" s="81"/>
      <c r="BK147" s="26"/>
      <c r="BL147" s="81"/>
      <c r="BM147" s="81"/>
      <c r="BN147" s="81"/>
      <c r="BO147" s="26"/>
      <c r="BP147" s="26"/>
      <c r="BQ147" s="81"/>
      <c r="BR147" s="81"/>
      <c r="BS147" s="26"/>
      <c r="BT147" s="26"/>
      <c r="BU147" s="81"/>
      <c r="BV147" s="81"/>
      <c r="BW147" s="26"/>
      <c r="BX147" s="26"/>
      <c r="BY147" s="326"/>
      <c r="BZ147" s="81"/>
      <c r="CA147" s="26"/>
      <c r="CB147" s="26"/>
      <c r="CC147" s="326"/>
      <c r="CD147" s="81"/>
      <c r="CE147" s="26"/>
      <c r="CF147" s="26"/>
      <c r="CG147" s="326"/>
      <c r="CH147" s="81"/>
      <c r="CI147" s="26"/>
      <c r="CJ147" s="163"/>
      <c r="CK147" s="163"/>
      <c r="CL147" s="81"/>
      <c r="CM147" s="26"/>
      <c r="CN147" s="26"/>
      <c r="CO147" s="326"/>
      <c r="CP147" s="326"/>
      <c r="CQ147" s="26"/>
      <c r="CR147" s="26"/>
      <c r="CS147" s="81"/>
      <c r="CT147" s="81"/>
      <c r="CU147" s="326"/>
      <c r="CV147" s="326"/>
      <c r="CW147" s="326"/>
      <c r="CX147" s="81"/>
      <c r="CY147" s="26"/>
      <c r="CZ147" s="26"/>
      <c r="DA147" s="326"/>
      <c r="DB147" s="81"/>
      <c r="DC147" s="26"/>
      <c r="DD147" s="26"/>
      <c r="DE147" s="326"/>
      <c r="DF147" s="326"/>
      <c r="DG147" s="26"/>
      <c r="DH147" s="26"/>
      <c r="DI147" s="326"/>
      <c r="DJ147" s="326"/>
      <c r="DK147" s="26"/>
      <c r="DL147" s="26"/>
      <c r="DM147" s="326"/>
      <c r="DN147" s="326"/>
      <c r="DO147" s="26"/>
      <c r="DP147" s="26"/>
      <c r="DQ147" s="326"/>
      <c r="DR147" s="326"/>
      <c r="DS147" s="26"/>
      <c r="DT147" s="26"/>
      <c r="DU147" s="326"/>
      <c r="DV147" s="326"/>
      <c r="DW147" s="26"/>
      <c r="DX147" s="26"/>
      <c r="DY147" s="326"/>
      <c r="DZ147" s="326"/>
      <c r="EA147" s="26"/>
      <c r="EB147" s="26"/>
      <c r="EC147" s="326"/>
      <c r="ED147" s="326"/>
      <c r="EE147" s="26"/>
      <c r="EF147" s="326"/>
      <c r="EG147" s="326"/>
      <c r="EH147" s="326"/>
      <c r="EI147" s="26"/>
      <c r="EJ147" s="326"/>
      <c r="EK147" s="326"/>
      <c r="EL147" s="326"/>
      <c r="EM147" s="26"/>
      <c r="EN147" s="326"/>
      <c r="EO147" s="326"/>
      <c r="EP147" s="326"/>
      <c r="EQ147" s="26"/>
      <c r="ER147" s="26"/>
      <c r="ES147" s="326"/>
      <c r="ET147" s="81"/>
      <c r="EU147" s="26"/>
      <c r="EV147" s="26"/>
      <c r="EW147" s="326"/>
      <c r="EX147" s="81"/>
      <c r="EY147" s="26"/>
      <c r="EZ147" s="26"/>
      <c r="FA147" s="326"/>
      <c r="FB147" s="326"/>
      <c r="FC147" s="26"/>
      <c r="FD147" s="26"/>
      <c r="FE147" s="326"/>
      <c r="FF147" s="81"/>
      <c r="FG147" s="26"/>
      <c r="FH147" s="326"/>
      <c r="FI147" s="326"/>
      <c r="FJ147" s="326"/>
      <c r="FK147" s="26"/>
      <c r="FL147" s="326"/>
      <c r="FM147" s="326"/>
      <c r="FN147" s="326"/>
      <c r="FO147" s="26"/>
      <c r="FP147" s="326"/>
      <c r="FQ147" s="326">
        <v>9201.4167200000011</v>
      </c>
      <c r="FR147" s="326">
        <v>9201.4167200000011</v>
      </c>
      <c r="FS147" s="26">
        <f>FR147/FQ147*100</f>
        <v>100</v>
      </c>
      <c r="FT147" s="326"/>
      <c r="FU147" s="326"/>
      <c r="FV147" s="326"/>
      <c r="FW147" s="26"/>
      <c r="FX147" s="326"/>
      <c r="FY147" s="326"/>
      <c r="FZ147" s="326"/>
      <c r="GA147" s="26"/>
      <c r="GB147" s="326"/>
      <c r="GC147" s="326"/>
      <c r="GD147" s="326"/>
      <c r="GE147" s="26"/>
      <c r="GF147" s="326"/>
      <c r="GG147" s="326"/>
      <c r="GH147" s="326"/>
      <c r="GI147" s="26"/>
      <c r="GJ147" s="326"/>
      <c r="GK147" s="326"/>
      <c r="GL147" s="326"/>
      <c r="GM147" s="26"/>
      <c r="GN147" s="326"/>
      <c r="GO147" s="326"/>
      <c r="GP147" s="326"/>
      <c r="GQ147" s="26"/>
      <c r="GR147" s="326"/>
      <c r="GS147" s="326"/>
      <c r="GT147" s="326"/>
      <c r="GU147" s="26"/>
      <c r="GV147" s="326"/>
      <c r="GW147" s="326">
        <v>120000</v>
      </c>
      <c r="GX147" s="326">
        <v>38799.52132</v>
      </c>
      <c r="GY147" s="26">
        <f t="shared" si="177"/>
        <v>32.332934433333335</v>
      </c>
      <c r="GZ147" s="326"/>
      <c r="HA147" s="326"/>
      <c r="HB147" s="326"/>
      <c r="HC147" s="26"/>
      <c r="HD147" s="326"/>
      <c r="HE147" s="326"/>
      <c r="HF147" s="326"/>
      <c r="HG147" s="26"/>
      <c r="HH147" s="326"/>
      <c r="HI147" s="326"/>
      <c r="HJ147" s="326"/>
      <c r="HK147" s="26"/>
      <c r="HL147" s="326"/>
      <c r="HM147" s="326"/>
      <c r="HN147" s="326"/>
      <c r="HO147" s="26"/>
      <c r="HP147" s="326"/>
      <c r="HQ147" s="326"/>
      <c r="HR147" s="326"/>
      <c r="HS147" s="26"/>
      <c r="HT147" s="326"/>
      <c r="HU147" s="326"/>
      <c r="HV147" s="326"/>
      <c r="HW147" s="26"/>
      <c r="HX147" s="326"/>
      <c r="HY147" s="326"/>
      <c r="HZ147" s="326"/>
      <c r="IA147" s="26"/>
      <c r="IB147" s="326"/>
      <c r="IC147" s="326"/>
      <c r="ID147" s="326"/>
      <c r="IE147" s="26"/>
      <c r="IF147" s="326"/>
      <c r="IG147" s="326"/>
      <c r="IH147" s="326"/>
      <c r="II147" s="26"/>
      <c r="IJ147" s="326"/>
      <c r="IK147" s="326"/>
      <c r="IL147" s="326"/>
      <c r="IM147" s="26"/>
      <c r="IN147" s="326"/>
      <c r="IO147" s="326"/>
      <c r="IP147" s="326"/>
      <c r="IQ147" s="26"/>
      <c r="IR147" s="326"/>
      <c r="IS147" s="326"/>
      <c r="IT147" s="326"/>
      <c r="IU147" s="26"/>
      <c r="IV147" s="326"/>
      <c r="IW147" s="326"/>
      <c r="IX147" s="326"/>
      <c r="IY147" s="26"/>
      <c r="IZ147" s="326"/>
      <c r="JA147" s="326"/>
      <c r="JB147" s="326"/>
      <c r="JC147" s="26"/>
      <c r="JD147" s="326"/>
      <c r="JE147" s="326"/>
      <c r="JF147" s="326"/>
      <c r="JG147" s="26"/>
      <c r="JH147" s="326"/>
      <c r="JI147" s="326"/>
      <c r="JJ147" s="326"/>
      <c r="JK147" s="26"/>
      <c r="JL147" s="326"/>
      <c r="JM147" s="326"/>
      <c r="JN147" s="326"/>
      <c r="JO147" s="26"/>
      <c r="JP147" s="326"/>
      <c r="JQ147" s="326"/>
      <c r="JR147" s="326"/>
      <c r="JS147" s="26"/>
      <c r="JT147" s="326"/>
      <c r="JU147" s="326"/>
      <c r="JV147" s="326"/>
      <c r="JW147" s="26"/>
      <c r="JX147" s="326"/>
      <c r="JY147" s="326"/>
      <c r="JZ147" s="326"/>
      <c r="KA147" s="26"/>
      <c r="KB147" s="326"/>
      <c r="KC147" s="326"/>
      <c r="KD147" s="326"/>
      <c r="KE147" s="26"/>
      <c r="KF147" s="326"/>
      <c r="KG147" s="326"/>
      <c r="KH147" s="326"/>
      <c r="KI147" s="26"/>
      <c r="KJ147" s="326"/>
      <c r="KK147" s="326"/>
      <c r="KL147" s="326"/>
      <c r="KM147" s="26"/>
      <c r="KN147" s="326"/>
      <c r="KO147" s="326"/>
      <c r="KP147" s="326"/>
      <c r="KQ147" s="26"/>
      <c r="KR147" s="326"/>
      <c r="KS147" s="326"/>
      <c r="KT147" s="326"/>
      <c r="KU147" s="26"/>
      <c r="KV147" s="326"/>
      <c r="KW147" s="326"/>
      <c r="KX147" s="326"/>
      <c r="KY147" s="26"/>
      <c r="KZ147" s="326"/>
      <c r="LA147" s="326"/>
      <c r="LB147" s="326"/>
      <c r="LC147" s="26"/>
      <c r="LD147" s="326"/>
      <c r="LE147" s="326"/>
      <c r="LF147" s="326"/>
      <c r="LG147" s="26"/>
      <c r="LH147" s="326"/>
      <c r="LI147" s="326"/>
      <c r="LJ147" s="326"/>
      <c r="LK147" s="26"/>
      <c r="LL147" s="326"/>
      <c r="LM147" s="326"/>
      <c r="LN147" s="326"/>
      <c r="LO147" s="26"/>
      <c r="LP147" s="326"/>
      <c r="LQ147" s="326"/>
      <c r="LR147" s="326"/>
      <c r="LS147" s="26"/>
      <c r="LT147" s="326"/>
      <c r="LU147" s="326"/>
      <c r="LV147" s="326"/>
      <c r="LW147" s="26"/>
      <c r="LX147" s="326"/>
      <c r="LY147" s="326"/>
      <c r="LZ147" s="326"/>
      <c r="MA147" s="26"/>
    </row>
    <row r="148" spans="1:339" s="18" customFormat="1" ht="31.5" x14ac:dyDescent="0.25">
      <c r="A148" s="148" t="s">
        <v>298</v>
      </c>
      <c r="B148" s="75">
        <f t="shared" si="238"/>
        <v>4476.7</v>
      </c>
      <c r="C148" s="75">
        <f t="shared" si="229"/>
        <v>22243.54998</v>
      </c>
      <c r="D148" s="75">
        <f t="shared" si="162"/>
        <v>20254.685979999998</v>
      </c>
      <c r="E148" s="75">
        <f t="shared" ref="E148:E211" si="239">DU148+DY148+EC148+FQ148+FU148+FY148+GC148+GG148+GK148+GO148+GS148+KW148+LA148+LE148+LI148+LM148+LQ148+LU148+LY148</f>
        <v>1988.864</v>
      </c>
      <c r="F148" s="75">
        <f t="shared" si="230"/>
        <v>16036.423129999999</v>
      </c>
      <c r="G148" s="29">
        <f>F148/C148*100</f>
        <v>72.094711250762316</v>
      </c>
      <c r="H148" s="75">
        <f>H149+H150</f>
        <v>0</v>
      </c>
      <c r="I148" s="75">
        <f>I149+I150</f>
        <v>0</v>
      </c>
      <c r="J148" s="75">
        <f>J149+J150</f>
        <v>0</v>
      </c>
      <c r="K148" s="75">
        <f>K149+K150</f>
        <v>0</v>
      </c>
      <c r="L148" s="75">
        <f t="shared" ref="L148" si="240">L149+L150</f>
        <v>500</v>
      </c>
      <c r="M148" s="75">
        <f t="shared" ref="M148:N148" si="241">M149+M150</f>
        <v>500</v>
      </c>
      <c r="N148" s="75">
        <f t="shared" si="241"/>
        <v>500</v>
      </c>
      <c r="O148" s="28">
        <f>N148/M148*100</f>
        <v>100</v>
      </c>
      <c r="P148" s="75">
        <f>P149+P150</f>
        <v>527</v>
      </c>
      <c r="Q148" s="75">
        <f>Q149+Q150</f>
        <v>527</v>
      </c>
      <c r="R148" s="75">
        <f>R149+R150</f>
        <v>365.18129999999996</v>
      </c>
      <c r="S148" s="28">
        <f>R148/Q148*100</f>
        <v>69.2943643263757</v>
      </c>
      <c r="T148" s="75">
        <f>T149+T150</f>
        <v>1150</v>
      </c>
      <c r="U148" s="75">
        <f>U149+U150</f>
        <v>1150</v>
      </c>
      <c r="V148" s="75">
        <f>V149+V150</f>
        <v>817.38336000000004</v>
      </c>
      <c r="W148" s="28">
        <f>V148/U148*100</f>
        <v>71.07681391304348</v>
      </c>
      <c r="X148" s="75">
        <f>X149+X150</f>
        <v>265</v>
      </c>
      <c r="Y148" s="75">
        <f>Y149+Y150</f>
        <v>265</v>
      </c>
      <c r="Z148" s="75">
        <f>Z149+Z150</f>
        <v>152.6515</v>
      </c>
      <c r="AA148" s="28">
        <f>Z148/Y148*100</f>
        <v>57.604339622641511</v>
      </c>
      <c r="AB148" s="75">
        <f>AB149+AB150</f>
        <v>0</v>
      </c>
      <c r="AC148" s="75">
        <f>AC149+AC150</f>
        <v>0</v>
      </c>
      <c r="AD148" s="75">
        <f>AD149+AD150</f>
        <v>0</v>
      </c>
      <c r="AE148" s="28"/>
      <c r="AF148" s="28"/>
      <c r="AG148" s="75">
        <f t="shared" ref="AG148:AM148" si="242">AG149+AG150</f>
        <v>0</v>
      </c>
      <c r="AH148" s="75">
        <f t="shared" si="242"/>
        <v>0</v>
      </c>
      <c r="AI148" s="75">
        <f t="shared" si="242"/>
        <v>0</v>
      </c>
      <c r="AJ148" s="75">
        <f t="shared" ref="AJ148" si="243">AJ149+AJ150</f>
        <v>0</v>
      </c>
      <c r="AK148" s="75">
        <f t="shared" si="242"/>
        <v>0</v>
      </c>
      <c r="AL148" s="75">
        <f t="shared" si="242"/>
        <v>0</v>
      </c>
      <c r="AM148" s="75">
        <f t="shared" si="242"/>
        <v>0</v>
      </c>
      <c r="AN148" s="75">
        <f>AN149+AN150</f>
        <v>0</v>
      </c>
      <c r="AO148" s="75">
        <f>AO149+AO150</f>
        <v>2060.0859799999998</v>
      </c>
      <c r="AP148" s="75">
        <f>AP149+AP150</f>
        <v>2060.0859799999998</v>
      </c>
      <c r="AQ148" s="28">
        <f>AP148/AO148*100</f>
        <v>100</v>
      </c>
      <c r="AR148" s="28"/>
      <c r="AS148" s="75">
        <f>AS149+AS150</f>
        <v>0</v>
      </c>
      <c r="AT148" s="75">
        <f>AT149+AT150</f>
        <v>0</v>
      </c>
      <c r="AU148" s="28"/>
      <c r="AV148" s="28"/>
      <c r="AW148" s="75">
        <f>AW149+AW150</f>
        <v>0</v>
      </c>
      <c r="AX148" s="75">
        <f>AX149+AX150</f>
        <v>0</v>
      </c>
      <c r="AY148" s="28"/>
      <c r="AZ148" s="28"/>
      <c r="BA148" s="75">
        <f>BA149+BA150</f>
        <v>0</v>
      </c>
      <c r="BB148" s="75">
        <f>BB149+BB150</f>
        <v>0</v>
      </c>
      <c r="BC148" s="28"/>
      <c r="BD148" s="28"/>
      <c r="BE148" s="75">
        <f>BE149+BE150</f>
        <v>0</v>
      </c>
      <c r="BF148" s="75">
        <f>BF149+BF150</f>
        <v>0</v>
      </c>
      <c r="BG148" s="28"/>
      <c r="BH148" s="75"/>
      <c r="BI148" s="75"/>
      <c r="BJ148" s="75"/>
      <c r="BK148" s="28"/>
      <c r="BL148" s="75">
        <f>BL149+BL150</f>
        <v>1284.7</v>
      </c>
      <c r="BM148" s="75">
        <f>BM149+BM150</f>
        <v>1284.7</v>
      </c>
      <c r="BN148" s="75">
        <f>BN149+BN150</f>
        <v>895.18209000000002</v>
      </c>
      <c r="BO148" s="28">
        <f>BN148/BM148*100</f>
        <v>69.680243636646694</v>
      </c>
      <c r="BP148" s="28"/>
      <c r="BQ148" s="75"/>
      <c r="BR148" s="75"/>
      <c r="BS148" s="28"/>
      <c r="BT148" s="28"/>
      <c r="BU148" s="75"/>
      <c r="BV148" s="75"/>
      <c r="BW148" s="28"/>
      <c r="BX148" s="28"/>
      <c r="BY148" s="75">
        <f>BY149+BY150</f>
        <v>0</v>
      </c>
      <c r="BZ148" s="75">
        <f>BZ149+BZ150</f>
        <v>0</v>
      </c>
      <c r="CA148" s="28"/>
      <c r="CB148" s="28"/>
      <c r="CC148" s="75">
        <f>CC149+CC150</f>
        <v>0</v>
      </c>
      <c r="CD148" s="75">
        <f>CD149+CD150</f>
        <v>0</v>
      </c>
      <c r="CE148" s="28"/>
      <c r="CF148" s="28"/>
      <c r="CG148" s="75">
        <f>CG149+CG150</f>
        <v>0</v>
      </c>
      <c r="CH148" s="75">
        <f>CH149+CH150</f>
        <v>0</v>
      </c>
      <c r="CI148" s="28"/>
      <c r="CJ148" s="75">
        <f>CJ149+CJ150</f>
        <v>0</v>
      </c>
      <c r="CK148" s="75">
        <f>CK149+CK150</f>
        <v>0</v>
      </c>
      <c r="CL148" s="75">
        <f>CL149+CL150</f>
        <v>0</v>
      </c>
      <c r="CM148" s="28"/>
      <c r="CN148" s="28"/>
      <c r="CO148" s="75">
        <f>CO149+CO150</f>
        <v>0</v>
      </c>
      <c r="CP148" s="75">
        <f>CP149+CP150</f>
        <v>0</v>
      </c>
      <c r="CQ148" s="28"/>
      <c r="CR148" s="28"/>
      <c r="CS148" s="75">
        <f>CS149+CS150</f>
        <v>0</v>
      </c>
      <c r="CT148" s="75">
        <f>CT149+CT150</f>
        <v>0</v>
      </c>
      <c r="CU148" s="165"/>
      <c r="CV148" s="165"/>
      <c r="CW148" s="75">
        <f>CW149+CW150</f>
        <v>0</v>
      </c>
      <c r="CX148" s="75">
        <f>CX149+CX150</f>
        <v>0</v>
      </c>
      <c r="CY148" s="28"/>
      <c r="CZ148" s="28"/>
      <c r="DA148" s="75">
        <f>DA149+DA150</f>
        <v>0</v>
      </c>
      <c r="DB148" s="75">
        <f>DB149+DB150</f>
        <v>0</v>
      </c>
      <c r="DC148" s="28"/>
      <c r="DD148" s="28"/>
      <c r="DE148" s="75">
        <f>DE149+DE150</f>
        <v>0</v>
      </c>
      <c r="DF148" s="75">
        <f>DF149+DF150</f>
        <v>0</v>
      </c>
      <c r="DG148" s="28"/>
      <c r="DH148" s="28"/>
      <c r="DI148" s="75"/>
      <c r="DJ148" s="75"/>
      <c r="DK148" s="28"/>
      <c r="DL148" s="28"/>
      <c r="DM148" s="75">
        <f>DM149+DM150</f>
        <v>634.4</v>
      </c>
      <c r="DN148" s="75">
        <f>DN149+DN150</f>
        <v>422.94168000000002</v>
      </c>
      <c r="DO148" s="28">
        <f>DN148/DM148*100</f>
        <v>66.667982345523342</v>
      </c>
      <c r="DP148" s="28"/>
      <c r="DQ148" s="75"/>
      <c r="DR148" s="75"/>
      <c r="DS148" s="28"/>
      <c r="DT148" s="28"/>
      <c r="DU148" s="75"/>
      <c r="DV148" s="75"/>
      <c r="DW148" s="28"/>
      <c r="DX148" s="28"/>
      <c r="DY148" s="75"/>
      <c r="DZ148" s="75"/>
      <c r="EA148" s="28"/>
      <c r="EB148" s="28"/>
      <c r="EC148" s="75"/>
      <c r="ED148" s="75"/>
      <c r="EE148" s="28"/>
      <c r="EF148" s="75">
        <f>EF149+EF150</f>
        <v>750</v>
      </c>
      <c r="EG148" s="75">
        <f>EG149+EG150</f>
        <v>750</v>
      </c>
      <c r="EH148" s="75">
        <f>EH149+EH150</f>
        <v>750</v>
      </c>
      <c r="EI148" s="28">
        <f>EH148/EG148*100</f>
        <v>100</v>
      </c>
      <c r="EJ148" s="75"/>
      <c r="EK148" s="75">
        <f>EK149+EK150</f>
        <v>0</v>
      </c>
      <c r="EL148" s="75">
        <f>EL149+EL150</f>
        <v>0</v>
      </c>
      <c r="EM148" s="28"/>
      <c r="EN148" s="75"/>
      <c r="EO148" s="75">
        <f>EO149+EO150</f>
        <v>0</v>
      </c>
      <c r="EP148" s="75">
        <f>EP149+EP150</f>
        <v>0</v>
      </c>
      <c r="EQ148" s="28"/>
      <c r="ER148" s="28"/>
      <c r="ES148" s="75">
        <f>ES149+ES150</f>
        <v>0</v>
      </c>
      <c r="ET148" s="75">
        <f>ET149+ET150</f>
        <v>0</v>
      </c>
      <c r="EU148" s="28"/>
      <c r="EV148" s="28"/>
      <c r="EW148" s="75">
        <f>EW149+EW150</f>
        <v>0</v>
      </c>
      <c r="EX148" s="75">
        <f>EX149+EX150</f>
        <v>0</v>
      </c>
      <c r="EY148" s="28"/>
      <c r="EZ148" s="28"/>
      <c r="FA148" s="75">
        <f>FA149+FA150</f>
        <v>2277</v>
      </c>
      <c r="FB148" s="75">
        <f>FB149+FB150</f>
        <v>2277</v>
      </c>
      <c r="FC148" s="28">
        <f>FB148/FA148*100</f>
        <v>100</v>
      </c>
      <c r="FD148" s="28"/>
      <c r="FE148" s="75">
        <f>FE149+FE150</f>
        <v>0</v>
      </c>
      <c r="FF148" s="75">
        <f>FF149+FF150</f>
        <v>0</v>
      </c>
      <c r="FG148" s="28"/>
      <c r="FH148" s="75"/>
      <c r="FI148" s="75">
        <f>FI149+FI150</f>
        <v>1094.4000000000001</v>
      </c>
      <c r="FJ148" s="75">
        <f>FJ149+FJ150</f>
        <v>661.51751999999999</v>
      </c>
      <c r="FK148" s="28">
        <f>FJ148/FI148*100</f>
        <v>60.445679824561395</v>
      </c>
      <c r="FL148" s="75"/>
      <c r="FM148" s="75">
        <f>FM149+FM150</f>
        <v>0</v>
      </c>
      <c r="FN148" s="75">
        <f>FN149+FN150</f>
        <v>0</v>
      </c>
      <c r="FO148" s="28"/>
      <c r="FP148" s="75"/>
      <c r="FQ148" s="75">
        <f>FQ149+FQ150</f>
        <v>0</v>
      </c>
      <c r="FR148" s="75">
        <f>FR149+FR150</f>
        <v>0</v>
      </c>
      <c r="FS148" s="28"/>
      <c r="FT148" s="75"/>
      <c r="FU148" s="75">
        <f>FU149+FU150</f>
        <v>170</v>
      </c>
      <c r="FV148" s="75">
        <f>FV149+FV150</f>
        <v>170</v>
      </c>
      <c r="FW148" s="28">
        <f t="shared" si="234"/>
        <v>100</v>
      </c>
      <c r="FX148" s="75"/>
      <c r="FY148" s="75"/>
      <c r="FZ148" s="75"/>
      <c r="GA148" s="28"/>
      <c r="GB148" s="75"/>
      <c r="GC148" s="75"/>
      <c r="GD148" s="75"/>
      <c r="GE148" s="28"/>
      <c r="GF148" s="75"/>
      <c r="GG148" s="75">
        <f>GG149+GG150</f>
        <v>0</v>
      </c>
      <c r="GH148" s="75">
        <f>GH149+GH150</f>
        <v>0</v>
      </c>
      <c r="GI148" s="28"/>
      <c r="GJ148" s="75"/>
      <c r="GK148" s="75">
        <f>GK149+GK150</f>
        <v>0</v>
      </c>
      <c r="GL148" s="75">
        <f>GL149+GL150</f>
        <v>0</v>
      </c>
      <c r="GM148" s="28"/>
      <c r="GN148" s="75"/>
      <c r="GO148" s="75"/>
      <c r="GP148" s="75"/>
      <c r="GQ148" s="28"/>
      <c r="GR148" s="75"/>
      <c r="GS148" s="75">
        <f>GS149+GS150</f>
        <v>0</v>
      </c>
      <c r="GT148" s="75">
        <f>GT149+GT150</f>
        <v>0</v>
      </c>
      <c r="GU148" s="28"/>
      <c r="GV148" s="75"/>
      <c r="GW148" s="75">
        <f>GW149+GW150</f>
        <v>0</v>
      </c>
      <c r="GX148" s="75">
        <f>GX149+GX150</f>
        <v>0</v>
      </c>
      <c r="GY148" s="28"/>
      <c r="GZ148" s="75"/>
      <c r="HA148" s="75">
        <f>HA149+HA150+HA151</f>
        <v>5000</v>
      </c>
      <c r="HB148" s="75">
        <f>HB149+HB150+HB151</f>
        <v>5000</v>
      </c>
      <c r="HC148" s="28">
        <f t="shared" ref="HC148:HC151" si="244">HB148/HA148*100</f>
        <v>100</v>
      </c>
      <c r="HD148" s="75"/>
      <c r="HE148" s="75">
        <f>HE149+HE150</f>
        <v>0</v>
      </c>
      <c r="HF148" s="75">
        <f>HF149+HF150</f>
        <v>0</v>
      </c>
      <c r="HG148" s="28"/>
      <c r="HH148" s="75"/>
      <c r="HI148" s="75">
        <f>HI149+HI150</f>
        <v>0</v>
      </c>
      <c r="HJ148" s="75">
        <f>HJ149+HJ150</f>
        <v>0</v>
      </c>
      <c r="HK148" s="28"/>
      <c r="HL148" s="75"/>
      <c r="HM148" s="75">
        <f>HM149+HM150</f>
        <v>0</v>
      </c>
      <c r="HN148" s="75">
        <f>HN149+HN150</f>
        <v>0</v>
      </c>
      <c r="HO148" s="28"/>
      <c r="HP148" s="75"/>
      <c r="HQ148" s="75">
        <f>HQ149+HQ150</f>
        <v>0</v>
      </c>
      <c r="HR148" s="75">
        <f>HR149+HR150</f>
        <v>0</v>
      </c>
      <c r="HS148" s="28"/>
      <c r="HT148" s="75"/>
      <c r="HU148" s="75">
        <f>HU149+HU150</f>
        <v>4061.1</v>
      </c>
      <c r="HV148" s="75">
        <f>HV149+HV150</f>
        <v>0</v>
      </c>
      <c r="HW148" s="28"/>
      <c r="HX148" s="75"/>
      <c r="HY148" s="75">
        <f>HY149+HY150</f>
        <v>0</v>
      </c>
      <c r="HZ148" s="75">
        <f>HZ149+HZ150</f>
        <v>0</v>
      </c>
      <c r="IA148" s="28"/>
      <c r="IB148" s="75"/>
      <c r="IC148" s="75">
        <f>IC149+IC150</f>
        <v>0</v>
      </c>
      <c r="ID148" s="75">
        <f>ID149+ID150</f>
        <v>0</v>
      </c>
      <c r="IE148" s="28"/>
      <c r="IF148" s="75"/>
      <c r="IG148" s="75">
        <f>IG149+IG150</f>
        <v>0</v>
      </c>
      <c r="IH148" s="75">
        <f>IH149+IH150</f>
        <v>0</v>
      </c>
      <c r="II148" s="28"/>
      <c r="IJ148" s="75"/>
      <c r="IK148" s="75">
        <f>IK149+IK150</f>
        <v>0</v>
      </c>
      <c r="IL148" s="75">
        <f>IL149+IL150</f>
        <v>0</v>
      </c>
      <c r="IM148" s="28"/>
      <c r="IN148" s="75"/>
      <c r="IO148" s="75">
        <f>IO149+IO150</f>
        <v>0</v>
      </c>
      <c r="IP148" s="75">
        <f>IP149+IP150</f>
        <v>0</v>
      </c>
      <c r="IQ148" s="28"/>
      <c r="IR148" s="75"/>
      <c r="IS148" s="75">
        <f>IS149+IS150</f>
        <v>0</v>
      </c>
      <c r="IT148" s="75">
        <f>IT149+IT150</f>
        <v>0</v>
      </c>
      <c r="IU148" s="28"/>
      <c r="IV148" s="75"/>
      <c r="IW148" s="75">
        <f>IW149+IW150</f>
        <v>0</v>
      </c>
      <c r="IX148" s="75">
        <f>IX149+IX150</f>
        <v>0</v>
      </c>
      <c r="IY148" s="28"/>
      <c r="IZ148" s="75"/>
      <c r="JA148" s="75">
        <f>JA149+JA150</f>
        <v>0</v>
      </c>
      <c r="JB148" s="75">
        <f>JB149+JB150</f>
        <v>0</v>
      </c>
      <c r="JC148" s="28"/>
      <c r="JD148" s="75"/>
      <c r="JE148" s="75">
        <f>JE149+JE150</f>
        <v>338.6</v>
      </c>
      <c r="JF148" s="75">
        <f>JF149+JF150</f>
        <v>145.6157</v>
      </c>
      <c r="JG148" s="28">
        <f t="shared" ref="JG148:JG149" si="245">JF148/JE148*100</f>
        <v>43.005227406969873</v>
      </c>
      <c r="JH148" s="75"/>
      <c r="JI148" s="75">
        <f>JI149+JI150</f>
        <v>0</v>
      </c>
      <c r="JJ148" s="75">
        <f>JJ149+JJ150</f>
        <v>0</v>
      </c>
      <c r="JK148" s="28"/>
      <c r="JL148" s="75"/>
      <c r="JM148" s="75">
        <f>JM149+JM150</f>
        <v>0</v>
      </c>
      <c r="JN148" s="75">
        <f>JN149+JN150</f>
        <v>0</v>
      </c>
      <c r="JO148" s="28"/>
      <c r="JP148" s="75"/>
      <c r="JQ148" s="75">
        <f>JQ149+JQ150</f>
        <v>0</v>
      </c>
      <c r="JR148" s="75">
        <f>JR149+JR150</f>
        <v>0</v>
      </c>
      <c r="JS148" s="28"/>
      <c r="JT148" s="75"/>
      <c r="JU148" s="75">
        <f>JU149+JU150</f>
        <v>0</v>
      </c>
      <c r="JV148" s="75">
        <f>JV149+JV150</f>
        <v>0</v>
      </c>
      <c r="JW148" s="28"/>
      <c r="JX148" s="75"/>
      <c r="JY148" s="75">
        <f>JY149+JY150</f>
        <v>0</v>
      </c>
      <c r="JZ148" s="75">
        <f>JZ149+JZ150</f>
        <v>0</v>
      </c>
      <c r="KA148" s="28"/>
      <c r="KB148" s="75"/>
      <c r="KC148" s="75">
        <f>KC149+KC150</f>
        <v>312.39999999999998</v>
      </c>
      <c r="KD148" s="75">
        <f>KD149+KD150</f>
        <v>0</v>
      </c>
      <c r="KE148" s="28"/>
      <c r="KF148" s="75"/>
      <c r="KG148" s="75"/>
      <c r="KH148" s="75">
        <f>KH149+KH150</f>
        <v>0</v>
      </c>
      <c r="KI148" s="28"/>
      <c r="KJ148" s="75"/>
      <c r="KK148" s="75">
        <f>KK149+KK150</f>
        <v>0</v>
      </c>
      <c r="KL148" s="75">
        <f>KL149+KL150</f>
        <v>0</v>
      </c>
      <c r="KM148" s="28"/>
      <c r="KN148" s="75"/>
      <c r="KO148" s="75"/>
      <c r="KP148" s="75">
        <f>KP149+KP150</f>
        <v>0</v>
      </c>
      <c r="KQ148" s="28"/>
      <c r="KR148" s="75"/>
      <c r="KS148" s="75">
        <f>KS149+KS150</f>
        <v>0</v>
      </c>
      <c r="KT148" s="75">
        <f>KT149+KT150</f>
        <v>0</v>
      </c>
      <c r="KU148" s="28"/>
      <c r="KV148" s="75"/>
      <c r="KW148" s="75">
        <f>KW149+KW150</f>
        <v>59.863999999999997</v>
      </c>
      <c r="KX148" s="75">
        <f>KX149+KX150</f>
        <v>59.863999999999997</v>
      </c>
      <c r="KY148" s="28">
        <f t="shared" ref="KY148:KY153" si="246">KX148/KW148*100</f>
        <v>100</v>
      </c>
      <c r="KZ148" s="75"/>
      <c r="LA148" s="75">
        <f>LA149+LA150</f>
        <v>307.5</v>
      </c>
      <c r="LB148" s="75">
        <f>LB149+LB150</f>
        <v>307.5</v>
      </c>
      <c r="LC148" s="28">
        <f t="shared" si="237"/>
        <v>100</v>
      </c>
      <c r="LD148" s="75"/>
      <c r="LE148" s="75"/>
      <c r="LF148" s="75"/>
      <c r="LG148" s="28"/>
      <c r="LH148" s="75"/>
      <c r="LI148" s="75">
        <f>LI149+LI150</f>
        <v>0</v>
      </c>
      <c r="LJ148" s="75">
        <f>LJ149+LJ150</f>
        <v>0</v>
      </c>
      <c r="LK148" s="28"/>
      <c r="LL148" s="75"/>
      <c r="LM148" s="75">
        <f>LM149+LM150</f>
        <v>1451.5</v>
      </c>
      <c r="LN148" s="75">
        <f>LN149+LN150</f>
        <v>1451.5</v>
      </c>
      <c r="LO148" s="28">
        <f>LN148/LM148*100</f>
        <v>100</v>
      </c>
      <c r="LP148" s="75"/>
      <c r="LQ148" s="75">
        <f>LQ149+LQ150</f>
        <v>0</v>
      </c>
      <c r="LR148" s="75">
        <f>LR149+LR150</f>
        <v>0</v>
      </c>
      <c r="LS148" s="28"/>
      <c r="LT148" s="75"/>
      <c r="LU148" s="75">
        <f>LU149+LU150</f>
        <v>0</v>
      </c>
      <c r="LV148" s="75">
        <f>LV149+LV150</f>
        <v>0</v>
      </c>
      <c r="LW148" s="28"/>
      <c r="LX148" s="75"/>
      <c r="LY148" s="75">
        <f>LY149+LY150</f>
        <v>0</v>
      </c>
      <c r="LZ148" s="75">
        <f>LZ149+LZ150</f>
        <v>0</v>
      </c>
      <c r="MA148" s="28"/>
    </row>
    <row r="149" spans="1:339" ht="31.5" x14ac:dyDescent="0.25">
      <c r="A149" s="22" t="s">
        <v>233</v>
      </c>
      <c r="B149" s="30">
        <f t="shared" si="238"/>
        <v>4476.7</v>
      </c>
      <c r="C149" s="30">
        <f t="shared" si="229"/>
        <v>17243.549979999996</v>
      </c>
      <c r="D149" s="30">
        <f t="shared" si="162"/>
        <v>15254.685979999998</v>
      </c>
      <c r="E149" s="30">
        <f t="shared" si="239"/>
        <v>1988.864</v>
      </c>
      <c r="F149" s="30">
        <f t="shared" si="230"/>
        <v>11036.423129999999</v>
      </c>
      <c r="G149" s="27">
        <f>F149/C149*100</f>
        <v>64.003196225838892</v>
      </c>
      <c r="H149" s="27"/>
      <c r="I149" s="27"/>
      <c r="J149" s="27"/>
      <c r="K149" s="27"/>
      <c r="L149" s="27">
        <v>500</v>
      </c>
      <c r="M149" s="27">
        <v>500</v>
      </c>
      <c r="N149" s="27">
        <v>500</v>
      </c>
      <c r="O149" s="26">
        <f>N149/M149*100</f>
        <v>100</v>
      </c>
      <c r="P149" s="27">
        <v>527</v>
      </c>
      <c r="Q149" s="242">
        <v>527</v>
      </c>
      <c r="R149" s="242">
        <v>365.18129999999996</v>
      </c>
      <c r="S149" s="26">
        <f>R149/Q149*100</f>
        <v>69.2943643263757</v>
      </c>
      <c r="T149" s="254">
        <v>1150</v>
      </c>
      <c r="U149" s="279">
        <v>1150</v>
      </c>
      <c r="V149" s="279">
        <v>817.38336000000004</v>
      </c>
      <c r="W149" s="26">
        <f>V149/U149*100</f>
        <v>71.07681391304348</v>
      </c>
      <c r="X149" s="292">
        <v>265</v>
      </c>
      <c r="Y149" s="315">
        <v>265</v>
      </c>
      <c r="Z149" s="315">
        <v>152.6515</v>
      </c>
      <c r="AA149" s="26">
        <f>Z149/Y149*100</f>
        <v>57.604339622641511</v>
      </c>
      <c r="AB149" s="163"/>
      <c r="AC149" s="163"/>
      <c r="AD149" s="163"/>
      <c r="AE149" s="26"/>
      <c r="AF149" s="26"/>
      <c r="AG149" s="27"/>
      <c r="AH149" s="27"/>
      <c r="AI149" s="26"/>
      <c r="AJ149" s="27"/>
      <c r="AK149" s="27"/>
      <c r="AL149" s="27"/>
      <c r="AM149" s="26"/>
      <c r="AN149" s="326"/>
      <c r="AO149" s="326">
        <v>2060.0859799999998</v>
      </c>
      <c r="AP149" s="326">
        <v>2060.0859799999998</v>
      </c>
      <c r="AQ149" s="26">
        <f>AP149/AO149*100</f>
        <v>100</v>
      </c>
      <c r="AR149" s="26"/>
      <c r="AS149" s="326"/>
      <c r="AT149" s="27"/>
      <c r="AU149" s="26"/>
      <c r="AV149" s="26"/>
      <c r="AW149" s="326"/>
      <c r="AX149" s="27"/>
      <c r="AY149" s="26"/>
      <c r="AZ149" s="26"/>
      <c r="BA149" s="326"/>
      <c r="BB149" s="167"/>
      <c r="BC149" s="26"/>
      <c r="BD149" s="26"/>
      <c r="BE149" s="326"/>
      <c r="BF149" s="27"/>
      <c r="BG149" s="26"/>
      <c r="BH149" s="326"/>
      <c r="BI149" s="326"/>
      <c r="BJ149" s="27"/>
      <c r="BK149" s="26"/>
      <c r="BL149" s="326">
        <v>1284.7</v>
      </c>
      <c r="BM149" s="326">
        <v>1284.7</v>
      </c>
      <c r="BN149" s="326">
        <v>895.18209000000002</v>
      </c>
      <c r="BO149" s="26">
        <f>BN149/BM149*100</f>
        <v>69.680243636646694</v>
      </c>
      <c r="BP149" s="26"/>
      <c r="BQ149" s="326"/>
      <c r="BR149" s="27"/>
      <c r="BS149" s="26"/>
      <c r="BT149" s="26"/>
      <c r="BU149" s="326"/>
      <c r="BV149" s="27"/>
      <c r="BW149" s="26"/>
      <c r="BX149" s="26"/>
      <c r="BY149" s="326"/>
      <c r="BZ149" s="27"/>
      <c r="CA149" s="26"/>
      <c r="CB149" s="26"/>
      <c r="CC149" s="326"/>
      <c r="CD149" s="27"/>
      <c r="CE149" s="26"/>
      <c r="CF149" s="26"/>
      <c r="CG149" s="326"/>
      <c r="CH149" s="27"/>
      <c r="CI149" s="26"/>
      <c r="CJ149" s="163"/>
      <c r="CK149" s="163"/>
      <c r="CL149" s="27"/>
      <c r="CM149" s="26"/>
      <c r="CN149" s="26"/>
      <c r="CO149" s="326"/>
      <c r="CP149" s="27"/>
      <c r="CQ149" s="26"/>
      <c r="CR149" s="26"/>
      <c r="CS149" s="326"/>
      <c r="CT149" s="27"/>
      <c r="CU149" s="326"/>
      <c r="CV149" s="326"/>
      <c r="CW149" s="326"/>
      <c r="CX149" s="27"/>
      <c r="CY149" s="26"/>
      <c r="CZ149" s="26"/>
      <c r="DA149" s="326"/>
      <c r="DB149" s="27"/>
      <c r="DC149" s="26"/>
      <c r="DD149" s="26"/>
      <c r="DE149" s="326"/>
      <c r="DF149" s="27"/>
      <c r="DG149" s="26"/>
      <c r="DH149" s="26"/>
      <c r="DI149" s="326"/>
      <c r="DJ149" s="27"/>
      <c r="DK149" s="26"/>
      <c r="DL149" s="26"/>
      <c r="DM149" s="326">
        <v>634.4</v>
      </c>
      <c r="DN149" s="326">
        <v>422.94168000000002</v>
      </c>
      <c r="DO149" s="26">
        <f>DN149/DM149*100</f>
        <v>66.667982345523342</v>
      </c>
      <c r="DP149" s="26"/>
      <c r="DQ149" s="326"/>
      <c r="DR149" s="326"/>
      <c r="DS149" s="26"/>
      <c r="DT149" s="26"/>
      <c r="DU149" s="326"/>
      <c r="DV149" s="326"/>
      <c r="DW149" s="26"/>
      <c r="DX149" s="26"/>
      <c r="DY149" s="326"/>
      <c r="DZ149" s="326"/>
      <c r="EA149" s="26"/>
      <c r="EB149" s="26"/>
      <c r="EC149" s="326"/>
      <c r="ED149" s="326"/>
      <c r="EE149" s="26"/>
      <c r="EF149" s="326">
        <v>750</v>
      </c>
      <c r="EG149" s="326">
        <v>750</v>
      </c>
      <c r="EH149" s="326">
        <v>750</v>
      </c>
      <c r="EI149" s="26">
        <f>EH149/EG149*100</f>
        <v>100</v>
      </c>
      <c r="EJ149" s="326"/>
      <c r="EK149" s="326"/>
      <c r="EL149" s="326">
        <v>0</v>
      </c>
      <c r="EM149" s="26"/>
      <c r="EN149" s="326"/>
      <c r="EO149" s="326"/>
      <c r="EP149" s="326">
        <v>0</v>
      </c>
      <c r="EQ149" s="26"/>
      <c r="ER149" s="26"/>
      <c r="ES149" s="326"/>
      <c r="ET149" s="27"/>
      <c r="EU149" s="26"/>
      <c r="EV149" s="26"/>
      <c r="EW149" s="326"/>
      <c r="EX149" s="27"/>
      <c r="EY149" s="26"/>
      <c r="EZ149" s="26"/>
      <c r="FA149" s="326">
        <v>2277</v>
      </c>
      <c r="FB149" s="326">
        <v>2277</v>
      </c>
      <c r="FC149" s="26">
        <f>FB149/FA149*100</f>
        <v>100</v>
      </c>
      <c r="FD149" s="26"/>
      <c r="FE149" s="326"/>
      <c r="FF149" s="27"/>
      <c r="FG149" s="26"/>
      <c r="FH149" s="326"/>
      <c r="FI149" s="326">
        <v>1094.4000000000001</v>
      </c>
      <c r="FJ149" s="326">
        <v>661.51751999999999</v>
      </c>
      <c r="FK149" s="26">
        <f>FJ149/FI149*100</f>
        <v>60.445679824561395</v>
      </c>
      <c r="FL149" s="326"/>
      <c r="FM149" s="326"/>
      <c r="FN149" s="326"/>
      <c r="FO149" s="26"/>
      <c r="FP149" s="326"/>
      <c r="FQ149" s="326"/>
      <c r="FR149" s="326"/>
      <c r="FS149" s="26"/>
      <c r="FT149" s="326"/>
      <c r="FU149" s="326">
        <v>170</v>
      </c>
      <c r="FV149" s="326">
        <v>170</v>
      </c>
      <c r="FW149" s="26">
        <f t="shared" si="234"/>
        <v>100</v>
      </c>
      <c r="FX149" s="326"/>
      <c r="FY149" s="326"/>
      <c r="FZ149" s="326"/>
      <c r="GA149" s="26"/>
      <c r="GB149" s="326"/>
      <c r="GC149" s="326"/>
      <c r="GD149" s="326"/>
      <c r="GE149" s="26"/>
      <c r="GF149" s="326"/>
      <c r="GG149" s="326"/>
      <c r="GH149" s="326"/>
      <c r="GI149" s="26"/>
      <c r="GJ149" s="326"/>
      <c r="GK149" s="326"/>
      <c r="GL149" s="326"/>
      <c r="GM149" s="26"/>
      <c r="GN149" s="326"/>
      <c r="GO149" s="326"/>
      <c r="GP149" s="326"/>
      <c r="GQ149" s="26"/>
      <c r="GR149" s="326"/>
      <c r="GS149" s="326"/>
      <c r="GT149" s="326"/>
      <c r="GU149" s="26"/>
      <c r="GV149" s="326"/>
      <c r="GW149" s="326"/>
      <c r="GX149" s="326"/>
      <c r="GY149" s="26"/>
      <c r="GZ149" s="326"/>
      <c r="HA149" s="326"/>
      <c r="HB149" s="326"/>
      <c r="HC149" s="26"/>
      <c r="HD149" s="326"/>
      <c r="HE149" s="326"/>
      <c r="HF149" s="326"/>
      <c r="HG149" s="26"/>
      <c r="HH149" s="326"/>
      <c r="HI149" s="326"/>
      <c r="HJ149" s="326"/>
      <c r="HK149" s="26"/>
      <c r="HL149" s="326"/>
      <c r="HM149" s="326"/>
      <c r="HN149" s="326"/>
      <c r="HO149" s="26"/>
      <c r="HP149" s="326"/>
      <c r="HQ149" s="326"/>
      <c r="HR149" s="326"/>
      <c r="HS149" s="26"/>
      <c r="HT149" s="326"/>
      <c r="HU149" s="326">
        <v>4061.1</v>
      </c>
      <c r="HV149" s="326"/>
      <c r="HW149" s="26"/>
      <c r="HX149" s="326"/>
      <c r="HY149" s="326"/>
      <c r="HZ149" s="326"/>
      <c r="IA149" s="26"/>
      <c r="IB149" s="326"/>
      <c r="IC149" s="326"/>
      <c r="ID149" s="326"/>
      <c r="IE149" s="26"/>
      <c r="IF149" s="326"/>
      <c r="IG149" s="326"/>
      <c r="IH149" s="326"/>
      <c r="II149" s="26"/>
      <c r="IJ149" s="326"/>
      <c r="IK149" s="326"/>
      <c r="IL149" s="326"/>
      <c r="IM149" s="26"/>
      <c r="IN149" s="326"/>
      <c r="IO149" s="326"/>
      <c r="IP149" s="326"/>
      <c r="IQ149" s="26"/>
      <c r="IR149" s="326"/>
      <c r="IS149" s="326"/>
      <c r="IT149" s="326"/>
      <c r="IU149" s="26"/>
      <c r="IV149" s="326"/>
      <c r="IW149" s="326"/>
      <c r="IX149" s="326"/>
      <c r="IY149" s="26"/>
      <c r="IZ149" s="326"/>
      <c r="JA149" s="326"/>
      <c r="JB149" s="326"/>
      <c r="JC149" s="26"/>
      <c r="JD149" s="326"/>
      <c r="JE149" s="326">
        <v>338.6</v>
      </c>
      <c r="JF149" s="326">
        <v>145.6157</v>
      </c>
      <c r="JG149" s="26">
        <f t="shared" si="245"/>
        <v>43.005227406969873</v>
      </c>
      <c r="JH149" s="326"/>
      <c r="JI149" s="326"/>
      <c r="JJ149" s="326"/>
      <c r="JK149" s="26"/>
      <c r="JL149" s="326"/>
      <c r="JM149" s="326"/>
      <c r="JN149" s="326"/>
      <c r="JO149" s="26"/>
      <c r="JP149" s="326"/>
      <c r="JQ149" s="326"/>
      <c r="JR149" s="326"/>
      <c r="JS149" s="26"/>
      <c r="JT149" s="326"/>
      <c r="JU149" s="326"/>
      <c r="JV149" s="326"/>
      <c r="JW149" s="26"/>
      <c r="JX149" s="326"/>
      <c r="JY149" s="326"/>
      <c r="JZ149" s="326"/>
      <c r="KA149" s="26"/>
      <c r="KB149" s="326"/>
      <c r="KC149" s="326">
        <v>312.39999999999998</v>
      </c>
      <c r="KD149" s="326"/>
      <c r="KE149" s="26"/>
      <c r="KF149" s="326"/>
      <c r="KG149" s="326"/>
      <c r="KH149" s="326"/>
      <c r="KI149" s="26"/>
      <c r="KJ149" s="326"/>
      <c r="KK149" s="326"/>
      <c r="KL149" s="326"/>
      <c r="KM149" s="26"/>
      <c r="KN149" s="326"/>
      <c r="KO149" s="326"/>
      <c r="KP149" s="326"/>
      <c r="KQ149" s="26"/>
      <c r="KR149" s="326"/>
      <c r="KS149" s="326"/>
      <c r="KT149" s="326"/>
      <c r="KU149" s="26"/>
      <c r="KV149" s="326"/>
      <c r="KW149" s="326">
        <v>59.863999999999997</v>
      </c>
      <c r="KX149" s="326">
        <v>59.863999999999997</v>
      </c>
      <c r="KY149" s="26">
        <f t="shared" si="246"/>
        <v>100</v>
      </c>
      <c r="KZ149" s="326"/>
      <c r="LA149" s="326">
        <v>307.5</v>
      </c>
      <c r="LB149" s="326">
        <v>307.5</v>
      </c>
      <c r="LC149" s="26">
        <f t="shared" si="237"/>
        <v>100</v>
      </c>
      <c r="LD149" s="326"/>
      <c r="LE149" s="326"/>
      <c r="LF149" s="326"/>
      <c r="LG149" s="26"/>
      <c r="LH149" s="326"/>
      <c r="LI149" s="326"/>
      <c r="LJ149" s="326"/>
      <c r="LK149" s="26"/>
      <c r="LL149" s="326"/>
      <c r="LM149" s="326">
        <v>1451.5</v>
      </c>
      <c r="LN149" s="326">
        <v>1451.5</v>
      </c>
      <c r="LO149" s="26">
        <f>LN149/LM149*100</f>
        <v>100</v>
      </c>
      <c r="LP149" s="326"/>
      <c r="LQ149" s="326"/>
      <c r="LR149" s="326"/>
      <c r="LS149" s="26"/>
      <c r="LT149" s="326"/>
      <c r="LU149" s="326"/>
      <c r="LV149" s="326"/>
      <c r="LW149" s="26"/>
      <c r="LX149" s="326"/>
      <c r="LY149" s="326"/>
      <c r="LZ149" s="326"/>
      <c r="MA149" s="26"/>
    </row>
    <row r="150" spans="1:339" ht="15.75" x14ac:dyDescent="0.25">
      <c r="A150" s="22" t="s">
        <v>297</v>
      </c>
      <c r="B150" s="30">
        <f t="shared" si="238"/>
        <v>0</v>
      </c>
      <c r="C150" s="30">
        <f t="shared" si="229"/>
        <v>0</v>
      </c>
      <c r="D150" s="30">
        <f t="shared" si="162"/>
        <v>0</v>
      </c>
      <c r="E150" s="30">
        <f t="shared" si="239"/>
        <v>0</v>
      </c>
      <c r="F150" s="30">
        <f t="shared" si="230"/>
        <v>0</v>
      </c>
      <c r="G150" s="27"/>
      <c r="H150" s="30"/>
      <c r="I150" s="30"/>
      <c r="J150" s="30"/>
      <c r="K150" s="30"/>
      <c r="L150" s="111"/>
      <c r="M150" s="111"/>
      <c r="N150" s="111"/>
      <c r="O150" s="111"/>
      <c r="P150" s="111"/>
      <c r="Q150" s="111"/>
      <c r="R150" s="111"/>
      <c r="S150" s="26"/>
      <c r="T150" s="81"/>
      <c r="U150" s="81"/>
      <c r="V150" s="81"/>
      <c r="W150" s="26"/>
      <c r="X150" s="81"/>
      <c r="Y150" s="81"/>
      <c r="Z150" s="81"/>
      <c r="AA150" s="26"/>
      <c r="AB150" s="81"/>
      <c r="AC150" s="81"/>
      <c r="AD150" s="81"/>
      <c r="AE150" s="26"/>
      <c r="AF150" s="26"/>
      <c r="AG150" s="111"/>
      <c r="AH150" s="111"/>
      <c r="AI150" s="111"/>
      <c r="AJ150" s="111"/>
      <c r="AK150" s="111"/>
      <c r="AL150" s="111"/>
      <c r="AM150" s="111"/>
      <c r="AN150" s="81"/>
      <c r="AO150" s="81"/>
      <c r="AP150" s="81"/>
      <c r="AQ150" s="26"/>
      <c r="AR150" s="26"/>
      <c r="AS150" s="81"/>
      <c r="AT150" s="81"/>
      <c r="AU150" s="26"/>
      <c r="AV150" s="26"/>
      <c r="AW150" s="81"/>
      <c r="AX150" s="81"/>
      <c r="AY150" s="26"/>
      <c r="AZ150" s="26"/>
      <c r="BA150" s="81"/>
      <c r="BB150" s="81"/>
      <c r="BC150" s="26"/>
      <c r="BD150" s="26"/>
      <c r="BE150" s="81"/>
      <c r="BF150" s="81"/>
      <c r="BG150" s="26"/>
      <c r="BH150" s="81"/>
      <c r="BI150" s="81"/>
      <c r="BJ150" s="81"/>
      <c r="BK150" s="26"/>
      <c r="BL150" s="81"/>
      <c r="BM150" s="81"/>
      <c r="BN150" s="81"/>
      <c r="BO150" s="26"/>
      <c r="BP150" s="26"/>
      <c r="BQ150" s="81"/>
      <c r="BR150" s="81"/>
      <c r="BS150" s="26"/>
      <c r="BT150" s="26"/>
      <c r="BU150" s="81"/>
      <c r="BV150" s="81"/>
      <c r="BW150" s="26"/>
      <c r="BX150" s="26"/>
      <c r="BY150" s="81"/>
      <c r="BZ150" s="81"/>
      <c r="CA150" s="26"/>
      <c r="CB150" s="26"/>
      <c r="CC150" s="81"/>
      <c r="CD150" s="81"/>
      <c r="CE150" s="26"/>
      <c r="CF150" s="26"/>
      <c r="CG150" s="81"/>
      <c r="CH150" s="81"/>
      <c r="CI150" s="26"/>
      <c r="CJ150" s="81"/>
      <c r="CK150" s="81"/>
      <c r="CL150" s="81"/>
      <c r="CM150" s="26"/>
      <c r="CN150" s="26"/>
      <c r="CO150" s="81"/>
      <c r="CP150" s="81"/>
      <c r="CQ150" s="26"/>
      <c r="CR150" s="26"/>
      <c r="CS150" s="81"/>
      <c r="CT150" s="81"/>
      <c r="CU150" s="326"/>
      <c r="CV150" s="326"/>
      <c r="CW150" s="81"/>
      <c r="CX150" s="81"/>
      <c r="CY150" s="26"/>
      <c r="CZ150" s="26"/>
      <c r="DA150" s="81"/>
      <c r="DB150" s="81"/>
      <c r="DC150" s="26"/>
      <c r="DD150" s="26"/>
      <c r="DE150" s="81"/>
      <c r="DF150" s="81"/>
      <c r="DG150" s="26"/>
      <c r="DH150" s="26"/>
      <c r="DI150" s="81"/>
      <c r="DJ150" s="81"/>
      <c r="DK150" s="26"/>
      <c r="DL150" s="26"/>
      <c r="DM150" s="81"/>
      <c r="DN150" s="81"/>
      <c r="DO150" s="26"/>
      <c r="DP150" s="26"/>
      <c r="DQ150" s="81"/>
      <c r="DR150" s="81"/>
      <c r="DS150" s="26"/>
      <c r="DT150" s="26"/>
      <c r="DU150" s="81"/>
      <c r="DV150" s="81"/>
      <c r="DW150" s="26"/>
      <c r="DX150" s="26"/>
      <c r="DY150" s="81"/>
      <c r="DZ150" s="81"/>
      <c r="EA150" s="26"/>
      <c r="EB150" s="26"/>
      <c r="EC150" s="81"/>
      <c r="ED150" s="81"/>
      <c r="EE150" s="26"/>
      <c r="EF150" s="81"/>
      <c r="EG150" s="81"/>
      <c r="EH150" s="81"/>
      <c r="EI150" s="26"/>
      <c r="EJ150" s="81"/>
      <c r="EK150" s="81"/>
      <c r="EL150" s="81"/>
      <c r="EM150" s="26"/>
      <c r="EN150" s="81"/>
      <c r="EO150" s="81"/>
      <c r="EP150" s="81"/>
      <c r="EQ150" s="26"/>
      <c r="ER150" s="26"/>
      <c r="ES150" s="81"/>
      <c r="ET150" s="81"/>
      <c r="EU150" s="26"/>
      <c r="EV150" s="26"/>
      <c r="EW150" s="81"/>
      <c r="EX150" s="81"/>
      <c r="EY150" s="26"/>
      <c r="EZ150" s="26"/>
      <c r="FA150" s="81"/>
      <c r="FB150" s="81"/>
      <c r="FC150" s="26"/>
      <c r="FD150" s="26"/>
      <c r="FE150" s="81"/>
      <c r="FF150" s="81"/>
      <c r="FG150" s="26"/>
      <c r="FH150" s="81"/>
      <c r="FI150" s="81"/>
      <c r="FJ150" s="81"/>
      <c r="FK150" s="26"/>
      <c r="FL150" s="81"/>
      <c r="FM150" s="81"/>
      <c r="FN150" s="81"/>
      <c r="FO150" s="26"/>
      <c r="FP150" s="81"/>
      <c r="FQ150" s="81"/>
      <c r="FR150" s="81"/>
      <c r="FS150" s="26"/>
      <c r="FT150" s="81"/>
      <c r="FU150" s="81"/>
      <c r="FV150" s="81"/>
      <c r="FW150" s="26"/>
      <c r="FX150" s="81"/>
      <c r="FY150" s="81"/>
      <c r="FZ150" s="81"/>
      <c r="GA150" s="26"/>
      <c r="GB150" s="81"/>
      <c r="GC150" s="81"/>
      <c r="GD150" s="81"/>
      <c r="GE150" s="26"/>
      <c r="GF150" s="81"/>
      <c r="GG150" s="81"/>
      <c r="GH150" s="81"/>
      <c r="GI150" s="26"/>
      <c r="GJ150" s="81"/>
      <c r="GK150" s="81"/>
      <c r="GL150" s="81"/>
      <c r="GM150" s="26"/>
      <c r="GN150" s="81"/>
      <c r="GO150" s="81"/>
      <c r="GP150" s="81"/>
      <c r="GQ150" s="26"/>
      <c r="GR150" s="81"/>
      <c r="GS150" s="81"/>
      <c r="GT150" s="81"/>
      <c r="GU150" s="26"/>
      <c r="GV150" s="81"/>
      <c r="GW150" s="81"/>
      <c r="GX150" s="81"/>
      <c r="GY150" s="26"/>
      <c r="GZ150" s="81"/>
      <c r="HA150" s="81"/>
      <c r="HB150" s="81"/>
      <c r="HC150" s="26"/>
      <c r="HD150" s="81"/>
      <c r="HE150" s="81"/>
      <c r="HF150" s="81"/>
      <c r="HG150" s="26"/>
      <c r="HH150" s="81"/>
      <c r="HI150" s="81"/>
      <c r="HJ150" s="81"/>
      <c r="HK150" s="26"/>
      <c r="HL150" s="81"/>
      <c r="HM150" s="81"/>
      <c r="HN150" s="81"/>
      <c r="HO150" s="26"/>
      <c r="HP150" s="81"/>
      <c r="HQ150" s="81"/>
      <c r="HR150" s="81"/>
      <c r="HS150" s="26"/>
      <c r="HT150" s="81"/>
      <c r="HU150" s="81"/>
      <c r="HV150" s="81"/>
      <c r="HW150" s="26"/>
      <c r="HX150" s="81"/>
      <c r="HY150" s="81"/>
      <c r="HZ150" s="81"/>
      <c r="IA150" s="26"/>
      <c r="IB150" s="81"/>
      <c r="IC150" s="81"/>
      <c r="ID150" s="81"/>
      <c r="IE150" s="26"/>
      <c r="IF150" s="81"/>
      <c r="IG150" s="81"/>
      <c r="IH150" s="81"/>
      <c r="II150" s="26"/>
      <c r="IJ150" s="81"/>
      <c r="IK150" s="81"/>
      <c r="IL150" s="81"/>
      <c r="IM150" s="26"/>
      <c r="IN150" s="81"/>
      <c r="IO150" s="81"/>
      <c r="IP150" s="81"/>
      <c r="IQ150" s="26"/>
      <c r="IR150" s="81"/>
      <c r="IS150" s="81"/>
      <c r="IT150" s="81"/>
      <c r="IU150" s="26"/>
      <c r="IV150" s="81"/>
      <c r="IW150" s="81"/>
      <c r="IX150" s="81"/>
      <c r="IY150" s="26"/>
      <c r="IZ150" s="81"/>
      <c r="JA150" s="81"/>
      <c r="JB150" s="81"/>
      <c r="JC150" s="26"/>
      <c r="JD150" s="81"/>
      <c r="JE150" s="81"/>
      <c r="JF150" s="81"/>
      <c r="JG150" s="26"/>
      <c r="JH150" s="81"/>
      <c r="JI150" s="81"/>
      <c r="JJ150" s="81"/>
      <c r="JK150" s="26"/>
      <c r="JL150" s="81"/>
      <c r="JM150" s="81"/>
      <c r="JN150" s="81"/>
      <c r="JO150" s="26"/>
      <c r="JP150" s="81"/>
      <c r="JQ150" s="81"/>
      <c r="JR150" s="81"/>
      <c r="JS150" s="26"/>
      <c r="JT150" s="81"/>
      <c r="JU150" s="81"/>
      <c r="JV150" s="81"/>
      <c r="JW150" s="26"/>
      <c r="JX150" s="81"/>
      <c r="JY150" s="81"/>
      <c r="JZ150" s="81"/>
      <c r="KA150" s="26"/>
      <c r="KB150" s="81"/>
      <c r="KC150" s="81"/>
      <c r="KD150" s="81"/>
      <c r="KE150" s="26"/>
      <c r="KF150" s="81"/>
      <c r="KG150" s="81"/>
      <c r="KH150" s="81"/>
      <c r="KI150" s="26"/>
      <c r="KJ150" s="81"/>
      <c r="KK150" s="81"/>
      <c r="KL150" s="81"/>
      <c r="KM150" s="26"/>
      <c r="KN150" s="81"/>
      <c r="KO150" s="81"/>
      <c r="KP150" s="81"/>
      <c r="KQ150" s="26"/>
      <c r="KR150" s="81"/>
      <c r="KS150" s="81"/>
      <c r="KT150" s="81"/>
      <c r="KU150" s="26"/>
      <c r="KV150" s="81"/>
      <c r="KW150" s="81"/>
      <c r="KX150" s="81"/>
      <c r="KY150" s="26"/>
      <c r="KZ150" s="81"/>
      <c r="LA150" s="81"/>
      <c r="LB150" s="81"/>
      <c r="LC150" s="26"/>
      <c r="LD150" s="81"/>
      <c r="LE150" s="81"/>
      <c r="LF150" s="81"/>
      <c r="LG150" s="26"/>
      <c r="LH150" s="81"/>
      <c r="LI150" s="81"/>
      <c r="LJ150" s="81"/>
      <c r="LK150" s="26"/>
      <c r="LL150" s="81"/>
      <c r="LM150" s="81"/>
      <c r="LN150" s="81"/>
      <c r="LO150" s="26"/>
      <c r="LP150" s="81"/>
      <c r="LQ150" s="81"/>
      <c r="LR150" s="81"/>
      <c r="LS150" s="26"/>
      <c r="LT150" s="81"/>
      <c r="LU150" s="81"/>
      <c r="LV150" s="81"/>
      <c r="LW150" s="26"/>
      <c r="LX150" s="81"/>
      <c r="LY150" s="81"/>
      <c r="LZ150" s="81"/>
      <c r="MA150" s="26"/>
    </row>
    <row r="151" spans="1:339" ht="15.75" x14ac:dyDescent="0.25">
      <c r="A151" s="22" t="s">
        <v>457</v>
      </c>
      <c r="B151" s="30">
        <f t="shared" si="238"/>
        <v>0</v>
      </c>
      <c r="C151" s="30">
        <f t="shared" si="229"/>
        <v>5000</v>
      </c>
      <c r="D151" s="30">
        <f t="shared" si="162"/>
        <v>5000</v>
      </c>
      <c r="E151" s="30">
        <f t="shared" si="239"/>
        <v>0</v>
      </c>
      <c r="F151" s="30">
        <f t="shared" si="230"/>
        <v>5000</v>
      </c>
      <c r="G151" s="27">
        <f t="shared" ref="G151" si="247">F151/C151*100</f>
        <v>100</v>
      </c>
      <c r="H151" s="30"/>
      <c r="I151" s="30"/>
      <c r="J151" s="30"/>
      <c r="K151" s="27"/>
      <c r="L151" s="111"/>
      <c r="M151" s="111"/>
      <c r="N151" s="111"/>
      <c r="O151" s="111"/>
      <c r="P151" s="111"/>
      <c r="Q151" s="111"/>
      <c r="R151" s="111"/>
      <c r="S151" s="26"/>
      <c r="T151" s="81"/>
      <c r="U151" s="81"/>
      <c r="V151" s="81"/>
      <c r="W151" s="26"/>
      <c r="X151" s="81"/>
      <c r="Y151" s="81"/>
      <c r="Z151" s="81"/>
      <c r="AA151" s="26"/>
      <c r="AB151" s="81"/>
      <c r="AC151" s="81"/>
      <c r="AD151" s="81"/>
      <c r="AE151" s="26"/>
      <c r="AF151" s="26"/>
      <c r="AG151" s="111"/>
      <c r="AH151" s="111"/>
      <c r="AI151" s="111"/>
      <c r="AJ151" s="111"/>
      <c r="AK151" s="111"/>
      <c r="AL151" s="111"/>
      <c r="AM151" s="111"/>
      <c r="AN151" s="81"/>
      <c r="AO151" s="81"/>
      <c r="AP151" s="81"/>
      <c r="AQ151" s="26"/>
      <c r="AR151" s="26"/>
      <c r="AS151" s="81"/>
      <c r="AT151" s="81"/>
      <c r="AU151" s="26"/>
      <c r="AV151" s="26"/>
      <c r="AW151" s="81"/>
      <c r="AX151" s="81"/>
      <c r="AY151" s="26"/>
      <c r="AZ151" s="26"/>
      <c r="BA151" s="81"/>
      <c r="BB151" s="81"/>
      <c r="BC151" s="26"/>
      <c r="BD151" s="26"/>
      <c r="BE151" s="81"/>
      <c r="BF151" s="81"/>
      <c r="BG151" s="26"/>
      <c r="BH151" s="81"/>
      <c r="BI151" s="81"/>
      <c r="BJ151" s="81"/>
      <c r="BK151" s="26"/>
      <c r="BL151" s="81"/>
      <c r="BM151" s="81"/>
      <c r="BN151" s="81"/>
      <c r="BO151" s="26"/>
      <c r="BP151" s="26"/>
      <c r="BQ151" s="81"/>
      <c r="BR151" s="81"/>
      <c r="BS151" s="26"/>
      <c r="BT151" s="26"/>
      <c r="BU151" s="81"/>
      <c r="BV151" s="81"/>
      <c r="BW151" s="26"/>
      <c r="BX151" s="26"/>
      <c r="BY151" s="81"/>
      <c r="BZ151" s="81"/>
      <c r="CA151" s="26"/>
      <c r="CB151" s="26"/>
      <c r="CC151" s="81"/>
      <c r="CD151" s="81"/>
      <c r="CE151" s="26"/>
      <c r="CF151" s="26"/>
      <c r="CG151" s="81"/>
      <c r="CH151" s="81"/>
      <c r="CI151" s="26"/>
      <c r="CJ151" s="81"/>
      <c r="CK151" s="81"/>
      <c r="CL151" s="81"/>
      <c r="CM151" s="26"/>
      <c r="CN151" s="26"/>
      <c r="CO151" s="81"/>
      <c r="CP151" s="81"/>
      <c r="CQ151" s="26"/>
      <c r="CR151" s="26"/>
      <c r="CS151" s="81"/>
      <c r="CT151" s="81"/>
      <c r="CU151" s="326"/>
      <c r="CV151" s="326"/>
      <c r="CW151" s="81"/>
      <c r="CX151" s="81"/>
      <c r="CY151" s="26"/>
      <c r="CZ151" s="26"/>
      <c r="DA151" s="81"/>
      <c r="DB151" s="81"/>
      <c r="DC151" s="26"/>
      <c r="DD151" s="26"/>
      <c r="DE151" s="81"/>
      <c r="DF151" s="81"/>
      <c r="DG151" s="26"/>
      <c r="DH151" s="26"/>
      <c r="DI151" s="27"/>
      <c r="DJ151" s="27"/>
      <c r="DK151" s="26"/>
      <c r="DL151" s="26"/>
      <c r="DM151" s="81"/>
      <c r="DN151" s="81"/>
      <c r="DO151" s="26"/>
      <c r="DP151" s="26"/>
      <c r="DQ151" s="81"/>
      <c r="DR151" s="81"/>
      <c r="DS151" s="26"/>
      <c r="DT151" s="26"/>
      <c r="DU151" s="81"/>
      <c r="DV151" s="81"/>
      <c r="DW151" s="26"/>
      <c r="DX151" s="26"/>
      <c r="DY151" s="81"/>
      <c r="DZ151" s="81"/>
      <c r="EA151" s="26"/>
      <c r="EB151" s="26"/>
      <c r="EC151" s="81"/>
      <c r="ED151" s="81"/>
      <c r="EE151" s="26"/>
      <c r="EF151" s="81"/>
      <c r="EG151" s="81"/>
      <c r="EH151" s="81"/>
      <c r="EI151" s="26"/>
      <c r="EJ151" s="81"/>
      <c r="EK151" s="81"/>
      <c r="EL151" s="81"/>
      <c r="EM151" s="26"/>
      <c r="EN151" s="81"/>
      <c r="EO151" s="81"/>
      <c r="EP151" s="81"/>
      <c r="EQ151" s="26"/>
      <c r="ER151" s="26"/>
      <c r="ES151" s="81"/>
      <c r="ET151" s="81"/>
      <c r="EU151" s="26"/>
      <c r="EV151" s="26"/>
      <c r="EW151" s="81"/>
      <c r="EX151" s="81"/>
      <c r="EY151" s="26"/>
      <c r="EZ151" s="26"/>
      <c r="FA151" s="81"/>
      <c r="FB151" s="81"/>
      <c r="FC151" s="26"/>
      <c r="FD151" s="26"/>
      <c r="FE151" s="81"/>
      <c r="FF151" s="81"/>
      <c r="FG151" s="26"/>
      <c r="FH151" s="81"/>
      <c r="FI151" s="81"/>
      <c r="FJ151" s="81"/>
      <c r="FK151" s="26"/>
      <c r="FL151" s="81"/>
      <c r="FM151" s="81"/>
      <c r="FN151" s="81"/>
      <c r="FO151" s="26"/>
      <c r="FP151" s="81"/>
      <c r="FQ151" s="81"/>
      <c r="FR151" s="81"/>
      <c r="FS151" s="26"/>
      <c r="FT151" s="81"/>
      <c r="FU151" s="81"/>
      <c r="FV151" s="81"/>
      <c r="FW151" s="26"/>
      <c r="FX151" s="81"/>
      <c r="FY151" s="81"/>
      <c r="FZ151" s="81"/>
      <c r="GA151" s="26"/>
      <c r="GB151" s="81"/>
      <c r="GC151" s="81"/>
      <c r="GD151" s="81"/>
      <c r="GE151" s="26"/>
      <c r="GF151" s="81"/>
      <c r="GG151" s="81"/>
      <c r="GH151" s="81"/>
      <c r="GI151" s="26"/>
      <c r="GJ151" s="81"/>
      <c r="GK151" s="81"/>
      <c r="GL151" s="81"/>
      <c r="GM151" s="26"/>
      <c r="GN151" s="81"/>
      <c r="GO151" s="81"/>
      <c r="GP151" s="81"/>
      <c r="GQ151" s="26"/>
      <c r="GR151" s="81"/>
      <c r="GS151" s="81"/>
      <c r="GT151" s="81"/>
      <c r="GU151" s="26"/>
      <c r="GV151" s="81"/>
      <c r="GW151" s="81"/>
      <c r="GX151" s="81"/>
      <c r="GY151" s="26"/>
      <c r="GZ151" s="81"/>
      <c r="HA151" s="326">
        <v>5000</v>
      </c>
      <c r="HB151" s="326">
        <v>5000</v>
      </c>
      <c r="HC151" s="26">
        <f t="shared" si="244"/>
        <v>100</v>
      </c>
      <c r="HD151" s="81"/>
      <c r="HE151" s="81"/>
      <c r="HF151" s="81"/>
      <c r="HG151" s="26"/>
      <c r="HH151" s="81"/>
      <c r="HI151" s="81"/>
      <c r="HJ151" s="81"/>
      <c r="HK151" s="26"/>
      <c r="HL151" s="81"/>
      <c r="HM151" s="81"/>
      <c r="HN151" s="81"/>
      <c r="HO151" s="26"/>
      <c r="HP151" s="81"/>
      <c r="HQ151" s="81"/>
      <c r="HR151" s="81"/>
      <c r="HS151" s="26"/>
      <c r="HT151" s="81"/>
      <c r="HU151" s="81"/>
      <c r="HV151" s="81"/>
      <c r="HW151" s="26"/>
      <c r="HX151" s="81"/>
      <c r="HY151" s="81"/>
      <c r="HZ151" s="81"/>
      <c r="IA151" s="26"/>
      <c r="IB151" s="81"/>
      <c r="IC151" s="81"/>
      <c r="ID151" s="81"/>
      <c r="IE151" s="26"/>
      <c r="IF151" s="81"/>
      <c r="IG151" s="81"/>
      <c r="IH151" s="81"/>
      <c r="II151" s="26"/>
      <c r="IJ151" s="81"/>
      <c r="IK151" s="81"/>
      <c r="IL151" s="81"/>
      <c r="IM151" s="26"/>
      <c r="IN151" s="81"/>
      <c r="IO151" s="81"/>
      <c r="IP151" s="81"/>
      <c r="IQ151" s="26"/>
      <c r="IR151" s="81"/>
      <c r="IS151" s="81"/>
      <c r="IT151" s="81"/>
      <c r="IU151" s="26"/>
      <c r="IV151" s="81"/>
      <c r="IW151" s="81"/>
      <c r="IX151" s="81"/>
      <c r="IY151" s="26"/>
      <c r="IZ151" s="81"/>
      <c r="JA151" s="81"/>
      <c r="JB151" s="81"/>
      <c r="JC151" s="26"/>
      <c r="JD151" s="81"/>
      <c r="JE151" s="81"/>
      <c r="JF151" s="81"/>
      <c r="JG151" s="26"/>
      <c r="JH151" s="81"/>
      <c r="JI151" s="81"/>
      <c r="JJ151" s="81"/>
      <c r="JK151" s="26"/>
      <c r="JL151" s="81"/>
      <c r="JM151" s="81"/>
      <c r="JN151" s="81"/>
      <c r="JO151" s="26"/>
      <c r="JP151" s="81"/>
      <c r="JQ151" s="81"/>
      <c r="JR151" s="81"/>
      <c r="JS151" s="26"/>
      <c r="JT151" s="81"/>
      <c r="JU151" s="81"/>
      <c r="JV151" s="81"/>
      <c r="JW151" s="26"/>
      <c r="JX151" s="81"/>
      <c r="JY151" s="81"/>
      <c r="JZ151" s="81"/>
      <c r="KA151" s="26"/>
      <c r="KB151" s="81"/>
      <c r="KC151" s="81"/>
      <c r="KD151" s="81"/>
      <c r="KE151" s="26"/>
      <c r="KF151" s="81"/>
      <c r="KG151" s="81"/>
      <c r="KH151" s="81"/>
      <c r="KI151" s="26"/>
      <c r="KJ151" s="81"/>
      <c r="KK151" s="81"/>
      <c r="KL151" s="81"/>
      <c r="KM151" s="26"/>
      <c r="KN151" s="81"/>
      <c r="KO151" s="81"/>
      <c r="KP151" s="81"/>
      <c r="KQ151" s="26"/>
      <c r="KR151" s="81"/>
      <c r="KS151" s="81"/>
      <c r="KT151" s="81"/>
      <c r="KU151" s="26"/>
      <c r="KV151" s="81"/>
      <c r="KW151" s="81"/>
      <c r="KX151" s="81"/>
      <c r="KY151" s="26"/>
      <c r="KZ151" s="81"/>
      <c r="LA151" s="81"/>
      <c r="LB151" s="81"/>
      <c r="LC151" s="26"/>
      <c r="LD151" s="81"/>
      <c r="LE151" s="81"/>
      <c r="LF151" s="81"/>
      <c r="LG151" s="26"/>
      <c r="LH151" s="81"/>
      <c r="LI151" s="81"/>
      <c r="LJ151" s="81"/>
      <c r="LK151" s="26"/>
      <c r="LL151" s="81"/>
      <c r="LM151" s="81"/>
      <c r="LN151" s="81"/>
      <c r="LO151" s="26"/>
      <c r="LP151" s="81"/>
      <c r="LQ151" s="81"/>
      <c r="LR151" s="81"/>
      <c r="LS151" s="26"/>
      <c r="LT151" s="81"/>
      <c r="LU151" s="81"/>
      <c r="LV151" s="81"/>
      <c r="LW151" s="26"/>
      <c r="LX151" s="81"/>
      <c r="LY151" s="81"/>
      <c r="LZ151" s="81"/>
      <c r="MA151" s="26"/>
    </row>
    <row r="152" spans="1:339" s="18" customFormat="1" ht="31.5" x14ac:dyDescent="0.25">
      <c r="A152" s="148" t="s">
        <v>290</v>
      </c>
      <c r="B152" s="75">
        <f t="shared" si="238"/>
        <v>16413.900000000001</v>
      </c>
      <c r="C152" s="75">
        <f t="shared" si="229"/>
        <v>80523.539960000009</v>
      </c>
      <c r="D152" s="75">
        <f t="shared" ref="D152:D218" si="248">I152+M152+Q152+U152+Y152+AC152+AG152+AK152+AO152+AS152+AW152+BA152+BE152+BI152+BM152+BQ152+BU152+BY152+CC152+CG152+CK152+CO152+CS152+CW152+DA152+DE152+DI152+DM152+DQ152+EG152+EK152+EO152+ES152+EW152+FA152+FE152+FI152+FM152+GW152+HA152+HE152+HI152+HM152+HQ152+HU152+HY152+IC152+IG152+IK152+IO152+IS152+IW152+JA152+JE152+JI152+JM152+JQ152+JU152+JY152+KC152+KG152+KK152+KO152+KS152</f>
        <v>76613.111960000009</v>
      </c>
      <c r="E152" s="75">
        <f t="shared" si="239"/>
        <v>3910.4279999999999</v>
      </c>
      <c r="F152" s="75">
        <f t="shared" si="230"/>
        <v>37124.92925999999</v>
      </c>
      <c r="G152" s="29">
        <f>F152/C152*100</f>
        <v>46.104442599569964</v>
      </c>
      <c r="H152" s="29">
        <f>H153+H154+H155+H156+H157</f>
        <v>0</v>
      </c>
      <c r="I152" s="29">
        <f>I153+I154+I155+I156+I157</f>
        <v>0</v>
      </c>
      <c r="J152" s="29">
        <f>J153+J154+J155+J156+J157</f>
        <v>0</v>
      </c>
      <c r="K152" s="29"/>
      <c r="L152" s="29">
        <f>L153+L154+L155+L156+L157</f>
        <v>972.5</v>
      </c>
      <c r="M152" s="29">
        <f>M153+M154+M155+M156+M157</f>
        <v>972.5</v>
      </c>
      <c r="N152" s="29">
        <f>N153+N154+N155+N156+N157</f>
        <v>674.70899999999995</v>
      </c>
      <c r="O152" s="28">
        <f>N152/M152*100</f>
        <v>69.378817480719789</v>
      </c>
      <c r="P152" s="29">
        <f>P153+P154+P155+P156+P157</f>
        <v>1265</v>
      </c>
      <c r="Q152" s="29">
        <f>Q153+Q154+Q155+Q156+Q157</f>
        <v>1265</v>
      </c>
      <c r="R152" s="29">
        <f>R153+R154+R155+R156+R157</f>
        <v>1109</v>
      </c>
      <c r="S152" s="28">
        <f>R152/Q152*100</f>
        <v>87.667984189723327</v>
      </c>
      <c r="T152" s="29">
        <f>T153+T154+T155+T156+T157</f>
        <v>6472</v>
      </c>
      <c r="U152" s="29">
        <f>U153+U154+U155+U156+U157</f>
        <v>6472</v>
      </c>
      <c r="V152" s="29">
        <f>V153+V154+V155+V156+V157</f>
        <v>5683.2</v>
      </c>
      <c r="W152" s="28">
        <f>V152/U152*100</f>
        <v>87.81211372064277</v>
      </c>
      <c r="X152" s="29">
        <f>X153+X154+X155+X156+X157</f>
        <v>2050</v>
      </c>
      <c r="Y152" s="29">
        <f>Y153+Y154+Y155+Y156+Y157</f>
        <v>2050</v>
      </c>
      <c r="Z152" s="29">
        <f>Z153+Z154+Z155+Z156+Z157</f>
        <v>1640</v>
      </c>
      <c r="AA152" s="28">
        <f>Z152/Y152*100</f>
        <v>80</v>
      </c>
      <c r="AB152" s="29">
        <f>AB153+AB154+AB155+AB156+AB157</f>
        <v>0</v>
      </c>
      <c r="AC152" s="29">
        <f>AC153+AC154+AC155+AC156+AC157</f>
        <v>0</v>
      </c>
      <c r="AD152" s="29">
        <f>AD153+AD154+AD155+AD156+AD157</f>
        <v>0</v>
      </c>
      <c r="AE152" s="28"/>
      <c r="AF152" s="28"/>
      <c r="AG152" s="29">
        <f t="shared" ref="AG152:AM152" si="249">AG153+AG154+AG155+AG156+AG157</f>
        <v>0</v>
      </c>
      <c r="AH152" s="29">
        <f t="shared" si="249"/>
        <v>0</v>
      </c>
      <c r="AI152" s="29">
        <f t="shared" si="249"/>
        <v>0</v>
      </c>
      <c r="AJ152" s="29">
        <f t="shared" ref="AJ152" si="250">AJ153+AJ154+AJ155+AJ156+AJ157</f>
        <v>0</v>
      </c>
      <c r="AK152" s="29">
        <f t="shared" si="249"/>
        <v>0</v>
      </c>
      <c r="AL152" s="29">
        <f t="shared" si="249"/>
        <v>0</v>
      </c>
      <c r="AM152" s="29">
        <f t="shared" si="249"/>
        <v>0</v>
      </c>
      <c r="AN152" s="29">
        <f t="shared" ref="AN152:AP152" si="251">AN153+AN154+AN155+AN156+AN157</f>
        <v>0</v>
      </c>
      <c r="AO152" s="29">
        <f t="shared" si="251"/>
        <v>8479.9119600000013</v>
      </c>
      <c r="AP152" s="29">
        <f t="shared" si="251"/>
        <v>1500</v>
      </c>
      <c r="AQ152" s="28">
        <f>AP152/AO152*100</f>
        <v>17.688862892392574</v>
      </c>
      <c r="AR152" s="28"/>
      <c r="AS152" s="29">
        <f>AS153+AS154+AS155+AS156+AS157</f>
        <v>0</v>
      </c>
      <c r="AT152" s="29">
        <f>AT153+AT154+AT155+AT156+AT157</f>
        <v>0</v>
      </c>
      <c r="AU152" s="28"/>
      <c r="AV152" s="28"/>
      <c r="AW152" s="29">
        <f>AW153+AW154+AW155+AW156+AW157</f>
        <v>0</v>
      </c>
      <c r="AX152" s="29">
        <f>AX153+AX154+AX155+AX156+AX157</f>
        <v>0</v>
      </c>
      <c r="AY152" s="28"/>
      <c r="AZ152" s="28"/>
      <c r="BA152" s="29">
        <f>BA153+BA154+BA155+BA156+BA157</f>
        <v>0</v>
      </c>
      <c r="BB152" s="29">
        <f>BB153+BB154+BB155+BB156+BB157</f>
        <v>0</v>
      </c>
      <c r="BC152" s="28"/>
      <c r="BD152" s="28"/>
      <c r="BE152" s="29">
        <f>BE153+BE154+BE155+BE156+BE157</f>
        <v>0</v>
      </c>
      <c r="BF152" s="29">
        <f>BF153+BF154+BF155+BF156+BF157</f>
        <v>0</v>
      </c>
      <c r="BG152" s="28"/>
      <c r="BH152" s="29"/>
      <c r="BI152" s="29"/>
      <c r="BJ152" s="29"/>
      <c r="BK152" s="28"/>
      <c r="BL152" s="29">
        <f>BL153+BL154+BL155+BL156+BL157</f>
        <v>3904.4</v>
      </c>
      <c r="BM152" s="29">
        <f>BM153+BM154+BM155+BM156+BM157</f>
        <v>3904.4</v>
      </c>
      <c r="BN152" s="29">
        <f>BN153+BN154+BN155+BN156+BN157</f>
        <v>3245.7404999999999</v>
      </c>
      <c r="BO152" s="28">
        <f>BN152/BM152*100</f>
        <v>83.130327323020182</v>
      </c>
      <c r="BP152" s="28"/>
      <c r="BQ152" s="29"/>
      <c r="BR152" s="29"/>
      <c r="BS152" s="28"/>
      <c r="BT152" s="28"/>
      <c r="BU152" s="29"/>
      <c r="BV152" s="29"/>
      <c r="BW152" s="28"/>
      <c r="BX152" s="28"/>
      <c r="BY152" s="29">
        <f>BY153+BY154+BY155+BY156+BY157</f>
        <v>0</v>
      </c>
      <c r="BZ152" s="29">
        <f>BZ153+BZ154+BZ155+BZ156+BZ157</f>
        <v>0</v>
      </c>
      <c r="CA152" s="28"/>
      <c r="CB152" s="28"/>
      <c r="CC152" s="29">
        <f>CC153+CC154+CC155+CC156+CC157</f>
        <v>0</v>
      </c>
      <c r="CD152" s="29">
        <f>CD153+CD154+CD155+CD156+CD157</f>
        <v>0</v>
      </c>
      <c r="CE152" s="28"/>
      <c r="CF152" s="28"/>
      <c r="CG152" s="29">
        <f>CG153+CG154+CG155+CG156+CG157</f>
        <v>0</v>
      </c>
      <c r="CH152" s="29">
        <f>CH153+CH154+CH155+CH156+CH157</f>
        <v>0</v>
      </c>
      <c r="CI152" s="28"/>
      <c r="CJ152" s="29">
        <f>CJ153+CJ154+CJ155+CJ156+CJ157</f>
        <v>0</v>
      </c>
      <c r="CK152" s="29">
        <f>CK153+CK154+CK155+CK156+CK157</f>
        <v>0</v>
      </c>
      <c r="CL152" s="29">
        <f>CL153+CL154+CL155+CL156+CL157</f>
        <v>0</v>
      </c>
      <c r="CM152" s="28"/>
      <c r="CN152" s="28"/>
      <c r="CO152" s="29">
        <f>CO153+CO154+CO155+CO156+CO157</f>
        <v>0</v>
      </c>
      <c r="CP152" s="29">
        <f>CP153+CP154+CP155+CP156+CP157</f>
        <v>0</v>
      </c>
      <c r="CQ152" s="28"/>
      <c r="CR152" s="28"/>
      <c r="CS152" s="29">
        <f>CS153+CS154+CS155+CS156+CS157</f>
        <v>0</v>
      </c>
      <c r="CT152" s="29">
        <f>CT153+CT154+CT155+CT156+CT157</f>
        <v>0</v>
      </c>
      <c r="CU152" s="165"/>
      <c r="CV152" s="165"/>
      <c r="CW152" s="29">
        <f>CW153+CW154+CW155+CW156+CW157</f>
        <v>0</v>
      </c>
      <c r="CX152" s="29">
        <f>CX153+CX154+CX155+CX156+CX157</f>
        <v>0</v>
      </c>
      <c r="CY152" s="28"/>
      <c r="CZ152" s="28"/>
      <c r="DA152" s="29">
        <f>DA153+DA154+DA155+DA156+DA157</f>
        <v>0</v>
      </c>
      <c r="DB152" s="29">
        <f>DB153+DB154+DB155+DB156+DB157</f>
        <v>0</v>
      </c>
      <c r="DC152" s="28"/>
      <c r="DD152" s="28"/>
      <c r="DE152" s="29">
        <f>DE153+DE154+DE155+DE156+DE157</f>
        <v>0</v>
      </c>
      <c r="DF152" s="29">
        <f>DF153+DF154+DF155+DF156+DF157</f>
        <v>0</v>
      </c>
      <c r="DG152" s="28"/>
      <c r="DH152" s="28"/>
      <c r="DI152" s="29"/>
      <c r="DJ152" s="29"/>
      <c r="DK152" s="28"/>
      <c r="DL152" s="28"/>
      <c r="DM152" s="29">
        <f>DM153+DM154+DM155+DM156+DM157</f>
        <v>634.4</v>
      </c>
      <c r="DN152" s="29">
        <f>DN153+DN154+DN155+DN156+DN157</f>
        <v>354.35088000000002</v>
      </c>
      <c r="DO152" s="28">
        <f>DN152/DM152*100</f>
        <v>55.856065573770493</v>
      </c>
      <c r="DP152" s="28"/>
      <c r="DQ152" s="29"/>
      <c r="DR152" s="29"/>
      <c r="DS152" s="28"/>
      <c r="DT152" s="28"/>
      <c r="DU152" s="29"/>
      <c r="DV152" s="29"/>
      <c r="DW152" s="28"/>
      <c r="DX152" s="28"/>
      <c r="DY152" s="29"/>
      <c r="DZ152" s="29"/>
      <c r="EA152" s="28"/>
      <c r="EB152" s="28"/>
      <c r="EC152" s="29"/>
      <c r="ED152" s="29"/>
      <c r="EE152" s="28"/>
      <c r="EF152" s="29">
        <f>EF153+EF154+EF155+EF156+EF157</f>
        <v>1750</v>
      </c>
      <c r="EG152" s="29">
        <f>EG153+EG154+EG155+EG156+EG157</f>
        <v>1750</v>
      </c>
      <c r="EH152" s="29">
        <f>EH153+EH154+EH155+EH156+EH157</f>
        <v>1750</v>
      </c>
      <c r="EI152" s="28">
        <f>EH152/EG152*100</f>
        <v>100</v>
      </c>
      <c r="EJ152" s="29"/>
      <c r="EK152" s="29">
        <f>EK153+EK154+EK155+EK156+EK157</f>
        <v>0</v>
      </c>
      <c r="EL152" s="29">
        <f>EL153+EL154+EL155+EL156+EL157</f>
        <v>0</v>
      </c>
      <c r="EM152" s="28"/>
      <c r="EN152" s="29"/>
      <c r="EO152" s="29">
        <f>EO153+EO154+EO155+EO156+EO157</f>
        <v>0</v>
      </c>
      <c r="EP152" s="29">
        <f>EP153+EP154+EP155+EP156+EP157</f>
        <v>0</v>
      </c>
      <c r="EQ152" s="28"/>
      <c r="ER152" s="28"/>
      <c r="ES152" s="29">
        <f>ES153+ES154+ES155+ES156+ES157</f>
        <v>0</v>
      </c>
      <c r="ET152" s="29">
        <f>ET153+ET154+ET155+ET156+ET157</f>
        <v>0</v>
      </c>
      <c r="EU152" s="28"/>
      <c r="EV152" s="28"/>
      <c r="EW152" s="29">
        <f>EW153+EW154+EW155+EW156+EW157</f>
        <v>0</v>
      </c>
      <c r="EX152" s="29">
        <f>EX153+EX154+EX155+EX156+EX157</f>
        <v>0</v>
      </c>
      <c r="EY152" s="28"/>
      <c r="EZ152" s="28"/>
      <c r="FA152" s="29">
        <f>FA153+FA154+FA155+FA156+FA157</f>
        <v>4554</v>
      </c>
      <c r="FB152" s="29">
        <f>FB153+FB154+FB155+FB156+FB157</f>
        <v>4106.1659500000005</v>
      </c>
      <c r="FC152" s="28">
        <f>FB152/FA152*100</f>
        <v>90.166138559508141</v>
      </c>
      <c r="FD152" s="28"/>
      <c r="FE152" s="29">
        <f>FE153+FE154+FE155+FE156+FE157</f>
        <v>0</v>
      </c>
      <c r="FF152" s="29">
        <f>FF153+FF154+FF155+FF156+FF157</f>
        <v>0</v>
      </c>
      <c r="FG152" s="28"/>
      <c r="FH152" s="29"/>
      <c r="FI152" s="29">
        <f>FI153+FI154+FI155+FI156+FI157</f>
        <v>5190.1000000000004</v>
      </c>
      <c r="FJ152" s="29">
        <f>FJ153+FJ154+FJ155+FJ156+FJ157</f>
        <v>2952.0340499999998</v>
      </c>
      <c r="FK152" s="28">
        <f>FJ152/FI152*100</f>
        <v>56.878172867574797</v>
      </c>
      <c r="FL152" s="29"/>
      <c r="FM152" s="29">
        <f>FM153+FM154+FM155+FM156+FM157</f>
        <v>0</v>
      </c>
      <c r="FN152" s="29">
        <f>FN153+FN154+FN155+FN156+FN157</f>
        <v>0</v>
      </c>
      <c r="FO152" s="28"/>
      <c r="FP152" s="29"/>
      <c r="FQ152" s="29">
        <f>FQ153+FQ154+FQ155+FQ156+FQ157</f>
        <v>0</v>
      </c>
      <c r="FR152" s="29">
        <f>FR153+FR154+FR155+FR156+FR157</f>
        <v>0</v>
      </c>
      <c r="FS152" s="28"/>
      <c r="FT152" s="29"/>
      <c r="FU152" s="29">
        <f>FU153+FU154+FU155+FU156+FU157</f>
        <v>400</v>
      </c>
      <c r="FV152" s="29">
        <f>FV153+FV154+FV155+FV156+FV157</f>
        <v>400</v>
      </c>
      <c r="FW152" s="28">
        <f t="shared" si="234"/>
        <v>100</v>
      </c>
      <c r="FX152" s="29"/>
      <c r="FY152" s="29"/>
      <c r="FZ152" s="29"/>
      <c r="GA152" s="28"/>
      <c r="GB152" s="29"/>
      <c r="GC152" s="29"/>
      <c r="GD152" s="29"/>
      <c r="GE152" s="28"/>
      <c r="GF152" s="29"/>
      <c r="GG152" s="29">
        <f>GG153+GG154+GG155+GG156+GG157</f>
        <v>50</v>
      </c>
      <c r="GH152" s="29">
        <f>GH153+GH154+GH155+GH156+GH157</f>
        <v>50</v>
      </c>
      <c r="GI152" s="28">
        <f t="shared" ref="GI152:GI154" si="252">GH152/GG152*100</f>
        <v>100</v>
      </c>
      <c r="GJ152" s="29"/>
      <c r="GK152" s="29">
        <f>GK153+GK154+GK155+GK156+GK157</f>
        <v>125</v>
      </c>
      <c r="GL152" s="29">
        <f>GL153+GL154+GL155+GL156+GL157</f>
        <v>125</v>
      </c>
      <c r="GM152" s="28">
        <f t="shared" ref="GM152:GM155" si="253">GL152/GK152*100</f>
        <v>100</v>
      </c>
      <c r="GN152" s="29"/>
      <c r="GO152" s="29"/>
      <c r="GP152" s="29"/>
      <c r="GQ152" s="28"/>
      <c r="GR152" s="29"/>
      <c r="GS152" s="29">
        <f>GS153+GS154+GS155+GS156+GS157</f>
        <v>0</v>
      </c>
      <c r="GT152" s="29">
        <f>GT153+GT154+GT155+GT156+GT157</f>
        <v>0</v>
      </c>
      <c r="GU152" s="28"/>
      <c r="GV152" s="29"/>
      <c r="GW152" s="29">
        <f>GW153+GW154+GW155+GW156+GW157</f>
        <v>30000</v>
      </c>
      <c r="GX152" s="29">
        <f>GX153+GX154+GX155+GX156+GX157</f>
        <v>0</v>
      </c>
      <c r="GY152" s="28">
        <f t="shared" si="177"/>
        <v>0</v>
      </c>
      <c r="GZ152" s="29"/>
      <c r="HA152" s="29">
        <f>HA153+HA154+HA155+HA156+HA157</f>
        <v>10000</v>
      </c>
      <c r="HB152" s="29">
        <f>HB153+HB154+HB155+HB156+HB157</f>
        <v>9941.2470299999986</v>
      </c>
      <c r="HC152" s="28">
        <f t="shared" ref="HC152:HC154" si="254">HB152/HA152*100</f>
        <v>99.412470299999995</v>
      </c>
      <c r="HD152" s="29"/>
      <c r="HE152" s="29">
        <f>HE153+HE154+HE155+HE156+HE157</f>
        <v>0</v>
      </c>
      <c r="HF152" s="29">
        <f>HF153+HF154+HF155+HF156+HF157</f>
        <v>0</v>
      </c>
      <c r="HG152" s="28"/>
      <c r="HH152" s="29"/>
      <c r="HI152" s="29">
        <f>HI153+HI154+HI155+HI156+HI157</f>
        <v>0</v>
      </c>
      <c r="HJ152" s="29">
        <f>HJ153+HJ154+HJ155+HJ156+HJ157</f>
        <v>0</v>
      </c>
      <c r="HK152" s="28"/>
      <c r="HL152" s="29"/>
      <c r="HM152" s="29">
        <f>HM153+HM154+HM155+HM156+HM157</f>
        <v>0</v>
      </c>
      <c r="HN152" s="29">
        <f>HN153+HN154+HN155+HN156+HN157</f>
        <v>0</v>
      </c>
      <c r="HO152" s="28"/>
      <c r="HP152" s="29"/>
      <c r="HQ152" s="29">
        <f>HQ153+HQ154+HQ155+HQ156+HQ157</f>
        <v>0</v>
      </c>
      <c r="HR152" s="29">
        <f>HR153+HR154+HR155+HR156+HR157</f>
        <v>0</v>
      </c>
      <c r="HS152" s="28"/>
      <c r="HT152" s="29"/>
      <c r="HU152" s="29">
        <f>HU153+HU154+HU155+HU156+HU157</f>
        <v>0</v>
      </c>
      <c r="HV152" s="29">
        <f>HV153+HV154+HV155+HV156+HV157</f>
        <v>0</v>
      </c>
      <c r="HW152" s="28"/>
      <c r="HX152" s="29"/>
      <c r="HY152" s="29">
        <f>HY153+HY154+HY155+HY156+HY157</f>
        <v>0</v>
      </c>
      <c r="HZ152" s="29">
        <f>HZ153+HZ154+HZ155+HZ156+HZ157</f>
        <v>0</v>
      </c>
      <c r="IA152" s="28"/>
      <c r="IB152" s="29"/>
      <c r="IC152" s="29">
        <f>IC153+IC154+IC155+IC156+IC157</f>
        <v>0</v>
      </c>
      <c r="ID152" s="29">
        <f>ID153+ID154+ID155+ID156+ID157</f>
        <v>0</v>
      </c>
      <c r="IE152" s="28"/>
      <c r="IF152" s="29"/>
      <c r="IG152" s="29">
        <f>IG153+IG154+IG155+IG156+IG157</f>
        <v>0</v>
      </c>
      <c r="IH152" s="29">
        <f>IH153+IH154+IH155+IH156+IH157</f>
        <v>0</v>
      </c>
      <c r="II152" s="28"/>
      <c r="IJ152" s="29"/>
      <c r="IK152" s="29">
        <f>IK153+IK154+IK155+IK156+IK157</f>
        <v>0</v>
      </c>
      <c r="IL152" s="29">
        <f>IL153+IL154+IL155+IL156+IL157</f>
        <v>0</v>
      </c>
      <c r="IM152" s="28"/>
      <c r="IN152" s="29"/>
      <c r="IO152" s="29">
        <f>IO153+IO154+IO155+IO156+IO157</f>
        <v>0</v>
      </c>
      <c r="IP152" s="29">
        <f>IP153+IP154+IP155+IP156+IP157</f>
        <v>0</v>
      </c>
      <c r="IQ152" s="28"/>
      <c r="IR152" s="29"/>
      <c r="IS152" s="29">
        <f>IS153+IS154+IS155+IS156+IS157</f>
        <v>0</v>
      </c>
      <c r="IT152" s="29">
        <f>IT153+IT154+IT155+IT156+IT157</f>
        <v>0</v>
      </c>
      <c r="IU152" s="28"/>
      <c r="IV152" s="29"/>
      <c r="IW152" s="29">
        <f>IW153+IW154+IW155+IW156+IW157</f>
        <v>0</v>
      </c>
      <c r="IX152" s="29">
        <f>IX153+IX154+IX155+IX156+IX157</f>
        <v>0</v>
      </c>
      <c r="IY152" s="28"/>
      <c r="IZ152" s="29"/>
      <c r="JA152" s="29">
        <f>JA153+JA154+JA155+JA156+JA157</f>
        <v>0</v>
      </c>
      <c r="JB152" s="29">
        <f>JB153+JB154+JB155+JB156+JB157</f>
        <v>0</v>
      </c>
      <c r="JC152" s="28"/>
      <c r="JD152" s="29"/>
      <c r="JE152" s="29">
        <f>JE153+JE154+JE155+JE156+JE157</f>
        <v>638</v>
      </c>
      <c r="JF152" s="29">
        <f>JF153+JF154+JF155+JF156+JF157</f>
        <v>258.05385000000001</v>
      </c>
      <c r="JG152" s="28">
        <f t="shared" ref="JG152:JG153" si="255">JF152/JE152*100</f>
        <v>40.447311912225707</v>
      </c>
      <c r="JH152" s="29"/>
      <c r="JI152" s="29">
        <f>JI153+JI154+JI155+JI156+JI157</f>
        <v>0</v>
      </c>
      <c r="JJ152" s="29">
        <f>JJ153+JJ154+JJ155+JJ156+JJ157</f>
        <v>0</v>
      </c>
      <c r="JK152" s="28"/>
      <c r="JL152" s="29"/>
      <c r="JM152" s="29">
        <f>JM153+JM154+JM155+JM156+JM157</f>
        <v>0</v>
      </c>
      <c r="JN152" s="29">
        <f>JN153+JN154+JN155+JN156+JN157</f>
        <v>0</v>
      </c>
      <c r="JO152" s="28"/>
      <c r="JP152" s="29"/>
      <c r="JQ152" s="29">
        <f>JQ153+JQ154+JQ155+JQ156+JQ157</f>
        <v>0</v>
      </c>
      <c r="JR152" s="29">
        <f>JR153+JR154+JR155+JR156+JR157</f>
        <v>0</v>
      </c>
      <c r="JS152" s="28"/>
      <c r="JT152" s="29"/>
      <c r="JU152" s="29">
        <f>JU153+JU154+JU155+JU156+JU157</f>
        <v>0</v>
      </c>
      <c r="JV152" s="29">
        <f>JV153+JV154+JV155+JV156+JV157</f>
        <v>0</v>
      </c>
      <c r="JW152" s="28"/>
      <c r="JX152" s="29"/>
      <c r="JY152" s="29">
        <f>JY153+JY154+JY155+JY156+JY157</f>
        <v>0</v>
      </c>
      <c r="JZ152" s="29">
        <f>JZ153+JZ154+JZ155+JZ156+JZ157</f>
        <v>0</v>
      </c>
      <c r="KA152" s="28"/>
      <c r="KB152" s="29"/>
      <c r="KC152" s="29">
        <f>KC153+KC154+KC155+KC156+KC157</f>
        <v>702.8</v>
      </c>
      <c r="KD152" s="29">
        <f>KD153+KD154+KD155+KD156+KD157</f>
        <v>0</v>
      </c>
      <c r="KE152" s="28"/>
      <c r="KF152" s="29"/>
      <c r="KG152" s="29"/>
      <c r="KH152" s="29">
        <f>KH153+KH154+KH155+KH156+KH157</f>
        <v>0</v>
      </c>
      <c r="KI152" s="28"/>
      <c r="KJ152" s="29"/>
      <c r="KK152" s="29">
        <f>KK153+KK154+KK155+KK156+KK157</f>
        <v>0</v>
      </c>
      <c r="KL152" s="29">
        <f>KL153+KL154+KL155+KL156+KL157</f>
        <v>0</v>
      </c>
      <c r="KM152" s="28"/>
      <c r="KN152" s="29"/>
      <c r="KO152" s="29"/>
      <c r="KP152" s="29">
        <f>KP153+KP154+KP155+KP156+KP157</f>
        <v>0</v>
      </c>
      <c r="KQ152" s="28"/>
      <c r="KR152" s="29"/>
      <c r="KS152" s="29">
        <f>KS153+KS154+KS155+KS156+KS157</f>
        <v>0</v>
      </c>
      <c r="KT152" s="29">
        <f>KT153+KT154+KT155+KT156+KT157</f>
        <v>0</v>
      </c>
      <c r="KU152" s="28"/>
      <c r="KV152" s="29"/>
      <c r="KW152" s="29">
        <f>KW153+KW154+KW155+KW156+KW157</f>
        <v>119.72799999999999</v>
      </c>
      <c r="KX152" s="29">
        <f>KX153+KX154+KX155+KX156+KX157</f>
        <v>119.72799999999999</v>
      </c>
      <c r="KY152" s="28">
        <f t="shared" si="246"/>
        <v>100</v>
      </c>
      <c r="KZ152" s="29"/>
      <c r="LA152" s="29">
        <f>LA153+LA154+LA155+LA156+LA157</f>
        <v>0</v>
      </c>
      <c r="LB152" s="29">
        <f>LB153+LB154+LB155+LB156+LB157</f>
        <v>0</v>
      </c>
      <c r="LC152" s="28"/>
      <c r="LD152" s="29"/>
      <c r="LE152" s="29"/>
      <c r="LF152" s="29"/>
      <c r="LG152" s="28"/>
      <c r="LH152" s="29"/>
      <c r="LI152" s="29">
        <f>LI153+LI154+LI155+LI156+LI157</f>
        <v>0</v>
      </c>
      <c r="LJ152" s="29">
        <f>LJ153+LJ154+LJ155+LJ156+LJ157</f>
        <v>0</v>
      </c>
      <c r="LK152" s="28"/>
      <c r="LL152" s="29"/>
      <c r="LM152" s="29">
        <f>LM153+LM154+LM155+LM156+LM157</f>
        <v>3215.7</v>
      </c>
      <c r="LN152" s="29">
        <f>LN153+LN154+LN155+LN156+LN157</f>
        <v>3215.7</v>
      </c>
      <c r="LO152" s="28">
        <f t="shared" ref="LO152:LO153" si="256">LN152/LM152*100</f>
        <v>100</v>
      </c>
      <c r="LP152" s="29"/>
      <c r="LQ152" s="29">
        <f>LQ153+LQ154+LQ155+LQ156+LQ157</f>
        <v>0</v>
      </c>
      <c r="LR152" s="29">
        <f>LR153+LR154+LR155+LR156+LR157</f>
        <v>0</v>
      </c>
      <c r="LS152" s="28"/>
      <c r="LT152" s="29"/>
      <c r="LU152" s="29">
        <f>LU153+LU154+LU155+LU156+LU157</f>
        <v>0</v>
      </c>
      <c r="LV152" s="29">
        <f>LV153+LV154+LV155+LV156+LV157</f>
        <v>0</v>
      </c>
      <c r="LW152" s="28"/>
      <c r="LX152" s="29"/>
      <c r="LY152" s="29">
        <f>LY153+LY154+LY155+LY156+LY157</f>
        <v>0</v>
      </c>
      <c r="LZ152" s="29">
        <f>LZ153+LZ154+LZ155+LZ156+LZ157</f>
        <v>0</v>
      </c>
      <c r="MA152" s="28"/>
    </row>
    <row r="153" spans="1:339" ht="31.5" x14ac:dyDescent="0.25">
      <c r="A153" s="22" t="s">
        <v>232</v>
      </c>
      <c r="B153" s="30">
        <f t="shared" si="238"/>
        <v>16413.900000000001</v>
      </c>
      <c r="C153" s="30">
        <f t="shared" si="229"/>
        <v>40348.539960000009</v>
      </c>
      <c r="D153" s="30">
        <f t="shared" si="248"/>
        <v>36613.111960000009</v>
      </c>
      <c r="E153" s="30">
        <f t="shared" si="239"/>
        <v>3735.4279999999999</v>
      </c>
      <c r="F153" s="30">
        <f t="shared" si="230"/>
        <v>27008.682229999999</v>
      </c>
      <c r="G153" s="27">
        <f>F153/C153*100</f>
        <v>66.938437566205295</v>
      </c>
      <c r="H153" s="27"/>
      <c r="I153" s="27"/>
      <c r="J153" s="27"/>
      <c r="K153" s="27"/>
      <c r="L153" s="27">
        <v>972.5</v>
      </c>
      <c r="M153" s="27">
        <v>972.5</v>
      </c>
      <c r="N153" s="27">
        <v>674.70899999999995</v>
      </c>
      <c r="O153" s="26">
        <f>N153/M153*100</f>
        <v>69.378817480719789</v>
      </c>
      <c r="P153" s="27">
        <v>1265</v>
      </c>
      <c r="Q153" s="243">
        <v>1265</v>
      </c>
      <c r="R153" s="243">
        <v>1109</v>
      </c>
      <c r="S153" s="26">
        <f>R153/Q153*100</f>
        <v>87.667984189723327</v>
      </c>
      <c r="T153" s="254">
        <v>6472</v>
      </c>
      <c r="U153" s="281">
        <v>6472</v>
      </c>
      <c r="V153" s="281">
        <v>5683.2</v>
      </c>
      <c r="W153" s="26">
        <f>V153/U153*100</f>
        <v>87.81211372064277</v>
      </c>
      <c r="X153" s="292">
        <v>2050</v>
      </c>
      <c r="Y153" s="316">
        <v>2050</v>
      </c>
      <c r="Z153" s="316">
        <v>1640</v>
      </c>
      <c r="AA153" s="26">
        <f>Z153/Y153*100</f>
        <v>80</v>
      </c>
      <c r="AB153" s="163"/>
      <c r="AC153" s="163"/>
      <c r="AD153" s="163"/>
      <c r="AE153" s="26"/>
      <c r="AF153" s="26"/>
      <c r="AG153" s="27"/>
      <c r="AH153" s="27"/>
      <c r="AI153" s="26"/>
      <c r="AJ153" s="27"/>
      <c r="AK153" s="27"/>
      <c r="AL153" s="27"/>
      <c r="AM153" s="26"/>
      <c r="AN153" s="326"/>
      <c r="AO153" s="326">
        <v>8479.9119600000013</v>
      </c>
      <c r="AP153" s="326">
        <v>1500</v>
      </c>
      <c r="AQ153" s="26">
        <f>AP153/AO153*100</f>
        <v>17.688862892392574</v>
      </c>
      <c r="AR153" s="26"/>
      <c r="AS153" s="326"/>
      <c r="AT153" s="326"/>
      <c r="AU153" s="26"/>
      <c r="AV153" s="26"/>
      <c r="AW153" s="326"/>
      <c r="AX153" s="326"/>
      <c r="AY153" s="26"/>
      <c r="AZ153" s="26"/>
      <c r="BA153" s="326"/>
      <c r="BB153" s="167"/>
      <c r="BC153" s="26"/>
      <c r="BD153" s="26"/>
      <c r="BE153" s="326"/>
      <c r="BF153" s="326"/>
      <c r="BG153" s="26"/>
      <c r="BH153" s="326"/>
      <c r="BI153" s="326"/>
      <c r="BJ153" s="326"/>
      <c r="BK153" s="26"/>
      <c r="BL153" s="326">
        <v>3904.4</v>
      </c>
      <c r="BM153" s="326">
        <v>3904.4</v>
      </c>
      <c r="BN153" s="326">
        <v>3245.7404999999999</v>
      </c>
      <c r="BO153" s="26">
        <f>BN153/BM153*100</f>
        <v>83.130327323020182</v>
      </c>
      <c r="BP153" s="26"/>
      <c r="BQ153" s="326"/>
      <c r="BR153" s="326"/>
      <c r="BS153" s="26"/>
      <c r="BT153" s="26"/>
      <c r="BU153" s="326"/>
      <c r="BV153" s="326"/>
      <c r="BW153" s="26"/>
      <c r="BX153" s="26"/>
      <c r="BY153" s="326"/>
      <c r="BZ153" s="326"/>
      <c r="CA153" s="26"/>
      <c r="CB153" s="26"/>
      <c r="CC153" s="326"/>
      <c r="CD153" s="326"/>
      <c r="CE153" s="26"/>
      <c r="CF153" s="26"/>
      <c r="CG153" s="326"/>
      <c r="CH153" s="326"/>
      <c r="CI153" s="26"/>
      <c r="CJ153" s="163"/>
      <c r="CK153" s="163"/>
      <c r="CL153" s="163"/>
      <c r="CM153" s="26"/>
      <c r="CN153" s="26"/>
      <c r="CO153" s="326"/>
      <c r="CP153" s="326"/>
      <c r="CQ153" s="26"/>
      <c r="CR153" s="26"/>
      <c r="CS153" s="326"/>
      <c r="CT153" s="326"/>
      <c r="CU153" s="326"/>
      <c r="CV153" s="326"/>
      <c r="CW153" s="326"/>
      <c r="CX153" s="326"/>
      <c r="CY153" s="26"/>
      <c r="CZ153" s="26"/>
      <c r="DA153" s="326"/>
      <c r="DB153" s="326"/>
      <c r="DC153" s="26"/>
      <c r="DD153" s="26"/>
      <c r="DE153" s="326"/>
      <c r="DF153" s="326"/>
      <c r="DG153" s="26"/>
      <c r="DH153" s="26"/>
      <c r="DI153" s="326"/>
      <c r="DJ153" s="326"/>
      <c r="DK153" s="26"/>
      <c r="DL153" s="26"/>
      <c r="DM153" s="326">
        <v>634.4</v>
      </c>
      <c r="DN153" s="326">
        <v>354.35088000000002</v>
      </c>
      <c r="DO153" s="26">
        <f>DN153/DM153*100</f>
        <v>55.856065573770493</v>
      </c>
      <c r="DP153" s="26"/>
      <c r="DQ153" s="326"/>
      <c r="DR153" s="326"/>
      <c r="DS153" s="26"/>
      <c r="DT153" s="26"/>
      <c r="DU153" s="326"/>
      <c r="DV153" s="326"/>
      <c r="DW153" s="26"/>
      <c r="DX153" s="26"/>
      <c r="DY153" s="326"/>
      <c r="DZ153" s="326"/>
      <c r="EA153" s="26"/>
      <c r="EB153" s="26"/>
      <c r="EC153" s="326"/>
      <c r="ED153" s="326"/>
      <c r="EE153" s="26"/>
      <c r="EF153" s="326">
        <v>1750</v>
      </c>
      <c r="EG153" s="326">
        <v>1750</v>
      </c>
      <c r="EH153" s="326">
        <v>1750</v>
      </c>
      <c r="EI153" s="26">
        <f>EH153/EG153*100</f>
        <v>100</v>
      </c>
      <c r="EJ153" s="326"/>
      <c r="EK153" s="326"/>
      <c r="EL153" s="326"/>
      <c r="EM153" s="26"/>
      <c r="EN153" s="326"/>
      <c r="EO153" s="326"/>
      <c r="EP153" s="326"/>
      <c r="EQ153" s="26"/>
      <c r="ER153" s="26"/>
      <c r="ES153" s="326"/>
      <c r="ET153" s="326"/>
      <c r="EU153" s="26"/>
      <c r="EV153" s="26"/>
      <c r="EW153" s="326"/>
      <c r="EX153" s="326"/>
      <c r="EY153" s="26"/>
      <c r="EZ153" s="26"/>
      <c r="FA153" s="326">
        <v>4554</v>
      </c>
      <c r="FB153" s="326">
        <v>4106.1659500000005</v>
      </c>
      <c r="FC153" s="26">
        <f>FB153/FA153*100</f>
        <v>90.166138559508141</v>
      </c>
      <c r="FD153" s="26"/>
      <c r="FE153" s="326"/>
      <c r="FF153" s="326"/>
      <c r="FG153" s="26"/>
      <c r="FH153" s="326"/>
      <c r="FI153" s="326">
        <v>5190.1000000000004</v>
      </c>
      <c r="FJ153" s="326">
        <v>2952.0340499999998</v>
      </c>
      <c r="FK153" s="26">
        <f>FJ153/FI153*100</f>
        <v>56.878172867574797</v>
      </c>
      <c r="FL153" s="326"/>
      <c r="FM153" s="326"/>
      <c r="FN153" s="326">
        <v>0</v>
      </c>
      <c r="FO153" s="26"/>
      <c r="FP153" s="326"/>
      <c r="FQ153" s="326"/>
      <c r="FR153" s="326"/>
      <c r="FS153" s="26"/>
      <c r="FT153" s="326"/>
      <c r="FU153" s="326">
        <v>400</v>
      </c>
      <c r="FV153" s="326">
        <v>400</v>
      </c>
      <c r="FW153" s="26">
        <f t="shared" si="234"/>
        <v>100</v>
      </c>
      <c r="FX153" s="326"/>
      <c r="FY153" s="326"/>
      <c r="FZ153" s="326"/>
      <c r="GA153" s="26"/>
      <c r="GB153" s="326"/>
      <c r="GC153" s="326"/>
      <c r="GD153" s="326"/>
      <c r="GE153" s="26"/>
      <c r="GF153" s="326"/>
      <c r="GG153" s="326"/>
      <c r="GH153" s="326"/>
      <c r="GI153" s="26"/>
      <c r="GJ153" s="326"/>
      <c r="GK153" s="326"/>
      <c r="GL153" s="326"/>
      <c r="GM153" s="26"/>
      <c r="GN153" s="326"/>
      <c r="GO153" s="326"/>
      <c r="GP153" s="326"/>
      <c r="GQ153" s="26"/>
      <c r="GR153" s="326"/>
      <c r="GS153" s="326"/>
      <c r="GT153" s="326"/>
      <c r="GU153" s="26"/>
      <c r="GV153" s="326"/>
      <c r="GW153" s="326"/>
      <c r="GX153" s="326"/>
      <c r="GY153" s="26"/>
      <c r="GZ153" s="326"/>
      <c r="HA153" s="326"/>
      <c r="HB153" s="326"/>
      <c r="HC153" s="26"/>
      <c r="HD153" s="326"/>
      <c r="HE153" s="326"/>
      <c r="HF153" s="326"/>
      <c r="HG153" s="26"/>
      <c r="HH153" s="326"/>
      <c r="HI153" s="326"/>
      <c r="HJ153" s="326"/>
      <c r="HK153" s="26"/>
      <c r="HL153" s="326"/>
      <c r="HM153" s="326"/>
      <c r="HN153" s="326"/>
      <c r="HO153" s="26"/>
      <c r="HP153" s="326"/>
      <c r="HQ153" s="326"/>
      <c r="HR153" s="326"/>
      <c r="HS153" s="26"/>
      <c r="HT153" s="326"/>
      <c r="HU153" s="326"/>
      <c r="HV153" s="326"/>
      <c r="HW153" s="26"/>
      <c r="HX153" s="326"/>
      <c r="HY153" s="326"/>
      <c r="HZ153" s="326"/>
      <c r="IA153" s="26"/>
      <c r="IB153" s="326"/>
      <c r="IC153" s="326"/>
      <c r="ID153" s="326"/>
      <c r="IE153" s="26"/>
      <c r="IF153" s="326"/>
      <c r="IG153" s="326"/>
      <c r="IH153" s="326"/>
      <c r="II153" s="26"/>
      <c r="IJ153" s="326"/>
      <c r="IK153" s="326"/>
      <c r="IL153" s="326"/>
      <c r="IM153" s="26"/>
      <c r="IN153" s="326"/>
      <c r="IO153" s="326"/>
      <c r="IP153" s="326"/>
      <c r="IQ153" s="26"/>
      <c r="IR153" s="326"/>
      <c r="IS153" s="326"/>
      <c r="IT153" s="326"/>
      <c r="IU153" s="26"/>
      <c r="IV153" s="326"/>
      <c r="IW153" s="326"/>
      <c r="IX153" s="326"/>
      <c r="IY153" s="26"/>
      <c r="IZ153" s="326"/>
      <c r="JA153" s="326"/>
      <c r="JB153" s="326"/>
      <c r="JC153" s="26"/>
      <c r="JD153" s="326"/>
      <c r="JE153" s="326">
        <v>638</v>
      </c>
      <c r="JF153" s="326">
        <v>258.05385000000001</v>
      </c>
      <c r="JG153" s="26">
        <f t="shared" si="255"/>
        <v>40.447311912225707</v>
      </c>
      <c r="JH153" s="326"/>
      <c r="JI153" s="326"/>
      <c r="JJ153" s="326"/>
      <c r="JK153" s="26"/>
      <c r="JL153" s="326"/>
      <c r="JM153" s="326"/>
      <c r="JN153" s="326"/>
      <c r="JO153" s="26"/>
      <c r="JP153" s="326"/>
      <c r="JQ153" s="326"/>
      <c r="JR153" s="326"/>
      <c r="JS153" s="26"/>
      <c r="JT153" s="326"/>
      <c r="JU153" s="326"/>
      <c r="JV153" s="326"/>
      <c r="JW153" s="26"/>
      <c r="JX153" s="326"/>
      <c r="JY153" s="326"/>
      <c r="JZ153" s="326"/>
      <c r="KA153" s="26"/>
      <c r="KB153" s="326"/>
      <c r="KC153" s="326">
        <v>702.8</v>
      </c>
      <c r="KD153" s="326"/>
      <c r="KE153" s="26"/>
      <c r="KF153" s="326"/>
      <c r="KG153" s="326"/>
      <c r="KH153" s="326"/>
      <c r="KI153" s="26"/>
      <c r="KJ153" s="326"/>
      <c r="KK153" s="326"/>
      <c r="KL153" s="326"/>
      <c r="KM153" s="26"/>
      <c r="KN153" s="326"/>
      <c r="KO153" s="326"/>
      <c r="KP153" s="326"/>
      <c r="KQ153" s="26"/>
      <c r="KR153" s="326"/>
      <c r="KS153" s="326"/>
      <c r="KT153" s="326"/>
      <c r="KU153" s="26"/>
      <c r="KV153" s="326"/>
      <c r="KW153" s="326">
        <v>119.72799999999999</v>
      </c>
      <c r="KX153" s="326">
        <v>119.72799999999999</v>
      </c>
      <c r="KY153" s="26">
        <f t="shared" si="246"/>
        <v>100</v>
      </c>
      <c r="KZ153" s="326"/>
      <c r="LA153" s="326"/>
      <c r="LB153" s="326"/>
      <c r="LC153" s="26"/>
      <c r="LD153" s="326"/>
      <c r="LE153" s="326"/>
      <c r="LF153" s="326"/>
      <c r="LG153" s="26"/>
      <c r="LH153" s="326"/>
      <c r="LI153" s="326"/>
      <c r="LJ153" s="326"/>
      <c r="LK153" s="26"/>
      <c r="LL153" s="326"/>
      <c r="LM153" s="326">
        <v>3215.7</v>
      </c>
      <c r="LN153" s="326">
        <v>3215.7</v>
      </c>
      <c r="LO153" s="26">
        <f t="shared" si="256"/>
        <v>100</v>
      </c>
      <c r="LP153" s="326"/>
      <c r="LQ153" s="326"/>
      <c r="LR153" s="326"/>
      <c r="LS153" s="26"/>
      <c r="LT153" s="326"/>
      <c r="LU153" s="326"/>
      <c r="LV153" s="326"/>
      <c r="LW153" s="26"/>
      <c r="LX153" s="326"/>
      <c r="LY153" s="326"/>
      <c r="LZ153" s="326"/>
      <c r="MA153" s="26"/>
    </row>
    <row r="154" spans="1:339" ht="15.75" x14ac:dyDescent="0.25">
      <c r="A154" s="22" t="s">
        <v>286</v>
      </c>
      <c r="B154" s="30">
        <f t="shared" si="238"/>
        <v>0</v>
      </c>
      <c r="C154" s="30">
        <f t="shared" si="229"/>
        <v>40050</v>
      </c>
      <c r="D154" s="30">
        <f t="shared" si="248"/>
        <v>40000</v>
      </c>
      <c r="E154" s="30">
        <f t="shared" si="239"/>
        <v>50</v>
      </c>
      <c r="F154" s="30">
        <f t="shared" si="230"/>
        <v>9991.2470299999986</v>
      </c>
      <c r="G154" s="27">
        <f t="shared" ref="G154:G155" si="257">F154/C154*100</f>
        <v>24.946933907615477</v>
      </c>
      <c r="H154" s="30"/>
      <c r="I154" s="30"/>
      <c r="J154" s="30"/>
      <c r="K154" s="30"/>
      <c r="L154" s="27"/>
      <c r="M154" s="27"/>
      <c r="N154" s="27"/>
      <c r="O154" s="111"/>
      <c r="P154" s="27"/>
      <c r="Q154" s="27"/>
      <c r="R154" s="27"/>
      <c r="S154" s="26"/>
      <c r="T154" s="27"/>
      <c r="U154" s="27"/>
      <c r="V154" s="27"/>
      <c r="W154" s="26"/>
      <c r="X154" s="27"/>
      <c r="Y154" s="27"/>
      <c r="Z154" s="27"/>
      <c r="AA154" s="26"/>
      <c r="AB154" s="27"/>
      <c r="AC154" s="27"/>
      <c r="AD154" s="27"/>
      <c r="AE154" s="26"/>
      <c r="AF154" s="26"/>
      <c r="AG154" s="27"/>
      <c r="AH154" s="27"/>
      <c r="AI154" s="111"/>
      <c r="AJ154" s="27"/>
      <c r="AK154" s="27"/>
      <c r="AL154" s="27"/>
      <c r="AM154" s="111"/>
      <c r="AN154" s="27"/>
      <c r="AO154" s="27"/>
      <c r="AP154" s="27"/>
      <c r="AQ154" s="26"/>
      <c r="AR154" s="26"/>
      <c r="AS154" s="27"/>
      <c r="AT154" s="27"/>
      <c r="AU154" s="26"/>
      <c r="AV154" s="26"/>
      <c r="AW154" s="27"/>
      <c r="AX154" s="27"/>
      <c r="AY154" s="26"/>
      <c r="AZ154" s="26"/>
      <c r="BA154" s="27"/>
      <c r="BB154" s="27"/>
      <c r="BC154" s="26"/>
      <c r="BD154" s="26"/>
      <c r="BE154" s="27"/>
      <c r="BF154" s="27"/>
      <c r="BG154" s="26"/>
      <c r="BH154" s="27"/>
      <c r="BI154" s="27"/>
      <c r="BJ154" s="27"/>
      <c r="BK154" s="26"/>
      <c r="BL154" s="27"/>
      <c r="BM154" s="27"/>
      <c r="BN154" s="27"/>
      <c r="BO154" s="26"/>
      <c r="BP154" s="26"/>
      <c r="BQ154" s="27"/>
      <c r="BR154" s="27"/>
      <c r="BS154" s="26"/>
      <c r="BT154" s="26"/>
      <c r="BU154" s="27"/>
      <c r="BV154" s="27"/>
      <c r="BW154" s="26"/>
      <c r="BX154" s="26"/>
      <c r="BY154" s="326"/>
      <c r="BZ154" s="27"/>
      <c r="CA154" s="26"/>
      <c r="CB154" s="26"/>
      <c r="CC154" s="326"/>
      <c r="CD154" s="27"/>
      <c r="CE154" s="26"/>
      <c r="CF154" s="26"/>
      <c r="CG154" s="326"/>
      <c r="CH154" s="27"/>
      <c r="CI154" s="26"/>
      <c r="CJ154" s="163"/>
      <c r="CK154" s="163"/>
      <c r="CL154" s="27"/>
      <c r="CM154" s="26"/>
      <c r="CN154" s="26"/>
      <c r="CO154" s="326"/>
      <c r="CP154" s="27"/>
      <c r="CQ154" s="26"/>
      <c r="CR154" s="26"/>
      <c r="CS154" s="27"/>
      <c r="CT154" s="27"/>
      <c r="CU154" s="326"/>
      <c r="CV154" s="326"/>
      <c r="CW154" s="326"/>
      <c r="CX154" s="27"/>
      <c r="CY154" s="26"/>
      <c r="CZ154" s="26"/>
      <c r="DA154" s="326"/>
      <c r="DB154" s="27"/>
      <c r="DC154" s="26"/>
      <c r="DD154" s="26"/>
      <c r="DE154" s="326"/>
      <c r="DF154" s="27"/>
      <c r="DG154" s="26"/>
      <c r="DH154" s="26"/>
      <c r="DI154" s="326"/>
      <c r="DJ154" s="27"/>
      <c r="DK154" s="26"/>
      <c r="DL154" s="26"/>
      <c r="DM154" s="326"/>
      <c r="DN154" s="326"/>
      <c r="DO154" s="26"/>
      <c r="DP154" s="26"/>
      <c r="DQ154" s="326"/>
      <c r="DR154" s="326"/>
      <c r="DS154" s="26"/>
      <c r="DT154" s="26"/>
      <c r="DU154" s="326"/>
      <c r="DV154" s="326"/>
      <c r="DW154" s="26"/>
      <c r="DX154" s="26"/>
      <c r="DY154" s="326"/>
      <c r="DZ154" s="326"/>
      <c r="EA154" s="26"/>
      <c r="EB154" s="26"/>
      <c r="EC154" s="326"/>
      <c r="ED154" s="326"/>
      <c r="EE154" s="26"/>
      <c r="EF154" s="326"/>
      <c r="EG154" s="326"/>
      <c r="EH154" s="326"/>
      <c r="EI154" s="26"/>
      <c r="EJ154" s="326"/>
      <c r="EK154" s="326"/>
      <c r="EL154" s="326"/>
      <c r="EM154" s="26"/>
      <c r="EN154" s="326"/>
      <c r="EO154" s="326"/>
      <c r="EP154" s="326"/>
      <c r="EQ154" s="26"/>
      <c r="ER154" s="26"/>
      <c r="ES154" s="326"/>
      <c r="ET154" s="27"/>
      <c r="EU154" s="26"/>
      <c r="EV154" s="26"/>
      <c r="EW154" s="326"/>
      <c r="EX154" s="27"/>
      <c r="EY154" s="26"/>
      <c r="EZ154" s="26"/>
      <c r="FA154" s="326"/>
      <c r="FB154" s="326"/>
      <c r="FC154" s="26"/>
      <c r="FD154" s="26"/>
      <c r="FE154" s="326"/>
      <c r="FF154" s="27"/>
      <c r="FG154" s="26"/>
      <c r="FH154" s="326"/>
      <c r="FI154" s="326"/>
      <c r="FJ154" s="326"/>
      <c r="FK154" s="26"/>
      <c r="FL154" s="326"/>
      <c r="FM154" s="326"/>
      <c r="FN154" s="326"/>
      <c r="FO154" s="26"/>
      <c r="FP154" s="326"/>
      <c r="FQ154" s="326"/>
      <c r="FR154" s="326"/>
      <c r="FS154" s="26"/>
      <c r="FT154" s="326"/>
      <c r="FU154" s="326"/>
      <c r="FV154" s="326"/>
      <c r="FW154" s="26"/>
      <c r="FX154" s="326"/>
      <c r="FY154" s="326"/>
      <c r="FZ154" s="326"/>
      <c r="GA154" s="26"/>
      <c r="GB154" s="326"/>
      <c r="GC154" s="326"/>
      <c r="GD154" s="326"/>
      <c r="GE154" s="26"/>
      <c r="GF154" s="326"/>
      <c r="GG154" s="326">
        <v>50</v>
      </c>
      <c r="GH154" s="326">
        <v>50</v>
      </c>
      <c r="GI154" s="26">
        <f t="shared" si="252"/>
        <v>100</v>
      </c>
      <c r="GJ154" s="326"/>
      <c r="GK154" s="326"/>
      <c r="GL154" s="326"/>
      <c r="GM154" s="26"/>
      <c r="GN154" s="326"/>
      <c r="GO154" s="326"/>
      <c r="GP154" s="326"/>
      <c r="GQ154" s="26"/>
      <c r="GR154" s="326"/>
      <c r="GS154" s="326"/>
      <c r="GT154" s="326"/>
      <c r="GU154" s="26"/>
      <c r="GV154" s="326"/>
      <c r="GW154" s="326">
        <v>30000</v>
      </c>
      <c r="GX154" s="326"/>
      <c r="GY154" s="26">
        <f t="shared" si="177"/>
        <v>0</v>
      </c>
      <c r="GZ154" s="326"/>
      <c r="HA154" s="326">
        <v>10000</v>
      </c>
      <c r="HB154" s="326">
        <v>9941.2470299999986</v>
      </c>
      <c r="HC154" s="26">
        <f t="shared" si="254"/>
        <v>99.412470299999995</v>
      </c>
      <c r="HD154" s="326"/>
      <c r="HE154" s="326"/>
      <c r="HF154" s="326"/>
      <c r="HG154" s="26"/>
      <c r="HH154" s="326"/>
      <c r="HI154" s="326"/>
      <c r="HJ154" s="326"/>
      <c r="HK154" s="26"/>
      <c r="HL154" s="326"/>
      <c r="HM154" s="326"/>
      <c r="HN154" s="326"/>
      <c r="HO154" s="26"/>
      <c r="HP154" s="326"/>
      <c r="HQ154" s="326"/>
      <c r="HR154" s="326"/>
      <c r="HS154" s="26"/>
      <c r="HT154" s="326"/>
      <c r="HU154" s="326"/>
      <c r="HV154" s="326"/>
      <c r="HW154" s="26"/>
      <c r="HX154" s="326"/>
      <c r="HY154" s="326"/>
      <c r="HZ154" s="326"/>
      <c r="IA154" s="26"/>
      <c r="IB154" s="326"/>
      <c r="IC154" s="326"/>
      <c r="ID154" s="326"/>
      <c r="IE154" s="26"/>
      <c r="IF154" s="326"/>
      <c r="IG154" s="326"/>
      <c r="IH154" s="326"/>
      <c r="II154" s="26"/>
      <c r="IJ154" s="326"/>
      <c r="IK154" s="326"/>
      <c r="IL154" s="326"/>
      <c r="IM154" s="26"/>
      <c r="IN154" s="326"/>
      <c r="IO154" s="326"/>
      <c r="IP154" s="326"/>
      <c r="IQ154" s="26"/>
      <c r="IR154" s="326"/>
      <c r="IS154" s="326"/>
      <c r="IT154" s="326"/>
      <c r="IU154" s="26"/>
      <c r="IV154" s="326"/>
      <c r="IW154" s="326"/>
      <c r="IX154" s="326"/>
      <c r="IY154" s="26"/>
      <c r="IZ154" s="326"/>
      <c r="JA154" s="326"/>
      <c r="JB154" s="326"/>
      <c r="JC154" s="26"/>
      <c r="JD154" s="326"/>
      <c r="JE154" s="326"/>
      <c r="JF154" s="326"/>
      <c r="JG154" s="26"/>
      <c r="JH154" s="326"/>
      <c r="JI154" s="326"/>
      <c r="JJ154" s="326"/>
      <c r="JK154" s="26"/>
      <c r="JL154" s="326"/>
      <c r="JM154" s="326"/>
      <c r="JN154" s="326"/>
      <c r="JO154" s="26"/>
      <c r="JP154" s="326"/>
      <c r="JQ154" s="326"/>
      <c r="JR154" s="326"/>
      <c r="JS154" s="26"/>
      <c r="JT154" s="326"/>
      <c r="JU154" s="326"/>
      <c r="JV154" s="326"/>
      <c r="JW154" s="26"/>
      <c r="JX154" s="326"/>
      <c r="JY154" s="326"/>
      <c r="JZ154" s="326"/>
      <c r="KA154" s="26"/>
      <c r="KB154" s="326"/>
      <c r="KC154" s="326"/>
      <c r="KD154" s="326"/>
      <c r="KE154" s="26"/>
      <c r="KF154" s="326"/>
      <c r="KG154" s="326"/>
      <c r="KH154" s="326"/>
      <c r="KI154" s="26"/>
      <c r="KJ154" s="326"/>
      <c r="KK154" s="326"/>
      <c r="KL154" s="326"/>
      <c r="KM154" s="26"/>
      <c r="KN154" s="326"/>
      <c r="KO154" s="326"/>
      <c r="KP154" s="326"/>
      <c r="KQ154" s="26"/>
      <c r="KR154" s="326"/>
      <c r="KS154" s="326"/>
      <c r="KT154" s="326"/>
      <c r="KU154" s="26"/>
      <c r="KV154" s="326"/>
      <c r="KW154" s="326"/>
      <c r="KX154" s="326"/>
      <c r="KY154" s="26"/>
      <c r="KZ154" s="326"/>
      <c r="LA154" s="326"/>
      <c r="LB154" s="326"/>
      <c r="LC154" s="26"/>
      <c r="LD154" s="326"/>
      <c r="LE154" s="326"/>
      <c r="LF154" s="326"/>
      <c r="LG154" s="26"/>
      <c r="LH154" s="326"/>
      <c r="LI154" s="326"/>
      <c r="LJ154" s="326"/>
      <c r="LK154" s="26"/>
      <c r="LL154" s="326"/>
      <c r="LM154" s="326"/>
      <c r="LN154" s="326"/>
      <c r="LO154" s="26"/>
      <c r="LP154" s="326"/>
      <c r="LQ154" s="326"/>
      <c r="LR154" s="326"/>
      <c r="LS154" s="26"/>
      <c r="LT154" s="326"/>
      <c r="LU154" s="326"/>
      <c r="LV154" s="326"/>
      <c r="LW154" s="26"/>
      <c r="LX154" s="326"/>
      <c r="LY154" s="326"/>
      <c r="LZ154" s="326"/>
      <c r="MA154" s="26"/>
    </row>
    <row r="155" spans="1:339" ht="15.75" x14ac:dyDescent="0.25">
      <c r="A155" s="22" t="s">
        <v>287</v>
      </c>
      <c r="B155" s="30">
        <f t="shared" si="238"/>
        <v>0</v>
      </c>
      <c r="C155" s="30">
        <f t="shared" si="229"/>
        <v>125</v>
      </c>
      <c r="D155" s="30">
        <f t="shared" si="248"/>
        <v>0</v>
      </c>
      <c r="E155" s="30">
        <f t="shared" si="239"/>
        <v>125</v>
      </c>
      <c r="F155" s="30">
        <f t="shared" si="230"/>
        <v>125</v>
      </c>
      <c r="G155" s="27">
        <f t="shared" si="257"/>
        <v>100</v>
      </c>
      <c r="H155" s="30"/>
      <c r="I155" s="30"/>
      <c r="J155" s="30"/>
      <c r="K155" s="30"/>
      <c r="L155" s="111"/>
      <c r="M155" s="111"/>
      <c r="N155" s="111"/>
      <c r="O155" s="111"/>
      <c r="P155" s="111"/>
      <c r="Q155" s="111"/>
      <c r="R155" s="111"/>
      <c r="S155" s="26"/>
      <c r="T155" s="81"/>
      <c r="U155" s="81"/>
      <c r="V155" s="81"/>
      <c r="W155" s="26"/>
      <c r="X155" s="81"/>
      <c r="Y155" s="81"/>
      <c r="Z155" s="81"/>
      <c r="AA155" s="26"/>
      <c r="AB155" s="81"/>
      <c r="AC155" s="81"/>
      <c r="AD155" s="81"/>
      <c r="AE155" s="26"/>
      <c r="AF155" s="26"/>
      <c r="AG155" s="111"/>
      <c r="AH155" s="111"/>
      <c r="AI155" s="111"/>
      <c r="AJ155" s="111"/>
      <c r="AK155" s="111"/>
      <c r="AL155" s="111"/>
      <c r="AM155" s="111"/>
      <c r="AN155" s="81"/>
      <c r="AO155" s="81"/>
      <c r="AP155" s="81"/>
      <c r="AQ155" s="26"/>
      <c r="AR155" s="26"/>
      <c r="AS155" s="81"/>
      <c r="AT155" s="81"/>
      <c r="AU155" s="26"/>
      <c r="AV155" s="26"/>
      <c r="AW155" s="81"/>
      <c r="AX155" s="81"/>
      <c r="AY155" s="26"/>
      <c r="AZ155" s="26"/>
      <c r="BA155" s="81"/>
      <c r="BB155" s="81"/>
      <c r="BC155" s="26"/>
      <c r="BD155" s="26"/>
      <c r="BE155" s="81"/>
      <c r="BF155" s="81"/>
      <c r="BG155" s="26"/>
      <c r="BH155" s="81"/>
      <c r="BI155" s="81"/>
      <c r="BJ155" s="81"/>
      <c r="BK155" s="26"/>
      <c r="BL155" s="81"/>
      <c r="BM155" s="81"/>
      <c r="BN155" s="81"/>
      <c r="BO155" s="26"/>
      <c r="BP155" s="26"/>
      <c r="BQ155" s="81"/>
      <c r="BR155" s="81"/>
      <c r="BS155" s="26"/>
      <c r="BT155" s="26"/>
      <c r="BU155" s="81"/>
      <c r="BV155" s="81"/>
      <c r="BW155" s="26"/>
      <c r="BX155" s="26"/>
      <c r="BY155" s="81"/>
      <c r="BZ155" s="81"/>
      <c r="CA155" s="26"/>
      <c r="CB155" s="26"/>
      <c r="CC155" s="81"/>
      <c r="CD155" s="81"/>
      <c r="CE155" s="26"/>
      <c r="CF155" s="26"/>
      <c r="CG155" s="81"/>
      <c r="CH155" s="81"/>
      <c r="CI155" s="26"/>
      <c r="CJ155" s="81"/>
      <c r="CK155" s="81"/>
      <c r="CL155" s="81"/>
      <c r="CM155" s="26"/>
      <c r="CN155" s="26"/>
      <c r="CO155" s="81"/>
      <c r="CP155" s="81"/>
      <c r="CQ155" s="26"/>
      <c r="CR155" s="26"/>
      <c r="CS155" s="81"/>
      <c r="CT155" s="81"/>
      <c r="CU155" s="326"/>
      <c r="CV155" s="326"/>
      <c r="CW155" s="81"/>
      <c r="CX155" s="81"/>
      <c r="CY155" s="26"/>
      <c r="CZ155" s="26"/>
      <c r="DA155" s="81"/>
      <c r="DB155" s="81"/>
      <c r="DC155" s="26"/>
      <c r="DD155" s="26"/>
      <c r="DE155" s="81"/>
      <c r="DF155" s="81"/>
      <c r="DG155" s="26"/>
      <c r="DH155" s="26"/>
      <c r="DI155" s="81"/>
      <c r="DJ155" s="81"/>
      <c r="DK155" s="26"/>
      <c r="DL155" s="26"/>
      <c r="DM155" s="81"/>
      <c r="DN155" s="81"/>
      <c r="DO155" s="26"/>
      <c r="DP155" s="26"/>
      <c r="DQ155" s="81"/>
      <c r="DR155" s="81"/>
      <c r="DS155" s="26"/>
      <c r="DT155" s="26"/>
      <c r="DU155" s="81"/>
      <c r="DV155" s="81"/>
      <c r="DW155" s="26"/>
      <c r="DX155" s="26"/>
      <c r="DY155" s="81"/>
      <c r="DZ155" s="81"/>
      <c r="EA155" s="26"/>
      <c r="EB155" s="26"/>
      <c r="EC155" s="81"/>
      <c r="ED155" s="81"/>
      <c r="EE155" s="26"/>
      <c r="EF155" s="81"/>
      <c r="EG155" s="81"/>
      <c r="EH155" s="81"/>
      <c r="EI155" s="26"/>
      <c r="EJ155" s="81"/>
      <c r="EK155" s="81"/>
      <c r="EL155" s="81"/>
      <c r="EM155" s="26"/>
      <c r="EN155" s="81"/>
      <c r="EO155" s="81"/>
      <c r="EP155" s="81"/>
      <c r="EQ155" s="26"/>
      <c r="ER155" s="26"/>
      <c r="ES155" s="81"/>
      <c r="ET155" s="81"/>
      <c r="EU155" s="26"/>
      <c r="EV155" s="26"/>
      <c r="EW155" s="81"/>
      <c r="EX155" s="81"/>
      <c r="EY155" s="26"/>
      <c r="EZ155" s="26"/>
      <c r="FA155" s="81"/>
      <c r="FB155" s="81"/>
      <c r="FC155" s="26"/>
      <c r="FD155" s="26"/>
      <c r="FE155" s="81"/>
      <c r="FF155" s="81"/>
      <c r="FG155" s="26"/>
      <c r="FH155" s="81"/>
      <c r="FI155" s="81"/>
      <c r="FJ155" s="81"/>
      <c r="FK155" s="26"/>
      <c r="FL155" s="81"/>
      <c r="FM155" s="81"/>
      <c r="FN155" s="81"/>
      <c r="FO155" s="26"/>
      <c r="FP155" s="81"/>
      <c r="FQ155" s="81"/>
      <c r="FR155" s="81"/>
      <c r="FS155" s="26"/>
      <c r="FT155" s="81"/>
      <c r="FU155" s="81"/>
      <c r="FV155" s="81"/>
      <c r="FW155" s="26"/>
      <c r="FX155" s="81"/>
      <c r="FY155" s="81"/>
      <c r="FZ155" s="81"/>
      <c r="GA155" s="26"/>
      <c r="GB155" s="81"/>
      <c r="GC155" s="81"/>
      <c r="GD155" s="81"/>
      <c r="GE155" s="26"/>
      <c r="GF155" s="81"/>
      <c r="GG155" s="81"/>
      <c r="GH155" s="81"/>
      <c r="GI155" s="26"/>
      <c r="GJ155" s="81"/>
      <c r="GK155" s="326">
        <v>125</v>
      </c>
      <c r="GL155" s="326">
        <v>125</v>
      </c>
      <c r="GM155" s="26">
        <f t="shared" si="253"/>
        <v>100</v>
      </c>
      <c r="GN155" s="81"/>
      <c r="GO155" s="81"/>
      <c r="GP155" s="81"/>
      <c r="GQ155" s="26"/>
      <c r="GR155" s="81"/>
      <c r="GS155" s="81"/>
      <c r="GT155" s="81"/>
      <c r="GU155" s="26"/>
      <c r="GV155" s="81"/>
      <c r="GW155" s="81"/>
      <c r="GX155" s="81"/>
      <c r="GY155" s="26"/>
      <c r="GZ155" s="81"/>
      <c r="HA155" s="81"/>
      <c r="HB155" s="81"/>
      <c r="HC155" s="26"/>
      <c r="HD155" s="81"/>
      <c r="HE155" s="81"/>
      <c r="HF155" s="81"/>
      <c r="HG155" s="26"/>
      <c r="HH155" s="81"/>
      <c r="HI155" s="81"/>
      <c r="HJ155" s="81"/>
      <c r="HK155" s="26"/>
      <c r="HL155" s="81"/>
      <c r="HM155" s="81"/>
      <c r="HN155" s="81"/>
      <c r="HO155" s="26"/>
      <c r="HP155" s="81"/>
      <c r="HQ155" s="81"/>
      <c r="HR155" s="81"/>
      <c r="HS155" s="26"/>
      <c r="HT155" s="81"/>
      <c r="HU155" s="81"/>
      <c r="HV155" s="81"/>
      <c r="HW155" s="26"/>
      <c r="HX155" s="81"/>
      <c r="HY155" s="81"/>
      <c r="HZ155" s="81"/>
      <c r="IA155" s="26"/>
      <c r="IB155" s="81"/>
      <c r="IC155" s="81"/>
      <c r="ID155" s="81"/>
      <c r="IE155" s="26"/>
      <c r="IF155" s="81"/>
      <c r="IG155" s="81"/>
      <c r="IH155" s="81"/>
      <c r="II155" s="26"/>
      <c r="IJ155" s="81"/>
      <c r="IK155" s="81"/>
      <c r="IL155" s="81"/>
      <c r="IM155" s="26"/>
      <c r="IN155" s="81"/>
      <c r="IO155" s="81"/>
      <c r="IP155" s="81"/>
      <c r="IQ155" s="26"/>
      <c r="IR155" s="81"/>
      <c r="IS155" s="81"/>
      <c r="IT155" s="81"/>
      <c r="IU155" s="26"/>
      <c r="IV155" s="81"/>
      <c r="IW155" s="81"/>
      <c r="IX155" s="81"/>
      <c r="IY155" s="26"/>
      <c r="IZ155" s="81"/>
      <c r="JA155" s="81"/>
      <c r="JB155" s="81"/>
      <c r="JC155" s="26"/>
      <c r="JD155" s="81"/>
      <c r="JE155" s="81"/>
      <c r="JF155" s="81"/>
      <c r="JG155" s="26"/>
      <c r="JH155" s="81"/>
      <c r="JI155" s="81"/>
      <c r="JJ155" s="81"/>
      <c r="JK155" s="26"/>
      <c r="JL155" s="81"/>
      <c r="JM155" s="81"/>
      <c r="JN155" s="81"/>
      <c r="JO155" s="26"/>
      <c r="JP155" s="81"/>
      <c r="JQ155" s="81"/>
      <c r="JR155" s="81"/>
      <c r="JS155" s="26"/>
      <c r="JT155" s="81"/>
      <c r="JU155" s="81"/>
      <c r="JV155" s="81"/>
      <c r="JW155" s="26"/>
      <c r="JX155" s="81"/>
      <c r="JY155" s="81"/>
      <c r="JZ155" s="81"/>
      <c r="KA155" s="26"/>
      <c r="KB155" s="81"/>
      <c r="KC155" s="81"/>
      <c r="KD155" s="81"/>
      <c r="KE155" s="26"/>
      <c r="KF155" s="81"/>
      <c r="KG155" s="81"/>
      <c r="KH155" s="81"/>
      <c r="KI155" s="26"/>
      <c r="KJ155" s="81"/>
      <c r="KK155" s="81"/>
      <c r="KL155" s="81"/>
      <c r="KM155" s="26"/>
      <c r="KN155" s="81"/>
      <c r="KO155" s="81"/>
      <c r="KP155" s="81"/>
      <c r="KQ155" s="26"/>
      <c r="KR155" s="81"/>
      <c r="KS155" s="81"/>
      <c r="KT155" s="81"/>
      <c r="KU155" s="26"/>
      <c r="KV155" s="81"/>
      <c r="KW155" s="81"/>
      <c r="KX155" s="81"/>
      <c r="KY155" s="26"/>
      <c r="KZ155" s="81"/>
      <c r="LA155" s="81"/>
      <c r="LB155" s="81"/>
      <c r="LC155" s="26"/>
      <c r="LD155" s="81"/>
      <c r="LE155" s="81"/>
      <c r="LF155" s="81"/>
      <c r="LG155" s="26"/>
      <c r="LH155" s="81"/>
      <c r="LI155" s="81"/>
      <c r="LJ155" s="81"/>
      <c r="LK155" s="26"/>
      <c r="LL155" s="81"/>
      <c r="LM155" s="81"/>
      <c r="LN155" s="81"/>
      <c r="LO155" s="26"/>
      <c r="LP155" s="81"/>
      <c r="LQ155" s="81"/>
      <c r="LR155" s="81"/>
      <c r="LS155" s="26"/>
      <c r="LT155" s="81"/>
      <c r="LU155" s="81"/>
      <c r="LV155" s="81"/>
      <c r="LW155" s="26"/>
      <c r="LX155" s="81"/>
      <c r="LY155" s="81"/>
      <c r="LZ155" s="81"/>
      <c r="MA155" s="26"/>
    </row>
    <row r="156" spans="1:339" ht="15.75" x14ac:dyDescent="0.25">
      <c r="A156" s="22" t="s">
        <v>288</v>
      </c>
      <c r="B156" s="30">
        <f t="shared" si="238"/>
        <v>0</v>
      </c>
      <c r="C156" s="30">
        <f t="shared" si="229"/>
        <v>0</v>
      </c>
      <c r="D156" s="30">
        <f t="shared" si="248"/>
        <v>0</v>
      </c>
      <c r="E156" s="30">
        <f t="shared" si="239"/>
        <v>0</v>
      </c>
      <c r="F156" s="30">
        <f t="shared" si="230"/>
        <v>0</v>
      </c>
      <c r="G156" s="27"/>
      <c r="H156" s="30"/>
      <c r="I156" s="30"/>
      <c r="J156" s="30"/>
      <c r="K156" s="30"/>
      <c r="L156" s="111"/>
      <c r="M156" s="111"/>
      <c r="N156" s="111"/>
      <c r="O156" s="111"/>
      <c r="P156" s="111"/>
      <c r="Q156" s="111"/>
      <c r="R156" s="111"/>
      <c r="S156" s="26"/>
      <c r="T156" s="81"/>
      <c r="U156" s="81"/>
      <c r="V156" s="81"/>
      <c r="W156" s="26"/>
      <c r="X156" s="81"/>
      <c r="Y156" s="81"/>
      <c r="Z156" s="81"/>
      <c r="AA156" s="26"/>
      <c r="AB156" s="81"/>
      <c r="AC156" s="81"/>
      <c r="AD156" s="81"/>
      <c r="AE156" s="26"/>
      <c r="AF156" s="26"/>
      <c r="AG156" s="111"/>
      <c r="AH156" s="111"/>
      <c r="AI156" s="111"/>
      <c r="AJ156" s="111"/>
      <c r="AK156" s="111"/>
      <c r="AL156" s="111"/>
      <c r="AM156" s="111"/>
      <c r="AN156" s="81"/>
      <c r="AO156" s="81"/>
      <c r="AP156" s="81"/>
      <c r="AQ156" s="26"/>
      <c r="AR156" s="26"/>
      <c r="AS156" s="81"/>
      <c r="AT156" s="81"/>
      <c r="AU156" s="26"/>
      <c r="AV156" s="26"/>
      <c r="AW156" s="81"/>
      <c r="AX156" s="81"/>
      <c r="AY156" s="26"/>
      <c r="AZ156" s="26"/>
      <c r="BA156" s="81"/>
      <c r="BB156" s="81"/>
      <c r="BC156" s="26"/>
      <c r="BD156" s="26"/>
      <c r="BE156" s="81"/>
      <c r="BF156" s="81"/>
      <c r="BG156" s="26"/>
      <c r="BH156" s="81"/>
      <c r="BI156" s="81"/>
      <c r="BJ156" s="81"/>
      <c r="BK156" s="26"/>
      <c r="BL156" s="81"/>
      <c r="BM156" s="81"/>
      <c r="BN156" s="81"/>
      <c r="BO156" s="26"/>
      <c r="BP156" s="26"/>
      <c r="BQ156" s="81"/>
      <c r="BR156" s="81"/>
      <c r="BS156" s="26"/>
      <c r="BT156" s="26"/>
      <c r="BU156" s="81"/>
      <c r="BV156" s="81"/>
      <c r="BW156" s="26"/>
      <c r="BX156" s="26"/>
      <c r="BY156" s="81"/>
      <c r="BZ156" s="81"/>
      <c r="CA156" s="26"/>
      <c r="CB156" s="26"/>
      <c r="CC156" s="81"/>
      <c r="CD156" s="81"/>
      <c r="CE156" s="26"/>
      <c r="CF156" s="26"/>
      <c r="CG156" s="81"/>
      <c r="CH156" s="81"/>
      <c r="CI156" s="26"/>
      <c r="CJ156" s="81"/>
      <c r="CK156" s="81"/>
      <c r="CL156" s="81"/>
      <c r="CM156" s="26"/>
      <c r="CN156" s="26"/>
      <c r="CO156" s="81"/>
      <c r="CP156" s="81"/>
      <c r="CQ156" s="26"/>
      <c r="CR156" s="26"/>
      <c r="CS156" s="81"/>
      <c r="CT156" s="81"/>
      <c r="CU156" s="326"/>
      <c r="CV156" s="326"/>
      <c r="CW156" s="81"/>
      <c r="CX156" s="81"/>
      <c r="CY156" s="26"/>
      <c r="CZ156" s="26"/>
      <c r="DA156" s="81"/>
      <c r="DB156" s="81"/>
      <c r="DC156" s="26"/>
      <c r="DD156" s="26"/>
      <c r="DE156" s="81"/>
      <c r="DF156" s="81"/>
      <c r="DG156" s="26"/>
      <c r="DH156" s="26"/>
      <c r="DI156" s="81"/>
      <c r="DJ156" s="81"/>
      <c r="DK156" s="26"/>
      <c r="DL156" s="26"/>
      <c r="DM156" s="81"/>
      <c r="DN156" s="81"/>
      <c r="DO156" s="26"/>
      <c r="DP156" s="26"/>
      <c r="DQ156" s="81"/>
      <c r="DR156" s="81"/>
      <c r="DS156" s="26"/>
      <c r="DT156" s="26"/>
      <c r="DU156" s="81"/>
      <c r="DV156" s="81"/>
      <c r="DW156" s="26"/>
      <c r="DX156" s="26"/>
      <c r="DY156" s="81"/>
      <c r="DZ156" s="81"/>
      <c r="EA156" s="26"/>
      <c r="EB156" s="26"/>
      <c r="EC156" s="81"/>
      <c r="ED156" s="81"/>
      <c r="EE156" s="26"/>
      <c r="EF156" s="81"/>
      <c r="EG156" s="81"/>
      <c r="EH156" s="81"/>
      <c r="EI156" s="26"/>
      <c r="EJ156" s="81"/>
      <c r="EK156" s="81"/>
      <c r="EL156" s="81"/>
      <c r="EM156" s="26"/>
      <c r="EN156" s="81"/>
      <c r="EO156" s="81"/>
      <c r="EP156" s="81"/>
      <c r="EQ156" s="26"/>
      <c r="ER156" s="26"/>
      <c r="ES156" s="81"/>
      <c r="ET156" s="81"/>
      <c r="EU156" s="26"/>
      <c r="EV156" s="26"/>
      <c r="EW156" s="81"/>
      <c r="EX156" s="81"/>
      <c r="EY156" s="26"/>
      <c r="EZ156" s="26"/>
      <c r="FA156" s="81"/>
      <c r="FB156" s="81"/>
      <c r="FC156" s="26"/>
      <c r="FD156" s="26"/>
      <c r="FE156" s="81"/>
      <c r="FF156" s="81"/>
      <c r="FG156" s="26"/>
      <c r="FH156" s="81"/>
      <c r="FI156" s="81"/>
      <c r="FJ156" s="81"/>
      <c r="FK156" s="26"/>
      <c r="FL156" s="81"/>
      <c r="FM156" s="81"/>
      <c r="FN156" s="81"/>
      <c r="FO156" s="26"/>
      <c r="FP156" s="81"/>
      <c r="FQ156" s="81"/>
      <c r="FR156" s="81"/>
      <c r="FS156" s="26"/>
      <c r="FT156" s="81"/>
      <c r="FU156" s="81"/>
      <c r="FV156" s="81"/>
      <c r="FW156" s="26"/>
      <c r="FX156" s="81"/>
      <c r="FY156" s="81"/>
      <c r="FZ156" s="81"/>
      <c r="GA156" s="26"/>
      <c r="GB156" s="81"/>
      <c r="GC156" s="81"/>
      <c r="GD156" s="81"/>
      <c r="GE156" s="26"/>
      <c r="GF156" s="81"/>
      <c r="GG156" s="81"/>
      <c r="GH156" s="81"/>
      <c r="GI156" s="26"/>
      <c r="GJ156" s="81"/>
      <c r="GK156" s="81"/>
      <c r="GL156" s="81"/>
      <c r="GM156" s="26"/>
      <c r="GN156" s="81"/>
      <c r="GO156" s="81"/>
      <c r="GP156" s="81"/>
      <c r="GQ156" s="26"/>
      <c r="GR156" s="81"/>
      <c r="GS156" s="81"/>
      <c r="GT156" s="81"/>
      <c r="GU156" s="26"/>
      <c r="GV156" s="81"/>
      <c r="GW156" s="81"/>
      <c r="GX156" s="81"/>
      <c r="GY156" s="26"/>
      <c r="GZ156" s="81"/>
      <c r="HA156" s="81"/>
      <c r="HB156" s="81"/>
      <c r="HC156" s="26"/>
      <c r="HD156" s="81"/>
      <c r="HE156" s="81"/>
      <c r="HF156" s="81"/>
      <c r="HG156" s="26"/>
      <c r="HH156" s="81"/>
      <c r="HI156" s="81"/>
      <c r="HJ156" s="81"/>
      <c r="HK156" s="26"/>
      <c r="HL156" s="81"/>
      <c r="HM156" s="81"/>
      <c r="HN156" s="81"/>
      <c r="HO156" s="26"/>
      <c r="HP156" s="81"/>
      <c r="HQ156" s="81"/>
      <c r="HR156" s="81"/>
      <c r="HS156" s="26"/>
      <c r="HT156" s="81"/>
      <c r="HU156" s="81"/>
      <c r="HV156" s="81"/>
      <c r="HW156" s="26"/>
      <c r="HX156" s="81"/>
      <c r="HY156" s="81"/>
      <c r="HZ156" s="81"/>
      <c r="IA156" s="26"/>
      <c r="IB156" s="81"/>
      <c r="IC156" s="81"/>
      <c r="ID156" s="81"/>
      <c r="IE156" s="26"/>
      <c r="IF156" s="81"/>
      <c r="IG156" s="81"/>
      <c r="IH156" s="81"/>
      <c r="II156" s="26"/>
      <c r="IJ156" s="81"/>
      <c r="IK156" s="81"/>
      <c r="IL156" s="81"/>
      <c r="IM156" s="26"/>
      <c r="IN156" s="81"/>
      <c r="IO156" s="81"/>
      <c r="IP156" s="81"/>
      <c r="IQ156" s="26"/>
      <c r="IR156" s="81"/>
      <c r="IS156" s="81"/>
      <c r="IT156" s="81"/>
      <c r="IU156" s="26"/>
      <c r="IV156" s="81"/>
      <c r="IW156" s="81"/>
      <c r="IX156" s="81"/>
      <c r="IY156" s="26"/>
      <c r="IZ156" s="81"/>
      <c r="JA156" s="81"/>
      <c r="JB156" s="81"/>
      <c r="JC156" s="26"/>
      <c r="JD156" s="81"/>
      <c r="JE156" s="81"/>
      <c r="JF156" s="81"/>
      <c r="JG156" s="26"/>
      <c r="JH156" s="81"/>
      <c r="JI156" s="81"/>
      <c r="JJ156" s="81"/>
      <c r="JK156" s="26"/>
      <c r="JL156" s="81"/>
      <c r="JM156" s="81"/>
      <c r="JN156" s="81"/>
      <c r="JO156" s="26"/>
      <c r="JP156" s="81"/>
      <c r="JQ156" s="81"/>
      <c r="JR156" s="81"/>
      <c r="JS156" s="26"/>
      <c r="JT156" s="81"/>
      <c r="JU156" s="81"/>
      <c r="JV156" s="81"/>
      <c r="JW156" s="26"/>
      <c r="JX156" s="81"/>
      <c r="JY156" s="81"/>
      <c r="JZ156" s="81"/>
      <c r="KA156" s="26"/>
      <c r="KB156" s="81"/>
      <c r="KC156" s="81"/>
      <c r="KD156" s="81"/>
      <c r="KE156" s="26"/>
      <c r="KF156" s="81"/>
      <c r="KG156" s="81"/>
      <c r="KH156" s="81"/>
      <c r="KI156" s="26"/>
      <c r="KJ156" s="81"/>
      <c r="KK156" s="81"/>
      <c r="KL156" s="81"/>
      <c r="KM156" s="26"/>
      <c r="KN156" s="81"/>
      <c r="KO156" s="81"/>
      <c r="KP156" s="81"/>
      <c r="KQ156" s="26"/>
      <c r="KR156" s="81"/>
      <c r="KS156" s="81"/>
      <c r="KT156" s="81"/>
      <c r="KU156" s="26"/>
      <c r="KV156" s="81"/>
      <c r="KW156" s="81"/>
      <c r="KX156" s="81"/>
      <c r="KY156" s="26"/>
      <c r="KZ156" s="81"/>
      <c r="LA156" s="81"/>
      <c r="LB156" s="81"/>
      <c r="LC156" s="26"/>
      <c r="LD156" s="81"/>
      <c r="LE156" s="81"/>
      <c r="LF156" s="81"/>
      <c r="LG156" s="26"/>
      <c r="LH156" s="81"/>
      <c r="LI156" s="81"/>
      <c r="LJ156" s="81"/>
      <c r="LK156" s="26"/>
      <c r="LL156" s="81"/>
      <c r="LM156" s="81"/>
      <c r="LN156" s="81"/>
      <c r="LO156" s="26"/>
      <c r="LP156" s="81"/>
      <c r="LQ156" s="81"/>
      <c r="LR156" s="81"/>
      <c r="LS156" s="26"/>
      <c r="LT156" s="81"/>
      <c r="LU156" s="81"/>
      <c r="LV156" s="81"/>
      <c r="LW156" s="26"/>
      <c r="LX156" s="81"/>
      <c r="LY156" s="81"/>
      <c r="LZ156" s="81"/>
      <c r="MA156" s="26"/>
    </row>
    <row r="157" spans="1:339" ht="15.75" x14ac:dyDescent="0.25">
      <c r="A157" s="22" t="s">
        <v>289</v>
      </c>
      <c r="B157" s="30">
        <f t="shared" si="238"/>
        <v>0</v>
      </c>
      <c r="C157" s="30">
        <f t="shared" si="229"/>
        <v>0</v>
      </c>
      <c r="D157" s="30">
        <f t="shared" si="248"/>
        <v>0</v>
      </c>
      <c r="E157" s="30">
        <f t="shared" si="239"/>
        <v>0</v>
      </c>
      <c r="F157" s="30">
        <f t="shared" si="230"/>
        <v>0</v>
      </c>
      <c r="G157" s="27"/>
      <c r="H157" s="30"/>
      <c r="I157" s="30"/>
      <c r="J157" s="30"/>
      <c r="K157" s="30"/>
      <c r="L157" s="111"/>
      <c r="M157" s="111"/>
      <c r="N157" s="111"/>
      <c r="O157" s="111"/>
      <c r="P157" s="111"/>
      <c r="Q157" s="111"/>
      <c r="R157" s="111"/>
      <c r="S157" s="26"/>
      <c r="T157" s="81"/>
      <c r="U157" s="81"/>
      <c r="V157" s="81"/>
      <c r="W157" s="26"/>
      <c r="X157" s="81"/>
      <c r="Y157" s="81"/>
      <c r="Z157" s="81"/>
      <c r="AA157" s="26"/>
      <c r="AB157" s="81"/>
      <c r="AC157" s="81"/>
      <c r="AD157" s="81"/>
      <c r="AE157" s="26"/>
      <c r="AF157" s="26"/>
      <c r="AG157" s="111"/>
      <c r="AH157" s="111"/>
      <c r="AI157" s="111"/>
      <c r="AJ157" s="111"/>
      <c r="AK157" s="111"/>
      <c r="AL157" s="111"/>
      <c r="AM157" s="111"/>
      <c r="AN157" s="81"/>
      <c r="AO157" s="81"/>
      <c r="AP157" s="81"/>
      <c r="AQ157" s="26"/>
      <c r="AR157" s="26"/>
      <c r="AS157" s="81"/>
      <c r="AT157" s="81"/>
      <c r="AU157" s="26"/>
      <c r="AV157" s="26"/>
      <c r="AW157" s="81"/>
      <c r="AX157" s="81"/>
      <c r="AY157" s="26"/>
      <c r="AZ157" s="26"/>
      <c r="BA157" s="81"/>
      <c r="BB157" s="81"/>
      <c r="BC157" s="26"/>
      <c r="BD157" s="26"/>
      <c r="BE157" s="81"/>
      <c r="BF157" s="81"/>
      <c r="BG157" s="26"/>
      <c r="BH157" s="81"/>
      <c r="BI157" s="81"/>
      <c r="BJ157" s="81"/>
      <c r="BK157" s="26"/>
      <c r="BL157" s="81"/>
      <c r="BM157" s="81"/>
      <c r="BN157" s="81"/>
      <c r="BO157" s="26"/>
      <c r="BP157" s="26"/>
      <c r="BQ157" s="81"/>
      <c r="BR157" s="81"/>
      <c r="BS157" s="26"/>
      <c r="BT157" s="26"/>
      <c r="BU157" s="81"/>
      <c r="BV157" s="81"/>
      <c r="BW157" s="26"/>
      <c r="BX157" s="26"/>
      <c r="BY157" s="81"/>
      <c r="BZ157" s="81"/>
      <c r="CA157" s="26"/>
      <c r="CB157" s="26"/>
      <c r="CC157" s="81"/>
      <c r="CD157" s="81"/>
      <c r="CE157" s="26"/>
      <c r="CF157" s="26"/>
      <c r="CG157" s="81"/>
      <c r="CH157" s="81"/>
      <c r="CI157" s="26"/>
      <c r="CJ157" s="81"/>
      <c r="CK157" s="81"/>
      <c r="CL157" s="81"/>
      <c r="CM157" s="26"/>
      <c r="CN157" s="26"/>
      <c r="CO157" s="81"/>
      <c r="CP157" s="81"/>
      <c r="CQ157" s="26"/>
      <c r="CR157" s="26"/>
      <c r="CS157" s="81"/>
      <c r="CT157" s="81"/>
      <c r="CU157" s="326"/>
      <c r="CV157" s="326"/>
      <c r="CW157" s="81"/>
      <c r="CX157" s="81"/>
      <c r="CY157" s="26"/>
      <c r="CZ157" s="26"/>
      <c r="DA157" s="81"/>
      <c r="DB157" s="81"/>
      <c r="DC157" s="26"/>
      <c r="DD157" s="26"/>
      <c r="DE157" s="81"/>
      <c r="DF157" s="81"/>
      <c r="DG157" s="26"/>
      <c r="DH157" s="26"/>
      <c r="DI157" s="81"/>
      <c r="DJ157" s="81"/>
      <c r="DK157" s="26"/>
      <c r="DL157" s="26"/>
      <c r="DM157" s="81"/>
      <c r="DN157" s="81"/>
      <c r="DO157" s="26"/>
      <c r="DP157" s="26"/>
      <c r="DQ157" s="81"/>
      <c r="DR157" s="81"/>
      <c r="DS157" s="26"/>
      <c r="DT157" s="26"/>
      <c r="DU157" s="81"/>
      <c r="DV157" s="81"/>
      <c r="DW157" s="26"/>
      <c r="DX157" s="26"/>
      <c r="DY157" s="81"/>
      <c r="DZ157" s="81"/>
      <c r="EA157" s="26"/>
      <c r="EB157" s="26"/>
      <c r="EC157" s="81"/>
      <c r="ED157" s="81"/>
      <c r="EE157" s="26"/>
      <c r="EF157" s="81"/>
      <c r="EG157" s="81"/>
      <c r="EH157" s="81"/>
      <c r="EI157" s="26"/>
      <c r="EJ157" s="81"/>
      <c r="EK157" s="81"/>
      <c r="EL157" s="81"/>
      <c r="EM157" s="26"/>
      <c r="EN157" s="81"/>
      <c r="EO157" s="81"/>
      <c r="EP157" s="81"/>
      <c r="EQ157" s="26"/>
      <c r="ER157" s="26"/>
      <c r="ES157" s="81"/>
      <c r="ET157" s="81"/>
      <c r="EU157" s="26"/>
      <c r="EV157" s="26"/>
      <c r="EW157" s="81"/>
      <c r="EX157" s="81"/>
      <c r="EY157" s="26"/>
      <c r="EZ157" s="26"/>
      <c r="FA157" s="81"/>
      <c r="FB157" s="81"/>
      <c r="FC157" s="26"/>
      <c r="FD157" s="26"/>
      <c r="FE157" s="81"/>
      <c r="FF157" s="81"/>
      <c r="FG157" s="26"/>
      <c r="FH157" s="81"/>
      <c r="FI157" s="81"/>
      <c r="FJ157" s="81"/>
      <c r="FK157" s="26"/>
      <c r="FL157" s="81"/>
      <c r="FM157" s="81"/>
      <c r="FN157" s="81"/>
      <c r="FO157" s="26"/>
      <c r="FP157" s="81"/>
      <c r="FQ157" s="81"/>
      <c r="FR157" s="81"/>
      <c r="FS157" s="26"/>
      <c r="FT157" s="81"/>
      <c r="FU157" s="81"/>
      <c r="FV157" s="81"/>
      <c r="FW157" s="26"/>
      <c r="FX157" s="81"/>
      <c r="FY157" s="81"/>
      <c r="FZ157" s="81"/>
      <c r="GA157" s="26"/>
      <c r="GB157" s="81"/>
      <c r="GC157" s="81"/>
      <c r="GD157" s="81"/>
      <c r="GE157" s="26"/>
      <c r="GF157" s="81"/>
      <c r="GG157" s="81"/>
      <c r="GH157" s="81"/>
      <c r="GI157" s="26"/>
      <c r="GJ157" s="81"/>
      <c r="GK157" s="81"/>
      <c r="GL157" s="81"/>
      <c r="GM157" s="26"/>
      <c r="GN157" s="81"/>
      <c r="GO157" s="81"/>
      <c r="GP157" s="81"/>
      <c r="GQ157" s="26"/>
      <c r="GR157" s="81"/>
      <c r="GS157" s="81"/>
      <c r="GT157" s="81"/>
      <c r="GU157" s="26"/>
      <c r="GV157" s="81"/>
      <c r="GW157" s="81"/>
      <c r="GX157" s="81"/>
      <c r="GY157" s="26"/>
      <c r="GZ157" s="81"/>
      <c r="HA157" s="81"/>
      <c r="HB157" s="81"/>
      <c r="HC157" s="26"/>
      <c r="HD157" s="81"/>
      <c r="HE157" s="81"/>
      <c r="HF157" s="81"/>
      <c r="HG157" s="26"/>
      <c r="HH157" s="81"/>
      <c r="HI157" s="81"/>
      <c r="HJ157" s="81"/>
      <c r="HK157" s="26"/>
      <c r="HL157" s="81"/>
      <c r="HM157" s="81"/>
      <c r="HN157" s="81"/>
      <c r="HO157" s="26"/>
      <c r="HP157" s="81"/>
      <c r="HQ157" s="81"/>
      <c r="HR157" s="81"/>
      <c r="HS157" s="26"/>
      <c r="HT157" s="81"/>
      <c r="HU157" s="81"/>
      <c r="HV157" s="81"/>
      <c r="HW157" s="26"/>
      <c r="HX157" s="81"/>
      <c r="HY157" s="81"/>
      <c r="HZ157" s="81"/>
      <c r="IA157" s="26"/>
      <c r="IB157" s="81"/>
      <c r="IC157" s="81"/>
      <c r="ID157" s="81"/>
      <c r="IE157" s="26"/>
      <c r="IF157" s="81"/>
      <c r="IG157" s="81"/>
      <c r="IH157" s="81"/>
      <c r="II157" s="26"/>
      <c r="IJ157" s="81"/>
      <c r="IK157" s="81"/>
      <c r="IL157" s="81"/>
      <c r="IM157" s="26"/>
      <c r="IN157" s="81"/>
      <c r="IO157" s="81"/>
      <c r="IP157" s="81"/>
      <c r="IQ157" s="26"/>
      <c r="IR157" s="81"/>
      <c r="IS157" s="81"/>
      <c r="IT157" s="81"/>
      <c r="IU157" s="26"/>
      <c r="IV157" s="81"/>
      <c r="IW157" s="81"/>
      <c r="IX157" s="81"/>
      <c r="IY157" s="26"/>
      <c r="IZ157" s="81"/>
      <c r="JA157" s="81"/>
      <c r="JB157" s="81"/>
      <c r="JC157" s="26"/>
      <c r="JD157" s="81"/>
      <c r="JE157" s="81"/>
      <c r="JF157" s="81"/>
      <c r="JG157" s="26"/>
      <c r="JH157" s="81"/>
      <c r="JI157" s="81"/>
      <c r="JJ157" s="81"/>
      <c r="JK157" s="26"/>
      <c r="JL157" s="81"/>
      <c r="JM157" s="81"/>
      <c r="JN157" s="81"/>
      <c r="JO157" s="26"/>
      <c r="JP157" s="81"/>
      <c r="JQ157" s="81"/>
      <c r="JR157" s="81"/>
      <c r="JS157" s="26"/>
      <c r="JT157" s="81"/>
      <c r="JU157" s="81"/>
      <c r="JV157" s="81"/>
      <c r="JW157" s="26"/>
      <c r="JX157" s="81"/>
      <c r="JY157" s="81"/>
      <c r="JZ157" s="81"/>
      <c r="KA157" s="26"/>
      <c r="KB157" s="81"/>
      <c r="KC157" s="81"/>
      <c r="KD157" s="81"/>
      <c r="KE157" s="26"/>
      <c r="KF157" s="81"/>
      <c r="KG157" s="81"/>
      <c r="KH157" s="81"/>
      <c r="KI157" s="26"/>
      <c r="KJ157" s="81"/>
      <c r="KK157" s="81"/>
      <c r="KL157" s="81"/>
      <c r="KM157" s="26"/>
      <c r="KN157" s="81"/>
      <c r="KO157" s="81"/>
      <c r="KP157" s="81"/>
      <c r="KQ157" s="26"/>
      <c r="KR157" s="81"/>
      <c r="KS157" s="81"/>
      <c r="KT157" s="81"/>
      <c r="KU157" s="26"/>
      <c r="KV157" s="81"/>
      <c r="KW157" s="81"/>
      <c r="KX157" s="81"/>
      <c r="KY157" s="26"/>
      <c r="KZ157" s="81"/>
      <c r="LA157" s="81"/>
      <c r="LB157" s="81"/>
      <c r="LC157" s="26"/>
      <c r="LD157" s="81"/>
      <c r="LE157" s="81"/>
      <c r="LF157" s="81"/>
      <c r="LG157" s="26"/>
      <c r="LH157" s="81"/>
      <c r="LI157" s="81"/>
      <c r="LJ157" s="81"/>
      <c r="LK157" s="26"/>
      <c r="LL157" s="81"/>
      <c r="LM157" s="81"/>
      <c r="LN157" s="81"/>
      <c r="LO157" s="26"/>
      <c r="LP157" s="81"/>
      <c r="LQ157" s="81"/>
      <c r="LR157" s="81"/>
      <c r="LS157" s="26"/>
      <c r="LT157" s="81"/>
      <c r="LU157" s="81"/>
      <c r="LV157" s="81"/>
      <c r="LW157" s="26"/>
      <c r="LX157" s="81"/>
      <c r="LY157" s="81"/>
      <c r="LZ157" s="81"/>
      <c r="MA157" s="26"/>
    </row>
    <row r="158" spans="1:339" s="18" customFormat="1" ht="31.5" x14ac:dyDescent="0.25">
      <c r="A158" s="148" t="s">
        <v>300</v>
      </c>
      <c r="B158" s="75">
        <f t="shared" si="238"/>
        <v>6069.8</v>
      </c>
      <c r="C158" s="75">
        <f t="shared" si="229"/>
        <v>40912.439780000001</v>
      </c>
      <c r="D158" s="75">
        <f t="shared" si="248"/>
        <v>18027.400000000001</v>
      </c>
      <c r="E158" s="75">
        <f t="shared" si="239"/>
        <v>22885.039780000003</v>
      </c>
      <c r="F158" s="75">
        <f t="shared" si="230"/>
        <v>37635.919740000005</v>
      </c>
      <c r="G158" s="29">
        <f t="shared" ref="G158:G182" si="258">F158/C158*100</f>
        <v>91.991384386707438</v>
      </c>
      <c r="H158" s="29">
        <f>H159+H160</f>
        <v>0</v>
      </c>
      <c r="I158" s="29">
        <f>I159+I160</f>
        <v>0</v>
      </c>
      <c r="J158" s="29">
        <f>J159+J160</f>
        <v>0</v>
      </c>
      <c r="K158" s="29">
        <f>K159+K160</f>
        <v>0</v>
      </c>
      <c r="L158" s="29">
        <f t="shared" ref="L158" si="259">L159+L160</f>
        <v>500</v>
      </c>
      <c r="M158" s="29">
        <f t="shared" ref="M158:N158" si="260">M159+M160</f>
        <v>500</v>
      </c>
      <c r="N158" s="29">
        <f t="shared" si="260"/>
        <v>389.69198</v>
      </c>
      <c r="O158" s="28">
        <f>N158/M158*100</f>
        <v>77.938395999999997</v>
      </c>
      <c r="P158" s="29">
        <f>P159+P160</f>
        <v>488</v>
      </c>
      <c r="Q158" s="29">
        <f>Q159+Q160</f>
        <v>488</v>
      </c>
      <c r="R158" s="29">
        <f>R159+R160</f>
        <v>216.4</v>
      </c>
      <c r="S158" s="28">
        <f>R158/Q158*100</f>
        <v>44.344262295081968</v>
      </c>
      <c r="T158" s="29">
        <f>T159+T160</f>
        <v>1898</v>
      </c>
      <c r="U158" s="29">
        <f>U159+U160</f>
        <v>1898</v>
      </c>
      <c r="V158" s="29">
        <f>V159+V160</f>
        <v>1354.5477700000001</v>
      </c>
      <c r="W158" s="28">
        <f>V158/U158*100</f>
        <v>71.367111169652276</v>
      </c>
      <c r="X158" s="29">
        <f>X159+X160</f>
        <v>95</v>
      </c>
      <c r="Y158" s="29">
        <f>Y159+Y160</f>
        <v>95</v>
      </c>
      <c r="Z158" s="29">
        <f>Z159+Z160</f>
        <v>39.414999999999999</v>
      </c>
      <c r="AA158" s="28">
        <f>Z158/Y158*100</f>
        <v>41.489473684210523</v>
      </c>
      <c r="AB158" s="29">
        <f>AB159+AB160</f>
        <v>0</v>
      </c>
      <c r="AC158" s="29">
        <f>AC159+AC160</f>
        <v>0</v>
      </c>
      <c r="AD158" s="29">
        <f>AD159+AD160</f>
        <v>0</v>
      </c>
      <c r="AE158" s="28"/>
      <c r="AF158" s="28"/>
      <c r="AG158" s="29">
        <f t="shared" ref="AG158:AM158" si="261">AG159+AG160</f>
        <v>0</v>
      </c>
      <c r="AH158" s="29">
        <f t="shared" si="261"/>
        <v>0</v>
      </c>
      <c r="AI158" s="29">
        <f t="shared" si="261"/>
        <v>0</v>
      </c>
      <c r="AJ158" s="29">
        <f t="shared" ref="AJ158" si="262">AJ159+AJ160</f>
        <v>0</v>
      </c>
      <c r="AK158" s="29">
        <f t="shared" si="261"/>
        <v>0</v>
      </c>
      <c r="AL158" s="29">
        <f t="shared" si="261"/>
        <v>0</v>
      </c>
      <c r="AM158" s="29">
        <f t="shared" si="261"/>
        <v>0</v>
      </c>
      <c r="AN158" s="29">
        <f>AN159+AN160</f>
        <v>0</v>
      </c>
      <c r="AO158" s="29">
        <f>AO159+AO160</f>
        <v>1000</v>
      </c>
      <c r="AP158" s="29">
        <f>AP159+AP160</f>
        <v>1000</v>
      </c>
      <c r="AQ158" s="28">
        <f>AP158/AO158*100</f>
        <v>100</v>
      </c>
      <c r="AR158" s="28"/>
      <c r="AS158" s="29">
        <f>AS159+AS160</f>
        <v>0</v>
      </c>
      <c r="AT158" s="29">
        <f>AT159+AT160</f>
        <v>0</v>
      </c>
      <c r="AU158" s="28"/>
      <c r="AV158" s="28"/>
      <c r="AW158" s="29">
        <f>AW159+AW160</f>
        <v>0</v>
      </c>
      <c r="AX158" s="29">
        <f>AX159+AX160</f>
        <v>0</v>
      </c>
      <c r="AY158" s="28"/>
      <c r="AZ158" s="28"/>
      <c r="BA158" s="29">
        <f>BA159+BA160</f>
        <v>0</v>
      </c>
      <c r="BB158" s="29">
        <f>BB159+BB160</f>
        <v>0</v>
      </c>
      <c r="BC158" s="28"/>
      <c r="BD158" s="28"/>
      <c r="BE158" s="29">
        <f>BE159+BE160</f>
        <v>0</v>
      </c>
      <c r="BF158" s="29">
        <f>BF159+BF160</f>
        <v>0</v>
      </c>
      <c r="BG158" s="28"/>
      <c r="BH158" s="29"/>
      <c r="BI158" s="29"/>
      <c r="BJ158" s="29"/>
      <c r="BK158" s="28"/>
      <c r="BL158" s="29">
        <f>BL159+BL160</f>
        <v>1838.8</v>
      </c>
      <c r="BM158" s="29">
        <f>BM159+BM160</f>
        <v>1838.8</v>
      </c>
      <c r="BN158" s="29">
        <f>BN159+BN160</f>
        <v>1387.3516100000002</v>
      </c>
      <c r="BO158" s="28">
        <f>BN158/BM158*100</f>
        <v>75.448749728083541</v>
      </c>
      <c r="BP158" s="28"/>
      <c r="BQ158" s="29"/>
      <c r="BR158" s="29"/>
      <c r="BS158" s="28"/>
      <c r="BT158" s="28"/>
      <c r="BU158" s="29"/>
      <c r="BV158" s="29"/>
      <c r="BW158" s="28"/>
      <c r="BX158" s="28"/>
      <c r="BY158" s="29">
        <f>BY159+BY160</f>
        <v>0</v>
      </c>
      <c r="BZ158" s="29">
        <f>BZ159+BZ160</f>
        <v>0</v>
      </c>
      <c r="CA158" s="28"/>
      <c r="CB158" s="28"/>
      <c r="CC158" s="29">
        <f>CC159+CC160</f>
        <v>0</v>
      </c>
      <c r="CD158" s="29">
        <f>CD159+CD160</f>
        <v>0</v>
      </c>
      <c r="CE158" s="28"/>
      <c r="CF158" s="28"/>
      <c r="CG158" s="29">
        <f>CG159+CG160</f>
        <v>0</v>
      </c>
      <c r="CH158" s="29">
        <f>CH159+CH160</f>
        <v>0</v>
      </c>
      <c r="CI158" s="28"/>
      <c r="CJ158" s="29">
        <f>CJ159+CJ160</f>
        <v>0</v>
      </c>
      <c r="CK158" s="29">
        <f>CK159+CK160</f>
        <v>0</v>
      </c>
      <c r="CL158" s="29">
        <f>CL159+CL160</f>
        <v>0</v>
      </c>
      <c r="CM158" s="28"/>
      <c r="CN158" s="28"/>
      <c r="CO158" s="29">
        <f>CO159+CO160</f>
        <v>0</v>
      </c>
      <c r="CP158" s="29">
        <f>CP159+CP160</f>
        <v>0</v>
      </c>
      <c r="CQ158" s="28"/>
      <c r="CR158" s="28"/>
      <c r="CS158" s="29">
        <f>CS159+CS160</f>
        <v>0</v>
      </c>
      <c r="CT158" s="29">
        <f>CT159+CT160</f>
        <v>0</v>
      </c>
      <c r="CU158" s="165"/>
      <c r="CV158" s="165"/>
      <c r="CW158" s="29">
        <f>CW159+CW160</f>
        <v>0</v>
      </c>
      <c r="CX158" s="29">
        <f>CX159+CX160</f>
        <v>0</v>
      </c>
      <c r="CY158" s="28"/>
      <c r="CZ158" s="28"/>
      <c r="DA158" s="29">
        <f>DA159+DA160</f>
        <v>0</v>
      </c>
      <c r="DB158" s="29">
        <f>DB159+DB160</f>
        <v>0</v>
      </c>
      <c r="DC158" s="28"/>
      <c r="DD158" s="28"/>
      <c r="DE158" s="29">
        <f>DE159+DE160</f>
        <v>0</v>
      </c>
      <c r="DF158" s="29">
        <f>DF159+DF160</f>
        <v>0</v>
      </c>
      <c r="DG158" s="28"/>
      <c r="DH158" s="28"/>
      <c r="DI158" s="29"/>
      <c r="DJ158" s="29"/>
      <c r="DK158" s="28"/>
      <c r="DL158" s="28"/>
      <c r="DM158" s="29">
        <f>DM159+DM160</f>
        <v>634.4</v>
      </c>
      <c r="DN158" s="29">
        <f>DN159+DN160</f>
        <v>383.52213</v>
      </c>
      <c r="DO158" s="28">
        <f>DN158/DM158*100</f>
        <v>60.454308007566205</v>
      </c>
      <c r="DP158" s="28"/>
      <c r="DQ158" s="29"/>
      <c r="DR158" s="29"/>
      <c r="DS158" s="28"/>
      <c r="DT158" s="28"/>
      <c r="DU158" s="29"/>
      <c r="DV158" s="29"/>
      <c r="DW158" s="28"/>
      <c r="DX158" s="28"/>
      <c r="DY158" s="29"/>
      <c r="DZ158" s="29"/>
      <c r="EA158" s="28"/>
      <c r="EB158" s="28"/>
      <c r="EC158" s="29">
        <f>SUM(EC159:EC165)</f>
        <v>382.28100000000001</v>
      </c>
      <c r="ED158" s="29">
        <f>SUM(ED159:ED165)</f>
        <v>382.28100000000001</v>
      </c>
      <c r="EE158" s="28">
        <f>ED158/EC158*100</f>
        <v>100</v>
      </c>
      <c r="EF158" s="29">
        <f>SUM(EF159:EF165)</f>
        <v>1250</v>
      </c>
      <c r="EG158" s="29">
        <f>SUM(EG159:EG165)</f>
        <v>1250</v>
      </c>
      <c r="EH158" s="29">
        <f>SUM(EH159:EH165)</f>
        <v>1250</v>
      </c>
      <c r="EI158" s="28">
        <f t="shared" ref="EI158:EI159" si="263">EH158/EG158*100</f>
        <v>100</v>
      </c>
      <c r="EJ158" s="29"/>
      <c r="EK158" s="29">
        <f>SUM(EK159:EK165)</f>
        <v>0</v>
      </c>
      <c r="EL158" s="29"/>
      <c r="EM158" s="28"/>
      <c r="EN158" s="29"/>
      <c r="EO158" s="29">
        <f>SUM(EO159:EO165)</f>
        <v>0</v>
      </c>
      <c r="EP158" s="29"/>
      <c r="EQ158" s="28"/>
      <c r="ER158" s="28"/>
      <c r="ES158" s="29">
        <f>ES159+ES160</f>
        <v>0</v>
      </c>
      <c r="ET158" s="29">
        <f>ET159+ET160</f>
        <v>0</v>
      </c>
      <c r="EU158" s="28"/>
      <c r="EV158" s="28"/>
      <c r="EW158" s="29">
        <f>EW159+EW160</f>
        <v>0</v>
      </c>
      <c r="EX158" s="29">
        <f>EX159+EX160</f>
        <v>0</v>
      </c>
      <c r="EY158" s="28"/>
      <c r="EZ158" s="28"/>
      <c r="FA158" s="29">
        <f>FA159+FA160</f>
        <v>2277</v>
      </c>
      <c r="FB158" s="29">
        <f>FB159+FB160</f>
        <v>2277</v>
      </c>
      <c r="FC158" s="28">
        <f>FB158/FA158*100</f>
        <v>100</v>
      </c>
      <c r="FD158" s="28"/>
      <c r="FE158" s="29">
        <f>FE159+FE160</f>
        <v>0</v>
      </c>
      <c r="FF158" s="29">
        <f>FF159+FF160</f>
        <v>0</v>
      </c>
      <c r="FG158" s="28"/>
      <c r="FH158" s="29"/>
      <c r="FI158" s="29">
        <f>SUM(FI159:FI165)</f>
        <v>2317.1999999999998</v>
      </c>
      <c r="FJ158" s="29">
        <f>SUM(FJ159:FJ165)</f>
        <v>1270.67147</v>
      </c>
      <c r="FK158" s="28">
        <f t="shared" ref="FK158:FK159" si="264">FJ158/FI158*100</f>
        <v>54.836503970309003</v>
      </c>
      <c r="FL158" s="29"/>
      <c r="FM158" s="29">
        <f>SUM(FM159:FM165)</f>
        <v>0</v>
      </c>
      <c r="FN158" s="29"/>
      <c r="FO158" s="28"/>
      <c r="FP158" s="29"/>
      <c r="FQ158" s="29">
        <f>SUM(FQ159:FQ166)</f>
        <v>21567.894780000002</v>
      </c>
      <c r="FR158" s="29">
        <f>SUM(FR159:FR166)</f>
        <v>21567.894780000002</v>
      </c>
      <c r="FS158" s="28">
        <f t="shared" ref="FS158:FS166" si="265">FR158/FQ158*100</f>
        <v>100</v>
      </c>
      <c r="FT158" s="29"/>
      <c r="FU158" s="29">
        <f>SUM(FU159:FU165)</f>
        <v>630</v>
      </c>
      <c r="FV158" s="29">
        <f>SUM(FV159:FV165)</f>
        <v>630</v>
      </c>
      <c r="FW158" s="28">
        <f t="shared" si="234"/>
        <v>100</v>
      </c>
      <c r="FX158" s="29"/>
      <c r="FY158" s="29"/>
      <c r="FZ158" s="29"/>
      <c r="GA158" s="28"/>
      <c r="GB158" s="29"/>
      <c r="GC158" s="29"/>
      <c r="GD158" s="29"/>
      <c r="GE158" s="28"/>
      <c r="GF158" s="29"/>
      <c r="GG158" s="29">
        <f>SUM(GG159:GG165)</f>
        <v>0</v>
      </c>
      <c r="GH158" s="29">
        <f>SUM(GH159:GH165)</f>
        <v>0</v>
      </c>
      <c r="GI158" s="28"/>
      <c r="GJ158" s="29"/>
      <c r="GK158" s="29">
        <f>SUM(GK159:GK165)</f>
        <v>0</v>
      </c>
      <c r="GL158" s="29">
        <f>SUM(GL159:GL165)</f>
        <v>0</v>
      </c>
      <c r="GM158" s="28"/>
      <c r="GN158" s="29"/>
      <c r="GO158" s="29"/>
      <c r="GP158" s="29"/>
      <c r="GQ158" s="28"/>
      <c r="GR158" s="29"/>
      <c r="GS158" s="29">
        <f>SUM(GS159:GS165)</f>
        <v>0</v>
      </c>
      <c r="GT158" s="29">
        <f>SUM(GT159:GT165)</f>
        <v>0</v>
      </c>
      <c r="GU158" s="28"/>
      <c r="GV158" s="29"/>
      <c r="GW158" s="29">
        <f>SUM(GW159:GW165)</f>
        <v>0</v>
      </c>
      <c r="GX158" s="29">
        <f>SUM(GX159:GX165)</f>
        <v>0</v>
      </c>
      <c r="GY158" s="28"/>
      <c r="GZ158" s="29"/>
      <c r="HA158" s="29">
        <f>SUM(HA159:HA165)</f>
        <v>5000</v>
      </c>
      <c r="HB158" s="29">
        <f>SUM(HB159:HB165)</f>
        <v>5000</v>
      </c>
      <c r="HC158" s="28">
        <f t="shared" ref="HC158:HC170" si="266">HB158/HA158*100</f>
        <v>100</v>
      </c>
      <c r="HD158" s="29"/>
      <c r="HE158" s="29">
        <f>SUM(HE159:HE165)</f>
        <v>0</v>
      </c>
      <c r="HF158" s="29">
        <f>SUM(HF159:HF165)</f>
        <v>0</v>
      </c>
      <c r="HG158" s="28"/>
      <c r="HH158" s="29"/>
      <c r="HI158" s="29">
        <f>SUM(HI159:HI165)</f>
        <v>0</v>
      </c>
      <c r="HJ158" s="29">
        <f>SUM(HJ159:HJ165)</f>
        <v>0</v>
      </c>
      <c r="HK158" s="28"/>
      <c r="HL158" s="29"/>
      <c r="HM158" s="29">
        <f>SUM(HM159:HM165)</f>
        <v>0</v>
      </c>
      <c r="HN158" s="29">
        <f>SUM(HN159:HN165)</f>
        <v>0</v>
      </c>
      <c r="HO158" s="28"/>
      <c r="HP158" s="29"/>
      <c r="HQ158" s="29">
        <f>SUM(HQ159:HQ165)</f>
        <v>0</v>
      </c>
      <c r="HR158" s="29">
        <f>SUM(HR159:HR165)</f>
        <v>0</v>
      </c>
      <c r="HS158" s="28"/>
      <c r="HT158" s="29"/>
      <c r="HU158" s="29">
        <f>SUM(HU159:HU165)</f>
        <v>0</v>
      </c>
      <c r="HV158" s="29">
        <f>SUM(HV159:HV165)</f>
        <v>0</v>
      </c>
      <c r="HW158" s="28"/>
      <c r="HX158" s="29"/>
      <c r="HY158" s="29">
        <f>SUM(HY159:HY165)</f>
        <v>0</v>
      </c>
      <c r="HZ158" s="29">
        <f>SUM(HZ159:HZ165)</f>
        <v>0</v>
      </c>
      <c r="IA158" s="28"/>
      <c r="IB158" s="29"/>
      <c r="IC158" s="29">
        <f>SUM(IC159:IC165)</f>
        <v>0</v>
      </c>
      <c r="ID158" s="29">
        <f>SUM(ID159:ID165)</f>
        <v>0</v>
      </c>
      <c r="IE158" s="28"/>
      <c r="IF158" s="29"/>
      <c r="IG158" s="29">
        <f>SUM(IG159:IG165)</f>
        <v>0</v>
      </c>
      <c r="IH158" s="29">
        <f>SUM(IH159:IH165)</f>
        <v>0</v>
      </c>
      <c r="II158" s="28"/>
      <c r="IJ158" s="29"/>
      <c r="IK158" s="29">
        <f>SUM(IK159:IK165)</f>
        <v>0</v>
      </c>
      <c r="IL158" s="29">
        <f>SUM(IL159:IL165)</f>
        <v>0</v>
      </c>
      <c r="IM158" s="28"/>
      <c r="IN158" s="29"/>
      <c r="IO158" s="29">
        <f>SUM(IO159:IO165)</f>
        <v>0</v>
      </c>
      <c r="IP158" s="29">
        <f>SUM(IP159:IP165)</f>
        <v>0</v>
      </c>
      <c r="IQ158" s="28"/>
      <c r="IR158" s="29"/>
      <c r="IS158" s="29">
        <f>SUM(IS159:IS165)</f>
        <v>0</v>
      </c>
      <c r="IT158" s="29">
        <f>SUM(IT159:IT165)</f>
        <v>0</v>
      </c>
      <c r="IU158" s="28"/>
      <c r="IV158" s="29"/>
      <c r="IW158" s="29">
        <f>SUM(IW159:IW165)</f>
        <v>0</v>
      </c>
      <c r="IX158" s="29">
        <f>SUM(IX159:IX165)</f>
        <v>0</v>
      </c>
      <c r="IY158" s="28"/>
      <c r="IZ158" s="29"/>
      <c r="JA158" s="29">
        <f>SUM(JA159:JA165)</f>
        <v>0</v>
      </c>
      <c r="JB158" s="29">
        <f>SUM(JB159:JB165)</f>
        <v>0</v>
      </c>
      <c r="JC158" s="28"/>
      <c r="JD158" s="29"/>
      <c r="JE158" s="29">
        <f>SUM(JE159:JE165)</f>
        <v>390.6</v>
      </c>
      <c r="JF158" s="29">
        <f>SUM(JF159:JF165)</f>
        <v>182.28</v>
      </c>
      <c r="JG158" s="28">
        <f t="shared" ref="JG158:JG159" si="267">JF158/JE158*100</f>
        <v>46.666666666666664</v>
      </c>
      <c r="JH158" s="29"/>
      <c r="JI158" s="29">
        <f>SUM(JI159:JI165)</f>
        <v>0</v>
      </c>
      <c r="JJ158" s="29">
        <f>SUM(JJ159:JJ165)</f>
        <v>0</v>
      </c>
      <c r="JK158" s="28"/>
      <c r="JL158" s="29"/>
      <c r="JM158" s="29">
        <f>SUM(JM159:JM165)</f>
        <v>0</v>
      </c>
      <c r="JN158" s="29">
        <f>SUM(JN159:JN165)</f>
        <v>0</v>
      </c>
      <c r="JO158" s="28"/>
      <c r="JP158" s="29"/>
      <c r="JQ158" s="29">
        <f>SUM(JQ159:JQ165)</f>
        <v>0</v>
      </c>
      <c r="JR158" s="29">
        <f>SUM(JR159:JR165)</f>
        <v>0</v>
      </c>
      <c r="JS158" s="28"/>
      <c r="JT158" s="29"/>
      <c r="JU158" s="29">
        <f>SUM(JU159:JU165)</f>
        <v>0</v>
      </c>
      <c r="JV158" s="29">
        <f>SUM(JV159:JV165)</f>
        <v>0</v>
      </c>
      <c r="JW158" s="28"/>
      <c r="JX158" s="29"/>
      <c r="JY158" s="29">
        <f>SUM(JY159:JY165)</f>
        <v>0</v>
      </c>
      <c r="JZ158" s="29">
        <f>SUM(JZ159:JZ165)</f>
        <v>0</v>
      </c>
      <c r="KA158" s="28"/>
      <c r="KB158" s="29"/>
      <c r="KC158" s="29">
        <f>SUM(KC159:KC165)</f>
        <v>338.4</v>
      </c>
      <c r="KD158" s="29">
        <f>SUM(KD159:KD165)</f>
        <v>0</v>
      </c>
      <c r="KE158" s="28"/>
      <c r="KF158" s="29"/>
      <c r="KG158" s="29"/>
      <c r="KH158" s="29">
        <f>SUM(KH159:KH165)</f>
        <v>0</v>
      </c>
      <c r="KI158" s="28"/>
      <c r="KJ158" s="29"/>
      <c r="KK158" s="29">
        <f>SUM(KK159:KK165)</f>
        <v>0</v>
      </c>
      <c r="KL158" s="29">
        <f>SUM(KL159:KL165)</f>
        <v>0</v>
      </c>
      <c r="KM158" s="28"/>
      <c r="KN158" s="29"/>
      <c r="KO158" s="29"/>
      <c r="KP158" s="29">
        <f>SUM(KP159:KP165)</f>
        <v>0</v>
      </c>
      <c r="KQ158" s="28"/>
      <c r="KR158" s="29"/>
      <c r="KS158" s="29">
        <f>SUM(KS159:KS165)</f>
        <v>0</v>
      </c>
      <c r="KT158" s="29">
        <f>SUM(KT159:KT165)</f>
        <v>0</v>
      </c>
      <c r="KU158" s="28"/>
      <c r="KV158" s="29"/>
      <c r="KW158" s="29">
        <f>SUM(KW159:KW165)</f>
        <v>59.863999999999997</v>
      </c>
      <c r="KX158" s="29">
        <f>SUM(KX159:KX165)</f>
        <v>59.863999999999997</v>
      </c>
      <c r="KY158" s="28">
        <f t="shared" ref="KY158:KY159" si="268">KX158/KW158*100</f>
        <v>100</v>
      </c>
      <c r="KZ158" s="29"/>
      <c r="LA158" s="29">
        <f>SUM(LA159:LA165)</f>
        <v>245</v>
      </c>
      <c r="LB158" s="29">
        <f>SUM(LB159:LB165)</f>
        <v>245</v>
      </c>
      <c r="LC158" s="28">
        <f t="shared" si="237"/>
        <v>100</v>
      </c>
      <c r="LD158" s="29"/>
      <c r="LE158" s="29"/>
      <c r="LF158" s="29"/>
      <c r="LG158" s="28"/>
      <c r="LH158" s="29"/>
      <c r="LI158" s="29">
        <f>SUM(LI159:LI165)</f>
        <v>0</v>
      </c>
      <c r="LJ158" s="29">
        <f>SUM(LJ159:LJ165)</f>
        <v>0</v>
      </c>
      <c r="LK158" s="28"/>
      <c r="LL158" s="29"/>
      <c r="LM158" s="29">
        <f>SUM(LM159:LM165)</f>
        <v>0</v>
      </c>
      <c r="LN158" s="29">
        <f>SUM(LN159:LN165)</f>
        <v>0</v>
      </c>
      <c r="LO158" s="28"/>
      <c r="LP158" s="29"/>
      <c r="LQ158" s="29">
        <f>SUM(LQ159:LQ165)</f>
        <v>0</v>
      </c>
      <c r="LR158" s="29">
        <f>SUM(LR159:LR165)</f>
        <v>0</v>
      </c>
      <c r="LS158" s="28"/>
      <c r="LT158" s="29"/>
      <c r="LU158" s="29">
        <f>SUM(LU159:LU165)</f>
        <v>0</v>
      </c>
      <c r="LV158" s="29">
        <f>SUM(LV159:LV165)</f>
        <v>0</v>
      </c>
      <c r="LW158" s="28"/>
      <c r="LX158" s="29"/>
      <c r="LY158" s="29">
        <f>SUM(LY159:LY165)</f>
        <v>0</v>
      </c>
      <c r="LZ158" s="29">
        <f>SUM(LZ159:LZ165)</f>
        <v>0</v>
      </c>
      <c r="MA158" s="28"/>
    </row>
    <row r="159" spans="1:339" ht="15.75" x14ac:dyDescent="0.25">
      <c r="A159" s="22" t="s">
        <v>231</v>
      </c>
      <c r="B159" s="30">
        <f t="shared" si="238"/>
        <v>6069.8</v>
      </c>
      <c r="C159" s="30">
        <f t="shared" si="229"/>
        <v>14344.545</v>
      </c>
      <c r="D159" s="30">
        <f t="shared" si="248"/>
        <v>13027.400000000001</v>
      </c>
      <c r="E159" s="30">
        <f t="shared" si="239"/>
        <v>1317.145</v>
      </c>
      <c r="F159" s="30">
        <f t="shared" si="230"/>
        <v>11068.024960000001</v>
      </c>
      <c r="G159" s="27">
        <f t="shared" si="258"/>
        <v>77.15842475310302</v>
      </c>
      <c r="H159" s="27"/>
      <c r="I159" s="27"/>
      <c r="J159" s="27"/>
      <c r="K159" s="27"/>
      <c r="L159" s="27">
        <v>500</v>
      </c>
      <c r="M159" s="27">
        <v>500</v>
      </c>
      <c r="N159" s="27">
        <v>389.69198</v>
      </c>
      <c r="O159" s="26">
        <f>N159/M159*100</f>
        <v>77.938395999999997</v>
      </c>
      <c r="P159" s="27">
        <v>488</v>
      </c>
      <c r="Q159" s="244">
        <v>488</v>
      </c>
      <c r="R159" s="244">
        <v>216.4</v>
      </c>
      <c r="S159" s="26">
        <f>R159/Q159*100</f>
        <v>44.344262295081968</v>
      </c>
      <c r="T159" s="254">
        <v>1898</v>
      </c>
      <c r="U159" s="282">
        <v>1898</v>
      </c>
      <c r="V159" s="282">
        <v>1354.5477700000001</v>
      </c>
      <c r="W159" s="26">
        <f>V159/U159*100</f>
        <v>71.367111169652276</v>
      </c>
      <c r="X159" s="292">
        <v>95</v>
      </c>
      <c r="Y159" s="317">
        <v>95</v>
      </c>
      <c r="Z159" s="317">
        <v>39.414999999999999</v>
      </c>
      <c r="AA159" s="26">
        <f>Z159/Y159*100</f>
        <v>41.489473684210523</v>
      </c>
      <c r="AB159" s="163"/>
      <c r="AC159" s="163"/>
      <c r="AD159" s="163"/>
      <c r="AE159" s="26"/>
      <c r="AF159" s="26"/>
      <c r="AG159" s="27"/>
      <c r="AH159" s="27"/>
      <c r="AI159" s="26"/>
      <c r="AJ159" s="27"/>
      <c r="AK159" s="27"/>
      <c r="AL159" s="27"/>
      <c r="AM159" s="26"/>
      <c r="AN159" s="326"/>
      <c r="AO159" s="326">
        <v>1000</v>
      </c>
      <c r="AP159" s="326">
        <v>1000</v>
      </c>
      <c r="AQ159" s="26">
        <f>AP159/AO159*100</f>
        <v>100</v>
      </c>
      <c r="AR159" s="26"/>
      <c r="AS159" s="326"/>
      <c r="AT159" s="326"/>
      <c r="AU159" s="26"/>
      <c r="AV159" s="26"/>
      <c r="AW159" s="326"/>
      <c r="AX159" s="326"/>
      <c r="AY159" s="26"/>
      <c r="AZ159" s="26"/>
      <c r="BA159" s="326"/>
      <c r="BB159" s="167"/>
      <c r="BC159" s="26"/>
      <c r="BD159" s="26"/>
      <c r="BE159" s="326"/>
      <c r="BF159" s="326"/>
      <c r="BG159" s="26"/>
      <c r="BH159" s="326"/>
      <c r="BI159" s="326"/>
      <c r="BJ159" s="326"/>
      <c r="BK159" s="26"/>
      <c r="BL159" s="326">
        <v>1838.8</v>
      </c>
      <c r="BM159" s="326">
        <v>1838.8</v>
      </c>
      <c r="BN159" s="326">
        <v>1387.3516100000002</v>
      </c>
      <c r="BO159" s="26">
        <f>BN159/BM159*100</f>
        <v>75.448749728083541</v>
      </c>
      <c r="BP159" s="26"/>
      <c r="BQ159" s="326"/>
      <c r="BR159" s="326"/>
      <c r="BS159" s="26"/>
      <c r="BT159" s="26"/>
      <c r="BU159" s="326"/>
      <c r="BV159" s="326"/>
      <c r="BW159" s="26"/>
      <c r="BX159" s="26"/>
      <c r="BY159" s="326"/>
      <c r="BZ159" s="326"/>
      <c r="CA159" s="26"/>
      <c r="CB159" s="26"/>
      <c r="CC159" s="326"/>
      <c r="CD159" s="326"/>
      <c r="CE159" s="26"/>
      <c r="CF159" s="26"/>
      <c r="CG159" s="326"/>
      <c r="CH159" s="326"/>
      <c r="CI159" s="26"/>
      <c r="CJ159" s="163"/>
      <c r="CK159" s="163"/>
      <c r="CL159" s="163"/>
      <c r="CM159" s="26"/>
      <c r="CN159" s="26"/>
      <c r="CO159" s="326"/>
      <c r="CP159" s="326"/>
      <c r="CQ159" s="26"/>
      <c r="CR159" s="26"/>
      <c r="CS159" s="326"/>
      <c r="CT159" s="326"/>
      <c r="CU159" s="326"/>
      <c r="CV159" s="326"/>
      <c r="CW159" s="326"/>
      <c r="CX159" s="326"/>
      <c r="CY159" s="26"/>
      <c r="CZ159" s="26"/>
      <c r="DA159" s="326"/>
      <c r="DB159" s="326"/>
      <c r="DC159" s="26"/>
      <c r="DD159" s="26"/>
      <c r="DE159" s="326"/>
      <c r="DF159" s="326"/>
      <c r="DG159" s="26"/>
      <c r="DH159" s="26"/>
      <c r="DI159" s="326"/>
      <c r="DJ159" s="326"/>
      <c r="DK159" s="26"/>
      <c r="DL159" s="26"/>
      <c r="DM159" s="326">
        <v>634.4</v>
      </c>
      <c r="DN159" s="326">
        <v>383.52213</v>
      </c>
      <c r="DO159" s="26">
        <f>DN159/DM159*100</f>
        <v>60.454308007566205</v>
      </c>
      <c r="DP159" s="26"/>
      <c r="DQ159" s="326"/>
      <c r="DR159" s="326"/>
      <c r="DS159" s="26"/>
      <c r="DT159" s="26"/>
      <c r="DU159" s="326"/>
      <c r="DV159" s="326"/>
      <c r="DW159" s="26"/>
      <c r="DX159" s="26"/>
      <c r="DY159" s="326"/>
      <c r="DZ159" s="326"/>
      <c r="EA159" s="26"/>
      <c r="EB159" s="26"/>
      <c r="EC159" s="326">
        <v>382.28100000000001</v>
      </c>
      <c r="ED159" s="326">
        <v>382.28100000000001</v>
      </c>
      <c r="EE159" s="26">
        <f>ED159/EC159*100</f>
        <v>100</v>
      </c>
      <c r="EF159" s="326">
        <v>1250</v>
      </c>
      <c r="EG159" s="326">
        <v>1250</v>
      </c>
      <c r="EH159" s="326">
        <v>1250</v>
      </c>
      <c r="EI159" s="26">
        <f t="shared" si="263"/>
        <v>100</v>
      </c>
      <c r="EJ159" s="326"/>
      <c r="EK159" s="326"/>
      <c r="EL159" s="326">
        <v>0</v>
      </c>
      <c r="EM159" s="26"/>
      <c r="EN159" s="326"/>
      <c r="EO159" s="326"/>
      <c r="EP159" s="326">
        <v>0</v>
      </c>
      <c r="EQ159" s="26"/>
      <c r="ER159" s="26"/>
      <c r="ES159" s="326"/>
      <c r="ET159" s="326"/>
      <c r="EU159" s="26"/>
      <c r="EV159" s="26"/>
      <c r="EW159" s="326"/>
      <c r="EX159" s="326"/>
      <c r="EY159" s="26"/>
      <c r="EZ159" s="26"/>
      <c r="FA159" s="326">
        <v>2277</v>
      </c>
      <c r="FB159" s="326">
        <v>2277</v>
      </c>
      <c r="FC159" s="26">
        <f>FB159/FA159*100</f>
        <v>100</v>
      </c>
      <c r="FD159" s="26"/>
      <c r="FE159" s="326"/>
      <c r="FF159" s="326"/>
      <c r="FG159" s="26"/>
      <c r="FH159" s="326"/>
      <c r="FI159" s="326">
        <v>2317.1999999999998</v>
      </c>
      <c r="FJ159" s="326">
        <v>1270.67147</v>
      </c>
      <c r="FK159" s="26">
        <f t="shared" si="264"/>
        <v>54.836503970309003</v>
      </c>
      <c r="FL159" s="326"/>
      <c r="FM159" s="326"/>
      <c r="FN159" s="326">
        <v>0</v>
      </c>
      <c r="FO159" s="26"/>
      <c r="FP159" s="326"/>
      <c r="FQ159" s="326"/>
      <c r="FR159" s="326"/>
      <c r="FS159" s="26"/>
      <c r="FT159" s="326"/>
      <c r="FU159" s="85">
        <v>630</v>
      </c>
      <c r="FV159" s="85">
        <v>630</v>
      </c>
      <c r="FW159" s="26">
        <f t="shared" si="234"/>
        <v>100</v>
      </c>
      <c r="FX159" s="326"/>
      <c r="FY159" s="85"/>
      <c r="FZ159" s="85"/>
      <c r="GA159" s="26"/>
      <c r="GB159" s="326"/>
      <c r="GC159" s="85"/>
      <c r="GD159" s="85"/>
      <c r="GE159" s="26"/>
      <c r="GF159" s="326"/>
      <c r="GG159" s="85"/>
      <c r="GH159" s="85"/>
      <c r="GI159" s="26"/>
      <c r="GJ159" s="326"/>
      <c r="GK159" s="85"/>
      <c r="GL159" s="85"/>
      <c r="GM159" s="26"/>
      <c r="GN159" s="326"/>
      <c r="GO159" s="85"/>
      <c r="GP159" s="85"/>
      <c r="GQ159" s="26"/>
      <c r="GR159" s="326"/>
      <c r="GS159" s="85"/>
      <c r="GT159" s="85"/>
      <c r="GU159" s="26"/>
      <c r="GV159" s="326"/>
      <c r="GW159" s="85"/>
      <c r="GX159" s="85"/>
      <c r="GY159" s="26"/>
      <c r="GZ159" s="326"/>
      <c r="HA159" s="85"/>
      <c r="HB159" s="85"/>
      <c r="HC159" s="26"/>
      <c r="HD159" s="326"/>
      <c r="HE159" s="85"/>
      <c r="HF159" s="85"/>
      <c r="HG159" s="26"/>
      <c r="HH159" s="326"/>
      <c r="HI159" s="85"/>
      <c r="HJ159" s="85"/>
      <c r="HK159" s="26"/>
      <c r="HL159" s="326"/>
      <c r="HM159" s="85"/>
      <c r="HN159" s="85"/>
      <c r="HO159" s="26"/>
      <c r="HP159" s="326"/>
      <c r="HQ159" s="85"/>
      <c r="HR159" s="85"/>
      <c r="HS159" s="26"/>
      <c r="HT159" s="326"/>
      <c r="HU159" s="85"/>
      <c r="HV159" s="85"/>
      <c r="HW159" s="26"/>
      <c r="HX159" s="326"/>
      <c r="HY159" s="85"/>
      <c r="HZ159" s="85"/>
      <c r="IA159" s="26"/>
      <c r="IB159" s="326"/>
      <c r="IC159" s="85"/>
      <c r="ID159" s="85"/>
      <c r="IE159" s="26"/>
      <c r="IF159" s="326"/>
      <c r="IG159" s="85"/>
      <c r="IH159" s="85"/>
      <c r="II159" s="26"/>
      <c r="IJ159" s="326"/>
      <c r="IK159" s="85"/>
      <c r="IL159" s="85"/>
      <c r="IM159" s="26"/>
      <c r="IN159" s="326"/>
      <c r="IO159" s="85"/>
      <c r="IP159" s="85"/>
      <c r="IQ159" s="26"/>
      <c r="IR159" s="326"/>
      <c r="IS159" s="85"/>
      <c r="IT159" s="85"/>
      <c r="IU159" s="26"/>
      <c r="IV159" s="326"/>
      <c r="IW159" s="85"/>
      <c r="IX159" s="85"/>
      <c r="IY159" s="26"/>
      <c r="IZ159" s="326"/>
      <c r="JA159" s="85"/>
      <c r="JB159" s="85"/>
      <c r="JC159" s="26"/>
      <c r="JD159" s="326"/>
      <c r="JE159" s="85">
        <v>390.6</v>
      </c>
      <c r="JF159" s="32">
        <v>182.28</v>
      </c>
      <c r="JG159" s="26">
        <f t="shared" si="267"/>
        <v>46.666666666666664</v>
      </c>
      <c r="JH159" s="326"/>
      <c r="JI159" s="85"/>
      <c r="JJ159" s="85"/>
      <c r="JK159" s="26"/>
      <c r="JL159" s="326"/>
      <c r="JM159" s="85"/>
      <c r="JN159" s="85"/>
      <c r="JO159" s="26"/>
      <c r="JP159" s="326"/>
      <c r="JQ159" s="85"/>
      <c r="JR159" s="85"/>
      <c r="JS159" s="26"/>
      <c r="JT159" s="326"/>
      <c r="JU159" s="85"/>
      <c r="JV159" s="85"/>
      <c r="JW159" s="26"/>
      <c r="JX159" s="326"/>
      <c r="JY159" s="85"/>
      <c r="JZ159" s="85"/>
      <c r="KA159" s="26"/>
      <c r="KB159" s="326"/>
      <c r="KC159" s="85">
        <v>338.4</v>
      </c>
      <c r="KD159" s="85"/>
      <c r="KE159" s="26"/>
      <c r="KF159" s="326"/>
      <c r="KG159" s="85"/>
      <c r="KH159" s="85"/>
      <c r="KI159" s="26"/>
      <c r="KJ159" s="326"/>
      <c r="KK159" s="85"/>
      <c r="KL159" s="85"/>
      <c r="KM159" s="26"/>
      <c r="KN159" s="326"/>
      <c r="KO159" s="85"/>
      <c r="KP159" s="85"/>
      <c r="KQ159" s="26"/>
      <c r="KR159" s="326"/>
      <c r="KS159" s="85"/>
      <c r="KT159" s="85"/>
      <c r="KU159" s="26"/>
      <c r="KV159" s="326"/>
      <c r="KW159" s="85">
        <v>59.863999999999997</v>
      </c>
      <c r="KX159" s="85">
        <v>59.863999999999997</v>
      </c>
      <c r="KY159" s="26">
        <f t="shared" si="268"/>
        <v>100</v>
      </c>
      <c r="KZ159" s="326"/>
      <c r="LA159" s="85">
        <v>245</v>
      </c>
      <c r="LB159" s="85">
        <v>245</v>
      </c>
      <c r="LC159" s="26">
        <f t="shared" si="237"/>
        <v>100</v>
      </c>
      <c r="LD159" s="326"/>
      <c r="LE159" s="85"/>
      <c r="LF159" s="85"/>
      <c r="LG159" s="26"/>
      <c r="LH159" s="326"/>
      <c r="LI159" s="85"/>
      <c r="LJ159" s="85"/>
      <c r="LK159" s="26"/>
      <c r="LL159" s="326"/>
      <c r="LM159" s="85"/>
      <c r="LN159" s="85"/>
      <c r="LO159" s="26"/>
      <c r="LP159" s="326"/>
      <c r="LQ159" s="85"/>
      <c r="LR159" s="85"/>
      <c r="LS159" s="26"/>
      <c r="LT159" s="326"/>
      <c r="LU159" s="85"/>
      <c r="LV159" s="85"/>
      <c r="LW159" s="26"/>
      <c r="LX159" s="326"/>
      <c r="LY159" s="85"/>
      <c r="LZ159" s="85"/>
      <c r="MA159" s="26"/>
    </row>
    <row r="160" spans="1:339" ht="15.75" x14ac:dyDescent="0.25">
      <c r="A160" s="22" t="s">
        <v>299</v>
      </c>
      <c r="B160" s="30">
        <f t="shared" si="238"/>
        <v>0</v>
      </c>
      <c r="C160" s="30">
        <f t="shared" si="229"/>
        <v>5000</v>
      </c>
      <c r="D160" s="30">
        <f t="shared" si="248"/>
        <v>5000</v>
      </c>
      <c r="E160" s="30">
        <f t="shared" si="239"/>
        <v>0</v>
      </c>
      <c r="F160" s="30">
        <f t="shared" si="230"/>
        <v>5000</v>
      </c>
      <c r="G160" s="27">
        <f t="shared" si="258"/>
        <v>100</v>
      </c>
      <c r="H160" s="30"/>
      <c r="I160" s="30"/>
      <c r="J160" s="30"/>
      <c r="K160" s="30"/>
      <c r="L160" s="111"/>
      <c r="M160" s="111"/>
      <c r="N160" s="111"/>
      <c r="O160" s="111"/>
      <c r="P160" s="111"/>
      <c r="Q160" s="111"/>
      <c r="R160" s="111"/>
      <c r="S160" s="26"/>
      <c r="T160" s="81"/>
      <c r="U160" s="81"/>
      <c r="V160" s="81"/>
      <c r="W160" s="26"/>
      <c r="X160" s="81"/>
      <c r="Y160" s="81"/>
      <c r="Z160" s="81"/>
      <c r="AA160" s="26"/>
      <c r="AB160" s="81"/>
      <c r="AC160" s="81"/>
      <c r="AD160" s="81"/>
      <c r="AE160" s="26"/>
      <c r="AF160" s="26"/>
      <c r="AG160" s="111"/>
      <c r="AH160" s="111"/>
      <c r="AI160" s="111"/>
      <c r="AJ160" s="111"/>
      <c r="AK160" s="111"/>
      <c r="AL160" s="111"/>
      <c r="AM160" s="111"/>
      <c r="AN160" s="81"/>
      <c r="AO160" s="81"/>
      <c r="AP160" s="81"/>
      <c r="AQ160" s="26"/>
      <c r="AR160" s="26"/>
      <c r="AS160" s="81"/>
      <c r="AT160" s="81"/>
      <c r="AU160" s="26"/>
      <c r="AV160" s="26"/>
      <c r="AW160" s="81"/>
      <c r="AX160" s="81"/>
      <c r="AY160" s="26"/>
      <c r="AZ160" s="26"/>
      <c r="BA160" s="81"/>
      <c r="BB160" s="81"/>
      <c r="BC160" s="26"/>
      <c r="BD160" s="26"/>
      <c r="BE160" s="81"/>
      <c r="BF160" s="81"/>
      <c r="BG160" s="26"/>
      <c r="BH160" s="81"/>
      <c r="BI160" s="81"/>
      <c r="BJ160" s="81"/>
      <c r="BK160" s="26"/>
      <c r="BL160" s="81"/>
      <c r="BM160" s="81"/>
      <c r="BN160" s="81"/>
      <c r="BO160" s="26"/>
      <c r="BP160" s="26"/>
      <c r="BQ160" s="81"/>
      <c r="BR160" s="81"/>
      <c r="BS160" s="26"/>
      <c r="BT160" s="26"/>
      <c r="BU160" s="81"/>
      <c r="BV160" s="81"/>
      <c r="BW160" s="26"/>
      <c r="BX160" s="26"/>
      <c r="BY160" s="81"/>
      <c r="BZ160" s="81"/>
      <c r="CA160" s="26"/>
      <c r="CB160" s="26"/>
      <c r="CC160" s="81"/>
      <c r="CD160" s="81"/>
      <c r="CE160" s="26"/>
      <c r="CF160" s="26"/>
      <c r="CG160" s="81"/>
      <c r="CH160" s="81"/>
      <c r="CI160" s="26"/>
      <c r="CJ160" s="81"/>
      <c r="CK160" s="81"/>
      <c r="CL160" s="81"/>
      <c r="CM160" s="26"/>
      <c r="CN160" s="26"/>
      <c r="CO160" s="81"/>
      <c r="CP160" s="81"/>
      <c r="CQ160" s="26"/>
      <c r="CR160" s="26"/>
      <c r="CS160" s="81"/>
      <c r="CT160" s="81"/>
      <c r="CU160" s="326"/>
      <c r="CV160" s="326"/>
      <c r="CW160" s="81"/>
      <c r="CX160" s="81"/>
      <c r="CY160" s="26"/>
      <c r="CZ160" s="26"/>
      <c r="DA160" s="81"/>
      <c r="DB160" s="81"/>
      <c r="DC160" s="26"/>
      <c r="DD160" s="26"/>
      <c r="DE160" s="81"/>
      <c r="DF160" s="81">
        <v>0</v>
      </c>
      <c r="DG160" s="26"/>
      <c r="DH160" s="26"/>
      <c r="DI160" s="326"/>
      <c r="DJ160" s="326"/>
      <c r="DK160" s="26"/>
      <c r="DL160" s="26"/>
      <c r="DM160" s="81"/>
      <c r="DN160" s="81"/>
      <c r="DO160" s="26"/>
      <c r="DP160" s="26"/>
      <c r="DQ160" s="81"/>
      <c r="DR160" s="81"/>
      <c r="DS160" s="26"/>
      <c r="DT160" s="26"/>
      <c r="DU160" s="81"/>
      <c r="DV160" s="81"/>
      <c r="DW160" s="26"/>
      <c r="DX160" s="26"/>
      <c r="DY160" s="81"/>
      <c r="DZ160" s="81"/>
      <c r="EA160" s="26"/>
      <c r="EB160" s="26"/>
      <c r="EC160" s="81"/>
      <c r="ED160" s="81"/>
      <c r="EE160" s="26"/>
      <c r="EF160" s="81"/>
      <c r="EG160" s="81"/>
      <c r="EH160" s="81"/>
      <c r="EI160" s="26"/>
      <c r="EJ160" s="81"/>
      <c r="EK160" s="81"/>
      <c r="EL160" s="81"/>
      <c r="EM160" s="26"/>
      <c r="EN160" s="81"/>
      <c r="EO160" s="81"/>
      <c r="EP160" s="81"/>
      <c r="EQ160" s="26"/>
      <c r="ER160" s="26"/>
      <c r="ES160" s="81"/>
      <c r="ET160" s="81"/>
      <c r="EU160" s="26"/>
      <c r="EV160" s="26"/>
      <c r="EW160" s="81"/>
      <c r="EX160" s="81"/>
      <c r="EY160" s="26"/>
      <c r="EZ160" s="26"/>
      <c r="FA160" s="81"/>
      <c r="FB160" s="81"/>
      <c r="FC160" s="26"/>
      <c r="FD160" s="26"/>
      <c r="FE160" s="81"/>
      <c r="FF160" s="81"/>
      <c r="FG160" s="26"/>
      <c r="FH160" s="81"/>
      <c r="FI160" s="81"/>
      <c r="FJ160" s="81"/>
      <c r="FK160" s="26"/>
      <c r="FL160" s="81"/>
      <c r="FM160" s="81"/>
      <c r="FN160" s="81"/>
      <c r="FO160" s="26"/>
      <c r="FP160" s="81"/>
      <c r="FQ160" s="326"/>
      <c r="FR160" s="326"/>
      <c r="FS160" s="26"/>
      <c r="FT160" s="81"/>
      <c r="FU160" s="81"/>
      <c r="FV160" s="81"/>
      <c r="FW160" s="26"/>
      <c r="FX160" s="81"/>
      <c r="FY160" s="81"/>
      <c r="FZ160" s="81"/>
      <c r="GA160" s="26"/>
      <c r="GB160" s="81"/>
      <c r="GC160" s="81"/>
      <c r="GD160" s="81"/>
      <c r="GE160" s="26"/>
      <c r="GF160" s="81"/>
      <c r="GG160" s="81"/>
      <c r="GH160" s="81"/>
      <c r="GI160" s="26"/>
      <c r="GJ160" s="81"/>
      <c r="GK160" s="81"/>
      <c r="GL160" s="81"/>
      <c r="GM160" s="26"/>
      <c r="GN160" s="81"/>
      <c r="GO160" s="81"/>
      <c r="GP160" s="81"/>
      <c r="GQ160" s="26"/>
      <c r="GR160" s="81"/>
      <c r="GS160" s="81"/>
      <c r="GT160" s="81"/>
      <c r="GU160" s="26"/>
      <c r="GV160" s="81"/>
      <c r="GW160" s="81"/>
      <c r="GX160" s="81"/>
      <c r="GY160" s="26"/>
      <c r="GZ160" s="81"/>
      <c r="HA160" s="326">
        <v>5000</v>
      </c>
      <c r="HB160" s="326">
        <v>5000</v>
      </c>
      <c r="HC160" s="26">
        <f t="shared" si="266"/>
        <v>100</v>
      </c>
      <c r="HD160" s="81"/>
      <c r="HE160" s="81"/>
      <c r="HF160" s="81"/>
      <c r="HG160" s="26"/>
      <c r="HH160" s="81"/>
      <c r="HI160" s="81"/>
      <c r="HJ160" s="81"/>
      <c r="HK160" s="26"/>
      <c r="HL160" s="81"/>
      <c r="HM160" s="81"/>
      <c r="HN160" s="81"/>
      <c r="HO160" s="26"/>
      <c r="HP160" s="81"/>
      <c r="HQ160" s="81"/>
      <c r="HR160" s="81"/>
      <c r="HS160" s="26"/>
      <c r="HT160" s="81"/>
      <c r="HU160" s="81"/>
      <c r="HV160" s="81"/>
      <c r="HW160" s="26"/>
      <c r="HX160" s="81"/>
      <c r="HY160" s="81"/>
      <c r="HZ160" s="81"/>
      <c r="IA160" s="26"/>
      <c r="IB160" s="81"/>
      <c r="IC160" s="81"/>
      <c r="ID160" s="81"/>
      <c r="IE160" s="26"/>
      <c r="IF160" s="81"/>
      <c r="IG160" s="81"/>
      <c r="IH160" s="81"/>
      <c r="II160" s="26"/>
      <c r="IJ160" s="81"/>
      <c r="IK160" s="81"/>
      <c r="IL160" s="81"/>
      <c r="IM160" s="26"/>
      <c r="IN160" s="81"/>
      <c r="IO160" s="81"/>
      <c r="IP160" s="81"/>
      <c r="IQ160" s="26"/>
      <c r="IR160" s="81"/>
      <c r="IS160" s="81"/>
      <c r="IT160" s="81"/>
      <c r="IU160" s="26"/>
      <c r="IV160" s="81"/>
      <c r="IW160" s="81"/>
      <c r="IX160" s="81"/>
      <c r="IY160" s="26"/>
      <c r="IZ160" s="81"/>
      <c r="JA160" s="81"/>
      <c r="JB160" s="81"/>
      <c r="JC160" s="26"/>
      <c r="JD160" s="81"/>
      <c r="JE160" s="81"/>
      <c r="JF160" s="81"/>
      <c r="JG160" s="26"/>
      <c r="JH160" s="81"/>
      <c r="JI160" s="81"/>
      <c r="JJ160" s="81"/>
      <c r="JK160" s="26"/>
      <c r="JL160" s="81"/>
      <c r="JM160" s="81"/>
      <c r="JN160" s="81"/>
      <c r="JO160" s="26"/>
      <c r="JP160" s="81"/>
      <c r="JQ160" s="81"/>
      <c r="JR160" s="81"/>
      <c r="JS160" s="26"/>
      <c r="JT160" s="81"/>
      <c r="JU160" s="81"/>
      <c r="JV160" s="81"/>
      <c r="JW160" s="26"/>
      <c r="JX160" s="81"/>
      <c r="JY160" s="81"/>
      <c r="JZ160" s="81"/>
      <c r="KA160" s="26"/>
      <c r="KB160" s="81"/>
      <c r="KC160" s="81"/>
      <c r="KD160" s="81"/>
      <c r="KE160" s="26"/>
      <c r="KF160" s="81"/>
      <c r="KG160" s="81"/>
      <c r="KH160" s="81"/>
      <c r="KI160" s="26"/>
      <c r="KJ160" s="81"/>
      <c r="KK160" s="81"/>
      <c r="KL160" s="81"/>
      <c r="KM160" s="26"/>
      <c r="KN160" s="81"/>
      <c r="KO160" s="81"/>
      <c r="KP160" s="81"/>
      <c r="KQ160" s="26"/>
      <c r="KR160" s="81"/>
      <c r="KS160" s="81"/>
      <c r="KT160" s="81"/>
      <c r="KU160" s="26"/>
      <c r="KV160" s="81"/>
      <c r="KW160" s="81"/>
      <c r="KX160" s="81"/>
      <c r="KY160" s="26"/>
      <c r="KZ160" s="81"/>
      <c r="LA160" s="81"/>
      <c r="LB160" s="81"/>
      <c r="LC160" s="26"/>
      <c r="LD160" s="81"/>
      <c r="LE160" s="81"/>
      <c r="LF160" s="81"/>
      <c r="LG160" s="26"/>
      <c r="LH160" s="81"/>
      <c r="LI160" s="81"/>
      <c r="LJ160" s="81"/>
      <c r="LK160" s="26"/>
      <c r="LL160" s="81"/>
      <c r="LM160" s="81"/>
      <c r="LN160" s="81"/>
      <c r="LO160" s="26"/>
      <c r="LP160" s="81"/>
      <c r="LQ160" s="81"/>
      <c r="LR160" s="81"/>
      <c r="LS160" s="26"/>
      <c r="LT160" s="81"/>
      <c r="LU160" s="81"/>
      <c r="LV160" s="81"/>
      <c r="LW160" s="26"/>
      <c r="LX160" s="81"/>
      <c r="LY160" s="81"/>
      <c r="LZ160" s="81"/>
      <c r="MA160" s="26"/>
    </row>
    <row r="161" spans="1:339" ht="15.75" x14ac:dyDescent="0.25">
      <c r="A161" s="22" t="s">
        <v>466</v>
      </c>
      <c r="B161" s="30">
        <f t="shared" si="238"/>
        <v>0</v>
      </c>
      <c r="C161" s="30">
        <f t="shared" si="229"/>
        <v>2288.9724500000002</v>
      </c>
      <c r="D161" s="30">
        <f t="shared" si="248"/>
        <v>0</v>
      </c>
      <c r="E161" s="30">
        <f t="shared" si="239"/>
        <v>2288.9724500000002</v>
      </c>
      <c r="F161" s="30">
        <f t="shared" si="230"/>
        <v>2288.9724500000002</v>
      </c>
      <c r="G161" s="27">
        <f t="shared" si="258"/>
        <v>100</v>
      </c>
      <c r="H161" s="30"/>
      <c r="I161" s="30"/>
      <c r="J161" s="30"/>
      <c r="K161" s="30"/>
      <c r="L161" s="111"/>
      <c r="M161" s="111"/>
      <c r="N161" s="111"/>
      <c r="O161" s="111"/>
      <c r="P161" s="111"/>
      <c r="Q161" s="111"/>
      <c r="R161" s="111"/>
      <c r="S161" s="26"/>
      <c r="T161" s="81"/>
      <c r="U161" s="81"/>
      <c r="V161" s="81"/>
      <c r="W161" s="26"/>
      <c r="X161" s="81"/>
      <c r="Y161" s="81"/>
      <c r="Z161" s="81"/>
      <c r="AA161" s="26"/>
      <c r="AB161" s="81"/>
      <c r="AC161" s="81"/>
      <c r="AD161" s="81"/>
      <c r="AE161" s="26"/>
      <c r="AF161" s="26"/>
      <c r="AG161" s="111"/>
      <c r="AH161" s="111"/>
      <c r="AI161" s="111"/>
      <c r="AJ161" s="111"/>
      <c r="AK161" s="111"/>
      <c r="AL161" s="111"/>
      <c r="AM161" s="111"/>
      <c r="AN161" s="81"/>
      <c r="AO161" s="81"/>
      <c r="AP161" s="81"/>
      <c r="AQ161" s="26"/>
      <c r="AR161" s="26"/>
      <c r="AS161" s="81"/>
      <c r="AT161" s="81"/>
      <c r="AU161" s="26"/>
      <c r="AV161" s="26"/>
      <c r="AW161" s="81"/>
      <c r="AX161" s="81"/>
      <c r="AY161" s="26"/>
      <c r="AZ161" s="26"/>
      <c r="BA161" s="81"/>
      <c r="BB161" s="81"/>
      <c r="BC161" s="26"/>
      <c r="BD161" s="26"/>
      <c r="BE161" s="81"/>
      <c r="BF161" s="81"/>
      <c r="BG161" s="26"/>
      <c r="BH161" s="81"/>
      <c r="BI161" s="81"/>
      <c r="BJ161" s="81"/>
      <c r="BK161" s="26"/>
      <c r="BL161" s="81"/>
      <c r="BM161" s="81"/>
      <c r="BN161" s="81"/>
      <c r="BO161" s="26"/>
      <c r="BP161" s="26"/>
      <c r="BQ161" s="81"/>
      <c r="BR161" s="81"/>
      <c r="BS161" s="26"/>
      <c r="BT161" s="26"/>
      <c r="BU161" s="81"/>
      <c r="BV161" s="81"/>
      <c r="BW161" s="26"/>
      <c r="BX161" s="26"/>
      <c r="BY161" s="81"/>
      <c r="BZ161" s="81"/>
      <c r="CA161" s="26"/>
      <c r="CB161" s="26"/>
      <c r="CC161" s="81"/>
      <c r="CD161" s="81"/>
      <c r="CE161" s="26"/>
      <c r="CF161" s="26"/>
      <c r="CG161" s="81"/>
      <c r="CH161" s="81"/>
      <c r="CI161" s="26"/>
      <c r="CJ161" s="81"/>
      <c r="CK161" s="81"/>
      <c r="CL161" s="81"/>
      <c r="CM161" s="26"/>
      <c r="CN161" s="26"/>
      <c r="CO161" s="81"/>
      <c r="CP161" s="81"/>
      <c r="CQ161" s="26"/>
      <c r="CR161" s="26"/>
      <c r="CS161" s="81"/>
      <c r="CT161" s="81"/>
      <c r="CU161" s="326"/>
      <c r="CV161" s="326"/>
      <c r="CW161" s="81"/>
      <c r="CX161" s="81"/>
      <c r="CY161" s="26"/>
      <c r="CZ161" s="26"/>
      <c r="DA161" s="81"/>
      <c r="DB161" s="81"/>
      <c r="DC161" s="26"/>
      <c r="DD161" s="26"/>
      <c r="DE161" s="81"/>
      <c r="DF161" s="81"/>
      <c r="DG161" s="26"/>
      <c r="DH161" s="26"/>
      <c r="DI161" s="326"/>
      <c r="DJ161" s="326"/>
      <c r="DK161" s="26"/>
      <c r="DL161" s="26"/>
      <c r="DM161" s="81"/>
      <c r="DN161" s="81"/>
      <c r="DO161" s="26"/>
      <c r="DP161" s="26"/>
      <c r="DQ161" s="81"/>
      <c r="DR161" s="81"/>
      <c r="DS161" s="26"/>
      <c r="DT161" s="26"/>
      <c r="DU161" s="81"/>
      <c r="DV161" s="81"/>
      <c r="DW161" s="26"/>
      <c r="DX161" s="26"/>
      <c r="DY161" s="81"/>
      <c r="DZ161" s="81"/>
      <c r="EA161" s="26"/>
      <c r="EB161" s="26"/>
      <c r="EC161" s="81"/>
      <c r="ED161" s="81"/>
      <c r="EE161" s="26"/>
      <c r="EF161" s="81"/>
      <c r="EG161" s="81"/>
      <c r="EH161" s="81"/>
      <c r="EI161" s="26"/>
      <c r="EJ161" s="81"/>
      <c r="EK161" s="81"/>
      <c r="EL161" s="81"/>
      <c r="EM161" s="26"/>
      <c r="EN161" s="81"/>
      <c r="EO161" s="81"/>
      <c r="EP161" s="81"/>
      <c r="EQ161" s="26"/>
      <c r="ER161" s="26"/>
      <c r="ES161" s="81"/>
      <c r="ET161" s="81"/>
      <c r="EU161" s="26"/>
      <c r="EV161" s="26"/>
      <c r="EW161" s="81"/>
      <c r="EX161" s="81"/>
      <c r="EY161" s="26"/>
      <c r="EZ161" s="26"/>
      <c r="FA161" s="81"/>
      <c r="FB161" s="81"/>
      <c r="FC161" s="26"/>
      <c r="FD161" s="26"/>
      <c r="FE161" s="81"/>
      <c r="FF161" s="81"/>
      <c r="FG161" s="26"/>
      <c r="FH161" s="81"/>
      <c r="FI161" s="81"/>
      <c r="FJ161" s="81"/>
      <c r="FK161" s="26"/>
      <c r="FL161" s="81"/>
      <c r="FM161" s="81"/>
      <c r="FN161" s="81"/>
      <c r="FO161" s="26"/>
      <c r="FP161" s="81"/>
      <c r="FQ161" s="326">
        <v>2288.9724500000002</v>
      </c>
      <c r="FR161" s="326">
        <v>2288.9724500000002</v>
      </c>
      <c r="FS161" s="26">
        <f t="shared" si="265"/>
        <v>100</v>
      </c>
      <c r="FT161" s="81"/>
      <c r="FU161" s="81"/>
      <c r="FV161" s="81"/>
      <c r="FW161" s="26"/>
      <c r="FX161" s="81"/>
      <c r="FY161" s="81"/>
      <c r="FZ161" s="81"/>
      <c r="GA161" s="26"/>
      <c r="GB161" s="81"/>
      <c r="GC161" s="81"/>
      <c r="GD161" s="81"/>
      <c r="GE161" s="26"/>
      <c r="GF161" s="81"/>
      <c r="GG161" s="81"/>
      <c r="GH161" s="81"/>
      <c r="GI161" s="26"/>
      <c r="GJ161" s="81"/>
      <c r="GK161" s="81"/>
      <c r="GL161" s="81"/>
      <c r="GM161" s="26"/>
      <c r="GN161" s="81"/>
      <c r="GO161" s="81"/>
      <c r="GP161" s="81"/>
      <c r="GQ161" s="26"/>
      <c r="GR161" s="81"/>
      <c r="GS161" s="81"/>
      <c r="GT161" s="81"/>
      <c r="GU161" s="26"/>
      <c r="GV161" s="81"/>
      <c r="GW161" s="81"/>
      <c r="GX161" s="81"/>
      <c r="GY161" s="26"/>
      <c r="GZ161" s="81"/>
      <c r="HA161" s="81"/>
      <c r="HB161" s="81"/>
      <c r="HC161" s="26"/>
      <c r="HD161" s="81"/>
      <c r="HE161" s="81"/>
      <c r="HF161" s="81"/>
      <c r="HG161" s="26"/>
      <c r="HH161" s="81"/>
      <c r="HI161" s="81"/>
      <c r="HJ161" s="81"/>
      <c r="HK161" s="26"/>
      <c r="HL161" s="81"/>
      <c r="HM161" s="81"/>
      <c r="HN161" s="81"/>
      <c r="HO161" s="26"/>
      <c r="HP161" s="81"/>
      <c r="HQ161" s="81"/>
      <c r="HR161" s="81"/>
      <c r="HS161" s="26"/>
      <c r="HT161" s="81"/>
      <c r="HU161" s="81"/>
      <c r="HV161" s="81"/>
      <c r="HW161" s="26"/>
      <c r="HX161" s="81"/>
      <c r="HY161" s="81"/>
      <c r="HZ161" s="81"/>
      <c r="IA161" s="26"/>
      <c r="IB161" s="81"/>
      <c r="IC161" s="81"/>
      <c r="ID161" s="81"/>
      <c r="IE161" s="26"/>
      <c r="IF161" s="81"/>
      <c r="IG161" s="81"/>
      <c r="IH161" s="81"/>
      <c r="II161" s="26"/>
      <c r="IJ161" s="81"/>
      <c r="IK161" s="81"/>
      <c r="IL161" s="81"/>
      <c r="IM161" s="26"/>
      <c r="IN161" s="81"/>
      <c r="IO161" s="81"/>
      <c r="IP161" s="81"/>
      <c r="IQ161" s="26"/>
      <c r="IR161" s="81"/>
      <c r="IS161" s="81"/>
      <c r="IT161" s="81"/>
      <c r="IU161" s="26"/>
      <c r="IV161" s="81"/>
      <c r="IW161" s="81"/>
      <c r="IX161" s="81"/>
      <c r="IY161" s="26"/>
      <c r="IZ161" s="81"/>
      <c r="JA161" s="81"/>
      <c r="JB161" s="81"/>
      <c r="JC161" s="26"/>
      <c r="JD161" s="81"/>
      <c r="JE161" s="81"/>
      <c r="JF161" s="81"/>
      <c r="JG161" s="26"/>
      <c r="JH161" s="81"/>
      <c r="JI161" s="81"/>
      <c r="JJ161" s="81"/>
      <c r="JK161" s="26"/>
      <c r="JL161" s="81"/>
      <c r="JM161" s="81"/>
      <c r="JN161" s="81"/>
      <c r="JO161" s="26"/>
      <c r="JP161" s="81"/>
      <c r="JQ161" s="81"/>
      <c r="JR161" s="81"/>
      <c r="JS161" s="26"/>
      <c r="JT161" s="81"/>
      <c r="JU161" s="81"/>
      <c r="JV161" s="81"/>
      <c r="JW161" s="26"/>
      <c r="JX161" s="81"/>
      <c r="JY161" s="81"/>
      <c r="JZ161" s="81"/>
      <c r="KA161" s="26"/>
      <c r="KB161" s="81"/>
      <c r="KC161" s="81"/>
      <c r="KD161" s="81"/>
      <c r="KE161" s="26"/>
      <c r="KF161" s="81"/>
      <c r="KG161" s="81"/>
      <c r="KH161" s="81"/>
      <c r="KI161" s="26"/>
      <c r="KJ161" s="81"/>
      <c r="KK161" s="81"/>
      <c r="KL161" s="81"/>
      <c r="KM161" s="26"/>
      <c r="KN161" s="81"/>
      <c r="KO161" s="81"/>
      <c r="KP161" s="81"/>
      <c r="KQ161" s="26"/>
      <c r="KR161" s="81"/>
      <c r="KS161" s="81"/>
      <c r="KT161" s="81"/>
      <c r="KU161" s="26"/>
      <c r="KV161" s="81"/>
      <c r="KW161" s="81"/>
      <c r="KX161" s="81"/>
      <c r="KY161" s="26"/>
      <c r="KZ161" s="81"/>
      <c r="LA161" s="81"/>
      <c r="LB161" s="81"/>
      <c r="LC161" s="26"/>
      <c r="LD161" s="81"/>
      <c r="LE161" s="81"/>
      <c r="LF161" s="81"/>
      <c r="LG161" s="26"/>
      <c r="LH161" s="81"/>
      <c r="LI161" s="81"/>
      <c r="LJ161" s="81"/>
      <c r="LK161" s="26"/>
      <c r="LL161" s="81"/>
      <c r="LM161" s="81"/>
      <c r="LN161" s="81"/>
      <c r="LO161" s="26"/>
      <c r="LP161" s="81"/>
      <c r="LQ161" s="81"/>
      <c r="LR161" s="81"/>
      <c r="LS161" s="26"/>
      <c r="LT161" s="81"/>
      <c r="LU161" s="81"/>
      <c r="LV161" s="81"/>
      <c r="LW161" s="26"/>
      <c r="LX161" s="81"/>
      <c r="LY161" s="81"/>
      <c r="LZ161" s="81"/>
      <c r="MA161" s="26"/>
    </row>
    <row r="162" spans="1:339" ht="15.75" x14ac:dyDescent="0.25">
      <c r="A162" s="22" t="s">
        <v>467</v>
      </c>
      <c r="B162" s="30"/>
      <c r="C162" s="30">
        <f t="shared" si="229"/>
        <v>8011.4121599999999</v>
      </c>
      <c r="D162" s="30"/>
      <c r="E162" s="30">
        <f t="shared" si="239"/>
        <v>8011.4121599999999</v>
      </c>
      <c r="F162" s="30">
        <f t="shared" si="230"/>
        <v>8011.4121599999999</v>
      </c>
      <c r="G162" s="27">
        <f t="shared" si="258"/>
        <v>100</v>
      </c>
      <c r="H162" s="30"/>
      <c r="I162" s="30"/>
      <c r="J162" s="30"/>
      <c r="K162" s="30"/>
      <c r="L162" s="111"/>
      <c r="M162" s="111"/>
      <c r="N162" s="111"/>
      <c r="O162" s="111"/>
      <c r="P162" s="111"/>
      <c r="Q162" s="111"/>
      <c r="R162" s="111"/>
      <c r="S162" s="26"/>
      <c r="T162" s="81"/>
      <c r="U162" s="81"/>
      <c r="V162" s="81"/>
      <c r="W162" s="26"/>
      <c r="X162" s="81"/>
      <c r="Y162" s="81"/>
      <c r="Z162" s="81"/>
      <c r="AA162" s="26"/>
      <c r="AB162" s="81"/>
      <c r="AC162" s="81"/>
      <c r="AD162" s="81"/>
      <c r="AE162" s="26"/>
      <c r="AF162" s="26"/>
      <c r="AG162" s="111"/>
      <c r="AH162" s="111"/>
      <c r="AI162" s="111"/>
      <c r="AJ162" s="111"/>
      <c r="AK162" s="111"/>
      <c r="AL162" s="111"/>
      <c r="AM162" s="111"/>
      <c r="AN162" s="81"/>
      <c r="AO162" s="81"/>
      <c r="AP162" s="81"/>
      <c r="AQ162" s="26"/>
      <c r="AR162" s="26"/>
      <c r="AS162" s="81"/>
      <c r="AT162" s="81"/>
      <c r="AU162" s="26"/>
      <c r="AV162" s="26"/>
      <c r="AW162" s="81"/>
      <c r="AX162" s="81"/>
      <c r="AY162" s="26"/>
      <c r="AZ162" s="26"/>
      <c r="BA162" s="81"/>
      <c r="BB162" s="81"/>
      <c r="BC162" s="26"/>
      <c r="BD162" s="26"/>
      <c r="BE162" s="81"/>
      <c r="BF162" s="81"/>
      <c r="BG162" s="26"/>
      <c r="BH162" s="81"/>
      <c r="BI162" s="81"/>
      <c r="BJ162" s="81"/>
      <c r="BK162" s="26"/>
      <c r="BL162" s="81"/>
      <c r="BM162" s="81"/>
      <c r="BN162" s="81"/>
      <c r="BO162" s="26"/>
      <c r="BP162" s="26"/>
      <c r="BQ162" s="81"/>
      <c r="BR162" s="81"/>
      <c r="BS162" s="26"/>
      <c r="BT162" s="26"/>
      <c r="BU162" s="81"/>
      <c r="BV162" s="81"/>
      <c r="BW162" s="26"/>
      <c r="BX162" s="26"/>
      <c r="BY162" s="81"/>
      <c r="BZ162" s="81"/>
      <c r="CA162" s="26"/>
      <c r="CB162" s="26"/>
      <c r="CC162" s="81"/>
      <c r="CD162" s="81"/>
      <c r="CE162" s="26"/>
      <c r="CF162" s="26"/>
      <c r="CG162" s="81"/>
      <c r="CH162" s="81"/>
      <c r="CI162" s="26"/>
      <c r="CJ162" s="81"/>
      <c r="CK162" s="81"/>
      <c r="CL162" s="81"/>
      <c r="CM162" s="26"/>
      <c r="CN162" s="26"/>
      <c r="CO162" s="81"/>
      <c r="CP162" s="81"/>
      <c r="CQ162" s="26"/>
      <c r="CR162" s="26"/>
      <c r="CS162" s="81"/>
      <c r="CT162" s="81"/>
      <c r="CU162" s="326"/>
      <c r="CV162" s="326"/>
      <c r="CW162" s="81"/>
      <c r="CX162" s="81"/>
      <c r="CY162" s="26"/>
      <c r="CZ162" s="26"/>
      <c r="DA162" s="81"/>
      <c r="DB162" s="81"/>
      <c r="DC162" s="26"/>
      <c r="DD162" s="26"/>
      <c r="DE162" s="81"/>
      <c r="DF162" s="81"/>
      <c r="DG162" s="26"/>
      <c r="DH162" s="26"/>
      <c r="DI162" s="326"/>
      <c r="DJ162" s="326"/>
      <c r="DK162" s="26"/>
      <c r="DL162" s="26"/>
      <c r="DM162" s="81"/>
      <c r="DN162" s="81"/>
      <c r="DO162" s="26"/>
      <c r="DP162" s="26"/>
      <c r="DQ162" s="81"/>
      <c r="DR162" s="81"/>
      <c r="DS162" s="26"/>
      <c r="DT162" s="26"/>
      <c r="DU162" s="81"/>
      <c r="DV162" s="81"/>
      <c r="DW162" s="26"/>
      <c r="DX162" s="26"/>
      <c r="DY162" s="81"/>
      <c r="DZ162" s="81"/>
      <c r="EA162" s="26"/>
      <c r="EB162" s="26"/>
      <c r="EC162" s="81"/>
      <c r="ED162" s="81"/>
      <c r="EE162" s="26"/>
      <c r="EF162" s="81"/>
      <c r="EG162" s="81"/>
      <c r="EH162" s="81"/>
      <c r="EI162" s="26"/>
      <c r="EJ162" s="81"/>
      <c r="EK162" s="81"/>
      <c r="EL162" s="81"/>
      <c r="EM162" s="26"/>
      <c r="EN162" s="81"/>
      <c r="EO162" s="81"/>
      <c r="EP162" s="81"/>
      <c r="EQ162" s="26"/>
      <c r="ER162" s="26"/>
      <c r="ES162" s="81"/>
      <c r="ET162" s="81"/>
      <c r="EU162" s="26"/>
      <c r="EV162" s="26"/>
      <c r="EW162" s="81"/>
      <c r="EX162" s="81"/>
      <c r="EY162" s="26"/>
      <c r="EZ162" s="26"/>
      <c r="FA162" s="81"/>
      <c r="FB162" s="81"/>
      <c r="FC162" s="26"/>
      <c r="FD162" s="26"/>
      <c r="FE162" s="81"/>
      <c r="FF162" s="81"/>
      <c r="FG162" s="26"/>
      <c r="FH162" s="81"/>
      <c r="FI162" s="81"/>
      <c r="FJ162" s="81"/>
      <c r="FK162" s="26"/>
      <c r="FL162" s="81"/>
      <c r="FM162" s="81"/>
      <c r="FN162" s="81"/>
      <c r="FO162" s="26"/>
      <c r="FP162" s="81"/>
      <c r="FQ162" s="326">
        <v>8011.4121599999999</v>
      </c>
      <c r="FR162" s="326">
        <v>8011.4121599999999</v>
      </c>
      <c r="FS162" s="26">
        <f t="shared" si="265"/>
        <v>100</v>
      </c>
      <c r="FT162" s="81"/>
      <c r="FU162" s="81"/>
      <c r="FV162" s="81"/>
      <c r="FW162" s="26"/>
      <c r="FX162" s="81"/>
      <c r="FY162" s="81"/>
      <c r="FZ162" s="81"/>
      <c r="GA162" s="26"/>
      <c r="GB162" s="81"/>
      <c r="GC162" s="81"/>
      <c r="GD162" s="81"/>
      <c r="GE162" s="26"/>
      <c r="GF162" s="81"/>
      <c r="GG162" s="81"/>
      <c r="GH162" s="81"/>
      <c r="GI162" s="26"/>
      <c r="GJ162" s="81"/>
      <c r="GK162" s="81"/>
      <c r="GL162" s="81"/>
      <c r="GM162" s="26"/>
      <c r="GN162" s="81"/>
      <c r="GO162" s="81"/>
      <c r="GP162" s="81"/>
      <c r="GQ162" s="26"/>
      <c r="GR162" s="81"/>
      <c r="GS162" s="81"/>
      <c r="GT162" s="81"/>
      <c r="GU162" s="26"/>
      <c r="GV162" s="81"/>
      <c r="GW162" s="81"/>
      <c r="GX162" s="81"/>
      <c r="GY162" s="26"/>
      <c r="GZ162" s="81"/>
      <c r="HA162" s="81"/>
      <c r="HB162" s="81"/>
      <c r="HC162" s="26"/>
      <c r="HD162" s="81"/>
      <c r="HE162" s="81"/>
      <c r="HF162" s="81"/>
      <c r="HG162" s="26"/>
      <c r="HH162" s="81"/>
      <c r="HI162" s="81"/>
      <c r="HJ162" s="81"/>
      <c r="HK162" s="26"/>
      <c r="HL162" s="81"/>
      <c r="HM162" s="81"/>
      <c r="HN162" s="81"/>
      <c r="HO162" s="26"/>
      <c r="HP162" s="81"/>
      <c r="HQ162" s="81"/>
      <c r="HR162" s="81"/>
      <c r="HS162" s="26"/>
      <c r="HT162" s="81"/>
      <c r="HU162" s="81"/>
      <c r="HV162" s="81"/>
      <c r="HW162" s="26"/>
      <c r="HX162" s="81"/>
      <c r="HY162" s="81"/>
      <c r="HZ162" s="81"/>
      <c r="IA162" s="26"/>
      <c r="IB162" s="81"/>
      <c r="IC162" s="81"/>
      <c r="ID162" s="81"/>
      <c r="IE162" s="26"/>
      <c r="IF162" s="81"/>
      <c r="IG162" s="81"/>
      <c r="IH162" s="81"/>
      <c r="II162" s="26"/>
      <c r="IJ162" s="81"/>
      <c r="IK162" s="81"/>
      <c r="IL162" s="81"/>
      <c r="IM162" s="26"/>
      <c r="IN162" s="81"/>
      <c r="IO162" s="81"/>
      <c r="IP162" s="81"/>
      <c r="IQ162" s="26"/>
      <c r="IR162" s="81"/>
      <c r="IS162" s="81"/>
      <c r="IT162" s="81"/>
      <c r="IU162" s="26"/>
      <c r="IV162" s="81"/>
      <c r="IW162" s="81"/>
      <c r="IX162" s="81"/>
      <c r="IY162" s="26"/>
      <c r="IZ162" s="81"/>
      <c r="JA162" s="81"/>
      <c r="JB162" s="81"/>
      <c r="JC162" s="26"/>
      <c r="JD162" s="81"/>
      <c r="JE162" s="81"/>
      <c r="JF162" s="81"/>
      <c r="JG162" s="26"/>
      <c r="JH162" s="81"/>
      <c r="JI162" s="81"/>
      <c r="JJ162" s="81"/>
      <c r="JK162" s="26"/>
      <c r="JL162" s="81"/>
      <c r="JM162" s="81"/>
      <c r="JN162" s="81"/>
      <c r="JO162" s="26"/>
      <c r="JP162" s="81"/>
      <c r="JQ162" s="81"/>
      <c r="JR162" s="81"/>
      <c r="JS162" s="26"/>
      <c r="JT162" s="81"/>
      <c r="JU162" s="81"/>
      <c r="JV162" s="81"/>
      <c r="JW162" s="26"/>
      <c r="JX162" s="81"/>
      <c r="JY162" s="81"/>
      <c r="JZ162" s="81"/>
      <c r="KA162" s="26"/>
      <c r="KB162" s="81"/>
      <c r="KC162" s="81"/>
      <c r="KD162" s="81"/>
      <c r="KE162" s="26"/>
      <c r="KF162" s="81"/>
      <c r="KG162" s="81"/>
      <c r="KH162" s="81"/>
      <c r="KI162" s="26"/>
      <c r="KJ162" s="81"/>
      <c r="KK162" s="81"/>
      <c r="KL162" s="81"/>
      <c r="KM162" s="26"/>
      <c r="KN162" s="81"/>
      <c r="KO162" s="81"/>
      <c r="KP162" s="81"/>
      <c r="KQ162" s="26"/>
      <c r="KR162" s="81"/>
      <c r="KS162" s="81"/>
      <c r="KT162" s="81"/>
      <c r="KU162" s="26"/>
      <c r="KV162" s="81"/>
      <c r="KW162" s="81"/>
      <c r="KX162" s="81"/>
      <c r="KY162" s="26"/>
      <c r="KZ162" s="81"/>
      <c r="LA162" s="81"/>
      <c r="LB162" s="81"/>
      <c r="LC162" s="26"/>
      <c r="LD162" s="81"/>
      <c r="LE162" s="81"/>
      <c r="LF162" s="81"/>
      <c r="LG162" s="26"/>
      <c r="LH162" s="81"/>
      <c r="LI162" s="81"/>
      <c r="LJ162" s="81"/>
      <c r="LK162" s="26"/>
      <c r="LL162" s="81"/>
      <c r="LM162" s="81"/>
      <c r="LN162" s="81"/>
      <c r="LO162" s="26"/>
      <c r="LP162" s="81"/>
      <c r="LQ162" s="81"/>
      <c r="LR162" s="81"/>
      <c r="LS162" s="26"/>
      <c r="LT162" s="81"/>
      <c r="LU162" s="81"/>
      <c r="LV162" s="81"/>
      <c r="LW162" s="26"/>
      <c r="LX162" s="81"/>
      <c r="LY162" s="81"/>
      <c r="LZ162" s="81"/>
      <c r="MA162" s="26"/>
    </row>
    <row r="163" spans="1:339" ht="15.75" x14ac:dyDescent="0.25">
      <c r="A163" s="22" t="s">
        <v>269</v>
      </c>
      <c r="B163" s="30"/>
      <c r="C163" s="30">
        <f t="shared" si="229"/>
        <v>1725.7186999999999</v>
      </c>
      <c r="D163" s="30"/>
      <c r="E163" s="30">
        <f t="shared" si="239"/>
        <v>1725.7186999999999</v>
      </c>
      <c r="F163" s="30">
        <f t="shared" si="230"/>
        <v>1725.7186999999999</v>
      </c>
      <c r="G163" s="27">
        <f t="shared" si="258"/>
        <v>100</v>
      </c>
      <c r="H163" s="30"/>
      <c r="I163" s="30"/>
      <c r="J163" s="30"/>
      <c r="K163" s="30"/>
      <c r="L163" s="111"/>
      <c r="M163" s="111"/>
      <c r="N163" s="111"/>
      <c r="O163" s="111"/>
      <c r="P163" s="111"/>
      <c r="Q163" s="111"/>
      <c r="R163" s="111"/>
      <c r="S163" s="26"/>
      <c r="T163" s="81"/>
      <c r="U163" s="81"/>
      <c r="V163" s="81"/>
      <c r="W163" s="26"/>
      <c r="X163" s="81"/>
      <c r="Y163" s="81"/>
      <c r="Z163" s="81"/>
      <c r="AA163" s="26"/>
      <c r="AB163" s="81"/>
      <c r="AC163" s="81"/>
      <c r="AD163" s="81"/>
      <c r="AE163" s="26"/>
      <c r="AF163" s="26"/>
      <c r="AG163" s="111"/>
      <c r="AH163" s="111"/>
      <c r="AI163" s="111"/>
      <c r="AJ163" s="111"/>
      <c r="AK163" s="111"/>
      <c r="AL163" s="111"/>
      <c r="AM163" s="111"/>
      <c r="AN163" s="81"/>
      <c r="AO163" s="81"/>
      <c r="AP163" s="81"/>
      <c r="AQ163" s="26"/>
      <c r="AR163" s="26"/>
      <c r="AS163" s="81"/>
      <c r="AT163" s="81"/>
      <c r="AU163" s="26"/>
      <c r="AV163" s="26"/>
      <c r="AW163" s="81"/>
      <c r="AX163" s="81"/>
      <c r="AY163" s="26"/>
      <c r="AZ163" s="26"/>
      <c r="BA163" s="81"/>
      <c r="BB163" s="81"/>
      <c r="BC163" s="26"/>
      <c r="BD163" s="26"/>
      <c r="BE163" s="81"/>
      <c r="BF163" s="81"/>
      <c r="BG163" s="26"/>
      <c r="BH163" s="81"/>
      <c r="BI163" s="81"/>
      <c r="BJ163" s="81"/>
      <c r="BK163" s="26"/>
      <c r="BL163" s="81"/>
      <c r="BM163" s="81"/>
      <c r="BN163" s="81"/>
      <c r="BO163" s="26"/>
      <c r="BP163" s="26"/>
      <c r="BQ163" s="81"/>
      <c r="BR163" s="81"/>
      <c r="BS163" s="26"/>
      <c r="BT163" s="26"/>
      <c r="BU163" s="81"/>
      <c r="BV163" s="81"/>
      <c r="BW163" s="26"/>
      <c r="BX163" s="26"/>
      <c r="BY163" s="81"/>
      <c r="BZ163" s="81"/>
      <c r="CA163" s="26"/>
      <c r="CB163" s="26"/>
      <c r="CC163" s="81"/>
      <c r="CD163" s="81"/>
      <c r="CE163" s="26"/>
      <c r="CF163" s="26"/>
      <c r="CG163" s="81"/>
      <c r="CH163" s="81"/>
      <c r="CI163" s="26"/>
      <c r="CJ163" s="81"/>
      <c r="CK163" s="81"/>
      <c r="CL163" s="81"/>
      <c r="CM163" s="26"/>
      <c r="CN163" s="26"/>
      <c r="CO163" s="81"/>
      <c r="CP163" s="81"/>
      <c r="CQ163" s="26"/>
      <c r="CR163" s="26"/>
      <c r="CS163" s="81"/>
      <c r="CT163" s="81"/>
      <c r="CU163" s="326"/>
      <c r="CV163" s="326"/>
      <c r="CW163" s="81"/>
      <c r="CX163" s="81"/>
      <c r="CY163" s="26"/>
      <c r="CZ163" s="26"/>
      <c r="DA163" s="81"/>
      <c r="DB163" s="81"/>
      <c r="DC163" s="26"/>
      <c r="DD163" s="26"/>
      <c r="DE163" s="81"/>
      <c r="DF163" s="81"/>
      <c r="DG163" s="26"/>
      <c r="DH163" s="26"/>
      <c r="DI163" s="326"/>
      <c r="DJ163" s="326"/>
      <c r="DK163" s="26"/>
      <c r="DL163" s="26"/>
      <c r="DM163" s="81"/>
      <c r="DN163" s="81"/>
      <c r="DO163" s="26"/>
      <c r="DP163" s="26"/>
      <c r="DQ163" s="81"/>
      <c r="DR163" s="81"/>
      <c r="DS163" s="26"/>
      <c r="DT163" s="26"/>
      <c r="DU163" s="81"/>
      <c r="DV163" s="81"/>
      <c r="DW163" s="26"/>
      <c r="DX163" s="26"/>
      <c r="DY163" s="81"/>
      <c r="DZ163" s="81"/>
      <c r="EA163" s="26"/>
      <c r="EB163" s="26"/>
      <c r="EC163" s="81"/>
      <c r="ED163" s="81"/>
      <c r="EE163" s="26"/>
      <c r="EF163" s="81"/>
      <c r="EG163" s="81"/>
      <c r="EH163" s="81"/>
      <c r="EI163" s="26"/>
      <c r="EJ163" s="81"/>
      <c r="EK163" s="81"/>
      <c r="EL163" s="81"/>
      <c r="EM163" s="26"/>
      <c r="EN163" s="81"/>
      <c r="EO163" s="81"/>
      <c r="EP163" s="81"/>
      <c r="EQ163" s="26"/>
      <c r="ER163" s="26"/>
      <c r="ES163" s="81"/>
      <c r="ET163" s="81"/>
      <c r="EU163" s="26"/>
      <c r="EV163" s="26"/>
      <c r="EW163" s="81"/>
      <c r="EX163" s="81"/>
      <c r="EY163" s="26"/>
      <c r="EZ163" s="26"/>
      <c r="FA163" s="81"/>
      <c r="FB163" s="81"/>
      <c r="FC163" s="26"/>
      <c r="FD163" s="26"/>
      <c r="FE163" s="81"/>
      <c r="FF163" s="81"/>
      <c r="FG163" s="26"/>
      <c r="FH163" s="81"/>
      <c r="FI163" s="81"/>
      <c r="FJ163" s="81"/>
      <c r="FK163" s="26"/>
      <c r="FL163" s="81"/>
      <c r="FM163" s="81"/>
      <c r="FN163" s="81"/>
      <c r="FO163" s="26"/>
      <c r="FP163" s="81"/>
      <c r="FQ163" s="326">
        <v>1725.7186999999999</v>
      </c>
      <c r="FR163" s="326">
        <v>1725.7186999999999</v>
      </c>
      <c r="FS163" s="26">
        <f t="shared" si="265"/>
        <v>100</v>
      </c>
      <c r="FT163" s="81"/>
      <c r="FU163" s="81"/>
      <c r="FV163" s="81"/>
      <c r="FW163" s="26"/>
      <c r="FX163" s="81"/>
      <c r="FY163" s="81"/>
      <c r="FZ163" s="81"/>
      <c r="GA163" s="26"/>
      <c r="GB163" s="81"/>
      <c r="GC163" s="81"/>
      <c r="GD163" s="81"/>
      <c r="GE163" s="26"/>
      <c r="GF163" s="81"/>
      <c r="GG163" s="81"/>
      <c r="GH163" s="81"/>
      <c r="GI163" s="26"/>
      <c r="GJ163" s="81"/>
      <c r="GK163" s="81"/>
      <c r="GL163" s="81"/>
      <c r="GM163" s="26"/>
      <c r="GN163" s="81"/>
      <c r="GO163" s="81"/>
      <c r="GP163" s="81"/>
      <c r="GQ163" s="26"/>
      <c r="GR163" s="81"/>
      <c r="GS163" s="81"/>
      <c r="GT163" s="81"/>
      <c r="GU163" s="26"/>
      <c r="GV163" s="81"/>
      <c r="GW163" s="81"/>
      <c r="GX163" s="81"/>
      <c r="GY163" s="26"/>
      <c r="GZ163" s="81"/>
      <c r="HA163" s="81"/>
      <c r="HB163" s="81"/>
      <c r="HC163" s="26"/>
      <c r="HD163" s="81"/>
      <c r="HE163" s="81"/>
      <c r="HF163" s="81"/>
      <c r="HG163" s="26"/>
      <c r="HH163" s="81"/>
      <c r="HI163" s="81"/>
      <c r="HJ163" s="81"/>
      <c r="HK163" s="26"/>
      <c r="HL163" s="81"/>
      <c r="HM163" s="81"/>
      <c r="HN163" s="81"/>
      <c r="HO163" s="26"/>
      <c r="HP163" s="81"/>
      <c r="HQ163" s="81"/>
      <c r="HR163" s="81"/>
      <c r="HS163" s="26"/>
      <c r="HT163" s="81"/>
      <c r="HU163" s="81"/>
      <c r="HV163" s="81"/>
      <c r="HW163" s="26"/>
      <c r="HX163" s="81"/>
      <c r="HY163" s="81"/>
      <c r="HZ163" s="81"/>
      <c r="IA163" s="26"/>
      <c r="IB163" s="81"/>
      <c r="IC163" s="81"/>
      <c r="ID163" s="81"/>
      <c r="IE163" s="26"/>
      <c r="IF163" s="81"/>
      <c r="IG163" s="81"/>
      <c r="IH163" s="81"/>
      <c r="II163" s="26"/>
      <c r="IJ163" s="81"/>
      <c r="IK163" s="81"/>
      <c r="IL163" s="81"/>
      <c r="IM163" s="26"/>
      <c r="IN163" s="81"/>
      <c r="IO163" s="81"/>
      <c r="IP163" s="81"/>
      <c r="IQ163" s="26"/>
      <c r="IR163" s="81"/>
      <c r="IS163" s="81"/>
      <c r="IT163" s="81"/>
      <c r="IU163" s="26"/>
      <c r="IV163" s="81"/>
      <c r="IW163" s="81"/>
      <c r="IX163" s="81"/>
      <c r="IY163" s="26"/>
      <c r="IZ163" s="81"/>
      <c r="JA163" s="81"/>
      <c r="JB163" s="81"/>
      <c r="JC163" s="26"/>
      <c r="JD163" s="81"/>
      <c r="JE163" s="81"/>
      <c r="JF163" s="81"/>
      <c r="JG163" s="26"/>
      <c r="JH163" s="81"/>
      <c r="JI163" s="81"/>
      <c r="JJ163" s="81"/>
      <c r="JK163" s="26"/>
      <c r="JL163" s="81"/>
      <c r="JM163" s="81"/>
      <c r="JN163" s="81"/>
      <c r="JO163" s="26"/>
      <c r="JP163" s="81"/>
      <c r="JQ163" s="81"/>
      <c r="JR163" s="81"/>
      <c r="JS163" s="26"/>
      <c r="JT163" s="81"/>
      <c r="JU163" s="81"/>
      <c r="JV163" s="81"/>
      <c r="JW163" s="26"/>
      <c r="JX163" s="81"/>
      <c r="JY163" s="81"/>
      <c r="JZ163" s="81"/>
      <c r="KA163" s="26"/>
      <c r="KB163" s="81"/>
      <c r="KC163" s="81"/>
      <c r="KD163" s="81"/>
      <c r="KE163" s="26"/>
      <c r="KF163" s="81"/>
      <c r="KG163" s="81"/>
      <c r="KH163" s="81"/>
      <c r="KI163" s="26"/>
      <c r="KJ163" s="81"/>
      <c r="KK163" s="81"/>
      <c r="KL163" s="81"/>
      <c r="KM163" s="26"/>
      <c r="KN163" s="81"/>
      <c r="KO163" s="81"/>
      <c r="KP163" s="81"/>
      <c r="KQ163" s="26"/>
      <c r="KR163" s="81"/>
      <c r="KS163" s="81"/>
      <c r="KT163" s="81"/>
      <c r="KU163" s="26"/>
      <c r="KV163" s="81"/>
      <c r="KW163" s="81"/>
      <c r="KX163" s="81"/>
      <c r="KY163" s="26"/>
      <c r="KZ163" s="81"/>
      <c r="LA163" s="81"/>
      <c r="LB163" s="81"/>
      <c r="LC163" s="26"/>
      <c r="LD163" s="81"/>
      <c r="LE163" s="81"/>
      <c r="LF163" s="81"/>
      <c r="LG163" s="26"/>
      <c r="LH163" s="81"/>
      <c r="LI163" s="81"/>
      <c r="LJ163" s="81"/>
      <c r="LK163" s="26"/>
      <c r="LL163" s="81"/>
      <c r="LM163" s="81"/>
      <c r="LN163" s="81"/>
      <c r="LO163" s="26"/>
      <c r="LP163" s="81"/>
      <c r="LQ163" s="81"/>
      <c r="LR163" s="81"/>
      <c r="LS163" s="26"/>
      <c r="LT163" s="81"/>
      <c r="LU163" s="81"/>
      <c r="LV163" s="81"/>
      <c r="LW163" s="26"/>
      <c r="LX163" s="81"/>
      <c r="LY163" s="81"/>
      <c r="LZ163" s="81"/>
      <c r="MA163" s="26"/>
    </row>
    <row r="164" spans="1:339" ht="15.75" x14ac:dyDescent="0.25">
      <c r="A164" s="22" t="s">
        <v>253</v>
      </c>
      <c r="B164" s="30">
        <f t="shared" si="238"/>
        <v>0</v>
      </c>
      <c r="C164" s="30">
        <f t="shared" si="229"/>
        <v>5212.3357100000003</v>
      </c>
      <c r="D164" s="30">
        <f t="shared" si="248"/>
        <v>0</v>
      </c>
      <c r="E164" s="30">
        <f t="shared" si="239"/>
        <v>5212.3357100000003</v>
      </c>
      <c r="F164" s="30">
        <f t="shared" si="230"/>
        <v>5212.3357100000003</v>
      </c>
      <c r="G164" s="27">
        <f t="shared" si="258"/>
        <v>100</v>
      </c>
      <c r="H164" s="30"/>
      <c r="I164" s="30"/>
      <c r="J164" s="30"/>
      <c r="K164" s="30"/>
      <c r="L164" s="111"/>
      <c r="M164" s="111"/>
      <c r="N164" s="111"/>
      <c r="O164" s="111"/>
      <c r="P164" s="111"/>
      <c r="Q164" s="111"/>
      <c r="R164" s="111"/>
      <c r="S164" s="26"/>
      <c r="T164" s="81"/>
      <c r="U164" s="81"/>
      <c r="V164" s="81"/>
      <c r="W164" s="26"/>
      <c r="X164" s="81"/>
      <c r="Y164" s="81"/>
      <c r="Z164" s="81"/>
      <c r="AA164" s="26"/>
      <c r="AB164" s="81"/>
      <c r="AC164" s="81"/>
      <c r="AD164" s="81"/>
      <c r="AE164" s="26"/>
      <c r="AF164" s="26"/>
      <c r="AG164" s="111"/>
      <c r="AH164" s="111"/>
      <c r="AI164" s="111"/>
      <c r="AJ164" s="111"/>
      <c r="AK164" s="111"/>
      <c r="AL164" s="111"/>
      <c r="AM164" s="111"/>
      <c r="AN164" s="81"/>
      <c r="AO164" s="81"/>
      <c r="AP164" s="81"/>
      <c r="AQ164" s="26"/>
      <c r="AR164" s="26"/>
      <c r="AS164" s="81"/>
      <c r="AT164" s="81"/>
      <c r="AU164" s="26"/>
      <c r="AV164" s="26"/>
      <c r="AW164" s="81"/>
      <c r="AX164" s="81"/>
      <c r="AY164" s="26"/>
      <c r="AZ164" s="26"/>
      <c r="BA164" s="81"/>
      <c r="BB164" s="81"/>
      <c r="BC164" s="26"/>
      <c r="BD164" s="26"/>
      <c r="BE164" s="81"/>
      <c r="BF164" s="81"/>
      <c r="BG164" s="26"/>
      <c r="BH164" s="81"/>
      <c r="BI164" s="81"/>
      <c r="BJ164" s="81"/>
      <c r="BK164" s="26"/>
      <c r="BL164" s="81"/>
      <c r="BM164" s="81"/>
      <c r="BN164" s="81"/>
      <c r="BO164" s="26"/>
      <c r="BP164" s="26"/>
      <c r="BQ164" s="81"/>
      <c r="BR164" s="81"/>
      <c r="BS164" s="26"/>
      <c r="BT164" s="26"/>
      <c r="BU164" s="81"/>
      <c r="BV164" s="81"/>
      <c r="BW164" s="26"/>
      <c r="BX164" s="26"/>
      <c r="BY164" s="81"/>
      <c r="BZ164" s="81"/>
      <c r="CA164" s="26"/>
      <c r="CB164" s="26"/>
      <c r="CC164" s="81"/>
      <c r="CD164" s="81"/>
      <c r="CE164" s="26"/>
      <c r="CF164" s="26"/>
      <c r="CG164" s="81"/>
      <c r="CH164" s="81"/>
      <c r="CI164" s="26"/>
      <c r="CJ164" s="81"/>
      <c r="CK164" s="81"/>
      <c r="CL164" s="81"/>
      <c r="CM164" s="26"/>
      <c r="CN164" s="26"/>
      <c r="CO164" s="81"/>
      <c r="CP164" s="81"/>
      <c r="CQ164" s="26"/>
      <c r="CR164" s="26"/>
      <c r="CS164" s="81"/>
      <c r="CT164" s="81"/>
      <c r="CU164" s="326"/>
      <c r="CV164" s="326"/>
      <c r="CW164" s="81"/>
      <c r="CX164" s="81"/>
      <c r="CY164" s="26"/>
      <c r="CZ164" s="26"/>
      <c r="DA164" s="81"/>
      <c r="DB164" s="81"/>
      <c r="DC164" s="26"/>
      <c r="DD164" s="26"/>
      <c r="DE164" s="81"/>
      <c r="DF164" s="81"/>
      <c r="DG164" s="26"/>
      <c r="DH164" s="26"/>
      <c r="DI164" s="326"/>
      <c r="DJ164" s="326"/>
      <c r="DK164" s="26"/>
      <c r="DL164" s="26"/>
      <c r="DM164" s="81"/>
      <c r="DN164" s="81"/>
      <c r="DO164" s="26"/>
      <c r="DP164" s="26"/>
      <c r="DQ164" s="81"/>
      <c r="DR164" s="81"/>
      <c r="DS164" s="26"/>
      <c r="DT164" s="26"/>
      <c r="DU164" s="81"/>
      <c r="DV164" s="81"/>
      <c r="DW164" s="26"/>
      <c r="DX164" s="26"/>
      <c r="DY164" s="81"/>
      <c r="DZ164" s="81"/>
      <c r="EA164" s="26"/>
      <c r="EB164" s="26"/>
      <c r="EC164" s="81"/>
      <c r="ED164" s="81"/>
      <c r="EE164" s="26"/>
      <c r="EF164" s="81"/>
      <c r="EG164" s="81"/>
      <c r="EH164" s="81"/>
      <c r="EI164" s="26"/>
      <c r="EJ164" s="81"/>
      <c r="EK164" s="81"/>
      <c r="EL164" s="81"/>
      <c r="EM164" s="26"/>
      <c r="EN164" s="81"/>
      <c r="EO164" s="81"/>
      <c r="EP164" s="81"/>
      <c r="EQ164" s="26"/>
      <c r="ER164" s="26"/>
      <c r="ES164" s="81"/>
      <c r="ET164" s="81"/>
      <c r="EU164" s="26"/>
      <c r="EV164" s="26"/>
      <c r="EW164" s="81"/>
      <c r="EX164" s="81"/>
      <c r="EY164" s="26"/>
      <c r="EZ164" s="26"/>
      <c r="FA164" s="81"/>
      <c r="FB164" s="81"/>
      <c r="FC164" s="26"/>
      <c r="FD164" s="26"/>
      <c r="FE164" s="81"/>
      <c r="FF164" s="81"/>
      <c r="FG164" s="26"/>
      <c r="FH164" s="81"/>
      <c r="FI164" s="81"/>
      <c r="FJ164" s="81"/>
      <c r="FK164" s="26"/>
      <c r="FL164" s="81"/>
      <c r="FM164" s="81"/>
      <c r="FN164" s="81"/>
      <c r="FO164" s="26"/>
      <c r="FP164" s="81"/>
      <c r="FQ164" s="326">
        <v>5212.3357100000003</v>
      </c>
      <c r="FR164" s="326">
        <v>5212.3357100000003</v>
      </c>
      <c r="FS164" s="26">
        <f t="shared" si="265"/>
        <v>100</v>
      </c>
      <c r="FT164" s="81"/>
      <c r="FU164" s="81"/>
      <c r="FV164" s="81"/>
      <c r="FW164" s="26"/>
      <c r="FX164" s="81"/>
      <c r="FY164" s="81"/>
      <c r="FZ164" s="81"/>
      <c r="GA164" s="26"/>
      <c r="GB164" s="81"/>
      <c r="GC164" s="81"/>
      <c r="GD164" s="81"/>
      <c r="GE164" s="26"/>
      <c r="GF164" s="81"/>
      <c r="GG164" s="81"/>
      <c r="GH164" s="81"/>
      <c r="GI164" s="26"/>
      <c r="GJ164" s="81"/>
      <c r="GK164" s="81"/>
      <c r="GL164" s="81"/>
      <c r="GM164" s="26"/>
      <c r="GN164" s="81"/>
      <c r="GO164" s="81"/>
      <c r="GP164" s="81"/>
      <c r="GQ164" s="26"/>
      <c r="GR164" s="81"/>
      <c r="GS164" s="81"/>
      <c r="GT164" s="81"/>
      <c r="GU164" s="26"/>
      <c r="GV164" s="81"/>
      <c r="GW164" s="81"/>
      <c r="GX164" s="81"/>
      <c r="GY164" s="26"/>
      <c r="GZ164" s="81"/>
      <c r="HA164" s="81"/>
      <c r="HB164" s="81"/>
      <c r="HC164" s="26"/>
      <c r="HD164" s="81"/>
      <c r="HE164" s="81"/>
      <c r="HF164" s="81"/>
      <c r="HG164" s="26"/>
      <c r="HH164" s="81"/>
      <c r="HI164" s="81"/>
      <c r="HJ164" s="81"/>
      <c r="HK164" s="26"/>
      <c r="HL164" s="81"/>
      <c r="HM164" s="81"/>
      <c r="HN164" s="81"/>
      <c r="HO164" s="26"/>
      <c r="HP164" s="81"/>
      <c r="HQ164" s="81"/>
      <c r="HR164" s="81"/>
      <c r="HS164" s="26"/>
      <c r="HT164" s="81"/>
      <c r="HU164" s="81"/>
      <c r="HV164" s="81"/>
      <c r="HW164" s="26"/>
      <c r="HX164" s="81"/>
      <c r="HY164" s="81"/>
      <c r="HZ164" s="81"/>
      <c r="IA164" s="26"/>
      <c r="IB164" s="81"/>
      <c r="IC164" s="81"/>
      <c r="ID164" s="81"/>
      <c r="IE164" s="26"/>
      <c r="IF164" s="81"/>
      <c r="IG164" s="81"/>
      <c r="IH164" s="81"/>
      <c r="II164" s="26"/>
      <c r="IJ164" s="81"/>
      <c r="IK164" s="81"/>
      <c r="IL164" s="81"/>
      <c r="IM164" s="26"/>
      <c r="IN164" s="81"/>
      <c r="IO164" s="81"/>
      <c r="IP164" s="81"/>
      <c r="IQ164" s="26"/>
      <c r="IR164" s="81"/>
      <c r="IS164" s="81"/>
      <c r="IT164" s="81"/>
      <c r="IU164" s="26"/>
      <c r="IV164" s="81"/>
      <c r="IW164" s="81"/>
      <c r="IX164" s="81"/>
      <c r="IY164" s="26"/>
      <c r="IZ164" s="81"/>
      <c r="JA164" s="81"/>
      <c r="JB164" s="81"/>
      <c r="JC164" s="26"/>
      <c r="JD164" s="81"/>
      <c r="JE164" s="81"/>
      <c r="JF164" s="81"/>
      <c r="JG164" s="26"/>
      <c r="JH164" s="81"/>
      <c r="JI164" s="81"/>
      <c r="JJ164" s="81"/>
      <c r="JK164" s="26"/>
      <c r="JL164" s="81"/>
      <c r="JM164" s="81"/>
      <c r="JN164" s="81"/>
      <c r="JO164" s="26"/>
      <c r="JP164" s="81"/>
      <c r="JQ164" s="81"/>
      <c r="JR164" s="81"/>
      <c r="JS164" s="26"/>
      <c r="JT164" s="81"/>
      <c r="JU164" s="81"/>
      <c r="JV164" s="81"/>
      <c r="JW164" s="26"/>
      <c r="JX164" s="81"/>
      <c r="JY164" s="81"/>
      <c r="JZ164" s="81"/>
      <c r="KA164" s="26"/>
      <c r="KB164" s="81"/>
      <c r="KC164" s="81"/>
      <c r="KD164" s="81"/>
      <c r="KE164" s="26"/>
      <c r="KF164" s="81"/>
      <c r="KG164" s="81"/>
      <c r="KH164" s="81"/>
      <c r="KI164" s="26"/>
      <c r="KJ164" s="81"/>
      <c r="KK164" s="81"/>
      <c r="KL164" s="81"/>
      <c r="KM164" s="26"/>
      <c r="KN164" s="81"/>
      <c r="KO164" s="81"/>
      <c r="KP164" s="81"/>
      <c r="KQ164" s="26"/>
      <c r="KR164" s="81"/>
      <c r="KS164" s="81"/>
      <c r="KT164" s="81"/>
      <c r="KU164" s="26"/>
      <c r="KV164" s="81"/>
      <c r="KW164" s="81"/>
      <c r="KX164" s="81"/>
      <c r="KY164" s="26"/>
      <c r="KZ164" s="81"/>
      <c r="LA164" s="81"/>
      <c r="LB164" s="81"/>
      <c r="LC164" s="26"/>
      <c r="LD164" s="81"/>
      <c r="LE164" s="81"/>
      <c r="LF164" s="81"/>
      <c r="LG164" s="26"/>
      <c r="LH164" s="81"/>
      <c r="LI164" s="81"/>
      <c r="LJ164" s="81"/>
      <c r="LK164" s="26"/>
      <c r="LL164" s="81"/>
      <c r="LM164" s="81"/>
      <c r="LN164" s="81"/>
      <c r="LO164" s="26"/>
      <c r="LP164" s="81"/>
      <c r="LQ164" s="81"/>
      <c r="LR164" s="81"/>
      <c r="LS164" s="26"/>
      <c r="LT164" s="81"/>
      <c r="LU164" s="81"/>
      <c r="LV164" s="81"/>
      <c r="LW164" s="26"/>
      <c r="LX164" s="81"/>
      <c r="LY164" s="81"/>
      <c r="LZ164" s="81"/>
      <c r="MA164" s="26"/>
    </row>
    <row r="165" spans="1:339" ht="15.75" x14ac:dyDescent="0.25">
      <c r="A165" s="22" t="s">
        <v>468</v>
      </c>
      <c r="B165" s="30">
        <f t="shared" si="238"/>
        <v>0</v>
      </c>
      <c r="C165" s="30">
        <f t="shared" si="229"/>
        <v>0</v>
      </c>
      <c r="D165" s="30">
        <f t="shared" si="248"/>
        <v>0</v>
      </c>
      <c r="E165" s="30">
        <f t="shared" si="239"/>
        <v>0</v>
      </c>
      <c r="F165" s="30">
        <f t="shared" si="230"/>
        <v>0</v>
      </c>
      <c r="G165" s="27"/>
      <c r="H165" s="30"/>
      <c r="I165" s="30"/>
      <c r="J165" s="30"/>
      <c r="K165" s="30"/>
      <c r="L165" s="111"/>
      <c r="M165" s="111"/>
      <c r="N165" s="111"/>
      <c r="O165" s="111"/>
      <c r="P165" s="111"/>
      <c r="Q165" s="111"/>
      <c r="R165" s="111"/>
      <c r="S165" s="26"/>
      <c r="T165" s="81"/>
      <c r="U165" s="81"/>
      <c r="V165" s="81"/>
      <c r="W165" s="26"/>
      <c r="X165" s="81"/>
      <c r="Y165" s="81"/>
      <c r="Z165" s="81"/>
      <c r="AA165" s="26"/>
      <c r="AB165" s="81"/>
      <c r="AC165" s="81"/>
      <c r="AD165" s="81"/>
      <c r="AE165" s="26"/>
      <c r="AF165" s="26"/>
      <c r="AG165" s="111"/>
      <c r="AH165" s="111"/>
      <c r="AI165" s="111"/>
      <c r="AJ165" s="111"/>
      <c r="AK165" s="111"/>
      <c r="AL165" s="111"/>
      <c r="AM165" s="111"/>
      <c r="AN165" s="81"/>
      <c r="AO165" s="81"/>
      <c r="AP165" s="81"/>
      <c r="AQ165" s="26"/>
      <c r="AR165" s="26"/>
      <c r="AS165" s="81"/>
      <c r="AT165" s="81"/>
      <c r="AU165" s="26"/>
      <c r="AV165" s="26"/>
      <c r="AW165" s="81"/>
      <c r="AX165" s="81"/>
      <c r="AY165" s="26"/>
      <c r="AZ165" s="26"/>
      <c r="BA165" s="81"/>
      <c r="BB165" s="81"/>
      <c r="BC165" s="26"/>
      <c r="BD165" s="26"/>
      <c r="BE165" s="81"/>
      <c r="BF165" s="81"/>
      <c r="BG165" s="26"/>
      <c r="BH165" s="81"/>
      <c r="BI165" s="81"/>
      <c r="BJ165" s="81"/>
      <c r="BK165" s="26"/>
      <c r="BL165" s="81"/>
      <c r="BM165" s="81"/>
      <c r="BN165" s="81"/>
      <c r="BO165" s="26"/>
      <c r="BP165" s="26"/>
      <c r="BQ165" s="81"/>
      <c r="BR165" s="81"/>
      <c r="BS165" s="26"/>
      <c r="BT165" s="26"/>
      <c r="BU165" s="81"/>
      <c r="BV165" s="81"/>
      <c r="BW165" s="26"/>
      <c r="BX165" s="26"/>
      <c r="BY165" s="81"/>
      <c r="BZ165" s="81"/>
      <c r="CA165" s="26"/>
      <c r="CB165" s="26"/>
      <c r="CC165" s="81"/>
      <c r="CD165" s="81"/>
      <c r="CE165" s="26"/>
      <c r="CF165" s="26"/>
      <c r="CG165" s="81"/>
      <c r="CH165" s="81"/>
      <c r="CI165" s="26"/>
      <c r="CJ165" s="81"/>
      <c r="CK165" s="81"/>
      <c r="CL165" s="81"/>
      <c r="CM165" s="26"/>
      <c r="CN165" s="26"/>
      <c r="CO165" s="81"/>
      <c r="CP165" s="81"/>
      <c r="CQ165" s="26"/>
      <c r="CR165" s="26"/>
      <c r="CS165" s="81"/>
      <c r="CT165" s="81"/>
      <c r="CU165" s="326"/>
      <c r="CV165" s="326"/>
      <c r="CW165" s="81"/>
      <c r="CX165" s="81"/>
      <c r="CY165" s="26"/>
      <c r="CZ165" s="26"/>
      <c r="DA165" s="81"/>
      <c r="DB165" s="81"/>
      <c r="DC165" s="26"/>
      <c r="DD165" s="26"/>
      <c r="DE165" s="81"/>
      <c r="DF165" s="81"/>
      <c r="DG165" s="26"/>
      <c r="DH165" s="26"/>
      <c r="DI165" s="81"/>
      <c r="DJ165" s="81"/>
      <c r="DK165" s="26"/>
      <c r="DL165" s="26"/>
      <c r="DM165" s="81"/>
      <c r="DN165" s="81"/>
      <c r="DO165" s="26"/>
      <c r="DP165" s="26"/>
      <c r="DQ165" s="81"/>
      <c r="DR165" s="81"/>
      <c r="DS165" s="26"/>
      <c r="DT165" s="26"/>
      <c r="DU165" s="81"/>
      <c r="DV165" s="81"/>
      <c r="DW165" s="26"/>
      <c r="DX165" s="26"/>
      <c r="DY165" s="81"/>
      <c r="DZ165" s="81"/>
      <c r="EA165" s="26"/>
      <c r="EB165" s="26"/>
      <c r="EC165" s="81"/>
      <c r="ED165" s="81"/>
      <c r="EE165" s="26"/>
      <c r="EF165" s="81"/>
      <c r="EG165" s="81"/>
      <c r="EH165" s="81"/>
      <c r="EI165" s="26"/>
      <c r="EJ165" s="81"/>
      <c r="EK165" s="81"/>
      <c r="EL165" s="81"/>
      <c r="EM165" s="26"/>
      <c r="EN165" s="81"/>
      <c r="EO165" s="81"/>
      <c r="EP165" s="81"/>
      <c r="EQ165" s="26"/>
      <c r="ER165" s="26"/>
      <c r="ES165" s="81"/>
      <c r="ET165" s="81"/>
      <c r="EU165" s="26"/>
      <c r="EV165" s="26"/>
      <c r="EW165" s="81"/>
      <c r="EX165" s="81"/>
      <c r="EY165" s="26"/>
      <c r="EZ165" s="26"/>
      <c r="FA165" s="81"/>
      <c r="FB165" s="81"/>
      <c r="FC165" s="26"/>
      <c r="FD165" s="26"/>
      <c r="FE165" s="81"/>
      <c r="FF165" s="81"/>
      <c r="FG165" s="26"/>
      <c r="FH165" s="81"/>
      <c r="FI165" s="81"/>
      <c r="FJ165" s="81"/>
      <c r="FK165" s="26"/>
      <c r="FL165" s="81"/>
      <c r="FM165" s="81"/>
      <c r="FN165" s="81"/>
      <c r="FO165" s="26"/>
      <c r="FP165" s="81"/>
      <c r="FQ165" s="326"/>
      <c r="FR165" s="326"/>
      <c r="FS165" s="26"/>
      <c r="FT165" s="81"/>
      <c r="FU165" s="81"/>
      <c r="FV165" s="81"/>
      <c r="FW165" s="26"/>
      <c r="FX165" s="81"/>
      <c r="FY165" s="81"/>
      <c r="FZ165" s="81"/>
      <c r="GA165" s="26"/>
      <c r="GB165" s="81"/>
      <c r="GC165" s="81"/>
      <c r="GD165" s="81"/>
      <c r="GE165" s="26"/>
      <c r="GF165" s="81"/>
      <c r="GG165" s="81"/>
      <c r="GH165" s="81"/>
      <c r="GI165" s="26"/>
      <c r="GJ165" s="81"/>
      <c r="GK165" s="81"/>
      <c r="GL165" s="81"/>
      <c r="GM165" s="26"/>
      <c r="GN165" s="81"/>
      <c r="GO165" s="81"/>
      <c r="GP165" s="81"/>
      <c r="GQ165" s="26"/>
      <c r="GR165" s="81"/>
      <c r="GS165" s="81"/>
      <c r="GT165" s="81"/>
      <c r="GU165" s="26"/>
      <c r="GV165" s="81"/>
      <c r="GW165" s="81"/>
      <c r="GX165" s="81"/>
      <c r="GY165" s="26"/>
      <c r="GZ165" s="81"/>
      <c r="HA165" s="81"/>
      <c r="HB165" s="81"/>
      <c r="HC165" s="26"/>
      <c r="HD165" s="81"/>
      <c r="HE165" s="81"/>
      <c r="HF165" s="81"/>
      <c r="HG165" s="26"/>
      <c r="HH165" s="81"/>
      <c r="HI165" s="81"/>
      <c r="HJ165" s="81"/>
      <c r="HK165" s="26"/>
      <c r="HL165" s="81"/>
      <c r="HM165" s="81"/>
      <c r="HN165" s="81"/>
      <c r="HO165" s="26"/>
      <c r="HP165" s="81"/>
      <c r="HQ165" s="81"/>
      <c r="HR165" s="81"/>
      <c r="HS165" s="26"/>
      <c r="HT165" s="81"/>
      <c r="HU165" s="81"/>
      <c r="HV165" s="81"/>
      <c r="HW165" s="26"/>
      <c r="HX165" s="81"/>
      <c r="HY165" s="81"/>
      <c r="HZ165" s="81"/>
      <c r="IA165" s="26"/>
      <c r="IB165" s="81"/>
      <c r="IC165" s="81"/>
      <c r="ID165" s="81"/>
      <c r="IE165" s="26"/>
      <c r="IF165" s="81"/>
      <c r="IG165" s="81"/>
      <c r="IH165" s="81"/>
      <c r="II165" s="26"/>
      <c r="IJ165" s="81"/>
      <c r="IK165" s="81"/>
      <c r="IL165" s="81"/>
      <c r="IM165" s="26"/>
      <c r="IN165" s="81"/>
      <c r="IO165" s="81"/>
      <c r="IP165" s="81"/>
      <c r="IQ165" s="26"/>
      <c r="IR165" s="81"/>
      <c r="IS165" s="81"/>
      <c r="IT165" s="81"/>
      <c r="IU165" s="26"/>
      <c r="IV165" s="81"/>
      <c r="IW165" s="81"/>
      <c r="IX165" s="81"/>
      <c r="IY165" s="26"/>
      <c r="IZ165" s="81"/>
      <c r="JA165" s="81"/>
      <c r="JB165" s="81"/>
      <c r="JC165" s="26"/>
      <c r="JD165" s="81"/>
      <c r="JE165" s="81"/>
      <c r="JF165" s="81"/>
      <c r="JG165" s="26"/>
      <c r="JH165" s="81"/>
      <c r="JI165" s="81"/>
      <c r="JJ165" s="81"/>
      <c r="JK165" s="26"/>
      <c r="JL165" s="81"/>
      <c r="JM165" s="81"/>
      <c r="JN165" s="81"/>
      <c r="JO165" s="26"/>
      <c r="JP165" s="81"/>
      <c r="JQ165" s="81"/>
      <c r="JR165" s="81"/>
      <c r="JS165" s="26"/>
      <c r="JT165" s="81"/>
      <c r="JU165" s="81"/>
      <c r="JV165" s="81"/>
      <c r="JW165" s="26"/>
      <c r="JX165" s="81"/>
      <c r="JY165" s="81"/>
      <c r="JZ165" s="81"/>
      <c r="KA165" s="26"/>
      <c r="KB165" s="81"/>
      <c r="KC165" s="81"/>
      <c r="KD165" s="81"/>
      <c r="KE165" s="26"/>
      <c r="KF165" s="81"/>
      <c r="KG165" s="81"/>
      <c r="KH165" s="81"/>
      <c r="KI165" s="26"/>
      <c r="KJ165" s="81"/>
      <c r="KK165" s="81"/>
      <c r="KL165" s="81"/>
      <c r="KM165" s="26"/>
      <c r="KN165" s="81"/>
      <c r="KO165" s="81"/>
      <c r="KP165" s="81"/>
      <c r="KQ165" s="26"/>
      <c r="KR165" s="81"/>
      <c r="KS165" s="81"/>
      <c r="KT165" s="81"/>
      <c r="KU165" s="26"/>
      <c r="KV165" s="81"/>
      <c r="KW165" s="81"/>
      <c r="KX165" s="81"/>
      <c r="KY165" s="26"/>
      <c r="KZ165" s="81"/>
      <c r="LA165" s="81"/>
      <c r="LB165" s="81"/>
      <c r="LC165" s="26"/>
      <c r="LD165" s="81"/>
      <c r="LE165" s="81"/>
      <c r="LF165" s="81"/>
      <c r="LG165" s="26"/>
      <c r="LH165" s="81"/>
      <c r="LI165" s="81"/>
      <c r="LJ165" s="81"/>
      <c r="LK165" s="26"/>
      <c r="LL165" s="81"/>
      <c r="LM165" s="81"/>
      <c r="LN165" s="81"/>
      <c r="LO165" s="26"/>
      <c r="LP165" s="81"/>
      <c r="LQ165" s="81"/>
      <c r="LR165" s="81"/>
      <c r="LS165" s="26"/>
      <c r="LT165" s="81"/>
      <c r="LU165" s="81"/>
      <c r="LV165" s="81"/>
      <c r="LW165" s="26"/>
      <c r="LX165" s="81"/>
      <c r="LY165" s="81"/>
      <c r="LZ165" s="81"/>
      <c r="MA165" s="26"/>
    </row>
    <row r="166" spans="1:339" ht="15.75" x14ac:dyDescent="0.25">
      <c r="A166" s="22" t="s">
        <v>528</v>
      </c>
      <c r="B166" s="30"/>
      <c r="C166" s="30">
        <f t="shared" si="229"/>
        <v>4329.4557599999998</v>
      </c>
      <c r="D166" s="30"/>
      <c r="E166" s="30">
        <f t="shared" si="239"/>
        <v>4329.4557599999998</v>
      </c>
      <c r="F166" s="30">
        <f t="shared" si="230"/>
        <v>4329.4557599999998</v>
      </c>
      <c r="G166" s="27">
        <f t="shared" si="258"/>
        <v>100</v>
      </c>
      <c r="H166" s="30"/>
      <c r="I166" s="30"/>
      <c r="J166" s="30"/>
      <c r="K166" s="30"/>
      <c r="L166" s="111"/>
      <c r="M166" s="111"/>
      <c r="N166" s="111"/>
      <c r="O166" s="111"/>
      <c r="P166" s="111"/>
      <c r="Q166" s="111"/>
      <c r="R166" s="111"/>
      <c r="S166" s="26"/>
      <c r="T166" s="81"/>
      <c r="U166" s="81"/>
      <c r="V166" s="81"/>
      <c r="W166" s="26"/>
      <c r="X166" s="81"/>
      <c r="Y166" s="81"/>
      <c r="Z166" s="81"/>
      <c r="AA166" s="26"/>
      <c r="AB166" s="81"/>
      <c r="AC166" s="81"/>
      <c r="AD166" s="81"/>
      <c r="AE166" s="26"/>
      <c r="AF166" s="26"/>
      <c r="AG166" s="111"/>
      <c r="AH166" s="111"/>
      <c r="AI166" s="111"/>
      <c r="AJ166" s="111"/>
      <c r="AK166" s="111"/>
      <c r="AL166" s="111"/>
      <c r="AM166" s="111"/>
      <c r="AN166" s="81"/>
      <c r="AO166" s="81"/>
      <c r="AP166" s="81"/>
      <c r="AQ166" s="26"/>
      <c r="AR166" s="26"/>
      <c r="AS166" s="81"/>
      <c r="AT166" s="81"/>
      <c r="AU166" s="26"/>
      <c r="AV166" s="26"/>
      <c r="AW166" s="81"/>
      <c r="AX166" s="81"/>
      <c r="AY166" s="26"/>
      <c r="AZ166" s="26"/>
      <c r="BA166" s="81"/>
      <c r="BB166" s="81"/>
      <c r="BC166" s="26"/>
      <c r="BD166" s="26"/>
      <c r="BE166" s="81"/>
      <c r="BF166" s="81"/>
      <c r="BG166" s="26"/>
      <c r="BH166" s="81"/>
      <c r="BI166" s="81"/>
      <c r="BJ166" s="81"/>
      <c r="BK166" s="26"/>
      <c r="BL166" s="81"/>
      <c r="BM166" s="81"/>
      <c r="BN166" s="81"/>
      <c r="BO166" s="26"/>
      <c r="BP166" s="26"/>
      <c r="BQ166" s="81"/>
      <c r="BR166" s="81"/>
      <c r="BS166" s="26"/>
      <c r="BT166" s="26"/>
      <c r="BU166" s="81"/>
      <c r="BV166" s="81"/>
      <c r="BW166" s="26"/>
      <c r="BX166" s="26"/>
      <c r="BY166" s="81"/>
      <c r="BZ166" s="81"/>
      <c r="CA166" s="26"/>
      <c r="CB166" s="26"/>
      <c r="CC166" s="81"/>
      <c r="CD166" s="81"/>
      <c r="CE166" s="26"/>
      <c r="CF166" s="26"/>
      <c r="CG166" s="81"/>
      <c r="CH166" s="81"/>
      <c r="CI166" s="26"/>
      <c r="CJ166" s="81"/>
      <c r="CK166" s="81"/>
      <c r="CL166" s="81"/>
      <c r="CM166" s="26"/>
      <c r="CN166" s="26"/>
      <c r="CO166" s="81"/>
      <c r="CP166" s="81"/>
      <c r="CQ166" s="26"/>
      <c r="CR166" s="26"/>
      <c r="CS166" s="81"/>
      <c r="CT166" s="81"/>
      <c r="CU166" s="326"/>
      <c r="CV166" s="326"/>
      <c r="CW166" s="81"/>
      <c r="CX166" s="81"/>
      <c r="CY166" s="26"/>
      <c r="CZ166" s="26"/>
      <c r="DA166" s="81"/>
      <c r="DB166" s="81"/>
      <c r="DC166" s="26"/>
      <c r="DD166" s="26"/>
      <c r="DE166" s="81"/>
      <c r="DF166" s="81"/>
      <c r="DG166" s="26"/>
      <c r="DH166" s="26"/>
      <c r="DI166" s="81"/>
      <c r="DJ166" s="81"/>
      <c r="DK166" s="26"/>
      <c r="DL166" s="26"/>
      <c r="DM166" s="81"/>
      <c r="DN166" s="81"/>
      <c r="DO166" s="26"/>
      <c r="DP166" s="26"/>
      <c r="DQ166" s="81"/>
      <c r="DR166" s="81"/>
      <c r="DS166" s="26"/>
      <c r="DT166" s="26"/>
      <c r="DU166" s="81"/>
      <c r="DV166" s="81"/>
      <c r="DW166" s="26"/>
      <c r="DX166" s="26"/>
      <c r="DY166" s="81"/>
      <c r="DZ166" s="81"/>
      <c r="EA166" s="26"/>
      <c r="EB166" s="26"/>
      <c r="EC166" s="81"/>
      <c r="ED166" s="81"/>
      <c r="EE166" s="26"/>
      <c r="EF166" s="81"/>
      <c r="EG166" s="81"/>
      <c r="EH166" s="81"/>
      <c r="EI166" s="26"/>
      <c r="EJ166" s="81"/>
      <c r="EK166" s="81"/>
      <c r="EL166" s="81"/>
      <c r="EM166" s="26"/>
      <c r="EN166" s="81"/>
      <c r="EO166" s="81"/>
      <c r="EP166" s="81"/>
      <c r="EQ166" s="26"/>
      <c r="ER166" s="26"/>
      <c r="ES166" s="81"/>
      <c r="ET166" s="81"/>
      <c r="EU166" s="26"/>
      <c r="EV166" s="26"/>
      <c r="EW166" s="81"/>
      <c r="EX166" s="81"/>
      <c r="EY166" s="26"/>
      <c r="EZ166" s="26"/>
      <c r="FA166" s="81"/>
      <c r="FB166" s="81"/>
      <c r="FC166" s="26"/>
      <c r="FD166" s="26"/>
      <c r="FE166" s="81"/>
      <c r="FF166" s="81"/>
      <c r="FG166" s="26"/>
      <c r="FH166" s="81"/>
      <c r="FI166" s="81"/>
      <c r="FJ166" s="81"/>
      <c r="FK166" s="26"/>
      <c r="FL166" s="81"/>
      <c r="FM166" s="81"/>
      <c r="FN166" s="81"/>
      <c r="FO166" s="26"/>
      <c r="FP166" s="81"/>
      <c r="FQ166" s="326">
        <v>4329.4557599999998</v>
      </c>
      <c r="FR166" s="326">
        <v>4329.4557599999998</v>
      </c>
      <c r="FS166" s="26">
        <f t="shared" si="265"/>
        <v>100</v>
      </c>
      <c r="FT166" s="81"/>
      <c r="FU166" s="81"/>
      <c r="FV166" s="81"/>
      <c r="FW166" s="26"/>
      <c r="FX166" s="81"/>
      <c r="FY166" s="81"/>
      <c r="FZ166" s="81"/>
      <c r="GA166" s="26"/>
      <c r="GB166" s="81"/>
      <c r="GC166" s="81"/>
      <c r="GD166" s="81"/>
      <c r="GE166" s="26"/>
      <c r="GF166" s="81"/>
      <c r="GG166" s="81"/>
      <c r="GH166" s="81"/>
      <c r="GI166" s="26"/>
      <c r="GJ166" s="81"/>
      <c r="GK166" s="81"/>
      <c r="GL166" s="81"/>
      <c r="GM166" s="26"/>
      <c r="GN166" s="81"/>
      <c r="GO166" s="81"/>
      <c r="GP166" s="81"/>
      <c r="GQ166" s="26"/>
      <c r="GR166" s="81"/>
      <c r="GS166" s="81"/>
      <c r="GT166" s="81"/>
      <c r="GU166" s="26"/>
      <c r="GV166" s="81"/>
      <c r="GW166" s="81"/>
      <c r="GX166" s="81"/>
      <c r="GY166" s="26"/>
      <c r="GZ166" s="81"/>
      <c r="HA166" s="81"/>
      <c r="HB166" s="81"/>
      <c r="HC166" s="26"/>
      <c r="HD166" s="81"/>
      <c r="HE166" s="81"/>
      <c r="HF166" s="81"/>
      <c r="HG166" s="26"/>
      <c r="HH166" s="81"/>
      <c r="HI166" s="81"/>
      <c r="HJ166" s="81"/>
      <c r="HK166" s="26"/>
      <c r="HL166" s="81"/>
      <c r="HM166" s="81"/>
      <c r="HN166" s="81"/>
      <c r="HO166" s="26"/>
      <c r="HP166" s="81"/>
      <c r="HQ166" s="81"/>
      <c r="HR166" s="81"/>
      <c r="HS166" s="26"/>
      <c r="HT166" s="81"/>
      <c r="HU166" s="81"/>
      <c r="HV166" s="81"/>
      <c r="HW166" s="26"/>
      <c r="HX166" s="81"/>
      <c r="HY166" s="81"/>
      <c r="HZ166" s="81"/>
      <c r="IA166" s="26"/>
      <c r="IB166" s="81"/>
      <c r="IC166" s="81"/>
      <c r="ID166" s="81"/>
      <c r="IE166" s="26"/>
      <c r="IF166" s="81"/>
      <c r="IG166" s="81"/>
      <c r="IH166" s="81"/>
      <c r="II166" s="26"/>
      <c r="IJ166" s="81"/>
      <c r="IK166" s="81"/>
      <c r="IL166" s="81"/>
      <c r="IM166" s="26"/>
      <c r="IN166" s="81"/>
      <c r="IO166" s="81"/>
      <c r="IP166" s="81"/>
      <c r="IQ166" s="26"/>
      <c r="IR166" s="81"/>
      <c r="IS166" s="81"/>
      <c r="IT166" s="81"/>
      <c r="IU166" s="26"/>
      <c r="IV166" s="81"/>
      <c r="IW166" s="81"/>
      <c r="IX166" s="81"/>
      <c r="IY166" s="26"/>
      <c r="IZ166" s="81"/>
      <c r="JA166" s="81"/>
      <c r="JB166" s="81"/>
      <c r="JC166" s="26"/>
      <c r="JD166" s="81"/>
      <c r="JE166" s="81"/>
      <c r="JF166" s="81"/>
      <c r="JG166" s="26"/>
      <c r="JH166" s="81"/>
      <c r="JI166" s="81"/>
      <c r="JJ166" s="81"/>
      <c r="JK166" s="26"/>
      <c r="JL166" s="81"/>
      <c r="JM166" s="81"/>
      <c r="JN166" s="81"/>
      <c r="JO166" s="26"/>
      <c r="JP166" s="81"/>
      <c r="JQ166" s="81"/>
      <c r="JR166" s="81"/>
      <c r="JS166" s="26"/>
      <c r="JT166" s="81"/>
      <c r="JU166" s="81"/>
      <c r="JV166" s="81"/>
      <c r="JW166" s="26"/>
      <c r="JX166" s="81"/>
      <c r="JY166" s="81"/>
      <c r="JZ166" s="81"/>
      <c r="KA166" s="26"/>
      <c r="KB166" s="81"/>
      <c r="KC166" s="81"/>
      <c r="KD166" s="81"/>
      <c r="KE166" s="26"/>
      <c r="KF166" s="81"/>
      <c r="KG166" s="81"/>
      <c r="KH166" s="81"/>
      <c r="KI166" s="26"/>
      <c r="KJ166" s="81"/>
      <c r="KK166" s="81"/>
      <c r="KL166" s="81"/>
      <c r="KM166" s="26"/>
      <c r="KN166" s="81"/>
      <c r="KO166" s="81"/>
      <c r="KP166" s="81"/>
      <c r="KQ166" s="26"/>
      <c r="KR166" s="81"/>
      <c r="KS166" s="81"/>
      <c r="KT166" s="81"/>
      <c r="KU166" s="26"/>
      <c r="KV166" s="81"/>
      <c r="KW166" s="81"/>
      <c r="KX166" s="81"/>
      <c r="KY166" s="26"/>
      <c r="KZ166" s="81"/>
      <c r="LA166" s="81"/>
      <c r="LB166" s="81"/>
      <c r="LC166" s="26"/>
      <c r="LD166" s="81"/>
      <c r="LE166" s="81"/>
      <c r="LF166" s="81"/>
      <c r="LG166" s="26"/>
      <c r="LH166" s="81"/>
      <c r="LI166" s="81"/>
      <c r="LJ166" s="81"/>
      <c r="LK166" s="26"/>
      <c r="LL166" s="81"/>
      <c r="LM166" s="81"/>
      <c r="LN166" s="81"/>
      <c r="LO166" s="26"/>
      <c r="LP166" s="81"/>
      <c r="LQ166" s="81"/>
      <c r="LR166" s="81"/>
      <c r="LS166" s="26"/>
      <c r="LT166" s="81"/>
      <c r="LU166" s="81"/>
      <c r="LV166" s="81"/>
      <c r="LW166" s="26"/>
      <c r="LX166" s="81"/>
      <c r="LY166" s="81"/>
      <c r="LZ166" s="81"/>
      <c r="MA166" s="26"/>
    </row>
    <row r="167" spans="1:339" s="18" customFormat="1" ht="31.5" x14ac:dyDescent="0.25">
      <c r="A167" s="148" t="s">
        <v>304</v>
      </c>
      <c r="B167" s="75">
        <f t="shared" si="238"/>
        <v>4956.7</v>
      </c>
      <c r="C167" s="75">
        <f t="shared" si="229"/>
        <v>24490.504570000001</v>
      </c>
      <c r="D167" s="75">
        <f t="shared" si="248"/>
        <v>15792.099999999999</v>
      </c>
      <c r="E167" s="75">
        <f t="shared" si="239"/>
        <v>8698.4045700000006</v>
      </c>
      <c r="F167" s="75">
        <f t="shared" si="230"/>
        <v>22721.217830000005</v>
      </c>
      <c r="G167" s="29">
        <f t="shared" si="258"/>
        <v>92.77562152734366</v>
      </c>
      <c r="H167" s="29">
        <f>H168+H170</f>
        <v>0</v>
      </c>
      <c r="I167" s="29">
        <f>I168+I170</f>
        <v>0</v>
      </c>
      <c r="J167" s="29">
        <f>J168+J170</f>
        <v>0</v>
      </c>
      <c r="K167" s="29">
        <f>K168+K170</f>
        <v>0</v>
      </c>
      <c r="L167" s="29">
        <f t="shared" ref="L167" si="269">L168+L170</f>
        <v>898.9</v>
      </c>
      <c r="M167" s="29">
        <f t="shared" ref="M167:N167" si="270">M168+M170</f>
        <v>898.9</v>
      </c>
      <c r="N167" s="29">
        <f t="shared" si="270"/>
        <v>898.9</v>
      </c>
      <c r="O167" s="28">
        <f>N167/M167*100</f>
        <v>100</v>
      </c>
      <c r="P167" s="29">
        <f>P168+P170</f>
        <v>238</v>
      </c>
      <c r="Q167" s="29">
        <f>Q168+Q170</f>
        <v>238</v>
      </c>
      <c r="R167" s="29">
        <f>R168+R170</f>
        <v>158.56273999999999</v>
      </c>
      <c r="S167" s="28">
        <f>R167/Q167*100</f>
        <v>66.623000000000005</v>
      </c>
      <c r="T167" s="29">
        <f>T168+T170</f>
        <v>993</v>
      </c>
      <c r="U167" s="29">
        <f>U168+U170</f>
        <v>993</v>
      </c>
      <c r="V167" s="29">
        <f>V168+V170</f>
        <v>758.53291000000002</v>
      </c>
      <c r="W167" s="28">
        <f>V167/U167*100</f>
        <v>76.388007049345418</v>
      </c>
      <c r="X167" s="29">
        <f>X168+X170</f>
        <v>670</v>
      </c>
      <c r="Y167" s="29">
        <f>Y168+Y170</f>
        <v>670</v>
      </c>
      <c r="Z167" s="29">
        <f>Z168+Z170</f>
        <v>293.24331000000001</v>
      </c>
      <c r="AA167" s="28">
        <f>Z167/Y167*100</f>
        <v>43.767658208955226</v>
      </c>
      <c r="AB167" s="29">
        <f>AB168+AB170</f>
        <v>0</v>
      </c>
      <c r="AC167" s="29">
        <f>AC168+AC170</f>
        <v>0</v>
      </c>
      <c r="AD167" s="29">
        <f>AD168+AD170</f>
        <v>0</v>
      </c>
      <c r="AE167" s="28"/>
      <c r="AF167" s="28"/>
      <c r="AG167" s="29">
        <f t="shared" ref="AG167:AM167" si="271">AG168+AG170</f>
        <v>0</v>
      </c>
      <c r="AH167" s="29">
        <f t="shared" si="271"/>
        <v>0</v>
      </c>
      <c r="AI167" s="29">
        <f t="shared" si="271"/>
        <v>0</v>
      </c>
      <c r="AJ167" s="29">
        <f t="shared" ref="AJ167" si="272">AJ168+AJ170</f>
        <v>0</v>
      </c>
      <c r="AK167" s="29">
        <f t="shared" si="271"/>
        <v>0</v>
      </c>
      <c r="AL167" s="29">
        <f t="shared" si="271"/>
        <v>0</v>
      </c>
      <c r="AM167" s="29">
        <f t="shared" si="271"/>
        <v>0</v>
      </c>
      <c r="AN167" s="29">
        <f>AN168+AN170</f>
        <v>0</v>
      </c>
      <c r="AO167" s="29">
        <f>AO168+AO170</f>
        <v>2000</v>
      </c>
      <c r="AP167" s="29">
        <f>AP168+AP170</f>
        <v>2000</v>
      </c>
      <c r="AQ167" s="28">
        <f>AP167/AO167*100</f>
        <v>100</v>
      </c>
      <c r="AR167" s="28"/>
      <c r="AS167" s="29">
        <f>AS168+AS170</f>
        <v>0</v>
      </c>
      <c r="AT167" s="29">
        <f>AT168+AT170</f>
        <v>0</v>
      </c>
      <c r="AU167" s="28"/>
      <c r="AV167" s="28"/>
      <c r="AW167" s="29">
        <f>AW168+AW170</f>
        <v>0</v>
      </c>
      <c r="AX167" s="29">
        <f>AX168+AX170</f>
        <v>0</v>
      </c>
      <c r="AY167" s="28"/>
      <c r="AZ167" s="28"/>
      <c r="BA167" s="29">
        <f>BA168+BA170</f>
        <v>0</v>
      </c>
      <c r="BB167" s="29">
        <f>BB168+BB170</f>
        <v>0</v>
      </c>
      <c r="BC167" s="28"/>
      <c r="BD167" s="28"/>
      <c r="BE167" s="29">
        <f>BE168+BE170</f>
        <v>0</v>
      </c>
      <c r="BF167" s="29">
        <f>BF168+BF170</f>
        <v>0</v>
      </c>
      <c r="BG167" s="28"/>
      <c r="BH167" s="29"/>
      <c r="BI167" s="29"/>
      <c r="BJ167" s="29"/>
      <c r="BK167" s="28"/>
      <c r="BL167" s="29">
        <f>BL168+BL170</f>
        <v>906.8</v>
      </c>
      <c r="BM167" s="29">
        <f>BM168+BM170</f>
        <v>906.8</v>
      </c>
      <c r="BN167" s="29">
        <f>BN168+BN170</f>
        <v>554.32076000000006</v>
      </c>
      <c r="BO167" s="28">
        <f>BN167/BM167*100</f>
        <v>61.129329510366134</v>
      </c>
      <c r="BP167" s="28"/>
      <c r="BQ167" s="29"/>
      <c r="BR167" s="29"/>
      <c r="BS167" s="28"/>
      <c r="BT167" s="28"/>
      <c r="BU167" s="29"/>
      <c r="BV167" s="29"/>
      <c r="BW167" s="28"/>
      <c r="BX167" s="28"/>
      <c r="BY167" s="29">
        <f>BY168+BY170</f>
        <v>0</v>
      </c>
      <c r="BZ167" s="29">
        <f>BZ168+BZ170</f>
        <v>0</v>
      </c>
      <c r="CA167" s="28"/>
      <c r="CB167" s="28"/>
      <c r="CC167" s="29">
        <f>CC168+CC170</f>
        <v>0</v>
      </c>
      <c r="CD167" s="29">
        <f>CD168+CD170</f>
        <v>0</v>
      </c>
      <c r="CE167" s="28"/>
      <c r="CF167" s="28"/>
      <c r="CG167" s="29">
        <f>CG168+CG170</f>
        <v>0</v>
      </c>
      <c r="CH167" s="29">
        <f>CH168+CH170</f>
        <v>0</v>
      </c>
      <c r="CI167" s="28"/>
      <c r="CJ167" s="29">
        <f>CJ168+CJ170</f>
        <v>0</v>
      </c>
      <c r="CK167" s="29">
        <f>CK168+CK170</f>
        <v>0</v>
      </c>
      <c r="CL167" s="29">
        <f>CL168+CL170</f>
        <v>0</v>
      </c>
      <c r="CM167" s="28"/>
      <c r="CN167" s="28"/>
      <c r="CO167" s="29">
        <f>CO168+CO170</f>
        <v>0</v>
      </c>
      <c r="CP167" s="29">
        <f>CP168+CP170</f>
        <v>0</v>
      </c>
      <c r="CQ167" s="28"/>
      <c r="CR167" s="28"/>
      <c r="CS167" s="29">
        <f>CS168+CS170</f>
        <v>0</v>
      </c>
      <c r="CT167" s="29">
        <f>CT168+CT170</f>
        <v>0</v>
      </c>
      <c r="CU167" s="165"/>
      <c r="CV167" s="165"/>
      <c r="CW167" s="29">
        <f>CW168+CW170</f>
        <v>0</v>
      </c>
      <c r="CX167" s="29">
        <f>CX168+CX170</f>
        <v>0</v>
      </c>
      <c r="CY167" s="28"/>
      <c r="CZ167" s="28"/>
      <c r="DA167" s="29">
        <f>DA168+DA170</f>
        <v>0</v>
      </c>
      <c r="DB167" s="29">
        <f>DB168+DB170</f>
        <v>0</v>
      </c>
      <c r="DC167" s="28"/>
      <c r="DD167" s="28"/>
      <c r="DE167" s="29">
        <f>DE168+DE170</f>
        <v>0</v>
      </c>
      <c r="DF167" s="29">
        <f>DF168+DF170</f>
        <v>0</v>
      </c>
      <c r="DG167" s="28"/>
      <c r="DH167" s="28"/>
      <c r="DI167" s="29"/>
      <c r="DJ167" s="29"/>
      <c r="DK167" s="28"/>
      <c r="DL167" s="28"/>
      <c r="DM167" s="29">
        <f>DM168+DM170</f>
        <v>634.4</v>
      </c>
      <c r="DN167" s="29">
        <f>DN168+DN170</f>
        <v>410.47841999999997</v>
      </c>
      <c r="DO167" s="28">
        <f>DN167/DM167*100</f>
        <v>64.703407944514495</v>
      </c>
      <c r="DP167" s="28"/>
      <c r="DQ167" s="29"/>
      <c r="DR167" s="29"/>
      <c r="DS167" s="28"/>
      <c r="DT167" s="28"/>
      <c r="DU167" s="29"/>
      <c r="DV167" s="29"/>
      <c r="DW167" s="28"/>
      <c r="DX167" s="28"/>
      <c r="DY167" s="29"/>
      <c r="DZ167" s="29"/>
      <c r="EA167" s="28"/>
      <c r="EB167" s="28"/>
      <c r="EC167" s="29"/>
      <c r="ED167" s="29"/>
      <c r="EE167" s="28"/>
      <c r="EF167" s="29">
        <f>EF168+EF170</f>
        <v>1250</v>
      </c>
      <c r="EG167" s="29">
        <f>EG168+EG170</f>
        <v>1250</v>
      </c>
      <c r="EH167" s="29">
        <f>EH168+EH170</f>
        <v>1250</v>
      </c>
      <c r="EI167" s="28">
        <f>EH167/EG167*100</f>
        <v>100</v>
      </c>
      <c r="EJ167" s="29"/>
      <c r="EK167" s="29">
        <f>EK168+EK170</f>
        <v>0</v>
      </c>
      <c r="EL167" s="29">
        <f>EL168+EL170</f>
        <v>0</v>
      </c>
      <c r="EM167" s="28"/>
      <c r="EN167" s="29"/>
      <c r="EO167" s="29">
        <f>EO168+EO170</f>
        <v>0</v>
      </c>
      <c r="EP167" s="29">
        <f>EP168+EP170</f>
        <v>0</v>
      </c>
      <c r="EQ167" s="28"/>
      <c r="ER167" s="28"/>
      <c r="ES167" s="29">
        <f>ES168+ES170</f>
        <v>0</v>
      </c>
      <c r="ET167" s="29">
        <f>ET168+ET170</f>
        <v>0</v>
      </c>
      <c r="EU167" s="28"/>
      <c r="EV167" s="28"/>
      <c r="EW167" s="29">
        <f>EW168+EW170</f>
        <v>0</v>
      </c>
      <c r="EX167" s="29">
        <f>EX168+EX170</f>
        <v>0</v>
      </c>
      <c r="EY167" s="28"/>
      <c r="EZ167" s="28"/>
      <c r="FA167" s="29">
        <f>FA168+FA170</f>
        <v>2277</v>
      </c>
      <c r="FB167" s="29">
        <f>FB168+FB170</f>
        <v>2277</v>
      </c>
      <c r="FC167" s="28">
        <f>FB167/FA167*100</f>
        <v>100</v>
      </c>
      <c r="FD167" s="28"/>
      <c r="FE167" s="29">
        <f>FE168+FE170</f>
        <v>0</v>
      </c>
      <c r="FF167" s="29">
        <f>FF168+FF170</f>
        <v>0</v>
      </c>
      <c r="FG167" s="28"/>
      <c r="FH167" s="29"/>
      <c r="FI167" s="29">
        <f>FI168+FI170</f>
        <v>481.4</v>
      </c>
      <c r="FJ167" s="29">
        <f>FJ168+FJ170</f>
        <v>298.38102000000003</v>
      </c>
      <c r="FK167" s="28">
        <f>FJ167/FI167*100</f>
        <v>61.981931865392617</v>
      </c>
      <c r="FL167" s="29"/>
      <c r="FM167" s="29">
        <f>FM168+FM170</f>
        <v>0</v>
      </c>
      <c r="FN167" s="29">
        <f>FN168+FN170</f>
        <v>0</v>
      </c>
      <c r="FO167" s="28"/>
      <c r="FP167" s="29"/>
      <c r="FQ167" s="29">
        <f>FQ168+FQ170+FQ169</f>
        <v>8129.9405700000007</v>
      </c>
      <c r="FR167" s="29">
        <f>FR168+FR170+FR169</f>
        <v>8129.9405700000007</v>
      </c>
      <c r="FS167" s="28">
        <f>FR167/FQ167*100</f>
        <v>100</v>
      </c>
      <c r="FT167" s="29"/>
      <c r="FU167" s="29">
        <f>FU168+FU170</f>
        <v>279.60000000000002</v>
      </c>
      <c r="FV167" s="29">
        <f>FV168+FV170</f>
        <v>279.60000000000002</v>
      </c>
      <c r="FW167" s="28">
        <f t="shared" si="234"/>
        <v>100</v>
      </c>
      <c r="FX167" s="29"/>
      <c r="FY167" s="29"/>
      <c r="FZ167" s="29"/>
      <c r="GA167" s="28"/>
      <c r="GB167" s="29"/>
      <c r="GC167" s="29"/>
      <c r="GD167" s="29"/>
      <c r="GE167" s="28"/>
      <c r="GF167" s="29"/>
      <c r="GG167" s="29">
        <f>GG168+GG170</f>
        <v>0</v>
      </c>
      <c r="GH167" s="29">
        <f>GH168+GH170</f>
        <v>0</v>
      </c>
      <c r="GI167" s="28"/>
      <c r="GJ167" s="29"/>
      <c r="GK167" s="29">
        <f>GK168+GK170</f>
        <v>0</v>
      </c>
      <c r="GL167" s="29">
        <f>GL168+GL170</f>
        <v>0</v>
      </c>
      <c r="GM167" s="28"/>
      <c r="GN167" s="29"/>
      <c r="GO167" s="29"/>
      <c r="GP167" s="29"/>
      <c r="GQ167" s="28"/>
      <c r="GR167" s="29"/>
      <c r="GS167" s="29">
        <f>GS168+GS170</f>
        <v>0</v>
      </c>
      <c r="GT167" s="29">
        <f>GT168+GT170</f>
        <v>0</v>
      </c>
      <c r="GU167" s="28"/>
      <c r="GV167" s="29"/>
      <c r="GW167" s="29">
        <f>GW168+GW170</f>
        <v>0</v>
      </c>
      <c r="GX167" s="29">
        <f>GX168+GX170</f>
        <v>0</v>
      </c>
      <c r="GY167" s="28"/>
      <c r="GZ167" s="29"/>
      <c r="HA167" s="29">
        <f>HA168+HA170</f>
        <v>5000</v>
      </c>
      <c r="HB167" s="29">
        <f>HB168+HB170</f>
        <v>5000</v>
      </c>
      <c r="HC167" s="28">
        <f t="shared" si="266"/>
        <v>100</v>
      </c>
      <c r="HD167" s="29"/>
      <c r="HE167" s="29">
        <f>HE168+HE170</f>
        <v>0</v>
      </c>
      <c r="HF167" s="29">
        <f>HF168+HF170</f>
        <v>0</v>
      </c>
      <c r="HG167" s="28"/>
      <c r="HH167" s="29"/>
      <c r="HI167" s="29">
        <f>HI168+HI170</f>
        <v>0</v>
      </c>
      <c r="HJ167" s="29">
        <f>HJ168+HJ170</f>
        <v>0</v>
      </c>
      <c r="HK167" s="28"/>
      <c r="HL167" s="29"/>
      <c r="HM167" s="29">
        <f>HM168+HM170</f>
        <v>0</v>
      </c>
      <c r="HN167" s="29">
        <f>HN168+HN170</f>
        <v>0</v>
      </c>
      <c r="HO167" s="28"/>
      <c r="HP167" s="29"/>
      <c r="HQ167" s="29">
        <f>HQ168+HQ170</f>
        <v>0</v>
      </c>
      <c r="HR167" s="29">
        <f>HR168+HR170</f>
        <v>0</v>
      </c>
      <c r="HS167" s="28"/>
      <c r="HT167" s="29"/>
      <c r="HU167" s="29">
        <f>HU168+HU170</f>
        <v>0</v>
      </c>
      <c r="HV167" s="29">
        <f>HV168+HV170</f>
        <v>0</v>
      </c>
      <c r="HW167" s="28"/>
      <c r="HX167" s="29"/>
      <c r="HY167" s="29">
        <f>HY168+HY170</f>
        <v>0</v>
      </c>
      <c r="HZ167" s="29">
        <f>HZ168+HZ170</f>
        <v>0</v>
      </c>
      <c r="IA167" s="28"/>
      <c r="IB167" s="29"/>
      <c r="IC167" s="29">
        <f>IC168+IC170</f>
        <v>0</v>
      </c>
      <c r="ID167" s="29">
        <f>ID168+ID170</f>
        <v>0</v>
      </c>
      <c r="IE167" s="28"/>
      <c r="IF167" s="29"/>
      <c r="IG167" s="29">
        <f>IG168+IG170</f>
        <v>0</v>
      </c>
      <c r="IH167" s="29">
        <f>IH168+IH170</f>
        <v>0</v>
      </c>
      <c r="II167" s="28"/>
      <c r="IJ167" s="29"/>
      <c r="IK167" s="29">
        <f>IK168+IK170</f>
        <v>0</v>
      </c>
      <c r="IL167" s="29">
        <f>IL168+IL170</f>
        <v>0</v>
      </c>
      <c r="IM167" s="28"/>
      <c r="IN167" s="29"/>
      <c r="IO167" s="29">
        <f>IO168+IO170</f>
        <v>0</v>
      </c>
      <c r="IP167" s="29">
        <f>IP168+IP170</f>
        <v>0</v>
      </c>
      <c r="IQ167" s="28"/>
      <c r="IR167" s="29"/>
      <c r="IS167" s="29">
        <f>IS168+IS170</f>
        <v>0</v>
      </c>
      <c r="IT167" s="29">
        <f>IT168+IT170</f>
        <v>0</v>
      </c>
      <c r="IU167" s="28"/>
      <c r="IV167" s="29"/>
      <c r="IW167" s="29">
        <f>IW168+IW170</f>
        <v>0</v>
      </c>
      <c r="IX167" s="29">
        <f>IX168+IX170</f>
        <v>0</v>
      </c>
      <c r="IY167" s="28"/>
      <c r="IZ167" s="29"/>
      <c r="JA167" s="29">
        <f>JA168+JA170</f>
        <v>0</v>
      </c>
      <c r="JB167" s="29">
        <f>JB168+JB170</f>
        <v>0</v>
      </c>
      <c r="JC167" s="28"/>
      <c r="JD167" s="29"/>
      <c r="JE167" s="29">
        <f>JE168+JE170</f>
        <v>260.39999999999998</v>
      </c>
      <c r="JF167" s="29">
        <f>JF168+JF170</f>
        <v>123.39410000000001</v>
      </c>
      <c r="JG167" s="28">
        <f t="shared" ref="JG167:JG168" si="273">JF167/JE167*100</f>
        <v>47.386367127496165</v>
      </c>
      <c r="JH167" s="29"/>
      <c r="JI167" s="29">
        <f>JI168+JI170</f>
        <v>0</v>
      </c>
      <c r="JJ167" s="29">
        <f>JJ168+JJ170</f>
        <v>0</v>
      </c>
      <c r="JK167" s="28"/>
      <c r="JL167" s="29"/>
      <c r="JM167" s="29">
        <f>JM168+JM170</f>
        <v>0</v>
      </c>
      <c r="JN167" s="29">
        <f>JN168+JN170</f>
        <v>0</v>
      </c>
      <c r="JO167" s="28"/>
      <c r="JP167" s="29"/>
      <c r="JQ167" s="29">
        <f>JQ168+JQ170</f>
        <v>0</v>
      </c>
      <c r="JR167" s="29">
        <f>JR168+JR170</f>
        <v>0</v>
      </c>
      <c r="JS167" s="28"/>
      <c r="JT167" s="29"/>
      <c r="JU167" s="29">
        <f>JU168+JU170</f>
        <v>0</v>
      </c>
      <c r="JV167" s="29">
        <f>JV168+JV170</f>
        <v>0</v>
      </c>
      <c r="JW167" s="28"/>
      <c r="JX167" s="29"/>
      <c r="JY167" s="29">
        <f>JY168+JY170</f>
        <v>0</v>
      </c>
      <c r="JZ167" s="29">
        <f>JZ168+JZ170</f>
        <v>0</v>
      </c>
      <c r="KA167" s="28"/>
      <c r="KB167" s="29"/>
      <c r="KC167" s="29">
        <f>KC168+KC170</f>
        <v>182.2</v>
      </c>
      <c r="KD167" s="29">
        <f>KD168+KD170</f>
        <v>0</v>
      </c>
      <c r="KE167" s="28"/>
      <c r="KF167" s="29"/>
      <c r="KG167" s="29"/>
      <c r="KH167" s="29"/>
      <c r="KI167" s="28"/>
      <c r="KJ167" s="29"/>
      <c r="KK167" s="29">
        <f>KK168+KK170</f>
        <v>0</v>
      </c>
      <c r="KL167" s="29">
        <f>KL168+KL170</f>
        <v>0</v>
      </c>
      <c r="KM167" s="28"/>
      <c r="KN167" s="29"/>
      <c r="KO167" s="29"/>
      <c r="KP167" s="29">
        <f>KP168+KP170</f>
        <v>0</v>
      </c>
      <c r="KQ167" s="28"/>
      <c r="KR167" s="29"/>
      <c r="KS167" s="29">
        <f>KS168+KS170</f>
        <v>0</v>
      </c>
      <c r="KT167" s="29">
        <f>KT168+KT170</f>
        <v>0</v>
      </c>
      <c r="KU167" s="28"/>
      <c r="KV167" s="29"/>
      <c r="KW167" s="29">
        <f>KW168+KW170</f>
        <v>59.863999999999997</v>
      </c>
      <c r="KX167" s="29">
        <f>KX168+KX170</f>
        <v>59.863999999999997</v>
      </c>
      <c r="KY167" s="28">
        <f t="shared" ref="KY167:KY172" si="274">KX167/KW167*100</f>
        <v>100</v>
      </c>
      <c r="KZ167" s="29"/>
      <c r="LA167" s="29">
        <f>LA168+LA170</f>
        <v>229</v>
      </c>
      <c r="LB167" s="29">
        <f>LB168+LB170</f>
        <v>229</v>
      </c>
      <c r="LC167" s="28">
        <f t="shared" si="237"/>
        <v>100</v>
      </c>
      <c r="LD167" s="29"/>
      <c r="LE167" s="29"/>
      <c r="LF167" s="29"/>
      <c r="LG167" s="28"/>
      <c r="LH167" s="29"/>
      <c r="LI167" s="29">
        <f>LI168+LI170</f>
        <v>0</v>
      </c>
      <c r="LJ167" s="29">
        <f>LJ168+LJ170</f>
        <v>0</v>
      </c>
      <c r="LK167" s="28"/>
      <c r="LL167" s="29"/>
      <c r="LM167" s="29">
        <f>LM168+LM170</f>
        <v>0</v>
      </c>
      <c r="LN167" s="29">
        <f>LN168+LN170</f>
        <v>0</v>
      </c>
      <c r="LO167" s="28"/>
      <c r="LP167" s="29"/>
      <c r="LQ167" s="29">
        <f>LQ168+LQ170</f>
        <v>0</v>
      </c>
      <c r="LR167" s="29">
        <f>LR168+LR170</f>
        <v>0</v>
      </c>
      <c r="LS167" s="28"/>
      <c r="LT167" s="29"/>
      <c r="LU167" s="29">
        <f>LU168+LU170</f>
        <v>0</v>
      </c>
      <c r="LV167" s="29">
        <f>LV168+LV170</f>
        <v>0</v>
      </c>
      <c r="LW167" s="28"/>
      <c r="LX167" s="29"/>
      <c r="LY167" s="29">
        <f>LY168+LY170</f>
        <v>0</v>
      </c>
      <c r="LZ167" s="29">
        <f>LZ168+LZ170</f>
        <v>0</v>
      </c>
      <c r="MA167" s="28"/>
    </row>
    <row r="168" spans="1:339" ht="31.5" x14ac:dyDescent="0.25">
      <c r="A168" s="22" t="s">
        <v>230</v>
      </c>
      <c r="B168" s="30">
        <f t="shared" si="238"/>
        <v>4956.7</v>
      </c>
      <c r="C168" s="30">
        <f t="shared" si="229"/>
        <v>11360.563999999998</v>
      </c>
      <c r="D168" s="30">
        <f t="shared" si="248"/>
        <v>10792.099999999999</v>
      </c>
      <c r="E168" s="30">
        <f t="shared" si="239"/>
        <v>568.46399999999994</v>
      </c>
      <c r="F168" s="30">
        <f t="shared" si="230"/>
        <v>9591.2772600000008</v>
      </c>
      <c r="G168" s="27">
        <f t="shared" si="258"/>
        <v>84.426065994610838</v>
      </c>
      <c r="H168" s="27"/>
      <c r="I168" s="27"/>
      <c r="J168" s="27"/>
      <c r="K168" s="27"/>
      <c r="L168" s="27">
        <v>898.9</v>
      </c>
      <c r="M168" s="27">
        <v>898.9</v>
      </c>
      <c r="N168" s="27">
        <v>898.9</v>
      </c>
      <c r="O168" s="26">
        <f>N168/M168*100</f>
        <v>100</v>
      </c>
      <c r="P168" s="27">
        <v>238</v>
      </c>
      <c r="Q168" s="245">
        <v>238</v>
      </c>
      <c r="R168" s="245">
        <v>158.56273999999999</v>
      </c>
      <c r="S168" s="26">
        <f>R168/Q168*100</f>
        <v>66.623000000000005</v>
      </c>
      <c r="T168" s="254">
        <v>993</v>
      </c>
      <c r="U168" s="283">
        <v>993</v>
      </c>
      <c r="V168" s="283">
        <v>758.53291000000002</v>
      </c>
      <c r="W168" s="26">
        <f>V168/U168*100</f>
        <v>76.388007049345418</v>
      </c>
      <c r="X168" s="292">
        <v>670</v>
      </c>
      <c r="Y168" s="318">
        <v>670</v>
      </c>
      <c r="Z168" s="318">
        <v>293.24331000000001</v>
      </c>
      <c r="AA168" s="26">
        <f>Z168/Y168*100</f>
        <v>43.767658208955226</v>
      </c>
      <c r="AB168" s="163"/>
      <c r="AC168" s="163"/>
      <c r="AD168" s="163"/>
      <c r="AE168" s="26"/>
      <c r="AF168" s="26"/>
      <c r="AG168" s="27"/>
      <c r="AH168" s="27"/>
      <c r="AI168" s="26"/>
      <c r="AJ168" s="27"/>
      <c r="AK168" s="27"/>
      <c r="AL168" s="27"/>
      <c r="AM168" s="26"/>
      <c r="AN168" s="326"/>
      <c r="AO168" s="326">
        <v>2000</v>
      </c>
      <c r="AP168" s="326">
        <v>2000</v>
      </c>
      <c r="AQ168" s="26">
        <f>AP168/AO168*100</f>
        <v>100</v>
      </c>
      <c r="AR168" s="26"/>
      <c r="AS168" s="326"/>
      <c r="AT168" s="326"/>
      <c r="AU168" s="26"/>
      <c r="AV168" s="26"/>
      <c r="AW168" s="326"/>
      <c r="AX168" s="326"/>
      <c r="AY168" s="26"/>
      <c r="AZ168" s="26"/>
      <c r="BA168" s="326"/>
      <c r="BB168" s="167"/>
      <c r="BC168" s="26"/>
      <c r="BD168" s="26"/>
      <c r="BE168" s="326"/>
      <c r="BF168" s="326"/>
      <c r="BG168" s="26"/>
      <c r="BH168" s="326"/>
      <c r="BI168" s="326"/>
      <c r="BJ168" s="326"/>
      <c r="BK168" s="26"/>
      <c r="BL168" s="326">
        <v>906.8</v>
      </c>
      <c r="BM168" s="326">
        <v>906.8</v>
      </c>
      <c r="BN168" s="326">
        <v>554.32076000000006</v>
      </c>
      <c r="BO168" s="26">
        <f>BN168/BM168*100</f>
        <v>61.129329510366134</v>
      </c>
      <c r="BP168" s="26"/>
      <c r="BQ168" s="326"/>
      <c r="BR168" s="326"/>
      <c r="BS168" s="26"/>
      <c r="BT168" s="26"/>
      <c r="BU168" s="326"/>
      <c r="BV168" s="326"/>
      <c r="BW168" s="26"/>
      <c r="BX168" s="26"/>
      <c r="BY168" s="326"/>
      <c r="BZ168" s="326"/>
      <c r="CA168" s="26"/>
      <c r="CB168" s="26"/>
      <c r="CC168" s="326"/>
      <c r="CD168" s="326"/>
      <c r="CE168" s="26"/>
      <c r="CF168" s="26"/>
      <c r="CG168" s="326"/>
      <c r="CH168" s="326"/>
      <c r="CI168" s="26"/>
      <c r="CJ168" s="163"/>
      <c r="CK168" s="163"/>
      <c r="CL168" s="163"/>
      <c r="CM168" s="26"/>
      <c r="CN168" s="26"/>
      <c r="CO168" s="326"/>
      <c r="CP168" s="326"/>
      <c r="CQ168" s="26"/>
      <c r="CR168" s="26"/>
      <c r="CS168" s="326"/>
      <c r="CT168" s="326"/>
      <c r="CU168" s="326"/>
      <c r="CV168" s="326"/>
      <c r="CW168" s="326"/>
      <c r="CX168" s="326"/>
      <c r="CY168" s="26"/>
      <c r="CZ168" s="26"/>
      <c r="DA168" s="326"/>
      <c r="DB168" s="326"/>
      <c r="DC168" s="26"/>
      <c r="DD168" s="26"/>
      <c r="DE168" s="326"/>
      <c r="DF168" s="326"/>
      <c r="DG168" s="26"/>
      <c r="DH168" s="26"/>
      <c r="DI168" s="326"/>
      <c r="DJ168" s="326"/>
      <c r="DK168" s="26"/>
      <c r="DL168" s="26"/>
      <c r="DM168" s="326">
        <v>634.4</v>
      </c>
      <c r="DN168" s="326">
        <v>410.47841999999997</v>
      </c>
      <c r="DO168" s="26">
        <f>DN168/DM168*100</f>
        <v>64.703407944514495</v>
      </c>
      <c r="DP168" s="26"/>
      <c r="DQ168" s="326"/>
      <c r="DR168" s="326"/>
      <c r="DS168" s="26"/>
      <c r="DT168" s="26"/>
      <c r="DU168" s="326"/>
      <c r="DV168" s="326"/>
      <c r="DW168" s="26"/>
      <c r="DX168" s="26"/>
      <c r="DY168" s="326"/>
      <c r="DZ168" s="326"/>
      <c r="EA168" s="26"/>
      <c r="EB168" s="26"/>
      <c r="EC168" s="326"/>
      <c r="ED168" s="326"/>
      <c r="EE168" s="26"/>
      <c r="EF168" s="326">
        <v>1250</v>
      </c>
      <c r="EG168" s="326">
        <v>1250</v>
      </c>
      <c r="EH168" s="326">
        <v>1250</v>
      </c>
      <c r="EI168" s="26">
        <f>EH168/EG168*100</f>
        <v>100</v>
      </c>
      <c r="EJ168" s="326"/>
      <c r="EK168" s="326"/>
      <c r="EL168" s="326"/>
      <c r="EM168" s="26"/>
      <c r="EN168" s="326"/>
      <c r="EO168" s="326"/>
      <c r="EP168" s="326"/>
      <c r="EQ168" s="26"/>
      <c r="ER168" s="26"/>
      <c r="ES168" s="326"/>
      <c r="ET168" s="326"/>
      <c r="EU168" s="26"/>
      <c r="EV168" s="26"/>
      <c r="EW168" s="326"/>
      <c r="EX168" s="326"/>
      <c r="EY168" s="26"/>
      <c r="EZ168" s="26"/>
      <c r="FA168" s="326">
        <v>2277</v>
      </c>
      <c r="FB168" s="326">
        <v>2277</v>
      </c>
      <c r="FC168" s="26">
        <f>FB168/FA168*100</f>
        <v>100</v>
      </c>
      <c r="FD168" s="26"/>
      <c r="FE168" s="326"/>
      <c r="FF168" s="326"/>
      <c r="FG168" s="26"/>
      <c r="FH168" s="326"/>
      <c r="FI168" s="326">
        <v>481.4</v>
      </c>
      <c r="FJ168" s="326">
        <v>298.38102000000003</v>
      </c>
      <c r="FK168" s="26">
        <f>FJ168/FI168*100</f>
        <v>61.981931865392617</v>
      </c>
      <c r="FL168" s="326"/>
      <c r="FM168" s="326"/>
      <c r="FN168" s="326">
        <v>0</v>
      </c>
      <c r="FO168" s="26"/>
      <c r="FP168" s="326"/>
      <c r="FQ168" s="326"/>
      <c r="FR168" s="326"/>
      <c r="FS168" s="26"/>
      <c r="FT168" s="326"/>
      <c r="FU168" s="326">
        <v>279.60000000000002</v>
      </c>
      <c r="FV168" s="326">
        <v>279.60000000000002</v>
      </c>
      <c r="FW168" s="26">
        <f t="shared" si="234"/>
        <v>100</v>
      </c>
      <c r="FX168" s="326"/>
      <c r="FY168" s="326"/>
      <c r="FZ168" s="326"/>
      <c r="GA168" s="26"/>
      <c r="GB168" s="326"/>
      <c r="GC168" s="326"/>
      <c r="GD168" s="326"/>
      <c r="GE168" s="26"/>
      <c r="GF168" s="326"/>
      <c r="GG168" s="326"/>
      <c r="GH168" s="326"/>
      <c r="GI168" s="26"/>
      <c r="GJ168" s="326"/>
      <c r="GK168" s="326"/>
      <c r="GL168" s="326"/>
      <c r="GM168" s="26"/>
      <c r="GN168" s="326"/>
      <c r="GO168" s="326"/>
      <c r="GP168" s="326"/>
      <c r="GQ168" s="26"/>
      <c r="GR168" s="326"/>
      <c r="GS168" s="326"/>
      <c r="GT168" s="326"/>
      <c r="GU168" s="26"/>
      <c r="GV168" s="326"/>
      <c r="GW168" s="326"/>
      <c r="GX168" s="326"/>
      <c r="GY168" s="26"/>
      <c r="GZ168" s="326"/>
      <c r="HA168" s="326"/>
      <c r="HB168" s="326"/>
      <c r="HC168" s="26"/>
      <c r="HD168" s="326"/>
      <c r="HE168" s="326"/>
      <c r="HF168" s="326"/>
      <c r="HG168" s="26"/>
      <c r="HH168" s="326"/>
      <c r="HI168" s="326"/>
      <c r="HJ168" s="326"/>
      <c r="HK168" s="26"/>
      <c r="HL168" s="326"/>
      <c r="HM168" s="326"/>
      <c r="HN168" s="326"/>
      <c r="HO168" s="26"/>
      <c r="HP168" s="326"/>
      <c r="HQ168" s="326"/>
      <c r="HR168" s="326"/>
      <c r="HS168" s="26"/>
      <c r="HT168" s="326"/>
      <c r="HU168" s="326"/>
      <c r="HV168" s="326"/>
      <c r="HW168" s="26"/>
      <c r="HX168" s="326"/>
      <c r="HY168" s="326"/>
      <c r="HZ168" s="326"/>
      <c r="IA168" s="26"/>
      <c r="IB168" s="326"/>
      <c r="IC168" s="326"/>
      <c r="ID168" s="326"/>
      <c r="IE168" s="26"/>
      <c r="IF168" s="326"/>
      <c r="IG168" s="326"/>
      <c r="IH168" s="326"/>
      <c r="II168" s="26"/>
      <c r="IJ168" s="326"/>
      <c r="IK168" s="326"/>
      <c r="IL168" s="326"/>
      <c r="IM168" s="26"/>
      <c r="IN168" s="326"/>
      <c r="IO168" s="326"/>
      <c r="IP168" s="326"/>
      <c r="IQ168" s="26"/>
      <c r="IR168" s="326"/>
      <c r="IS168" s="326"/>
      <c r="IT168" s="326"/>
      <c r="IU168" s="26"/>
      <c r="IV168" s="326"/>
      <c r="IW168" s="326"/>
      <c r="IX168" s="326"/>
      <c r="IY168" s="26"/>
      <c r="IZ168" s="326"/>
      <c r="JA168" s="326"/>
      <c r="JB168" s="326"/>
      <c r="JC168" s="26"/>
      <c r="JD168" s="326"/>
      <c r="JE168" s="326">
        <v>260.39999999999998</v>
      </c>
      <c r="JF168" s="326">
        <v>123.39410000000001</v>
      </c>
      <c r="JG168" s="26">
        <f t="shared" si="273"/>
        <v>47.386367127496165</v>
      </c>
      <c r="JH168" s="326"/>
      <c r="JI168" s="326"/>
      <c r="JJ168" s="326"/>
      <c r="JK168" s="26"/>
      <c r="JL168" s="326"/>
      <c r="JM168" s="326"/>
      <c r="JN168" s="326"/>
      <c r="JO168" s="26"/>
      <c r="JP168" s="326"/>
      <c r="JQ168" s="326"/>
      <c r="JR168" s="326"/>
      <c r="JS168" s="26"/>
      <c r="JT168" s="326"/>
      <c r="JU168" s="326"/>
      <c r="JV168" s="326"/>
      <c r="JW168" s="26"/>
      <c r="JX168" s="326"/>
      <c r="JY168" s="326"/>
      <c r="JZ168" s="326"/>
      <c r="KA168" s="26"/>
      <c r="KB168" s="326"/>
      <c r="KC168" s="326">
        <v>182.2</v>
      </c>
      <c r="KD168" s="326"/>
      <c r="KE168" s="26"/>
      <c r="KF168" s="326"/>
      <c r="KG168" s="326"/>
      <c r="KH168" s="326"/>
      <c r="KI168" s="26"/>
      <c r="KJ168" s="326"/>
      <c r="KK168" s="326"/>
      <c r="KL168" s="326"/>
      <c r="KM168" s="26"/>
      <c r="KN168" s="326"/>
      <c r="KO168" s="326"/>
      <c r="KP168" s="326"/>
      <c r="KQ168" s="26"/>
      <c r="KR168" s="326"/>
      <c r="KS168" s="326"/>
      <c r="KT168" s="326"/>
      <c r="KU168" s="26"/>
      <c r="KV168" s="326"/>
      <c r="KW168" s="326">
        <v>59.863999999999997</v>
      </c>
      <c r="KX168" s="326">
        <v>59.863999999999997</v>
      </c>
      <c r="KY168" s="26">
        <f t="shared" si="274"/>
        <v>100</v>
      </c>
      <c r="KZ168" s="326"/>
      <c r="LA168" s="326">
        <v>229</v>
      </c>
      <c r="LB168" s="326">
        <v>229</v>
      </c>
      <c r="LC168" s="26">
        <f t="shared" si="237"/>
        <v>100</v>
      </c>
      <c r="LD168" s="326"/>
      <c r="LE168" s="326"/>
      <c r="LF168" s="326"/>
      <c r="LG168" s="26"/>
      <c r="LH168" s="326"/>
      <c r="LI168" s="326"/>
      <c r="LJ168" s="326"/>
      <c r="LK168" s="26"/>
      <c r="LL168" s="326"/>
      <c r="LM168" s="326"/>
      <c r="LN168" s="326"/>
      <c r="LO168" s="26"/>
      <c r="LP168" s="326"/>
      <c r="LQ168" s="326"/>
      <c r="LR168" s="326"/>
      <c r="LS168" s="26"/>
      <c r="LT168" s="326"/>
      <c r="LU168" s="326"/>
      <c r="LV168" s="326"/>
      <c r="LW168" s="26"/>
      <c r="LX168" s="326"/>
      <c r="LY168" s="326"/>
      <c r="LZ168" s="326"/>
      <c r="MA168" s="26"/>
    </row>
    <row r="169" spans="1:339" ht="15.75" x14ac:dyDescent="0.25">
      <c r="A169" s="22" t="s">
        <v>470</v>
      </c>
      <c r="B169" s="30"/>
      <c r="C169" s="30">
        <f t="shared" si="229"/>
        <v>4606.1787400000003</v>
      </c>
      <c r="D169" s="30"/>
      <c r="E169" s="30">
        <f t="shared" si="239"/>
        <v>4606.1787400000003</v>
      </c>
      <c r="F169" s="30">
        <f t="shared" si="230"/>
        <v>4606.1787400000003</v>
      </c>
      <c r="G169" s="27">
        <f t="shared" si="258"/>
        <v>100</v>
      </c>
      <c r="H169" s="27"/>
      <c r="I169" s="27"/>
      <c r="J169" s="27"/>
      <c r="K169" s="27"/>
      <c r="L169" s="27"/>
      <c r="M169" s="27"/>
      <c r="N169" s="27"/>
      <c r="O169" s="26"/>
      <c r="P169" s="27"/>
      <c r="Q169" s="326"/>
      <c r="R169" s="326"/>
      <c r="S169" s="26"/>
      <c r="T169" s="326"/>
      <c r="U169" s="326"/>
      <c r="V169" s="326"/>
      <c r="W169" s="26"/>
      <c r="X169" s="326"/>
      <c r="Y169" s="326"/>
      <c r="Z169" s="326"/>
      <c r="AA169" s="26"/>
      <c r="AB169" s="326"/>
      <c r="AC169" s="326"/>
      <c r="AD169" s="326"/>
      <c r="AE169" s="26"/>
      <c r="AF169" s="26"/>
      <c r="AG169" s="27"/>
      <c r="AH169" s="27"/>
      <c r="AI169" s="26"/>
      <c r="AJ169" s="27"/>
      <c r="AK169" s="27"/>
      <c r="AL169" s="27"/>
      <c r="AM169" s="26"/>
      <c r="AN169" s="326"/>
      <c r="AO169" s="326"/>
      <c r="AP169" s="326"/>
      <c r="AQ169" s="26"/>
      <c r="AR169" s="26"/>
      <c r="AS169" s="326"/>
      <c r="AT169" s="326"/>
      <c r="AU169" s="26"/>
      <c r="AV169" s="26"/>
      <c r="AW169" s="326"/>
      <c r="AX169" s="326"/>
      <c r="AY169" s="26"/>
      <c r="AZ169" s="26"/>
      <c r="BA169" s="326"/>
      <c r="BB169" s="167"/>
      <c r="BC169" s="26"/>
      <c r="BD169" s="26"/>
      <c r="BE169" s="326"/>
      <c r="BF169" s="326"/>
      <c r="BG169" s="26"/>
      <c r="BH169" s="326"/>
      <c r="BI169" s="326"/>
      <c r="BJ169" s="326"/>
      <c r="BK169" s="26"/>
      <c r="BL169" s="326"/>
      <c r="BM169" s="326"/>
      <c r="BN169" s="326"/>
      <c r="BO169" s="26"/>
      <c r="BP169" s="26"/>
      <c r="BQ169" s="326"/>
      <c r="BR169" s="326"/>
      <c r="BS169" s="26"/>
      <c r="BT169" s="26"/>
      <c r="BU169" s="326"/>
      <c r="BV169" s="326"/>
      <c r="BW169" s="26"/>
      <c r="BX169" s="26"/>
      <c r="BY169" s="326"/>
      <c r="BZ169" s="326"/>
      <c r="CA169" s="26"/>
      <c r="CB169" s="26"/>
      <c r="CC169" s="326"/>
      <c r="CD169" s="326"/>
      <c r="CE169" s="26"/>
      <c r="CF169" s="26"/>
      <c r="CG169" s="326"/>
      <c r="CH169" s="326"/>
      <c r="CI169" s="26"/>
      <c r="CJ169" s="326"/>
      <c r="CK169" s="326"/>
      <c r="CL169" s="326"/>
      <c r="CM169" s="26"/>
      <c r="CN169" s="26"/>
      <c r="CO169" s="326"/>
      <c r="CP169" s="326"/>
      <c r="CQ169" s="26"/>
      <c r="CR169" s="26"/>
      <c r="CS169" s="326"/>
      <c r="CT169" s="326"/>
      <c r="CU169" s="326"/>
      <c r="CV169" s="326"/>
      <c r="CW169" s="326"/>
      <c r="CX169" s="326"/>
      <c r="CY169" s="26"/>
      <c r="CZ169" s="26"/>
      <c r="DA169" s="326"/>
      <c r="DB169" s="326"/>
      <c r="DC169" s="26"/>
      <c r="DD169" s="26"/>
      <c r="DE169" s="326"/>
      <c r="DF169" s="326"/>
      <c r="DG169" s="26"/>
      <c r="DH169" s="26"/>
      <c r="DI169" s="326"/>
      <c r="DJ169" s="326"/>
      <c r="DK169" s="26"/>
      <c r="DL169" s="26"/>
      <c r="DM169" s="326"/>
      <c r="DN169" s="326"/>
      <c r="DO169" s="26"/>
      <c r="DP169" s="26"/>
      <c r="DQ169" s="326"/>
      <c r="DR169" s="326"/>
      <c r="DS169" s="26"/>
      <c r="DT169" s="26"/>
      <c r="DU169" s="326"/>
      <c r="DV169" s="326"/>
      <c r="DW169" s="26"/>
      <c r="DX169" s="26"/>
      <c r="DY169" s="326"/>
      <c r="DZ169" s="326"/>
      <c r="EA169" s="26"/>
      <c r="EB169" s="26"/>
      <c r="EC169" s="326"/>
      <c r="ED169" s="326"/>
      <c r="EE169" s="26"/>
      <c r="EF169" s="326"/>
      <c r="EG169" s="326"/>
      <c r="EH169" s="326"/>
      <c r="EI169" s="26"/>
      <c r="EJ169" s="326"/>
      <c r="EK169" s="326"/>
      <c r="EL169" s="326"/>
      <c r="EM169" s="26"/>
      <c r="EN169" s="326"/>
      <c r="EO169" s="326"/>
      <c r="EP169" s="326"/>
      <c r="EQ169" s="26"/>
      <c r="ER169" s="26"/>
      <c r="ES169" s="326"/>
      <c r="ET169" s="326"/>
      <c r="EU169" s="26"/>
      <c r="EV169" s="26"/>
      <c r="EW169" s="326"/>
      <c r="EX169" s="326"/>
      <c r="EY169" s="26"/>
      <c r="EZ169" s="26"/>
      <c r="FA169" s="326"/>
      <c r="FB169" s="326"/>
      <c r="FC169" s="26"/>
      <c r="FD169" s="26"/>
      <c r="FE169" s="326"/>
      <c r="FF169" s="326"/>
      <c r="FG169" s="26"/>
      <c r="FH169" s="326"/>
      <c r="FI169" s="326"/>
      <c r="FJ169" s="326"/>
      <c r="FK169" s="26"/>
      <c r="FL169" s="326"/>
      <c r="FM169" s="326"/>
      <c r="FN169" s="326"/>
      <c r="FO169" s="26"/>
      <c r="FP169" s="326"/>
      <c r="FQ169" s="326">
        <v>4606.1787400000003</v>
      </c>
      <c r="FR169" s="326">
        <v>4606.1787400000003</v>
      </c>
      <c r="FS169" s="26">
        <f>FR169/FQ169*100</f>
        <v>100</v>
      </c>
      <c r="FT169" s="326"/>
      <c r="FU169" s="326"/>
      <c r="FV169" s="326"/>
      <c r="FW169" s="26"/>
      <c r="FX169" s="326"/>
      <c r="FY169" s="326"/>
      <c r="FZ169" s="326"/>
      <c r="GA169" s="26"/>
      <c r="GB169" s="326"/>
      <c r="GC169" s="326"/>
      <c r="GD169" s="326"/>
      <c r="GE169" s="26"/>
      <c r="GF169" s="326"/>
      <c r="GG169" s="326"/>
      <c r="GH169" s="326"/>
      <c r="GI169" s="26"/>
      <c r="GJ169" s="326"/>
      <c r="GK169" s="326"/>
      <c r="GL169" s="326"/>
      <c r="GM169" s="26"/>
      <c r="GN169" s="326"/>
      <c r="GO169" s="326"/>
      <c r="GP169" s="326"/>
      <c r="GQ169" s="26"/>
      <c r="GR169" s="326"/>
      <c r="GS169" s="326"/>
      <c r="GT169" s="326"/>
      <c r="GU169" s="26"/>
      <c r="GV169" s="326"/>
      <c r="GW169" s="326"/>
      <c r="GX169" s="326"/>
      <c r="GY169" s="26"/>
      <c r="GZ169" s="326"/>
      <c r="HA169" s="326"/>
      <c r="HB169" s="326"/>
      <c r="HC169" s="26"/>
      <c r="HD169" s="326"/>
      <c r="HE169" s="326"/>
      <c r="HF169" s="326"/>
      <c r="HG169" s="26"/>
      <c r="HH169" s="326"/>
      <c r="HI169" s="326"/>
      <c r="HJ169" s="326"/>
      <c r="HK169" s="26"/>
      <c r="HL169" s="326"/>
      <c r="HM169" s="326"/>
      <c r="HN169" s="326"/>
      <c r="HO169" s="26"/>
      <c r="HP169" s="326"/>
      <c r="HQ169" s="326"/>
      <c r="HR169" s="326"/>
      <c r="HS169" s="26"/>
      <c r="HT169" s="326"/>
      <c r="HU169" s="326"/>
      <c r="HV169" s="326"/>
      <c r="HW169" s="26"/>
      <c r="HX169" s="326"/>
      <c r="HY169" s="326"/>
      <c r="HZ169" s="326"/>
      <c r="IA169" s="26"/>
      <c r="IB169" s="326"/>
      <c r="IC169" s="326"/>
      <c r="ID169" s="326"/>
      <c r="IE169" s="26"/>
      <c r="IF169" s="326"/>
      <c r="IG169" s="326"/>
      <c r="IH169" s="326"/>
      <c r="II169" s="26"/>
      <c r="IJ169" s="326"/>
      <c r="IK169" s="326"/>
      <c r="IL169" s="326"/>
      <c r="IM169" s="26"/>
      <c r="IN169" s="326"/>
      <c r="IO169" s="326"/>
      <c r="IP169" s="326"/>
      <c r="IQ169" s="26"/>
      <c r="IR169" s="326"/>
      <c r="IS169" s="326"/>
      <c r="IT169" s="326"/>
      <c r="IU169" s="26"/>
      <c r="IV169" s="326"/>
      <c r="IW169" s="326"/>
      <c r="IX169" s="326"/>
      <c r="IY169" s="26"/>
      <c r="IZ169" s="326"/>
      <c r="JA169" s="326"/>
      <c r="JB169" s="326"/>
      <c r="JC169" s="26"/>
      <c r="JD169" s="326"/>
      <c r="JE169" s="326"/>
      <c r="JF169" s="326"/>
      <c r="JG169" s="26"/>
      <c r="JH169" s="326"/>
      <c r="JI169" s="326"/>
      <c r="JJ169" s="326"/>
      <c r="JK169" s="26"/>
      <c r="JL169" s="326"/>
      <c r="JM169" s="326"/>
      <c r="JN169" s="326"/>
      <c r="JO169" s="26"/>
      <c r="JP169" s="326"/>
      <c r="JQ169" s="326"/>
      <c r="JR169" s="326"/>
      <c r="JS169" s="26"/>
      <c r="JT169" s="326"/>
      <c r="JU169" s="326"/>
      <c r="JV169" s="326"/>
      <c r="JW169" s="26"/>
      <c r="JX169" s="326"/>
      <c r="JY169" s="326"/>
      <c r="JZ169" s="326"/>
      <c r="KA169" s="26"/>
      <c r="KB169" s="326"/>
      <c r="KC169" s="326"/>
      <c r="KD169" s="326"/>
      <c r="KE169" s="26"/>
      <c r="KF169" s="326"/>
      <c r="KG169" s="326"/>
      <c r="KH169" s="326"/>
      <c r="KI169" s="26"/>
      <c r="KJ169" s="326"/>
      <c r="KK169" s="326"/>
      <c r="KL169" s="326"/>
      <c r="KM169" s="26"/>
      <c r="KN169" s="326"/>
      <c r="KO169" s="326"/>
      <c r="KP169" s="326"/>
      <c r="KQ169" s="26"/>
      <c r="KR169" s="326"/>
      <c r="KS169" s="326"/>
      <c r="KT169" s="326"/>
      <c r="KU169" s="26"/>
      <c r="KV169" s="326"/>
      <c r="KW169" s="326"/>
      <c r="KX169" s="326"/>
      <c r="KY169" s="26"/>
      <c r="KZ169" s="326"/>
      <c r="LA169" s="326"/>
      <c r="LB169" s="326"/>
      <c r="LC169" s="26"/>
      <c r="LD169" s="326"/>
      <c r="LE169" s="326"/>
      <c r="LF169" s="326"/>
      <c r="LG169" s="26"/>
      <c r="LH169" s="326"/>
      <c r="LI169" s="326"/>
      <c r="LJ169" s="326"/>
      <c r="LK169" s="26"/>
      <c r="LL169" s="326"/>
      <c r="LM169" s="326"/>
      <c r="LN169" s="326"/>
      <c r="LO169" s="26"/>
      <c r="LP169" s="326"/>
      <c r="LQ169" s="326"/>
      <c r="LR169" s="326"/>
      <c r="LS169" s="26"/>
      <c r="LT169" s="326"/>
      <c r="LU169" s="326"/>
      <c r="LV169" s="326"/>
      <c r="LW169" s="26"/>
      <c r="LX169" s="326"/>
      <c r="LY169" s="326"/>
      <c r="LZ169" s="326"/>
      <c r="MA169" s="26"/>
    </row>
    <row r="170" spans="1:339" ht="15.75" x14ac:dyDescent="0.25">
      <c r="A170" s="22" t="s">
        <v>303</v>
      </c>
      <c r="B170" s="30">
        <f t="shared" si="238"/>
        <v>0</v>
      </c>
      <c r="C170" s="30">
        <f t="shared" si="229"/>
        <v>8523.7618299999995</v>
      </c>
      <c r="D170" s="30">
        <f t="shared" si="248"/>
        <v>5000</v>
      </c>
      <c r="E170" s="30">
        <f t="shared" si="239"/>
        <v>3523.7618299999999</v>
      </c>
      <c r="F170" s="30">
        <f t="shared" si="230"/>
        <v>8523.7618299999995</v>
      </c>
      <c r="G170" s="27">
        <f t="shared" si="258"/>
        <v>100</v>
      </c>
      <c r="H170" s="30"/>
      <c r="I170" s="30"/>
      <c r="J170" s="30"/>
      <c r="K170" s="30"/>
      <c r="L170" s="111"/>
      <c r="M170" s="111"/>
      <c r="N170" s="111"/>
      <c r="O170" s="111"/>
      <c r="P170" s="111"/>
      <c r="Q170" s="111"/>
      <c r="R170" s="111"/>
      <c r="S170" s="26"/>
      <c r="T170" s="81"/>
      <c r="U170" s="81"/>
      <c r="V170" s="81"/>
      <c r="W170" s="26"/>
      <c r="X170" s="81"/>
      <c r="Y170" s="81"/>
      <c r="Z170" s="81"/>
      <c r="AA170" s="26"/>
      <c r="AB170" s="81"/>
      <c r="AC170" s="81"/>
      <c r="AD170" s="81"/>
      <c r="AE170" s="26"/>
      <c r="AF170" s="26"/>
      <c r="AG170" s="111"/>
      <c r="AH170" s="111"/>
      <c r="AI170" s="111"/>
      <c r="AJ170" s="111"/>
      <c r="AK170" s="111"/>
      <c r="AL170" s="111"/>
      <c r="AM170" s="111"/>
      <c r="AN170" s="81"/>
      <c r="AO170" s="81"/>
      <c r="AP170" s="81"/>
      <c r="AQ170" s="26"/>
      <c r="AR170" s="26"/>
      <c r="AS170" s="81"/>
      <c r="AT170" s="81"/>
      <c r="AU170" s="26"/>
      <c r="AV170" s="26"/>
      <c r="AW170" s="81"/>
      <c r="AX170" s="81"/>
      <c r="AY170" s="26"/>
      <c r="AZ170" s="26"/>
      <c r="BA170" s="81"/>
      <c r="BB170" s="81"/>
      <c r="BC170" s="26"/>
      <c r="BD170" s="26"/>
      <c r="BE170" s="81"/>
      <c r="BF170" s="81"/>
      <c r="BG170" s="26"/>
      <c r="BH170" s="81"/>
      <c r="BI170" s="81"/>
      <c r="BJ170" s="81"/>
      <c r="BK170" s="26"/>
      <c r="BL170" s="81"/>
      <c r="BM170" s="81"/>
      <c r="BN170" s="81"/>
      <c r="BO170" s="26"/>
      <c r="BP170" s="26"/>
      <c r="BQ170" s="81"/>
      <c r="BR170" s="81"/>
      <c r="BS170" s="26"/>
      <c r="BT170" s="26"/>
      <c r="BU170" s="81"/>
      <c r="BV170" s="81"/>
      <c r="BW170" s="26"/>
      <c r="BX170" s="26"/>
      <c r="BY170" s="326"/>
      <c r="BZ170" s="81"/>
      <c r="CA170" s="26"/>
      <c r="CB170" s="26"/>
      <c r="CC170" s="326"/>
      <c r="CD170" s="81"/>
      <c r="CE170" s="26"/>
      <c r="CF170" s="26"/>
      <c r="CG170" s="326"/>
      <c r="CH170" s="81"/>
      <c r="CI170" s="26"/>
      <c r="CJ170" s="163"/>
      <c r="CK170" s="163"/>
      <c r="CL170" s="81"/>
      <c r="CM170" s="26"/>
      <c r="CN170" s="26"/>
      <c r="CO170" s="326"/>
      <c r="CP170" s="326"/>
      <c r="CQ170" s="26"/>
      <c r="CR170" s="26"/>
      <c r="CS170" s="81"/>
      <c r="CT170" s="81"/>
      <c r="CU170" s="326"/>
      <c r="CV170" s="326"/>
      <c r="CW170" s="326"/>
      <c r="CX170" s="81"/>
      <c r="CY170" s="26"/>
      <c r="CZ170" s="26"/>
      <c r="DA170" s="326"/>
      <c r="DB170" s="81"/>
      <c r="DC170" s="26"/>
      <c r="DD170" s="26"/>
      <c r="DE170" s="326"/>
      <c r="DF170" s="326"/>
      <c r="DG170" s="26"/>
      <c r="DH170" s="26"/>
      <c r="DI170" s="326"/>
      <c r="DJ170" s="326"/>
      <c r="DK170" s="26"/>
      <c r="DL170" s="26"/>
      <c r="DM170" s="326"/>
      <c r="DN170" s="326"/>
      <c r="DO170" s="26"/>
      <c r="DP170" s="26"/>
      <c r="DQ170" s="326"/>
      <c r="DR170" s="326"/>
      <c r="DS170" s="26"/>
      <c r="DT170" s="26"/>
      <c r="DU170" s="326"/>
      <c r="DV170" s="326"/>
      <c r="DW170" s="26"/>
      <c r="DX170" s="26"/>
      <c r="DY170" s="326"/>
      <c r="DZ170" s="326"/>
      <c r="EA170" s="26"/>
      <c r="EB170" s="26"/>
      <c r="EC170" s="326"/>
      <c r="ED170" s="326"/>
      <c r="EE170" s="26"/>
      <c r="EF170" s="326"/>
      <c r="EG170" s="326"/>
      <c r="EH170" s="326"/>
      <c r="EI170" s="26"/>
      <c r="EJ170" s="326"/>
      <c r="EK170" s="326"/>
      <c r="EL170" s="326"/>
      <c r="EM170" s="26"/>
      <c r="EN170" s="326"/>
      <c r="EO170" s="326"/>
      <c r="EP170" s="326"/>
      <c r="EQ170" s="26"/>
      <c r="ER170" s="26"/>
      <c r="ES170" s="326"/>
      <c r="ET170" s="81"/>
      <c r="EU170" s="26"/>
      <c r="EV170" s="26"/>
      <c r="EW170" s="326"/>
      <c r="EX170" s="81"/>
      <c r="EY170" s="26"/>
      <c r="EZ170" s="26"/>
      <c r="FA170" s="326"/>
      <c r="FB170" s="326"/>
      <c r="FC170" s="26"/>
      <c r="FD170" s="26"/>
      <c r="FE170" s="326"/>
      <c r="FF170" s="81"/>
      <c r="FG170" s="26"/>
      <c r="FH170" s="326"/>
      <c r="FI170" s="326"/>
      <c r="FJ170" s="326"/>
      <c r="FK170" s="26"/>
      <c r="FL170" s="326"/>
      <c r="FM170" s="326"/>
      <c r="FN170" s="326"/>
      <c r="FO170" s="26"/>
      <c r="FP170" s="326"/>
      <c r="FQ170" s="326">
        <v>3523.7618299999999</v>
      </c>
      <c r="FR170" s="326">
        <v>3523.7618299999999</v>
      </c>
      <c r="FS170" s="26">
        <f>FR170/FQ170*100</f>
        <v>100</v>
      </c>
      <c r="FT170" s="326"/>
      <c r="FU170" s="326"/>
      <c r="FV170" s="326"/>
      <c r="FW170" s="26"/>
      <c r="FX170" s="326"/>
      <c r="FY170" s="326"/>
      <c r="FZ170" s="326"/>
      <c r="GA170" s="26"/>
      <c r="GB170" s="326"/>
      <c r="GC170" s="326"/>
      <c r="GD170" s="326"/>
      <c r="GE170" s="26"/>
      <c r="GF170" s="326"/>
      <c r="GG170" s="326"/>
      <c r="GH170" s="326"/>
      <c r="GI170" s="26"/>
      <c r="GJ170" s="326"/>
      <c r="GK170" s="326"/>
      <c r="GL170" s="326"/>
      <c r="GM170" s="26"/>
      <c r="GN170" s="326"/>
      <c r="GO170" s="326"/>
      <c r="GP170" s="326"/>
      <c r="GQ170" s="26"/>
      <c r="GR170" s="326"/>
      <c r="GS170" s="326"/>
      <c r="GT170" s="326"/>
      <c r="GU170" s="26"/>
      <c r="GV170" s="326"/>
      <c r="GW170" s="326"/>
      <c r="GX170" s="326"/>
      <c r="GY170" s="26"/>
      <c r="GZ170" s="326"/>
      <c r="HA170" s="326">
        <v>5000</v>
      </c>
      <c r="HB170" s="326">
        <v>5000</v>
      </c>
      <c r="HC170" s="26">
        <f t="shared" si="266"/>
        <v>100</v>
      </c>
      <c r="HD170" s="326"/>
      <c r="HE170" s="326"/>
      <c r="HF170" s="326"/>
      <c r="HG170" s="26"/>
      <c r="HH170" s="326"/>
      <c r="HI170" s="326"/>
      <c r="HJ170" s="326"/>
      <c r="HK170" s="26"/>
      <c r="HL170" s="326"/>
      <c r="HM170" s="326"/>
      <c r="HN170" s="326"/>
      <c r="HO170" s="26"/>
      <c r="HP170" s="326"/>
      <c r="HQ170" s="326"/>
      <c r="HR170" s="326"/>
      <c r="HS170" s="26"/>
      <c r="HT170" s="326"/>
      <c r="HU170" s="326"/>
      <c r="HV170" s="326"/>
      <c r="HW170" s="26"/>
      <c r="HX170" s="326"/>
      <c r="HY170" s="326"/>
      <c r="HZ170" s="326"/>
      <c r="IA170" s="26"/>
      <c r="IB170" s="326"/>
      <c r="IC170" s="326"/>
      <c r="ID170" s="326"/>
      <c r="IE170" s="26"/>
      <c r="IF170" s="326"/>
      <c r="IG170" s="326"/>
      <c r="IH170" s="326"/>
      <c r="II170" s="26"/>
      <c r="IJ170" s="326"/>
      <c r="IK170" s="326"/>
      <c r="IL170" s="326"/>
      <c r="IM170" s="26"/>
      <c r="IN170" s="326"/>
      <c r="IO170" s="326"/>
      <c r="IP170" s="326"/>
      <c r="IQ170" s="26"/>
      <c r="IR170" s="326"/>
      <c r="IS170" s="326"/>
      <c r="IT170" s="326"/>
      <c r="IU170" s="26"/>
      <c r="IV170" s="326"/>
      <c r="IW170" s="326"/>
      <c r="IX170" s="326"/>
      <c r="IY170" s="26"/>
      <c r="IZ170" s="326"/>
      <c r="JA170" s="326"/>
      <c r="JB170" s="326"/>
      <c r="JC170" s="26"/>
      <c r="JD170" s="326"/>
      <c r="JE170" s="326"/>
      <c r="JF170" s="326"/>
      <c r="JG170" s="26"/>
      <c r="JH170" s="326"/>
      <c r="JI170" s="326"/>
      <c r="JJ170" s="326"/>
      <c r="JK170" s="26"/>
      <c r="JL170" s="326"/>
      <c r="JM170" s="326"/>
      <c r="JN170" s="326"/>
      <c r="JO170" s="26"/>
      <c r="JP170" s="326"/>
      <c r="JQ170" s="326"/>
      <c r="JR170" s="326"/>
      <c r="JS170" s="26"/>
      <c r="JT170" s="326"/>
      <c r="JU170" s="326"/>
      <c r="JV170" s="326"/>
      <c r="JW170" s="26"/>
      <c r="JX170" s="326"/>
      <c r="JY170" s="326"/>
      <c r="JZ170" s="326"/>
      <c r="KA170" s="26"/>
      <c r="KB170" s="326"/>
      <c r="KC170" s="326"/>
      <c r="KD170" s="326"/>
      <c r="KE170" s="26"/>
      <c r="KF170" s="326"/>
      <c r="KG170" s="326"/>
      <c r="KH170" s="326"/>
      <c r="KI170" s="26"/>
      <c r="KJ170" s="326"/>
      <c r="KK170" s="326"/>
      <c r="KL170" s="326"/>
      <c r="KM170" s="26"/>
      <c r="KN170" s="326"/>
      <c r="KO170" s="326"/>
      <c r="KP170" s="326"/>
      <c r="KQ170" s="26"/>
      <c r="KR170" s="326"/>
      <c r="KS170" s="326"/>
      <c r="KT170" s="326"/>
      <c r="KU170" s="26"/>
      <c r="KV170" s="326"/>
      <c r="KW170" s="326"/>
      <c r="KX170" s="326"/>
      <c r="KY170" s="26"/>
      <c r="KZ170" s="326"/>
      <c r="LA170" s="326"/>
      <c r="LB170" s="326"/>
      <c r="LC170" s="26"/>
      <c r="LD170" s="326"/>
      <c r="LE170" s="326"/>
      <c r="LF170" s="326"/>
      <c r="LG170" s="26"/>
      <c r="LH170" s="326"/>
      <c r="LI170" s="326"/>
      <c r="LJ170" s="326"/>
      <c r="LK170" s="26"/>
      <c r="LL170" s="326"/>
      <c r="LM170" s="326"/>
      <c r="LN170" s="326"/>
      <c r="LO170" s="26"/>
      <c r="LP170" s="326"/>
      <c r="LQ170" s="326"/>
      <c r="LR170" s="326"/>
      <c r="LS170" s="26"/>
      <c r="LT170" s="326"/>
      <c r="LU170" s="326"/>
      <c r="LV170" s="326"/>
      <c r="LW170" s="26"/>
      <c r="LX170" s="326"/>
      <c r="LY170" s="326"/>
      <c r="LZ170" s="326"/>
      <c r="MA170" s="26"/>
    </row>
    <row r="171" spans="1:339" s="18" customFormat="1" ht="31.5" x14ac:dyDescent="0.25">
      <c r="A171" s="148" t="s">
        <v>305</v>
      </c>
      <c r="B171" s="75">
        <f t="shared" si="238"/>
        <v>12950.6</v>
      </c>
      <c r="C171" s="75">
        <f t="shared" si="229"/>
        <v>67665.560000000012</v>
      </c>
      <c r="D171" s="75">
        <f t="shared" si="248"/>
        <v>66985.900000000009</v>
      </c>
      <c r="E171" s="75">
        <f t="shared" si="239"/>
        <v>679.66</v>
      </c>
      <c r="F171" s="75">
        <f t="shared" si="230"/>
        <v>44274.844680000002</v>
      </c>
      <c r="G171" s="29">
        <f t="shared" si="258"/>
        <v>65.431875063178367</v>
      </c>
      <c r="H171" s="29">
        <f t="shared" ref="H171:N171" si="275">H172+H173</f>
        <v>0</v>
      </c>
      <c r="I171" s="29">
        <f t="shared" si="275"/>
        <v>0</v>
      </c>
      <c r="J171" s="29">
        <f t="shared" si="275"/>
        <v>0</v>
      </c>
      <c r="K171" s="29">
        <f t="shared" si="275"/>
        <v>0</v>
      </c>
      <c r="L171" s="29">
        <f t="shared" si="275"/>
        <v>980.6</v>
      </c>
      <c r="M171" s="29">
        <f t="shared" si="275"/>
        <v>980.6</v>
      </c>
      <c r="N171" s="29">
        <f t="shared" si="275"/>
        <v>980.6</v>
      </c>
      <c r="O171" s="28">
        <f>N171/M171*100</f>
        <v>100</v>
      </c>
      <c r="P171" s="29">
        <f>P172+P173</f>
        <v>1301</v>
      </c>
      <c r="Q171" s="29">
        <f>Q172+Q173</f>
        <v>1301</v>
      </c>
      <c r="R171" s="29">
        <f>R172+R173</f>
        <v>1040.8</v>
      </c>
      <c r="S171" s="28">
        <f>R171/Q171*100</f>
        <v>80</v>
      </c>
      <c r="T171" s="29">
        <f>T172+T173</f>
        <v>4629</v>
      </c>
      <c r="U171" s="29">
        <f>U172+U173</f>
        <v>4629</v>
      </c>
      <c r="V171" s="29">
        <f>V172+V173</f>
        <v>3681.8992200000002</v>
      </c>
      <c r="W171" s="28">
        <f>V171/U171*100</f>
        <v>79.539840570317565</v>
      </c>
      <c r="X171" s="29">
        <f>X172+X173</f>
        <v>1494</v>
      </c>
      <c r="Y171" s="29">
        <f>Y172+Y173</f>
        <v>1494</v>
      </c>
      <c r="Z171" s="29">
        <f>Z172+Z173</f>
        <v>1073.4165</v>
      </c>
      <c r="AA171" s="28">
        <f>Z171/Y171*100</f>
        <v>71.848493975903622</v>
      </c>
      <c r="AB171" s="29">
        <f>AB172+AB173</f>
        <v>0</v>
      </c>
      <c r="AC171" s="29">
        <f>AC172+AC173</f>
        <v>0</v>
      </c>
      <c r="AD171" s="29">
        <f>AD172+AD173</f>
        <v>0</v>
      </c>
      <c r="AE171" s="28"/>
      <c r="AF171" s="28"/>
      <c r="AG171" s="29">
        <f t="shared" ref="AG171:AM171" si="276">AG172+AG173</f>
        <v>0</v>
      </c>
      <c r="AH171" s="29">
        <f t="shared" si="276"/>
        <v>0</v>
      </c>
      <c r="AI171" s="29">
        <f t="shared" si="276"/>
        <v>0</v>
      </c>
      <c r="AJ171" s="29">
        <f t="shared" ref="AJ171" si="277">AJ172+AJ173</f>
        <v>0</v>
      </c>
      <c r="AK171" s="29">
        <f t="shared" si="276"/>
        <v>0</v>
      </c>
      <c r="AL171" s="29">
        <f t="shared" si="276"/>
        <v>0</v>
      </c>
      <c r="AM171" s="29">
        <f t="shared" si="276"/>
        <v>0</v>
      </c>
      <c r="AN171" s="29">
        <f>AN172+AN173</f>
        <v>0</v>
      </c>
      <c r="AO171" s="29">
        <f>AO172+AO173</f>
        <v>1500</v>
      </c>
      <c r="AP171" s="29">
        <f>AP172+AP173</f>
        <v>1500</v>
      </c>
      <c r="AQ171" s="28">
        <f>AP171/AO171*100</f>
        <v>100</v>
      </c>
      <c r="AR171" s="28"/>
      <c r="AS171" s="29">
        <f>AS172+AS173</f>
        <v>0</v>
      </c>
      <c r="AT171" s="29">
        <f>AT172+AT173</f>
        <v>0</v>
      </c>
      <c r="AU171" s="28"/>
      <c r="AV171" s="28"/>
      <c r="AW171" s="29">
        <f>AW172+AW173</f>
        <v>0</v>
      </c>
      <c r="AX171" s="29">
        <f>AX172+AX173</f>
        <v>0</v>
      </c>
      <c r="AY171" s="28"/>
      <c r="AZ171" s="28"/>
      <c r="BA171" s="29">
        <f>BA172+BA173</f>
        <v>0</v>
      </c>
      <c r="BB171" s="29">
        <f>BB172+BB173</f>
        <v>0</v>
      </c>
      <c r="BC171" s="28"/>
      <c r="BD171" s="28"/>
      <c r="BE171" s="29">
        <f>BE172+BE173</f>
        <v>0</v>
      </c>
      <c r="BF171" s="29">
        <f>BF172+BF173</f>
        <v>0</v>
      </c>
      <c r="BG171" s="28"/>
      <c r="BH171" s="29"/>
      <c r="BI171" s="29"/>
      <c r="BJ171" s="29"/>
      <c r="BK171" s="28"/>
      <c r="BL171" s="29">
        <f>BL172+BL173</f>
        <v>2796</v>
      </c>
      <c r="BM171" s="29">
        <f>BM172+BM173</f>
        <v>2796</v>
      </c>
      <c r="BN171" s="29">
        <f>BN172+BN173</f>
        <v>2091.1212399999999</v>
      </c>
      <c r="BO171" s="28">
        <f>BN171/BM171*100</f>
        <v>74.789743919885552</v>
      </c>
      <c r="BP171" s="28"/>
      <c r="BQ171" s="29"/>
      <c r="BR171" s="29"/>
      <c r="BS171" s="28"/>
      <c r="BT171" s="28"/>
      <c r="BU171" s="29"/>
      <c r="BV171" s="29"/>
      <c r="BW171" s="28"/>
      <c r="BX171" s="28"/>
      <c r="BY171" s="29">
        <f>BY172+BY173</f>
        <v>0</v>
      </c>
      <c r="BZ171" s="29">
        <f>BZ172+BZ173</f>
        <v>0</v>
      </c>
      <c r="CA171" s="28"/>
      <c r="CB171" s="28"/>
      <c r="CC171" s="29">
        <f>CC172+CC173</f>
        <v>0</v>
      </c>
      <c r="CD171" s="29">
        <f>CD172+CD173</f>
        <v>0</v>
      </c>
      <c r="CE171" s="28"/>
      <c r="CF171" s="28"/>
      <c r="CG171" s="29">
        <f>CG172+CG173</f>
        <v>0</v>
      </c>
      <c r="CH171" s="29">
        <f>CH172+CH173</f>
        <v>0</v>
      </c>
      <c r="CI171" s="28"/>
      <c r="CJ171" s="29">
        <f>CJ172+CJ173</f>
        <v>0</v>
      </c>
      <c r="CK171" s="29">
        <f>CK172+CK173</f>
        <v>0</v>
      </c>
      <c r="CL171" s="29">
        <f>CL172+CL173</f>
        <v>0</v>
      </c>
      <c r="CM171" s="28"/>
      <c r="CN171" s="28"/>
      <c r="CO171" s="29">
        <f>CO172+CO173</f>
        <v>0</v>
      </c>
      <c r="CP171" s="29">
        <f>CP172+CP173</f>
        <v>0</v>
      </c>
      <c r="CQ171" s="28"/>
      <c r="CR171" s="28"/>
      <c r="CS171" s="29">
        <f>CS172+CS173</f>
        <v>0</v>
      </c>
      <c r="CT171" s="29">
        <f>CT172+CT173</f>
        <v>0</v>
      </c>
      <c r="CU171" s="165"/>
      <c r="CV171" s="165"/>
      <c r="CW171" s="29">
        <f>CW172+CW173</f>
        <v>0</v>
      </c>
      <c r="CX171" s="29">
        <f>CX172+CX173</f>
        <v>0</v>
      </c>
      <c r="CY171" s="28"/>
      <c r="CZ171" s="28"/>
      <c r="DA171" s="29">
        <f>DA172+DA173</f>
        <v>0</v>
      </c>
      <c r="DB171" s="29">
        <f>DB172+DB173</f>
        <v>0</v>
      </c>
      <c r="DC171" s="28"/>
      <c r="DD171" s="28"/>
      <c r="DE171" s="29">
        <f>DE172+DE173</f>
        <v>0</v>
      </c>
      <c r="DF171" s="29">
        <f>DF172+DF173</f>
        <v>0</v>
      </c>
      <c r="DG171" s="28"/>
      <c r="DH171" s="28"/>
      <c r="DI171" s="29"/>
      <c r="DJ171" s="29"/>
      <c r="DK171" s="28"/>
      <c r="DL171" s="28"/>
      <c r="DM171" s="29">
        <f>DM172+DM173</f>
        <v>634.4</v>
      </c>
      <c r="DN171" s="29">
        <f>DN172+DN173</f>
        <v>437.34532999999999</v>
      </c>
      <c r="DO171" s="28">
        <f>DN171/DM171*100</f>
        <v>68.938418978562424</v>
      </c>
      <c r="DP171" s="28"/>
      <c r="DQ171" s="29"/>
      <c r="DR171" s="29"/>
      <c r="DS171" s="28"/>
      <c r="DT171" s="28"/>
      <c r="DU171" s="29"/>
      <c r="DV171" s="29"/>
      <c r="DW171" s="28"/>
      <c r="DX171" s="28"/>
      <c r="DY171" s="29">
        <f>DY172+DY173</f>
        <v>0</v>
      </c>
      <c r="DZ171" s="29">
        <f>DZ172+DZ173</f>
        <v>0</v>
      </c>
      <c r="EA171" s="28"/>
      <c r="EB171" s="28"/>
      <c r="EC171" s="29"/>
      <c r="ED171" s="29"/>
      <c r="EE171" s="28"/>
      <c r="EF171" s="29">
        <f>EF172+EF173</f>
        <v>1750</v>
      </c>
      <c r="EG171" s="29">
        <f>EG172+EG173</f>
        <v>1750</v>
      </c>
      <c r="EH171" s="29">
        <f>EH172+EH173</f>
        <v>1750</v>
      </c>
      <c r="EI171" s="28">
        <f>EH171/EG171*100</f>
        <v>100</v>
      </c>
      <c r="EJ171" s="29"/>
      <c r="EK171" s="29">
        <f>EK172+EK173</f>
        <v>2000</v>
      </c>
      <c r="EL171" s="29">
        <f>EL172+EL173</f>
        <v>2000</v>
      </c>
      <c r="EM171" s="28">
        <f>EL171/EK171*100</f>
        <v>100</v>
      </c>
      <c r="EN171" s="29"/>
      <c r="EO171" s="29">
        <f>EO172+EO173</f>
        <v>0</v>
      </c>
      <c r="EP171" s="29">
        <f>EP172+EP173</f>
        <v>0</v>
      </c>
      <c r="EQ171" s="28"/>
      <c r="ER171" s="28"/>
      <c r="ES171" s="29">
        <f>ES172+ES173</f>
        <v>0</v>
      </c>
      <c r="ET171" s="29">
        <f>ET172+ET173</f>
        <v>0</v>
      </c>
      <c r="EU171" s="28"/>
      <c r="EV171" s="28"/>
      <c r="EW171" s="29">
        <f>EW172+EW173</f>
        <v>0</v>
      </c>
      <c r="EX171" s="29">
        <f>EX172+EX173</f>
        <v>0</v>
      </c>
      <c r="EY171" s="28"/>
      <c r="EZ171" s="28"/>
      <c r="FA171" s="29">
        <f>FA172+FA173</f>
        <v>4554</v>
      </c>
      <c r="FB171" s="29">
        <f>FB172+FB173</f>
        <v>3301.65</v>
      </c>
      <c r="FC171" s="28">
        <f>FB171/FA171*100</f>
        <v>72.5</v>
      </c>
      <c r="FD171" s="28"/>
      <c r="FE171" s="29">
        <f>FE172+FE173</f>
        <v>0</v>
      </c>
      <c r="FF171" s="29">
        <f>FF172+FF173</f>
        <v>0</v>
      </c>
      <c r="FG171" s="28"/>
      <c r="FH171" s="29"/>
      <c r="FI171" s="29">
        <f>FI172+FI173</f>
        <v>2715.5</v>
      </c>
      <c r="FJ171" s="29">
        <f>FJ172+FJ173</f>
        <v>1833.87185</v>
      </c>
      <c r="FK171" s="28">
        <f>FJ171/FI171*100</f>
        <v>67.533487387221498</v>
      </c>
      <c r="FL171" s="29"/>
      <c r="FM171" s="29">
        <f>FM172+FM173</f>
        <v>0</v>
      </c>
      <c r="FN171" s="29">
        <f>FN172+FN173</f>
        <v>0</v>
      </c>
      <c r="FO171" s="28"/>
      <c r="FP171" s="29"/>
      <c r="FQ171" s="29">
        <f>FQ172+FQ173</f>
        <v>0</v>
      </c>
      <c r="FR171" s="29">
        <f>FR172+FR173</f>
        <v>0</v>
      </c>
      <c r="FS171" s="28"/>
      <c r="FT171" s="29"/>
      <c r="FU171" s="29">
        <f>FU172+FU173</f>
        <v>80</v>
      </c>
      <c r="FV171" s="29">
        <f>FV172+FV173</f>
        <v>80</v>
      </c>
      <c r="FW171" s="28">
        <f t="shared" si="234"/>
        <v>100</v>
      </c>
      <c r="FX171" s="29"/>
      <c r="FY171" s="29"/>
      <c r="FZ171" s="29"/>
      <c r="GA171" s="28"/>
      <c r="GB171" s="29"/>
      <c r="GC171" s="29"/>
      <c r="GD171" s="29"/>
      <c r="GE171" s="28"/>
      <c r="GF171" s="29"/>
      <c r="GG171" s="29">
        <f>GG172+GG173</f>
        <v>0</v>
      </c>
      <c r="GH171" s="29">
        <f>GH172+GH173</f>
        <v>0</v>
      </c>
      <c r="GI171" s="28"/>
      <c r="GJ171" s="29"/>
      <c r="GK171" s="29">
        <f>GK172+GK173</f>
        <v>0</v>
      </c>
      <c r="GL171" s="29">
        <f>GL172+GL173</f>
        <v>0</v>
      </c>
      <c r="GM171" s="28"/>
      <c r="GN171" s="29"/>
      <c r="GO171" s="29"/>
      <c r="GP171" s="29"/>
      <c r="GQ171" s="28"/>
      <c r="GR171" s="29"/>
      <c r="GS171" s="29">
        <f>GS172+GS173</f>
        <v>0</v>
      </c>
      <c r="GT171" s="29">
        <f>GT172+GT173</f>
        <v>0</v>
      </c>
      <c r="GU171" s="28"/>
      <c r="GV171" s="29"/>
      <c r="GW171" s="29">
        <f>GW172+GW173</f>
        <v>30000</v>
      </c>
      <c r="GX171" s="29">
        <f>GX172+GX173</f>
        <v>15192.912339999999</v>
      </c>
      <c r="GY171" s="28">
        <f t="shared" ref="GY171:GY212" si="278">GX171/GW171*100</f>
        <v>50.643041133333334</v>
      </c>
      <c r="GZ171" s="29"/>
      <c r="HA171" s="29">
        <f>HA172+HA173</f>
        <v>10000</v>
      </c>
      <c r="HB171" s="29">
        <f>HB172+HB173</f>
        <v>7316.4992499999998</v>
      </c>
      <c r="HC171" s="28">
        <f t="shared" ref="HC171:HC179" si="279">HB171/HA171*100</f>
        <v>73.164992499999997</v>
      </c>
      <c r="HD171" s="29"/>
      <c r="HE171" s="29">
        <f>HE172+HE173</f>
        <v>0</v>
      </c>
      <c r="HF171" s="29">
        <f>HF172+HF173</f>
        <v>0</v>
      </c>
      <c r="HG171" s="28"/>
      <c r="HH171" s="29"/>
      <c r="HI171" s="29">
        <f>HI172+HI173</f>
        <v>0</v>
      </c>
      <c r="HJ171" s="29">
        <f>HJ172+HJ173</f>
        <v>0</v>
      </c>
      <c r="HK171" s="28"/>
      <c r="HL171" s="29"/>
      <c r="HM171" s="29">
        <f>HM172+HM173</f>
        <v>0</v>
      </c>
      <c r="HN171" s="29">
        <f>HN172+HN173</f>
        <v>0</v>
      </c>
      <c r="HO171" s="28"/>
      <c r="HP171" s="29"/>
      <c r="HQ171" s="29">
        <f>HQ172+HQ173</f>
        <v>0</v>
      </c>
      <c r="HR171" s="29">
        <f>HR172+HR173</f>
        <v>0</v>
      </c>
      <c r="HS171" s="28"/>
      <c r="HT171" s="29"/>
      <c r="HU171" s="29">
        <f>HU172+HU173</f>
        <v>0</v>
      </c>
      <c r="HV171" s="29">
        <f>HV172+HV173</f>
        <v>0</v>
      </c>
      <c r="HW171" s="28"/>
      <c r="HX171" s="29"/>
      <c r="HY171" s="29">
        <f>HY172+HY173</f>
        <v>0</v>
      </c>
      <c r="HZ171" s="29">
        <f>HZ172+HZ173</f>
        <v>0</v>
      </c>
      <c r="IA171" s="28"/>
      <c r="IB171" s="29"/>
      <c r="IC171" s="29">
        <f>IC172+IC173</f>
        <v>1668</v>
      </c>
      <c r="ID171" s="29">
        <f>ID172+ID173</f>
        <v>1244.5975100000001</v>
      </c>
      <c r="IE171" s="28">
        <f>ID171/IC171*100</f>
        <v>74.616157673860911</v>
      </c>
      <c r="IF171" s="29"/>
      <c r="IG171" s="29">
        <f>IG172+IG173</f>
        <v>0</v>
      </c>
      <c r="IH171" s="29">
        <f>IH172+IH173</f>
        <v>0</v>
      </c>
      <c r="II171" s="28"/>
      <c r="IJ171" s="29"/>
      <c r="IK171" s="29">
        <f>IK172+IK173</f>
        <v>0</v>
      </c>
      <c r="IL171" s="29">
        <f>IL172+IL173</f>
        <v>0</v>
      </c>
      <c r="IM171" s="28"/>
      <c r="IN171" s="29"/>
      <c r="IO171" s="29">
        <f>IO172+IO173</f>
        <v>0</v>
      </c>
      <c r="IP171" s="29">
        <f>IP172+IP173</f>
        <v>0</v>
      </c>
      <c r="IQ171" s="28"/>
      <c r="IR171" s="29"/>
      <c r="IS171" s="29">
        <f>IS172+IS173</f>
        <v>0</v>
      </c>
      <c r="IT171" s="29">
        <f>IT172+IT173</f>
        <v>0</v>
      </c>
      <c r="IU171" s="28"/>
      <c r="IV171" s="29"/>
      <c r="IW171" s="29">
        <f>IW172+IW173</f>
        <v>0</v>
      </c>
      <c r="IX171" s="29">
        <f>IX172+IX173</f>
        <v>0</v>
      </c>
      <c r="IY171" s="28"/>
      <c r="IZ171" s="29"/>
      <c r="JA171" s="29">
        <f>JA172+JA173</f>
        <v>0</v>
      </c>
      <c r="JB171" s="29">
        <f>JB172+JB173</f>
        <v>0</v>
      </c>
      <c r="JC171" s="28"/>
      <c r="JD171" s="29"/>
      <c r="JE171" s="29">
        <f>JE172+JE173</f>
        <v>468.8</v>
      </c>
      <c r="JF171" s="29">
        <f>JF172+JF173</f>
        <v>150.47144</v>
      </c>
      <c r="JG171" s="28">
        <f t="shared" ref="JG171:JG172" si="280">JF171/JE171*100</f>
        <v>32.097150170648462</v>
      </c>
      <c r="JH171" s="29"/>
      <c r="JI171" s="29">
        <f>JI172+JI173</f>
        <v>0</v>
      </c>
      <c r="JJ171" s="29">
        <f>JJ172+JJ173</f>
        <v>0</v>
      </c>
      <c r="JK171" s="28"/>
      <c r="JL171" s="29"/>
      <c r="JM171" s="29">
        <f>JM172+JM173</f>
        <v>0</v>
      </c>
      <c r="JN171" s="29">
        <f>JN172+JN173</f>
        <v>0</v>
      </c>
      <c r="JO171" s="28"/>
      <c r="JP171" s="29"/>
      <c r="JQ171" s="29">
        <f>JQ172+JQ173</f>
        <v>0</v>
      </c>
      <c r="JR171" s="29">
        <f>JR172+JR173</f>
        <v>0</v>
      </c>
      <c r="JS171" s="28"/>
      <c r="JT171" s="29"/>
      <c r="JU171" s="29">
        <f>JU172+JU173</f>
        <v>0</v>
      </c>
      <c r="JV171" s="29">
        <f>JV172+JV173</f>
        <v>0</v>
      </c>
      <c r="JW171" s="28"/>
      <c r="JX171" s="29"/>
      <c r="JY171" s="29">
        <f>JY172+JY173</f>
        <v>0</v>
      </c>
      <c r="JZ171" s="29">
        <f>JZ172+JZ173</f>
        <v>0</v>
      </c>
      <c r="KA171" s="28"/>
      <c r="KB171" s="29"/>
      <c r="KC171" s="29">
        <f>KC172+KC173</f>
        <v>494.6</v>
      </c>
      <c r="KD171" s="29">
        <f>KD172+KD173</f>
        <v>0</v>
      </c>
      <c r="KE171" s="28"/>
      <c r="KF171" s="29"/>
      <c r="KG171" s="29"/>
      <c r="KH171" s="29"/>
      <c r="KI171" s="28"/>
      <c r="KJ171" s="29"/>
      <c r="KK171" s="29">
        <f>KK172+KK173</f>
        <v>0</v>
      </c>
      <c r="KL171" s="29">
        <f>KL172+KL173</f>
        <v>0</v>
      </c>
      <c r="KM171" s="28"/>
      <c r="KN171" s="29"/>
      <c r="KO171" s="29"/>
      <c r="KP171" s="29">
        <f>KP172+KP173</f>
        <v>0</v>
      </c>
      <c r="KQ171" s="28"/>
      <c r="KR171" s="29"/>
      <c r="KS171" s="29">
        <f>KS172+KS173</f>
        <v>0</v>
      </c>
      <c r="KT171" s="29">
        <f>KT172+KT173</f>
        <v>0</v>
      </c>
      <c r="KU171" s="28"/>
      <c r="KV171" s="29"/>
      <c r="KW171" s="29">
        <f>KW172+KW173</f>
        <v>149.66</v>
      </c>
      <c r="KX171" s="29">
        <f>KX172+KX173</f>
        <v>149.66</v>
      </c>
      <c r="KY171" s="28">
        <f t="shared" si="274"/>
        <v>100</v>
      </c>
      <c r="KZ171" s="29"/>
      <c r="LA171" s="29"/>
      <c r="LB171" s="29">
        <f>LB172+LB173</f>
        <v>0</v>
      </c>
      <c r="LC171" s="28"/>
      <c r="LD171" s="29"/>
      <c r="LE171" s="29"/>
      <c r="LF171" s="29"/>
      <c r="LG171" s="28"/>
      <c r="LH171" s="29"/>
      <c r="LI171" s="29">
        <f>LI172+LI173</f>
        <v>450</v>
      </c>
      <c r="LJ171" s="29">
        <f>LJ172+LJ173</f>
        <v>450</v>
      </c>
      <c r="LK171" s="28">
        <f t="shared" ref="LK171:LK173" si="281">LJ171/LI171*100</f>
        <v>100</v>
      </c>
      <c r="LL171" s="29"/>
      <c r="LM171" s="29">
        <f>LM172+LM173</f>
        <v>0</v>
      </c>
      <c r="LN171" s="29">
        <f>LN172+LN173</f>
        <v>0</v>
      </c>
      <c r="LO171" s="28"/>
      <c r="LP171" s="29"/>
      <c r="LQ171" s="29">
        <f>LQ172+LQ173</f>
        <v>0</v>
      </c>
      <c r="LR171" s="29">
        <f>LR172+LR173</f>
        <v>0</v>
      </c>
      <c r="LS171" s="28"/>
      <c r="LT171" s="29"/>
      <c r="LU171" s="29">
        <f>LU172+LU173</f>
        <v>0</v>
      </c>
      <c r="LV171" s="29">
        <f>LV172+LV173</f>
        <v>0</v>
      </c>
      <c r="LW171" s="28"/>
      <c r="LX171" s="29"/>
      <c r="LY171" s="29">
        <f>LY172+LY173</f>
        <v>0</v>
      </c>
      <c r="LZ171" s="29">
        <f>LZ172+LZ173</f>
        <v>0</v>
      </c>
      <c r="MA171" s="28"/>
    </row>
    <row r="172" spans="1:339" ht="31.5" x14ac:dyDescent="0.25">
      <c r="A172" s="22" t="s">
        <v>229</v>
      </c>
      <c r="B172" s="30">
        <f t="shared" si="238"/>
        <v>12950.6</v>
      </c>
      <c r="C172" s="30">
        <f t="shared" si="229"/>
        <v>25215.559999999998</v>
      </c>
      <c r="D172" s="30">
        <f t="shared" si="248"/>
        <v>24985.899999999998</v>
      </c>
      <c r="E172" s="30">
        <f t="shared" si="239"/>
        <v>229.66</v>
      </c>
      <c r="F172" s="30">
        <f t="shared" si="230"/>
        <v>19315.433090000002</v>
      </c>
      <c r="G172" s="27">
        <f t="shared" si="258"/>
        <v>76.60124577840034</v>
      </c>
      <c r="H172" s="27"/>
      <c r="I172" s="27"/>
      <c r="J172" s="27"/>
      <c r="K172" s="27"/>
      <c r="L172" s="27">
        <v>980.6</v>
      </c>
      <c r="M172" s="27">
        <v>980.6</v>
      </c>
      <c r="N172" s="27">
        <v>980.6</v>
      </c>
      <c r="O172" s="26">
        <f>N172/M172*100</f>
        <v>100</v>
      </c>
      <c r="P172" s="27">
        <v>1301</v>
      </c>
      <c r="Q172" s="246">
        <v>1301</v>
      </c>
      <c r="R172" s="246">
        <v>1040.8</v>
      </c>
      <c r="S172" s="26">
        <f>R172/Q172*100</f>
        <v>80</v>
      </c>
      <c r="T172" s="254">
        <v>4629</v>
      </c>
      <c r="U172" s="284">
        <v>4629</v>
      </c>
      <c r="V172" s="284">
        <v>3681.8992200000002</v>
      </c>
      <c r="W172" s="26">
        <f>V172/U172*100</f>
        <v>79.539840570317565</v>
      </c>
      <c r="X172" s="292">
        <v>1494</v>
      </c>
      <c r="Y172" s="319">
        <v>1494</v>
      </c>
      <c r="Z172" s="319">
        <v>1073.4165</v>
      </c>
      <c r="AA172" s="26">
        <f>Z172/Y172*100</f>
        <v>71.848493975903622</v>
      </c>
      <c r="AB172" s="163"/>
      <c r="AC172" s="163"/>
      <c r="AD172" s="163"/>
      <c r="AE172" s="26"/>
      <c r="AF172" s="26"/>
      <c r="AG172" s="27"/>
      <c r="AH172" s="27"/>
      <c r="AI172" s="26"/>
      <c r="AJ172" s="27"/>
      <c r="AK172" s="27"/>
      <c r="AL172" s="27"/>
      <c r="AM172" s="26"/>
      <c r="AN172" s="326"/>
      <c r="AO172" s="326">
        <v>1500</v>
      </c>
      <c r="AP172" s="326">
        <v>1500</v>
      </c>
      <c r="AQ172" s="26">
        <f>AP172/AO172*100</f>
        <v>100</v>
      </c>
      <c r="AR172" s="26"/>
      <c r="AS172" s="326"/>
      <c r="AT172" s="326"/>
      <c r="AU172" s="26"/>
      <c r="AV172" s="26"/>
      <c r="AW172" s="326"/>
      <c r="AX172" s="326"/>
      <c r="AY172" s="26"/>
      <c r="AZ172" s="26"/>
      <c r="BA172" s="326"/>
      <c r="BB172" s="167"/>
      <c r="BC172" s="26"/>
      <c r="BD172" s="26"/>
      <c r="BE172" s="326"/>
      <c r="BF172" s="326"/>
      <c r="BG172" s="26"/>
      <c r="BH172" s="326"/>
      <c r="BI172" s="326"/>
      <c r="BJ172" s="326"/>
      <c r="BK172" s="26"/>
      <c r="BL172" s="326">
        <v>2796</v>
      </c>
      <c r="BM172" s="326">
        <v>2796</v>
      </c>
      <c r="BN172" s="326">
        <v>2091.1212399999999</v>
      </c>
      <c r="BO172" s="26">
        <f>BN172/BM172*100</f>
        <v>74.789743919885552</v>
      </c>
      <c r="BP172" s="26"/>
      <c r="BQ172" s="326"/>
      <c r="BR172" s="326"/>
      <c r="BS172" s="26"/>
      <c r="BT172" s="26"/>
      <c r="BU172" s="326"/>
      <c r="BV172" s="326"/>
      <c r="BW172" s="26"/>
      <c r="BX172" s="26"/>
      <c r="BY172" s="326"/>
      <c r="BZ172" s="326"/>
      <c r="CA172" s="26"/>
      <c r="CB172" s="26"/>
      <c r="CC172" s="326"/>
      <c r="CD172" s="326"/>
      <c r="CE172" s="26"/>
      <c r="CF172" s="26"/>
      <c r="CG172" s="326"/>
      <c r="CH172" s="326"/>
      <c r="CI172" s="26"/>
      <c r="CJ172" s="163"/>
      <c r="CK172" s="163"/>
      <c r="CL172" s="163"/>
      <c r="CM172" s="26"/>
      <c r="CN172" s="26"/>
      <c r="CO172" s="326"/>
      <c r="CP172" s="326"/>
      <c r="CQ172" s="26"/>
      <c r="CR172" s="26"/>
      <c r="CS172" s="326"/>
      <c r="CT172" s="326"/>
      <c r="CU172" s="326"/>
      <c r="CV172" s="326"/>
      <c r="CW172" s="326"/>
      <c r="CX172" s="326"/>
      <c r="CY172" s="26"/>
      <c r="CZ172" s="26"/>
      <c r="DA172" s="326"/>
      <c r="DB172" s="326"/>
      <c r="DC172" s="26"/>
      <c r="DD172" s="26"/>
      <c r="DE172" s="326"/>
      <c r="DF172" s="326"/>
      <c r="DG172" s="26"/>
      <c r="DH172" s="26"/>
      <c r="DI172" s="326"/>
      <c r="DJ172" s="326"/>
      <c r="DK172" s="26"/>
      <c r="DL172" s="26"/>
      <c r="DM172" s="326">
        <v>634.4</v>
      </c>
      <c r="DN172" s="326">
        <v>437.34532999999999</v>
      </c>
      <c r="DO172" s="26">
        <f>DN172/DM172*100</f>
        <v>68.938418978562424</v>
      </c>
      <c r="DP172" s="26"/>
      <c r="DQ172" s="326"/>
      <c r="DR172" s="326"/>
      <c r="DS172" s="26"/>
      <c r="DT172" s="26"/>
      <c r="DU172" s="326"/>
      <c r="DV172" s="326"/>
      <c r="DW172" s="26"/>
      <c r="DX172" s="26"/>
      <c r="DY172" s="326"/>
      <c r="DZ172" s="326"/>
      <c r="EA172" s="26"/>
      <c r="EB172" s="26"/>
      <c r="EC172" s="326"/>
      <c r="ED172" s="326"/>
      <c r="EE172" s="26"/>
      <c r="EF172" s="326">
        <v>1750</v>
      </c>
      <c r="EG172" s="326">
        <v>1750</v>
      </c>
      <c r="EH172" s="326">
        <v>1750</v>
      </c>
      <c r="EI172" s="26">
        <f>EH172/EG172*100</f>
        <v>100</v>
      </c>
      <c r="EJ172" s="326"/>
      <c r="EK172" s="326"/>
      <c r="EL172" s="326"/>
      <c r="EM172" s="26"/>
      <c r="EN172" s="326"/>
      <c r="EO172" s="326"/>
      <c r="EP172" s="326"/>
      <c r="EQ172" s="26"/>
      <c r="ER172" s="26"/>
      <c r="ES172" s="326"/>
      <c r="ET172" s="326"/>
      <c r="EU172" s="26"/>
      <c r="EV172" s="26"/>
      <c r="EW172" s="326"/>
      <c r="EX172" s="326"/>
      <c r="EY172" s="26"/>
      <c r="EZ172" s="26"/>
      <c r="FA172" s="326">
        <v>4554</v>
      </c>
      <c r="FB172" s="326">
        <v>3301.65</v>
      </c>
      <c r="FC172" s="26">
        <f>FB172/FA172*100</f>
        <v>72.5</v>
      </c>
      <c r="FD172" s="26"/>
      <c r="FE172" s="326"/>
      <c r="FF172" s="326"/>
      <c r="FG172" s="26"/>
      <c r="FH172" s="326"/>
      <c r="FI172" s="326">
        <v>2715.5</v>
      </c>
      <c r="FJ172" s="326">
        <v>1833.87185</v>
      </c>
      <c r="FK172" s="26">
        <f>FJ172/FI172*100</f>
        <v>67.533487387221498</v>
      </c>
      <c r="FL172" s="326"/>
      <c r="FM172" s="326"/>
      <c r="FN172" s="326">
        <v>0</v>
      </c>
      <c r="FO172" s="26"/>
      <c r="FP172" s="326"/>
      <c r="FQ172" s="326"/>
      <c r="FR172" s="326"/>
      <c r="FS172" s="26"/>
      <c r="FT172" s="326"/>
      <c r="FU172" s="326">
        <v>80</v>
      </c>
      <c r="FV172" s="326">
        <v>80</v>
      </c>
      <c r="FW172" s="26">
        <f t="shared" si="234"/>
        <v>100</v>
      </c>
      <c r="FX172" s="326"/>
      <c r="FY172" s="326"/>
      <c r="FZ172" s="326"/>
      <c r="GA172" s="26"/>
      <c r="GB172" s="326"/>
      <c r="GC172" s="326"/>
      <c r="GD172" s="326"/>
      <c r="GE172" s="26"/>
      <c r="GF172" s="326"/>
      <c r="GG172" s="326"/>
      <c r="GH172" s="326"/>
      <c r="GI172" s="26"/>
      <c r="GJ172" s="326"/>
      <c r="GK172" s="326"/>
      <c r="GL172" s="326"/>
      <c r="GM172" s="26"/>
      <c r="GN172" s="326"/>
      <c r="GO172" s="326"/>
      <c r="GP172" s="326"/>
      <c r="GQ172" s="26"/>
      <c r="GR172" s="326"/>
      <c r="GS172" s="326"/>
      <c r="GT172" s="326"/>
      <c r="GU172" s="26"/>
      <c r="GV172" s="326"/>
      <c r="GW172" s="326"/>
      <c r="GX172" s="326"/>
      <c r="GY172" s="26"/>
      <c r="GZ172" s="326"/>
      <c r="HA172" s="326"/>
      <c r="HB172" s="326"/>
      <c r="HC172" s="26"/>
      <c r="HD172" s="326"/>
      <c r="HE172" s="326"/>
      <c r="HF172" s="326"/>
      <c r="HG172" s="26"/>
      <c r="HH172" s="326"/>
      <c r="HI172" s="326"/>
      <c r="HJ172" s="326"/>
      <c r="HK172" s="26"/>
      <c r="HL172" s="326"/>
      <c r="HM172" s="326"/>
      <c r="HN172" s="326"/>
      <c r="HO172" s="26"/>
      <c r="HP172" s="326"/>
      <c r="HQ172" s="326"/>
      <c r="HR172" s="326"/>
      <c r="HS172" s="26"/>
      <c r="HT172" s="326"/>
      <c r="HU172" s="326"/>
      <c r="HV172" s="326"/>
      <c r="HW172" s="26"/>
      <c r="HX172" s="326"/>
      <c r="HY172" s="326"/>
      <c r="HZ172" s="326"/>
      <c r="IA172" s="26"/>
      <c r="IB172" s="326"/>
      <c r="IC172" s="326">
        <v>1668</v>
      </c>
      <c r="ID172" s="326">
        <v>1244.5975100000001</v>
      </c>
      <c r="IE172" s="26">
        <f>ID172/IC172*100</f>
        <v>74.616157673860911</v>
      </c>
      <c r="IF172" s="326"/>
      <c r="IG172" s="326"/>
      <c r="IH172" s="326"/>
      <c r="II172" s="26"/>
      <c r="IJ172" s="326"/>
      <c r="IK172" s="326"/>
      <c r="IL172" s="326"/>
      <c r="IM172" s="26"/>
      <c r="IN172" s="326"/>
      <c r="IO172" s="326"/>
      <c r="IP172" s="326"/>
      <c r="IQ172" s="26"/>
      <c r="IR172" s="326"/>
      <c r="IS172" s="326"/>
      <c r="IT172" s="326"/>
      <c r="IU172" s="26"/>
      <c r="IV172" s="326"/>
      <c r="IW172" s="326"/>
      <c r="IX172" s="326"/>
      <c r="IY172" s="26"/>
      <c r="IZ172" s="326"/>
      <c r="JA172" s="326"/>
      <c r="JB172" s="326"/>
      <c r="JC172" s="26"/>
      <c r="JD172" s="326"/>
      <c r="JE172" s="326">
        <v>468.8</v>
      </c>
      <c r="JF172" s="326">
        <v>150.47144</v>
      </c>
      <c r="JG172" s="26">
        <f t="shared" si="280"/>
        <v>32.097150170648462</v>
      </c>
      <c r="JH172" s="326"/>
      <c r="JI172" s="326"/>
      <c r="JJ172" s="326"/>
      <c r="JK172" s="26"/>
      <c r="JL172" s="326"/>
      <c r="JM172" s="326"/>
      <c r="JN172" s="326"/>
      <c r="JO172" s="26"/>
      <c r="JP172" s="326"/>
      <c r="JQ172" s="326"/>
      <c r="JR172" s="326"/>
      <c r="JS172" s="26"/>
      <c r="JT172" s="326"/>
      <c r="JU172" s="326"/>
      <c r="JV172" s="326"/>
      <c r="JW172" s="26"/>
      <c r="JX172" s="326"/>
      <c r="JY172" s="326"/>
      <c r="JZ172" s="326"/>
      <c r="KA172" s="26"/>
      <c r="KB172" s="326"/>
      <c r="KC172" s="326">
        <v>494.6</v>
      </c>
      <c r="KD172" s="326"/>
      <c r="KE172" s="26"/>
      <c r="KF172" s="326"/>
      <c r="KG172" s="326"/>
      <c r="KH172" s="326"/>
      <c r="KI172" s="26"/>
      <c r="KJ172" s="326"/>
      <c r="KK172" s="326"/>
      <c r="KL172" s="326"/>
      <c r="KM172" s="26"/>
      <c r="KN172" s="326"/>
      <c r="KO172" s="326"/>
      <c r="KP172" s="326"/>
      <c r="KQ172" s="26"/>
      <c r="KR172" s="326"/>
      <c r="KS172" s="326"/>
      <c r="KT172" s="326"/>
      <c r="KU172" s="26"/>
      <c r="KV172" s="326"/>
      <c r="KW172" s="326">
        <v>149.66</v>
      </c>
      <c r="KX172" s="326">
        <v>149.66</v>
      </c>
      <c r="KY172" s="26">
        <f t="shared" si="274"/>
        <v>100</v>
      </c>
      <c r="KZ172" s="326"/>
      <c r="LA172" s="326"/>
      <c r="LB172" s="326"/>
      <c r="LC172" s="26"/>
      <c r="LD172" s="326"/>
      <c r="LE172" s="326"/>
      <c r="LF172" s="326"/>
      <c r="LG172" s="26"/>
      <c r="LH172" s="326"/>
      <c r="LI172" s="326"/>
      <c r="LJ172" s="326"/>
      <c r="LK172" s="26"/>
      <c r="LL172" s="326"/>
      <c r="LM172" s="326"/>
      <c r="LN172" s="326"/>
      <c r="LO172" s="26"/>
      <c r="LP172" s="326"/>
      <c r="LQ172" s="326"/>
      <c r="LR172" s="326"/>
      <c r="LS172" s="26"/>
      <c r="LT172" s="326"/>
      <c r="LU172" s="326"/>
      <c r="LV172" s="326"/>
      <c r="LW172" s="26"/>
      <c r="LX172" s="326"/>
      <c r="LY172" s="326"/>
      <c r="LZ172" s="326"/>
      <c r="MA172" s="26"/>
    </row>
    <row r="173" spans="1:339" ht="15.75" x14ac:dyDescent="0.25">
      <c r="A173" s="22" t="s">
        <v>302</v>
      </c>
      <c r="B173" s="30">
        <f t="shared" si="238"/>
        <v>0</v>
      </c>
      <c r="C173" s="30">
        <f t="shared" si="229"/>
        <v>42450</v>
      </c>
      <c r="D173" s="30">
        <f t="shared" si="248"/>
        <v>42000</v>
      </c>
      <c r="E173" s="30">
        <f t="shared" si="239"/>
        <v>450</v>
      </c>
      <c r="F173" s="30">
        <f t="shared" si="230"/>
        <v>24959.41159</v>
      </c>
      <c r="G173" s="27">
        <f t="shared" si="258"/>
        <v>58.797200447585396</v>
      </c>
      <c r="H173" s="30"/>
      <c r="I173" s="30"/>
      <c r="J173" s="30"/>
      <c r="K173" s="30"/>
      <c r="L173" s="111"/>
      <c r="M173" s="111"/>
      <c r="N173" s="111"/>
      <c r="O173" s="111"/>
      <c r="P173" s="111"/>
      <c r="Q173" s="111"/>
      <c r="R173" s="111"/>
      <c r="S173" s="26"/>
      <c r="T173" s="81"/>
      <c r="U173" s="81"/>
      <c r="V173" s="81"/>
      <c r="W173" s="26"/>
      <c r="X173" s="81"/>
      <c r="Y173" s="81"/>
      <c r="Z173" s="81"/>
      <c r="AA173" s="26"/>
      <c r="AB173" s="81"/>
      <c r="AC173" s="81"/>
      <c r="AD173" s="81"/>
      <c r="AE173" s="26"/>
      <c r="AF173" s="26"/>
      <c r="AG173" s="111"/>
      <c r="AH173" s="111"/>
      <c r="AI173" s="111"/>
      <c r="AJ173" s="111"/>
      <c r="AK173" s="111"/>
      <c r="AL173" s="111"/>
      <c r="AM173" s="111"/>
      <c r="AN173" s="81"/>
      <c r="AO173" s="81"/>
      <c r="AP173" s="81"/>
      <c r="AQ173" s="26"/>
      <c r="AR173" s="26"/>
      <c r="AS173" s="81"/>
      <c r="AT173" s="81"/>
      <c r="AU173" s="26"/>
      <c r="AV173" s="26"/>
      <c r="AW173" s="81"/>
      <c r="AX173" s="81"/>
      <c r="AY173" s="26"/>
      <c r="AZ173" s="26"/>
      <c r="BA173" s="81"/>
      <c r="BB173" s="81"/>
      <c r="BC173" s="26"/>
      <c r="BD173" s="26"/>
      <c r="BE173" s="81"/>
      <c r="BF173" s="81"/>
      <c r="BG173" s="26"/>
      <c r="BH173" s="81"/>
      <c r="BI173" s="81"/>
      <c r="BJ173" s="81"/>
      <c r="BK173" s="26"/>
      <c r="BL173" s="81"/>
      <c r="BM173" s="81"/>
      <c r="BN173" s="81"/>
      <c r="BO173" s="26"/>
      <c r="BP173" s="26"/>
      <c r="BQ173" s="81"/>
      <c r="BR173" s="81"/>
      <c r="BS173" s="26"/>
      <c r="BT173" s="26"/>
      <c r="BU173" s="81"/>
      <c r="BV173" s="81"/>
      <c r="BW173" s="26"/>
      <c r="BX173" s="26"/>
      <c r="BY173" s="81"/>
      <c r="BZ173" s="81"/>
      <c r="CA173" s="26"/>
      <c r="CB173" s="26"/>
      <c r="CC173" s="81"/>
      <c r="CD173" s="81"/>
      <c r="CE173" s="26"/>
      <c r="CF173" s="26"/>
      <c r="CG173" s="81"/>
      <c r="CH173" s="81"/>
      <c r="CI173" s="26"/>
      <c r="CJ173" s="81"/>
      <c r="CK173" s="81"/>
      <c r="CL173" s="81"/>
      <c r="CM173" s="26"/>
      <c r="CN173" s="26"/>
      <c r="CO173" s="326"/>
      <c r="CP173" s="326"/>
      <c r="CQ173" s="26"/>
      <c r="CR173" s="26"/>
      <c r="CS173" s="326"/>
      <c r="CT173" s="81"/>
      <c r="CU173" s="326"/>
      <c r="CV173" s="326"/>
      <c r="CW173" s="81"/>
      <c r="CX173" s="81"/>
      <c r="CY173" s="26"/>
      <c r="CZ173" s="26"/>
      <c r="DA173" s="81"/>
      <c r="DB173" s="81"/>
      <c r="DC173" s="26"/>
      <c r="DD173" s="26"/>
      <c r="DE173" s="326"/>
      <c r="DF173" s="326"/>
      <c r="DG173" s="26"/>
      <c r="DH173" s="26"/>
      <c r="DI173" s="326"/>
      <c r="DJ173" s="326"/>
      <c r="DK173" s="26"/>
      <c r="DL173" s="26"/>
      <c r="DM173" s="326"/>
      <c r="DN173" s="326"/>
      <c r="DO173" s="26"/>
      <c r="DP173" s="26"/>
      <c r="DQ173" s="326"/>
      <c r="DR173" s="326"/>
      <c r="DS173" s="26"/>
      <c r="DT173" s="26"/>
      <c r="DU173" s="326"/>
      <c r="DV173" s="326"/>
      <c r="DW173" s="26"/>
      <c r="DX173" s="26"/>
      <c r="DY173" s="326"/>
      <c r="DZ173" s="326"/>
      <c r="EA173" s="26"/>
      <c r="EB173" s="26"/>
      <c r="EC173" s="326"/>
      <c r="ED173" s="326"/>
      <c r="EE173" s="26"/>
      <c r="EF173" s="326"/>
      <c r="EG173" s="326"/>
      <c r="EH173" s="326"/>
      <c r="EI173" s="26"/>
      <c r="EJ173" s="326"/>
      <c r="EK173" s="326">
        <v>2000</v>
      </c>
      <c r="EL173" s="326">
        <v>2000</v>
      </c>
      <c r="EM173" s="26">
        <f>EL173/EK173*100</f>
        <v>100</v>
      </c>
      <c r="EN173" s="326"/>
      <c r="EO173" s="326"/>
      <c r="EP173" s="326"/>
      <c r="EQ173" s="26"/>
      <c r="ER173" s="26"/>
      <c r="ES173" s="81"/>
      <c r="ET173" s="81"/>
      <c r="EU173" s="26"/>
      <c r="EV173" s="26"/>
      <c r="EW173" s="81"/>
      <c r="EX173" s="81"/>
      <c r="EY173" s="26"/>
      <c r="EZ173" s="26"/>
      <c r="FA173" s="326"/>
      <c r="FB173" s="326"/>
      <c r="FC173" s="26"/>
      <c r="FD173" s="26"/>
      <c r="FE173" s="81"/>
      <c r="FF173" s="81"/>
      <c r="FG173" s="26"/>
      <c r="FH173" s="326"/>
      <c r="FI173" s="326"/>
      <c r="FJ173" s="326"/>
      <c r="FK173" s="26"/>
      <c r="FL173" s="326"/>
      <c r="FM173" s="326"/>
      <c r="FN173" s="326"/>
      <c r="FO173" s="26"/>
      <c r="FP173" s="326"/>
      <c r="FQ173" s="326"/>
      <c r="FR173" s="326"/>
      <c r="FS173" s="26"/>
      <c r="FT173" s="326"/>
      <c r="FU173" s="326"/>
      <c r="FV173" s="326"/>
      <c r="FW173" s="26"/>
      <c r="FX173" s="326"/>
      <c r="FY173" s="326"/>
      <c r="FZ173" s="326"/>
      <c r="GA173" s="26"/>
      <c r="GB173" s="326"/>
      <c r="GC173" s="326"/>
      <c r="GD173" s="326"/>
      <c r="GE173" s="26"/>
      <c r="GF173" s="326"/>
      <c r="GG173" s="326"/>
      <c r="GH173" s="326"/>
      <c r="GI173" s="26"/>
      <c r="GJ173" s="326"/>
      <c r="GK173" s="326"/>
      <c r="GL173" s="326"/>
      <c r="GM173" s="26"/>
      <c r="GN173" s="326"/>
      <c r="GO173" s="326"/>
      <c r="GP173" s="326"/>
      <c r="GQ173" s="26"/>
      <c r="GR173" s="326"/>
      <c r="GS173" s="326"/>
      <c r="GT173" s="326"/>
      <c r="GU173" s="26"/>
      <c r="GV173" s="326"/>
      <c r="GW173" s="326">
        <v>30000</v>
      </c>
      <c r="GX173" s="326">
        <v>15192.912339999999</v>
      </c>
      <c r="GY173" s="26">
        <f t="shared" si="278"/>
        <v>50.643041133333334</v>
      </c>
      <c r="GZ173" s="326"/>
      <c r="HA173" s="326">
        <v>10000</v>
      </c>
      <c r="HB173" s="326">
        <v>7316.4992499999998</v>
      </c>
      <c r="HC173" s="26">
        <f t="shared" si="279"/>
        <v>73.164992499999997</v>
      </c>
      <c r="HD173" s="326"/>
      <c r="HE173" s="326"/>
      <c r="HF173" s="326"/>
      <c r="HG173" s="26"/>
      <c r="HH173" s="326"/>
      <c r="HI173" s="326"/>
      <c r="HJ173" s="326"/>
      <c r="HK173" s="26"/>
      <c r="HL173" s="326"/>
      <c r="HM173" s="326"/>
      <c r="HN173" s="326"/>
      <c r="HO173" s="26"/>
      <c r="HP173" s="326"/>
      <c r="HQ173" s="326"/>
      <c r="HR173" s="326"/>
      <c r="HS173" s="26"/>
      <c r="HT173" s="326"/>
      <c r="HU173" s="326"/>
      <c r="HV173" s="326"/>
      <c r="HW173" s="26"/>
      <c r="HX173" s="326"/>
      <c r="HY173" s="326"/>
      <c r="HZ173" s="326"/>
      <c r="IA173" s="26"/>
      <c r="IB173" s="326"/>
      <c r="IC173" s="326"/>
      <c r="ID173" s="326"/>
      <c r="IE173" s="26"/>
      <c r="IF173" s="326"/>
      <c r="IG173" s="326"/>
      <c r="IH173" s="326"/>
      <c r="II173" s="26"/>
      <c r="IJ173" s="326"/>
      <c r="IK173" s="326"/>
      <c r="IL173" s="326"/>
      <c r="IM173" s="26"/>
      <c r="IN173" s="326"/>
      <c r="IO173" s="326"/>
      <c r="IP173" s="326"/>
      <c r="IQ173" s="26"/>
      <c r="IR173" s="326"/>
      <c r="IS173" s="326"/>
      <c r="IT173" s="326"/>
      <c r="IU173" s="26"/>
      <c r="IV173" s="326"/>
      <c r="IW173" s="326"/>
      <c r="IX173" s="326"/>
      <c r="IY173" s="26"/>
      <c r="IZ173" s="326"/>
      <c r="JA173" s="326"/>
      <c r="JB173" s="326"/>
      <c r="JC173" s="26"/>
      <c r="JD173" s="326"/>
      <c r="JE173" s="326"/>
      <c r="JF173" s="326"/>
      <c r="JG173" s="26"/>
      <c r="JH173" s="326"/>
      <c r="JI173" s="326"/>
      <c r="JJ173" s="326"/>
      <c r="JK173" s="26"/>
      <c r="JL173" s="326"/>
      <c r="JM173" s="326"/>
      <c r="JN173" s="326"/>
      <c r="JO173" s="26"/>
      <c r="JP173" s="326"/>
      <c r="JQ173" s="326"/>
      <c r="JR173" s="326"/>
      <c r="JS173" s="26"/>
      <c r="JT173" s="326"/>
      <c r="JU173" s="326"/>
      <c r="JV173" s="326"/>
      <c r="JW173" s="26"/>
      <c r="JX173" s="326"/>
      <c r="JY173" s="326"/>
      <c r="JZ173" s="326"/>
      <c r="KA173" s="26"/>
      <c r="KB173" s="326"/>
      <c r="KC173" s="326"/>
      <c r="KD173" s="326"/>
      <c r="KE173" s="26"/>
      <c r="KF173" s="326"/>
      <c r="KG173" s="326"/>
      <c r="KH173" s="326"/>
      <c r="KI173" s="26"/>
      <c r="KJ173" s="326"/>
      <c r="KK173" s="326"/>
      <c r="KL173" s="326"/>
      <c r="KM173" s="26"/>
      <c r="KN173" s="326"/>
      <c r="KO173" s="326"/>
      <c r="KP173" s="326"/>
      <c r="KQ173" s="26"/>
      <c r="KR173" s="326"/>
      <c r="KS173" s="326"/>
      <c r="KT173" s="326"/>
      <c r="KU173" s="26"/>
      <c r="KV173" s="326"/>
      <c r="KW173" s="326"/>
      <c r="KX173" s="326"/>
      <c r="KY173" s="26"/>
      <c r="KZ173" s="326"/>
      <c r="LA173" s="326"/>
      <c r="LB173" s="326"/>
      <c r="LC173" s="26"/>
      <c r="LD173" s="326"/>
      <c r="LE173" s="326"/>
      <c r="LF173" s="326"/>
      <c r="LG173" s="26"/>
      <c r="LH173" s="326"/>
      <c r="LI173" s="326">
        <v>450</v>
      </c>
      <c r="LJ173" s="326">
        <v>450</v>
      </c>
      <c r="LK173" s="26">
        <f t="shared" si="281"/>
        <v>100</v>
      </c>
      <c r="LL173" s="326"/>
      <c r="LM173" s="326"/>
      <c r="LN173" s="326"/>
      <c r="LO173" s="26"/>
      <c r="LP173" s="326"/>
      <c r="LQ173" s="326"/>
      <c r="LR173" s="326"/>
      <c r="LS173" s="26"/>
      <c r="LT173" s="326"/>
      <c r="LU173" s="326"/>
      <c r="LV173" s="326"/>
      <c r="LW173" s="26"/>
      <c r="LX173" s="326"/>
      <c r="LY173" s="326"/>
      <c r="LZ173" s="326"/>
      <c r="MA173" s="26"/>
    </row>
    <row r="174" spans="1:339" s="18" customFormat="1" ht="31.5" x14ac:dyDescent="0.25">
      <c r="A174" s="148" t="s">
        <v>296</v>
      </c>
      <c r="B174" s="75">
        <f t="shared" si="238"/>
        <v>9470.2099999999991</v>
      </c>
      <c r="C174" s="75">
        <f t="shared" si="229"/>
        <v>24649.470209999999</v>
      </c>
      <c r="D174" s="75">
        <f t="shared" si="248"/>
        <v>20190.41</v>
      </c>
      <c r="E174" s="75">
        <f t="shared" si="239"/>
        <v>4459.0602099999996</v>
      </c>
      <c r="F174" s="75">
        <f t="shared" si="230"/>
        <v>22664.673130000003</v>
      </c>
      <c r="G174" s="29">
        <f t="shared" si="258"/>
        <v>91.947911808689554</v>
      </c>
      <c r="H174" s="29">
        <f>H175+H178</f>
        <v>4091.41</v>
      </c>
      <c r="I174" s="29">
        <f>I175+I178</f>
        <v>4091.41</v>
      </c>
      <c r="J174" s="29">
        <f>J175+J178</f>
        <v>4091.41</v>
      </c>
      <c r="K174" s="29">
        <f>J174/I174*100</f>
        <v>100</v>
      </c>
      <c r="L174" s="29">
        <f t="shared" ref="L174" si="282">L175+L178</f>
        <v>988.8</v>
      </c>
      <c r="M174" s="29">
        <f t="shared" ref="M174:N174" si="283">M175+M178</f>
        <v>988.8</v>
      </c>
      <c r="N174" s="29">
        <f t="shared" si="283"/>
        <v>988.8</v>
      </c>
      <c r="O174" s="28">
        <f>N174/M174*100</f>
        <v>100</v>
      </c>
      <c r="P174" s="29">
        <f>P175+P178</f>
        <v>246</v>
      </c>
      <c r="Q174" s="29">
        <f>Q175+Q178</f>
        <v>246</v>
      </c>
      <c r="R174" s="29">
        <f>R175+R178</f>
        <v>178.72475</v>
      </c>
      <c r="S174" s="28">
        <f>R174/Q174*100</f>
        <v>72.652337398373973</v>
      </c>
      <c r="T174" s="29">
        <f>T175+T178</f>
        <v>1443</v>
      </c>
      <c r="U174" s="29">
        <f>U175+U178</f>
        <v>1443</v>
      </c>
      <c r="V174" s="29">
        <f>V175+V178</f>
        <v>1056.8207</v>
      </c>
      <c r="W174" s="28">
        <f>V174/U174*100</f>
        <v>73.237747747747747</v>
      </c>
      <c r="X174" s="29">
        <f>X175+X178</f>
        <v>490</v>
      </c>
      <c r="Y174" s="29">
        <f>Y175+Y178</f>
        <v>490</v>
      </c>
      <c r="Z174" s="29">
        <f>Z175+Z178</f>
        <v>344.298</v>
      </c>
      <c r="AA174" s="28">
        <f>Z174/Y174*100</f>
        <v>70.264897959183671</v>
      </c>
      <c r="AB174" s="29">
        <f>AB175+AB178</f>
        <v>0</v>
      </c>
      <c r="AC174" s="29">
        <f>AC175+AC178</f>
        <v>0</v>
      </c>
      <c r="AD174" s="29">
        <f>AD175+AD178</f>
        <v>0</v>
      </c>
      <c r="AE174" s="28"/>
      <c r="AF174" s="28"/>
      <c r="AG174" s="29">
        <f t="shared" ref="AG174:AM174" si="284">AG175+AG178</f>
        <v>0</v>
      </c>
      <c r="AH174" s="29">
        <f t="shared" si="284"/>
        <v>0</v>
      </c>
      <c r="AI174" s="29">
        <f t="shared" si="284"/>
        <v>0</v>
      </c>
      <c r="AJ174" s="29">
        <f t="shared" ref="AJ174" si="285">AJ175+AJ178</f>
        <v>0</v>
      </c>
      <c r="AK174" s="29">
        <f t="shared" si="284"/>
        <v>0</v>
      </c>
      <c r="AL174" s="29">
        <f t="shared" si="284"/>
        <v>0</v>
      </c>
      <c r="AM174" s="29">
        <f t="shared" si="284"/>
        <v>0</v>
      </c>
      <c r="AN174" s="29">
        <f>AN175+AN178</f>
        <v>0</v>
      </c>
      <c r="AO174" s="29">
        <f>AO175+AO178</f>
        <v>1500</v>
      </c>
      <c r="AP174" s="29">
        <f>AP175+AP178</f>
        <v>1500</v>
      </c>
      <c r="AQ174" s="28">
        <f>AP174/AO174*100</f>
        <v>100</v>
      </c>
      <c r="AR174" s="28"/>
      <c r="AS174" s="29">
        <f>AS175+AS178</f>
        <v>0</v>
      </c>
      <c r="AT174" s="29">
        <f>AT175+AT178</f>
        <v>0</v>
      </c>
      <c r="AU174" s="28"/>
      <c r="AV174" s="28"/>
      <c r="AW174" s="29">
        <f>AW175+AW178</f>
        <v>0</v>
      </c>
      <c r="AX174" s="29">
        <f>AX175+AX178</f>
        <v>0</v>
      </c>
      <c r="AY174" s="28"/>
      <c r="AZ174" s="28"/>
      <c r="BA174" s="29">
        <f>BA175+BA178</f>
        <v>0</v>
      </c>
      <c r="BB174" s="29">
        <f>BB175+BB178</f>
        <v>0</v>
      </c>
      <c r="BC174" s="28"/>
      <c r="BD174" s="28"/>
      <c r="BE174" s="29">
        <f>BE175+BE178</f>
        <v>0</v>
      </c>
      <c r="BF174" s="29">
        <f>BF175+BF178</f>
        <v>0</v>
      </c>
      <c r="BG174" s="28"/>
      <c r="BH174" s="29"/>
      <c r="BI174" s="29"/>
      <c r="BJ174" s="29"/>
      <c r="BK174" s="28"/>
      <c r="BL174" s="29">
        <f>BL175+BL178</f>
        <v>1461</v>
      </c>
      <c r="BM174" s="29">
        <f>BM175+BM178</f>
        <v>1461</v>
      </c>
      <c r="BN174" s="29">
        <f>BN175+BN178</f>
        <v>1195.8091999999999</v>
      </c>
      <c r="BO174" s="28">
        <f>BN174/BM174*100</f>
        <v>81.84867898699521</v>
      </c>
      <c r="BP174" s="28"/>
      <c r="BQ174" s="29"/>
      <c r="BR174" s="29"/>
      <c r="BS174" s="28"/>
      <c r="BT174" s="28"/>
      <c r="BU174" s="29"/>
      <c r="BV174" s="29"/>
      <c r="BW174" s="28"/>
      <c r="BX174" s="28"/>
      <c r="BY174" s="29">
        <f>BY175+BY178</f>
        <v>0</v>
      </c>
      <c r="BZ174" s="29">
        <f>BZ175+BZ178</f>
        <v>0</v>
      </c>
      <c r="CA174" s="28"/>
      <c r="CB174" s="28"/>
      <c r="CC174" s="29">
        <f>CC175+CC178</f>
        <v>0</v>
      </c>
      <c r="CD174" s="29">
        <f>CD175+CD178</f>
        <v>0</v>
      </c>
      <c r="CE174" s="28"/>
      <c r="CF174" s="28"/>
      <c r="CG174" s="29">
        <f>CG175+CG178</f>
        <v>0</v>
      </c>
      <c r="CH174" s="29">
        <f>CH175+CH178</f>
        <v>0</v>
      </c>
      <c r="CI174" s="28"/>
      <c r="CJ174" s="29">
        <f>CJ175+CJ178</f>
        <v>0</v>
      </c>
      <c r="CK174" s="29">
        <f>CK175+CK178</f>
        <v>0</v>
      </c>
      <c r="CL174" s="29">
        <f>CL175+CL178</f>
        <v>0</v>
      </c>
      <c r="CM174" s="28"/>
      <c r="CN174" s="28"/>
      <c r="CO174" s="29">
        <f>CO175+CO178</f>
        <v>0</v>
      </c>
      <c r="CP174" s="29">
        <f>CP175+CP178</f>
        <v>0</v>
      </c>
      <c r="CQ174" s="28"/>
      <c r="CR174" s="28"/>
      <c r="CS174" s="29">
        <f>CS175+CS178</f>
        <v>0</v>
      </c>
      <c r="CT174" s="29">
        <f>CT175+CT178</f>
        <v>0</v>
      </c>
      <c r="CU174" s="165"/>
      <c r="CV174" s="165"/>
      <c r="CW174" s="29">
        <f>CW175+CW178</f>
        <v>0</v>
      </c>
      <c r="CX174" s="29">
        <f>CX175+CX178</f>
        <v>0</v>
      </c>
      <c r="CY174" s="28"/>
      <c r="CZ174" s="28"/>
      <c r="DA174" s="29">
        <f>DA175+DA178</f>
        <v>0</v>
      </c>
      <c r="DB174" s="29">
        <f>DB175+DB178</f>
        <v>0</v>
      </c>
      <c r="DC174" s="28"/>
      <c r="DD174" s="28"/>
      <c r="DE174" s="29">
        <f>DE175+DE178</f>
        <v>0</v>
      </c>
      <c r="DF174" s="29">
        <f>DF175+DF178</f>
        <v>0</v>
      </c>
      <c r="DG174" s="28"/>
      <c r="DH174" s="28"/>
      <c r="DI174" s="29"/>
      <c r="DJ174" s="29"/>
      <c r="DK174" s="28"/>
      <c r="DL174" s="28"/>
      <c r="DM174" s="29">
        <f>DM175+DM178</f>
        <v>634.4</v>
      </c>
      <c r="DN174" s="29">
        <f>DN175+DN178</f>
        <v>362.15666999999996</v>
      </c>
      <c r="DO174" s="28">
        <f>DN174/DM174*100</f>
        <v>57.086486443883977</v>
      </c>
      <c r="DP174" s="28"/>
      <c r="DQ174" s="29"/>
      <c r="DR174" s="29"/>
      <c r="DS174" s="28"/>
      <c r="DT174" s="28"/>
      <c r="DU174" s="29"/>
      <c r="DV174" s="29"/>
      <c r="DW174" s="28"/>
      <c r="DX174" s="28"/>
      <c r="DY174" s="29"/>
      <c r="DZ174" s="29"/>
      <c r="EA174" s="28"/>
      <c r="EB174" s="28"/>
      <c r="EC174" s="29"/>
      <c r="ED174" s="29"/>
      <c r="EE174" s="28"/>
      <c r="EF174" s="29">
        <f>EF175+EF178</f>
        <v>750</v>
      </c>
      <c r="EG174" s="29">
        <f>EG175+EG178</f>
        <v>750</v>
      </c>
      <c r="EH174" s="29">
        <f>EH175+EH178</f>
        <v>750</v>
      </c>
      <c r="EI174" s="28">
        <f>EH174/EG174*100</f>
        <v>100</v>
      </c>
      <c r="EJ174" s="29"/>
      <c r="EK174" s="29">
        <f>EK175+EK178</f>
        <v>0</v>
      </c>
      <c r="EL174" s="29">
        <f>EL175+EL178</f>
        <v>0</v>
      </c>
      <c r="EM174" s="28"/>
      <c r="EN174" s="29"/>
      <c r="EO174" s="29">
        <f>EO175+EO178</f>
        <v>0</v>
      </c>
      <c r="EP174" s="29">
        <f>EP175+EP178</f>
        <v>0</v>
      </c>
      <c r="EQ174" s="28"/>
      <c r="ER174" s="28"/>
      <c r="ES174" s="29">
        <f>ES175+ES178</f>
        <v>0</v>
      </c>
      <c r="ET174" s="29">
        <f>ET175+ET178</f>
        <v>0</v>
      </c>
      <c r="EU174" s="28"/>
      <c r="EV174" s="28"/>
      <c r="EW174" s="29">
        <f>EW175+EW178</f>
        <v>0</v>
      </c>
      <c r="EX174" s="29">
        <f>EX175+EX178</f>
        <v>0</v>
      </c>
      <c r="EY174" s="28"/>
      <c r="EZ174" s="28"/>
      <c r="FA174" s="29">
        <f>FA175+FA178</f>
        <v>2277</v>
      </c>
      <c r="FB174" s="29">
        <f>FB175+FB178</f>
        <v>2211.8316</v>
      </c>
      <c r="FC174" s="28">
        <f>FB174/FA174*100</f>
        <v>97.137971014492749</v>
      </c>
      <c r="FD174" s="28"/>
      <c r="FE174" s="29">
        <f>FE175+FE178</f>
        <v>0</v>
      </c>
      <c r="FF174" s="29">
        <f>FF175+FF178</f>
        <v>0</v>
      </c>
      <c r="FG174" s="28"/>
      <c r="FH174" s="29"/>
      <c r="FI174" s="29">
        <f>FI175+FI178</f>
        <v>762</v>
      </c>
      <c r="FJ174" s="29">
        <f>FJ175+FJ178</f>
        <v>399.99</v>
      </c>
      <c r="FK174" s="28">
        <f>FJ174/FI174*100</f>
        <v>52.49212598425197</v>
      </c>
      <c r="FL174" s="29"/>
      <c r="FM174" s="29">
        <f>FM175+FM178</f>
        <v>0</v>
      </c>
      <c r="FN174" s="29">
        <f>FN175+FN178</f>
        <v>0</v>
      </c>
      <c r="FO174" s="28"/>
      <c r="FP174" s="29"/>
      <c r="FQ174" s="29">
        <f>FQ175+FQ178+FQ177+FQ176</f>
        <v>4159.1962100000001</v>
      </c>
      <c r="FR174" s="29">
        <f>FR175+FR178+FR177+FR176</f>
        <v>4159.1962100000001</v>
      </c>
      <c r="FS174" s="28">
        <f>FR174/FQ174*100</f>
        <v>100</v>
      </c>
      <c r="FT174" s="29"/>
      <c r="FU174" s="29">
        <f>FU175+FU178+FU177</f>
        <v>170</v>
      </c>
      <c r="FV174" s="29">
        <f>FV175+FV178+FV177</f>
        <v>170</v>
      </c>
      <c r="FW174" s="28">
        <f t="shared" si="234"/>
        <v>100</v>
      </c>
      <c r="FX174" s="29"/>
      <c r="FY174" s="29"/>
      <c r="FZ174" s="29"/>
      <c r="GA174" s="28"/>
      <c r="GB174" s="29"/>
      <c r="GC174" s="29"/>
      <c r="GD174" s="29"/>
      <c r="GE174" s="28"/>
      <c r="GF174" s="29"/>
      <c r="GG174" s="29">
        <f>GG175+GG178+GG177</f>
        <v>0</v>
      </c>
      <c r="GH174" s="29">
        <f>GH175+GH178+GH177</f>
        <v>0</v>
      </c>
      <c r="GI174" s="28"/>
      <c r="GJ174" s="29"/>
      <c r="GK174" s="29">
        <f>GK175+GK178+GK177</f>
        <v>0</v>
      </c>
      <c r="GL174" s="29">
        <f>GL175+GL178+GL177</f>
        <v>0</v>
      </c>
      <c r="GM174" s="28"/>
      <c r="GN174" s="29"/>
      <c r="GO174" s="29"/>
      <c r="GP174" s="29"/>
      <c r="GQ174" s="28"/>
      <c r="GR174" s="29"/>
      <c r="GS174" s="29">
        <f>GS175+GS178+GS177</f>
        <v>0</v>
      </c>
      <c r="GT174" s="29">
        <f>GT175+GT178+GT177</f>
        <v>0</v>
      </c>
      <c r="GU174" s="28"/>
      <c r="GV174" s="29"/>
      <c r="GW174" s="29">
        <f>GW175+GW178+GW177</f>
        <v>0</v>
      </c>
      <c r="GX174" s="29">
        <f>GX175+GX178+GX177</f>
        <v>0</v>
      </c>
      <c r="GY174" s="28"/>
      <c r="GZ174" s="29"/>
      <c r="HA174" s="29">
        <f>HA175+HA178+HA177</f>
        <v>5000</v>
      </c>
      <c r="HB174" s="29">
        <f>HB175+HB178+HB177</f>
        <v>5000</v>
      </c>
      <c r="HC174" s="28">
        <f t="shared" si="279"/>
        <v>100</v>
      </c>
      <c r="HD174" s="29"/>
      <c r="HE174" s="29">
        <f>HE175+HE178+HE177</f>
        <v>0</v>
      </c>
      <c r="HF174" s="29">
        <f>HF175+HF178+HF177</f>
        <v>0</v>
      </c>
      <c r="HG174" s="28"/>
      <c r="HH174" s="29"/>
      <c r="HI174" s="29">
        <f>HI175+HI178+HI177</f>
        <v>0</v>
      </c>
      <c r="HJ174" s="29">
        <f>HJ175+HJ178+HJ177</f>
        <v>0</v>
      </c>
      <c r="HK174" s="28"/>
      <c r="HL174" s="29"/>
      <c r="HM174" s="29">
        <f>HM175+HM178+HM177</f>
        <v>0</v>
      </c>
      <c r="HN174" s="29">
        <f>HN175+HN178+HN177</f>
        <v>0</v>
      </c>
      <c r="HO174" s="28"/>
      <c r="HP174" s="29"/>
      <c r="HQ174" s="29">
        <f>HQ175+HQ178+HQ177</f>
        <v>0</v>
      </c>
      <c r="HR174" s="29">
        <f>HR175+HR178+HR177</f>
        <v>0</v>
      </c>
      <c r="HS174" s="28"/>
      <c r="HT174" s="29"/>
      <c r="HU174" s="29">
        <f>HU175+HU178+HU177</f>
        <v>0</v>
      </c>
      <c r="HV174" s="29">
        <f>HV175+HV178+HV177</f>
        <v>0</v>
      </c>
      <c r="HW174" s="28"/>
      <c r="HX174" s="29"/>
      <c r="HY174" s="29">
        <f>HY175+HY178+HY177</f>
        <v>0</v>
      </c>
      <c r="HZ174" s="29">
        <f>HZ175+HZ178+HZ177</f>
        <v>0</v>
      </c>
      <c r="IA174" s="28"/>
      <c r="IB174" s="29"/>
      <c r="IC174" s="29">
        <f>IC175+IC178+IC177</f>
        <v>0</v>
      </c>
      <c r="ID174" s="29">
        <f>ID175+ID178+ID177</f>
        <v>0</v>
      </c>
      <c r="IE174" s="28"/>
      <c r="IF174" s="29"/>
      <c r="IG174" s="29">
        <f>IG175+IG178+IG177</f>
        <v>0</v>
      </c>
      <c r="IH174" s="29">
        <f>IH175+IH178+IH177</f>
        <v>0</v>
      </c>
      <c r="II174" s="28"/>
      <c r="IJ174" s="29"/>
      <c r="IK174" s="29">
        <f>IK175+IK178+IK177</f>
        <v>0</v>
      </c>
      <c r="IL174" s="29">
        <f>IL175+IL178+IL177</f>
        <v>0</v>
      </c>
      <c r="IM174" s="28"/>
      <c r="IN174" s="29"/>
      <c r="IO174" s="29">
        <f>IO175+IO178+IO177</f>
        <v>0</v>
      </c>
      <c r="IP174" s="29">
        <f>IP175+IP178+IP177</f>
        <v>0</v>
      </c>
      <c r="IQ174" s="28"/>
      <c r="IR174" s="29"/>
      <c r="IS174" s="29">
        <f>IS175+IS178+IS177</f>
        <v>0</v>
      </c>
      <c r="IT174" s="29">
        <f>IT175+IT178+IT177</f>
        <v>0</v>
      </c>
      <c r="IU174" s="28"/>
      <c r="IV174" s="29"/>
      <c r="IW174" s="29">
        <f>IW175+IW178+IW177</f>
        <v>0</v>
      </c>
      <c r="IX174" s="29">
        <f>IX175+IX178+IX177</f>
        <v>0</v>
      </c>
      <c r="IY174" s="28"/>
      <c r="IZ174" s="29"/>
      <c r="JA174" s="29">
        <f>JA175+JA178+JA177</f>
        <v>0</v>
      </c>
      <c r="JB174" s="29">
        <f>JB175+JB178+JB177</f>
        <v>0</v>
      </c>
      <c r="JC174" s="28"/>
      <c r="JD174" s="29"/>
      <c r="JE174" s="29">
        <f>JE175+JE178+JE177</f>
        <v>286.5</v>
      </c>
      <c r="JF174" s="29">
        <f>JF175+JF178+JF177</f>
        <v>125.77200000000001</v>
      </c>
      <c r="JG174" s="28">
        <f t="shared" ref="JG174:JG175" si="286">JF174/JE174*100</f>
        <v>43.899476439790583</v>
      </c>
      <c r="JH174" s="29"/>
      <c r="JI174" s="29">
        <f>JI175+JI178+JI177</f>
        <v>0</v>
      </c>
      <c r="JJ174" s="29">
        <f>JJ175+JJ178+JJ177</f>
        <v>0</v>
      </c>
      <c r="JK174" s="28"/>
      <c r="JL174" s="29"/>
      <c r="JM174" s="29">
        <f>JM175+JM178+JM177</f>
        <v>0</v>
      </c>
      <c r="JN174" s="29">
        <f>JN175+JN178+JN177</f>
        <v>0</v>
      </c>
      <c r="JO174" s="28"/>
      <c r="JP174" s="29"/>
      <c r="JQ174" s="29">
        <f>JQ175+JQ178+JQ177</f>
        <v>0</v>
      </c>
      <c r="JR174" s="29">
        <f>JR175+JR178+JR177</f>
        <v>0</v>
      </c>
      <c r="JS174" s="28"/>
      <c r="JT174" s="29"/>
      <c r="JU174" s="29">
        <f>JU175+JU178+JU177</f>
        <v>0</v>
      </c>
      <c r="JV174" s="29">
        <f>JV175+JV178+JV177</f>
        <v>0</v>
      </c>
      <c r="JW174" s="28"/>
      <c r="JX174" s="29"/>
      <c r="JY174" s="29">
        <f>JY175+JY178+JY177</f>
        <v>0</v>
      </c>
      <c r="JZ174" s="29">
        <f>JZ175+JZ178+JZ177</f>
        <v>0</v>
      </c>
      <c r="KA174" s="28"/>
      <c r="KB174" s="29"/>
      <c r="KC174" s="29">
        <f>KC175+KC178+KC177</f>
        <v>260.3</v>
      </c>
      <c r="KD174" s="29">
        <f>KD175+KD178+KD177</f>
        <v>0</v>
      </c>
      <c r="KE174" s="28"/>
      <c r="KF174" s="29"/>
      <c r="KG174" s="29"/>
      <c r="KH174" s="29"/>
      <c r="KI174" s="28"/>
      <c r="KJ174" s="29"/>
      <c r="KK174" s="29">
        <f>KK175+KK178+KK177</f>
        <v>0</v>
      </c>
      <c r="KL174" s="29">
        <f>KL175+KL178+KL177</f>
        <v>0</v>
      </c>
      <c r="KM174" s="28"/>
      <c r="KN174" s="29"/>
      <c r="KO174" s="29"/>
      <c r="KP174" s="29">
        <f>KP175+KP178+KP177</f>
        <v>0</v>
      </c>
      <c r="KQ174" s="28"/>
      <c r="KR174" s="29"/>
      <c r="KS174" s="29">
        <f>KS175+KS178+KS177</f>
        <v>0</v>
      </c>
      <c r="KT174" s="29">
        <f>KT175+KT178+KT177</f>
        <v>0</v>
      </c>
      <c r="KU174" s="28"/>
      <c r="KV174" s="29"/>
      <c r="KW174" s="29">
        <f>KW175+KW178+KW177</f>
        <v>59.863999999999997</v>
      </c>
      <c r="KX174" s="29">
        <f>KX175+KX178+KX177</f>
        <v>59.863999999999997</v>
      </c>
      <c r="KY174" s="28">
        <f t="shared" ref="KY174:KY180" si="287">KX174/KW174*100</f>
        <v>100</v>
      </c>
      <c r="KZ174" s="29"/>
      <c r="LA174" s="29">
        <f>LA175+LA178+LA177</f>
        <v>70</v>
      </c>
      <c r="LB174" s="29">
        <f>LB175+LB178+LB177</f>
        <v>70</v>
      </c>
      <c r="LC174" s="28">
        <f t="shared" si="237"/>
        <v>100</v>
      </c>
      <c r="LD174" s="29"/>
      <c r="LE174" s="29"/>
      <c r="LF174" s="29"/>
      <c r="LG174" s="28"/>
      <c r="LH174" s="29"/>
      <c r="LI174" s="29"/>
      <c r="LJ174" s="29"/>
      <c r="LK174" s="28"/>
      <c r="LL174" s="29"/>
      <c r="LM174" s="29"/>
      <c r="LN174" s="29"/>
      <c r="LO174" s="28"/>
      <c r="LP174" s="29"/>
      <c r="LQ174" s="29"/>
      <c r="LR174" s="29"/>
      <c r="LS174" s="28"/>
      <c r="LT174" s="29"/>
      <c r="LU174" s="29"/>
      <c r="LV174" s="29"/>
      <c r="LW174" s="28"/>
      <c r="LX174" s="29"/>
      <c r="LY174" s="29"/>
      <c r="LZ174" s="29"/>
      <c r="MA174" s="28"/>
    </row>
    <row r="175" spans="1:339" ht="31.5" x14ac:dyDescent="0.25">
      <c r="A175" s="22" t="s">
        <v>228</v>
      </c>
      <c r="B175" s="30">
        <f t="shared" si="238"/>
        <v>9470.2099999999991</v>
      </c>
      <c r="C175" s="30">
        <f t="shared" si="229"/>
        <v>15490.273999999998</v>
      </c>
      <c r="D175" s="30">
        <f t="shared" si="248"/>
        <v>15190.409999999998</v>
      </c>
      <c r="E175" s="30">
        <f t="shared" si="239"/>
        <v>299.86400000000003</v>
      </c>
      <c r="F175" s="30">
        <f t="shared" si="230"/>
        <v>13505.476920000001</v>
      </c>
      <c r="G175" s="27">
        <f t="shared" si="258"/>
        <v>87.186817483021954</v>
      </c>
      <c r="H175" s="27">
        <v>4091.41</v>
      </c>
      <c r="I175" s="27">
        <v>4091.41</v>
      </c>
      <c r="J175" s="27">
        <v>4091.41</v>
      </c>
      <c r="K175" s="27">
        <f>J175/I175*100</f>
        <v>100</v>
      </c>
      <c r="L175" s="27">
        <v>988.8</v>
      </c>
      <c r="M175" s="27">
        <v>988.8</v>
      </c>
      <c r="N175" s="27">
        <v>988.8</v>
      </c>
      <c r="O175" s="26">
        <f>N175/M175*100</f>
        <v>100</v>
      </c>
      <c r="P175" s="27">
        <v>246</v>
      </c>
      <c r="Q175" s="247">
        <v>246</v>
      </c>
      <c r="R175" s="247">
        <v>178.72475</v>
      </c>
      <c r="S175" s="26">
        <f>R175/Q175*100</f>
        <v>72.652337398373973</v>
      </c>
      <c r="T175" s="144">
        <v>1443</v>
      </c>
      <c r="U175" s="285">
        <v>1443</v>
      </c>
      <c r="V175" s="285">
        <v>1056.8207</v>
      </c>
      <c r="W175" s="26">
        <f>V175/U175*100</f>
        <v>73.237747747747747</v>
      </c>
      <c r="X175" s="292">
        <v>490</v>
      </c>
      <c r="Y175" s="320">
        <v>490</v>
      </c>
      <c r="Z175" s="320">
        <v>344.298</v>
      </c>
      <c r="AA175" s="26">
        <f>Z175/Y175*100</f>
        <v>70.264897959183671</v>
      </c>
      <c r="AB175" s="163"/>
      <c r="AC175" s="163"/>
      <c r="AD175" s="163"/>
      <c r="AE175" s="26"/>
      <c r="AF175" s="26"/>
      <c r="AG175" s="27"/>
      <c r="AH175" s="27"/>
      <c r="AI175" s="26"/>
      <c r="AJ175" s="27"/>
      <c r="AK175" s="27"/>
      <c r="AL175" s="27"/>
      <c r="AM175" s="26"/>
      <c r="AN175" s="326"/>
      <c r="AO175" s="326">
        <v>1500</v>
      </c>
      <c r="AP175" s="326">
        <v>1500</v>
      </c>
      <c r="AQ175" s="26">
        <f>AP175/AO175*100</f>
        <v>100</v>
      </c>
      <c r="AR175" s="26"/>
      <c r="AS175" s="326"/>
      <c r="AT175" s="326"/>
      <c r="AU175" s="26"/>
      <c r="AV175" s="26"/>
      <c r="AW175" s="326"/>
      <c r="AX175" s="326"/>
      <c r="AY175" s="26"/>
      <c r="AZ175" s="26"/>
      <c r="BA175" s="326"/>
      <c r="BB175" s="167"/>
      <c r="BC175" s="26"/>
      <c r="BD175" s="26"/>
      <c r="BE175" s="326"/>
      <c r="BF175" s="326"/>
      <c r="BG175" s="26"/>
      <c r="BH175" s="326"/>
      <c r="BI175" s="326"/>
      <c r="BJ175" s="326"/>
      <c r="BK175" s="26"/>
      <c r="BL175" s="326">
        <v>1461</v>
      </c>
      <c r="BM175" s="326">
        <v>1461</v>
      </c>
      <c r="BN175" s="326">
        <v>1195.8091999999999</v>
      </c>
      <c r="BO175" s="26">
        <f>BN175/BM175*100</f>
        <v>81.84867898699521</v>
      </c>
      <c r="BP175" s="26"/>
      <c r="BQ175" s="326"/>
      <c r="BR175" s="326"/>
      <c r="BS175" s="26"/>
      <c r="BT175" s="26"/>
      <c r="BU175" s="326"/>
      <c r="BV175" s="326"/>
      <c r="BW175" s="26"/>
      <c r="BX175" s="26"/>
      <c r="BY175" s="326"/>
      <c r="BZ175" s="326"/>
      <c r="CA175" s="26"/>
      <c r="CB175" s="26"/>
      <c r="CC175" s="326"/>
      <c r="CD175" s="326"/>
      <c r="CE175" s="26"/>
      <c r="CF175" s="26"/>
      <c r="CG175" s="326"/>
      <c r="CH175" s="326"/>
      <c r="CI175" s="26"/>
      <c r="CJ175" s="163"/>
      <c r="CK175" s="163"/>
      <c r="CL175" s="163"/>
      <c r="CM175" s="26"/>
      <c r="CN175" s="26"/>
      <c r="CO175" s="326"/>
      <c r="CP175" s="326"/>
      <c r="CQ175" s="26"/>
      <c r="CR175" s="26"/>
      <c r="CS175" s="326"/>
      <c r="CT175" s="326"/>
      <c r="CU175" s="326"/>
      <c r="CV175" s="326"/>
      <c r="CW175" s="326"/>
      <c r="CX175" s="326"/>
      <c r="CY175" s="26"/>
      <c r="CZ175" s="26"/>
      <c r="DA175" s="326"/>
      <c r="DB175" s="326"/>
      <c r="DC175" s="26"/>
      <c r="DD175" s="26"/>
      <c r="DE175" s="326"/>
      <c r="DF175" s="326"/>
      <c r="DG175" s="26"/>
      <c r="DH175" s="26"/>
      <c r="DI175" s="326"/>
      <c r="DJ175" s="326"/>
      <c r="DK175" s="26"/>
      <c r="DL175" s="26"/>
      <c r="DM175" s="326">
        <v>634.4</v>
      </c>
      <c r="DN175" s="326">
        <v>362.15666999999996</v>
      </c>
      <c r="DO175" s="26">
        <f>DN175/DM175*100</f>
        <v>57.086486443883977</v>
      </c>
      <c r="DP175" s="26"/>
      <c r="DQ175" s="326"/>
      <c r="DR175" s="326"/>
      <c r="DS175" s="26"/>
      <c r="DT175" s="26"/>
      <c r="DU175" s="326"/>
      <c r="DV175" s="326"/>
      <c r="DW175" s="26"/>
      <c r="DX175" s="26"/>
      <c r="DY175" s="326"/>
      <c r="DZ175" s="326"/>
      <c r="EA175" s="26"/>
      <c r="EB175" s="26"/>
      <c r="EC175" s="326"/>
      <c r="ED175" s="326"/>
      <c r="EE175" s="26"/>
      <c r="EF175" s="326">
        <v>750</v>
      </c>
      <c r="EG175" s="326">
        <v>750</v>
      </c>
      <c r="EH175" s="326">
        <v>750</v>
      </c>
      <c r="EI175" s="26">
        <f>EH175/EG175*100</f>
        <v>100</v>
      </c>
      <c r="EJ175" s="326"/>
      <c r="EK175" s="326"/>
      <c r="EL175" s="326"/>
      <c r="EM175" s="26"/>
      <c r="EN175" s="326"/>
      <c r="EO175" s="326"/>
      <c r="EP175" s="326"/>
      <c r="EQ175" s="26"/>
      <c r="ER175" s="26"/>
      <c r="ES175" s="326"/>
      <c r="ET175" s="326"/>
      <c r="EU175" s="26"/>
      <c r="EV175" s="26"/>
      <c r="EW175" s="326"/>
      <c r="EX175" s="326"/>
      <c r="EY175" s="26"/>
      <c r="EZ175" s="26"/>
      <c r="FA175" s="326">
        <v>2277</v>
      </c>
      <c r="FB175" s="326">
        <v>2211.8316</v>
      </c>
      <c r="FC175" s="26">
        <f>FB175/FA175*100</f>
        <v>97.137971014492749</v>
      </c>
      <c r="FD175" s="26"/>
      <c r="FE175" s="326"/>
      <c r="FF175" s="326"/>
      <c r="FG175" s="26"/>
      <c r="FH175" s="326"/>
      <c r="FI175" s="326">
        <v>762</v>
      </c>
      <c r="FJ175" s="326">
        <v>399.99</v>
      </c>
      <c r="FK175" s="26">
        <f>FJ175/FI175*100</f>
        <v>52.49212598425197</v>
      </c>
      <c r="FL175" s="326"/>
      <c r="FM175" s="326"/>
      <c r="FN175" s="326"/>
      <c r="FO175" s="26"/>
      <c r="FP175" s="326"/>
      <c r="FQ175" s="326"/>
      <c r="FR175" s="326"/>
      <c r="FS175" s="26"/>
      <c r="FT175" s="326"/>
      <c r="FU175" s="326">
        <v>170</v>
      </c>
      <c r="FV175" s="326">
        <v>170</v>
      </c>
      <c r="FW175" s="26">
        <f t="shared" si="234"/>
        <v>100</v>
      </c>
      <c r="FX175" s="326"/>
      <c r="FY175" s="326"/>
      <c r="FZ175" s="326"/>
      <c r="GA175" s="26"/>
      <c r="GB175" s="326"/>
      <c r="GC175" s="326"/>
      <c r="GD175" s="326"/>
      <c r="GE175" s="26"/>
      <c r="GF175" s="326"/>
      <c r="GG175" s="326"/>
      <c r="GH175" s="326"/>
      <c r="GI175" s="26"/>
      <c r="GJ175" s="326"/>
      <c r="GK175" s="326"/>
      <c r="GL175" s="326"/>
      <c r="GM175" s="26"/>
      <c r="GN175" s="326"/>
      <c r="GO175" s="326"/>
      <c r="GP175" s="326"/>
      <c r="GQ175" s="26"/>
      <c r="GR175" s="326"/>
      <c r="GS175" s="326"/>
      <c r="GT175" s="326"/>
      <c r="GU175" s="26"/>
      <c r="GV175" s="326"/>
      <c r="GW175" s="326"/>
      <c r="GX175" s="326"/>
      <c r="GY175" s="26"/>
      <c r="GZ175" s="326"/>
      <c r="HA175" s="326"/>
      <c r="HB175" s="326"/>
      <c r="HC175" s="26"/>
      <c r="HD175" s="326"/>
      <c r="HE175" s="326"/>
      <c r="HF175" s="326"/>
      <c r="HG175" s="26"/>
      <c r="HH175" s="326"/>
      <c r="HI175" s="326"/>
      <c r="HJ175" s="326"/>
      <c r="HK175" s="26"/>
      <c r="HL175" s="326"/>
      <c r="HM175" s="326"/>
      <c r="HN175" s="326"/>
      <c r="HO175" s="26"/>
      <c r="HP175" s="326"/>
      <c r="HQ175" s="326"/>
      <c r="HR175" s="326"/>
      <c r="HS175" s="26"/>
      <c r="HT175" s="326"/>
      <c r="HU175" s="326"/>
      <c r="HV175" s="326"/>
      <c r="HW175" s="26"/>
      <c r="HX175" s="326"/>
      <c r="HY175" s="326"/>
      <c r="HZ175" s="326"/>
      <c r="IA175" s="26"/>
      <c r="IB175" s="326"/>
      <c r="IC175" s="326"/>
      <c r="ID175" s="326"/>
      <c r="IE175" s="26"/>
      <c r="IF175" s="326"/>
      <c r="IG175" s="326"/>
      <c r="IH175" s="326"/>
      <c r="II175" s="26"/>
      <c r="IJ175" s="326"/>
      <c r="IK175" s="326"/>
      <c r="IL175" s="326"/>
      <c r="IM175" s="26"/>
      <c r="IN175" s="326"/>
      <c r="IO175" s="326"/>
      <c r="IP175" s="326"/>
      <c r="IQ175" s="26"/>
      <c r="IR175" s="326"/>
      <c r="IS175" s="326"/>
      <c r="IT175" s="326"/>
      <c r="IU175" s="26"/>
      <c r="IV175" s="326"/>
      <c r="IW175" s="326"/>
      <c r="IX175" s="326"/>
      <c r="IY175" s="26"/>
      <c r="IZ175" s="326"/>
      <c r="JA175" s="326"/>
      <c r="JB175" s="326"/>
      <c r="JC175" s="26"/>
      <c r="JD175" s="326"/>
      <c r="JE175" s="326">
        <v>286.5</v>
      </c>
      <c r="JF175" s="326">
        <v>125.77200000000001</v>
      </c>
      <c r="JG175" s="26">
        <f t="shared" si="286"/>
        <v>43.899476439790583</v>
      </c>
      <c r="JH175" s="326"/>
      <c r="JI175" s="326"/>
      <c r="JJ175" s="326"/>
      <c r="JK175" s="26"/>
      <c r="JL175" s="326"/>
      <c r="JM175" s="326"/>
      <c r="JN175" s="326"/>
      <c r="JO175" s="26"/>
      <c r="JP175" s="326"/>
      <c r="JQ175" s="326"/>
      <c r="JR175" s="326"/>
      <c r="JS175" s="26"/>
      <c r="JT175" s="326"/>
      <c r="JU175" s="326"/>
      <c r="JV175" s="326"/>
      <c r="JW175" s="26"/>
      <c r="JX175" s="326"/>
      <c r="JY175" s="326"/>
      <c r="JZ175" s="326"/>
      <c r="KA175" s="26"/>
      <c r="KB175" s="326"/>
      <c r="KC175" s="326">
        <v>260.3</v>
      </c>
      <c r="KD175" s="326"/>
      <c r="KE175" s="26"/>
      <c r="KF175" s="326"/>
      <c r="KG175" s="326"/>
      <c r="KH175" s="326"/>
      <c r="KI175" s="26"/>
      <c r="KJ175" s="326"/>
      <c r="KK175" s="326"/>
      <c r="KL175" s="326"/>
      <c r="KM175" s="26"/>
      <c r="KN175" s="326"/>
      <c r="KO175" s="326"/>
      <c r="KP175" s="326"/>
      <c r="KQ175" s="26"/>
      <c r="KR175" s="326"/>
      <c r="KS175" s="326"/>
      <c r="KT175" s="326"/>
      <c r="KU175" s="26"/>
      <c r="KV175" s="326"/>
      <c r="KW175" s="326">
        <v>59.863999999999997</v>
      </c>
      <c r="KX175" s="326">
        <v>59.863999999999997</v>
      </c>
      <c r="KY175" s="26">
        <f t="shared" si="287"/>
        <v>100</v>
      </c>
      <c r="KZ175" s="326"/>
      <c r="LA175" s="326">
        <v>70</v>
      </c>
      <c r="LB175" s="326">
        <v>70</v>
      </c>
      <c r="LC175" s="26">
        <f t="shared" si="237"/>
        <v>100</v>
      </c>
      <c r="LD175" s="326"/>
      <c r="LE175" s="326"/>
      <c r="LF175" s="326"/>
      <c r="LG175" s="26"/>
      <c r="LH175" s="326"/>
      <c r="LI175" s="326"/>
      <c r="LJ175" s="326"/>
      <c r="LK175" s="26"/>
      <c r="LL175" s="326"/>
      <c r="LM175" s="326"/>
      <c r="LN175" s="326"/>
      <c r="LO175" s="26"/>
      <c r="LP175" s="326"/>
      <c r="LQ175" s="326"/>
      <c r="LR175" s="326"/>
      <c r="LS175" s="26"/>
      <c r="LT175" s="326"/>
      <c r="LU175" s="326"/>
      <c r="LV175" s="326"/>
      <c r="LW175" s="26"/>
      <c r="LX175" s="326"/>
      <c r="LY175" s="326"/>
      <c r="LZ175" s="326"/>
      <c r="MA175" s="26"/>
    </row>
    <row r="176" spans="1:339" ht="15.75" x14ac:dyDescent="0.25">
      <c r="A176" s="22" t="s">
        <v>530</v>
      </c>
      <c r="B176" s="30"/>
      <c r="C176" s="30">
        <f t="shared" si="229"/>
        <v>2659.1962100000001</v>
      </c>
      <c r="D176" s="30"/>
      <c r="E176" s="30">
        <f t="shared" si="239"/>
        <v>2659.1962100000001</v>
      </c>
      <c r="F176" s="30">
        <f t="shared" si="230"/>
        <v>2659.1962100000001</v>
      </c>
      <c r="G176" s="27">
        <f t="shared" si="258"/>
        <v>100</v>
      </c>
      <c r="H176" s="27"/>
      <c r="I176" s="27"/>
      <c r="J176" s="27"/>
      <c r="K176" s="27"/>
      <c r="L176" s="27"/>
      <c r="M176" s="27"/>
      <c r="N176" s="27"/>
      <c r="O176" s="26"/>
      <c r="P176" s="27"/>
      <c r="Q176" s="326"/>
      <c r="R176" s="349"/>
      <c r="S176" s="26"/>
      <c r="T176" s="144"/>
      <c r="U176" s="326"/>
      <c r="V176" s="349"/>
      <c r="W176" s="26"/>
      <c r="X176" s="326"/>
      <c r="Y176" s="326"/>
      <c r="Z176" s="349"/>
      <c r="AA176" s="26"/>
      <c r="AB176" s="326"/>
      <c r="AC176" s="326"/>
      <c r="AD176" s="326"/>
      <c r="AE176" s="26"/>
      <c r="AF176" s="26"/>
      <c r="AG176" s="27"/>
      <c r="AH176" s="27"/>
      <c r="AI176" s="26"/>
      <c r="AJ176" s="27"/>
      <c r="AK176" s="27"/>
      <c r="AL176" s="27"/>
      <c r="AM176" s="26"/>
      <c r="AN176" s="326"/>
      <c r="AO176" s="326"/>
      <c r="AP176" s="326"/>
      <c r="AQ176" s="26"/>
      <c r="AR176" s="26"/>
      <c r="AS176" s="326"/>
      <c r="AT176" s="326"/>
      <c r="AU176" s="26"/>
      <c r="AV176" s="26"/>
      <c r="AW176" s="326"/>
      <c r="AX176" s="326"/>
      <c r="AY176" s="26"/>
      <c r="AZ176" s="26"/>
      <c r="BA176" s="326"/>
      <c r="BB176" s="167"/>
      <c r="BC176" s="26"/>
      <c r="BD176" s="26"/>
      <c r="BE176" s="326"/>
      <c r="BF176" s="326"/>
      <c r="BG176" s="26"/>
      <c r="BH176" s="326"/>
      <c r="BI176" s="326"/>
      <c r="BJ176" s="326"/>
      <c r="BK176" s="26"/>
      <c r="BL176" s="326"/>
      <c r="BM176" s="326"/>
      <c r="BN176" s="326"/>
      <c r="BO176" s="26"/>
      <c r="BP176" s="26"/>
      <c r="BQ176" s="326"/>
      <c r="BR176" s="326"/>
      <c r="BS176" s="26"/>
      <c r="BT176" s="26"/>
      <c r="BU176" s="326"/>
      <c r="BV176" s="326"/>
      <c r="BW176" s="26"/>
      <c r="BX176" s="26"/>
      <c r="BY176" s="326"/>
      <c r="BZ176" s="326"/>
      <c r="CA176" s="26"/>
      <c r="CB176" s="26"/>
      <c r="CC176" s="326"/>
      <c r="CD176" s="326"/>
      <c r="CE176" s="26"/>
      <c r="CF176" s="26"/>
      <c r="CG176" s="326"/>
      <c r="CH176" s="326"/>
      <c r="CI176" s="26"/>
      <c r="CJ176" s="326"/>
      <c r="CK176" s="326"/>
      <c r="CL176" s="326"/>
      <c r="CM176" s="26"/>
      <c r="CN176" s="26"/>
      <c r="CO176" s="326"/>
      <c r="CP176" s="326"/>
      <c r="CQ176" s="26"/>
      <c r="CR176" s="26"/>
      <c r="CS176" s="326"/>
      <c r="CT176" s="326"/>
      <c r="CU176" s="326"/>
      <c r="CV176" s="326"/>
      <c r="CW176" s="326"/>
      <c r="CX176" s="326"/>
      <c r="CY176" s="26"/>
      <c r="CZ176" s="26"/>
      <c r="DA176" s="326"/>
      <c r="DB176" s="326"/>
      <c r="DC176" s="26"/>
      <c r="DD176" s="26"/>
      <c r="DE176" s="326"/>
      <c r="DF176" s="326"/>
      <c r="DG176" s="26"/>
      <c r="DH176" s="26"/>
      <c r="DI176" s="326"/>
      <c r="DJ176" s="326"/>
      <c r="DK176" s="26"/>
      <c r="DL176" s="26"/>
      <c r="DM176" s="326"/>
      <c r="DN176" s="326"/>
      <c r="DO176" s="26"/>
      <c r="DP176" s="26"/>
      <c r="DQ176" s="326"/>
      <c r="DR176" s="326"/>
      <c r="DS176" s="26"/>
      <c r="DT176" s="26"/>
      <c r="DU176" s="326"/>
      <c r="DV176" s="326"/>
      <c r="DW176" s="26"/>
      <c r="DX176" s="26"/>
      <c r="DY176" s="326"/>
      <c r="DZ176" s="326"/>
      <c r="EA176" s="26"/>
      <c r="EB176" s="26"/>
      <c r="EC176" s="326"/>
      <c r="ED176" s="326"/>
      <c r="EE176" s="26"/>
      <c r="EF176" s="326"/>
      <c r="EG176" s="326"/>
      <c r="EH176" s="326"/>
      <c r="EI176" s="26"/>
      <c r="EJ176" s="326"/>
      <c r="EK176" s="326"/>
      <c r="EL176" s="326"/>
      <c r="EM176" s="26"/>
      <c r="EN176" s="326"/>
      <c r="EO176" s="326"/>
      <c r="EP176" s="326"/>
      <c r="EQ176" s="26"/>
      <c r="ER176" s="26"/>
      <c r="ES176" s="326"/>
      <c r="ET176" s="326"/>
      <c r="EU176" s="26"/>
      <c r="EV176" s="26"/>
      <c r="EW176" s="326"/>
      <c r="EX176" s="326"/>
      <c r="EY176" s="26"/>
      <c r="EZ176" s="26"/>
      <c r="FA176" s="326"/>
      <c r="FB176" s="326"/>
      <c r="FC176" s="26"/>
      <c r="FD176" s="26"/>
      <c r="FE176" s="326"/>
      <c r="FF176" s="326"/>
      <c r="FG176" s="26"/>
      <c r="FH176" s="326"/>
      <c r="FI176" s="326"/>
      <c r="FJ176" s="326"/>
      <c r="FK176" s="26"/>
      <c r="FL176" s="326"/>
      <c r="FM176" s="326"/>
      <c r="FN176" s="326"/>
      <c r="FO176" s="26"/>
      <c r="FP176" s="326"/>
      <c r="FQ176" s="326">
        <v>2659.1962100000001</v>
      </c>
      <c r="FR176" s="326">
        <v>2659.1962100000001</v>
      </c>
      <c r="FS176" s="26">
        <f>FR176/FQ176*100</f>
        <v>100</v>
      </c>
      <c r="FT176" s="326"/>
      <c r="FU176" s="326"/>
      <c r="FV176" s="326"/>
      <c r="FW176" s="26"/>
      <c r="FX176" s="326"/>
      <c r="FY176" s="326"/>
      <c r="FZ176" s="326"/>
      <c r="GA176" s="26"/>
      <c r="GB176" s="326"/>
      <c r="GC176" s="326"/>
      <c r="GD176" s="326"/>
      <c r="GE176" s="26"/>
      <c r="GF176" s="326"/>
      <c r="GG176" s="326"/>
      <c r="GH176" s="326"/>
      <c r="GI176" s="26"/>
      <c r="GJ176" s="326"/>
      <c r="GK176" s="326"/>
      <c r="GL176" s="326"/>
      <c r="GM176" s="26"/>
      <c r="GN176" s="326"/>
      <c r="GO176" s="326"/>
      <c r="GP176" s="326"/>
      <c r="GQ176" s="26"/>
      <c r="GR176" s="326"/>
      <c r="GS176" s="326"/>
      <c r="GT176" s="326"/>
      <c r="GU176" s="26"/>
      <c r="GV176" s="326"/>
      <c r="GW176" s="326"/>
      <c r="GX176" s="326"/>
      <c r="GY176" s="26"/>
      <c r="GZ176" s="326"/>
      <c r="HA176" s="326"/>
      <c r="HB176" s="326"/>
      <c r="HC176" s="26"/>
      <c r="HD176" s="326"/>
      <c r="HE176" s="326"/>
      <c r="HF176" s="326"/>
      <c r="HG176" s="26"/>
      <c r="HH176" s="326"/>
      <c r="HI176" s="326"/>
      <c r="HJ176" s="326"/>
      <c r="HK176" s="26"/>
      <c r="HL176" s="326"/>
      <c r="HM176" s="326"/>
      <c r="HN176" s="326"/>
      <c r="HO176" s="26"/>
      <c r="HP176" s="326"/>
      <c r="HQ176" s="326"/>
      <c r="HR176" s="326"/>
      <c r="HS176" s="26"/>
      <c r="HT176" s="326"/>
      <c r="HU176" s="326"/>
      <c r="HV176" s="326"/>
      <c r="HW176" s="26"/>
      <c r="HX176" s="326"/>
      <c r="HY176" s="326"/>
      <c r="HZ176" s="326"/>
      <c r="IA176" s="26"/>
      <c r="IB176" s="326"/>
      <c r="IC176" s="326"/>
      <c r="ID176" s="326"/>
      <c r="IE176" s="26"/>
      <c r="IF176" s="326"/>
      <c r="IG176" s="326"/>
      <c r="IH176" s="326"/>
      <c r="II176" s="26"/>
      <c r="IJ176" s="326"/>
      <c r="IK176" s="326"/>
      <c r="IL176" s="326"/>
      <c r="IM176" s="26"/>
      <c r="IN176" s="326"/>
      <c r="IO176" s="326"/>
      <c r="IP176" s="326"/>
      <c r="IQ176" s="26"/>
      <c r="IR176" s="326"/>
      <c r="IS176" s="326"/>
      <c r="IT176" s="326"/>
      <c r="IU176" s="26"/>
      <c r="IV176" s="326"/>
      <c r="IW176" s="326"/>
      <c r="IX176" s="326"/>
      <c r="IY176" s="26"/>
      <c r="IZ176" s="326"/>
      <c r="JA176" s="326"/>
      <c r="JB176" s="326"/>
      <c r="JC176" s="26"/>
      <c r="JD176" s="326"/>
      <c r="JE176" s="326"/>
      <c r="JF176" s="326"/>
      <c r="JG176" s="26"/>
      <c r="JH176" s="326"/>
      <c r="JI176" s="326"/>
      <c r="JJ176" s="326"/>
      <c r="JK176" s="26"/>
      <c r="JL176" s="326"/>
      <c r="JM176" s="326"/>
      <c r="JN176" s="326"/>
      <c r="JO176" s="26"/>
      <c r="JP176" s="326"/>
      <c r="JQ176" s="326"/>
      <c r="JR176" s="326"/>
      <c r="JS176" s="26"/>
      <c r="JT176" s="326"/>
      <c r="JU176" s="326"/>
      <c r="JV176" s="326"/>
      <c r="JW176" s="26"/>
      <c r="JX176" s="326"/>
      <c r="JY176" s="326"/>
      <c r="JZ176" s="326"/>
      <c r="KA176" s="26"/>
      <c r="KB176" s="326"/>
      <c r="KC176" s="326"/>
      <c r="KD176" s="326"/>
      <c r="KE176" s="26"/>
      <c r="KF176" s="326"/>
      <c r="KG176" s="326"/>
      <c r="KH176" s="326"/>
      <c r="KI176" s="26"/>
      <c r="KJ176" s="326"/>
      <c r="KK176" s="326"/>
      <c r="KL176" s="326"/>
      <c r="KM176" s="26"/>
      <c r="KN176" s="326"/>
      <c r="KO176" s="326"/>
      <c r="KP176" s="326"/>
      <c r="KQ176" s="26"/>
      <c r="KR176" s="326"/>
      <c r="KS176" s="326"/>
      <c r="KT176" s="326"/>
      <c r="KU176" s="26"/>
      <c r="KV176" s="326"/>
      <c r="KW176" s="326"/>
      <c r="KX176" s="326"/>
      <c r="KY176" s="26"/>
      <c r="KZ176" s="326"/>
      <c r="LA176" s="326"/>
      <c r="LB176" s="326"/>
      <c r="LC176" s="26"/>
      <c r="LD176" s="326"/>
      <c r="LE176" s="326"/>
      <c r="LF176" s="326"/>
      <c r="LG176" s="26"/>
      <c r="LH176" s="326"/>
      <c r="LI176" s="326"/>
      <c r="LJ176" s="326"/>
      <c r="LK176" s="26"/>
      <c r="LL176" s="326"/>
      <c r="LM176" s="326"/>
      <c r="LN176" s="326"/>
      <c r="LO176" s="26"/>
      <c r="LP176" s="326"/>
      <c r="LQ176" s="326"/>
      <c r="LR176" s="326"/>
      <c r="LS176" s="26"/>
      <c r="LT176" s="326"/>
      <c r="LU176" s="326"/>
      <c r="LV176" s="326"/>
      <c r="LW176" s="26"/>
      <c r="LX176" s="326"/>
      <c r="LY176" s="326"/>
      <c r="LZ176" s="326"/>
      <c r="MA176" s="26"/>
    </row>
    <row r="177" spans="1:339" ht="15.75" x14ac:dyDescent="0.25">
      <c r="A177" s="22" t="s">
        <v>318</v>
      </c>
      <c r="B177" s="30">
        <f t="shared" si="238"/>
        <v>0</v>
      </c>
      <c r="C177" s="30">
        <f t="shared" si="229"/>
        <v>1500</v>
      </c>
      <c r="D177" s="30">
        <f t="shared" si="248"/>
        <v>0</v>
      </c>
      <c r="E177" s="30">
        <f t="shared" si="239"/>
        <v>1500</v>
      </c>
      <c r="F177" s="30">
        <f t="shared" si="230"/>
        <v>1500</v>
      </c>
      <c r="G177" s="27">
        <f t="shared" si="258"/>
        <v>100</v>
      </c>
      <c r="H177" s="27"/>
      <c r="I177" s="27"/>
      <c r="J177" s="27"/>
      <c r="K177" s="27"/>
      <c r="L177" s="27"/>
      <c r="M177" s="27"/>
      <c r="N177" s="27"/>
      <c r="O177" s="26"/>
      <c r="P177" s="27"/>
      <c r="Q177" s="27"/>
      <c r="R177" s="167"/>
      <c r="S177" s="26"/>
      <c r="T177" s="144"/>
      <c r="U177" s="144"/>
      <c r="V177" s="166"/>
      <c r="W177" s="26"/>
      <c r="X177" s="292"/>
      <c r="Y177" s="292"/>
      <c r="Z177" s="167"/>
      <c r="AA177" s="26"/>
      <c r="AB177" s="163"/>
      <c r="AC177" s="163"/>
      <c r="AD177" s="163"/>
      <c r="AE177" s="26"/>
      <c r="AF177" s="26"/>
      <c r="AG177" s="27"/>
      <c r="AH177" s="27"/>
      <c r="AI177" s="26"/>
      <c r="AJ177" s="27"/>
      <c r="AK177" s="27"/>
      <c r="AL177" s="27"/>
      <c r="AM177" s="26"/>
      <c r="AN177" s="326"/>
      <c r="AO177" s="326"/>
      <c r="AP177" s="326"/>
      <c r="AQ177" s="26"/>
      <c r="AR177" s="26"/>
      <c r="AS177" s="326"/>
      <c r="AT177" s="326"/>
      <c r="AU177" s="26"/>
      <c r="AV177" s="26"/>
      <c r="AW177" s="326"/>
      <c r="AX177" s="326"/>
      <c r="AY177" s="26"/>
      <c r="AZ177" s="26"/>
      <c r="BA177" s="326"/>
      <c r="BB177" s="167"/>
      <c r="BC177" s="26"/>
      <c r="BD177" s="26"/>
      <c r="BE177" s="326"/>
      <c r="BF177" s="326"/>
      <c r="BG177" s="26"/>
      <c r="BH177" s="326"/>
      <c r="BI177" s="326"/>
      <c r="BJ177" s="326"/>
      <c r="BK177" s="26"/>
      <c r="BL177" s="326"/>
      <c r="BM177" s="326"/>
      <c r="BN177" s="326"/>
      <c r="BO177" s="26"/>
      <c r="BP177" s="26"/>
      <c r="BQ177" s="326"/>
      <c r="BR177" s="326"/>
      <c r="BS177" s="26"/>
      <c r="BT177" s="26"/>
      <c r="BU177" s="326"/>
      <c r="BV177" s="326"/>
      <c r="BW177" s="26"/>
      <c r="BX177" s="26"/>
      <c r="BY177" s="326"/>
      <c r="BZ177" s="326"/>
      <c r="CA177" s="26"/>
      <c r="CB177" s="26"/>
      <c r="CC177" s="326"/>
      <c r="CD177" s="326"/>
      <c r="CE177" s="26"/>
      <c r="CF177" s="26"/>
      <c r="CG177" s="326"/>
      <c r="CH177" s="326"/>
      <c r="CI177" s="26"/>
      <c r="CJ177" s="163"/>
      <c r="CK177" s="163"/>
      <c r="CL177" s="163"/>
      <c r="CM177" s="26"/>
      <c r="CN177" s="26"/>
      <c r="CO177" s="326"/>
      <c r="CP177" s="326"/>
      <c r="CQ177" s="26"/>
      <c r="CR177" s="26"/>
      <c r="CS177" s="326"/>
      <c r="CT177" s="326"/>
      <c r="CU177" s="326"/>
      <c r="CV177" s="326"/>
      <c r="CW177" s="326"/>
      <c r="CX177" s="326"/>
      <c r="CY177" s="26"/>
      <c r="CZ177" s="26"/>
      <c r="DA177" s="326"/>
      <c r="DB177" s="326"/>
      <c r="DC177" s="26"/>
      <c r="DD177" s="26"/>
      <c r="DE177" s="326"/>
      <c r="DF177" s="326"/>
      <c r="DG177" s="26"/>
      <c r="DH177" s="26"/>
      <c r="DI177" s="326"/>
      <c r="DJ177" s="326"/>
      <c r="DK177" s="26"/>
      <c r="DL177" s="26"/>
      <c r="DM177" s="326"/>
      <c r="DN177" s="326"/>
      <c r="DO177" s="26"/>
      <c r="DP177" s="26"/>
      <c r="DQ177" s="326"/>
      <c r="DR177" s="326"/>
      <c r="DS177" s="26"/>
      <c r="DT177" s="26"/>
      <c r="DU177" s="326"/>
      <c r="DV177" s="326"/>
      <c r="DW177" s="26"/>
      <c r="DX177" s="26"/>
      <c r="DY177" s="326"/>
      <c r="DZ177" s="326"/>
      <c r="EA177" s="26"/>
      <c r="EB177" s="26"/>
      <c r="EC177" s="326"/>
      <c r="ED177" s="326"/>
      <c r="EE177" s="26"/>
      <c r="EF177" s="326"/>
      <c r="EG177" s="326"/>
      <c r="EH177" s="326"/>
      <c r="EI177" s="26"/>
      <c r="EJ177" s="326"/>
      <c r="EK177" s="326"/>
      <c r="EL177" s="326"/>
      <c r="EM177" s="26"/>
      <c r="EN177" s="326"/>
      <c r="EO177" s="326"/>
      <c r="EP177" s="326"/>
      <c r="EQ177" s="26"/>
      <c r="ER177" s="26"/>
      <c r="ES177" s="326"/>
      <c r="ET177" s="326"/>
      <c r="EU177" s="26"/>
      <c r="EV177" s="26"/>
      <c r="EW177" s="326"/>
      <c r="EX177" s="326"/>
      <c r="EY177" s="26"/>
      <c r="EZ177" s="26"/>
      <c r="FA177" s="326"/>
      <c r="FB177" s="326"/>
      <c r="FC177" s="26"/>
      <c r="FD177" s="26"/>
      <c r="FE177" s="326"/>
      <c r="FF177" s="326"/>
      <c r="FG177" s="26"/>
      <c r="FH177" s="326"/>
      <c r="FI177" s="326"/>
      <c r="FJ177" s="326"/>
      <c r="FK177" s="26"/>
      <c r="FL177" s="326"/>
      <c r="FM177" s="326"/>
      <c r="FN177" s="326"/>
      <c r="FO177" s="26"/>
      <c r="FP177" s="326"/>
      <c r="FQ177" s="326">
        <v>1500</v>
      </c>
      <c r="FR177" s="326">
        <v>1500</v>
      </c>
      <c r="FS177" s="26">
        <f>FR177/FQ177*100</f>
        <v>100</v>
      </c>
      <c r="FT177" s="326"/>
      <c r="FU177" s="326"/>
      <c r="FV177" s="326"/>
      <c r="FW177" s="26"/>
      <c r="FX177" s="326"/>
      <c r="FY177" s="326"/>
      <c r="FZ177" s="326"/>
      <c r="GA177" s="26"/>
      <c r="GB177" s="326"/>
      <c r="GC177" s="326"/>
      <c r="GD177" s="326"/>
      <c r="GE177" s="26"/>
      <c r="GF177" s="326"/>
      <c r="GG177" s="326"/>
      <c r="GH177" s="326"/>
      <c r="GI177" s="26"/>
      <c r="GJ177" s="326"/>
      <c r="GK177" s="326"/>
      <c r="GL177" s="326"/>
      <c r="GM177" s="26"/>
      <c r="GN177" s="326"/>
      <c r="GO177" s="326"/>
      <c r="GP177" s="326"/>
      <c r="GQ177" s="26"/>
      <c r="GR177" s="326"/>
      <c r="GS177" s="326"/>
      <c r="GT177" s="326"/>
      <c r="GU177" s="26"/>
      <c r="GV177" s="326"/>
      <c r="GW177" s="326"/>
      <c r="GX177" s="326"/>
      <c r="GY177" s="26"/>
      <c r="GZ177" s="326"/>
      <c r="HA177" s="326"/>
      <c r="HB177" s="326"/>
      <c r="HC177" s="26"/>
      <c r="HD177" s="326"/>
      <c r="HE177" s="326"/>
      <c r="HF177" s="326"/>
      <c r="HG177" s="26"/>
      <c r="HH177" s="326"/>
      <c r="HI177" s="326"/>
      <c r="HJ177" s="326"/>
      <c r="HK177" s="26"/>
      <c r="HL177" s="326"/>
      <c r="HM177" s="326"/>
      <c r="HN177" s="326"/>
      <c r="HO177" s="26"/>
      <c r="HP177" s="326"/>
      <c r="HQ177" s="326"/>
      <c r="HR177" s="326"/>
      <c r="HS177" s="26"/>
      <c r="HT177" s="326"/>
      <c r="HU177" s="326"/>
      <c r="HV177" s="326"/>
      <c r="HW177" s="26"/>
      <c r="HX177" s="326"/>
      <c r="HY177" s="326"/>
      <c r="HZ177" s="326"/>
      <c r="IA177" s="26"/>
      <c r="IB177" s="326"/>
      <c r="IC177" s="326"/>
      <c r="ID177" s="326"/>
      <c r="IE177" s="26"/>
      <c r="IF177" s="326"/>
      <c r="IG177" s="326"/>
      <c r="IH177" s="326"/>
      <c r="II177" s="26"/>
      <c r="IJ177" s="326"/>
      <c r="IK177" s="326"/>
      <c r="IL177" s="326"/>
      <c r="IM177" s="26"/>
      <c r="IN177" s="326"/>
      <c r="IO177" s="326"/>
      <c r="IP177" s="326"/>
      <c r="IQ177" s="26"/>
      <c r="IR177" s="326"/>
      <c r="IS177" s="326"/>
      <c r="IT177" s="326"/>
      <c r="IU177" s="26"/>
      <c r="IV177" s="326"/>
      <c r="IW177" s="326"/>
      <c r="IX177" s="326"/>
      <c r="IY177" s="26"/>
      <c r="IZ177" s="326"/>
      <c r="JA177" s="326"/>
      <c r="JB177" s="326"/>
      <c r="JC177" s="26"/>
      <c r="JD177" s="326"/>
      <c r="JE177" s="326"/>
      <c r="JF177" s="326"/>
      <c r="JG177" s="26"/>
      <c r="JH177" s="326"/>
      <c r="JI177" s="326"/>
      <c r="JJ177" s="326"/>
      <c r="JK177" s="26"/>
      <c r="JL177" s="326"/>
      <c r="JM177" s="326"/>
      <c r="JN177" s="326"/>
      <c r="JO177" s="26"/>
      <c r="JP177" s="326"/>
      <c r="JQ177" s="326"/>
      <c r="JR177" s="326"/>
      <c r="JS177" s="26"/>
      <c r="JT177" s="326"/>
      <c r="JU177" s="326"/>
      <c r="JV177" s="326"/>
      <c r="JW177" s="26"/>
      <c r="JX177" s="326"/>
      <c r="JY177" s="326"/>
      <c r="JZ177" s="326"/>
      <c r="KA177" s="26"/>
      <c r="KB177" s="326"/>
      <c r="KC177" s="326"/>
      <c r="KD177" s="326"/>
      <c r="KE177" s="26"/>
      <c r="KF177" s="326"/>
      <c r="KG177" s="326"/>
      <c r="KH177" s="326"/>
      <c r="KI177" s="26"/>
      <c r="KJ177" s="326"/>
      <c r="KK177" s="326"/>
      <c r="KL177" s="326"/>
      <c r="KM177" s="26"/>
      <c r="KN177" s="326"/>
      <c r="KO177" s="326"/>
      <c r="KP177" s="326"/>
      <c r="KQ177" s="26"/>
      <c r="KR177" s="326"/>
      <c r="KS177" s="326"/>
      <c r="KT177" s="326"/>
      <c r="KU177" s="26"/>
      <c r="KV177" s="326"/>
      <c r="KW177" s="326"/>
      <c r="KX177" s="326"/>
      <c r="KY177" s="26"/>
      <c r="KZ177" s="326"/>
      <c r="LA177" s="326"/>
      <c r="LB177" s="326"/>
      <c r="LC177" s="26"/>
      <c r="LD177" s="326"/>
      <c r="LE177" s="326"/>
      <c r="LF177" s="326"/>
      <c r="LG177" s="26"/>
      <c r="LH177" s="326"/>
      <c r="LI177" s="326"/>
      <c r="LJ177" s="326"/>
      <c r="LK177" s="26"/>
      <c r="LL177" s="326"/>
      <c r="LM177" s="326"/>
      <c r="LN177" s="326"/>
      <c r="LO177" s="26"/>
      <c r="LP177" s="326"/>
      <c r="LQ177" s="326"/>
      <c r="LR177" s="326"/>
      <c r="LS177" s="26"/>
      <c r="LT177" s="326"/>
      <c r="LU177" s="326"/>
      <c r="LV177" s="326"/>
      <c r="LW177" s="26"/>
      <c r="LX177" s="326"/>
      <c r="LY177" s="326"/>
      <c r="LZ177" s="326"/>
      <c r="MA177" s="26"/>
    </row>
    <row r="178" spans="1:339" ht="15.75" x14ac:dyDescent="0.25">
      <c r="A178" s="22" t="s">
        <v>306</v>
      </c>
      <c r="B178" s="30">
        <f t="shared" si="238"/>
        <v>0</v>
      </c>
      <c r="C178" s="30">
        <f t="shared" si="229"/>
        <v>5000</v>
      </c>
      <c r="D178" s="30">
        <f t="shared" si="248"/>
        <v>5000</v>
      </c>
      <c r="E178" s="30">
        <f t="shared" si="239"/>
        <v>0</v>
      </c>
      <c r="F178" s="30">
        <f t="shared" si="230"/>
        <v>5000</v>
      </c>
      <c r="G178" s="27">
        <f t="shared" si="258"/>
        <v>100</v>
      </c>
      <c r="H178" s="30"/>
      <c r="I178" s="30"/>
      <c r="J178" s="30"/>
      <c r="K178" s="30"/>
      <c r="L178" s="111"/>
      <c r="M178" s="111"/>
      <c r="N178" s="111"/>
      <c r="O178" s="111"/>
      <c r="P178" s="111"/>
      <c r="Q178" s="111"/>
      <c r="R178" s="111"/>
      <c r="S178" s="26"/>
      <c r="T178" s="81"/>
      <c r="U178" s="81"/>
      <c r="V178" s="81"/>
      <c r="W178" s="26"/>
      <c r="X178" s="81"/>
      <c r="Y178" s="81"/>
      <c r="Z178" s="81"/>
      <c r="AA178" s="26"/>
      <c r="AB178" s="81"/>
      <c r="AC178" s="81"/>
      <c r="AD178" s="81"/>
      <c r="AE178" s="26"/>
      <c r="AF178" s="26"/>
      <c r="AG178" s="111"/>
      <c r="AH178" s="111"/>
      <c r="AI178" s="111"/>
      <c r="AJ178" s="111"/>
      <c r="AK178" s="111"/>
      <c r="AL178" s="111"/>
      <c r="AM178" s="111"/>
      <c r="AN178" s="81"/>
      <c r="AO178" s="81"/>
      <c r="AP178" s="81"/>
      <c r="AQ178" s="26"/>
      <c r="AR178" s="26"/>
      <c r="AS178" s="81"/>
      <c r="AT178" s="81"/>
      <c r="AU178" s="26"/>
      <c r="AV178" s="26"/>
      <c r="AW178" s="81"/>
      <c r="AX178" s="81"/>
      <c r="AY178" s="26"/>
      <c r="AZ178" s="26"/>
      <c r="BA178" s="81"/>
      <c r="BB178" s="81"/>
      <c r="BC178" s="26"/>
      <c r="BD178" s="26"/>
      <c r="BE178" s="81"/>
      <c r="BF178" s="81"/>
      <c r="BG178" s="26"/>
      <c r="BH178" s="81"/>
      <c r="BI178" s="81"/>
      <c r="BJ178" s="81"/>
      <c r="BK178" s="26"/>
      <c r="BL178" s="81"/>
      <c r="BM178" s="81"/>
      <c r="BN178" s="81"/>
      <c r="BO178" s="26"/>
      <c r="BP178" s="26"/>
      <c r="BQ178" s="81"/>
      <c r="BR178" s="81"/>
      <c r="BS178" s="26"/>
      <c r="BT178" s="26"/>
      <c r="BU178" s="81"/>
      <c r="BV178" s="81"/>
      <c r="BW178" s="26"/>
      <c r="BX178" s="26"/>
      <c r="BY178" s="326"/>
      <c r="BZ178" s="81"/>
      <c r="CA178" s="26"/>
      <c r="CB178" s="26"/>
      <c r="CC178" s="326"/>
      <c r="CD178" s="81"/>
      <c r="CE178" s="26"/>
      <c r="CF178" s="26"/>
      <c r="CG178" s="326"/>
      <c r="CH178" s="81"/>
      <c r="CI178" s="26"/>
      <c r="CJ178" s="163"/>
      <c r="CK178" s="163"/>
      <c r="CL178" s="81"/>
      <c r="CM178" s="26"/>
      <c r="CN178" s="26"/>
      <c r="CO178" s="326"/>
      <c r="CP178" s="81"/>
      <c r="CQ178" s="26"/>
      <c r="CR178" s="26"/>
      <c r="CS178" s="81"/>
      <c r="CT178" s="81"/>
      <c r="CU178" s="326"/>
      <c r="CV178" s="326"/>
      <c r="CW178" s="326"/>
      <c r="CX178" s="81"/>
      <c r="CY178" s="26"/>
      <c r="CZ178" s="26"/>
      <c r="DA178" s="326"/>
      <c r="DB178" s="81"/>
      <c r="DC178" s="26"/>
      <c r="DD178" s="26"/>
      <c r="DE178" s="326"/>
      <c r="DF178" s="81">
        <v>0</v>
      </c>
      <c r="DG178" s="26"/>
      <c r="DH178" s="26"/>
      <c r="DI178" s="326"/>
      <c r="DJ178" s="81"/>
      <c r="DK178" s="26"/>
      <c r="DL178" s="26"/>
      <c r="DM178" s="326"/>
      <c r="DN178" s="326"/>
      <c r="DO178" s="26"/>
      <c r="DP178" s="26"/>
      <c r="DQ178" s="326"/>
      <c r="DR178" s="326"/>
      <c r="DS178" s="26"/>
      <c r="DT178" s="26"/>
      <c r="DU178" s="326"/>
      <c r="DV178" s="326"/>
      <c r="DW178" s="26"/>
      <c r="DX178" s="26"/>
      <c r="DY178" s="326"/>
      <c r="DZ178" s="326"/>
      <c r="EA178" s="26"/>
      <c r="EB178" s="26"/>
      <c r="EC178" s="326"/>
      <c r="ED178" s="326"/>
      <c r="EE178" s="26"/>
      <c r="EF178" s="326"/>
      <c r="EG178" s="326"/>
      <c r="EH178" s="326"/>
      <c r="EI178" s="26"/>
      <c r="EJ178" s="326"/>
      <c r="EK178" s="326"/>
      <c r="EL178" s="326"/>
      <c r="EM178" s="26"/>
      <c r="EN178" s="326"/>
      <c r="EO178" s="326"/>
      <c r="EP178" s="326"/>
      <c r="EQ178" s="26"/>
      <c r="ER178" s="26"/>
      <c r="ES178" s="326"/>
      <c r="ET178" s="81"/>
      <c r="EU178" s="26"/>
      <c r="EV178" s="26"/>
      <c r="EW178" s="326"/>
      <c r="EX178" s="81"/>
      <c r="EY178" s="26"/>
      <c r="EZ178" s="26"/>
      <c r="FA178" s="326"/>
      <c r="FB178" s="326"/>
      <c r="FC178" s="26"/>
      <c r="FD178" s="26"/>
      <c r="FE178" s="326"/>
      <c r="FF178" s="81"/>
      <c r="FG178" s="26"/>
      <c r="FH178" s="326"/>
      <c r="FI178" s="326"/>
      <c r="FJ178" s="326"/>
      <c r="FK178" s="26"/>
      <c r="FL178" s="326"/>
      <c r="FM178" s="326"/>
      <c r="FN178" s="326"/>
      <c r="FO178" s="26"/>
      <c r="FP178" s="326"/>
      <c r="FQ178" s="326"/>
      <c r="FR178" s="326"/>
      <c r="FS178" s="26"/>
      <c r="FT178" s="326"/>
      <c r="FU178" s="326"/>
      <c r="FV178" s="326"/>
      <c r="FW178" s="26"/>
      <c r="FX178" s="326"/>
      <c r="FY178" s="326"/>
      <c r="FZ178" s="326"/>
      <c r="GA178" s="26"/>
      <c r="GB178" s="326"/>
      <c r="GC178" s="326"/>
      <c r="GD178" s="326"/>
      <c r="GE178" s="26"/>
      <c r="GF178" s="326"/>
      <c r="GG178" s="326"/>
      <c r="GH178" s="326"/>
      <c r="GI178" s="26"/>
      <c r="GJ178" s="326"/>
      <c r="GK178" s="326"/>
      <c r="GL178" s="326"/>
      <c r="GM178" s="26"/>
      <c r="GN178" s="326"/>
      <c r="GO178" s="326"/>
      <c r="GP178" s="326"/>
      <c r="GQ178" s="26"/>
      <c r="GR178" s="326"/>
      <c r="GS178" s="326"/>
      <c r="GT178" s="326"/>
      <c r="GU178" s="26"/>
      <c r="GV178" s="326"/>
      <c r="GW178" s="326"/>
      <c r="GX178" s="326"/>
      <c r="GY178" s="26"/>
      <c r="GZ178" s="326"/>
      <c r="HA178" s="326">
        <v>5000</v>
      </c>
      <c r="HB178" s="326">
        <v>5000</v>
      </c>
      <c r="HC178" s="26">
        <f t="shared" si="279"/>
        <v>100</v>
      </c>
      <c r="HD178" s="326"/>
      <c r="HE178" s="326"/>
      <c r="HF178" s="326"/>
      <c r="HG178" s="26"/>
      <c r="HH178" s="326"/>
      <c r="HI178" s="326"/>
      <c r="HJ178" s="326"/>
      <c r="HK178" s="26"/>
      <c r="HL178" s="326"/>
      <c r="HM178" s="326"/>
      <c r="HN178" s="326"/>
      <c r="HO178" s="26"/>
      <c r="HP178" s="326"/>
      <c r="HQ178" s="326"/>
      <c r="HR178" s="326"/>
      <c r="HS178" s="26"/>
      <c r="HT178" s="326"/>
      <c r="HU178" s="326"/>
      <c r="HV178" s="326"/>
      <c r="HW178" s="26"/>
      <c r="HX178" s="326"/>
      <c r="HY178" s="326"/>
      <c r="HZ178" s="326"/>
      <c r="IA178" s="26"/>
      <c r="IB178" s="326"/>
      <c r="IC178" s="326"/>
      <c r="ID178" s="326"/>
      <c r="IE178" s="26"/>
      <c r="IF178" s="326"/>
      <c r="IG178" s="326"/>
      <c r="IH178" s="326"/>
      <c r="II178" s="26"/>
      <c r="IJ178" s="326"/>
      <c r="IK178" s="326"/>
      <c r="IL178" s="326"/>
      <c r="IM178" s="26"/>
      <c r="IN178" s="326"/>
      <c r="IO178" s="326"/>
      <c r="IP178" s="326"/>
      <c r="IQ178" s="26"/>
      <c r="IR178" s="326"/>
      <c r="IS178" s="326"/>
      <c r="IT178" s="326"/>
      <c r="IU178" s="26"/>
      <c r="IV178" s="326"/>
      <c r="IW178" s="326"/>
      <c r="IX178" s="326"/>
      <c r="IY178" s="26"/>
      <c r="IZ178" s="326"/>
      <c r="JA178" s="326"/>
      <c r="JB178" s="326"/>
      <c r="JC178" s="26"/>
      <c r="JD178" s="326"/>
      <c r="JE178" s="326"/>
      <c r="JF178" s="326"/>
      <c r="JG178" s="26"/>
      <c r="JH178" s="326"/>
      <c r="JI178" s="326"/>
      <c r="JJ178" s="326"/>
      <c r="JK178" s="26"/>
      <c r="JL178" s="326"/>
      <c r="JM178" s="326"/>
      <c r="JN178" s="326"/>
      <c r="JO178" s="26"/>
      <c r="JP178" s="326"/>
      <c r="JQ178" s="326"/>
      <c r="JR178" s="326"/>
      <c r="JS178" s="26"/>
      <c r="JT178" s="326"/>
      <c r="JU178" s="326"/>
      <c r="JV178" s="326"/>
      <c r="JW178" s="26"/>
      <c r="JX178" s="326"/>
      <c r="JY178" s="326"/>
      <c r="JZ178" s="326"/>
      <c r="KA178" s="26"/>
      <c r="KB178" s="326"/>
      <c r="KC178" s="326"/>
      <c r="KD178" s="326"/>
      <c r="KE178" s="26"/>
      <c r="KF178" s="326"/>
      <c r="KG178" s="326"/>
      <c r="KH178" s="326"/>
      <c r="KI178" s="26"/>
      <c r="KJ178" s="326"/>
      <c r="KK178" s="326"/>
      <c r="KL178" s="326"/>
      <c r="KM178" s="26"/>
      <c r="KN178" s="326"/>
      <c r="KO178" s="326"/>
      <c r="KP178" s="326"/>
      <c r="KQ178" s="26"/>
      <c r="KR178" s="326"/>
      <c r="KS178" s="326"/>
      <c r="KT178" s="326"/>
      <c r="KU178" s="26"/>
      <c r="KV178" s="326"/>
      <c r="KW178" s="326"/>
      <c r="KX178" s="326"/>
      <c r="KY178" s="26"/>
      <c r="KZ178" s="326"/>
      <c r="LA178" s="326"/>
      <c r="LB178" s="326"/>
      <c r="LC178" s="26"/>
      <c r="LD178" s="326"/>
      <c r="LE178" s="326"/>
      <c r="LF178" s="326"/>
      <c r="LG178" s="26"/>
      <c r="LH178" s="326"/>
      <c r="LI178" s="326"/>
      <c r="LJ178" s="326"/>
      <c r="LK178" s="26"/>
      <c r="LL178" s="326"/>
      <c r="LM178" s="326"/>
      <c r="LN178" s="326"/>
      <c r="LO178" s="26"/>
      <c r="LP178" s="326"/>
      <c r="LQ178" s="326"/>
      <c r="LR178" s="326"/>
      <c r="LS178" s="26"/>
      <c r="LT178" s="326"/>
      <c r="LU178" s="326"/>
      <c r="LV178" s="326"/>
      <c r="LW178" s="26"/>
      <c r="LX178" s="326"/>
      <c r="LY178" s="326"/>
      <c r="LZ178" s="326"/>
      <c r="MA178" s="26"/>
    </row>
    <row r="179" spans="1:339" s="18" customFormat="1" ht="31.5" x14ac:dyDescent="0.25">
      <c r="A179" s="148" t="s">
        <v>295</v>
      </c>
      <c r="B179" s="75">
        <f t="shared" si="238"/>
        <v>6736.7999999999993</v>
      </c>
      <c r="C179" s="75">
        <f t="shared" si="229"/>
        <v>25907.30543</v>
      </c>
      <c r="D179" s="75">
        <f t="shared" si="248"/>
        <v>21334.5</v>
      </c>
      <c r="E179" s="75">
        <f t="shared" si="239"/>
        <v>4572.8054299999994</v>
      </c>
      <c r="F179" s="75">
        <f t="shared" si="230"/>
        <v>14556.216909999999</v>
      </c>
      <c r="G179" s="29">
        <f t="shared" si="258"/>
        <v>56.185761770285346</v>
      </c>
      <c r="H179" s="29">
        <f>H180+H181+H182+H183+H184</f>
        <v>0</v>
      </c>
      <c r="I179" s="29">
        <f>I180+I181+I182+I183+I184</f>
        <v>0</v>
      </c>
      <c r="J179" s="29">
        <f>J180+J181+J182+J183+J184</f>
        <v>0</v>
      </c>
      <c r="K179" s="29"/>
      <c r="L179" s="29">
        <f t="shared" ref="L179" si="288">L180+L181+L182+L183+L184</f>
        <v>898.9</v>
      </c>
      <c r="M179" s="29">
        <f t="shared" ref="M179:N179" si="289">M180+M181+M182+M183+M184</f>
        <v>898.9</v>
      </c>
      <c r="N179" s="29">
        <f t="shared" si="289"/>
        <v>898.9</v>
      </c>
      <c r="O179" s="28">
        <f>N179/M179*100</f>
        <v>100</v>
      </c>
      <c r="P179" s="29">
        <f>P180+P181+P182+P183+P184</f>
        <v>598</v>
      </c>
      <c r="Q179" s="29">
        <f>Q180+Q181+Q182+Q183+Q184</f>
        <v>598</v>
      </c>
      <c r="R179" s="29">
        <f>R180+R181+R182+R183+R184</f>
        <v>262.95903999999996</v>
      </c>
      <c r="S179" s="28">
        <f>R179/Q179*100</f>
        <v>43.973083612040128</v>
      </c>
      <c r="T179" s="29">
        <f>T180+T181+T182+T183+T184</f>
        <v>2362</v>
      </c>
      <c r="U179" s="29">
        <f>U180+U181+U182+U183+U184</f>
        <v>2362</v>
      </c>
      <c r="V179" s="29">
        <f>V180+V181+V182+V183+V184</f>
        <v>694.43763000000001</v>
      </c>
      <c r="W179" s="28">
        <f>V179/U179*100</f>
        <v>29.400407705334462</v>
      </c>
      <c r="X179" s="29">
        <f>X180+X181+X182+X183+X184</f>
        <v>415</v>
      </c>
      <c r="Y179" s="29">
        <f>Y180+Y181+Y182+Y183+Y184</f>
        <v>415</v>
      </c>
      <c r="Z179" s="29">
        <f>Z180+Z181+Z182+Z183+Z184</f>
        <v>8.3000000000000007</v>
      </c>
      <c r="AA179" s="28">
        <f>Z179/Y179*100</f>
        <v>2</v>
      </c>
      <c r="AB179" s="29">
        <f>AB180+AB181+AB182+AB183+AB184</f>
        <v>0</v>
      </c>
      <c r="AC179" s="29">
        <f>AC180+AC181+AC182+AC183+AC184</f>
        <v>0</v>
      </c>
      <c r="AD179" s="29">
        <f>AD180+AD181+AD182+AD183+AD184</f>
        <v>0</v>
      </c>
      <c r="AE179" s="28"/>
      <c r="AF179" s="28"/>
      <c r="AG179" s="29">
        <f t="shared" ref="AG179:AM179" si="290">AG180+AG181+AG182+AG183+AG184</f>
        <v>0</v>
      </c>
      <c r="AH179" s="29">
        <f t="shared" si="290"/>
        <v>0</v>
      </c>
      <c r="AI179" s="29">
        <f t="shared" si="290"/>
        <v>0</v>
      </c>
      <c r="AJ179" s="29">
        <f t="shared" ref="AJ179" si="291">AJ180+AJ181+AJ182+AJ183+AJ184</f>
        <v>0</v>
      </c>
      <c r="AK179" s="29">
        <f t="shared" si="290"/>
        <v>0</v>
      </c>
      <c r="AL179" s="29">
        <f t="shared" si="290"/>
        <v>0</v>
      </c>
      <c r="AM179" s="29">
        <f t="shared" si="290"/>
        <v>0</v>
      </c>
      <c r="AN179" s="29">
        <f>AN180+AN181+AN182+AN183+AN184</f>
        <v>0</v>
      </c>
      <c r="AO179" s="29">
        <f>AO180+AO181+AO182+AO183+AO184</f>
        <v>2000</v>
      </c>
      <c r="AP179" s="29">
        <f>AP180+AP181+AP182+AP183+AP184</f>
        <v>2000</v>
      </c>
      <c r="AQ179" s="28">
        <f>AP179/AO179*100</f>
        <v>100</v>
      </c>
      <c r="AR179" s="28"/>
      <c r="AS179" s="29">
        <f>AS180+AS181+AS182+AS183+AS184</f>
        <v>0</v>
      </c>
      <c r="AT179" s="29">
        <f>AT180+AT181+AT182+AT183+AT184</f>
        <v>0</v>
      </c>
      <c r="AU179" s="28"/>
      <c r="AV179" s="28"/>
      <c r="AW179" s="29">
        <f>AW180+AW181+AW182+AW183+AW184</f>
        <v>0</v>
      </c>
      <c r="AX179" s="29">
        <f>AX180+AX181+AX182+AX183+AX184</f>
        <v>0</v>
      </c>
      <c r="AY179" s="28"/>
      <c r="AZ179" s="28"/>
      <c r="BA179" s="29">
        <f>BA180+BA181+BA182+BA183+BA184</f>
        <v>0</v>
      </c>
      <c r="BB179" s="29">
        <f>BB180+BB181+BB182+BB183+BB184</f>
        <v>0</v>
      </c>
      <c r="BC179" s="28"/>
      <c r="BD179" s="28"/>
      <c r="BE179" s="29">
        <f>BE180+BE181+BE182+BE183+BE184</f>
        <v>0</v>
      </c>
      <c r="BF179" s="29">
        <f>BF180+BF181+BF182+BF183+BF184</f>
        <v>0</v>
      </c>
      <c r="BG179" s="28"/>
      <c r="BH179" s="29"/>
      <c r="BI179" s="29"/>
      <c r="BJ179" s="29"/>
      <c r="BK179" s="28"/>
      <c r="BL179" s="29">
        <f>BL180+BL181+BL182+BL183+BL184</f>
        <v>1712.9</v>
      </c>
      <c r="BM179" s="29">
        <f>BM180+BM181+BM182+BM183+BM184</f>
        <v>1712.9</v>
      </c>
      <c r="BN179" s="29">
        <f>BN180+BN181+BN182+BN183+BN184</f>
        <v>1354.9020700000001</v>
      </c>
      <c r="BO179" s="28">
        <f>BN179/BM179*100</f>
        <v>79.099893163640616</v>
      </c>
      <c r="BP179" s="28"/>
      <c r="BQ179" s="29">
        <f>BQ180+BQ181+BQ182+BQ183+BQ184</f>
        <v>0</v>
      </c>
      <c r="BR179" s="29">
        <f>BR180+BR181+BR182+BR183+BR184</f>
        <v>0</v>
      </c>
      <c r="BS179" s="28"/>
      <c r="BT179" s="28"/>
      <c r="BU179" s="29">
        <f>BU180+BU181+BU182+BU183+BU184</f>
        <v>0</v>
      </c>
      <c r="BV179" s="29">
        <f>BV180+BV181+BV182+BV183+BV184</f>
        <v>0</v>
      </c>
      <c r="BW179" s="28"/>
      <c r="BX179" s="28"/>
      <c r="BY179" s="29">
        <f>BY180+BY181+BY182+BY183+BY184</f>
        <v>0</v>
      </c>
      <c r="BZ179" s="29">
        <f>BZ180+BZ181+BZ182+BZ183+BZ184</f>
        <v>0</v>
      </c>
      <c r="CA179" s="28"/>
      <c r="CB179" s="28"/>
      <c r="CC179" s="29">
        <f>CC180+CC181+CC182+CC183+CC184</f>
        <v>0</v>
      </c>
      <c r="CD179" s="29">
        <f>CD180+CD181+CD182+CD183+CD184</f>
        <v>0</v>
      </c>
      <c r="CE179" s="28"/>
      <c r="CF179" s="28"/>
      <c r="CG179" s="29">
        <f>CG180+CG181+CG182+CG183+CG184</f>
        <v>0</v>
      </c>
      <c r="CH179" s="29">
        <f>CH180+CH181+CH182+CH183+CH184</f>
        <v>0</v>
      </c>
      <c r="CI179" s="28"/>
      <c r="CJ179" s="29">
        <f>CJ180+CJ181+CJ182+CJ183+CJ184</f>
        <v>0</v>
      </c>
      <c r="CK179" s="29">
        <f>CK180+CK181+CK182+CK183+CK184</f>
        <v>0</v>
      </c>
      <c r="CL179" s="29">
        <f>CL180+CL181+CL182+CL183+CL184</f>
        <v>0</v>
      </c>
      <c r="CM179" s="28"/>
      <c r="CN179" s="28"/>
      <c r="CO179" s="29">
        <f>CO180+CO181+CO182+CO183+CO184</f>
        <v>0</v>
      </c>
      <c r="CP179" s="29">
        <f>CP180+CP181+CP182+CP183+CP184</f>
        <v>0</v>
      </c>
      <c r="CQ179" s="28"/>
      <c r="CR179" s="28"/>
      <c r="CS179" s="29">
        <f>CS180+CS181+CS182+CS183+CS184</f>
        <v>0</v>
      </c>
      <c r="CT179" s="29">
        <f>CT180+CT181+CT182+CT183+CT184</f>
        <v>0</v>
      </c>
      <c r="CU179" s="165"/>
      <c r="CV179" s="165"/>
      <c r="CW179" s="29">
        <f>CW180+CW181+CW182+CW183+CW184</f>
        <v>0</v>
      </c>
      <c r="CX179" s="29">
        <f>CX180+CX181+CX182+CX183+CX184</f>
        <v>0</v>
      </c>
      <c r="CY179" s="28"/>
      <c r="CZ179" s="28"/>
      <c r="DA179" s="29">
        <f>DA180+DA181+DA182+DA183+DA184</f>
        <v>0</v>
      </c>
      <c r="DB179" s="29">
        <f>DB180+DB181+DB182+DB183+DB184</f>
        <v>0</v>
      </c>
      <c r="DC179" s="28"/>
      <c r="DD179" s="28"/>
      <c r="DE179" s="29">
        <f>DE180+DE181+DE182+DE183+DE184</f>
        <v>0</v>
      </c>
      <c r="DF179" s="29">
        <f>DF180+DF181+DF182+DF183+DF184</f>
        <v>0</v>
      </c>
      <c r="DG179" s="28"/>
      <c r="DH179" s="28"/>
      <c r="DI179" s="29"/>
      <c r="DJ179" s="29"/>
      <c r="DK179" s="28"/>
      <c r="DL179" s="28"/>
      <c r="DM179" s="29">
        <f>DM180+DM181+DM182+DM183+DM184</f>
        <v>634.4</v>
      </c>
      <c r="DN179" s="29">
        <f>DN180+DN181+DN182+DN183+DN184</f>
        <v>425.45029999999997</v>
      </c>
      <c r="DO179" s="28">
        <f>DN179/DM179*100</f>
        <v>67.06341424968474</v>
      </c>
      <c r="DP179" s="28"/>
      <c r="DQ179" s="29"/>
      <c r="DR179" s="29"/>
      <c r="DS179" s="28"/>
      <c r="DT179" s="28"/>
      <c r="DU179" s="29"/>
      <c r="DV179" s="29"/>
      <c r="DW179" s="28"/>
      <c r="DX179" s="28"/>
      <c r="DY179" s="29"/>
      <c r="DZ179" s="29"/>
      <c r="EA179" s="28"/>
      <c r="EB179" s="28"/>
      <c r="EC179" s="29"/>
      <c r="ED179" s="29"/>
      <c r="EE179" s="28"/>
      <c r="EF179" s="29">
        <f>EF180+EF181+EF182+EF183+EF184</f>
        <v>750</v>
      </c>
      <c r="EG179" s="29">
        <f>EG180+EG181+EG182+EG183+EG184</f>
        <v>750</v>
      </c>
      <c r="EH179" s="29">
        <f>EH180+EH181+EH182+EH183+EH184</f>
        <v>750</v>
      </c>
      <c r="EI179" s="28">
        <f>EH179/EG179*100</f>
        <v>100</v>
      </c>
      <c r="EJ179" s="29"/>
      <c r="EK179" s="29">
        <f>EK180+EK181+EK182+EK183+EK184</f>
        <v>2000</v>
      </c>
      <c r="EL179" s="29">
        <f>EL180+EL181+EL182+EL183+EL184</f>
        <v>2000</v>
      </c>
      <c r="EM179" s="28">
        <f>EL179/EK179*100</f>
        <v>100</v>
      </c>
      <c r="EN179" s="29"/>
      <c r="EO179" s="29">
        <f>EO180+EO181+EO182+EO183+EO184</f>
        <v>0</v>
      </c>
      <c r="EP179" s="29">
        <f>EP180+EP181+EP182+EP183+EP184</f>
        <v>0</v>
      </c>
      <c r="EQ179" s="28"/>
      <c r="ER179" s="28"/>
      <c r="ES179" s="29">
        <f>ES180+ES181+ES182+ES183+ES184</f>
        <v>0</v>
      </c>
      <c r="ET179" s="29">
        <f>ET180+ET181+ET182+ET183+ET184</f>
        <v>0</v>
      </c>
      <c r="EU179" s="28"/>
      <c r="EV179" s="28"/>
      <c r="EW179" s="29">
        <f>EW180+EW181+EW182+EW183+EW184</f>
        <v>0</v>
      </c>
      <c r="EX179" s="29">
        <f>EX180+EX181+EX182+EX183+EX184</f>
        <v>0</v>
      </c>
      <c r="EY179" s="28"/>
      <c r="EZ179" s="28"/>
      <c r="FA179" s="29">
        <f>FA180+FA181+FA182+FA183+FA184</f>
        <v>2277</v>
      </c>
      <c r="FB179" s="29">
        <f>FB180+FB181+FB182+FB183+FB184</f>
        <v>0</v>
      </c>
      <c r="FC179" s="28">
        <f>FB179/FA179*100</f>
        <v>0</v>
      </c>
      <c r="FD179" s="28"/>
      <c r="FE179" s="29">
        <f>FE180+FE181+FE182+FE183+FE184</f>
        <v>0</v>
      </c>
      <c r="FF179" s="29">
        <f>FF180+FF181+FF182+FF183+FF184</f>
        <v>0</v>
      </c>
      <c r="FG179" s="28"/>
      <c r="FH179" s="29"/>
      <c r="FI179" s="29">
        <f>FI180+FI181+FI182+FI183+FI184</f>
        <v>1748.9</v>
      </c>
      <c r="FJ179" s="29">
        <f>FJ180+FJ181+FJ182+FJ183+FJ184</f>
        <v>1380.6914999999999</v>
      </c>
      <c r="FK179" s="28">
        <f>FJ179/FI179*100</f>
        <v>78.946280519183475</v>
      </c>
      <c r="FL179" s="29"/>
      <c r="FM179" s="29">
        <f>FM180+FM181+FM182+FM183+FM184</f>
        <v>0</v>
      </c>
      <c r="FN179" s="29">
        <f>FN180+FN181+FN182+FN183+FN184</f>
        <v>0</v>
      </c>
      <c r="FO179" s="28"/>
      <c r="FP179" s="29"/>
      <c r="FQ179" s="29">
        <f>FQ180+FQ181+FQ182+FQ183+FQ184</f>
        <v>4377.9414299999999</v>
      </c>
      <c r="FR179" s="29">
        <f>FR180+FR181+FR182+FR183+FR184</f>
        <v>4377.9414299999999</v>
      </c>
      <c r="FS179" s="28">
        <f t="shared" ref="FS179:FS181" si="292">FR179/FQ179*100</f>
        <v>100</v>
      </c>
      <c r="FT179" s="29"/>
      <c r="FU179" s="29">
        <f>FU180+FU181+FU182+FU183+FU184</f>
        <v>135</v>
      </c>
      <c r="FV179" s="29">
        <f>FV180+FV181+FV182+FV183+FV184</f>
        <v>135</v>
      </c>
      <c r="FW179" s="28">
        <f t="shared" si="234"/>
        <v>100</v>
      </c>
      <c r="FX179" s="29"/>
      <c r="FY179" s="29"/>
      <c r="FZ179" s="29"/>
      <c r="GA179" s="28"/>
      <c r="GB179" s="29"/>
      <c r="GC179" s="29"/>
      <c r="GD179" s="29"/>
      <c r="GE179" s="28"/>
      <c r="GF179" s="29"/>
      <c r="GG179" s="29">
        <f>GG180+GG181+GG182+GG183+GG184</f>
        <v>0</v>
      </c>
      <c r="GH179" s="29">
        <f>GH180+GH181+GH182+GH183+GH184</f>
        <v>0</v>
      </c>
      <c r="GI179" s="28"/>
      <c r="GJ179" s="29"/>
      <c r="GK179" s="29">
        <f>GK180+GK181+GK182+GK183+GK184</f>
        <v>0</v>
      </c>
      <c r="GL179" s="29">
        <f>GL180+GL181+GL182+GL183+GL184</f>
        <v>0</v>
      </c>
      <c r="GM179" s="28"/>
      <c r="GN179" s="29"/>
      <c r="GO179" s="29"/>
      <c r="GP179" s="29"/>
      <c r="GQ179" s="28"/>
      <c r="GR179" s="29"/>
      <c r="GS179" s="29">
        <f>GS180+GS181+GS182+GS183+GS184</f>
        <v>0</v>
      </c>
      <c r="GT179" s="29">
        <f>GT180+GT181+GT182+GT183+GT184</f>
        <v>0</v>
      </c>
      <c r="GU179" s="28"/>
      <c r="GV179" s="29"/>
      <c r="GW179" s="29">
        <f>GW180+GW181+GW182+GW183+GW184</f>
        <v>0</v>
      </c>
      <c r="GX179" s="29">
        <f>GX180+GX181+GX182+GX183+GX184</f>
        <v>0</v>
      </c>
      <c r="GY179" s="28"/>
      <c r="GZ179" s="29"/>
      <c r="HA179" s="29">
        <f>HA180+HA181+HA182+HA183+HA184</f>
        <v>5000</v>
      </c>
      <c r="HB179" s="29">
        <f>HB180+HB181+HB182+HB183+HB184</f>
        <v>0</v>
      </c>
      <c r="HC179" s="28">
        <f t="shared" si="279"/>
        <v>0</v>
      </c>
      <c r="HD179" s="29"/>
      <c r="HE179" s="29">
        <f>HE180+HE181+HE182+HE183+HE184</f>
        <v>0</v>
      </c>
      <c r="HF179" s="29">
        <f>HF180+HF181+HF182+HF183+HF184</f>
        <v>0</v>
      </c>
      <c r="HG179" s="28"/>
      <c r="HH179" s="29"/>
      <c r="HI179" s="29">
        <f>HI180+HI181+HI182+HI183+HI184</f>
        <v>0</v>
      </c>
      <c r="HJ179" s="29">
        <f>HJ180+HJ181+HJ182+HJ183+HJ184</f>
        <v>0</v>
      </c>
      <c r="HK179" s="28"/>
      <c r="HL179" s="29"/>
      <c r="HM179" s="29">
        <f>HM180+HM181+HM182+HM183+HM184</f>
        <v>0</v>
      </c>
      <c r="HN179" s="29">
        <f>HN180+HN181+HN182+HN183+HN184</f>
        <v>0</v>
      </c>
      <c r="HO179" s="28"/>
      <c r="HP179" s="29"/>
      <c r="HQ179" s="29">
        <f>HQ180+HQ181+HQ182+HQ183+HQ184</f>
        <v>0</v>
      </c>
      <c r="HR179" s="29">
        <f>HR180+HR181+HR182+HR183+HR184</f>
        <v>0</v>
      </c>
      <c r="HS179" s="28"/>
      <c r="HT179" s="29"/>
      <c r="HU179" s="29">
        <f>HU180+HU181+HU182+HU183+HU184</f>
        <v>0</v>
      </c>
      <c r="HV179" s="29">
        <f>HV180+HV181+HV182+HV183+HV184</f>
        <v>0</v>
      </c>
      <c r="HW179" s="28"/>
      <c r="HX179" s="29"/>
      <c r="HY179" s="29">
        <f>HY180+HY181+HY182+HY183+HY184</f>
        <v>0</v>
      </c>
      <c r="HZ179" s="29">
        <f>HZ180+HZ181+HZ182+HZ183+HZ184</f>
        <v>0</v>
      </c>
      <c r="IA179" s="28"/>
      <c r="IB179" s="29"/>
      <c r="IC179" s="29">
        <f>IC180+IC181+IC182+IC183+IC184</f>
        <v>0</v>
      </c>
      <c r="ID179" s="29">
        <f>ID180+ID181+ID182+ID183+ID184</f>
        <v>0</v>
      </c>
      <c r="IE179" s="28"/>
      <c r="IF179" s="29"/>
      <c r="IG179" s="29">
        <f>IG180+IG181+IG182+IG183+IG184</f>
        <v>0</v>
      </c>
      <c r="IH179" s="29">
        <f>IH180+IH181+IH182+IH183+IH184</f>
        <v>0</v>
      </c>
      <c r="II179" s="28"/>
      <c r="IJ179" s="29"/>
      <c r="IK179" s="29">
        <f>IK180+IK181+IK182+IK183+IK184</f>
        <v>0</v>
      </c>
      <c r="IL179" s="29">
        <f>IL180+IL181+IL182+IL183+IL184</f>
        <v>0</v>
      </c>
      <c r="IM179" s="28"/>
      <c r="IN179" s="29"/>
      <c r="IO179" s="29">
        <f>IO180+IO181+IO182+IO183+IO184</f>
        <v>0</v>
      </c>
      <c r="IP179" s="29">
        <f>IP180+IP181+IP182+IP183+IP184</f>
        <v>0</v>
      </c>
      <c r="IQ179" s="28"/>
      <c r="IR179" s="29"/>
      <c r="IS179" s="29">
        <f>IS180+IS181+IS182+IS183+IS184</f>
        <v>0</v>
      </c>
      <c r="IT179" s="29">
        <f>IT180+IT181+IT182+IT183+IT184</f>
        <v>0</v>
      </c>
      <c r="IU179" s="28"/>
      <c r="IV179" s="29"/>
      <c r="IW179" s="29">
        <f>IW180+IW181+IW182+IW183+IW184</f>
        <v>0</v>
      </c>
      <c r="IX179" s="29">
        <f>IX180+IX181+IX182+IX183+IX184</f>
        <v>0</v>
      </c>
      <c r="IY179" s="28"/>
      <c r="IZ179" s="29"/>
      <c r="JA179" s="29">
        <f>JA180+JA181+JA182+JA183+JA184</f>
        <v>0</v>
      </c>
      <c r="JB179" s="29">
        <f>JB180+JB181+JB182+JB183+JB184</f>
        <v>0</v>
      </c>
      <c r="JC179" s="28"/>
      <c r="JD179" s="29"/>
      <c r="JE179" s="29">
        <f>JE180+JE181+JE182+JE183+JE184</f>
        <v>625</v>
      </c>
      <c r="JF179" s="29">
        <f>JF180+JF181+JF182+JF183+JF184</f>
        <v>207.77094</v>
      </c>
      <c r="JG179" s="28">
        <f t="shared" ref="JG179:JG180" si="293">JF179/JE179*100</f>
        <v>33.243350399999997</v>
      </c>
      <c r="JH179" s="29"/>
      <c r="JI179" s="29">
        <f>JI180+JI181+JI182+JI183+JI184</f>
        <v>0</v>
      </c>
      <c r="JJ179" s="29">
        <f>JJ180+JJ181+JJ182+JJ183+JJ184</f>
        <v>0</v>
      </c>
      <c r="JK179" s="28"/>
      <c r="JL179" s="29"/>
      <c r="JM179" s="29">
        <f>JM180+JM181+JM182+JM183+JM184</f>
        <v>0</v>
      </c>
      <c r="JN179" s="29">
        <f>JN180+JN181+JN182+JN183+JN184</f>
        <v>0</v>
      </c>
      <c r="JO179" s="28"/>
      <c r="JP179" s="29"/>
      <c r="JQ179" s="29">
        <f>JQ180+JQ181+JQ182+JQ183+JQ184</f>
        <v>0</v>
      </c>
      <c r="JR179" s="29">
        <f>JR180+JR181+JR182+JR183+JR184</f>
        <v>0</v>
      </c>
      <c r="JS179" s="28"/>
      <c r="JT179" s="29"/>
      <c r="JU179" s="29">
        <f>JU180+JU181+JU182+JU183+JU184</f>
        <v>0</v>
      </c>
      <c r="JV179" s="29">
        <f>JV180+JV181+JV182+JV183+JV184</f>
        <v>0</v>
      </c>
      <c r="JW179" s="28"/>
      <c r="JX179" s="29"/>
      <c r="JY179" s="29">
        <f>JY180+JY181+JY182+JY183+JY184</f>
        <v>0</v>
      </c>
      <c r="JZ179" s="29">
        <f>JZ180+JZ181+JZ182+JZ183+JZ184</f>
        <v>0</v>
      </c>
      <c r="KA179" s="28"/>
      <c r="KB179" s="29"/>
      <c r="KC179" s="29">
        <f>KC180+KC181+KC182+KC183+KC184</f>
        <v>312.39999999999998</v>
      </c>
      <c r="KD179" s="29">
        <f>KD180+KD181+KD182+KD183+KD184</f>
        <v>0</v>
      </c>
      <c r="KE179" s="28"/>
      <c r="KF179" s="29"/>
      <c r="KG179" s="29"/>
      <c r="KH179" s="29"/>
      <c r="KI179" s="28"/>
      <c r="KJ179" s="29"/>
      <c r="KK179" s="29">
        <f>KK180+KK181+KK182+KK183+KK184</f>
        <v>0</v>
      </c>
      <c r="KL179" s="29">
        <f>KL180+KL181+KL182+KL183+KL184</f>
        <v>0</v>
      </c>
      <c r="KM179" s="28"/>
      <c r="KN179" s="29"/>
      <c r="KO179" s="29"/>
      <c r="KP179" s="29">
        <f>KP180+KP181+KP182+KP183+KP184</f>
        <v>0</v>
      </c>
      <c r="KQ179" s="28"/>
      <c r="KR179" s="29"/>
      <c r="KS179" s="29">
        <f>KS180+KS181+KS182+KS183+KS184</f>
        <v>0</v>
      </c>
      <c r="KT179" s="29">
        <f>KT180+KT181+KT182+KT183+KT184</f>
        <v>0</v>
      </c>
      <c r="KU179" s="28"/>
      <c r="KV179" s="29"/>
      <c r="KW179" s="29">
        <f>KW180+KW181+KW182+KW183+KW184</f>
        <v>59.863999999999997</v>
      </c>
      <c r="KX179" s="29">
        <f>KX180+KX181+KX182+KX183+KX184</f>
        <v>59.863999999999997</v>
      </c>
      <c r="KY179" s="28">
        <f t="shared" si="287"/>
        <v>100</v>
      </c>
      <c r="KZ179" s="29"/>
      <c r="LA179" s="29"/>
      <c r="LB179" s="29">
        <f>LB180+LB181+LB182+LB183+LB184</f>
        <v>0</v>
      </c>
      <c r="LC179" s="28"/>
      <c r="LD179" s="29"/>
      <c r="LE179" s="29"/>
      <c r="LF179" s="29"/>
      <c r="LG179" s="28"/>
      <c r="LH179" s="29"/>
      <c r="LI179" s="29"/>
      <c r="LJ179" s="29">
        <f>LJ180+LJ181+LJ182+LJ183+LJ184</f>
        <v>0</v>
      </c>
      <c r="LK179" s="28"/>
      <c r="LL179" s="29"/>
      <c r="LM179" s="29"/>
      <c r="LN179" s="29">
        <f>LN180+LN181+LN182+LN183+LN184</f>
        <v>0</v>
      </c>
      <c r="LO179" s="28"/>
      <c r="LP179" s="29"/>
      <c r="LQ179" s="29"/>
      <c r="LR179" s="29">
        <f>LR180+LR181+LR182+LR183+LR184</f>
        <v>0</v>
      </c>
      <c r="LS179" s="28"/>
      <c r="LT179" s="29"/>
      <c r="LU179" s="29"/>
      <c r="LV179" s="29">
        <f>LV180+LV181+LV182+LV183+LV184</f>
        <v>0</v>
      </c>
      <c r="LW179" s="28"/>
      <c r="LX179" s="29"/>
      <c r="LY179" s="29"/>
      <c r="LZ179" s="29">
        <f>LZ180+LZ181+LZ182+LZ183+LZ184</f>
        <v>0</v>
      </c>
      <c r="MA179" s="28"/>
    </row>
    <row r="180" spans="1:339" ht="15.75" x14ac:dyDescent="0.25">
      <c r="A180" s="22" t="s">
        <v>227</v>
      </c>
      <c r="B180" s="30">
        <f t="shared" si="238"/>
        <v>6736.7999999999993</v>
      </c>
      <c r="C180" s="30">
        <f t="shared" si="229"/>
        <v>16529.364000000001</v>
      </c>
      <c r="D180" s="30">
        <f t="shared" si="248"/>
        <v>16334.499999999998</v>
      </c>
      <c r="E180" s="30">
        <f t="shared" si="239"/>
        <v>194.864</v>
      </c>
      <c r="F180" s="30">
        <f t="shared" si="230"/>
        <v>10178.27548</v>
      </c>
      <c r="G180" s="27">
        <f t="shared" si="258"/>
        <v>61.576933510569432</v>
      </c>
      <c r="H180" s="27"/>
      <c r="I180" s="27"/>
      <c r="J180" s="27"/>
      <c r="K180" s="27"/>
      <c r="L180" s="27">
        <v>898.9</v>
      </c>
      <c r="M180" s="27">
        <v>898.9</v>
      </c>
      <c r="N180" s="27">
        <v>898.9</v>
      </c>
      <c r="O180" s="26">
        <f>N180/M180*100</f>
        <v>100</v>
      </c>
      <c r="P180" s="27">
        <v>598</v>
      </c>
      <c r="Q180" s="248">
        <v>598</v>
      </c>
      <c r="R180" s="248">
        <v>262.95903999999996</v>
      </c>
      <c r="S180" s="26">
        <f>R180/Q180*100</f>
        <v>43.973083612040128</v>
      </c>
      <c r="T180" s="254">
        <v>2362</v>
      </c>
      <c r="U180" s="286">
        <v>2362</v>
      </c>
      <c r="V180" s="286">
        <v>694.43763000000001</v>
      </c>
      <c r="W180" s="26">
        <f>V180/U180*100</f>
        <v>29.400407705334462</v>
      </c>
      <c r="X180" s="292">
        <v>415</v>
      </c>
      <c r="Y180" s="321">
        <v>415</v>
      </c>
      <c r="Z180" s="321">
        <v>8.3000000000000007</v>
      </c>
      <c r="AA180" s="26">
        <f>Z180/Y180*100</f>
        <v>2</v>
      </c>
      <c r="AB180" s="163"/>
      <c r="AC180" s="163"/>
      <c r="AD180" s="163"/>
      <c r="AE180" s="26"/>
      <c r="AF180" s="26"/>
      <c r="AG180" s="27"/>
      <c r="AH180" s="27"/>
      <c r="AI180" s="26"/>
      <c r="AJ180" s="27"/>
      <c r="AK180" s="27"/>
      <c r="AL180" s="27"/>
      <c r="AM180" s="26"/>
      <c r="AN180" s="326"/>
      <c r="AO180" s="326">
        <v>2000</v>
      </c>
      <c r="AP180" s="326">
        <v>2000</v>
      </c>
      <c r="AQ180" s="26">
        <f>AP180/AO180*100</f>
        <v>100</v>
      </c>
      <c r="AR180" s="26"/>
      <c r="AS180" s="326"/>
      <c r="AT180" s="326"/>
      <c r="AU180" s="26"/>
      <c r="AV180" s="26"/>
      <c r="AW180" s="326"/>
      <c r="AX180" s="326"/>
      <c r="AY180" s="26"/>
      <c r="AZ180" s="26"/>
      <c r="BA180" s="326"/>
      <c r="BB180" s="167"/>
      <c r="BC180" s="26"/>
      <c r="BD180" s="26"/>
      <c r="BE180" s="326"/>
      <c r="BF180" s="326"/>
      <c r="BG180" s="26"/>
      <c r="BH180" s="326"/>
      <c r="BI180" s="326"/>
      <c r="BJ180" s="326"/>
      <c r="BK180" s="26"/>
      <c r="BL180" s="326">
        <v>1712.9</v>
      </c>
      <c r="BM180" s="326">
        <v>1712.9</v>
      </c>
      <c r="BN180" s="326">
        <v>1354.9020700000001</v>
      </c>
      <c r="BO180" s="26">
        <f>BN180/BM180*100</f>
        <v>79.099893163640616</v>
      </c>
      <c r="BP180" s="26"/>
      <c r="BQ180" s="326"/>
      <c r="BR180" s="326"/>
      <c r="BS180" s="26"/>
      <c r="BT180" s="26"/>
      <c r="BU180" s="326"/>
      <c r="BV180" s="326"/>
      <c r="BW180" s="26"/>
      <c r="BX180" s="26"/>
      <c r="BY180" s="326"/>
      <c r="BZ180" s="326"/>
      <c r="CA180" s="26"/>
      <c r="CB180" s="26"/>
      <c r="CC180" s="326"/>
      <c r="CD180" s="326"/>
      <c r="CE180" s="26"/>
      <c r="CF180" s="26"/>
      <c r="CG180" s="326"/>
      <c r="CH180" s="326"/>
      <c r="CI180" s="26"/>
      <c r="CJ180" s="163"/>
      <c r="CK180" s="163"/>
      <c r="CL180" s="163"/>
      <c r="CM180" s="26"/>
      <c r="CN180" s="26"/>
      <c r="CO180" s="326"/>
      <c r="CP180" s="326"/>
      <c r="CQ180" s="26"/>
      <c r="CR180" s="26"/>
      <c r="CS180" s="326"/>
      <c r="CT180" s="326"/>
      <c r="CU180" s="326"/>
      <c r="CV180" s="326"/>
      <c r="CW180" s="326"/>
      <c r="CX180" s="326"/>
      <c r="CY180" s="26"/>
      <c r="CZ180" s="26"/>
      <c r="DA180" s="326"/>
      <c r="DB180" s="326"/>
      <c r="DC180" s="26"/>
      <c r="DD180" s="26"/>
      <c r="DE180" s="326"/>
      <c r="DF180" s="326"/>
      <c r="DG180" s="26"/>
      <c r="DH180" s="26"/>
      <c r="DI180" s="326"/>
      <c r="DJ180" s="326"/>
      <c r="DK180" s="26"/>
      <c r="DL180" s="26"/>
      <c r="DM180" s="326">
        <v>634.4</v>
      </c>
      <c r="DN180" s="326">
        <v>425.45029999999997</v>
      </c>
      <c r="DO180" s="26">
        <f>DN180/DM180*100</f>
        <v>67.06341424968474</v>
      </c>
      <c r="DP180" s="26"/>
      <c r="DQ180" s="326"/>
      <c r="DR180" s="326"/>
      <c r="DS180" s="26"/>
      <c r="DT180" s="26"/>
      <c r="DU180" s="326"/>
      <c r="DV180" s="326"/>
      <c r="DW180" s="26"/>
      <c r="DX180" s="26"/>
      <c r="DY180" s="326"/>
      <c r="DZ180" s="326"/>
      <c r="EA180" s="26"/>
      <c r="EB180" s="26"/>
      <c r="EC180" s="326"/>
      <c r="ED180" s="326"/>
      <c r="EE180" s="26"/>
      <c r="EF180" s="326">
        <v>750</v>
      </c>
      <c r="EG180" s="326">
        <v>750</v>
      </c>
      <c r="EH180" s="326">
        <v>750</v>
      </c>
      <c r="EI180" s="26">
        <f>EH180/EG180*100</f>
        <v>100</v>
      </c>
      <c r="EJ180" s="326"/>
      <c r="EK180" s="326">
        <v>2000</v>
      </c>
      <c r="EL180" s="326">
        <v>2000</v>
      </c>
      <c r="EM180" s="26">
        <f>EL180/EK180*100</f>
        <v>100</v>
      </c>
      <c r="EN180" s="326"/>
      <c r="EO180" s="326"/>
      <c r="EP180" s="326"/>
      <c r="EQ180" s="26"/>
      <c r="ER180" s="26"/>
      <c r="ES180" s="326"/>
      <c r="ET180" s="326"/>
      <c r="EU180" s="26"/>
      <c r="EV180" s="26"/>
      <c r="EW180" s="326"/>
      <c r="EX180" s="326"/>
      <c r="EY180" s="26"/>
      <c r="EZ180" s="26"/>
      <c r="FA180" s="27">
        <v>2277</v>
      </c>
      <c r="FB180" s="27">
        <v>0</v>
      </c>
      <c r="FC180" s="26">
        <f>FB180/FA180*100</f>
        <v>0</v>
      </c>
      <c r="FD180" s="26"/>
      <c r="FE180" s="326"/>
      <c r="FF180" s="326"/>
      <c r="FG180" s="26"/>
      <c r="FH180" s="326"/>
      <c r="FI180" s="326">
        <v>1748.9</v>
      </c>
      <c r="FJ180" s="326">
        <v>1380.6914999999999</v>
      </c>
      <c r="FK180" s="26">
        <f>FJ180/FI180*100</f>
        <v>78.946280519183475</v>
      </c>
      <c r="FL180" s="326"/>
      <c r="FM180" s="326"/>
      <c r="FN180" s="326">
        <v>0</v>
      </c>
      <c r="FO180" s="26"/>
      <c r="FP180" s="326"/>
      <c r="FQ180" s="326"/>
      <c r="FR180" s="326"/>
      <c r="FS180" s="26"/>
      <c r="FT180" s="326"/>
      <c r="FU180" s="326">
        <v>135</v>
      </c>
      <c r="FV180" s="326">
        <v>135</v>
      </c>
      <c r="FW180" s="26">
        <f t="shared" si="234"/>
        <v>100</v>
      </c>
      <c r="FX180" s="326"/>
      <c r="FY180" s="326"/>
      <c r="FZ180" s="326"/>
      <c r="GA180" s="26"/>
      <c r="GB180" s="326"/>
      <c r="GC180" s="326"/>
      <c r="GD180" s="326"/>
      <c r="GE180" s="26"/>
      <c r="GF180" s="326"/>
      <c r="GG180" s="326"/>
      <c r="GH180" s="326"/>
      <c r="GI180" s="26"/>
      <c r="GJ180" s="326"/>
      <c r="GK180" s="326"/>
      <c r="GL180" s="326"/>
      <c r="GM180" s="26"/>
      <c r="GN180" s="326"/>
      <c r="GO180" s="326"/>
      <c r="GP180" s="326"/>
      <c r="GQ180" s="26"/>
      <c r="GR180" s="326"/>
      <c r="GS180" s="326"/>
      <c r="GT180" s="326"/>
      <c r="GU180" s="26"/>
      <c r="GV180" s="326"/>
      <c r="GW180" s="326"/>
      <c r="GX180" s="326"/>
      <c r="GY180" s="26"/>
      <c r="GZ180" s="326"/>
      <c r="HA180" s="326"/>
      <c r="HB180" s="326"/>
      <c r="HC180" s="26"/>
      <c r="HD180" s="326"/>
      <c r="HE180" s="326"/>
      <c r="HF180" s="326"/>
      <c r="HG180" s="26"/>
      <c r="HH180" s="326"/>
      <c r="HI180" s="326"/>
      <c r="HJ180" s="326"/>
      <c r="HK180" s="26"/>
      <c r="HL180" s="326"/>
      <c r="HM180" s="326"/>
      <c r="HN180" s="326"/>
      <c r="HO180" s="26"/>
      <c r="HP180" s="326"/>
      <c r="HQ180" s="326"/>
      <c r="HR180" s="326"/>
      <c r="HS180" s="26"/>
      <c r="HT180" s="326"/>
      <c r="HU180" s="326"/>
      <c r="HV180" s="326"/>
      <c r="HW180" s="26"/>
      <c r="HX180" s="326"/>
      <c r="HY180" s="326"/>
      <c r="HZ180" s="326"/>
      <c r="IA180" s="26"/>
      <c r="IB180" s="326"/>
      <c r="IC180" s="326"/>
      <c r="ID180" s="326"/>
      <c r="IE180" s="26"/>
      <c r="IF180" s="326"/>
      <c r="IG180" s="326"/>
      <c r="IH180" s="326"/>
      <c r="II180" s="26"/>
      <c r="IJ180" s="326"/>
      <c r="IK180" s="326"/>
      <c r="IL180" s="326"/>
      <c r="IM180" s="26"/>
      <c r="IN180" s="326"/>
      <c r="IO180" s="326"/>
      <c r="IP180" s="326"/>
      <c r="IQ180" s="26"/>
      <c r="IR180" s="326"/>
      <c r="IS180" s="326"/>
      <c r="IT180" s="326"/>
      <c r="IU180" s="26"/>
      <c r="IV180" s="326"/>
      <c r="IW180" s="326"/>
      <c r="IX180" s="326"/>
      <c r="IY180" s="26"/>
      <c r="IZ180" s="326"/>
      <c r="JA180" s="326"/>
      <c r="JB180" s="326"/>
      <c r="JC180" s="26"/>
      <c r="JD180" s="326"/>
      <c r="JE180" s="326">
        <v>625</v>
      </c>
      <c r="JF180" s="326">
        <v>207.77094</v>
      </c>
      <c r="JG180" s="26">
        <f t="shared" si="293"/>
        <v>33.243350399999997</v>
      </c>
      <c r="JH180" s="326"/>
      <c r="JI180" s="326"/>
      <c r="JJ180" s="326"/>
      <c r="JK180" s="26"/>
      <c r="JL180" s="326"/>
      <c r="JM180" s="326"/>
      <c r="JN180" s="326"/>
      <c r="JO180" s="26"/>
      <c r="JP180" s="326"/>
      <c r="JQ180" s="326"/>
      <c r="JR180" s="326"/>
      <c r="JS180" s="26"/>
      <c r="JT180" s="326"/>
      <c r="JU180" s="326"/>
      <c r="JV180" s="326"/>
      <c r="JW180" s="26"/>
      <c r="JX180" s="326"/>
      <c r="JY180" s="326"/>
      <c r="JZ180" s="326"/>
      <c r="KA180" s="26"/>
      <c r="KB180" s="326"/>
      <c r="KC180" s="326">
        <v>312.39999999999998</v>
      </c>
      <c r="KD180" s="326"/>
      <c r="KE180" s="26"/>
      <c r="KF180" s="326"/>
      <c r="KG180" s="326"/>
      <c r="KH180" s="326"/>
      <c r="KI180" s="26"/>
      <c r="KJ180" s="326"/>
      <c r="KK180" s="326"/>
      <c r="KL180" s="326"/>
      <c r="KM180" s="26"/>
      <c r="KN180" s="326"/>
      <c r="KO180" s="326"/>
      <c r="KP180" s="326"/>
      <c r="KQ180" s="26"/>
      <c r="KR180" s="326"/>
      <c r="KS180" s="326"/>
      <c r="KT180" s="326"/>
      <c r="KU180" s="26"/>
      <c r="KV180" s="326"/>
      <c r="KW180" s="326">
        <v>59.863999999999997</v>
      </c>
      <c r="KX180" s="326">
        <v>59.863999999999997</v>
      </c>
      <c r="KY180" s="26">
        <f t="shared" si="287"/>
        <v>100</v>
      </c>
      <c r="KZ180" s="326"/>
      <c r="LA180" s="326"/>
      <c r="LB180" s="326"/>
      <c r="LC180" s="26"/>
      <c r="LD180" s="326"/>
      <c r="LE180" s="326"/>
      <c r="LF180" s="326"/>
      <c r="LG180" s="26"/>
      <c r="LH180" s="326"/>
      <c r="LI180" s="326"/>
      <c r="LJ180" s="326"/>
      <c r="LK180" s="26"/>
      <c r="LL180" s="326"/>
      <c r="LM180" s="326"/>
      <c r="LN180" s="326"/>
      <c r="LO180" s="26"/>
      <c r="LP180" s="326"/>
      <c r="LQ180" s="326"/>
      <c r="LR180" s="326"/>
      <c r="LS180" s="26"/>
      <c r="LT180" s="326"/>
      <c r="LU180" s="326"/>
      <c r="LV180" s="326"/>
      <c r="LW180" s="26"/>
      <c r="LX180" s="326"/>
      <c r="LY180" s="326"/>
      <c r="LZ180" s="326"/>
      <c r="MA180" s="26"/>
    </row>
    <row r="181" spans="1:339" ht="15.75" x14ac:dyDescent="0.25">
      <c r="A181" s="22" t="s">
        <v>294</v>
      </c>
      <c r="B181" s="30">
        <f t="shared" si="238"/>
        <v>0</v>
      </c>
      <c r="C181" s="30">
        <f t="shared" si="229"/>
        <v>4377.9414299999999</v>
      </c>
      <c r="D181" s="30">
        <f t="shared" si="248"/>
        <v>0</v>
      </c>
      <c r="E181" s="30">
        <f t="shared" si="239"/>
        <v>4377.9414299999999</v>
      </c>
      <c r="F181" s="30">
        <f t="shared" si="230"/>
        <v>4377.9414299999999</v>
      </c>
      <c r="G181" s="27">
        <f t="shared" si="258"/>
        <v>100</v>
      </c>
      <c r="H181" s="30"/>
      <c r="I181" s="30"/>
      <c r="J181" s="30"/>
      <c r="K181" s="27"/>
      <c r="L181" s="111"/>
      <c r="M181" s="111"/>
      <c r="N181" s="111"/>
      <c r="O181" s="111"/>
      <c r="P181" s="111"/>
      <c r="Q181" s="111"/>
      <c r="R181" s="111"/>
      <c r="S181" s="26"/>
      <c r="T181" s="81"/>
      <c r="U181" s="81"/>
      <c r="V181" s="81"/>
      <c r="W181" s="26"/>
      <c r="X181" s="81"/>
      <c r="Y181" s="81"/>
      <c r="Z181" s="81"/>
      <c r="AA181" s="26"/>
      <c r="AB181" s="81"/>
      <c r="AC181" s="81"/>
      <c r="AD181" s="81"/>
      <c r="AE181" s="26"/>
      <c r="AF181" s="26"/>
      <c r="AG181" s="111"/>
      <c r="AH181" s="111"/>
      <c r="AI181" s="111"/>
      <c r="AJ181" s="111"/>
      <c r="AK181" s="111"/>
      <c r="AL181" s="111"/>
      <c r="AM181" s="111"/>
      <c r="AN181" s="81"/>
      <c r="AO181" s="81"/>
      <c r="AP181" s="81"/>
      <c r="AQ181" s="26"/>
      <c r="AR181" s="26"/>
      <c r="AS181" s="81"/>
      <c r="AT181" s="81"/>
      <c r="AU181" s="26"/>
      <c r="AV181" s="26"/>
      <c r="AW181" s="81"/>
      <c r="AX181" s="81"/>
      <c r="AY181" s="26"/>
      <c r="AZ181" s="26"/>
      <c r="BA181" s="81"/>
      <c r="BB181" s="81"/>
      <c r="BC181" s="26"/>
      <c r="BD181" s="26"/>
      <c r="BE181" s="81"/>
      <c r="BF181" s="81"/>
      <c r="BG181" s="26"/>
      <c r="BH181" s="81"/>
      <c r="BI181" s="81"/>
      <c r="BJ181" s="81"/>
      <c r="BK181" s="26"/>
      <c r="BL181" s="81"/>
      <c r="BM181" s="81"/>
      <c r="BN181" s="81"/>
      <c r="BO181" s="26"/>
      <c r="BP181" s="26"/>
      <c r="BQ181" s="81"/>
      <c r="BR181" s="81"/>
      <c r="BS181" s="26"/>
      <c r="BT181" s="26"/>
      <c r="BU181" s="81"/>
      <c r="BV181" s="81"/>
      <c r="BW181" s="26"/>
      <c r="BX181" s="26"/>
      <c r="BY181" s="81"/>
      <c r="BZ181" s="81"/>
      <c r="CA181" s="26"/>
      <c r="CB181" s="26"/>
      <c r="CC181" s="81"/>
      <c r="CD181" s="81"/>
      <c r="CE181" s="26"/>
      <c r="CF181" s="26"/>
      <c r="CG181" s="81"/>
      <c r="CH181" s="81"/>
      <c r="CI181" s="26"/>
      <c r="CJ181" s="81"/>
      <c r="CK181" s="81"/>
      <c r="CL181" s="81"/>
      <c r="CM181" s="26"/>
      <c r="CN181" s="26"/>
      <c r="CO181" s="326"/>
      <c r="CP181" s="81"/>
      <c r="CQ181" s="26"/>
      <c r="CR181" s="26"/>
      <c r="CS181" s="81"/>
      <c r="CT181" s="81"/>
      <c r="CU181" s="326"/>
      <c r="CV181" s="326"/>
      <c r="CW181" s="81"/>
      <c r="CX181" s="81"/>
      <c r="CY181" s="26"/>
      <c r="CZ181" s="26"/>
      <c r="DA181" s="81"/>
      <c r="DB181" s="81"/>
      <c r="DC181" s="26"/>
      <c r="DD181" s="26"/>
      <c r="DE181" s="326"/>
      <c r="DF181" s="81"/>
      <c r="DG181" s="26"/>
      <c r="DH181" s="26"/>
      <c r="DI181" s="326"/>
      <c r="DJ181" s="81"/>
      <c r="DK181" s="26"/>
      <c r="DL181" s="26"/>
      <c r="DM181" s="326"/>
      <c r="DN181" s="326"/>
      <c r="DO181" s="26"/>
      <c r="DP181" s="26"/>
      <c r="DQ181" s="326"/>
      <c r="DR181" s="326"/>
      <c r="DS181" s="26"/>
      <c r="DT181" s="26"/>
      <c r="DU181" s="326"/>
      <c r="DV181" s="326"/>
      <c r="DW181" s="26"/>
      <c r="DX181" s="26"/>
      <c r="DY181" s="326"/>
      <c r="DZ181" s="326"/>
      <c r="EA181" s="26"/>
      <c r="EB181" s="26"/>
      <c r="EC181" s="326"/>
      <c r="ED181" s="326"/>
      <c r="EE181" s="26"/>
      <c r="EF181" s="326"/>
      <c r="EG181" s="326"/>
      <c r="EH181" s="326"/>
      <c r="EI181" s="26"/>
      <c r="EJ181" s="326"/>
      <c r="EK181" s="326"/>
      <c r="EL181" s="326"/>
      <c r="EM181" s="26"/>
      <c r="EN181" s="326"/>
      <c r="EO181" s="326"/>
      <c r="EP181" s="326"/>
      <c r="EQ181" s="26"/>
      <c r="ER181" s="26"/>
      <c r="ES181" s="81"/>
      <c r="ET181" s="81"/>
      <c r="EU181" s="26"/>
      <c r="EV181" s="26"/>
      <c r="EW181" s="81"/>
      <c r="EX181" s="81"/>
      <c r="EY181" s="26"/>
      <c r="EZ181" s="26"/>
      <c r="FA181" s="326"/>
      <c r="FB181" s="326"/>
      <c r="FC181" s="26"/>
      <c r="FD181" s="26"/>
      <c r="FE181" s="81"/>
      <c r="FF181" s="81"/>
      <c r="FG181" s="26"/>
      <c r="FH181" s="326"/>
      <c r="FI181" s="326"/>
      <c r="FJ181" s="326"/>
      <c r="FK181" s="26"/>
      <c r="FL181" s="326"/>
      <c r="FM181" s="326"/>
      <c r="FN181" s="326"/>
      <c r="FO181" s="26"/>
      <c r="FP181" s="326"/>
      <c r="FQ181" s="326">
        <v>4377.9414299999999</v>
      </c>
      <c r="FR181" s="326">
        <v>4377.9414299999999</v>
      </c>
      <c r="FS181" s="26">
        <f t="shared" si="292"/>
        <v>100</v>
      </c>
      <c r="FT181" s="326"/>
      <c r="FU181" s="326"/>
      <c r="FV181" s="326"/>
      <c r="FW181" s="26"/>
      <c r="FX181" s="326"/>
      <c r="FY181" s="326"/>
      <c r="FZ181" s="326"/>
      <c r="GA181" s="26"/>
      <c r="GB181" s="326"/>
      <c r="GC181" s="326"/>
      <c r="GD181" s="326"/>
      <c r="GE181" s="26"/>
      <c r="GF181" s="326"/>
      <c r="GG181" s="326"/>
      <c r="GH181" s="326"/>
      <c r="GI181" s="26"/>
      <c r="GJ181" s="326"/>
      <c r="GK181" s="326"/>
      <c r="GL181" s="326"/>
      <c r="GM181" s="26"/>
      <c r="GN181" s="326"/>
      <c r="GO181" s="326"/>
      <c r="GP181" s="326"/>
      <c r="GQ181" s="26"/>
      <c r="GR181" s="326"/>
      <c r="GS181" s="326"/>
      <c r="GT181" s="326"/>
      <c r="GU181" s="26"/>
      <c r="GV181" s="326"/>
      <c r="GW181" s="326"/>
      <c r="GX181" s="326"/>
      <c r="GY181" s="26"/>
      <c r="GZ181" s="326"/>
      <c r="HA181" s="326"/>
      <c r="HB181" s="326"/>
      <c r="HC181" s="26"/>
      <c r="HD181" s="326"/>
      <c r="HE181" s="326"/>
      <c r="HF181" s="326"/>
      <c r="HG181" s="26"/>
      <c r="HH181" s="326"/>
      <c r="HI181" s="326"/>
      <c r="HJ181" s="326"/>
      <c r="HK181" s="26"/>
      <c r="HL181" s="326"/>
      <c r="HM181" s="326"/>
      <c r="HN181" s="326"/>
      <c r="HO181" s="26"/>
      <c r="HP181" s="326"/>
      <c r="HQ181" s="326"/>
      <c r="HR181" s="326"/>
      <c r="HS181" s="26"/>
      <c r="HT181" s="326"/>
      <c r="HU181" s="326"/>
      <c r="HV181" s="326"/>
      <c r="HW181" s="26"/>
      <c r="HX181" s="326"/>
      <c r="HY181" s="326"/>
      <c r="HZ181" s="326"/>
      <c r="IA181" s="26"/>
      <c r="IB181" s="326"/>
      <c r="IC181" s="326"/>
      <c r="ID181" s="326"/>
      <c r="IE181" s="26"/>
      <c r="IF181" s="326"/>
      <c r="IG181" s="326"/>
      <c r="IH181" s="326"/>
      <c r="II181" s="26"/>
      <c r="IJ181" s="326"/>
      <c r="IK181" s="326"/>
      <c r="IL181" s="326"/>
      <c r="IM181" s="26"/>
      <c r="IN181" s="326"/>
      <c r="IO181" s="326"/>
      <c r="IP181" s="326"/>
      <c r="IQ181" s="26"/>
      <c r="IR181" s="326"/>
      <c r="IS181" s="326"/>
      <c r="IT181" s="326"/>
      <c r="IU181" s="26"/>
      <c r="IV181" s="326"/>
      <c r="IW181" s="326"/>
      <c r="IX181" s="326"/>
      <c r="IY181" s="26"/>
      <c r="IZ181" s="326"/>
      <c r="JA181" s="326"/>
      <c r="JB181" s="326"/>
      <c r="JC181" s="26"/>
      <c r="JD181" s="326"/>
      <c r="JE181" s="326"/>
      <c r="JF181" s="326"/>
      <c r="JG181" s="26"/>
      <c r="JH181" s="326"/>
      <c r="JI181" s="326"/>
      <c r="JJ181" s="326"/>
      <c r="JK181" s="26"/>
      <c r="JL181" s="326"/>
      <c r="JM181" s="326"/>
      <c r="JN181" s="326"/>
      <c r="JO181" s="26"/>
      <c r="JP181" s="326"/>
      <c r="JQ181" s="326"/>
      <c r="JR181" s="326"/>
      <c r="JS181" s="26"/>
      <c r="JT181" s="326"/>
      <c r="JU181" s="326"/>
      <c r="JV181" s="326"/>
      <c r="JW181" s="26"/>
      <c r="JX181" s="326"/>
      <c r="JY181" s="326"/>
      <c r="JZ181" s="326"/>
      <c r="KA181" s="26"/>
      <c r="KB181" s="326"/>
      <c r="KC181" s="326"/>
      <c r="KD181" s="326"/>
      <c r="KE181" s="26"/>
      <c r="KF181" s="326"/>
      <c r="KG181" s="326"/>
      <c r="KH181" s="326"/>
      <c r="KI181" s="26"/>
      <c r="KJ181" s="326"/>
      <c r="KK181" s="326"/>
      <c r="KL181" s="326"/>
      <c r="KM181" s="26"/>
      <c r="KN181" s="326"/>
      <c r="KO181" s="326"/>
      <c r="KP181" s="326"/>
      <c r="KQ181" s="26"/>
      <c r="KR181" s="326"/>
      <c r="KS181" s="326"/>
      <c r="KT181" s="326"/>
      <c r="KU181" s="26"/>
      <c r="KV181" s="326"/>
      <c r="KW181" s="326"/>
      <c r="KX181" s="326"/>
      <c r="KY181" s="26"/>
      <c r="KZ181" s="326"/>
      <c r="LA181" s="326"/>
      <c r="LB181" s="326"/>
      <c r="LC181" s="26"/>
      <c r="LD181" s="326"/>
      <c r="LE181" s="326"/>
      <c r="LF181" s="326"/>
      <c r="LG181" s="26"/>
      <c r="LH181" s="326"/>
      <c r="LI181" s="326"/>
      <c r="LJ181" s="326"/>
      <c r="LK181" s="26"/>
      <c r="LL181" s="326"/>
      <c r="LM181" s="326"/>
      <c r="LN181" s="326"/>
      <c r="LO181" s="26"/>
      <c r="LP181" s="326"/>
      <c r="LQ181" s="326"/>
      <c r="LR181" s="326"/>
      <c r="LS181" s="26"/>
      <c r="LT181" s="326"/>
      <c r="LU181" s="326"/>
      <c r="LV181" s="326"/>
      <c r="LW181" s="26"/>
      <c r="LX181" s="326"/>
      <c r="LY181" s="326"/>
      <c r="LZ181" s="326"/>
      <c r="MA181" s="26"/>
    </row>
    <row r="182" spans="1:339" ht="15.75" x14ac:dyDescent="0.25">
      <c r="A182" s="22" t="s">
        <v>293</v>
      </c>
      <c r="B182" s="30">
        <f t="shared" si="238"/>
        <v>0</v>
      </c>
      <c r="C182" s="30">
        <f t="shared" si="229"/>
        <v>5000</v>
      </c>
      <c r="D182" s="30">
        <f t="shared" si="248"/>
        <v>5000</v>
      </c>
      <c r="E182" s="30">
        <f t="shared" si="239"/>
        <v>0</v>
      </c>
      <c r="F182" s="30">
        <f t="shared" si="230"/>
        <v>0</v>
      </c>
      <c r="G182" s="27">
        <f t="shared" si="258"/>
        <v>0</v>
      </c>
      <c r="H182" s="30"/>
      <c r="I182" s="30"/>
      <c r="J182" s="30"/>
      <c r="K182" s="27"/>
      <c r="L182" s="111"/>
      <c r="M182" s="111"/>
      <c r="N182" s="111"/>
      <c r="O182" s="111"/>
      <c r="P182" s="111"/>
      <c r="Q182" s="111"/>
      <c r="R182" s="111"/>
      <c r="S182" s="26"/>
      <c r="T182" s="81"/>
      <c r="U182" s="81"/>
      <c r="V182" s="81"/>
      <c r="W182" s="26"/>
      <c r="X182" s="81"/>
      <c r="Y182" s="81"/>
      <c r="Z182" s="81"/>
      <c r="AA182" s="26"/>
      <c r="AB182" s="81"/>
      <c r="AC182" s="81"/>
      <c r="AD182" s="81"/>
      <c r="AE182" s="26"/>
      <c r="AF182" s="26"/>
      <c r="AG182" s="111"/>
      <c r="AH182" s="111"/>
      <c r="AI182" s="111"/>
      <c r="AJ182" s="111"/>
      <c r="AK182" s="111"/>
      <c r="AL182" s="111"/>
      <c r="AM182" s="111"/>
      <c r="AN182" s="81"/>
      <c r="AO182" s="81"/>
      <c r="AP182" s="81"/>
      <c r="AQ182" s="26"/>
      <c r="AR182" s="26"/>
      <c r="AS182" s="81"/>
      <c r="AT182" s="81"/>
      <c r="AU182" s="26"/>
      <c r="AV182" s="26"/>
      <c r="AW182" s="81"/>
      <c r="AX182" s="81"/>
      <c r="AY182" s="26"/>
      <c r="AZ182" s="26"/>
      <c r="BA182" s="81"/>
      <c r="BB182" s="81"/>
      <c r="BC182" s="26"/>
      <c r="BD182" s="26"/>
      <c r="BE182" s="81"/>
      <c r="BF182" s="81"/>
      <c r="BG182" s="26"/>
      <c r="BH182" s="81"/>
      <c r="BI182" s="81"/>
      <c r="BJ182" s="81"/>
      <c r="BK182" s="26"/>
      <c r="BL182" s="81"/>
      <c r="BM182" s="81"/>
      <c r="BN182" s="81"/>
      <c r="BO182" s="26"/>
      <c r="BP182" s="26"/>
      <c r="BQ182" s="81"/>
      <c r="BR182" s="81"/>
      <c r="BS182" s="26"/>
      <c r="BT182" s="26"/>
      <c r="BU182" s="81"/>
      <c r="BV182" s="81"/>
      <c r="BW182" s="26"/>
      <c r="BX182" s="26"/>
      <c r="BY182" s="81"/>
      <c r="BZ182" s="81"/>
      <c r="CA182" s="26"/>
      <c r="CB182" s="26"/>
      <c r="CC182" s="81"/>
      <c r="CD182" s="81"/>
      <c r="CE182" s="26"/>
      <c r="CF182" s="26"/>
      <c r="CG182" s="81"/>
      <c r="CH182" s="81"/>
      <c r="CI182" s="26"/>
      <c r="CJ182" s="81"/>
      <c r="CK182" s="81"/>
      <c r="CL182" s="81"/>
      <c r="CM182" s="26"/>
      <c r="CN182" s="26"/>
      <c r="CO182" s="326"/>
      <c r="CP182" s="81"/>
      <c r="CQ182" s="26"/>
      <c r="CR182" s="26"/>
      <c r="CS182" s="81"/>
      <c r="CT182" s="81"/>
      <c r="CU182" s="326"/>
      <c r="CV182" s="326"/>
      <c r="CW182" s="81"/>
      <c r="CX182" s="81"/>
      <c r="CY182" s="26"/>
      <c r="CZ182" s="26"/>
      <c r="DA182" s="81"/>
      <c r="DB182" s="81"/>
      <c r="DC182" s="26"/>
      <c r="DD182" s="26"/>
      <c r="DE182" s="326"/>
      <c r="DF182" s="81"/>
      <c r="DG182" s="26"/>
      <c r="DH182" s="26"/>
      <c r="DI182" s="326"/>
      <c r="DJ182" s="81"/>
      <c r="DK182" s="26"/>
      <c r="DL182" s="26"/>
      <c r="DM182" s="326"/>
      <c r="DN182" s="326"/>
      <c r="DO182" s="26"/>
      <c r="DP182" s="26"/>
      <c r="DQ182" s="326"/>
      <c r="DR182" s="326"/>
      <c r="DS182" s="26"/>
      <c r="DT182" s="26"/>
      <c r="DU182" s="326"/>
      <c r="DV182" s="326"/>
      <c r="DW182" s="26"/>
      <c r="DX182" s="26"/>
      <c r="DY182" s="326"/>
      <c r="DZ182" s="326"/>
      <c r="EA182" s="26"/>
      <c r="EB182" s="26"/>
      <c r="EC182" s="326"/>
      <c r="ED182" s="326"/>
      <c r="EE182" s="26"/>
      <c r="EF182" s="326"/>
      <c r="EG182" s="326"/>
      <c r="EH182" s="326"/>
      <c r="EI182" s="26"/>
      <c r="EJ182" s="326"/>
      <c r="EK182" s="326"/>
      <c r="EL182" s="326"/>
      <c r="EM182" s="26"/>
      <c r="EN182" s="326"/>
      <c r="EO182" s="326"/>
      <c r="EP182" s="326"/>
      <c r="EQ182" s="26"/>
      <c r="ER182" s="26"/>
      <c r="ES182" s="81"/>
      <c r="ET182" s="81"/>
      <c r="EU182" s="26"/>
      <c r="EV182" s="26"/>
      <c r="EW182" s="81"/>
      <c r="EX182" s="81"/>
      <c r="EY182" s="26"/>
      <c r="EZ182" s="26"/>
      <c r="FA182" s="326"/>
      <c r="FB182" s="326"/>
      <c r="FC182" s="26"/>
      <c r="FD182" s="26"/>
      <c r="FE182" s="81"/>
      <c r="FF182" s="81"/>
      <c r="FG182" s="26"/>
      <c r="FH182" s="326"/>
      <c r="FI182" s="326"/>
      <c r="FJ182" s="326"/>
      <c r="FK182" s="26"/>
      <c r="FL182" s="326"/>
      <c r="FM182" s="326"/>
      <c r="FN182" s="326"/>
      <c r="FO182" s="26"/>
      <c r="FP182" s="326"/>
      <c r="FQ182" s="326"/>
      <c r="FR182" s="326"/>
      <c r="FS182" s="26"/>
      <c r="FT182" s="326"/>
      <c r="FU182" s="326"/>
      <c r="FV182" s="326"/>
      <c r="FW182" s="26"/>
      <c r="FX182" s="326"/>
      <c r="FY182" s="326"/>
      <c r="FZ182" s="326"/>
      <c r="GA182" s="26"/>
      <c r="GB182" s="326"/>
      <c r="GC182" s="326"/>
      <c r="GD182" s="326"/>
      <c r="GE182" s="26"/>
      <c r="GF182" s="326"/>
      <c r="GG182" s="326"/>
      <c r="GH182" s="326"/>
      <c r="GI182" s="26"/>
      <c r="GJ182" s="326"/>
      <c r="GK182" s="326"/>
      <c r="GL182" s="326"/>
      <c r="GM182" s="26"/>
      <c r="GN182" s="326"/>
      <c r="GO182" s="326"/>
      <c r="GP182" s="326"/>
      <c r="GQ182" s="26"/>
      <c r="GR182" s="326"/>
      <c r="GS182" s="326"/>
      <c r="GT182" s="326"/>
      <c r="GU182" s="26"/>
      <c r="GV182" s="326"/>
      <c r="GW182" s="326"/>
      <c r="GX182" s="326"/>
      <c r="GY182" s="26"/>
      <c r="GZ182" s="326"/>
      <c r="HA182" s="326">
        <v>5000</v>
      </c>
      <c r="HB182" s="326"/>
      <c r="HC182" s="26"/>
      <c r="HD182" s="326"/>
      <c r="HE182" s="326"/>
      <c r="HF182" s="326"/>
      <c r="HG182" s="26"/>
      <c r="HH182" s="326"/>
      <c r="HI182" s="326"/>
      <c r="HJ182" s="326"/>
      <c r="HK182" s="26"/>
      <c r="HL182" s="326"/>
      <c r="HM182" s="326"/>
      <c r="HN182" s="326"/>
      <c r="HO182" s="26"/>
      <c r="HP182" s="326"/>
      <c r="HQ182" s="326"/>
      <c r="HR182" s="326"/>
      <c r="HS182" s="26"/>
      <c r="HT182" s="326"/>
      <c r="HU182" s="326"/>
      <c r="HV182" s="326"/>
      <c r="HW182" s="26"/>
      <c r="HX182" s="326"/>
      <c r="HY182" s="326"/>
      <c r="HZ182" s="326"/>
      <c r="IA182" s="26"/>
      <c r="IB182" s="326"/>
      <c r="IC182" s="326"/>
      <c r="ID182" s="326"/>
      <c r="IE182" s="26"/>
      <c r="IF182" s="326"/>
      <c r="IG182" s="326"/>
      <c r="IH182" s="326"/>
      <c r="II182" s="26"/>
      <c r="IJ182" s="326"/>
      <c r="IK182" s="326"/>
      <c r="IL182" s="326"/>
      <c r="IM182" s="26"/>
      <c r="IN182" s="326"/>
      <c r="IO182" s="326"/>
      <c r="IP182" s="326"/>
      <c r="IQ182" s="26"/>
      <c r="IR182" s="326"/>
      <c r="IS182" s="326"/>
      <c r="IT182" s="326"/>
      <c r="IU182" s="26"/>
      <c r="IV182" s="326"/>
      <c r="IW182" s="326"/>
      <c r="IX182" s="326"/>
      <c r="IY182" s="26"/>
      <c r="IZ182" s="326"/>
      <c r="JA182" s="326"/>
      <c r="JB182" s="326"/>
      <c r="JC182" s="26"/>
      <c r="JD182" s="326"/>
      <c r="JE182" s="326"/>
      <c r="JF182" s="326"/>
      <c r="JG182" s="26"/>
      <c r="JH182" s="326"/>
      <c r="JI182" s="326"/>
      <c r="JJ182" s="326"/>
      <c r="JK182" s="26"/>
      <c r="JL182" s="326"/>
      <c r="JM182" s="326"/>
      <c r="JN182" s="326"/>
      <c r="JO182" s="26"/>
      <c r="JP182" s="326"/>
      <c r="JQ182" s="326"/>
      <c r="JR182" s="326"/>
      <c r="JS182" s="26"/>
      <c r="JT182" s="326"/>
      <c r="JU182" s="326"/>
      <c r="JV182" s="326"/>
      <c r="JW182" s="26"/>
      <c r="JX182" s="326"/>
      <c r="JY182" s="326"/>
      <c r="JZ182" s="326"/>
      <c r="KA182" s="26"/>
      <c r="KB182" s="326"/>
      <c r="KC182" s="326"/>
      <c r="KD182" s="326"/>
      <c r="KE182" s="26"/>
      <c r="KF182" s="326"/>
      <c r="KG182" s="326"/>
      <c r="KH182" s="326"/>
      <c r="KI182" s="26"/>
      <c r="KJ182" s="326"/>
      <c r="KK182" s="326"/>
      <c r="KL182" s="326"/>
      <c r="KM182" s="26"/>
      <c r="KN182" s="326"/>
      <c r="KO182" s="326"/>
      <c r="KP182" s="326"/>
      <c r="KQ182" s="26"/>
      <c r="KR182" s="326"/>
      <c r="KS182" s="326"/>
      <c r="KT182" s="326"/>
      <c r="KU182" s="26"/>
      <c r="KV182" s="326"/>
      <c r="KW182" s="326"/>
      <c r="KX182" s="326"/>
      <c r="KY182" s="26"/>
      <c r="KZ182" s="326"/>
      <c r="LA182" s="326"/>
      <c r="LB182" s="326"/>
      <c r="LC182" s="26"/>
      <c r="LD182" s="326"/>
      <c r="LE182" s="326"/>
      <c r="LF182" s="326"/>
      <c r="LG182" s="26"/>
      <c r="LH182" s="326"/>
      <c r="LI182" s="326"/>
      <c r="LJ182" s="326"/>
      <c r="LK182" s="26"/>
      <c r="LL182" s="326"/>
      <c r="LM182" s="326"/>
      <c r="LN182" s="326"/>
      <c r="LO182" s="26"/>
      <c r="LP182" s="326"/>
      <c r="LQ182" s="326"/>
      <c r="LR182" s="326"/>
      <c r="LS182" s="26"/>
      <c r="LT182" s="326"/>
      <c r="LU182" s="326"/>
      <c r="LV182" s="326"/>
      <c r="LW182" s="26"/>
      <c r="LX182" s="326"/>
      <c r="LY182" s="326"/>
      <c r="LZ182" s="326"/>
      <c r="MA182" s="26"/>
    </row>
    <row r="183" spans="1:339" ht="15.75" x14ac:dyDescent="0.25">
      <c r="A183" s="22" t="s">
        <v>292</v>
      </c>
      <c r="B183" s="30">
        <f t="shared" si="238"/>
        <v>0</v>
      </c>
      <c r="C183" s="30">
        <f t="shared" si="229"/>
        <v>0</v>
      </c>
      <c r="D183" s="30">
        <f t="shared" si="248"/>
        <v>0</v>
      </c>
      <c r="E183" s="30">
        <f t="shared" si="239"/>
        <v>0</v>
      </c>
      <c r="F183" s="30">
        <f t="shared" si="230"/>
        <v>0</v>
      </c>
      <c r="G183" s="27"/>
      <c r="H183" s="30"/>
      <c r="I183" s="30"/>
      <c r="J183" s="30"/>
      <c r="K183" s="27"/>
      <c r="L183" s="111"/>
      <c r="M183" s="111"/>
      <c r="N183" s="111"/>
      <c r="O183" s="111"/>
      <c r="P183" s="111"/>
      <c r="Q183" s="111"/>
      <c r="R183" s="111"/>
      <c r="S183" s="26"/>
      <c r="T183" s="81"/>
      <c r="U183" s="81"/>
      <c r="V183" s="81"/>
      <c r="W183" s="26"/>
      <c r="X183" s="81"/>
      <c r="Y183" s="81"/>
      <c r="Z183" s="81"/>
      <c r="AA183" s="26"/>
      <c r="AB183" s="81"/>
      <c r="AC183" s="81"/>
      <c r="AD183" s="81"/>
      <c r="AE183" s="26"/>
      <c r="AF183" s="26"/>
      <c r="AG183" s="111"/>
      <c r="AH183" s="111"/>
      <c r="AI183" s="111"/>
      <c r="AJ183" s="111"/>
      <c r="AK183" s="111"/>
      <c r="AL183" s="111"/>
      <c r="AM183" s="111"/>
      <c r="AN183" s="81"/>
      <c r="AO183" s="81"/>
      <c r="AP183" s="81"/>
      <c r="AQ183" s="26"/>
      <c r="AR183" s="26"/>
      <c r="AS183" s="81"/>
      <c r="AT183" s="81"/>
      <c r="AU183" s="26"/>
      <c r="AV183" s="26"/>
      <c r="AW183" s="81"/>
      <c r="AX183" s="81"/>
      <c r="AY183" s="26"/>
      <c r="AZ183" s="26"/>
      <c r="BA183" s="81"/>
      <c r="BB183" s="81"/>
      <c r="BC183" s="26"/>
      <c r="BD183" s="26"/>
      <c r="BE183" s="81"/>
      <c r="BF183" s="81"/>
      <c r="BG183" s="26"/>
      <c r="BH183" s="81"/>
      <c r="BI183" s="81"/>
      <c r="BJ183" s="81"/>
      <c r="BK183" s="26"/>
      <c r="BL183" s="81"/>
      <c r="BM183" s="81"/>
      <c r="BN183" s="81"/>
      <c r="BO183" s="26"/>
      <c r="BP183" s="26"/>
      <c r="BQ183" s="81"/>
      <c r="BR183" s="81"/>
      <c r="BS183" s="26"/>
      <c r="BT183" s="26"/>
      <c r="BU183" s="81"/>
      <c r="BV183" s="81"/>
      <c r="BW183" s="26"/>
      <c r="BX183" s="26"/>
      <c r="BY183" s="81"/>
      <c r="BZ183" s="81"/>
      <c r="CA183" s="26"/>
      <c r="CB183" s="26"/>
      <c r="CC183" s="81"/>
      <c r="CD183" s="81"/>
      <c r="CE183" s="26"/>
      <c r="CF183" s="26"/>
      <c r="CG183" s="81"/>
      <c r="CH183" s="81"/>
      <c r="CI183" s="26"/>
      <c r="CJ183" s="81"/>
      <c r="CK183" s="81"/>
      <c r="CL183" s="81"/>
      <c r="CM183" s="26"/>
      <c r="CN183" s="26"/>
      <c r="CO183" s="81"/>
      <c r="CP183" s="81"/>
      <c r="CQ183" s="26"/>
      <c r="CR183" s="26"/>
      <c r="CS183" s="81"/>
      <c r="CT183" s="81"/>
      <c r="CU183" s="326"/>
      <c r="CV183" s="326"/>
      <c r="CW183" s="81"/>
      <c r="CX183" s="81"/>
      <c r="CY183" s="26"/>
      <c r="CZ183" s="26"/>
      <c r="DA183" s="81"/>
      <c r="DB183" s="81"/>
      <c r="DC183" s="26"/>
      <c r="DD183" s="26"/>
      <c r="DE183" s="81"/>
      <c r="DF183" s="81"/>
      <c r="DG183" s="26"/>
      <c r="DH183" s="26"/>
      <c r="DI183" s="81"/>
      <c r="DJ183" s="81"/>
      <c r="DK183" s="26"/>
      <c r="DL183" s="26"/>
      <c r="DM183" s="81"/>
      <c r="DN183" s="81"/>
      <c r="DO183" s="26"/>
      <c r="DP183" s="26"/>
      <c r="DQ183" s="81"/>
      <c r="DR183" s="81"/>
      <c r="DS183" s="26"/>
      <c r="DT183" s="26"/>
      <c r="DU183" s="81"/>
      <c r="DV183" s="81"/>
      <c r="DW183" s="26"/>
      <c r="DX183" s="26"/>
      <c r="DY183" s="81"/>
      <c r="DZ183" s="81"/>
      <c r="EA183" s="26"/>
      <c r="EB183" s="26"/>
      <c r="EC183" s="81"/>
      <c r="ED183" s="81"/>
      <c r="EE183" s="26"/>
      <c r="EF183" s="81"/>
      <c r="EG183" s="81"/>
      <c r="EH183" s="81"/>
      <c r="EI183" s="26"/>
      <c r="EJ183" s="81"/>
      <c r="EK183" s="81"/>
      <c r="EL183" s="81"/>
      <c r="EM183" s="26"/>
      <c r="EN183" s="81"/>
      <c r="EO183" s="81"/>
      <c r="EP183" s="81"/>
      <c r="EQ183" s="26"/>
      <c r="ER183" s="26"/>
      <c r="ES183" s="81"/>
      <c r="ET183" s="81"/>
      <c r="EU183" s="26"/>
      <c r="EV183" s="26"/>
      <c r="EW183" s="81"/>
      <c r="EX183" s="81"/>
      <c r="EY183" s="26"/>
      <c r="EZ183" s="26"/>
      <c r="FA183" s="81"/>
      <c r="FB183" s="81"/>
      <c r="FC183" s="26"/>
      <c r="FD183" s="26"/>
      <c r="FE183" s="81"/>
      <c r="FF183" s="81"/>
      <c r="FG183" s="26"/>
      <c r="FH183" s="81"/>
      <c r="FI183" s="81"/>
      <c r="FJ183" s="81"/>
      <c r="FK183" s="26"/>
      <c r="FL183" s="81"/>
      <c r="FM183" s="81"/>
      <c r="FN183" s="81"/>
      <c r="FO183" s="26"/>
      <c r="FP183" s="81"/>
      <c r="FQ183" s="81"/>
      <c r="FR183" s="81"/>
      <c r="FS183" s="26"/>
      <c r="FT183" s="81"/>
      <c r="FU183" s="81"/>
      <c r="FV183" s="81"/>
      <c r="FW183" s="26"/>
      <c r="FX183" s="81"/>
      <c r="FY183" s="81"/>
      <c r="FZ183" s="81"/>
      <c r="GA183" s="26"/>
      <c r="GB183" s="81"/>
      <c r="GC183" s="81"/>
      <c r="GD183" s="81"/>
      <c r="GE183" s="26"/>
      <c r="GF183" s="81"/>
      <c r="GG183" s="81"/>
      <c r="GH183" s="81"/>
      <c r="GI183" s="26"/>
      <c r="GJ183" s="81"/>
      <c r="GK183" s="81"/>
      <c r="GL183" s="81"/>
      <c r="GM183" s="26"/>
      <c r="GN183" s="81"/>
      <c r="GO183" s="81"/>
      <c r="GP183" s="81"/>
      <c r="GQ183" s="26"/>
      <c r="GR183" s="81"/>
      <c r="GS183" s="81"/>
      <c r="GT183" s="81"/>
      <c r="GU183" s="26"/>
      <c r="GV183" s="81"/>
      <c r="GW183" s="81"/>
      <c r="GX183" s="81"/>
      <c r="GY183" s="26"/>
      <c r="GZ183" s="81"/>
      <c r="HA183" s="81"/>
      <c r="HB183" s="81"/>
      <c r="HC183" s="26"/>
      <c r="HD183" s="81"/>
      <c r="HE183" s="81"/>
      <c r="HF183" s="81"/>
      <c r="HG183" s="26"/>
      <c r="HH183" s="81"/>
      <c r="HI183" s="81"/>
      <c r="HJ183" s="81"/>
      <c r="HK183" s="26"/>
      <c r="HL183" s="81"/>
      <c r="HM183" s="81"/>
      <c r="HN183" s="81"/>
      <c r="HO183" s="26"/>
      <c r="HP183" s="81"/>
      <c r="HQ183" s="81"/>
      <c r="HR183" s="81"/>
      <c r="HS183" s="26"/>
      <c r="HT183" s="81"/>
      <c r="HU183" s="81"/>
      <c r="HV183" s="81"/>
      <c r="HW183" s="26"/>
      <c r="HX183" s="81"/>
      <c r="HY183" s="81"/>
      <c r="HZ183" s="81"/>
      <c r="IA183" s="26"/>
      <c r="IB183" s="81"/>
      <c r="IC183" s="81"/>
      <c r="ID183" s="81"/>
      <c r="IE183" s="26"/>
      <c r="IF183" s="81"/>
      <c r="IG183" s="81"/>
      <c r="IH183" s="81"/>
      <c r="II183" s="26"/>
      <c r="IJ183" s="81"/>
      <c r="IK183" s="81"/>
      <c r="IL183" s="81"/>
      <c r="IM183" s="26"/>
      <c r="IN183" s="81"/>
      <c r="IO183" s="81"/>
      <c r="IP183" s="81"/>
      <c r="IQ183" s="26"/>
      <c r="IR183" s="81"/>
      <c r="IS183" s="81"/>
      <c r="IT183" s="81"/>
      <c r="IU183" s="26"/>
      <c r="IV183" s="81"/>
      <c r="IW183" s="81"/>
      <c r="IX183" s="81"/>
      <c r="IY183" s="26"/>
      <c r="IZ183" s="81"/>
      <c r="JA183" s="81"/>
      <c r="JB183" s="81"/>
      <c r="JC183" s="26"/>
      <c r="JD183" s="81"/>
      <c r="JE183" s="81"/>
      <c r="JF183" s="81"/>
      <c r="JG183" s="26"/>
      <c r="JH183" s="81"/>
      <c r="JI183" s="81"/>
      <c r="JJ183" s="81"/>
      <c r="JK183" s="26"/>
      <c r="JL183" s="81"/>
      <c r="JM183" s="81"/>
      <c r="JN183" s="81"/>
      <c r="JO183" s="26"/>
      <c r="JP183" s="81"/>
      <c r="JQ183" s="81"/>
      <c r="JR183" s="81"/>
      <c r="JS183" s="26"/>
      <c r="JT183" s="81"/>
      <c r="JU183" s="81"/>
      <c r="JV183" s="81"/>
      <c r="JW183" s="26"/>
      <c r="JX183" s="81"/>
      <c r="JY183" s="81"/>
      <c r="JZ183" s="81"/>
      <c r="KA183" s="26"/>
      <c r="KB183" s="81"/>
      <c r="KC183" s="81"/>
      <c r="KD183" s="81"/>
      <c r="KE183" s="26"/>
      <c r="KF183" s="81"/>
      <c r="KG183" s="81"/>
      <c r="KH183" s="81"/>
      <c r="KI183" s="26"/>
      <c r="KJ183" s="81"/>
      <c r="KK183" s="81"/>
      <c r="KL183" s="81"/>
      <c r="KM183" s="26"/>
      <c r="KN183" s="81"/>
      <c r="KO183" s="81"/>
      <c r="KP183" s="81"/>
      <c r="KQ183" s="26"/>
      <c r="KR183" s="81"/>
      <c r="KS183" s="81"/>
      <c r="KT183" s="81"/>
      <c r="KU183" s="26"/>
      <c r="KV183" s="81"/>
      <c r="KW183" s="81"/>
      <c r="KX183" s="81"/>
      <c r="KY183" s="26"/>
      <c r="KZ183" s="81"/>
      <c r="LA183" s="81"/>
      <c r="LB183" s="81"/>
      <c r="LC183" s="26"/>
      <c r="LD183" s="81"/>
      <c r="LE183" s="81"/>
      <c r="LF183" s="81"/>
      <c r="LG183" s="26"/>
      <c r="LH183" s="81"/>
      <c r="LI183" s="81"/>
      <c r="LJ183" s="81"/>
      <c r="LK183" s="26"/>
      <c r="LL183" s="81"/>
      <c r="LM183" s="81"/>
      <c r="LN183" s="81"/>
      <c r="LO183" s="26"/>
      <c r="LP183" s="81"/>
      <c r="LQ183" s="81"/>
      <c r="LR183" s="81"/>
      <c r="LS183" s="26"/>
      <c r="LT183" s="81"/>
      <c r="LU183" s="81"/>
      <c r="LV183" s="81"/>
      <c r="LW183" s="26"/>
      <c r="LX183" s="81"/>
      <c r="LY183" s="81"/>
      <c r="LZ183" s="81"/>
      <c r="MA183" s="26"/>
    </row>
    <row r="184" spans="1:339" ht="15.75" x14ac:dyDescent="0.25">
      <c r="A184" s="22" t="s">
        <v>291</v>
      </c>
      <c r="B184" s="30">
        <f t="shared" si="238"/>
        <v>0</v>
      </c>
      <c r="C184" s="30">
        <f t="shared" si="229"/>
        <v>0</v>
      </c>
      <c r="D184" s="30">
        <f t="shared" si="248"/>
        <v>0</v>
      </c>
      <c r="E184" s="30">
        <f t="shared" si="239"/>
        <v>0</v>
      </c>
      <c r="F184" s="30">
        <f t="shared" si="230"/>
        <v>0</v>
      </c>
      <c r="G184" s="27"/>
      <c r="H184" s="30"/>
      <c r="I184" s="30"/>
      <c r="J184" s="30"/>
      <c r="K184" s="27"/>
      <c r="L184" s="111"/>
      <c r="M184" s="111"/>
      <c r="N184" s="111"/>
      <c r="O184" s="111"/>
      <c r="P184" s="111"/>
      <c r="Q184" s="111"/>
      <c r="R184" s="111"/>
      <c r="S184" s="26"/>
      <c r="T184" s="81"/>
      <c r="U184" s="81"/>
      <c r="V184" s="81"/>
      <c r="W184" s="26"/>
      <c r="X184" s="81"/>
      <c r="Y184" s="81"/>
      <c r="Z184" s="81"/>
      <c r="AA184" s="26"/>
      <c r="AB184" s="81"/>
      <c r="AC184" s="81"/>
      <c r="AD184" s="81"/>
      <c r="AE184" s="26"/>
      <c r="AF184" s="26"/>
      <c r="AG184" s="111"/>
      <c r="AH184" s="111"/>
      <c r="AI184" s="111"/>
      <c r="AJ184" s="111"/>
      <c r="AK184" s="111"/>
      <c r="AL184" s="111"/>
      <c r="AM184" s="111"/>
      <c r="AN184" s="81"/>
      <c r="AO184" s="81"/>
      <c r="AP184" s="81"/>
      <c r="AQ184" s="26"/>
      <c r="AR184" s="26"/>
      <c r="AS184" s="81"/>
      <c r="AT184" s="81"/>
      <c r="AU184" s="26"/>
      <c r="AV184" s="26"/>
      <c r="AW184" s="81"/>
      <c r="AX184" s="81"/>
      <c r="AY184" s="26"/>
      <c r="AZ184" s="26"/>
      <c r="BA184" s="81"/>
      <c r="BB184" s="81"/>
      <c r="BC184" s="26"/>
      <c r="BD184" s="26"/>
      <c r="BE184" s="81"/>
      <c r="BF184" s="81"/>
      <c r="BG184" s="26"/>
      <c r="BH184" s="81"/>
      <c r="BI184" s="81"/>
      <c r="BJ184" s="81"/>
      <c r="BK184" s="26"/>
      <c r="BL184" s="81"/>
      <c r="BM184" s="81"/>
      <c r="BN184" s="81"/>
      <c r="BO184" s="26"/>
      <c r="BP184" s="26"/>
      <c r="BQ184" s="81"/>
      <c r="BR184" s="81"/>
      <c r="BS184" s="26"/>
      <c r="BT184" s="26"/>
      <c r="BU184" s="81"/>
      <c r="BV184" s="81"/>
      <c r="BW184" s="26"/>
      <c r="BX184" s="26"/>
      <c r="BY184" s="81"/>
      <c r="BZ184" s="81"/>
      <c r="CA184" s="26"/>
      <c r="CB184" s="26"/>
      <c r="CC184" s="81"/>
      <c r="CD184" s="81"/>
      <c r="CE184" s="26"/>
      <c r="CF184" s="26"/>
      <c r="CG184" s="81"/>
      <c r="CH184" s="81"/>
      <c r="CI184" s="26"/>
      <c r="CJ184" s="81"/>
      <c r="CK184" s="81"/>
      <c r="CL184" s="81"/>
      <c r="CM184" s="26"/>
      <c r="CN184" s="26"/>
      <c r="CO184" s="81"/>
      <c r="CP184" s="81"/>
      <c r="CQ184" s="26"/>
      <c r="CR184" s="26"/>
      <c r="CS184" s="81"/>
      <c r="CT184" s="81"/>
      <c r="CU184" s="326"/>
      <c r="CV184" s="326"/>
      <c r="CW184" s="81"/>
      <c r="CX184" s="81"/>
      <c r="CY184" s="26"/>
      <c r="CZ184" s="26"/>
      <c r="DA184" s="81"/>
      <c r="DB184" s="81"/>
      <c r="DC184" s="26"/>
      <c r="DD184" s="26"/>
      <c r="DE184" s="81"/>
      <c r="DF184" s="81"/>
      <c r="DG184" s="26"/>
      <c r="DH184" s="26"/>
      <c r="DI184" s="81"/>
      <c r="DJ184" s="81"/>
      <c r="DK184" s="26"/>
      <c r="DL184" s="26"/>
      <c r="DM184" s="81"/>
      <c r="DN184" s="81"/>
      <c r="DO184" s="26"/>
      <c r="DP184" s="26"/>
      <c r="DQ184" s="81"/>
      <c r="DR184" s="81"/>
      <c r="DS184" s="26"/>
      <c r="DT184" s="26"/>
      <c r="DU184" s="81"/>
      <c r="DV184" s="81"/>
      <c r="DW184" s="26"/>
      <c r="DX184" s="26"/>
      <c r="DY184" s="81"/>
      <c r="DZ184" s="81"/>
      <c r="EA184" s="26"/>
      <c r="EB184" s="26"/>
      <c r="EC184" s="81"/>
      <c r="ED184" s="81"/>
      <c r="EE184" s="26"/>
      <c r="EF184" s="81"/>
      <c r="EG184" s="81"/>
      <c r="EH184" s="81"/>
      <c r="EI184" s="26"/>
      <c r="EJ184" s="81"/>
      <c r="EK184" s="81"/>
      <c r="EL184" s="81"/>
      <c r="EM184" s="26"/>
      <c r="EN184" s="81"/>
      <c r="EO184" s="81"/>
      <c r="EP184" s="81"/>
      <c r="EQ184" s="26"/>
      <c r="ER184" s="26"/>
      <c r="ES184" s="81"/>
      <c r="ET184" s="81"/>
      <c r="EU184" s="26"/>
      <c r="EV184" s="26"/>
      <c r="EW184" s="81"/>
      <c r="EX184" s="81"/>
      <c r="EY184" s="26"/>
      <c r="EZ184" s="26"/>
      <c r="FA184" s="81"/>
      <c r="FB184" s="81"/>
      <c r="FC184" s="26"/>
      <c r="FD184" s="26"/>
      <c r="FE184" s="81"/>
      <c r="FF184" s="81"/>
      <c r="FG184" s="26"/>
      <c r="FH184" s="81"/>
      <c r="FI184" s="81"/>
      <c r="FJ184" s="81"/>
      <c r="FK184" s="26"/>
      <c r="FL184" s="81"/>
      <c r="FM184" s="81"/>
      <c r="FN184" s="81"/>
      <c r="FO184" s="26"/>
      <c r="FP184" s="81"/>
      <c r="FQ184" s="81"/>
      <c r="FR184" s="81"/>
      <c r="FS184" s="26"/>
      <c r="FT184" s="81"/>
      <c r="FU184" s="81"/>
      <c r="FV184" s="81"/>
      <c r="FW184" s="26"/>
      <c r="FX184" s="81"/>
      <c r="FY184" s="81"/>
      <c r="FZ184" s="81"/>
      <c r="GA184" s="26"/>
      <c r="GB184" s="81"/>
      <c r="GC184" s="81"/>
      <c r="GD184" s="81"/>
      <c r="GE184" s="26"/>
      <c r="GF184" s="81"/>
      <c r="GG184" s="81"/>
      <c r="GH184" s="81"/>
      <c r="GI184" s="26"/>
      <c r="GJ184" s="81"/>
      <c r="GK184" s="81"/>
      <c r="GL184" s="81"/>
      <c r="GM184" s="26"/>
      <c r="GN184" s="81"/>
      <c r="GO184" s="81"/>
      <c r="GP184" s="81"/>
      <c r="GQ184" s="26"/>
      <c r="GR184" s="81"/>
      <c r="GS184" s="81"/>
      <c r="GT184" s="81"/>
      <c r="GU184" s="26"/>
      <c r="GV184" s="81"/>
      <c r="GW184" s="81"/>
      <c r="GX184" s="81"/>
      <c r="GY184" s="26"/>
      <c r="GZ184" s="81"/>
      <c r="HA184" s="81"/>
      <c r="HB184" s="81"/>
      <c r="HC184" s="26"/>
      <c r="HD184" s="81"/>
      <c r="HE184" s="81"/>
      <c r="HF184" s="81"/>
      <c r="HG184" s="26"/>
      <c r="HH184" s="81"/>
      <c r="HI184" s="81"/>
      <c r="HJ184" s="81"/>
      <c r="HK184" s="26"/>
      <c r="HL184" s="81"/>
      <c r="HM184" s="81"/>
      <c r="HN184" s="81"/>
      <c r="HO184" s="26"/>
      <c r="HP184" s="81"/>
      <c r="HQ184" s="81"/>
      <c r="HR184" s="81"/>
      <c r="HS184" s="26"/>
      <c r="HT184" s="81"/>
      <c r="HU184" s="81"/>
      <c r="HV184" s="81"/>
      <c r="HW184" s="26"/>
      <c r="HX184" s="81"/>
      <c r="HY184" s="81"/>
      <c r="HZ184" s="81"/>
      <c r="IA184" s="26"/>
      <c r="IB184" s="81"/>
      <c r="IC184" s="81"/>
      <c r="ID184" s="81"/>
      <c r="IE184" s="26"/>
      <c r="IF184" s="81"/>
      <c r="IG184" s="81"/>
      <c r="IH184" s="81"/>
      <c r="II184" s="26"/>
      <c r="IJ184" s="81"/>
      <c r="IK184" s="81"/>
      <c r="IL184" s="81"/>
      <c r="IM184" s="26"/>
      <c r="IN184" s="81"/>
      <c r="IO184" s="81"/>
      <c r="IP184" s="81"/>
      <c r="IQ184" s="26"/>
      <c r="IR184" s="81"/>
      <c r="IS184" s="81"/>
      <c r="IT184" s="81"/>
      <c r="IU184" s="26"/>
      <c r="IV184" s="81"/>
      <c r="IW184" s="81"/>
      <c r="IX184" s="81"/>
      <c r="IY184" s="26"/>
      <c r="IZ184" s="81"/>
      <c r="JA184" s="81"/>
      <c r="JB184" s="81"/>
      <c r="JC184" s="26"/>
      <c r="JD184" s="81"/>
      <c r="JE184" s="81"/>
      <c r="JF184" s="81"/>
      <c r="JG184" s="26"/>
      <c r="JH184" s="81"/>
      <c r="JI184" s="81"/>
      <c r="JJ184" s="81"/>
      <c r="JK184" s="26"/>
      <c r="JL184" s="81"/>
      <c r="JM184" s="81"/>
      <c r="JN184" s="81"/>
      <c r="JO184" s="26"/>
      <c r="JP184" s="81"/>
      <c r="JQ184" s="81"/>
      <c r="JR184" s="81"/>
      <c r="JS184" s="26"/>
      <c r="JT184" s="81"/>
      <c r="JU184" s="81"/>
      <c r="JV184" s="81"/>
      <c r="JW184" s="26"/>
      <c r="JX184" s="81"/>
      <c r="JY184" s="81"/>
      <c r="JZ184" s="81"/>
      <c r="KA184" s="26"/>
      <c r="KB184" s="81"/>
      <c r="KC184" s="81"/>
      <c r="KD184" s="81"/>
      <c r="KE184" s="26"/>
      <c r="KF184" s="81"/>
      <c r="KG184" s="81"/>
      <c r="KH184" s="81"/>
      <c r="KI184" s="26"/>
      <c r="KJ184" s="81"/>
      <c r="KK184" s="81"/>
      <c r="KL184" s="81"/>
      <c r="KM184" s="26"/>
      <c r="KN184" s="81"/>
      <c r="KO184" s="81"/>
      <c r="KP184" s="81"/>
      <c r="KQ184" s="26"/>
      <c r="KR184" s="81"/>
      <c r="KS184" s="81"/>
      <c r="KT184" s="81"/>
      <c r="KU184" s="26"/>
      <c r="KV184" s="81"/>
      <c r="KW184" s="81"/>
      <c r="KX184" s="81"/>
      <c r="KY184" s="26"/>
      <c r="KZ184" s="81"/>
      <c r="LA184" s="81"/>
      <c r="LB184" s="81"/>
      <c r="LC184" s="26"/>
      <c r="LD184" s="81"/>
      <c r="LE184" s="81"/>
      <c r="LF184" s="81"/>
      <c r="LG184" s="26"/>
      <c r="LH184" s="81"/>
      <c r="LI184" s="81"/>
      <c r="LJ184" s="81"/>
      <c r="LK184" s="26"/>
      <c r="LL184" s="81"/>
      <c r="LM184" s="81"/>
      <c r="LN184" s="81"/>
      <c r="LO184" s="26"/>
      <c r="LP184" s="81"/>
      <c r="LQ184" s="81"/>
      <c r="LR184" s="81"/>
      <c r="LS184" s="26"/>
      <c r="LT184" s="81"/>
      <c r="LU184" s="81"/>
      <c r="LV184" s="81"/>
      <c r="LW184" s="26"/>
      <c r="LX184" s="81"/>
      <c r="LY184" s="81"/>
      <c r="LZ184" s="81"/>
      <c r="MA184" s="26"/>
    </row>
    <row r="185" spans="1:339" s="18" customFormat="1" ht="31.5" x14ac:dyDescent="0.25">
      <c r="A185" s="148" t="s">
        <v>284</v>
      </c>
      <c r="B185" s="75">
        <f t="shared" si="238"/>
        <v>8638.5</v>
      </c>
      <c r="C185" s="75">
        <f t="shared" si="229"/>
        <v>67588.564000000013</v>
      </c>
      <c r="D185" s="75">
        <f t="shared" si="248"/>
        <v>66758.700000000012</v>
      </c>
      <c r="E185" s="75">
        <f t="shared" si="239"/>
        <v>829.86400000000003</v>
      </c>
      <c r="F185" s="75">
        <f t="shared" si="230"/>
        <v>52009.382620000004</v>
      </c>
      <c r="G185" s="29">
        <f>F185/C185*100</f>
        <v>76.949974288549754</v>
      </c>
      <c r="H185" s="75">
        <f>H186+H187</f>
        <v>0</v>
      </c>
      <c r="I185" s="75">
        <f>I186+I187</f>
        <v>0</v>
      </c>
      <c r="J185" s="75">
        <f>J186+J187</f>
        <v>0</v>
      </c>
      <c r="K185" s="29"/>
      <c r="L185" s="75">
        <f t="shared" ref="L185" si="294">L186+L187</f>
        <v>500</v>
      </c>
      <c r="M185" s="75">
        <f t="shared" ref="M185:N185" si="295">M186+M187</f>
        <v>500</v>
      </c>
      <c r="N185" s="75">
        <f t="shared" si="295"/>
        <v>500</v>
      </c>
      <c r="O185" s="28">
        <f>N185/M185*100</f>
        <v>100</v>
      </c>
      <c r="P185" s="75">
        <f>P186+P187</f>
        <v>528</v>
      </c>
      <c r="Q185" s="75">
        <f>Q186+Q187</f>
        <v>528</v>
      </c>
      <c r="R185" s="75">
        <f>R186+R187</f>
        <v>416.8</v>
      </c>
      <c r="S185" s="28">
        <f>R185/Q185*100</f>
        <v>78.939393939393938</v>
      </c>
      <c r="T185" s="75">
        <f>T186+T187</f>
        <v>3153</v>
      </c>
      <c r="U185" s="75">
        <f>U186+U187</f>
        <v>3153</v>
      </c>
      <c r="V185" s="75">
        <f>V186+V187</f>
        <v>2522.4</v>
      </c>
      <c r="W185" s="28">
        <f>V185/U185*100</f>
        <v>80</v>
      </c>
      <c r="X185" s="75">
        <f>X186+X187</f>
        <v>0</v>
      </c>
      <c r="Y185" s="75">
        <f>Y186+Y187</f>
        <v>0</v>
      </c>
      <c r="Z185" s="75">
        <f>Z186+Z187</f>
        <v>0</v>
      </c>
      <c r="AA185" s="28"/>
      <c r="AB185" s="75">
        <f>AB186+AB187</f>
        <v>487</v>
      </c>
      <c r="AC185" s="75">
        <f>AC186+AC187</f>
        <v>487</v>
      </c>
      <c r="AD185" s="75">
        <f>AD186+AD187</f>
        <v>487</v>
      </c>
      <c r="AE185" s="28">
        <f>AD185/AC185*100</f>
        <v>100</v>
      </c>
      <c r="AF185" s="28"/>
      <c r="AG185" s="75">
        <f t="shared" ref="AG185:AM185" si="296">AG186+AG187</f>
        <v>0</v>
      </c>
      <c r="AH185" s="75">
        <f t="shared" si="296"/>
        <v>0</v>
      </c>
      <c r="AI185" s="75">
        <f t="shared" si="296"/>
        <v>0</v>
      </c>
      <c r="AJ185" s="75">
        <f t="shared" ref="AJ185" si="297">AJ186+AJ187</f>
        <v>0</v>
      </c>
      <c r="AK185" s="75">
        <f t="shared" si="296"/>
        <v>0</v>
      </c>
      <c r="AL185" s="75">
        <f t="shared" si="296"/>
        <v>0</v>
      </c>
      <c r="AM185" s="75">
        <f t="shared" si="296"/>
        <v>0</v>
      </c>
      <c r="AN185" s="75">
        <f>AN186+AN187</f>
        <v>0</v>
      </c>
      <c r="AO185" s="75">
        <f>AO186+AO187</f>
        <v>1000</v>
      </c>
      <c r="AP185" s="75">
        <f>AP186+AP187</f>
        <v>1000</v>
      </c>
      <c r="AQ185" s="28">
        <f>AP185/AO185*100</f>
        <v>100</v>
      </c>
      <c r="AR185" s="28"/>
      <c r="AS185" s="75">
        <f>AS186+AS187</f>
        <v>0</v>
      </c>
      <c r="AT185" s="75">
        <f>AT186+AT187</f>
        <v>0</v>
      </c>
      <c r="AU185" s="28"/>
      <c r="AV185" s="28"/>
      <c r="AW185" s="75">
        <f>AW186+AW187</f>
        <v>0</v>
      </c>
      <c r="AX185" s="75">
        <f>AX186+AX187</f>
        <v>0</v>
      </c>
      <c r="AY185" s="28"/>
      <c r="AZ185" s="28"/>
      <c r="BA185" s="75">
        <f>BA186+BA187</f>
        <v>0</v>
      </c>
      <c r="BB185" s="75">
        <f>BB186+BB187</f>
        <v>0</v>
      </c>
      <c r="BC185" s="28"/>
      <c r="BD185" s="28"/>
      <c r="BE185" s="75">
        <f>BE186+BE187</f>
        <v>0</v>
      </c>
      <c r="BF185" s="75">
        <f>BF186+BF187</f>
        <v>0</v>
      </c>
      <c r="BG185" s="28"/>
      <c r="BH185" s="75"/>
      <c r="BI185" s="75"/>
      <c r="BJ185" s="75"/>
      <c r="BK185" s="28"/>
      <c r="BL185" s="75">
        <f>BL186+BL187</f>
        <v>2720.5</v>
      </c>
      <c r="BM185" s="75">
        <f>BM186+BM187</f>
        <v>2720.5</v>
      </c>
      <c r="BN185" s="75">
        <f>BN186+BN187</f>
        <v>2080.33115</v>
      </c>
      <c r="BO185" s="28">
        <f>BN185/BM185*100</f>
        <v>76.46870612019849</v>
      </c>
      <c r="BP185" s="28"/>
      <c r="BQ185" s="75">
        <f>BQ186+BQ187</f>
        <v>0</v>
      </c>
      <c r="BR185" s="75">
        <f>BR186+BR187</f>
        <v>0</v>
      </c>
      <c r="BS185" s="28"/>
      <c r="BT185" s="28"/>
      <c r="BU185" s="75">
        <f>BU186+BU187</f>
        <v>0</v>
      </c>
      <c r="BV185" s="75">
        <f>BV186+BV187</f>
        <v>0</v>
      </c>
      <c r="BW185" s="28"/>
      <c r="BX185" s="28"/>
      <c r="BY185" s="75">
        <f>BY186+BY187</f>
        <v>0</v>
      </c>
      <c r="BZ185" s="75">
        <f>BZ186+BZ187</f>
        <v>0</v>
      </c>
      <c r="CA185" s="28"/>
      <c r="CB185" s="28"/>
      <c r="CC185" s="75">
        <f>CC186+CC187</f>
        <v>0</v>
      </c>
      <c r="CD185" s="75">
        <f>CD186+CD187</f>
        <v>0</v>
      </c>
      <c r="CE185" s="28"/>
      <c r="CF185" s="28"/>
      <c r="CG185" s="75">
        <f>CG186+CG187</f>
        <v>0</v>
      </c>
      <c r="CH185" s="75">
        <f>CH186+CH187</f>
        <v>0</v>
      </c>
      <c r="CI185" s="28"/>
      <c r="CJ185" s="75">
        <f>CJ186+CJ187</f>
        <v>0</v>
      </c>
      <c r="CK185" s="75">
        <f>CK186+CK187</f>
        <v>0</v>
      </c>
      <c r="CL185" s="75">
        <f>CL186+CL187</f>
        <v>0</v>
      </c>
      <c r="CM185" s="28"/>
      <c r="CN185" s="28"/>
      <c r="CO185" s="75">
        <f>CO186+CO187</f>
        <v>0</v>
      </c>
      <c r="CP185" s="75">
        <f>CP186+CP187</f>
        <v>0</v>
      </c>
      <c r="CQ185" s="28"/>
      <c r="CR185" s="28"/>
      <c r="CS185" s="75">
        <f>CS186+CS187</f>
        <v>0</v>
      </c>
      <c r="CT185" s="75">
        <f>CT186+CT187</f>
        <v>0</v>
      </c>
      <c r="CU185" s="165"/>
      <c r="CV185" s="165"/>
      <c r="CW185" s="75">
        <f>CW186+CW187</f>
        <v>0</v>
      </c>
      <c r="CX185" s="75">
        <f>CX186+CX187</f>
        <v>0</v>
      </c>
      <c r="CY185" s="28"/>
      <c r="CZ185" s="28"/>
      <c r="DA185" s="75">
        <f>DA186+DA187</f>
        <v>0</v>
      </c>
      <c r="DB185" s="75">
        <f>DB186+DB187</f>
        <v>0</v>
      </c>
      <c r="DC185" s="28"/>
      <c r="DD185" s="28"/>
      <c r="DE185" s="75">
        <f>DE186+DE187</f>
        <v>0</v>
      </c>
      <c r="DF185" s="75">
        <f>DF186+DF187</f>
        <v>0</v>
      </c>
      <c r="DG185" s="28"/>
      <c r="DH185" s="28"/>
      <c r="DI185" s="75"/>
      <c r="DJ185" s="75"/>
      <c r="DK185" s="28"/>
      <c r="DL185" s="28"/>
      <c r="DM185" s="75">
        <f>DM186+DM187</f>
        <v>634.4</v>
      </c>
      <c r="DN185" s="75">
        <f>DN186+DN187</f>
        <v>326.11351999999999</v>
      </c>
      <c r="DO185" s="28">
        <f>DN185/DM185*100</f>
        <v>51.4050315258512</v>
      </c>
      <c r="DP185" s="28"/>
      <c r="DQ185" s="75"/>
      <c r="DR185" s="75"/>
      <c r="DS185" s="28"/>
      <c r="DT185" s="28"/>
      <c r="DU185" s="75"/>
      <c r="DV185" s="75"/>
      <c r="DW185" s="28"/>
      <c r="DX185" s="28"/>
      <c r="DY185" s="75"/>
      <c r="DZ185" s="75"/>
      <c r="EA185" s="28"/>
      <c r="EB185" s="28"/>
      <c r="EC185" s="75"/>
      <c r="ED185" s="75"/>
      <c r="EE185" s="28"/>
      <c r="EF185" s="75">
        <f>EF186+EF187</f>
        <v>1250</v>
      </c>
      <c r="EG185" s="75">
        <f>EG186+EG187</f>
        <v>1250</v>
      </c>
      <c r="EH185" s="75">
        <f>EH186+EH187</f>
        <v>1206.5500500000001</v>
      </c>
      <c r="EI185" s="28">
        <f>EH185/EG185*100</f>
        <v>96.524004000000005</v>
      </c>
      <c r="EJ185" s="75"/>
      <c r="EK185" s="75">
        <f>EK186+EK187</f>
        <v>0</v>
      </c>
      <c r="EL185" s="75">
        <f>EL186+EL187</f>
        <v>0</v>
      </c>
      <c r="EM185" s="28"/>
      <c r="EN185" s="75"/>
      <c r="EO185" s="75">
        <f>EO186+EO187</f>
        <v>0</v>
      </c>
      <c r="EP185" s="75">
        <f>EP186+EP187</f>
        <v>0</v>
      </c>
      <c r="EQ185" s="28"/>
      <c r="ER185" s="28"/>
      <c r="ES185" s="75">
        <f>ES186+ES187</f>
        <v>0</v>
      </c>
      <c r="ET185" s="75">
        <f>ET186+ET187</f>
        <v>0</v>
      </c>
      <c r="EU185" s="28"/>
      <c r="EV185" s="28"/>
      <c r="EW185" s="75">
        <f>EW186+EW187</f>
        <v>0</v>
      </c>
      <c r="EX185" s="75">
        <f>EX186+EX187</f>
        <v>0</v>
      </c>
      <c r="EY185" s="28"/>
      <c r="EZ185" s="28"/>
      <c r="FA185" s="75">
        <f>FA186+FA187</f>
        <v>2277</v>
      </c>
      <c r="FB185" s="75">
        <f>FB186+FB187</f>
        <v>0</v>
      </c>
      <c r="FC185" s="28">
        <f>FB185/FA185*100</f>
        <v>0</v>
      </c>
      <c r="FD185" s="28"/>
      <c r="FE185" s="75">
        <f>FE186+FE187</f>
        <v>0</v>
      </c>
      <c r="FF185" s="75">
        <f>FF186+FF187</f>
        <v>0</v>
      </c>
      <c r="FG185" s="28"/>
      <c r="FH185" s="75"/>
      <c r="FI185" s="75">
        <f>FI186+FI187</f>
        <v>3293.4</v>
      </c>
      <c r="FJ185" s="75">
        <f>FJ186+FJ187</f>
        <v>3293.4</v>
      </c>
      <c r="FK185" s="28">
        <f>FJ185/FI185*100</f>
        <v>100</v>
      </c>
      <c r="FL185" s="75"/>
      <c r="FM185" s="75">
        <f>FM186+FM187</f>
        <v>0</v>
      </c>
      <c r="FN185" s="75">
        <f>FN186+FN187</f>
        <v>0</v>
      </c>
      <c r="FO185" s="28"/>
      <c r="FP185" s="75"/>
      <c r="FQ185" s="75">
        <f>FQ186+FQ187</f>
        <v>0</v>
      </c>
      <c r="FR185" s="75">
        <f>FR186+FR187</f>
        <v>0</v>
      </c>
      <c r="FS185" s="28"/>
      <c r="FT185" s="75"/>
      <c r="FU185" s="75">
        <f>FU186+FU187</f>
        <v>620</v>
      </c>
      <c r="FV185" s="75">
        <f>FV186+FV187</f>
        <v>620</v>
      </c>
      <c r="FW185" s="28">
        <f t="shared" si="234"/>
        <v>100</v>
      </c>
      <c r="FX185" s="75"/>
      <c r="FY185" s="75"/>
      <c r="FZ185" s="75"/>
      <c r="GA185" s="28"/>
      <c r="GB185" s="75"/>
      <c r="GC185" s="75"/>
      <c r="GD185" s="75"/>
      <c r="GE185" s="28"/>
      <c r="GF185" s="75"/>
      <c r="GG185" s="75">
        <f>GG186+GG187</f>
        <v>0</v>
      </c>
      <c r="GH185" s="75">
        <f>GH186+GH187</f>
        <v>0</v>
      </c>
      <c r="GI185" s="28"/>
      <c r="GJ185" s="75"/>
      <c r="GK185" s="75">
        <f>GK186+GK187</f>
        <v>0</v>
      </c>
      <c r="GL185" s="75">
        <f>GL186+GL187</f>
        <v>0</v>
      </c>
      <c r="GM185" s="28"/>
      <c r="GN185" s="75"/>
      <c r="GO185" s="75"/>
      <c r="GP185" s="75"/>
      <c r="GQ185" s="28"/>
      <c r="GR185" s="75"/>
      <c r="GS185" s="75">
        <f>GS186+GS187</f>
        <v>0</v>
      </c>
      <c r="GT185" s="75">
        <f>GT186+GT187</f>
        <v>0</v>
      </c>
      <c r="GU185" s="28"/>
      <c r="GV185" s="75"/>
      <c r="GW185" s="75">
        <f>GW186+GW187</f>
        <v>49900</v>
      </c>
      <c r="GX185" s="75">
        <f>GX186+GX187</f>
        <v>39054.0239</v>
      </c>
      <c r="GY185" s="28">
        <f t="shared" si="278"/>
        <v>78.26457695390782</v>
      </c>
      <c r="GZ185" s="75"/>
      <c r="HA185" s="75">
        <f>HA186+HA187</f>
        <v>0</v>
      </c>
      <c r="HB185" s="75">
        <f>HB186+HB187</f>
        <v>0</v>
      </c>
      <c r="HC185" s="28"/>
      <c r="HD185" s="75"/>
      <c r="HE185" s="75">
        <f>HE186+HE187</f>
        <v>0</v>
      </c>
      <c r="HF185" s="75">
        <f>HF186+HF187</f>
        <v>0</v>
      </c>
      <c r="HG185" s="28"/>
      <c r="HH185" s="75"/>
      <c r="HI185" s="75">
        <f>HI186+HI187</f>
        <v>0</v>
      </c>
      <c r="HJ185" s="75">
        <f>HJ186+HJ187</f>
        <v>0</v>
      </c>
      <c r="HK185" s="28"/>
      <c r="HL185" s="75"/>
      <c r="HM185" s="75">
        <f>HM186+HM187</f>
        <v>0</v>
      </c>
      <c r="HN185" s="75">
        <f>HN186+HN187</f>
        <v>0</v>
      </c>
      <c r="HO185" s="28"/>
      <c r="HP185" s="75"/>
      <c r="HQ185" s="75">
        <f>HQ186+HQ187</f>
        <v>0</v>
      </c>
      <c r="HR185" s="75">
        <f>HR186+HR187</f>
        <v>0</v>
      </c>
      <c r="HS185" s="28"/>
      <c r="HT185" s="75"/>
      <c r="HU185" s="75">
        <f>HU186+HU187</f>
        <v>0</v>
      </c>
      <c r="HV185" s="75">
        <f>HV186+HV187</f>
        <v>0</v>
      </c>
      <c r="HW185" s="28"/>
      <c r="HX185" s="75"/>
      <c r="HY185" s="75">
        <f>HY186+HY187</f>
        <v>0</v>
      </c>
      <c r="HZ185" s="75">
        <f>HZ186+HZ187</f>
        <v>0</v>
      </c>
      <c r="IA185" s="28"/>
      <c r="IB185" s="75"/>
      <c r="IC185" s="75">
        <f>IC186+IC187</f>
        <v>0</v>
      </c>
      <c r="ID185" s="75">
        <f>ID186+ID187</f>
        <v>0</v>
      </c>
      <c r="IE185" s="28"/>
      <c r="IF185" s="75"/>
      <c r="IG185" s="75">
        <f>IG186+IG187</f>
        <v>0</v>
      </c>
      <c r="IH185" s="75">
        <f>IH186+IH187</f>
        <v>0</v>
      </c>
      <c r="II185" s="28"/>
      <c r="IJ185" s="75"/>
      <c r="IK185" s="75">
        <f>IK186+IK187</f>
        <v>0</v>
      </c>
      <c r="IL185" s="75">
        <f>IL186+IL187</f>
        <v>0</v>
      </c>
      <c r="IM185" s="28"/>
      <c r="IN185" s="75"/>
      <c r="IO185" s="75">
        <f>IO186+IO187</f>
        <v>0</v>
      </c>
      <c r="IP185" s="75">
        <f>IP186+IP187</f>
        <v>0</v>
      </c>
      <c r="IQ185" s="28"/>
      <c r="IR185" s="75"/>
      <c r="IS185" s="75">
        <f>IS186+IS187</f>
        <v>0</v>
      </c>
      <c r="IT185" s="75">
        <f>IT186+IT187</f>
        <v>0</v>
      </c>
      <c r="IU185" s="28"/>
      <c r="IV185" s="75"/>
      <c r="IW185" s="75">
        <f>IW186+IW187</f>
        <v>0</v>
      </c>
      <c r="IX185" s="75">
        <f>IX186+IX187</f>
        <v>0</v>
      </c>
      <c r="IY185" s="28"/>
      <c r="IZ185" s="75"/>
      <c r="JA185" s="75">
        <f>JA186+JA187</f>
        <v>0</v>
      </c>
      <c r="JB185" s="75">
        <f>JB186+JB187</f>
        <v>0</v>
      </c>
      <c r="JC185" s="28"/>
      <c r="JD185" s="75"/>
      <c r="JE185" s="75">
        <f>JE186+JE187</f>
        <v>520.79999999999995</v>
      </c>
      <c r="JF185" s="75">
        <f>JF186+JF187</f>
        <v>292.89999999999998</v>
      </c>
      <c r="JG185" s="28">
        <f t="shared" ref="JG185:JG186" si="298">JF185/JE185*100</f>
        <v>56.240399385560679</v>
      </c>
      <c r="JH185" s="75"/>
      <c r="JI185" s="75">
        <f>JI186+JI187</f>
        <v>0</v>
      </c>
      <c r="JJ185" s="75">
        <f>JJ186+JJ187</f>
        <v>0</v>
      </c>
      <c r="JK185" s="28"/>
      <c r="JL185" s="75"/>
      <c r="JM185" s="75">
        <f>JM186+JM187</f>
        <v>0</v>
      </c>
      <c r="JN185" s="75">
        <f>JN186+JN187</f>
        <v>0</v>
      </c>
      <c r="JO185" s="28"/>
      <c r="JP185" s="75"/>
      <c r="JQ185" s="75">
        <f>JQ186+JQ187</f>
        <v>0</v>
      </c>
      <c r="JR185" s="75">
        <f>JR186+JR187</f>
        <v>0</v>
      </c>
      <c r="JS185" s="28"/>
      <c r="JT185" s="75"/>
      <c r="JU185" s="75">
        <f>JU186+JU187</f>
        <v>0</v>
      </c>
      <c r="JV185" s="75">
        <f>JV186+JV187</f>
        <v>0</v>
      </c>
      <c r="JW185" s="28"/>
      <c r="JX185" s="75"/>
      <c r="JY185" s="75">
        <f>JY186+JY187</f>
        <v>0</v>
      </c>
      <c r="JZ185" s="75">
        <f>JZ186+JZ187</f>
        <v>0</v>
      </c>
      <c r="KA185" s="28"/>
      <c r="KB185" s="75"/>
      <c r="KC185" s="75">
        <f>KC186+KC187</f>
        <v>494.6</v>
      </c>
      <c r="KD185" s="75">
        <f>KD186+KD187</f>
        <v>0</v>
      </c>
      <c r="KE185" s="28"/>
      <c r="KF185" s="75"/>
      <c r="KG185" s="75"/>
      <c r="KH185" s="75"/>
      <c r="KI185" s="28"/>
      <c r="KJ185" s="75"/>
      <c r="KK185" s="75">
        <f>KK186+KK187</f>
        <v>0</v>
      </c>
      <c r="KL185" s="75">
        <f>KL186+KL187</f>
        <v>0</v>
      </c>
      <c r="KM185" s="28"/>
      <c r="KN185" s="75"/>
      <c r="KO185" s="75"/>
      <c r="KP185" s="75">
        <f>KP186+KP187</f>
        <v>0</v>
      </c>
      <c r="KQ185" s="28"/>
      <c r="KR185" s="75"/>
      <c r="KS185" s="75">
        <f>KS186+KS187</f>
        <v>0</v>
      </c>
      <c r="KT185" s="75">
        <f>KT186+KT187</f>
        <v>0</v>
      </c>
      <c r="KU185" s="28"/>
      <c r="KV185" s="75"/>
      <c r="KW185" s="75">
        <f>KW186+KW187</f>
        <v>59.863999999999997</v>
      </c>
      <c r="KX185" s="75">
        <f>KX186+KX187</f>
        <v>59.863999999999997</v>
      </c>
      <c r="KY185" s="28">
        <f t="shared" ref="KY185:KY186" si="299">KX185/KW185*100</f>
        <v>100</v>
      </c>
      <c r="KZ185" s="75"/>
      <c r="LA185" s="75">
        <f>LA186+LA187</f>
        <v>150</v>
      </c>
      <c r="LB185" s="75">
        <f>LB186+LB187</f>
        <v>150</v>
      </c>
      <c r="LC185" s="28">
        <f t="shared" si="237"/>
        <v>100</v>
      </c>
      <c r="LD185" s="75"/>
      <c r="LE185" s="75"/>
      <c r="LF185" s="75"/>
      <c r="LG185" s="28"/>
      <c r="LH185" s="75"/>
      <c r="LI185" s="75">
        <f>LI186+LI187</f>
        <v>0</v>
      </c>
      <c r="LJ185" s="75">
        <f>LJ186+LJ187</f>
        <v>0</v>
      </c>
      <c r="LK185" s="28"/>
      <c r="LL185" s="75"/>
      <c r="LM185" s="75">
        <f>LM186+LM187</f>
        <v>0</v>
      </c>
      <c r="LN185" s="75">
        <f>LN186+LN187</f>
        <v>0</v>
      </c>
      <c r="LO185" s="28"/>
      <c r="LP185" s="75"/>
      <c r="LQ185" s="75">
        <f>LQ186+LQ187</f>
        <v>0</v>
      </c>
      <c r="LR185" s="75">
        <f>LR186+LR187</f>
        <v>0</v>
      </c>
      <c r="LS185" s="28"/>
      <c r="LT185" s="75"/>
      <c r="LU185" s="75">
        <f>LU186+LU187</f>
        <v>0</v>
      </c>
      <c r="LV185" s="75">
        <f>LV186+LV187</f>
        <v>0</v>
      </c>
      <c r="LW185" s="28"/>
      <c r="LX185" s="75"/>
      <c r="LY185" s="75">
        <f>LY186+LY187</f>
        <v>0</v>
      </c>
      <c r="LZ185" s="75">
        <f>LZ186+LZ187</f>
        <v>0</v>
      </c>
      <c r="MA185" s="28"/>
    </row>
    <row r="186" spans="1:339" ht="31.5" x14ac:dyDescent="0.25">
      <c r="A186" s="22" t="s">
        <v>226</v>
      </c>
      <c r="B186" s="30">
        <f t="shared" si="238"/>
        <v>8638.5</v>
      </c>
      <c r="C186" s="30">
        <f t="shared" si="229"/>
        <v>17688.563999999998</v>
      </c>
      <c r="D186" s="30">
        <f t="shared" si="248"/>
        <v>16858.699999999997</v>
      </c>
      <c r="E186" s="30">
        <f t="shared" si="239"/>
        <v>829.86400000000003</v>
      </c>
      <c r="F186" s="30">
        <f t="shared" si="230"/>
        <v>12955.358719999998</v>
      </c>
      <c r="G186" s="27">
        <f>F186/C186*100</f>
        <v>73.24143847968665</v>
      </c>
      <c r="H186" s="27"/>
      <c r="I186" s="27"/>
      <c r="J186" s="27"/>
      <c r="K186" s="27"/>
      <c r="L186" s="27">
        <v>500</v>
      </c>
      <c r="M186" s="27">
        <v>500</v>
      </c>
      <c r="N186" s="27">
        <v>500</v>
      </c>
      <c r="O186" s="26">
        <f>N186/M186*100</f>
        <v>100</v>
      </c>
      <c r="P186" s="27">
        <v>528</v>
      </c>
      <c r="Q186" s="249">
        <v>528</v>
      </c>
      <c r="R186" s="249">
        <v>416.8</v>
      </c>
      <c r="S186" s="26">
        <f>R186/Q186*100</f>
        <v>78.939393939393938</v>
      </c>
      <c r="T186" s="254">
        <v>3153</v>
      </c>
      <c r="U186" s="287">
        <v>3153</v>
      </c>
      <c r="V186" s="287">
        <v>2522.4</v>
      </c>
      <c r="W186" s="26">
        <f>V186/U186*100</f>
        <v>80</v>
      </c>
      <c r="X186" s="292"/>
      <c r="Y186" s="292"/>
      <c r="Z186" s="292"/>
      <c r="AA186" s="26"/>
      <c r="AB186" s="163">
        <v>487</v>
      </c>
      <c r="AC186" s="163">
        <v>487</v>
      </c>
      <c r="AD186" s="163">
        <v>487</v>
      </c>
      <c r="AE186" s="26">
        <f>AD186/AC186*100</f>
        <v>100</v>
      </c>
      <c r="AF186" s="26"/>
      <c r="AG186" s="27"/>
      <c r="AH186" s="27"/>
      <c r="AI186" s="26"/>
      <c r="AJ186" s="27"/>
      <c r="AK186" s="27"/>
      <c r="AL186" s="27"/>
      <c r="AM186" s="26"/>
      <c r="AN186" s="326"/>
      <c r="AO186" s="326">
        <v>1000</v>
      </c>
      <c r="AP186" s="326">
        <v>1000</v>
      </c>
      <c r="AQ186" s="26">
        <f>AP186/AO186*100</f>
        <v>100</v>
      </c>
      <c r="AR186" s="26"/>
      <c r="AS186" s="326"/>
      <c r="AT186" s="27"/>
      <c r="AU186" s="26"/>
      <c r="AV186" s="26"/>
      <c r="AW186" s="326"/>
      <c r="AX186" s="27"/>
      <c r="AY186" s="26"/>
      <c r="AZ186" s="26"/>
      <c r="BA186" s="326"/>
      <c r="BB186" s="167"/>
      <c r="BC186" s="26"/>
      <c r="BD186" s="26"/>
      <c r="BE186" s="326"/>
      <c r="BF186" s="27"/>
      <c r="BG186" s="26"/>
      <c r="BH186" s="326"/>
      <c r="BI186" s="326"/>
      <c r="BJ186" s="27"/>
      <c r="BK186" s="26"/>
      <c r="BL186" s="326">
        <v>2720.5</v>
      </c>
      <c r="BM186" s="326">
        <v>2720.5</v>
      </c>
      <c r="BN186" s="326">
        <v>2080.33115</v>
      </c>
      <c r="BO186" s="26">
        <f>BN186/BM186*100</f>
        <v>76.46870612019849</v>
      </c>
      <c r="BP186" s="26"/>
      <c r="BQ186" s="326"/>
      <c r="BR186" s="27"/>
      <c r="BS186" s="26"/>
      <c r="BT186" s="26"/>
      <c r="BU186" s="326"/>
      <c r="BV186" s="27"/>
      <c r="BW186" s="26"/>
      <c r="BX186" s="26"/>
      <c r="BY186" s="326"/>
      <c r="BZ186" s="27"/>
      <c r="CA186" s="26"/>
      <c r="CB186" s="26"/>
      <c r="CC186" s="326"/>
      <c r="CD186" s="27"/>
      <c r="CE186" s="26"/>
      <c r="CF186" s="26"/>
      <c r="CG186" s="326"/>
      <c r="CH186" s="27"/>
      <c r="CI186" s="26"/>
      <c r="CJ186" s="163"/>
      <c r="CK186" s="163"/>
      <c r="CL186" s="27"/>
      <c r="CM186" s="26"/>
      <c r="CN186" s="26"/>
      <c r="CO186" s="326"/>
      <c r="CP186" s="27"/>
      <c r="CQ186" s="26"/>
      <c r="CR186" s="26"/>
      <c r="CS186" s="326"/>
      <c r="CT186" s="27"/>
      <c r="CU186" s="326"/>
      <c r="CV186" s="326"/>
      <c r="CW186" s="326"/>
      <c r="CX186" s="27"/>
      <c r="CY186" s="26"/>
      <c r="CZ186" s="26"/>
      <c r="DA186" s="326"/>
      <c r="DB186" s="27"/>
      <c r="DC186" s="26"/>
      <c r="DD186" s="26"/>
      <c r="DE186" s="326"/>
      <c r="DF186" s="27"/>
      <c r="DG186" s="26"/>
      <c r="DH186" s="26"/>
      <c r="DI186" s="326"/>
      <c r="DJ186" s="27"/>
      <c r="DK186" s="26"/>
      <c r="DL186" s="26"/>
      <c r="DM186" s="326">
        <v>634.4</v>
      </c>
      <c r="DN186" s="326">
        <v>326.11351999999999</v>
      </c>
      <c r="DO186" s="26">
        <f>DN186/DM186*100</f>
        <v>51.4050315258512</v>
      </c>
      <c r="DP186" s="26"/>
      <c r="DQ186" s="326"/>
      <c r="DR186" s="326"/>
      <c r="DS186" s="26"/>
      <c r="DT186" s="26"/>
      <c r="DU186" s="326"/>
      <c r="DV186" s="326"/>
      <c r="DW186" s="26"/>
      <c r="DX186" s="26"/>
      <c r="DY186" s="326"/>
      <c r="DZ186" s="326"/>
      <c r="EA186" s="26"/>
      <c r="EB186" s="26"/>
      <c r="EC186" s="326"/>
      <c r="ED186" s="326"/>
      <c r="EE186" s="26"/>
      <c r="EF186" s="326">
        <v>1250</v>
      </c>
      <c r="EG186" s="326">
        <v>1250</v>
      </c>
      <c r="EH186" s="326">
        <v>1206.5500500000001</v>
      </c>
      <c r="EI186" s="26">
        <f>EH186/EG186*100</f>
        <v>96.524004000000005</v>
      </c>
      <c r="EJ186" s="326"/>
      <c r="EK186" s="326"/>
      <c r="EL186" s="326">
        <v>0</v>
      </c>
      <c r="EM186" s="26"/>
      <c r="EN186" s="326"/>
      <c r="EO186" s="326"/>
      <c r="EP186" s="326">
        <v>0</v>
      </c>
      <c r="EQ186" s="26"/>
      <c r="ER186" s="26"/>
      <c r="ES186" s="326"/>
      <c r="ET186" s="27"/>
      <c r="EU186" s="26"/>
      <c r="EV186" s="26"/>
      <c r="EW186" s="326"/>
      <c r="EX186" s="27"/>
      <c r="EY186" s="26"/>
      <c r="EZ186" s="26"/>
      <c r="FA186" s="326">
        <v>2277</v>
      </c>
      <c r="FB186" s="326">
        <v>0</v>
      </c>
      <c r="FC186" s="26">
        <f>FB186/FA186*100</f>
        <v>0</v>
      </c>
      <c r="FD186" s="26"/>
      <c r="FE186" s="326"/>
      <c r="FF186" s="27"/>
      <c r="FG186" s="26"/>
      <c r="FH186" s="326"/>
      <c r="FI186" s="326">
        <v>3293.4</v>
      </c>
      <c r="FJ186" s="326">
        <v>3293.4</v>
      </c>
      <c r="FK186" s="26">
        <f>FJ186/FI186*100</f>
        <v>100</v>
      </c>
      <c r="FL186" s="326"/>
      <c r="FM186" s="326"/>
      <c r="FN186" s="326">
        <v>0</v>
      </c>
      <c r="FO186" s="26"/>
      <c r="FP186" s="326"/>
      <c r="FQ186" s="326"/>
      <c r="FR186" s="326"/>
      <c r="FS186" s="26"/>
      <c r="FT186" s="326"/>
      <c r="FU186" s="326">
        <v>620</v>
      </c>
      <c r="FV186" s="326">
        <v>620</v>
      </c>
      <c r="FW186" s="26">
        <f t="shared" si="234"/>
        <v>100</v>
      </c>
      <c r="FX186" s="326"/>
      <c r="FY186" s="326"/>
      <c r="FZ186" s="326"/>
      <c r="GA186" s="26"/>
      <c r="GB186" s="326"/>
      <c r="GC186" s="326"/>
      <c r="GD186" s="326"/>
      <c r="GE186" s="26"/>
      <c r="GF186" s="326"/>
      <c r="GG186" s="326"/>
      <c r="GH186" s="326"/>
      <c r="GI186" s="26"/>
      <c r="GJ186" s="326"/>
      <c r="GK186" s="326"/>
      <c r="GL186" s="326"/>
      <c r="GM186" s="26"/>
      <c r="GN186" s="326"/>
      <c r="GO186" s="326"/>
      <c r="GP186" s="326"/>
      <c r="GQ186" s="26"/>
      <c r="GR186" s="326"/>
      <c r="GS186" s="326"/>
      <c r="GT186" s="326"/>
      <c r="GU186" s="26"/>
      <c r="GV186" s="326"/>
      <c r="GW186" s="326"/>
      <c r="GX186" s="326"/>
      <c r="GY186" s="26"/>
      <c r="GZ186" s="326"/>
      <c r="HA186" s="326"/>
      <c r="HB186" s="326"/>
      <c r="HC186" s="26"/>
      <c r="HD186" s="326"/>
      <c r="HE186" s="326"/>
      <c r="HF186" s="326"/>
      <c r="HG186" s="26"/>
      <c r="HH186" s="326"/>
      <c r="HI186" s="326"/>
      <c r="HJ186" s="326"/>
      <c r="HK186" s="26"/>
      <c r="HL186" s="326"/>
      <c r="HM186" s="326"/>
      <c r="HN186" s="326"/>
      <c r="HO186" s="26"/>
      <c r="HP186" s="326"/>
      <c r="HQ186" s="326"/>
      <c r="HR186" s="326"/>
      <c r="HS186" s="26"/>
      <c r="HT186" s="326"/>
      <c r="HU186" s="326"/>
      <c r="HV186" s="326"/>
      <c r="HW186" s="26"/>
      <c r="HX186" s="326"/>
      <c r="HY186" s="326"/>
      <c r="HZ186" s="326"/>
      <c r="IA186" s="26"/>
      <c r="IB186" s="326"/>
      <c r="IC186" s="326"/>
      <c r="ID186" s="326"/>
      <c r="IE186" s="26"/>
      <c r="IF186" s="326"/>
      <c r="IG186" s="326"/>
      <c r="IH186" s="326"/>
      <c r="II186" s="26"/>
      <c r="IJ186" s="326"/>
      <c r="IK186" s="326"/>
      <c r="IL186" s="326"/>
      <c r="IM186" s="26"/>
      <c r="IN186" s="326"/>
      <c r="IO186" s="326"/>
      <c r="IP186" s="326"/>
      <c r="IQ186" s="26"/>
      <c r="IR186" s="326"/>
      <c r="IS186" s="326"/>
      <c r="IT186" s="326"/>
      <c r="IU186" s="26"/>
      <c r="IV186" s="326"/>
      <c r="IW186" s="326"/>
      <c r="IX186" s="326"/>
      <c r="IY186" s="26"/>
      <c r="IZ186" s="326"/>
      <c r="JA186" s="326"/>
      <c r="JB186" s="326"/>
      <c r="JC186" s="26"/>
      <c r="JD186" s="326"/>
      <c r="JE186" s="326">
        <v>520.79999999999995</v>
      </c>
      <c r="JF186" s="326">
        <v>292.89999999999998</v>
      </c>
      <c r="JG186" s="26">
        <f t="shared" si="298"/>
        <v>56.240399385560679</v>
      </c>
      <c r="JH186" s="326"/>
      <c r="JI186" s="326"/>
      <c r="JJ186" s="326"/>
      <c r="JK186" s="26"/>
      <c r="JL186" s="326"/>
      <c r="JM186" s="326"/>
      <c r="JN186" s="326"/>
      <c r="JO186" s="26"/>
      <c r="JP186" s="326"/>
      <c r="JQ186" s="326"/>
      <c r="JR186" s="326"/>
      <c r="JS186" s="26"/>
      <c r="JT186" s="326"/>
      <c r="JU186" s="326"/>
      <c r="JV186" s="326"/>
      <c r="JW186" s="26"/>
      <c r="JX186" s="326"/>
      <c r="JY186" s="326"/>
      <c r="JZ186" s="326"/>
      <c r="KA186" s="26"/>
      <c r="KB186" s="326"/>
      <c r="KC186" s="326">
        <v>494.6</v>
      </c>
      <c r="KD186" s="326"/>
      <c r="KE186" s="26"/>
      <c r="KF186" s="326"/>
      <c r="KG186" s="326"/>
      <c r="KH186" s="326"/>
      <c r="KI186" s="26"/>
      <c r="KJ186" s="326"/>
      <c r="KK186" s="326"/>
      <c r="KL186" s="326"/>
      <c r="KM186" s="26"/>
      <c r="KN186" s="326"/>
      <c r="KO186" s="326"/>
      <c r="KP186" s="326"/>
      <c r="KQ186" s="26"/>
      <c r="KR186" s="326"/>
      <c r="KS186" s="326"/>
      <c r="KT186" s="326"/>
      <c r="KU186" s="26"/>
      <c r="KV186" s="326"/>
      <c r="KW186" s="326">
        <v>59.863999999999997</v>
      </c>
      <c r="KX186" s="326">
        <v>59.863999999999997</v>
      </c>
      <c r="KY186" s="26">
        <f t="shared" si="299"/>
        <v>100</v>
      </c>
      <c r="KZ186" s="326"/>
      <c r="LA186" s="326">
        <v>150</v>
      </c>
      <c r="LB186" s="326">
        <v>150</v>
      </c>
      <c r="LC186" s="26">
        <f t="shared" si="237"/>
        <v>100</v>
      </c>
      <c r="LD186" s="326"/>
      <c r="LE186" s="326"/>
      <c r="LF186" s="326"/>
      <c r="LG186" s="26"/>
      <c r="LH186" s="326"/>
      <c r="LI186" s="326"/>
      <c r="LJ186" s="326"/>
      <c r="LK186" s="26"/>
      <c r="LL186" s="326"/>
      <c r="LM186" s="326"/>
      <c r="LN186" s="326"/>
      <c r="LO186" s="26"/>
      <c r="LP186" s="326"/>
      <c r="LQ186" s="326"/>
      <c r="LR186" s="326"/>
      <c r="LS186" s="26"/>
      <c r="LT186" s="326"/>
      <c r="LU186" s="326"/>
      <c r="LV186" s="326"/>
      <c r="LW186" s="26"/>
      <c r="LX186" s="326"/>
      <c r="LY186" s="326"/>
      <c r="LZ186" s="326"/>
      <c r="MA186" s="26"/>
    </row>
    <row r="187" spans="1:339" ht="15.75" x14ac:dyDescent="0.25">
      <c r="A187" s="22" t="s">
        <v>301</v>
      </c>
      <c r="B187" s="30">
        <f t="shared" si="238"/>
        <v>0</v>
      </c>
      <c r="C187" s="30">
        <f t="shared" si="229"/>
        <v>49900</v>
      </c>
      <c r="D187" s="30">
        <f t="shared" si="248"/>
        <v>49900</v>
      </c>
      <c r="E187" s="30">
        <f t="shared" si="239"/>
        <v>0</v>
      </c>
      <c r="F187" s="30">
        <f t="shared" si="230"/>
        <v>39054.0239</v>
      </c>
      <c r="G187" s="27">
        <f t="shared" ref="G187:G191" si="300">F187/C187*100</f>
        <v>78.26457695390782</v>
      </c>
      <c r="H187" s="30"/>
      <c r="I187" s="30"/>
      <c r="J187" s="30"/>
      <c r="K187" s="30"/>
      <c r="L187" s="111"/>
      <c r="M187" s="111"/>
      <c r="N187" s="111"/>
      <c r="O187" s="111"/>
      <c r="P187" s="111"/>
      <c r="Q187" s="111"/>
      <c r="R187" s="111"/>
      <c r="S187" s="26"/>
      <c r="T187" s="81"/>
      <c r="U187" s="81"/>
      <c r="V187" s="81"/>
      <c r="W187" s="26"/>
      <c r="X187" s="81"/>
      <c r="Y187" s="81"/>
      <c r="Z187" s="81"/>
      <c r="AA187" s="26"/>
      <c r="AB187" s="81"/>
      <c r="AC187" s="81"/>
      <c r="AD187" s="81"/>
      <c r="AE187" s="26"/>
      <c r="AF187" s="26"/>
      <c r="AG187" s="111"/>
      <c r="AH187" s="111"/>
      <c r="AI187" s="111"/>
      <c r="AJ187" s="111"/>
      <c r="AK187" s="111"/>
      <c r="AL187" s="111"/>
      <c r="AM187" s="111"/>
      <c r="AN187" s="81"/>
      <c r="AO187" s="81"/>
      <c r="AP187" s="81"/>
      <c r="AQ187" s="26"/>
      <c r="AR187" s="26"/>
      <c r="AS187" s="81"/>
      <c r="AT187" s="81"/>
      <c r="AU187" s="26"/>
      <c r="AV187" s="26"/>
      <c r="AW187" s="81"/>
      <c r="AX187" s="81"/>
      <c r="AY187" s="26"/>
      <c r="AZ187" s="26"/>
      <c r="BA187" s="326"/>
      <c r="BB187" s="81"/>
      <c r="BC187" s="26"/>
      <c r="BD187" s="26"/>
      <c r="BE187" s="81"/>
      <c r="BF187" s="81"/>
      <c r="BG187" s="26"/>
      <c r="BH187" s="81"/>
      <c r="BI187" s="81"/>
      <c r="BJ187" s="81"/>
      <c r="BK187" s="26"/>
      <c r="BL187" s="81"/>
      <c r="BM187" s="81"/>
      <c r="BN187" s="81"/>
      <c r="BO187" s="26"/>
      <c r="BP187" s="26"/>
      <c r="BQ187" s="81"/>
      <c r="BR187" s="81"/>
      <c r="BS187" s="26"/>
      <c r="BT187" s="26"/>
      <c r="BU187" s="81"/>
      <c r="BV187" s="81"/>
      <c r="BW187" s="26"/>
      <c r="BX187" s="26"/>
      <c r="BY187" s="81"/>
      <c r="BZ187" s="81"/>
      <c r="CA187" s="26"/>
      <c r="CB187" s="26"/>
      <c r="CC187" s="81"/>
      <c r="CD187" s="81"/>
      <c r="CE187" s="26"/>
      <c r="CF187" s="26"/>
      <c r="CG187" s="81"/>
      <c r="CH187" s="81"/>
      <c r="CI187" s="26"/>
      <c r="CJ187" s="81"/>
      <c r="CK187" s="81"/>
      <c r="CL187" s="81"/>
      <c r="CM187" s="26"/>
      <c r="CN187" s="26"/>
      <c r="CO187" s="81"/>
      <c r="CP187" s="81"/>
      <c r="CQ187" s="26"/>
      <c r="CR187" s="26"/>
      <c r="CS187" s="81"/>
      <c r="CT187" s="81"/>
      <c r="CU187" s="326"/>
      <c r="CV187" s="326"/>
      <c r="CW187" s="81"/>
      <c r="CX187" s="81"/>
      <c r="CY187" s="26"/>
      <c r="CZ187" s="26"/>
      <c r="DA187" s="81"/>
      <c r="DB187" s="81"/>
      <c r="DC187" s="26"/>
      <c r="DD187" s="26"/>
      <c r="DE187" s="81"/>
      <c r="DF187" s="81"/>
      <c r="DG187" s="26"/>
      <c r="DH187" s="26"/>
      <c r="DI187" s="81"/>
      <c r="DJ187" s="81"/>
      <c r="DK187" s="26"/>
      <c r="DL187" s="26"/>
      <c r="DM187" s="81"/>
      <c r="DN187" s="81"/>
      <c r="DO187" s="26"/>
      <c r="DP187" s="26"/>
      <c r="DQ187" s="81"/>
      <c r="DR187" s="81"/>
      <c r="DS187" s="26"/>
      <c r="DT187" s="26"/>
      <c r="DU187" s="81"/>
      <c r="DV187" s="81"/>
      <c r="DW187" s="26"/>
      <c r="DX187" s="26"/>
      <c r="DY187" s="81"/>
      <c r="DZ187" s="81"/>
      <c r="EA187" s="26"/>
      <c r="EB187" s="26"/>
      <c r="EC187" s="81"/>
      <c r="ED187" s="81"/>
      <c r="EE187" s="26"/>
      <c r="EF187" s="81"/>
      <c r="EG187" s="81"/>
      <c r="EH187" s="81"/>
      <c r="EI187" s="26"/>
      <c r="EJ187" s="81"/>
      <c r="EK187" s="81"/>
      <c r="EL187" s="81"/>
      <c r="EM187" s="26"/>
      <c r="EN187" s="81"/>
      <c r="EO187" s="81"/>
      <c r="EP187" s="81"/>
      <c r="EQ187" s="26"/>
      <c r="ER187" s="26"/>
      <c r="ES187" s="81"/>
      <c r="ET187" s="81"/>
      <c r="EU187" s="26"/>
      <c r="EV187" s="26"/>
      <c r="EW187" s="81"/>
      <c r="EX187" s="81"/>
      <c r="EY187" s="26"/>
      <c r="EZ187" s="26"/>
      <c r="FA187" s="81"/>
      <c r="FB187" s="81"/>
      <c r="FC187" s="26"/>
      <c r="FD187" s="26"/>
      <c r="FE187" s="81"/>
      <c r="FF187" s="81"/>
      <c r="FG187" s="26"/>
      <c r="FH187" s="81"/>
      <c r="FI187" s="81"/>
      <c r="FJ187" s="81"/>
      <c r="FK187" s="26"/>
      <c r="FL187" s="81"/>
      <c r="FM187" s="81"/>
      <c r="FN187" s="81"/>
      <c r="FO187" s="26"/>
      <c r="FP187" s="81"/>
      <c r="FQ187" s="81"/>
      <c r="FR187" s="81"/>
      <c r="FS187" s="26"/>
      <c r="FT187" s="81"/>
      <c r="FU187" s="81"/>
      <c r="FV187" s="81"/>
      <c r="FW187" s="26"/>
      <c r="FX187" s="81"/>
      <c r="FY187" s="81"/>
      <c r="FZ187" s="81"/>
      <c r="GA187" s="26"/>
      <c r="GB187" s="81"/>
      <c r="GC187" s="81"/>
      <c r="GD187" s="81"/>
      <c r="GE187" s="26"/>
      <c r="GF187" s="81"/>
      <c r="GG187" s="81"/>
      <c r="GH187" s="81"/>
      <c r="GI187" s="26"/>
      <c r="GJ187" s="81"/>
      <c r="GK187" s="81"/>
      <c r="GL187" s="81"/>
      <c r="GM187" s="26"/>
      <c r="GN187" s="81"/>
      <c r="GO187" s="81"/>
      <c r="GP187" s="81"/>
      <c r="GQ187" s="26"/>
      <c r="GR187" s="81"/>
      <c r="GS187" s="81"/>
      <c r="GT187" s="81"/>
      <c r="GU187" s="26"/>
      <c r="GV187" s="81"/>
      <c r="GW187" s="326">
        <v>49900</v>
      </c>
      <c r="GX187" s="326">
        <v>39054.0239</v>
      </c>
      <c r="GY187" s="26">
        <f t="shared" si="278"/>
        <v>78.26457695390782</v>
      </c>
      <c r="GZ187" s="81"/>
      <c r="HA187" s="326"/>
      <c r="HB187" s="81"/>
      <c r="HC187" s="26"/>
      <c r="HD187" s="81"/>
      <c r="HE187" s="326"/>
      <c r="HF187" s="81"/>
      <c r="HG187" s="26"/>
      <c r="HH187" s="81"/>
      <c r="HI187" s="326"/>
      <c r="HJ187" s="81"/>
      <c r="HK187" s="26"/>
      <c r="HL187" s="81"/>
      <c r="HM187" s="326"/>
      <c r="HN187" s="81"/>
      <c r="HO187" s="26"/>
      <c r="HP187" s="81"/>
      <c r="HQ187" s="326"/>
      <c r="HR187" s="81"/>
      <c r="HS187" s="26"/>
      <c r="HT187" s="81"/>
      <c r="HU187" s="326"/>
      <c r="HV187" s="81"/>
      <c r="HW187" s="26"/>
      <c r="HX187" s="81"/>
      <c r="HY187" s="326"/>
      <c r="HZ187" s="81"/>
      <c r="IA187" s="26"/>
      <c r="IB187" s="81"/>
      <c r="IC187" s="326"/>
      <c r="ID187" s="81"/>
      <c r="IE187" s="26"/>
      <c r="IF187" s="81"/>
      <c r="IG187" s="326"/>
      <c r="IH187" s="81"/>
      <c r="II187" s="26"/>
      <c r="IJ187" s="81"/>
      <c r="IK187" s="326"/>
      <c r="IL187" s="81"/>
      <c r="IM187" s="26"/>
      <c r="IN187" s="81"/>
      <c r="IO187" s="326"/>
      <c r="IP187" s="81"/>
      <c r="IQ187" s="26"/>
      <c r="IR187" s="81"/>
      <c r="IS187" s="326"/>
      <c r="IT187" s="81"/>
      <c r="IU187" s="26"/>
      <c r="IV187" s="81"/>
      <c r="IW187" s="326"/>
      <c r="IX187" s="81"/>
      <c r="IY187" s="26"/>
      <c r="IZ187" s="81"/>
      <c r="JA187" s="326"/>
      <c r="JB187" s="81"/>
      <c r="JC187" s="26"/>
      <c r="JD187" s="81"/>
      <c r="JE187" s="81"/>
      <c r="JF187" s="81"/>
      <c r="JG187" s="26"/>
      <c r="JH187" s="81"/>
      <c r="JI187" s="326"/>
      <c r="JJ187" s="81"/>
      <c r="JK187" s="26"/>
      <c r="JL187" s="81"/>
      <c r="JM187" s="326"/>
      <c r="JN187" s="81"/>
      <c r="JO187" s="26"/>
      <c r="JP187" s="81"/>
      <c r="JQ187" s="326"/>
      <c r="JR187" s="81"/>
      <c r="JS187" s="26"/>
      <c r="JT187" s="81"/>
      <c r="JU187" s="326"/>
      <c r="JV187" s="81"/>
      <c r="JW187" s="26"/>
      <c r="JX187" s="81"/>
      <c r="JY187" s="326"/>
      <c r="JZ187" s="81"/>
      <c r="KA187" s="26"/>
      <c r="KB187" s="81"/>
      <c r="KC187" s="326"/>
      <c r="KD187" s="81"/>
      <c r="KE187" s="26"/>
      <c r="KF187" s="81"/>
      <c r="KG187" s="326"/>
      <c r="KH187" s="81"/>
      <c r="KI187" s="26"/>
      <c r="KJ187" s="81"/>
      <c r="KK187" s="326"/>
      <c r="KL187" s="81"/>
      <c r="KM187" s="26"/>
      <c r="KN187" s="81"/>
      <c r="KO187" s="326"/>
      <c r="KP187" s="81"/>
      <c r="KQ187" s="26"/>
      <c r="KR187" s="81"/>
      <c r="KS187" s="326"/>
      <c r="KT187" s="81"/>
      <c r="KU187" s="26"/>
      <c r="KV187" s="81"/>
      <c r="KW187" s="326"/>
      <c r="KX187" s="81"/>
      <c r="KY187" s="26"/>
      <c r="KZ187" s="81"/>
      <c r="LA187" s="326"/>
      <c r="LB187" s="81"/>
      <c r="LC187" s="26"/>
      <c r="LD187" s="81"/>
      <c r="LE187" s="326"/>
      <c r="LF187" s="81"/>
      <c r="LG187" s="26"/>
      <c r="LH187" s="81"/>
      <c r="LI187" s="326"/>
      <c r="LJ187" s="81"/>
      <c r="LK187" s="26"/>
      <c r="LL187" s="81"/>
      <c r="LM187" s="326"/>
      <c r="LN187" s="81"/>
      <c r="LO187" s="26"/>
      <c r="LP187" s="81"/>
      <c r="LQ187" s="326"/>
      <c r="LR187" s="81"/>
      <c r="LS187" s="26"/>
      <c r="LT187" s="81"/>
      <c r="LU187" s="326"/>
      <c r="LV187" s="81"/>
      <c r="LW187" s="26"/>
      <c r="LX187" s="81"/>
      <c r="LY187" s="326"/>
      <c r="LZ187" s="81"/>
      <c r="MA187" s="26"/>
    </row>
    <row r="188" spans="1:339" s="18" customFormat="1" ht="31.5" x14ac:dyDescent="0.25">
      <c r="A188" s="148" t="s">
        <v>285</v>
      </c>
      <c r="B188" s="75">
        <f t="shared" si="238"/>
        <v>3987</v>
      </c>
      <c r="C188" s="75">
        <f t="shared" si="229"/>
        <v>16421.309000000001</v>
      </c>
      <c r="D188" s="75">
        <f t="shared" si="248"/>
        <v>14693.1</v>
      </c>
      <c r="E188" s="75">
        <f t="shared" si="239"/>
        <v>1728.2090000000001</v>
      </c>
      <c r="F188" s="75">
        <f t="shared" si="230"/>
        <v>9448.5033999999996</v>
      </c>
      <c r="G188" s="29">
        <f t="shared" si="300"/>
        <v>57.538064718226778</v>
      </c>
      <c r="H188" s="29">
        <f>H189+H190+H191+H192</f>
        <v>0</v>
      </c>
      <c r="I188" s="29">
        <f>I189+I190+I191+I192</f>
        <v>0</v>
      </c>
      <c r="J188" s="29">
        <f>J189+J190+J191+J192</f>
        <v>0</v>
      </c>
      <c r="K188" s="29">
        <f>K189+K190+K191+K192</f>
        <v>0</v>
      </c>
      <c r="L188" s="29">
        <f t="shared" ref="L188" si="301">L189+L190+L191+L192</f>
        <v>500</v>
      </c>
      <c r="M188" s="29">
        <f t="shared" ref="M188:N188" si="302">M189+M190+M191+M192</f>
        <v>500</v>
      </c>
      <c r="N188" s="29">
        <f t="shared" si="302"/>
        <v>376.5</v>
      </c>
      <c r="O188" s="28">
        <f>N188/M188*100</f>
        <v>75.3</v>
      </c>
      <c r="P188" s="29">
        <f>P189+P190+P191+P192</f>
        <v>189</v>
      </c>
      <c r="Q188" s="29">
        <f>Q189+Q190+Q191+Q192</f>
        <v>189</v>
      </c>
      <c r="R188" s="29">
        <f>R189+R190+R191+R192</f>
        <v>124.77978</v>
      </c>
      <c r="S188" s="28">
        <f>R188/Q188*100</f>
        <v>66.021047619047621</v>
      </c>
      <c r="T188" s="29">
        <f>T189+T190+T191+T192</f>
        <v>892</v>
      </c>
      <c r="U188" s="29">
        <f>U189+U190+U191+U192</f>
        <v>892</v>
      </c>
      <c r="V188" s="29">
        <f>V189+V190+V191+V192</f>
        <v>558.13323000000003</v>
      </c>
      <c r="W188" s="28">
        <f>V188/U188*100</f>
        <v>62.570989910313898</v>
      </c>
      <c r="X188" s="29">
        <f>X189+X190+X191+X192</f>
        <v>724</v>
      </c>
      <c r="Y188" s="29">
        <f>Y189+Y190+Y191+Y192</f>
        <v>724</v>
      </c>
      <c r="Z188" s="29">
        <f>Z189+Z190+Z191+Z192</f>
        <v>224.16849999999999</v>
      </c>
      <c r="AA188" s="28">
        <f>Z188/Y188*100</f>
        <v>30.962499999999999</v>
      </c>
      <c r="AB188" s="29">
        <f>AB189+AB190+AB191+AB192</f>
        <v>0</v>
      </c>
      <c r="AC188" s="29">
        <f>AC189+AC190+AC191+AC192</f>
        <v>0</v>
      </c>
      <c r="AD188" s="29">
        <f>AD189+AD190+AD191+AD192</f>
        <v>0</v>
      </c>
      <c r="AE188" s="28"/>
      <c r="AF188" s="28"/>
      <c r="AG188" s="29">
        <f t="shared" ref="AG188:AM188" si="303">AG189+AG190+AG191+AG192</f>
        <v>0</v>
      </c>
      <c r="AH188" s="29">
        <f t="shared" si="303"/>
        <v>0</v>
      </c>
      <c r="AI188" s="29">
        <f t="shared" si="303"/>
        <v>0</v>
      </c>
      <c r="AJ188" s="29">
        <f t="shared" ref="AJ188" si="304">AJ189+AJ190+AJ191+AJ192</f>
        <v>0</v>
      </c>
      <c r="AK188" s="29">
        <f t="shared" si="303"/>
        <v>0</v>
      </c>
      <c r="AL188" s="29">
        <f t="shared" si="303"/>
        <v>0</v>
      </c>
      <c r="AM188" s="29">
        <f t="shared" si="303"/>
        <v>0</v>
      </c>
      <c r="AN188" s="29">
        <f>AN189+AN190+AN191+AN192</f>
        <v>0</v>
      </c>
      <c r="AO188" s="29">
        <f>AO189+AO190+AO191+AO192</f>
        <v>2000</v>
      </c>
      <c r="AP188" s="29">
        <f>AP189+AP190+AP191+AP192</f>
        <v>1999.9695200000001</v>
      </c>
      <c r="AQ188" s="28">
        <f>AP188/AO188*100</f>
        <v>99.998475999999997</v>
      </c>
      <c r="AR188" s="28"/>
      <c r="AS188" s="29">
        <f>AS189+AS190+AS191+AS192</f>
        <v>0</v>
      </c>
      <c r="AT188" s="29">
        <f>AT189+AT190+AT191+AT192</f>
        <v>0</v>
      </c>
      <c r="AU188" s="28"/>
      <c r="AV188" s="28"/>
      <c r="AW188" s="29">
        <f>AW189+AW190+AW191+AW192</f>
        <v>0</v>
      </c>
      <c r="AX188" s="29">
        <f>AX189+AX190+AX191+AX192</f>
        <v>0</v>
      </c>
      <c r="AY188" s="28"/>
      <c r="AZ188" s="28"/>
      <c r="BA188" s="29">
        <f>BA189+BA190+BA191+BA192</f>
        <v>0</v>
      </c>
      <c r="BB188" s="29">
        <f>BB189+BB190+BB191+BB192</f>
        <v>0</v>
      </c>
      <c r="BC188" s="28"/>
      <c r="BD188" s="28"/>
      <c r="BE188" s="29">
        <f>BE189+BE190+BE191+BE192</f>
        <v>0</v>
      </c>
      <c r="BF188" s="29">
        <f>BF189+BF190+BF191+BF192</f>
        <v>0</v>
      </c>
      <c r="BG188" s="28"/>
      <c r="BH188" s="29"/>
      <c r="BI188" s="29"/>
      <c r="BJ188" s="29"/>
      <c r="BK188" s="28"/>
      <c r="BL188" s="29">
        <f>BL189+BL190+BL191+BL192</f>
        <v>932</v>
      </c>
      <c r="BM188" s="29">
        <f>BM189+BM190+BM191+BM192</f>
        <v>932</v>
      </c>
      <c r="BN188" s="29">
        <f>BN189+BN190+BN191+BN192</f>
        <v>715.21157999999991</v>
      </c>
      <c r="BO188" s="28">
        <f>BN188/BM188*100</f>
        <v>76.739439914163071</v>
      </c>
      <c r="BP188" s="28"/>
      <c r="BQ188" s="29">
        <f>BQ189+BQ190+BQ191+BQ192</f>
        <v>0</v>
      </c>
      <c r="BR188" s="29">
        <f>BR189+BR190+BR191+BR192</f>
        <v>0</v>
      </c>
      <c r="BS188" s="28"/>
      <c r="BT188" s="28"/>
      <c r="BU188" s="29">
        <f>BU189+BU190+BU191+BU192</f>
        <v>0</v>
      </c>
      <c r="BV188" s="29">
        <f>BV189+BV190+BV191+BV192</f>
        <v>0</v>
      </c>
      <c r="BW188" s="28"/>
      <c r="BX188" s="28"/>
      <c r="BY188" s="29">
        <f>BY189+BY190+BY191+BY192</f>
        <v>0</v>
      </c>
      <c r="BZ188" s="29">
        <f>BZ189+BZ190+BZ191+BZ192</f>
        <v>0</v>
      </c>
      <c r="CA188" s="28"/>
      <c r="CB188" s="28"/>
      <c r="CC188" s="29">
        <f>CC189+CC190+CC191+CC192</f>
        <v>0</v>
      </c>
      <c r="CD188" s="29">
        <f>CD189+CD190+CD191+CD192</f>
        <v>0</v>
      </c>
      <c r="CE188" s="28"/>
      <c r="CF188" s="28"/>
      <c r="CG188" s="29">
        <f>CG189+CG190+CG191+CG192</f>
        <v>0</v>
      </c>
      <c r="CH188" s="29">
        <f>CH189+CH190+CH191+CH192</f>
        <v>0</v>
      </c>
      <c r="CI188" s="28"/>
      <c r="CJ188" s="29">
        <f>CJ189+CJ190+CJ191+CJ192</f>
        <v>0</v>
      </c>
      <c r="CK188" s="29">
        <f>CK189+CK190+CK191+CK192</f>
        <v>0</v>
      </c>
      <c r="CL188" s="29">
        <f>CL189+CL190+CL191+CL192</f>
        <v>0</v>
      </c>
      <c r="CM188" s="28"/>
      <c r="CN188" s="28"/>
      <c r="CO188" s="29">
        <f>CO189+CO190+CO191+CO192</f>
        <v>0</v>
      </c>
      <c r="CP188" s="29">
        <f>CP189+CP190+CP191+CP192</f>
        <v>0</v>
      </c>
      <c r="CQ188" s="28"/>
      <c r="CR188" s="28"/>
      <c r="CS188" s="29">
        <f>CS189+CS190+CS191+CS192</f>
        <v>0</v>
      </c>
      <c r="CT188" s="29">
        <f>CT189+CT190+CT191+CT192</f>
        <v>0</v>
      </c>
      <c r="CU188" s="165"/>
      <c r="CV188" s="165"/>
      <c r="CW188" s="29">
        <f>CW189+CW190+CW191+CW192</f>
        <v>0</v>
      </c>
      <c r="CX188" s="29">
        <f>CX189+CX190+CX191+CX192</f>
        <v>0</v>
      </c>
      <c r="CY188" s="28"/>
      <c r="CZ188" s="28"/>
      <c r="DA188" s="29">
        <f>DA189+DA190+DA191+DA192</f>
        <v>0</v>
      </c>
      <c r="DB188" s="29">
        <f>DB189+DB190+DB191+DB192</f>
        <v>0</v>
      </c>
      <c r="DC188" s="28"/>
      <c r="DD188" s="28"/>
      <c r="DE188" s="29">
        <f>DE189+DE190+DE191+DE192</f>
        <v>0</v>
      </c>
      <c r="DF188" s="29">
        <f>DF189+DF190+DF191+DF192</f>
        <v>0</v>
      </c>
      <c r="DG188" s="28"/>
      <c r="DH188" s="28"/>
      <c r="DI188" s="29"/>
      <c r="DJ188" s="29"/>
      <c r="DK188" s="28"/>
      <c r="DL188" s="28"/>
      <c r="DM188" s="29">
        <f>DM189+DM190+DM191+DM192</f>
        <v>634.4</v>
      </c>
      <c r="DN188" s="29">
        <f>DN189+DN190+DN191+DN192</f>
        <v>378.89978000000002</v>
      </c>
      <c r="DO188" s="28">
        <f>DN188/DM188*100</f>
        <v>59.725690416141241</v>
      </c>
      <c r="DP188" s="28"/>
      <c r="DQ188" s="29"/>
      <c r="DR188" s="29"/>
      <c r="DS188" s="28"/>
      <c r="DT188" s="28"/>
      <c r="DU188" s="29"/>
      <c r="DV188" s="29"/>
      <c r="DW188" s="28"/>
      <c r="DX188" s="28"/>
      <c r="DY188" s="29"/>
      <c r="DZ188" s="29"/>
      <c r="EA188" s="28"/>
      <c r="EB188" s="28"/>
      <c r="EC188" s="29">
        <f>SUM(EC189:EC192)</f>
        <v>1193.345</v>
      </c>
      <c r="ED188" s="29">
        <f>SUM(ED189:ED192)</f>
        <v>1193.345</v>
      </c>
      <c r="EE188" s="28">
        <f t="shared" ref="EE188:EE193" si="305">ED188/EC188*100</f>
        <v>100</v>
      </c>
      <c r="EF188" s="29">
        <f>EF189+EF190+EF191+EF192</f>
        <v>750</v>
      </c>
      <c r="EG188" s="29">
        <f>EG189+EG190+EG191+EG192</f>
        <v>750</v>
      </c>
      <c r="EH188" s="29">
        <f>EH189+EH190+EH191+EH192</f>
        <v>750</v>
      </c>
      <c r="EI188" s="28">
        <f>EH188/EG188*100</f>
        <v>100</v>
      </c>
      <c r="EJ188" s="29"/>
      <c r="EK188" s="29">
        <f>EK189+EK190+EK191+EK192</f>
        <v>0</v>
      </c>
      <c r="EL188" s="29">
        <f>EL189+EL190+EL191+EL192</f>
        <v>0</v>
      </c>
      <c r="EM188" s="28"/>
      <c r="EN188" s="29"/>
      <c r="EO188" s="29">
        <f>EO189+EO190+EO191+EO192</f>
        <v>0</v>
      </c>
      <c r="EP188" s="29">
        <f>EP189+EP190+EP191+EP192</f>
        <v>0</v>
      </c>
      <c r="EQ188" s="28"/>
      <c r="ER188" s="28"/>
      <c r="ES188" s="29">
        <f>ES189+ES190+ES191+ES192</f>
        <v>0</v>
      </c>
      <c r="ET188" s="29">
        <f>ET189+ET190+ET191+ET192</f>
        <v>0</v>
      </c>
      <c r="EU188" s="28"/>
      <c r="EV188" s="28"/>
      <c r="EW188" s="29">
        <f>EW189+EW190+EW191+EW192</f>
        <v>0</v>
      </c>
      <c r="EX188" s="29">
        <f>EX189+EX190+EX191+EX192</f>
        <v>0</v>
      </c>
      <c r="EY188" s="28"/>
      <c r="EZ188" s="28"/>
      <c r="FA188" s="29">
        <f>FA189+FA190+FA191+FA192</f>
        <v>2277</v>
      </c>
      <c r="FB188" s="29">
        <f>FB189+FB190+FB191+FB192</f>
        <v>2277</v>
      </c>
      <c r="FC188" s="28">
        <f>FB188/FA188*100</f>
        <v>100</v>
      </c>
      <c r="FD188" s="28"/>
      <c r="FE188" s="29">
        <f>FE189+FE190+FE191+FE192</f>
        <v>0</v>
      </c>
      <c r="FF188" s="29">
        <f>FF189+FF190+FF191+FF192</f>
        <v>0</v>
      </c>
      <c r="FG188" s="28"/>
      <c r="FH188" s="29"/>
      <c r="FI188" s="29">
        <f>FI189+FI190+FI191+FI192</f>
        <v>326.10000000000002</v>
      </c>
      <c r="FJ188" s="29">
        <f>FJ189+FJ190+FJ191+FJ192</f>
        <v>217.64239999999998</v>
      </c>
      <c r="FK188" s="28">
        <f>FJ188/FI188*100</f>
        <v>66.7409996933456</v>
      </c>
      <c r="FL188" s="29"/>
      <c r="FM188" s="29">
        <f>FM189+FM190+FM191+FM192</f>
        <v>0</v>
      </c>
      <c r="FN188" s="29">
        <f>FN189+FN190+FN191+FN192</f>
        <v>0</v>
      </c>
      <c r="FO188" s="28"/>
      <c r="FP188" s="29"/>
      <c r="FQ188" s="29">
        <f>FQ189+FQ190+FQ191+FQ192</f>
        <v>0</v>
      </c>
      <c r="FR188" s="29">
        <f>FR189+FR190+FR191+FR192</f>
        <v>0</v>
      </c>
      <c r="FS188" s="28"/>
      <c r="FT188" s="29"/>
      <c r="FU188" s="29">
        <f>FU189+FU190+FU191+FU192</f>
        <v>365</v>
      </c>
      <c r="FV188" s="29">
        <f>FV189+FV190+FV191+FV192</f>
        <v>365</v>
      </c>
      <c r="FW188" s="28">
        <f t="shared" si="234"/>
        <v>100</v>
      </c>
      <c r="FX188" s="29"/>
      <c r="FY188" s="29"/>
      <c r="FZ188" s="29"/>
      <c r="GA188" s="28"/>
      <c r="GB188" s="29"/>
      <c r="GC188" s="29"/>
      <c r="GD188" s="29"/>
      <c r="GE188" s="28"/>
      <c r="GF188" s="29"/>
      <c r="GG188" s="29">
        <f>GG189+GG190+GG191+GG192</f>
        <v>0</v>
      </c>
      <c r="GH188" s="29">
        <f>GH189+GH190+GH191+GH192</f>
        <v>0</v>
      </c>
      <c r="GI188" s="28"/>
      <c r="GJ188" s="29"/>
      <c r="GK188" s="29">
        <f>GK189+GK190+GK191+GK192</f>
        <v>0</v>
      </c>
      <c r="GL188" s="29">
        <f>GL189+GL190+GL191+GL192</f>
        <v>0</v>
      </c>
      <c r="GM188" s="28"/>
      <c r="GN188" s="29"/>
      <c r="GO188" s="29"/>
      <c r="GP188" s="29"/>
      <c r="GQ188" s="28"/>
      <c r="GR188" s="29"/>
      <c r="GS188" s="29">
        <f>GS189+GS190+GS191+GS192</f>
        <v>0</v>
      </c>
      <c r="GT188" s="29">
        <f>GT189+GT190+GT191+GT192</f>
        <v>0</v>
      </c>
      <c r="GU188" s="28"/>
      <c r="GV188" s="29"/>
      <c r="GW188" s="29">
        <f>GW189+GW190+GW191+GW192</f>
        <v>0</v>
      </c>
      <c r="GX188" s="29">
        <f>GX189+GX190+GX191+GX192</f>
        <v>0</v>
      </c>
      <c r="GY188" s="28"/>
      <c r="GZ188" s="29"/>
      <c r="HA188" s="29">
        <f>HA189+HA190+HA191+HA192</f>
        <v>5000</v>
      </c>
      <c r="HB188" s="29">
        <f>HB189+HB190+HB191+HB192</f>
        <v>0</v>
      </c>
      <c r="HC188" s="28"/>
      <c r="HD188" s="29"/>
      <c r="HE188" s="29">
        <f>HE189+HE190+HE191+HE192</f>
        <v>0</v>
      </c>
      <c r="HF188" s="29">
        <f>HF189+HF190+HF191+HF192</f>
        <v>0</v>
      </c>
      <c r="HG188" s="28"/>
      <c r="HH188" s="29"/>
      <c r="HI188" s="29">
        <f>HI189+HI190+HI191+HI192</f>
        <v>0</v>
      </c>
      <c r="HJ188" s="29">
        <f>HJ189+HJ190+HJ191+HJ192</f>
        <v>0</v>
      </c>
      <c r="HK188" s="28"/>
      <c r="HL188" s="29"/>
      <c r="HM188" s="29">
        <f>HM189+HM190+HM191+HM192</f>
        <v>0</v>
      </c>
      <c r="HN188" s="29">
        <f>HN189+HN190+HN191+HN192</f>
        <v>0</v>
      </c>
      <c r="HO188" s="28"/>
      <c r="HP188" s="29"/>
      <c r="HQ188" s="29">
        <f>HQ189+HQ190+HQ191+HQ192</f>
        <v>0</v>
      </c>
      <c r="HR188" s="29">
        <f>HR189+HR190+HR191+HR192</f>
        <v>0</v>
      </c>
      <c r="HS188" s="28"/>
      <c r="HT188" s="29"/>
      <c r="HU188" s="29">
        <f>HU189+HU190+HU191+HU192</f>
        <v>0</v>
      </c>
      <c r="HV188" s="29">
        <f>HV189+HV190+HV191+HV192</f>
        <v>0</v>
      </c>
      <c r="HW188" s="28"/>
      <c r="HX188" s="29"/>
      <c r="HY188" s="29">
        <f>HY189+HY190+HY191+HY192</f>
        <v>0</v>
      </c>
      <c r="HZ188" s="29">
        <f>HZ189+HZ190+HZ191+HZ192</f>
        <v>0</v>
      </c>
      <c r="IA188" s="28"/>
      <c r="IB188" s="29"/>
      <c r="IC188" s="29">
        <f>IC189+IC190+IC191+IC192</f>
        <v>0</v>
      </c>
      <c r="ID188" s="29">
        <f>ID189+ID190+ID191+ID192</f>
        <v>0</v>
      </c>
      <c r="IE188" s="28"/>
      <c r="IF188" s="29"/>
      <c r="IG188" s="29">
        <f>IG189+IG190+IG191+IG192</f>
        <v>0</v>
      </c>
      <c r="IH188" s="29">
        <f>IH189+IH190+IH191+IH192</f>
        <v>0</v>
      </c>
      <c r="II188" s="28"/>
      <c r="IJ188" s="29"/>
      <c r="IK188" s="29">
        <f>IK189+IK190+IK191+IK192</f>
        <v>0</v>
      </c>
      <c r="IL188" s="29">
        <f>IL189+IL190+IL191+IL192</f>
        <v>0</v>
      </c>
      <c r="IM188" s="28"/>
      <c r="IN188" s="29"/>
      <c r="IO188" s="29">
        <f>IO189+IO190+IO191+IO192</f>
        <v>0</v>
      </c>
      <c r="IP188" s="29">
        <f>IP189+IP190+IP191+IP192</f>
        <v>0</v>
      </c>
      <c r="IQ188" s="28"/>
      <c r="IR188" s="29"/>
      <c r="IS188" s="29">
        <f>IS189+IS190+IS191+IS192</f>
        <v>0</v>
      </c>
      <c r="IT188" s="29">
        <f>IT189+IT190+IT191+IT192</f>
        <v>0</v>
      </c>
      <c r="IU188" s="28"/>
      <c r="IV188" s="29"/>
      <c r="IW188" s="29">
        <f>IW189+IW190+IW191+IW192</f>
        <v>0</v>
      </c>
      <c r="IX188" s="29">
        <f>IX189+IX190+IX191+IX192</f>
        <v>0</v>
      </c>
      <c r="IY188" s="28"/>
      <c r="IZ188" s="29"/>
      <c r="JA188" s="29">
        <f>JA189+JA190+JA191+JA192</f>
        <v>0</v>
      </c>
      <c r="JB188" s="29">
        <f>JB189+JB190+JB191+JB192</f>
        <v>0</v>
      </c>
      <c r="JC188" s="28"/>
      <c r="JD188" s="29"/>
      <c r="JE188" s="29">
        <f>JE189+JE190+JE191+JE192</f>
        <v>260.39999999999998</v>
      </c>
      <c r="JF188" s="29">
        <f>JF189+JF190+JF191+JF192</f>
        <v>97.989609999999999</v>
      </c>
      <c r="JG188" s="28">
        <f t="shared" ref="JG188:JG189" si="306">JF188/JE188*100</f>
        <v>37.63041858678956</v>
      </c>
      <c r="JH188" s="29"/>
      <c r="JI188" s="29">
        <f>JI189+JI190+JI191+JI192</f>
        <v>0</v>
      </c>
      <c r="JJ188" s="29">
        <f>JJ189+JJ190+JJ191+JJ192</f>
        <v>0</v>
      </c>
      <c r="JK188" s="28"/>
      <c r="JL188" s="29"/>
      <c r="JM188" s="29">
        <f>JM189+JM190+JM191+JM192</f>
        <v>0</v>
      </c>
      <c r="JN188" s="29">
        <f>JN189+JN190+JN191+JN192</f>
        <v>0</v>
      </c>
      <c r="JO188" s="28"/>
      <c r="JP188" s="29"/>
      <c r="JQ188" s="29">
        <f>JQ189+JQ190+JQ191+JQ192</f>
        <v>0</v>
      </c>
      <c r="JR188" s="29">
        <f>JR189+JR190+JR191+JR192</f>
        <v>0</v>
      </c>
      <c r="JS188" s="28"/>
      <c r="JT188" s="29"/>
      <c r="JU188" s="29">
        <f>JU189+JU190+JU191+JU192</f>
        <v>0</v>
      </c>
      <c r="JV188" s="29">
        <f>JV189+JV190+JV191+JV192</f>
        <v>0</v>
      </c>
      <c r="JW188" s="28"/>
      <c r="JX188" s="29"/>
      <c r="JY188" s="29">
        <f>JY189+JY190+JY191+JY192</f>
        <v>0</v>
      </c>
      <c r="JZ188" s="29">
        <f>JZ189+JZ190+JZ191+JZ192</f>
        <v>0</v>
      </c>
      <c r="KA188" s="28"/>
      <c r="KB188" s="29"/>
      <c r="KC188" s="29">
        <f>KC189+KC190+KC191+KC192</f>
        <v>208.2</v>
      </c>
      <c r="KD188" s="29">
        <f>KD189+KD190+KD191+KD192</f>
        <v>0</v>
      </c>
      <c r="KE188" s="28"/>
      <c r="KF188" s="29"/>
      <c r="KG188" s="29"/>
      <c r="KH188" s="29">
        <f>KH189+KH190+KH191+KH192</f>
        <v>0</v>
      </c>
      <c r="KI188" s="28"/>
      <c r="KJ188" s="29"/>
      <c r="KK188" s="29">
        <f>KK189+KK190+KK191+KK192</f>
        <v>0</v>
      </c>
      <c r="KL188" s="29">
        <f>KL189+KL190+KL191+KL192</f>
        <v>0</v>
      </c>
      <c r="KM188" s="28"/>
      <c r="KN188" s="29"/>
      <c r="KO188" s="29"/>
      <c r="KP188" s="29">
        <f>KP189+KP190+KP191+KP192</f>
        <v>0</v>
      </c>
      <c r="KQ188" s="28"/>
      <c r="KR188" s="29"/>
      <c r="KS188" s="29">
        <f>KS189+KS190+KS191+KS192</f>
        <v>0</v>
      </c>
      <c r="KT188" s="29">
        <f>KT189+KT190+KT191+KT192</f>
        <v>0</v>
      </c>
      <c r="KU188" s="28"/>
      <c r="KV188" s="29"/>
      <c r="KW188" s="29">
        <f>KW189+KW190+KW191+KW192</f>
        <v>59.863999999999997</v>
      </c>
      <c r="KX188" s="29">
        <f>KX189+KX190+KX191+KX192</f>
        <v>59.863999999999997</v>
      </c>
      <c r="KY188" s="28">
        <f t="shared" ref="KY188:KY189" si="307">KX188/KW188*100</f>
        <v>100</v>
      </c>
      <c r="KZ188" s="29"/>
      <c r="LA188" s="29">
        <f>LA189+LA190+LA191+LA192</f>
        <v>110</v>
      </c>
      <c r="LB188" s="29">
        <f>LB189+LB190+LB191+LB192</f>
        <v>110</v>
      </c>
      <c r="LC188" s="28">
        <f t="shared" si="237"/>
        <v>100</v>
      </c>
      <c r="LD188" s="29"/>
      <c r="LE188" s="29"/>
      <c r="LF188" s="29"/>
      <c r="LG188" s="28"/>
      <c r="LH188" s="29"/>
      <c r="LI188" s="29">
        <f>LI189+LI190+LI191+LI192</f>
        <v>0</v>
      </c>
      <c r="LJ188" s="29">
        <f>LJ189+LJ190+LJ191+LJ192</f>
        <v>0</v>
      </c>
      <c r="LK188" s="28"/>
      <c r="LL188" s="29"/>
      <c r="LM188" s="29">
        <f>LM189+LM190+LM191+LM192</f>
        <v>0</v>
      </c>
      <c r="LN188" s="29">
        <f>LN189+LN190+LN191+LN192</f>
        <v>0</v>
      </c>
      <c r="LO188" s="28"/>
      <c r="LP188" s="29"/>
      <c r="LQ188" s="29">
        <f>LQ189+LQ190+LQ191+LQ192</f>
        <v>0</v>
      </c>
      <c r="LR188" s="29">
        <f>LR189+LR190+LR191+LR192</f>
        <v>0</v>
      </c>
      <c r="LS188" s="28"/>
      <c r="LT188" s="29"/>
      <c r="LU188" s="29">
        <f>LU189+LU190+LU191+LU192</f>
        <v>0</v>
      </c>
      <c r="LV188" s="29">
        <f>LV189+LV190+LV191+LV192</f>
        <v>0</v>
      </c>
      <c r="LW188" s="28"/>
      <c r="LX188" s="29"/>
      <c r="LY188" s="29">
        <f>LY189+LY190+LY191+LY192</f>
        <v>0</v>
      </c>
      <c r="LZ188" s="29">
        <f>LZ189+LZ190+LZ191+LZ192</f>
        <v>0</v>
      </c>
      <c r="MA188" s="28"/>
    </row>
    <row r="189" spans="1:339" ht="31.5" x14ac:dyDescent="0.25">
      <c r="A189" s="22" t="s">
        <v>225</v>
      </c>
      <c r="B189" s="30">
        <f t="shared" si="238"/>
        <v>3987</v>
      </c>
      <c r="C189" s="30">
        <f t="shared" si="229"/>
        <v>11421.308999999999</v>
      </c>
      <c r="D189" s="30">
        <f t="shared" si="248"/>
        <v>9693.1</v>
      </c>
      <c r="E189" s="30">
        <f t="shared" si="239"/>
        <v>1728.2090000000001</v>
      </c>
      <c r="F189" s="30">
        <f t="shared" si="230"/>
        <v>9448.5033999999996</v>
      </c>
      <c r="G189" s="27">
        <f t="shared" si="300"/>
        <v>82.726974640122251</v>
      </c>
      <c r="H189" s="27"/>
      <c r="I189" s="27"/>
      <c r="J189" s="27"/>
      <c r="K189" s="27"/>
      <c r="L189" s="27">
        <v>500</v>
      </c>
      <c r="M189" s="27">
        <v>500</v>
      </c>
      <c r="N189" s="27">
        <v>376.5</v>
      </c>
      <c r="O189" s="26">
        <f>N189/M189*100</f>
        <v>75.3</v>
      </c>
      <c r="P189" s="27">
        <v>189</v>
      </c>
      <c r="Q189" s="250">
        <v>189</v>
      </c>
      <c r="R189" s="250">
        <v>124.77978</v>
      </c>
      <c r="S189" s="26">
        <f>R189/Q189*100</f>
        <v>66.021047619047621</v>
      </c>
      <c r="T189" s="254">
        <v>892</v>
      </c>
      <c r="U189" s="288">
        <v>892</v>
      </c>
      <c r="V189" s="288">
        <v>558.13323000000003</v>
      </c>
      <c r="W189" s="26">
        <f>V189/U189*100</f>
        <v>62.570989910313898</v>
      </c>
      <c r="X189" s="292">
        <v>724</v>
      </c>
      <c r="Y189" s="322">
        <v>724</v>
      </c>
      <c r="Z189" s="322">
        <v>224.16849999999999</v>
      </c>
      <c r="AA189" s="26">
        <f>Z189/Y189*100</f>
        <v>30.962499999999999</v>
      </c>
      <c r="AB189" s="163"/>
      <c r="AC189" s="163"/>
      <c r="AD189" s="163"/>
      <c r="AE189" s="26"/>
      <c r="AF189" s="26"/>
      <c r="AG189" s="27"/>
      <c r="AH189" s="27"/>
      <c r="AI189" s="26"/>
      <c r="AJ189" s="27"/>
      <c r="AK189" s="27"/>
      <c r="AL189" s="27"/>
      <c r="AM189" s="26"/>
      <c r="AN189" s="326"/>
      <c r="AO189" s="326">
        <v>2000</v>
      </c>
      <c r="AP189" s="326">
        <v>1999.9695200000001</v>
      </c>
      <c r="AQ189" s="26">
        <f>AP189/AO189*100</f>
        <v>99.998475999999997</v>
      </c>
      <c r="AR189" s="26"/>
      <c r="AS189" s="326"/>
      <c r="AT189" s="326"/>
      <c r="AU189" s="26"/>
      <c r="AV189" s="26"/>
      <c r="AW189" s="326"/>
      <c r="AX189" s="326"/>
      <c r="AY189" s="26"/>
      <c r="AZ189" s="26"/>
      <c r="BA189" s="326"/>
      <c r="BB189" s="167"/>
      <c r="BC189" s="26"/>
      <c r="BD189" s="26"/>
      <c r="BE189" s="326"/>
      <c r="BF189" s="19"/>
      <c r="BG189" s="26"/>
      <c r="BH189" s="326"/>
      <c r="BI189" s="326"/>
      <c r="BJ189" s="19"/>
      <c r="BK189" s="26"/>
      <c r="BL189" s="326">
        <v>932</v>
      </c>
      <c r="BM189" s="326">
        <v>932</v>
      </c>
      <c r="BN189" s="326">
        <v>715.21157999999991</v>
      </c>
      <c r="BO189" s="26">
        <f>BN189/BM189*100</f>
        <v>76.739439914163071</v>
      </c>
      <c r="BP189" s="26"/>
      <c r="BQ189" s="326"/>
      <c r="BR189" s="19"/>
      <c r="BS189" s="26"/>
      <c r="BT189" s="26"/>
      <c r="BU189" s="326"/>
      <c r="BV189" s="19"/>
      <c r="BW189" s="26"/>
      <c r="BX189" s="26"/>
      <c r="BY189" s="326"/>
      <c r="BZ189" s="19"/>
      <c r="CA189" s="26"/>
      <c r="CB189" s="26"/>
      <c r="CC189" s="326"/>
      <c r="CD189" s="19"/>
      <c r="CE189" s="26"/>
      <c r="CF189" s="26"/>
      <c r="CG189" s="326"/>
      <c r="CH189" s="19"/>
      <c r="CI189" s="26"/>
      <c r="CJ189" s="163"/>
      <c r="CK189" s="163"/>
      <c r="CL189" s="19"/>
      <c r="CM189" s="26"/>
      <c r="CN189" s="26"/>
      <c r="CO189" s="326"/>
      <c r="CP189" s="19"/>
      <c r="CQ189" s="26"/>
      <c r="CR189" s="26"/>
      <c r="CS189" s="326"/>
      <c r="CT189" s="19"/>
      <c r="CU189" s="326"/>
      <c r="CV189" s="326"/>
      <c r="CW189" s="326"/>
      <c r="CX189" s="19"/>
      <c r="CY189" s="26"/>
      <c r="CZ189" s="26"/>
      <c r="DA189" s="326"/>
      <c r="DB189" s="19"/>
      <c r="DC189" s="26"/>
      <c r="DD189" s="26"/>
      <c r="DE189" s="326"/>
      <c r="DF189" s="19"/>
      <c r="DG189" s="26"/>
      <c r="DH189" s="26"/>
      <c r="DI189" s="326"/>
      <c r="DJ189" s="19"/>
      <c r="DK189" s="26"/>
      <c r="DL189" s="26"/>
      <c r="DM189" s="326">
        <v>634.4</v>
      </c>
      <c r="DN189" s="326">
        <v>378.89978000000002</v>
      </c>
      <c r="DO189" s="26">
        <f>DN189/DM189*100</f>
        <v>59.725690416141241</v>
      </c>
      <c r="DP189" s="26"/>
      <c r="DQ189" s="326"/>
      <c r="DR189" s="326"/>
      <c r="DS189" s="26"/>
      <c r="DT189" s="26"/>
      <c r="DU189" s="326"/>
      <c r="DV189" s="326"/>
      <c r="DW189" s="26"/>
      <c r="DX189" s="26"/>
      <c r="DY189" s="326"/>
      <c r="DZ189" s="326"/>
      <c r="EA189" s="26"/>
      <c r="EB189" s="26"/>
      <c r="EC189" s="326">
        <v>1193.345</v>
      </c>
      <c r="ED189" s="326">
        <v>1193.345</v>
      </c>
      <c r="EE189" s="26">
        <f t="shared" si="305"/>
        <v>100</v>
      </c>
      <c r="EF189" s="326">
        <v>750</v>
      </c>
      <c r="EG189" s="326">
        <v>750</v>
      </c>
      <c r="EH189" s="326">
        <v>750</v>
      </c>
      <c r="EI189" s="26">
        <f>EH189/EG189*100</f>
        <v>100</v>
      </c>
      <c r="EJ189" s="326"/>
      <c r="EK189" s="326"/>
      <c r="EL189" s="326"/>
      <c r="EM189" s="26"/>
      <c r="EN189" s="326"/>
      <c r="EO189" s="326"/>
      <c r="EP189" s="326"/>
      <c r="EQ189" s="26"/>
      <c r="ER189" s="26"/>
      <c r="ES189" s="326"/>
      <c r="ET189" s="19"/>
      <c r="EU189" s="26"/>
      <c r="EV189" s="26"/>
      <c r="EW189" s="326"/>
      <c r="EX189" s="19"/>
      <c r="EY189" s="26"/>
      <c r="EZ189" s="26"/>
      <c r="FA189" s="326">
        <v>2277</v>
      </c>
      <c r="FB189" s="326">
        <v>2277</v>
      </c>
      <c r="FC189" s="26">
        <f>FB189/FA189*100</f>
        <v>100</v>
      </c>
      <c r="FD189" s="26"/>
      <c r="FE189" s="326"/>
      <c r="FF189" s="19"/>
      <c r="FG189" s="26"/>
      <c r="FH189" s="326"/>
      <c r="FI189" s="326">
        <v>326.10000000000002</v>
      </c>
      <c r="FJ189" s="326">
        <v>217.64239999999998</v>
      </c>
      <c r="FK189" s="26">
        <f>FJ189/FI189*100</f>
        <v>66.7409996933456</v>
      </c>
      <c r="FL189" s="326"/>
      <c r="FM189" s="326"/>
      <c r="FN189" s="326">
        <v>0</v>
      </c>
      <c r="FO189" s="26"/>
      <c r="FP189" s="326"/>
      <c r="FQ189" s="326"/>
      <c r="FR189" s="326"/>
      <c r="FS189" s="26"/>
      <c r="FT189" s="326"/>
      <c r="FU189" s="326">
        <v>365</v>
      </c>
      <c r="FV189" s="326">
        <v>365</v>
      </c>
      <c r="FW189" s="26">
        <f t="shared" si="234"/>
        <v>100</v>
      </c>
      <c r="FX189" s="326"/>
      <c r="FY189" s="326"/>
      <c r="FZ189" s="326"/>
      <c r="GA189" s="26"/>
      <c r="GB189" s="326"/>
      <c r="GC189" s="326"/>
      <c r="GD189" s="326"/>
      <c r="GE189" s="26"/>
      <c r="GF189" s="326"/>
      <c r="GG189" s="326"/>
      <c r="GH189" s="326"/>
      <c r="GI189" s="26"/>
      <c r="GJ189" s="326"/>
      <c r="GK189" s="326"/>
      <c r="GL189" s="326"/>
      <c r="GM189" s="26"/>
      <c r="GN189" s="326"/>
      <c r="GO189" s="326"/>
      <c r="GP189" s="326"/>
      <c r="GQ189" s="26"/>
      <c r="GR189" s="326"/>
      <c r="GS189" s="326"/>
      <c r="GT189" s="326"/>
      <c r="GU189" s="26"/>
      <c r="GV189" s="326"/>
      <c r="GW189" s="326"/>
      <c r="GX189" s="326"/>
      <c r="GY189" s="26"/>
      <c r="GZ189" s="326"/>
      <c r="HA189" s="326"/>
      <c r="HB189" s="326"/>
      <c r="HC189" s="26"/>
      <c r="HD189" s="326"/>
      <c r="HE189" s="326"/>
      <c r="HF189" s="326"/>
      <c r="HG189" s="26"/>
      <c r="HH189" s="326"/>
      <c r="HI189" s="326"/>
      <c r="HJ189" s="326"/>
      <c r="HK189" s="26"/>
      <c r="HL189" s="326"/>
      <c r="HM189" s="326"/>
      <c r="HN189" s="326"/>
      <c r="HO189" s="26"/>
      <c r="HP189" s="326"/>
      <c r="HQ189" s="326"/>
      <c r="HR189" s="326"/>
      <c r="HS189" s="26"/>
      <c r="HT189" s="326"/>
      <c r="HU189" s="326"/>
      <c r="HV189" s="326"/>
      <c r="HW189" s="26"/>
      <c r="HX189" s="326"/>
      <c r="HY189" s="326"/>
      <c r="HZ189" s="326"/>
      <c r="IA189" s="26"/>
      <c r="IB189" s="326"/>
      <c r="IC189" s="326"/>
      <c r="ID189" s="326"/>
      <c r="IE189" s="26"/>
      <c r="IF189" s="326"/>
      <c r="IG189" s="326"/>
      <c r="IH189" s="326"/>
      <c r="II189" s="26"/>
      <c r="IJ189" s="326"/>
      <c r="IK189" s="326"/>
      <c r="IL189" s="326"/>
      <c r="IM189" s="26"/>
      <c r="IN189" s="326"/>
      <c r="IO189" s="326"/>
      <c r="IP189" s="326"/>
      <c r="IQ189" s="26"/>
      <c r="IR189" s="326"/>
      <c r="IS189" s="326"/>
      <c r="IT189" s="326"/>
      <c r="IU189" s="26"/>
      <c r="IV189" s="326"/>
      <c r="IW189" s="326"/>
      <c r="IX189" s="326"/>
      <c r="IY189" s="26"/>
      <c r="IZ189" s="326"/>
      <c r="JA189" s="326"/>
      <c r="JB189" s="326"/>
      <c r="JC189" s="26"/>
      <c r="JD189" s="326"/>
      <c r="JE189" s="326">
        <v>260.39999999999998</v>
      </c>
      <c r="JF189" s="326">
        <v>97.989609999999999</v>
      </c>
      <c r="JG189" s="26">
        <f t="shared" si="306"/>
        <v>37.63041858678956</v>
      </c>
      <c r="JH189" s="326"/>
      <c r="JI189" s="326"/>
      <c r="JJ189" s="326"/>
      <c r="JK189" s="26"/>
      <c r="JL189" s="326"/>
      <c r="JM189" s="326"/>
      <c r="JN189" s="326"/>
      <c r="JO189" s="26"/>
      <c r="JP189" s="326"/>
      <c r="JQ189" s="326"/>
      <c r="JR189" s="326"/>
      <c r="JS189" s="26"/>
      <c r="JT189" s="326"/>
      <c r="JU189" s="326"/>
      <c r="JV189" s="326"/>
      <c r="JW189" s="26"/>
      <c r="JX189" s="326"/>
      <c r="JY189" s="326"/>
      <c r="JZ189" s="326"/>
      <c r="KA189" s="26"/>
      <c r="KB189" s="326"/>
      <c r="KC189" s="326">
        <v>208.2</v>
      </c>
      <c r="KD189" s="326"/>
      <c r="KE189" s="26"/>
      <c r="KF189" s="326"/>
      <c r="KG189" s="326"/>
      <c r="KH189" s="326"/>
      <c r="KI189" s="26"/>
      <c r="KJ189" s="326"/>
      <c r="KK189" s="326"/>
      <c r="KL189" s="326"/>
      <c r="KM189" s="26"/>
      <c r="KN189" s="326"/>
      <c r="KO189" s="326"/>
      <c r="KP189" s="326"/>
      <c r="KQ189" s="26"/>
      <c r="KR189" s="326"/>
      <c r="KS189" s="326"/>
      <c r="KT189" s="326"/>
      <c r="KU189" s="26"/>
      <c r="KV189" s="326"/>
      <c r="KW189" s="326">
        <v>59.863999999999997</v>
      </c>
      <c r="KX189" s="326">
        <v>59.863999999999997</v>
      </c>
      <c r="KY189" s="26">
        <f t="shared" si="307"/>
        <v>100</v>
      </c>
      <c r="KZ189" s="326"/>
      <c r="LA189" s="326">
        <v>110</v>
      </c>
      <c r="LB189" s="326">
        <v>110</v>
      </c>
      <c r="LC189" s="26">
        <f t="shared" si="237"/>
        <v>100</v>
      </c>
      <c r="LD189" s="326"/>
      <c r="LE189" s="326"/>
      <c r="LF189" s="326"/>
      <c r="LG189" s="26"/>
      <c r="LH189" s="326"/>
      <c r="LI189" s="326"/>
      <c r="LJ189" s="326"/>
      <c r="LK189" s="26"/>
      <c r="LL189" s="326"/>
      <c r="LM189" s="326"/>
      <c r="LN189" s="326"/>
      <c r="LO189" s="26"/>
      <c r="LP189" s="326"/>
      <c r="LQ189" s="326"/>
      <c r="LR189" s="326"/>
      <c r="LS189" s="26"/>
      <c r="LT189" s="326"/>
      <c r="LU189" s="326"/>
      <c r="LV189" s="326"/>
      <c r="LW189" s="26"/>
      <c r="LX189" s="326"/>
      <c r="LY189" s="326"/>
      <c r="LZ189" s="326"/>
      <c r="MA189" s="26"/>
    </row>
    <row r="190" spans="1:339" ht="15.75" x14ac:dyDescent="0.25">
      <c r="A190" s="22" t="s">
        <v>281</v>
      </c>
      <c r="B190" s="30">
        <f t="shared" si="238"/>
        <v>0</v>
      </c>
      <c r="C190" s="30">
        <f t="shared" si="229"/>
        <v>0</v>
      </c>
      <c r="D190" s="30">
        <f t="shared" si="248"/>
        <v>0</v>
      </c>
      <c r="E190" s="30">
        <f t="shared" si="239"/>
        <v>0</v>
      </c>
      <c r="F190" s="30">
        <f t="shared" si="230"/>
        <v>0</v>
      </c>
      <c r="G190" s="27"/>
      <c r="H190" s="30"/>
      <c r="I190" s="30"/>
      <c r="J190" s="30"/>
      <c r="K190" s="30"/>
      <c r="L190" s="111"/>
      <c r="M190" s="111"/>
      <c r="N190" s="111"/>
      <c r="O190" s="111"/>
      <c r="P190" s="111"/>
      <c r="Q190" s="111"/>
      <c r="R190" s="111"/>
      <c r="S190" s="26"/>
      <c r="T190" s="81"/>
      <c r="U190" s="81"/>
      <c r="V190" s="81"/>
      <c r="W190" s="26"/>
      <c r="X190" s="81"/>
      <c r="Y190" s="81"/>
      <c r="Z190" s="81"/>
      <c r="AA190" s="26"/>
      <c r="AB190" s="81"/>
      <c r="AC190" s="81"/>
      <c r="AD190" s="81"/>
      <c r="AE190" s="26"/>
      <c r="AF190" s="26"/>
      <c r="AG190" s="111"/>
      <c r="AH190" s="111"/>
      <c r="AI190" s="111"/>
      <c r="AJ190" s="111"/>
      <c r="AK190" s="111"/>
      <c r="AL190" s="111"/>
      <c r="AM190" s="111"/>
      <c r="AN190" s="81"/>
      <c r="AO190" s="81"/>
      <c r="AP190" s="81"/>
      <c r="AQ190" s="26"/>
      <c r="AR190" s="26"/>
      <c r="AS190" s="81"/>
      <c r="AT190" s="81"/>
      <c r="AU190" s="26"/>
      <c r="AV190" s="26"/>
      <c r="AW190" s="81"/>
      <c r="AX190" s="81"/>
      <c r="AY190" s="26"/>
      <c r="AZ190" s="26"/>
      <c r="BA190" s="81"/>
      <c r="BB190" s="81"/>
      <c r="BC190" s="26"/>
      <c r="BD190" s="26"/>
      <c r="BE190" s="81"/>
      <c r="BF190" s="81"/>
      <c r="BG190" s="26"/>
      <c r="BH190" s="81"/>
      <c r="BI190" s="81"/>
      <c r="BJ190" s="81"/>
      <c r="BK190" s="26"/>
      <c r="BL190" s="81"/>
      <c r="BM190" s="81"/>
      <c r="BN190" s="81"/>
      <c r="BO190" s="26"/>
      <c r="BP190" s="26"/>
      <c r="BQ190" s="81"/>
      <c r="BR190" s="81"/>
      <c r="BS190" s="26"/>
      <c r="BT190" s="26"/>
      <c r="BU190" s="81"/>
      <c r="BV190" s="81"/>
      <c r="BW190" s="26"/>
      <c r="BX190" s="26"/>
      <c r="BY190" s="81"/>
      <c r="BZ190" s="81"/>
      <c r="CA190" s="26"/>
      <c r="CB190" s="26"/>
      <c r="CC190" s="81"/>
      <c r="CD190" s="81"/>
      <c r="CE190" s="26"/>
      <c r="CF190" s="26"/>
      <c r="CG190" s="81"/>
      <c r="CH190" s="81"/>
      <c r="CI190" s="26"/>
      <c r="CJ190" s="81"/>
      <c r="CK190" s="81"/>
      <c r="CL190" s="81"/>
      <c r="CM190" s="26"/>
      <c r="CN190" s="26"/>
      <c r="CO190" s="81"/>
      <c r="CP190" s="81"/>
      <c r="CQ190" s="26"/>
      <c r="CR190" s="26"/>
      <c r="CS190" s="81"/>
      <c r="CT190" s="81"/>
      <c r="CU190" s="326"/>
      <c r="CV190" s="326"/>
      <c r="CW190" s="81"/>
      <c r="CX190" s="81"/>
      <c r="CY190" s="26"/>
      <c r="CZ190" s="26"/>
      <c r="DA190" s="81"/>
      <c r="DB190" s="81"/>
      <c r="DC190" s="26"/>
      <c r="DD190" s="26"/>
      <c r="DE190" s="81"/>
      <c r="DF190" s="81"/>
      <c r="DG190" s="26"/>
      <c r="DH190" s="26"/>
      <c r="DI190" s="81"/>
      <c r="DJ190" s="81"/>
      <c r="DK190" s="26"/>
      <c r="DL190" s="26"/>
      <c r="DM190" s="81"/>
      <c r="DN190" s="81"/>
      <c r="DO190" s="26"/>
      <c r="DP190" s="26"/>
      <c r="DQ190" s="81"/>
      <c r="DR190" s="81"/>
      <c r="DS190" s="26"/>
      <c r="DT190" s="26"/>
      <c r="DU190" s="81"/>
      <c r="DV190" s="81"/>
      <c r="DW190" s="26"/>
      <c r="DX190" s="26"/>
      <c r="DY190" s="81"/>
      <c r="DZ190" s="81"/>
      <c r="EA190" s="26"/>
      <c r="EB190" s="26"/>
      <c r="EC190" s="81"/>
      <c r="ED190" s="81"/>
      <c r="EE190" s="26"/>
      <c r="EF190" s="81"/>
      <c r="EG190" s="81"/>
      <c r="EH190" s="81"/>
      <c r="EI190" s="26"/>
      <c r="EJ190" s="81"/>
      <c r="EK190" s="81"/>
      <c r="EL190" s="81"/>
      <c r="EM190" s="26"/>
      <c r="EN190" s="81"/>
      <c r="EO190" s="81"/>
      <c r="EP190" s="81"/>
      <c r="EQ190" s="26"/>
      <c r="ER190" s="26"/>
      <c r="ES190" s="81"/>
      <c r="ET190" s="81"/>
      <c r="EU190" s="26"/>
      <c r="EV190" s="26"/>
      <c r="EW190" s="81"/>
      <c r="EX190" s="81"/>
      <c r="EY190" s="26"/>
      <c r="EZ190" s="26"/>
      <c r="FA190" s="81"/>
      <c r="FB190" s="81"/>
      <c r="FC190" s="26"/>
      <c r="FD190" s="26"/>
      <c r="FE190" s="81"/>
      <c r="FF190" s="81"/>
      <c r="FG190" s="26"/>
      <c r="FH190" s="81"/>
      <c r="FI190" s="81"/>
      <c r="FJ190" s="81"/>
      <c r="FK190" s="26"/>
      <c r="FL190" s="81"/>
      <c r="FM190" s="81"/>
      <c r="FN190" s="81"/>
      <c r="FO190" s="26"/>
      <c r="FP190" s="81"/>
      <c r="FQ190" s="81"/>
      <c r="FR190" s="81"/>
      <c r="FS190" s="26"/>
      <c r="FT190" s="81"/>
      <c r="FU190" s="81"/>
      <c r="FV190" s="81"/>
      <c r="FW190" s="26"/>
      <c r="FX190" s="81"/>
      <c r="FY190" s="81"/>
      <c r="FZ190" s="81"/>
      <c r="GA190" s="26"/>
      <c r="GB190" s="81"/>
      <c r="GC190" s="81"/>
      <c r="GD190" s="81"/>
      <c r="GE190" s="26"/>
      <c r="GF190" s="81"/>
      <c r="GG190" s="81"/>
      <c r="GH190" s="81"/>
      <c r="GI190" s="26"/>
      <c r="GJ190" s="81"/>
      <c r="GK190" s="81"/>
      <c r="GL190" s="81"/>
      <c r="GM190" s="26"/>
      <c r="GN190" s="81"/>
      <c r="GO190" s="81"/>
      <c r="GP190" s="81"/>
      <c r="GQ190" s="26"/>
      <c r="GR190" s="81"/>
      <c r="GS190" s="81"/>
      <c r="GT190" s="81"/>
      <c r="GU190" s="26"/>
      <c r="GV190" s="81"/>
      <c r="GW190" s="81"/>
      <c r="GX190" s="81"/>
      <c r="GY190" s="26"/>
      <c r="GZ190" s="81"/>
      <c r="HA190" s="81"/>
      <c r="HB190" s="81"/>
      <c r="HC190" s="26"/>
      <c r="HD190" s="81"/>
      <c r="HE190" s="81"/>
      <c r="HF190" s="81"/>
      <c r="HG190" s="26"/>
      <c r="HH190" s="81"/>
      <c r="HI190" s="81"/>
      <c r="HJ190" s="81"/>
      <c r="HK190" s="26"/>
      <c r="HL190" s="81"/>
      <c r="HM190" s="81"/>
      <c r="HN190" s="81"/>
      <c r="HO190" s="26"/>
      <c r="HP190" s="81"/>
      <c r="HQ190" s="81"/>
      <c r="HR190" s="81"/>
      <c r="HS190" s="26"/>
      <c r="HT190" s="81"/>
      <c r="HU190" s="81"/>
      <c r="HV190" s="81"/>
      <c r="HW190" s="26"/>
      <c r="HX190" s="81"/>
      <c r="HY190" s="81"/>
      <c r="HZ190" s="81"/>
      <c r="IA190" s="26"/>
      <c r="IB190" s="81"/>
      <c r="IC190" s="81"/>
      <c r="ID190" s="81"/>
      <c r="IE190" s="26"/>
      <c r="IF190" s="81"/>
      <c r="IG190" s="81"/>
      <c r="IH190" s="81"/>
      <c r="II190" s="26"/>
      <c r="IJ190" s="81"/>
      <c r="IK190" s="81"/>
      <c r="IL190" s="81"/>
      <c r="IM190" s="26"/>
      <c r="IN190" s="81"/>
      <c r="IO190" s="81"/>
      <c r="IP190" s="81"/>
      <c r="IQ190" s="26"/>
      <c r="IR190" s="81"/>
      <c r="IS190" s="81"/>
      <c r="IT190" s="81"/>
      <c r="IU190" s="26"/>
      <c r="IV190" s="81"/>
      <c r="IW190" s="81"/>
      <c r="IX190" s="81"/>
      <c r="IY190" s="26"/>
      <c r="IZ190" s="81"/>
      <c r="JA190" s="81"/>
      <c r="JB190" s="81"/>
      <c r="JC190" s="26"/>
      <c r="JD190" s="81"/>
      <c r="JE190" s="81"/>
      <c r="JF190" s="81"/>
      <c r="JG190" s="26"/>
      <c r="JH190" s="81"/>
      <c r="JI190" s="81"/>
      <c r="JJ190" s="81"/>
      <c r="JK190" s="26"/>
      <c r="JL190" s="81"/>
      <c r="JM190" s="81"/>
      <c r="JN190" s="81"/>
      <c r="JO190" s="26"/>
      <c r="JP190" s="81"/>
      <c r="JQ190" s="81"/>
      <c r="JR190" s="81"/>
      <c r="JS190" s="26"/>
      <c r="JT190" s="81"/>
      <c r="JU190" s="81"/>
      <c r="JV190" s="81"/>
      <c r="JW190" s="26"/>
      <c r="JX190" s="81"/>
      <c r="JY190" s="81"/>
      <c r="JZ190" s="81"/>
      <c r="KA190" s="26"/>
      <c r="KB190" s="81"/>
      <c r="KC190" s="81"/>
      <c r="KD190" s="81"/>
      <c r="KE190" s="26"/>
      <c r="KF190" s="81"/>
      <c r="KG190" s="81"/>
      <c r="KH190" s="81"/>
      <c r="KI190" s="26"/>
      <c r="KJ190" s="81"/>
      <c r="KK190" s="81"/>
      <c r="KL190" s="81"/>
      <c r="KM190" s="26"/>
      <c r="KN190" s="81"/>
      <c r="KO190" s="81"/>
      <c r="KP190" s="81"/>
      <c r="KQ190" s="26"/>
      <c r="KR190" s="81"/>
      <c r="KS190" s="81"/>
      <c r="KT190" s="81"/>
      <c r="KU190" s="26"/>
      <c r="KV190" s="81"/>
      <c r="KW190" s="81"/>
      <c r="KX190" s="81"/>
      <c r="KY190" s="26"/>
      <c r="KZ190" s="81"/>
      <c r="LA190" s="81"/>
      <c r="LB190" s="81"/>
      <c r="LC190" s="26"/>
      <c r="LD190" s="81"/>
      <c r="LE190" s="81"/>
      <c r="LF190" s="81"/>
      <c r="LG190" s="26"/>
      <c r="LH190" s="81"/>
      <c r="LI190" s="81"/>
      <c r="LJ190" s="81"/>
      <c r="LK190" s="26"/>
      <c r="LL190" s="81"/>
      <c r="LM190" s="81"/>
      <c r="LN190" s="81"/>
      <c r="LO190" s="26"/>
      <c r="LP190" s="81"/>
      <c r="LQ190" s="81"/>
      <c r="LR190" s="81"/>
      <c r="LS190" s="26"/>
      <c r="LT190" s="81"/>
      <c r="LU190" s="81"/>
      <c r="LV190" s="81"/>
      <c r="LW190" s="26"/>
      <c r="LX190" s="81"/>
      <c r="LY190" s="81"/>
      <c r="LZ190" s="81"/>
      <c r="MA190" s="26"/>
    </row>
    <row r="191" spans="1:339" ht="15.75" x14ac:dyDescent="0.25">
      <c r="A191" s="22" t="s">
        <v>282</v>
      </c>
      <c r="B191" s="30">
        <f t="shared" si="238"/>
        <v>0</v>
      </c>
      <c r="C191" s="30">
        <f t="shared" si="229"/>
        <v>5000</v>
      </c>
      <c r="D191" s="30">
        <f t="shared" si="248"/>
        <v>5000</v>
      </c>
      <c r="E191" s="30">
        <f t="shared" si="239"/>
        <v>0</v>
      </c>
      <c r="F191" s="30">
        <f t="shared" si="230"/>
        <v>0</v>
      </c>
      <c r="G191" s="27">
        <f t="shared" si="300"/>
        <v>0</v>
      </c>
      <c r="H191" s="30"/>
      <c r="I191" s="30"/>
      <c r="J191" s="30"/>
      <c r="K191" s="30"/>
      <c r="L191" s="111"/>
      <c r="M191" s="111"/>
      <c r="N191" s="111"/>
      <c r="O191" s="111"/>
      <c r="P191" s="111"/>
      <c r="Q191" s="111"/>
      <c r="R191" s="111"/>
      <c r="S191" s="26"/>
      <c r="T191" s="81"/>
      <c r="U191" s="81"/>
      <c r="V191" s="81"/>
      <c r="W191" s="26"/>
      <c r="X191" s="81"/>
      <c r="Y191" s="81"/>
      <c r="Z191" s="81"/>
      <c r="AA191" s="26"/>
      <c r="AB191" s="81"/>
      <c r="AC191" s="81"/>
      <c r="AD191" s="81"/>
      <c r="AE191" s="26"/>
      <c r="AF191" s="26"/>
      <c r="AG191" s="111"/>
      <c r="AH191" s="111"/>
      <c r="AI191" s="111"/>
      <c r="AJ191" s="111"/>
      <c r="AK191" s="111"/>
      <c r="AL191" s="111"/>
      <c r="AM191" s="111"/>
      <c r="AN191" s="81"/>
      <c r="AO191" s="81"/>
      <c r="AP191" s="81"/>
      <c r="AQ191" s="26"/>
      <c r="AR191" s="26"/>
      <c r="AS191" s="81"/>
      <c r="AT191" s="81"/>
      <c r="AU191" s="26"/>
      <c r="AV191" s="26"/>
      <c r="AW191" s="30"/>
      <c r="AX191" s="30"/>
      <c r="AY191" s="26"/>
      <c r="AZ191" s="26"/>
      <c r="BA191" s="81"/>
      <c r="BB191" s="81"/>
      <c r="BC191" s="26"/>
      <c r="BD191" s="26"/>
      <c r="BE191" s="81"/>
      <c r="BF191" s="81"/>
      <c r="BG191" s="26"/>
      <c r="BH191" s="81"/>
      <c r="BI191" s="81"/>
      <c r="BJ191" s="81"/>
      <c r="BK191" s="26"/>
      <c r="BL191" s="81"/>
      <c r="BM191" s="81"/>
      <c r="BN191" s="81"/>
      <c r="BO191" s="26"/>
      <c r="BP191" s="26"/>
      <c r="BQ191" s="81"/>
      <c r="BR191" s="81"/>
      <c r="BS191" s="26"/>
      <c r="BT191" s="26"/>
      <c r="BU191" s="81"/>
      <c r="BV191" s="81"/>
      <c r="BW191" s="26"/>
      <c r="BX191" s="26"/>
      <c r="BY191" s="81"/>
      <c r="BZ191" s="81"/>
      <c r="CA191" s="26"/>
      <c r="CB191" s="26"/>
      <c r="CC191" s="81"/>
      <c r="CD191" s="81"/>
      <c r="CE191" s="26"/>
      <c r="CF191" s="26"/>
      <c r="CG191" s="81"/>
      <c r="CH191" s="81"/>
      <c r="CI191" s="26"/>
      <c r="CJ191" s="81"/>
      <c r="CK191" s="81"/>
      <c r="CL191" s="81"/>
      <c r="CM191" s="26"/>
      <c r="CN191" s="26"/>
      <c r="CO191" s="81"/>
      <c r="CP191" s="81"/>
      <c r="CQ191" s="26"/>
      <c r="CR191" s="26"/>
      <c r="CS191" s="81"/>
      <c r="CT191" s="81"/>
      <c r="CU191" s="326"/>
      <c r="CV191" s="326"/>
      <c r="CW191" s="81"/>
      <c r="CX191" s="81"/>
      <c r="CY191" s="26"/>
      <c r="CZ191" s="26"/>
      <c r="DA191" s="81"/>
      <c r="DB191" s="81"/>
      <c r="DC191" s="26"/>
      <c r="DD191" s="26"/>
      <c r="DE191" s="81"/>
      <c r="DF191" s="81"/>
      <c r="DG191" s="26"/>
      <c r="DH191" s="26"/>
      <c r="DI191" s="326"/>
      <c r="DJ191" s="81"/>
      <c r="DK191" s="26"/>
      <c r="DL191" s="26"/>
      <c r="DM191" s="81"/>
      <c r="DN191" s="81"/>
      <c r="DO191" s="26"/>
      <c r="DP191" s="26"/>
      <c r="DQ191" s="81"/>
      <c r="DR191" s="81"/>
      <c r="DS191" s="26"/>
      <c r="DT191" s="26"/>
      <c r="DU191" s="81"/>
      <c r="DV191" s="81"/>
      <c r="DW191" s="26"/>
      <c r="DX191" s="26"/>
      <c r="DY191" s="81"/>
      <c r="DZ191" s="81"/>
      <c r="EA191" s="26"/>
      <c r="EB191" s="26"/>
      <c r="EC191" s="81"/>
      <c r="ED191" s="81"/>
      <c r="EE191" s="26"/>
      <c r="EF191" s="81"/>
      <c r="EG191" s="81"/>
      <c r="EH191" s="81"/>
      <c r="EI191" s="26"/>
      <c r="EJ191" s="81"/>
      <c r="EK191" s="81"/>
      <c r="EL191" s="81"/>
      <c r="EM191" s="26"/>
      <c r="EN191" s="81"/>
      <c r="EO191" s="81"/>
      <c r="EP191" s="81"/>
      <c r="EQ191" s="26"/>
      <c r="ER191" s="26"/>
      <c r="ES191" s="81"/>
      <c r="ET191" s="81"/>
      <c r="EU191" s="26"/>
      <c r="EV191" s="26"/>
      <c r="EW191" s="81"/>
      <c r="EX191" s="81"/>
      <c r="EY191" s="26"/>
      <c r="EZ191" s="26"/>
      <c r="FA191" s="81"/>
      <c r="FB191" s="81"/>
      <c r="FC191" s="26"/>
      <c r="FD191" s="26"/>
      <c r="FE191" s="81"/>
      <c r="FF191" s="81"/>
      <c r="FG191" s="26"/>
      <c r="FH191" s="81"/>
      <c r="FI191" s="81"/>
      <c r="FJ191" s="81"/>
      <c r="FK191" s="26"/>
      <c r="FL191" s="81"/>
      <c r="FM191" s="81"/>
      <c r="FN191" s="81"/>
      <c r="FO191" s="26"/>
      <c r="FP191" s="81"/>
      <c r="FQ191" s="81"/>
      <c r="FR191" s="81"/>
      <c r="FS191" s="26"/>
      <c r="FT191" s="81"/>
      <c r="FU191" s="81"/>
      <c r="FV191" s="81"/>
      <c r="FW191" s="26"/>
      <c r="FX191" s="81"/>
      <c r="FY191" s="81"/>
      <c r="FZ191" s="81"/>
      <c r="GA191" s="26"/>
      <c r="GB191" s="81"/>
      <c r="GC191" s="81"/>
      <c r="GD191" s="81"/>
      <c r="GE191" s="26"/>
      <c r="GF191" s="81"/>
      <c r="GG191" s="81"/>
      <c r="GH191" s="81"/>
      <c r="GI191" s="26"/>
      <c r="GJ191" s="81"/>
      <c r="GK191" s="81"/>
      <c r="GL191" s="81"/>
      <c r="GM191" s="26"/>
      <c r="GN191" s="81"/>
      <c r="GO191" s="81"/>
      <c r="GP191" s="81"/>
      <c r="GQ191" s="26"/>
      <c r="GR191" s="81"/>
      <c r="GS191" s="81"/>
      <c r="GT191" s="81"/>
      <c r="GU191" s="26"/>
      <c r="GV191" s="81"/>
      <c r="GW191" s="81"/>
      <c r="GX191" s="81"/>
      <c r="GY191" s="26"/>
      <c r="GZ191" s="81"/>
      <c r="HA191" s="32">
        <v>5000</v>
      </c>
      <c r="HB191" s="81"/>
      <c r="HC191" s="26"/>
      <c r="HD191" s="81"/>
      <c r="HE191" s="81"/>
      <c r="HF191" s="81"/>
      <c r="HG191" s="26"/>
      <c r="HH191" s="81"/>
      <c r="HI191" s="81"/>
      <c r="HJ191" s="81"/>
      <c r="HK191" s="26"/>
      <c r="HL191" s="81"/>
      <c r="HM191" s="81"/>
      <c r="HN191" s="81"/>
      <c r="HO191" s="26"/>
      <c r="HP191" s="81"/>
      <c r="HQ191" s="81"/>
      <c r="HR191" s="81"/>
      <c r="HS191" s="26"/>
      <c r="HT191" s="81"/>
      <c r="HU191" s="81"/>
      <c r="HV191" s="81"/>
      <c r="HW191" s="26"/>
      <c r="HX191" s="81"/>
      <c r="HY191" s="81"/>
      <c r="HZ191" s="81"/>
      <c r="IA191" s="26"/>
      <c r="IB191" s="81"/>
      <c r="IC191" s="81"/>
      <c r="ID191" s="81"/>
      <c r="IE191" s="26"/>
      <c r="IF191" s="81"/>
      <c r="IG191" s="81"/>
      <c r="IH191" s="81"/>
      <c r="II191" s="26"/>
      <c r="IJ191" s="81"/>
      <c r="IK191" s="81"/>
      <c r="IL191" s="81"/>
      <c r="IM191" s="26"/>
      <c r="IN191" s="81"/>
      <c r="IO191" s="81"/>
      <c r="IP191" s="81"/>
      <c r="IQ191" s="26"/>
      <c r="IR191" s="81"/>
      <c r="IS191" s="81"/>
      <c r="IT191" s="81"/>
      <c r="IU191" s="26"/>
      <c r="IV191" s="81"/>
      <c r="IW191" s="81"/>
      <c r="IX191" s="81"/>
      <c r="IY191" s="26"/>
      <c r="IZ191" s="81"/>
      <c r="JA191" s="81"/>
      <c r="JB191" s="81"/>
      <c r="JC191" s="26"/>
      <c r="JD191" s="81"/>
      <c r="JE191" s="81"/>
      <c r="JF191" s="81"/>
      <c r="JG191" s="26"/>
      <c r="JH191" s="81"/>
      <c r="JI191" s="81"/>
      <c r="JJ191" s="81"/>
      <c r="JK191" s="26"/>
      <c r="JL191" s="81"/>
      <c r="JM191" s="81"/>
      <c r="JN191" s="81"/>
      <c r="JO191" s="26"/>
      <c r="JP191" s="81"/>
      <c r="JQ191" s="81"/>
      <c r="JR191" s="81"/>
      <c r="JS191" s="26"/>
      <c r="JT191" s="81"/>
      <c r="JU191" s="81"/>
      <c r="JV191" s="81"/>
      <c r="JW191" s="26"/>
      <c r="JX191" s="81"/>
      <c r="JY191" s="81"/>
      <c r="JZ191" s="81"/>
      <c r="KA191" s="26"/>
      <c r="KB191" s="81"/>
      <c r="KC191" s="81"/>
      <c r="KD191" s="81"/>
      <c r="KE191" s="26"/>
      <c r="KF191" s="81"/>
      <c r="KG191" s="81"/>
      <c r="KH191" s="81"/>
      <c r="KI191" s="26"/>
      <c r="KJ191" s="81"/>
      <c r="KK191" s="81"/>
      <c r="KL191" s="81"/>
      <c r="KM191" s="26"/>
      <c r="KN191" s="81"/>
      <c r="KO191" s="81"/>
      <c r="KP191" s="81"/>
      <c r="KQ191" s="26"/>
      <c r="KR191" s="81"/>
      <c r="KS191" s="81"/>
      <c r="KT191" s="81"/>
      <c r="KU191" s="26"/>
      <c r="KV191" s="81"/>
      <c r="KW191" s="81"/>
      <c r="KX191" s="81"/>
      <c r="KY191" s="26"/>
      <c r="KZ191" s="81"/>
      <c r="LA191" s="81"/>
      <c r="LB191" s="81"/>
      <c r="LC191" s="26"/>
      <c r="LD191" s="81"/>
      <c r="LE191" s="81"/>
      <c r="LF191" s="81"/>
      <c r="LG191" s="26"/>
      <c r="LH191" s="81"/>
      <c r="LI191" s="81"/>
      <c r="LJ191" s="81"/>
      <c r="LK191" s="26"/>
      <c r="LL191" s="81"/>
      <c r="LM191" s="81"/>
      <c r="LN191" s="81"/>
      <c r="LO191" s="26"/>
      <c r="LP191" s="81"/>
      <c r="LQ191" s="81"/>
      <c r="LR191" s="81"/>
      <c r="LS191" s="26"/>
      <c r="LT191" s="81"/>
      <c r="LU191" s="81"/>
      <c r="LV191" s="81"/>
      <c r="LW191" s="26"/>
      <c r="LX191" s="81"/>
      <c r="LY191" s="81"/>
      <c r="LZ191" s="81"/>
      <c r="MA191" s="26"/>
    </row>
    <row r="192" spans="1:339" ht="15.75" x14ac:dyDescent="0.25">
      <c r="A192" s="22" t="s">
        <v>283</v>
      </c>
      <c r="B192" s="30">
        <f t="shared" si="238"/>
        <v>0</v>
      </c>
      <c r="C192" s="30">
        <f t="shared" si="229"/>
        <v>0</v>
      </c>
      <c r="D192" s="30">
        <f t="shared" si="248"/>
        <v>0</v>
      </c>
      <c r="E192" s="30">
        <f t="shared" si="239"/>
        <v>0</v>
      </c>
      <c r="F192" s="30">
        <f t="shared" si="230"/>
        <v>0</v>
      </c>
      <c r="G192" s="27"/>
      <c r="H192" s="30"/>
      <c r="I192" s="30"/>
      <c r="J192" s="30"/>
      <c r="K192" s="30"/>
      <c r="L192" s="111"/>
      <c r="M192" s="111"/>
      <c r="N192" s="111"/>
      <c r="O192" s="111"/>
      <c r="P192" s="111"/>
      <c r="Q192" s="111"/>
      <c r="R192" s="111"/>
      <c r="S192" s="26"/>
      <c r="T192" s="81"/>
      <c r="U192" s="81"/>
      <c r="V192" s="81"/>
      <c r="W192" s="26"/>
      <c r="X192" s="81"/>
      <c r="Y192" s="81"/>
      <c r="Z192" s="81"/>
      <c r="AA192" s="26"/>
      <c r="AB192" s="81"/>
      <c r="AC192" s="81"/>
      <c r="AD192" s="81"/>
      <c r="AE192" s="26"/>
      <c r="AF192" s="26"/>
      <c r="AG192" s="111"/>
      <c r="AH192" s="111"/>
      <c r="AI192" s="111"/>
      <c r="AJ192" s="111"/>
      <c r="AK192" s="111"/>
      <c r="AL192" s="111"/>
      <c r="AM192" s="111"/>
      <c r="AN192" s="81"/>
      <c r="AO192" s="81"/>
      <c r="AP192" s="81"/>
      <c r="AQ192" s="26"/>
      <c r="AR192" s="26"/>
      <c r="AS192" s="81"/>
      <c r="AT192" s="81"/>
      <c r="AU192" s="26"/>
      <c r="AV192" s="26"/>
      <c r="AW192" s="81"/>
      <c r="AX192" s="81"/>
      <c r="AY192" s="26"/>
      <c r="AZ192" s="26"/>
      <c r="BA192" s="81"/>
      <c r="BB192" s="81"/>
      <c r="BC192" s="26"/>
      <c r="BD192" s="26"/>
      <c r="BE192" s="81"/>
      <c r="BF192" s="81"/>
      <c r="BG192" s="26"/>
      <c r="BH192" s="81"/>
      <c r="BI192" s="81"/>
      <c r="BJ192" s="81"/>
      <c r="BK192" s="26"/>
      <c r="BL192" s="81"/>
      <c r="BM192" s="81"/>
      <c r="BN192" s="81"/>
      <c r="BO192" s="26"/>
      <c r="BP192" s="26"/>
      <c r="BQ192" s="81"/>
      <c r="BR192" s="81"/>
      <c r="BS192" s="26"/>
      <c r="BT192" s="26"/>
      <c r="BU192" s="81"/>
      <c r="BV192" s="81"/>
      <c r="BW192" s="26"/>
      <c r="BX192" s="26"/>
      <c r="BY192" s="81"/>
      <c r="BZ192" s="81"/>
      <c r="CA192" s="26"/>
      <c r="CB192" s="26"/>
      <c r="CC192" s="81"/>
      <c r="CD192" s="81"/>
      <c r="CE192" s="26"/>
      <c r="CF192" s="26"/>
      <c r="CG192" s="81"/>
      <c r="CH192" s="81"/>
      <c r="CI192" s="26"/>
      <c r="CJ192" s="81"/>
      <c r="CK192" s="81"/>
      <c r="CL192" s="81"/>
      <c r="CM192" s="26"/>
      <c r="CN192" s="26"/>
      <c r="CO192" s="81"/>
      <c r="CP192" s="81"/>
      <c r="CQ192" s="26"/>
      <c r="CR192" s="26"/>
      <c r="CS192" s="81"/>
      <c r="CT192" s="81"/>
      <c r="CU192" s="326"/>
      <c r="CV192" s="326"/>
      <c r="CW192" s="81"/>
      <c r="CX192" s="81"/>
      <c r="CY192" s="26"/>
      <c r="CZ192" s="26"/>
      <c r="DA192" s="81"/>
      <c r="DB192" s="81"/>
      <c r="DC192" s="26"/>
      <c r="DD192" s="26"/>
      <c r="DE192" s="81"/>
      <c r="DF192" s="81"/>
      <c r="DG192" s="26"/>
      <c r="DH192" s="26"/>
      <c r="DI192" s="81"/>
      <c r="DJ192" s="81"/>
      <c r="DK192" s="26"/>
      <c r="DL192" s="26"/>
      <c r="DM192" s="81"/>
      <c r="DN192" s="81"/>
      <c r="DO192" s="26"/>
      <c r="DP192" s="26"/>
      <c r="DQ192" s="81"/>
      <c r="DR192" s="81"/>
      <c r="DS192" s="26"/>
      <c r="DT192" s="26"/>
      <c r="DU192" s="81"/>
      <c r="DV192" s="81"/>
      <c r="DW192" s="26"/>
      <c r="DX192" s="26"/>
      <c r="DY192" s="81"/>
      <c r="DZ192" s="81"/>
      <c r="EA192" s="26"/>
      <c r="EB192" s="26"/>
      <c r="EC192" s="81"/>
      <c r="ED192" s="81"/>
      <c r="EE192" s="26"/>
      <c r="EF192" s="81"/>
      <c r="EG192" s="81"/>
      <c r="EH192" s="81"/>
      <c r="EI192" s="26"/>
      <c r="EJ192" s="81"/>
      <c r="EK192" s="81"/>
      <c r="EL192" s="81"/>
      <c r="EM192" s="26"/>
      <c r="EN192" s="81"/>
      <c r="EO192" s="81"/>
      <c r="EP192" s="81"/>
      <c r="EQ192" s="26"/>
      <c r="ER192" s="26"/>
      <c r="ES192" s="81"/>
      <c r="ET192" s="81"/>
      <c r="EU192" s="26"/>
      <c r="EV192" s="26"/>
      <c r="EW192" s="81"/>
      <c r="EX192" s="81"/>
      <c r="EY192" s="26"/>
      <c r="EZ192" s="26"/>
      <c r="FA192" s="81"/>
      <c r="FB192" s="81"/>
      <c r="FC192" s="26"/>
      <c r="FD192" s="26"/>
      <c r="FE192" s="81"/>
      <c r="FF192" s="81"/>
      <c r="FG192" s="26"/>
      <c r="FH192" s="81"/>
      <c r="FI192" s="81"/>
      <c r="FJ192" s="81"/>
      <c r="FK192" s="26"/>
      <c r="FL192" s="81"/>
      <c r="FM192" s="81"/>
      <c r="FN192" s="81"/>
      <c r="FO192" s="26"/>
      <c r="FP192" s="81"/>
      <c r="FQ192" s="81"/>
      <c r="FR192" s="81"/>
      <c r="FS192" s="26"/>
      <c r="FT192" s="81"/>
      <c r="FU192" s="81"/>
      <c r="FV192" s="81"/>
      <c r="FW192" s="26"/>
      <c r="FX192" s="81"/>
      <c r="FY192" s="81"/>
      <c r="FZ192" s="81"/>
      <c r="GA192" s="26"/>
      <c r="GB192" s="81"/>
      <c r="GC192" s="81"/>
      <c r="GD192" s="81"/>
      <c r="GE192" s="26"/>
      <c r="GF192" s="81"/>
      <c r="GG192" s="81"/>
      <c r="GH192" s="81"/>
      <c r="GI192" s="26"/>
      <c r="GJ192" s="81"/>
      <c r="GK192" s="81"/>
      <c r="GL192" s="81"/>
      <c r="GM192" s="26"/>
      <c r="GN192" s="81"/>
      <c r="GO192" s="81"/>
      <c r="GP192" s="81"/>
      <c r="GQ192" s="26"/>
      <c r="GR192" s="81"/>
      <c r="GS192" s="81"/>
      <c r="GT192" s="81"/>
      <c r="GU192" s="26"/>
      <c r="GV192" s="81"/>
      <c r="GW192" s="81"/>
      <c r="GX192" s="81"/>
      <c r="GY192" s="26"/>
      <c r="GZ192" s="81"/>
      <c r="HA192" s="81"/>
      <c r="HB192" s="81"/>
      <c r="HC192" s="26"/>
      <c r="HD192" s="81"/>
      <c r="HE192" s="81"/>
      <c r="HF192" s="81"/>
      <c r="HG192" s="26"/>
      <c r="HH192" s="81"/>
      <c r="HI192" s="81"/>
      <c r="HJ192" s="81"/>
      <c r="HK192" s="26"/>
      <c r="HL192" s="81"/>
      <c r="HM192" s="81"/>
      <c r="HN192" s="81"/>
      <c r="HO192" s="26"/>
      <c r="HP192" s="81"/>
      <c r="HQ192" s="81"/>
      <c r="HR192" s="81"/>
      <c r="HS192" s="26"/>
      <c r="HT192" s="81"/>
      <c r="HU192" s="81"/>
      <c r="HV192" s="81"/>
      <c r="HW192" s="26"/>
      <c r="HX192" s="81"/>
      <c r="HY192" s="81"/>
      <c r="HZ192" s="81"/>
      <c r="IA192" s="26"/>
      <c r="IB192" s="81"/>
      <c r="IC192" s="81"/>
      <c r="ID192" s="81"/>
      <c r="IE192" s="26"/>
      <c r="IF192" s="81"/>
      <c r="IG192" s="81"/>
      <c r="IH192" s="81"/>
      <c r="II192" s="26"/>
      <c r="IJ192" s="81"/>
      <c r="IK192" s="81"/>
      <c r="IL192" s="81"/>
      <c r="IM192" s="26"/>
      <c r="IN192" s="81"/>
      <c r="IO192" s="81"/>
      <c r="IP192" s="81"/>
      <c r="IQ192" s="26"/>
      <c r="IR192" s="81"/>
      <c r="IS192" s="81"/>
      <c r="IT192" s="81"/>
      <c r="IU192" s="26"/>
      <c r="IV192" s="81"/>
      <c r="IW192" s="81"/>
      <c r="IX192" s="81"/>
      <c r="IY192" s="26"/>
      <c r="IZ192" s="81"/>
      <c r="JA192" s="81"/>
      <c r="JB192" s="81"/>
      <c r="JC192" s="26"/>
      <c r="JD192" s="81"/>
      <c r="JE192" s="81"/>
      <c r="JF192" s="81"/>
      <c r="JG192" s="26"/>
      <c r="JH192" s="81"/>
      <c r="JI192" s="81"/>
      <c r="JJ192" s="81"/>
      <c r="JK192" s="26"/>
      <c r="JL192" s="81"/>
      <c r="JM192" s="81"/>
      <c r="JN192" s="81"/>
      <c r="JO192" s="26"/>
      <c r="JP192" s="81"/>
      <c r="JQ192" s="81"/>
      <c r="JR192" s="81"/>
      <c r="JS192" s="26"/>
      <c r="JT192" s="81"/>
      <c r="JU192" s="81"/>
      <c r="JV192" s="81"/>
      <c r="JW192" s="26"/>
      <c r="JX192" s="81"/>
      <c r="JY192" s="81"/>
      <c r="JZ192" s="81"/>
      <c r="KA192" s="26"/>
      <c r="KB192" s="81"/>
      <c r="KC192" s="81"/>
      <c r="KD192" s="81"/>
      <c r="KE192" s="26"/>
      <c r="KF192" s="81"/>
      <c r="KG192" s="81"/>
      <c r="KH192" s="81"/>
      <c r="KI192" s="26"/>
      <c r="KJ192" s="81"/>
      <c r="KK192" s="81"/>
      <c r="KL192" s="81"/>
      <c r="KM192" s="26"/>
      <c r="KN192" s="81"/>
      <c r="KO192" s="81"/>
      <c r="KP192" s="81"/>
      <c r="KQ192" s="26"/>
      <c r="KR192" s="81"/>
      <c r="KS192" s="81"/>
      <c r="KT192" s="81"/>
      <c r="KU192" s="26"/>
      <c r="KV192" s="81"/>
      <c r="KW192" s="81"/>
      <c r="KX192" s="81"/>
      <c r="KY192" s="26"/>
      <c r="KZ192" s="81"/>
      <c r="LA192" s="81"/>
      <c r="LB192" s="81"/>
      <c r="LC192" s="26"/>
      <c r="LD192" s="81"/>
      <c r="LE192" s="81"/>
      <c r="LF192" s="81"/>
      <c r="LG192" s="26"/>
      <c r="LH192" s="81"/>
      <c r="LI192" s="81"/>
      <c r="LJ192" s="81"/>
      <c r="LK192" s="26"/>
      <c r="LL192" s="81"/>
      <c r="LM192" s="81"/>
      <c r="LN192" s="81"/>
      <c r="LO192" s="26"/>
      <c r="LP192" s="81"/>
      <c r="LQ192" s="81"/>
      <c r="LR192" s="81"/>
      <c r="LS192" s="26"/>
      <c r="LT192" s="81"/>
      <c r="LU192" s="81"/>
      <c r="LV192" s="81"/>
      <c r="LW192" s="26"/>
      <c r="LX192" s="81"/>
      <c r="LY192" s="81"/>
      <c r="LZ192" s="81"/>
      <c r="MA192" s="26"/>
    </row>
    <row r="193" spans="1:339" s="18" customFormat="1" ht="31.5" x14ac:dyDescent="0.25">
      <c r="A193" s="148" t="s">
        <v>280</v>
      </c>
      <c r="B193" s="75">
        <f t="shared" si="238"/>
        <v>5323.1</v>
      </c>
      <c r="C193" s="75">
        <f t="shared" si="229"/>
        <v>58637.259900000005</v>
      </c>
      <c r="D193" s="75">
        <f t="shared" si="248"/>
        <v>32830.200000000004</v>
      </c>
      <c r="E193" s="75">
        <f t="shared" si="239"/>
        <v>25807.0599</v>
      </c>
      <c r="F193" s="75">
        <f t="shared" si="230"/>
        <v>56310.628799999999</v>
      </c>
      <c r="G193" s="29">
        <f>F193/C193*100</f>
        <v>96.032162648855277</v>
      </c>
      <c r="H193" s="29">
        <f>H194+H195+H197</f>
        <v>0</v>
      </c>
      <c r="I193" s="29">
        <f>I194+I195+I197</f>
        <v>0</v>
      </c>
      <c r="J193" s="29">
        <f>J194+J195+J197</f>
        <v>0</v>
      </c>
      <c r="K193" s="29">
        <f>K194+K195+K197</f>
        <v>0</v>
      </c>
      <c r="L193" s="29">
        <f t="shared" ref="L193" si="308">L194+L195+L197</f>
        <v>988.8</v>
      </c>
      <c r="M193" s="29">
        <f t="shared" ref="M193:N193" si="309">M194+M195+M197</f>
        <v>988.8</v>
      </c>
      <c r="N193" s="29">
        <f t="shared" si="309"/>
        <v>988.8</v>
      </c>
      <c r="O193" s="28">
        <f>N193/M193*100</f>
        <v>100</v>
      </c>
      <c r="P193" s="29">
        <f>P194+P195+P197</f>
        <v>265</v>
      </c>
      <c r="Q193" s="29">
        <f>Q194+Q195+Q197</f>
        <v>265</v>
      </c>
      <c r="R193" s="29">
        <f>R194+R195+R197</f>
        <v>211.99966000000001</v>
      </c>
      <c r="S193" s="28">
        <f>R193/Q193*100</f>
        <v>79.999871698113211</v>
      </c>
      <c r="T193" s="29">
        <f>T194+T195+T197</f>
        <v>1498</v>
      </c>
      <c r="U193" s="29">
        <f>U194+U195+U197</f>
        <v>1498</v>
      </c>
      <c r="V193" s="29">
        <f>V194+V195+V197</f>
        <v>1198.3998899999999</v>
      </c>
      <c r="W193" s="28">
        <f>V193/U193*100</f>
        <v>79.999992656875833</v>
      </c>
      <c r="X193" s="29">
        <f>X194+X195+X197</f>
        <v>213</v>
      </c>
      <c r="Y193" s="29">
        <f>Y194+Y195+Y197</f>
        <v>213</v>
      </c>
      <c r="Z193" s="29">
        <f>Z194+Z195+Z197</f>
        <v>170.4</v>
      </c>
      <c r="AA193" s="28">
        <f>Z193/Y193*100</f>
        <v>80</v>
      </c>
      <c r="AB193" s="29">
        <f>AB194+AB195+AB197</f>
        <v>0</v>
      </c>
      <c r="AC193" s="29">
        <f>AC194+AC195+AC197</f>
        <v>0</v>
      </c>
      <c r="AD193" s="29">
        <f>AD194+AD195+AD197</f>
        <v>0</v>
      </c>
      <c r="AE193" s="28"/>
      <c r="AF193" s="28"/>
      <c r="AG193" s="29">
        <f t="shared" ref="AG193:AM193" si="310">AG194+AG195+AG197</f>
        <v>0</v>
      </c>
      <c r="AH193" s="29">
        <f t="shared" si="310"/>
        <v>0</v>
      </c>
      <c r="AI193" s="29">
        <f t="shared" si="310"/>
        <v>0</v>
      </c>
      <c r="AJ193" s="29">
        <f t="shared" ref="AJ193" si="311">AJ194+AJ195+AJ197</f>
        <v>0</v>
      </c>
      <c r="AK193" s="29">
        <f t="shared" si="310"/>
        <v>0</v>
      </c>
      <c r="AL193" s="29">
        <f t="shared" si="310"/>
        <v>0</v>
      </c>
      <c r="AM193" s="29">
        <f t="shared" si="310"/>
        <v>0</v>
      </c>
      <c r="AN193" s="29">
        <f>AN194+AN195+AN197</f>
        <v>0</v>
      </c>
      <c r="AO193" s="29">
        <f>AO194+AO195+AO197</f>
        <v>2000</v>
      </c>
      <c r="AP193" s="29">
        <f>AP194+AP195+AP197</f>
        <v>2000</v>
      </c>
      <c r="AQ193" s="28">
        <f>AP193/AO193*100</f>
        <v>100</v>
      </c>
      <c r="AR193" s="28"/>
      <c r="AS193" s="29">
        <f>AS194+AS195+AS197</f>
        <v>0</v>
      </c>
      <c r="AT193" s="29">
        <f>AT194+AT195+AT197</f>
        <v>0</v>
      </c>
      <c r="AU193" s="28"/>
      <c r="AV193" s="28"/>
      <c r="AW193" s="29">
        <f>AW194+AW195+AW197</f>
        <v>0</v>
      </c>
      <c r="AX193" s="29">
        <f>AX194+AX195+AX197</f>
        <v>0</v>
      </c>
      <c r="AY193" s="28"/>
      <c r="AZ193" s="28"/>
      <c r="BA193" s="29">
        <f>BA194+BA195+BA197</f>
        <v>0</v>
      </c>
      <c r="BB193" s="29">
        <f>BB194+BB195+BB197</f>
        <v>0</v>
      </c>
      <c r="BC193" s="28"/>
      <c r="BD193" s="28"/>
      <c r="BE193" s="29">
        <f>BE194+BE195+BE197</f>
        <v>0</v>
      </c>
      <c r="BF193" s="29">
        <f>BF194+BF195+BF197</f>
        <v>0</v>
      </c>
      <c r="BG193" s="28"/>
      <c r="BH193" s="29"/>
      <c r="BI193" s="29"/>
      <c r="BJ193" s="29"/>
      <c r="BK193" s="28"/>
      <c r="BL193" s="29">
        <f>BL194+BL195+BL197</f>
        <v>1108.3</v>
      </c>
      <c r="BM193" s="29">
        <f>BM194+BM195+BM197</f>
        <v>1108.3</v>
      </c>
      <c r="BN193" s="29">
        <f>BN194+BN195+BN197</f>
        <v>738.65336000000002</v>
      </c>
      <c r="BO193" s="28">
        <f>BN193/BM193*100</f>
        <v>66.647420373545074</v>
      </c>
      <c r="BP193" s="28"/>
      <c r="BQ193" s="29"/>
      <c r="BR193" s="29"/>
      <c r="BS193" s="28"/>
      <c r="BT193" s="28"/>
      <c r="BU193" s="29"/>
      <c r="BV193" s="29"/>
      <c r="BW193" s="28"/>
      <c r="BX193" s="28"/>
      <c r="BY193" s="29">
        <f>BY194+BY195+BY197</f>
        <v>0</v>
      </c>
      <c r="BZ193" s="29">
        <f>BZ194+BZ195+BZ197</f>
        <v>0</v>
      </c>
      <c r="CA193" s="28"/>
      <c r="CB193" s="28"/>
      <c r="CC193" s="29">
        <f>CC194+CC195+CC197</f>
        <v>0</v>
      </c>
      <c r="CD193" s="29">
        <f>CD194+CD195+CD197</f>
        <v>0</v>
      </c>
      <c r="CE193" s="28"/>
      <c r="CF193" s="28"/>
      <c r="CG193" s="29">
        <f>CG194+CG195+CG197</f>
        <v>0</v>
      </c>
      <c r="CH193" s="29">
        <f>CH194+CH195+CH197</f>
        <v>0</v>
      </c>
      <c r="CI193" s="28"/>
      <c r="CJ193" s="29">
        <f>CJ194+CJ195+CJ197</f>
        <v>0</v>
      </c>
      <c r="CK193" s="29">
        <f>CK194+CK195+CK197</f>
        <v>0</v>
      </c>
      <c r="CL193" s="29">
        <f>CL194+CL195+CL197</f>
        <v>0</v>
      </c>
      <c r="CM193" s="28"/>
      <c r="CN193" s="28"/>
      <c r="CO193" s="29">
        <f>CO194+CO195+CO197</f>
        <v>0</v>
      </c>
      <c r="CP193" s="29">
        <f>CP194+CP195+CP197</f>
        <v>0</v>
      </c>
      <c r="CQ193" s="28"/>
      <c r="CR193" s="28"/>
      <c r="CS193" s="29">
        <f>CS194+CS195+CS197</f>
        <v>0</v>
      </c>
      <c r="CT193" s="29">
        <f>CT194+CT195+CT197</f>
        <v>0</v>
      </c>
      <c r="CU193" s="165"/>
      <c r="CV193" s="165"/>
      <c r="CW193" s="29">
        <f>CW194+CW195+CW197</f>
        <v>0</v>
      </c>
      <c r="CX193" s="29">
        <f>CX194+CX195+CX197</f>
        <v>0</v>
      </c>
      <c r="CY193" s="28"/>
      <c r="CZ193" s="28"/>
      <c r="DA193" s="29">
        <f>DA194+DA195+DA197</f>
        <v>0</v>
      </c>
      <c r="DB193" s="29">
        <f>DB194+DB195+DB197</f>
        <v>0</v>
      </c>
      <c r="DC193" s="28"/>
      <c r="DD193" s="28"/>
      <c r="DE193" s="29">
        <f>DE194+DE195+DE197</f>
        <v>0</v>
      </c>
      <c r="DF193" s="29">
        <f>DF194+DF195+DF197</f>
        <v>0</v>
      </c>
      <c r="DG193" s="28"/>
      <c r="DH193" s="28"/>
      <c r="DI193" s="29"/>
      <c r="DJ193" s="29"/>
      <c r="DK193" s="28"/>
      <c r="DL193" s="28"/>
      <c r="DM193" s="29">
        <f>DM194+DM195+DM197</f>
        <v>634.4</v>
      </c>
      <c r="DN193" s="29">
        <f>DN194+DN195+DN197</f>
        <v>475.8</v>
      </c>
      <c r="DO193" s="28">
        <f>DN193/DM193*100</f>
        <v>75</v>
      </c>
      <c r="DP193" s="28"/>
      <c r="DQ193" s="29"/>
      <c r="DR193" s="29"/>
      <c r="DS193" s="28"/>
      <c r="DT193" s="28"/>
      <c r="DU193" s="29"/>
      <c r="DV193" s="29"/>
      <c r="DW193" s="28"/>
      <c r="DX193" s="28"/>
      <c r="DY193" s="29"/>
      <c r="DZ193" s="29"/>
      <c r="EA193" s="28"/>
      <c r="EB193" s="28"/>
      <c r="EC193" s="29">
        <f>SUM(EC194:EC200)</f>
        <v>383.238</v>
      </c>
      <c r="ED193" s="29">
        <f>SUM(ED194:ED200)</f>
        <v>383.238</v>
      </c>
      <c r="EE193" s="28">
        <f t="shared" si="305"/>
        <v>100</v>
      </c>
      <c r="EF193" s="29">
        <f>SUM(EF194:EF200)</f>
        <v>1250</v>
      </c>
      <c r="EG193" s="29">
        <f>SUM(EG194:EG200)</f>
        <v>1250</v>
      </c>
      <c r="EH193" s="29">
        <f>SUM(EH194:EH200)</f>
        <v>1249.99999</v>
      </c>
      <c r="EI193" s="28">
        <f t="shared" ref="EI193:EI194" si="312">EH193/EG193*100</f>
        <v>99.999999200000005</v>
      </c>
      <c r="EJ193" s="29"/>
      <c r="EK193" s="29">
        <f>SUM(EK194:EK200)</f>
        <v>0</v>
      </c>
      <c r="EL193" s="29"/>
      <c r="EM193" s="28"/>
      <c r="EN193" s="29"/>
      <c r="EO193" s="29">
        <f>SUM(EO194:EO200)</f>
        <v>0</v>
      </c>
      <c r="EP193" s="29"/>
      <c r="EQ193" s="28"/>
      <c r="ER193" s="28"/>
      <c r="ES193" s="29">
        <f>ES194+ES195+ES197</f>
        <v>0</v>
      </c>
      <c r="ET193" s="29">
        <f>ET194+ET195+ET197</f>
        <v>0</v>
      </c>
      <c r="EU193" s="28"/>
      <c r="EV193" s="28"/>
      <c r="EW193" s="29">
        <f>EW194+EW195+EW197</f>
        <v>0</v>
      </c>
      <c r="EX193" s="29">
        <f>EX194+EX195+EX197</f>
        <v>0</v>
      </c>
      <c r="EY193" s="28"/>
      <c r="EZ193" s="28"/>
      <c r="FA193" s="29">
        <f>FA194+FA195+FA197</f>
        <v>2277</v>
      </c>
      <c r="FB193" s="29">
        <f>FB194+FB195+FB197</f>
        <v>2083.4549999999999</v>
      </c>
      <c r="FC193" s="28">
        <f>FB193/FA193*100</f>
        <v>91.499999999999986</v>
      </c>
      <c r="FD193" s="28"/>
      <c r="FE193" s="29">
        <f>FE194+FE195+FE197</f>
        <v>0</v>
      </c>
      <c r="FF193" s="29">
        <f>FF194+FF195+FF197</f>
        <v>0</v>
      </c>
      <c r="FG193" s="28"/>
      <c r="FH193" s="29"/>
      <c r="FI193" s="29">
        <f>SUM(FI194:FI200)</f>
        <v>2022.9</v>
      </c>
      <c r="FJ193" s="29">
        <f>SUM(FJ194:FJ200)</f>
        <v>1222.9000000000001</v>
      </c>
      <c r="FK193" s="28">
        <f t="shared" ref="FK193:FK194" si="313">FJ193/FI193*100</f>
        <v>60.45281526521331</v>
      </c>
      <c r="FL193" s="29"/>
      <c r="FM193" s="29">
        <f>SUM(FM194:FM200)</f>
        <v>15000</v>
      </c>
      <c r="FN193" s="29">
        <f>SUM(FN194:FN200)</f>
        <v>15000</v>
      </c>
      <c r="FO193" s="28">
        <f t="shared" ref="FO193" si="314">FN193/FM193*100</f>
        <v>100</v>
      </c>
      <c r="FP193" s="29"/>
      <c r="FQ193" s="29">
        <f>SUM(FQ194:FQ200)</f>
        <v>4200</v>
      </c>
      <c r="FR193" s="29">
        <f>SUM(FR194:FR200)</f>
        <v>4200</v>
      </c>
      <c r="FS193" s="28">
        <f t="shared" ref="FS193:FS196" si="315">FR193/FQ193*100</f>
        <v>100</v>
      </c>
      <c r="FT193" s="29"/>
      <c r="FU193" s="29">
        <f>SUM(FU194:FU200)</f>
        <v>120</v>
      </c>
      <c r="FV193" s="29">
        <f>SUM(FV194:FV200)</f>
        <v>120</v>
      </c>
      <c r="FW193" s="28">
        <f t="shared" si="234"/>
        <v>100</v>
      </c>
      <c r="FX193" s="29"/>
      <c r="FY193" s="29"/>
      <c r="FZ193" s="29"/>
      <c r="GA193" s="28"/>
      <c r="GB193" s="29"/>
      <c r="GC193" s="29">
        <f>SUM(GC194:GC200)</f>
        <v>19018.957899999998</v>
      </c>
      <c r="GD193" s="29">
        <f>SUM(GD194:GD200)</f>
        <v>19018.957899999998</v>
      </c>
      <c r="GE193" s="28">
        <f t="shared" ref="GE193:GE194" si="316">GD193/GC193*100</f>
        <v>100</v>
      </c>
      <c r="GF193" s="29"/>
      <c r="GG193" s="29">
        <f>SUM(GG194:GG200)</f>
        <v>0</v>
      </c>
      <c r="GH193" s="29">
        <f>SUM(GH194:GH200)</f>
        <v>0</v>
      </c>
      <c r="GI193" s="28"/>
      <c r="GJ193" s="29"/>
      <c r="GK193" s="29">
        <f>SUM(GK194:GK200)</f>
        <v>0</v>
      </c>
      <c r="GL193" s="29">
        <f>SUM(GL194:GL200)</f>
        <v>0</v>
      </c>
      <c r="GM193" s="28"/>
      <c r="GN193" s="29"/>
      <c r="GO193" s="29"/>
      <c r="GP193" s="29"/>
      <c r="GQ193" s="28"/>
      <c r="GR193" s="29"/>
      <c r="GS193" s="29">
        <f>SUM(GS194:GS200)</f>
        <v>0</v>
      </c>
      <c r="GT193" s="29">
        <f>SUM(GT194:GT200)</f>
        <v>0</v>
      </c>
      <c r="GU193" s="28"/>
      <c r="GV193" s="29"/>
      <c r="GW193" s="29">
        <f>SUM(GW194:GW200)</f>
        <v>0</v>
      </c>
      <c r="GX193" s="29">
        <f>SUM(GX194:GX200)</f>
        <v>0</v>
      </c>
      <c r="GY193" s="28"/>
      <c r="GZ193" s="29"/>
      <c r="HA193" s="29">
        <f>SUM(HA194:HA200)</f>
        <v>5000</v>
      </c>
      <c r="HB193" s="29">
        <f>SUM(HB194:HB200)</f>
        <v>5000</v>
      </c>
      <c r="HC193" s="28">
        <f t="shared" ref="HC193" si="317">HB193/HA193*100</f>
        <v>100</v>
      </c>
      <c r="HD193" s="29"/>
      <c r="HE193" s="29">
        <f>SUM(HE194:HE200)</f>
        <v>0</v>
      </c>
      <c r="HF193" s="29">
        <f>SUM(HF194:HF200)</f>
        <v>0</v>
      </c>
      <c r="HG193" s="28"/>
      <c r="HH193" s="29"/>
      <c r="HI193" s="29">
        <f>SUM(HI194:HI200)</f>
        <v>0</v>
      </c>
      <c r="HJ193" s="29">
        <f>SUM(HJ194:HJ200)</f>
        <v>0</v>
      </c>
      <c r="HK193" s="28"/>
      <c r="HL193" s="29"/>
      <c r="HM193" s="29">
        <f>SUM(HM194:HM200)</f>
        <v>0</v>
      </c>
      <c r="HN193" s="29">
        <f>SUM(HN194:HN200)</f>
        <v>0</v>
      </c>
      <c r="HO193" s="28"/>
      <c r="HP193" s="29"/>
      <c r="HQ193" s="29">
        <f>SUM(HQ194:HQ200)</f>
        <v>0</v>
      </c>
      <c r="HR193" s="29">
        <f>SUM(HR194:HR200)</f>
        <v>0</v>
      </c>
      <c r="HS193" s="28"/>
      <c r="HT193" s="29"/>
      <c r="HU193" s="29">
        <f>SUM(HU194:HU200)</f>
        <v>0</v>
      </c>
      <c r="HV193" s="29">
        <f>SUM(HV194:HV200)</f>
        <v>0</v>
      </c>
      <c r="HW193" s="28"/>
      <c r="HX193" s="29"/>
      <c r="HY193" s="29">
        <f>SUM(HY194:HY200)</f>
        <v>0</v>
      </c>
      <c r="HZ193" s="29">
        <f>SUM(HZ194:HZ200)</f>
        <v>0</v>
      </c>
      <c r="IA193" s="28"/>
      <c r="IB193" s="29"/>
      <c r="IC193" s="29">
        <f>SUM(IC194:IC200)</f>
        <v>0</v>
      </c>
      <c r="ID193" s="29">
        <f>SUM(ID194:ID200)</f>
        <v>0</v>
      </c>
      <c r="IE193" s="28"/>
      <c r="IF193" s="29"/>
      <c r="IG193" s="29">
        <f>SUM(IG194:IG200)</f>
        <v>0</v>
      </c>
      <c r="IH193" s="29">
        <f>SUM(IH194:IH200)</f>
        <v>0</v>
      </c>
      <c r="II193" s="28"/>
      <c r="IJ193" s="29"/>
      <c r="IK193" s="29">
        <f>SUM(IK194:IK200)</f>
        <v>0</v>
      </c>
      <c r="IL193" s="29">
        <f>SUM(IL194:IL200)</f>
        <v>0</v>
      </c>
      <c r="IM193" s="28"/>
      <c r="IN193" s="29"/>
      <c r="IO193" s="29">
        <f>SUM(IO194:IO200)</f>
        <v>0</v>
      </c>
      <c r="IP193" s="29">
        <f>SUM(IP194:IP200)</f>
        <v>0</v>
      </c>
      <c r="IQ193" s="28"/>
      <c r="IR193" s="29"/>
      <c r="IS193" s="29">
        <f>SUM(IS194:IS200)</f>
        <v>0</v>
      </c>
      <c r="IT193" s="29">
        <f>SUM(IT194:IT200)</f>
        <v>0</v>
      </c>
      <c r="IU193" s="28"/>
      <c r="IV193" s="29"/>
      <c r="IW193" s="29">
        <f>SUM(IW194:IW200)</f>
        <v>0</v>
      </c>
      <c r="IX193" s="29">
        <f>SUM(IX194:IX200)</f>
        <v>0</v>
      </c>
      <c r="IY193" s="28"/>
      <c r="IZ193" s="29"/>
      <c r="JA193" s="29">
        <f>SUM(JA194:JA200)</f>
        <v>0</v>
      </c>
      <c r="JB193" s="29">
        <f>SUM(JB194:JB200)</f>
        <v>0</v>
      </c>
      <c r="JC193" s="28"/>
      <c r="JD193" s="29"/>
      <c r="JE193" s="29">
        <f>SUM(JE194:JE200)</f>
        <v>286.5</v>
      </c>
      <c r="JF193" s="29">
        <f>SUM(JF194:JF200)</f>
        <v>163.161</v>
      </c>
      <c r="JG193" s="28">
        <f t="shared" ref="JG193:JG194" si="318">JF193/JE193*100</f>
        <v>56.949738219895288</v>
      </c>
      <c r="JH193" s="29"/>
      <c r="JI193" s="29">
        <f>SUM(JI194:JI200)</f>
        <v>0</v>
      </c>
      <c r="JJ193" s="29">
        <f>SUM(JJ194:JJ200)</f>
        <v>0</v>
      </c>
      <c r="JK193" s="28"/>
      <c r="JL193" s="29"/>
      <c r="JM193" s="29">
        <f>SUM(JM194:JM200)</f>
        <v>0</v>
      </c>
      <c r="JN193" s="29">
        <f>SUM(JN194:JN200)</f>
        <v>0</v>
      </c>
      <c r="JO193" s="28"/>
      <c r="JP193" s="29"/>
      <c r="JQ193" s="29">
        <f>SUM(JQ194:JQ200)</f>
        <v>0</v>
      </c>
      <c r="JR193" s="29">
        <f>SUM(JR194:JR200)</f>
        <v>0</v>
      </c>
      <c r="JS193" s="28"/>
      <c r="JT193" s="29"/>
      <c r="JU193" s="29">
        <f>SUM(JU194:JU200)</f>
        <v>0</v>
      </c>
      <c r="JV193" s="29">
        <f>SUM(JV194:JV200)</f>
        <v>0</v>
      </c>
      <c r="JW193" s="28"/>
      <c r="JX193" s="29"/>
      <c r="JY193" s="29">
        <f>SUM(JY194:JY200)</f>
        <v>0</v>
      </c>
      <c r="JZ193" s="29">
        <f>SUM(JZ194:JZ200)</f>
        <v>0</v>
      </c>
      <c r="KA193" s="28"/>
      <c r="KB193" s="29"/>
      <c r="KC193" s="29">
        <f>SUM(KC194:KC200)</f>
        <v>286.3</v>
      </c>
      <c r="KD193" s="29">
        <f>SUM(KD194:KD200)</f>
        <v>0</v>
      </c>
      <c r="KE193" s="28"/>
      <c r="KF193" s="29"/>
      <c r="KG193" s="29"/>
      <c r="KH193" s="29">
        <f>SUM(KH194:KH200)</f>
        <v>0</v>
      </c>
      <c r="KI193" s="28"/>
      <c r="KJ193" s="29"/>
      <c r="KK193" s="29">
        <f>SUM(KK194:KK200)</f>
        <v>0</v>
      </c>
      <c r="KL193" s="29">
        <f>SUM(KL194:KL200)</f>
        <v>0</v>
      </c>
      <c r="KM193" s="28"/>
      <c r="KN193" s="29"/>
      <c r="KO193" s="29"/>
      <c r="KP193" s="29">
        <f>SUM(KP194:KP200)</f>
        <v>0</v>
      </c>
      <c r="KQ193" s="28"/>
      <c r="KR193" s="29"/>
      <c r="KS193" s="29">
        <f>SUM(KS194:KS200)</f>
        <v>0</v>
      </c>
      <c r="KT193" s="29">
        <f>SUM(KT194:KT200)</f>
        <v>0</v>
      </c>
      <c r="KU193" s="28"/>
      <c r="KV193" s="29"/>
      <c r="KW193" s="29">
        <f>SUM(KW194:KW200)</f>
        <v>59.863999999999997</v>
      </c>
      <c r="KX193" s="29">
        <f>SUM(KX194:KX200)</f>
        <v>59.863999999999997</v>
      </c>
      <c r="KY193" s="28">
        <f t="shared" ref="KY193:KY194" si="319">KX193/KW193*100</f>
        <v>100</v>
      </c>
      <c r="KZ193" s="29"/>
      <c r="LA193" s="29">
        <f>SUM(LA194:LA200)</f>
        <v>25</v>
      </c>
      <c r="LB193" s="29">
        <f>SUM(LB194:LB200)</f>
        <v>25</v>
      </c>
      <c r="LC193" s="28">
        <f t="shared" si="237"/>
        <v>100</v>
      </c>
      <c r="LD193" s="29"/>
      <c r="LE193" s="29"/>
      <c r="LF193" s="29"/>
      <c r="LG193" s="28"/>
      <c r="LH193" s="29"/>
      <c r="LI193" s="29">
        <f>SUM(LI194:LI200)</f>
        <v>0</v>
      </c>
      <c r="LJ193" s="29">
        <f>SUM(LJ194:LJ200)</f>
        <v>0</v>
      </c>
      <c r="LK193" s="28"/>
      <c r="LL193" s="29"/>
      <c r="LM193" s="29">
        <f>SUM(LM194:LM200)</f>
        <v>2000</v>
      </c>
      <c r="LN193" s="29">
        <f>SUM(LN194:LN200)</f>
        <v>2000</v>
      </c>
      <c r="LO193" s="28">
        <f>LN193/LM193*100</f>
        <v>100</v>
      </c>
      <c r="LP193" s="29"/>
      <c r="LQ193" s="29">
        <f>SUM(LQ194:LQ200)</f>
        <v>0</v>
      </c>
      <c r="LR193" s="29">
        <f>SUM(LR194:LR200)</f>
        <v>0</v>
      </c>
      <c r="LS193" s="28"/>
      <c r="LT193" s="29"/>
      <c r="LU193" s="29">
        <f>SUM(LU194:LU200)</f>
        <v>0</v>
      </c>
      <c r="LV193" s="29">
        <f>SUM(LV194:LV200)</f>
        <v>0</v>
      </c>
      <c r="LW193" s="28"/>
      <c r="LX193" s="29"/>
      <c r="LY193" s="29">
        <f>SUM(LY194:LY200)</f>
        <v>0</v>
      </c>
      <c r="LZ193" s="29">
        <f>SUM(LZ194:LZ200)</f>
        <v>0</v>
      </c>
      <c r="MA193" s="28"/>
    </row>
    <row r="194" spans="1:339" ht="31.5" x14ac:dyDescent="0.25">
      <c r="A194" s="22" t="s">
        <v>224</v>
      </c>
      <c r="B194" s="30">
        <f t="shared" si="238"/>
        <v>5323.1</v>
      </c>
      <c r="C194" s="30">
        <f t="shared" si="229"/>
        <v>34437.259900000005</v>
      </c>
      <c r="D194" s="30">
        <f t="shared" si="248"/>
        <v>12830.199999999999</v>
      </c>
      <c r="E194" s="30">
        <f t="shared" si="239"/>
        <v>21607.0599</v>
      </c>
      <c r="F194" s="30">
        <f t="shared" si="230"/>
        <v>32110.628799999999</v>
      </c>
      <c r="G194" s="27">
        <f>F194/C194*100</f>
        <v>93.243855327757927</v>
      </c>
      <c r="H194" s="27"/>
      <c r="I194" s="27"/>
      <c r="J194" s="27"/>
      <c r="K194" s="27"/>
      <c r="L194" s="27">
        <v>988.8</v>
      </c>
      <c r="M194" s="27">
        <v>988.8</v>
      </c>
      <c r="N194" s="27">
        <v>988.8</v>
      </c>
      <c r="O194" s="26">
        <f>N194/M194*100</f>
        <v>100</v>
      </c>
      <c r="P194" s="27">
        <v>265</v>
      </c>
      <c r="Q194" s="251">
        <v>265</v>
      </c>
      <c r="R194" s="251">
        <v>211.99966000000001</v>
      </c>
      <c r="S194" s="26">
        <f>R194/Q194*100</f>
        <v>79.999871698113211</v>
      </c>
      <c r="T194" s="144">
        <v>1498</v>
      </c>
      <c r="U194" s="289">
        <v>1498</v>
      </c>
      <c r="V194" s="289">
        <v>1198.3998899999999</v>
      </c>
      <c r="W194" s="26">
        <f>V194/U194*100</f>
        <v>79.999992656875833</v>
      </c>
      <c r="X194" s="292">
        <v>213</v>
      </c>
      <c r="Y194" s="323">
        <v>213</v>
      </c>
      <c r="Z194" s="323">
        <v>170.4</v>
      </c>
      <c r="AA194" s="26">
        <f>Z194/Y194*100</f>
        <v>80</v>
      </c>
      <c r="AB194" s="163"/>
      <c r="AC194" s="163"/>
      <c r="AD194" s="163"/>
      <c r="AE194" s="26"/>
      <c r="AF194" s="26"/>
      <c r="AG194" s="27"/>
      <c r="AH194" s="27"/>
      <c r="AI194" s="26"/>
      <c r="AJ194" s="27"/>
      <c r="AK194" s="27"/>
      <c r="AL194" s="27"/>
      <c r="AM194" s="26"/>
      <c r="AN194" s="326"/>
      <c r="AO194" s="326">
        <v>2000</v>
      </c>
      <c r="AP194" s="326">
        <v>2000</v>
      </c>
      <c r="AQ194" s="26">
        <f>AP194/AO194*100</f>
        <v>100</v>
      </c>
      <c r="AR194" s="26"/>
      <c r="AS194" s="326"/>
      <c r="AT194" s="326"/>
      <c r="AU194" s="26"/>
      <c r="AV194" s="26"/>
      <c r="AW194" s="326"/>
      <c r="AX194" s="326"/>
      <c r="AY194" s="26"/>
      <c r="AZ194" s="26"/>
      <c r="BA194" s="326"/>
      <c r="BB194" s="167"/>
      <c r="BC194" s="26"/>
      <c r="BD194" s="26"/>
      <c r="BE194" s="326"/>
      <c r="BF194" s="326"/>
      <c r="BG194" s="26"/>
      <c r="BH194" s="326"/>
      <c r="BI194" s="326"/>
      <c r="BJ194" s="326"/>
      <c r="BK194" s="26"/>
      <c r="BL194" s="326">
        <v>1108.3</v>
      </c>
      <c r="BM194" s="326">
        <v>1108.3</v>
      </c>
      <c r="BN194" s="326">
        <v>738.65336000000002</v>
      </c>
      <c r="BO194" s="26">
        <f>BN194/BM194*100</f>
        <v>66.647420373545074</v>
      </c>
      <c r="BP194" s="26"/>
      <c r="BQ194" s="326"/>
      <c r="BR194" s="326"/>
      <c r="BS194" s="26"/>
      <c r="BT194" s="26"/>
      <c r="BU194" s="326"/>
      <c r="BV194" s="326"/>
      <c r="BW194" s="26"/>
      <c r="BX194" s="26"/>
      <c r="BY194" s="326"/>
      <c r="BZ194" s="326"/>
      <c r="CA194" s="26"/>
      <c r="CB194" s="26"/>
      <c r="CC194" s="326"/>
      <c r="CD194" s="326"/>
      <c r="CE194" s="26"/>
      <c r="CF194" s="26"/>
      <c r="CG194" s="326"/>
      <c r="CH194" s="326"/>
      <c r="CI194" s="26"/>
      <c r="CJ194" s="163"/>
      <c r="CK194" s="163"/>
      <c r="CL194" s="163"/>
      <c r="CM194" s="26"/>
      <c r="CN194" s="26"/>
      <c r="CO194" s="326"/>
      <c r="CP194" s="326"/>
      <c r="CQ194" s="26"/>
      <c r="CR194" s="26"/>
      <c r="CS194" s="326"/>
      <c r="CT194" s="326"/>
      <c r="CU194" s="326"/>
      <c r="CV194" s="326"/>
      <c r="CW194" s="326"/>
      <c r="CX194" s="326"/>
      <c r="CY194" s="26"/>
      <c r="CZ194" s="26"/>
      <c r="DA194" s="326"/>
      <c r="DB194" s="326"/>
      <c r="DC194" s="26"/>
      <c r="DD194" s="26"/>
      <c r="DE194" s="326"/>
      <c r="DF194" s="326"/>
      <c r="DG194" s="26"/>
      <c r="DH194" s="26"/>
      <c r="DI194" s="326"/>
      <c r="DJ194" s="326"/>
      <c r="DK194" s="26"/>
      <c r="DL194" s="26"/>
      <c r="DM194" s="326">
        <v>634.4</v>
      </c>
      <c r="DN194" s="326">
        <v>475.8</v>
      </c>
      <c r="DO194" s="26">
        <f>DN194/DM194*100</f>
        <v>75</v>
      </c>
      <c r="DP194" s="26"/>
      <c r="DQ194" s="326"/>
      <c r="DR194" s="326"/>
      <c r="DS194" s="26"/>
      <c r="DT194" s="26"/>
      <c r="DU194" s="326"/>
      <c r="DV194" s="326"/>
      <c r="DW194" s="26"/>
      <c r="DX194" s="26"/>
      <c r="DY194" s="326"/>
      <c r="DZ194" s="326"/>
      <c r="EA194" s="26"/>
      <c r="EB194" s="26"/>
      <c r="EC194" s="326">
        <v>383.238</v>
      </c>
      <c r="ED194" s="326">
        <v>383.238</v>
      </c>
      <c r="EE194" s="26">
        <f>ED194/EC194*100</f>
        <v>100</v>
      </c>
      <c r="EF194" s="326">
        <v>1250</v>
      </c>
      <c r="EG194" s="326">
        <v>1250</v>
      </c>
      <c r="EH194" s="326">
        <v>1249.99999</v>
      </c>
      <c r="EI194" s="26">
        <f t="shared" si="312"/>
        <v>99.999999200000005</v>
      </c>
      <c r="EJ194" s="326"/>
      <c r="EK194" s="326"/>
      <c r="EL194" s="326">
        <v>0</v>
      </c>
      <c r="EM194" s="26"/>
      <c r="EN194" s="326"/>
      <c r="EO194" s="326"/>
      <c r="EP194" s="326">
        <v>0</v>
      </c>
      <c r="EQ194" s="26"/>
      <c r="ER194" s="26"/>
      <c r="ES194" s="326"/>
      <c r="ET194" s="326"/>
      <c r="EU194" s="26"/>
      <c r="EV194" s="26"/>
      <c r="EW194" s="326"/>
      <c r="EX194" s="326"/>
      <c r="EY194" s="26"/>
      <c r="EZ194" s="26"/>
      <c r="FA194" s="326">
        <v>2277</v>
      </c>
      <c r="FB194" s="326">
        <v>2083.4549999999999</v>
      </c>
      <c r="FC194" s="26">
        <f>FB194/FA194*100</f>
        <v>91.499999999999986</v>
      </c>
      <c r="FD194" s="26"/>
      <c r="FE194" s="326"/>
      <c r="FF194" s="326"/>
      <c r="FG194" s="26"/>
      <c r="FH194" s="326"/>
      <c r="FI194" s="326">
        <v>2022.9</v>
      </c>
      <c r="FJ194" s="326">
        <v>1222.9000000000001</v>
      </c>
      <c r="FK194" s="26">
        <f t="shared" si="313"/>
        <v>60.45281526521331</v>
      </c>
      <c r="FL194" s="326"/>
      <c r="FM194" s="326"/>
      <c r="FN194" s="326"/>
      <c r="FO194" s="26"/>
      <c r="FP194" s="326"/>
      <c r="FQ194" s="326"/>
      <c r="FR194" s="326"/>
      <c r="FS194" s="26"/>
      <c r="FT194" s="326"/>
      <c r="FU194" s="326">
        <v>120</v>
      </c>
      <c r="FV194" s="326">
        <v>120</v>
      </c>
      <c r="FW194" s="26">
        <f t="shared" si="234"/>
        <v>100</v>
      </c>
      <c r="FX194" s="326"/>
      <c r="FY194" s="326"/>
      <c r="FZ194" s="326"/>
      <c r="GA194" s="26"/>
      <c r="GB194" s="326"/>
      <c r="GC194" s="326">
        <v>19018.957899999998</v>
      </c>
      <c r="GD194" s="326">
        <v>19018.957899999998</v>
      </c>
      <c r="GE194" s="26">
        <f t="shared" si="316"/>
        <v>100</v>
      </c>
      <c r="GF194" s="326"/>
      <c r="GG194" s="326"/>
      <c r="GH194" s="326"/>
      <c r="GI194" s="26"/>
      <c r="GJ194" s="326"/>
      <c r="GK194" s="326"/>
      <c r="GL194" s="326"/>
      <c r="GM194" s="26"/>
      <c r="GN194" s="326"/>
      <c r="GO194" s="326"/>
      <c r="GP194" s="326"/>
      <c r="GQ194" s="26"/>
      <c r="GR194" s="326"/>
      <c r="GS194" s="326"/>
      <c r="GT194" s="326"/>
      <c r="GU194" s="26"/>
      <c r="GV194" s="326"/>
      <c r="GW194" s="326"/>
      <c r="GX194" s="326"/>
      <c r="GY194" s="26"/>
      <c r="GZ194" s="326"/>
      <c r="HA194" s="326"/>
      <c r="HB194" s="326"/>
      <c r="HC194" s="26"/>
      <c r="HD194" s="326"/>
      <c r="HE194" s="326"/>
      <c r="HF194" s="326"/>
      <c r="HG194" s="26"/>
      <c r="HH194" s="326"/>
      <c r="HI194" s="326"/>
      <c r="HJ194" s="326"/>
      <c r="HK194" s="26"/>
      <c r="HL194" s="326"/>
      <c r="HM194" s="326"/>
      <c r="HN194" s="326"/>
      <c r="HO194" s="26"/>
      <c r="HP194" s="326"/>
      <c r="HQ194" s="326"/>
      <c r="HR194" s="326"/>
      <c r="HS194" s="26"/>
      <c r="HT194" s="326"/>
      <c r="HU194" s="326"/>
      <c r="HV194" s="326"/>
      <c r="HW194" s="26"/>
      <c r="HX194" s="326"/>
      <c r="HY194" s="326"/>
      <c r="HZ194" s="326"/>
      <c r="IA194" s="26"/>
      <c r="IB194" s="326"/>
      <c r="IC194" s="326"/>
      <c r="ID194" s="326"/>
      <c r="IE194" s="26"/>
      <c r="IF194" s="326"/>
      <c r="IG194" s="326"/>
      <c r="IH194" s="326"/>
      <c r="II194" s="26"/>
      <c r="IJ194" s="326"/>
      <c r="IK194" s="326"/>
      <c r="IL194" s="326"/>
      <c r="IM194" s="26"/>
      <c r="IN194" s="326"/>
      <c r="IO194" s="326"/>
      <c r="IP194" s="326"/>
      <c r="IQ194" s="26"/>
      <c r="IR194" s="326"/>
      <c r="IS194" s="326"/>
      <c r="IT194" s="326"/>
      <c r="IU194" s="26"/>
      <c r="IV194" s="326"/>
      <c r="IW194" s="326"/>
      <c r="IX194" s="326"/>
      <c r="IY194" s="26"/>
      <c r="IZ194" s="326"/>
      <c r="JA194" s="326"/>
      <c r="JB194" s="326"/>
      <c r="JC194" s="26"/>
      <c r="JD194" s="326"/>
      <c r="JE194" s="326">
        <v>286.5</v>
      </c>
      <c r="JF194" s="326">
        <v>163.161</v>
      </c>
      <c r="JG194" s="26">
        <f t="shared" si="318"/>
        <v>56.949738219895288</v>
      </c>
      <c r="JH194" s="326"/>
      <c r="JI194" s="326"/>
      <c r="JJ194" s="326"/>
      <c r="JK194" s="26"/>
      <c r="JL194" s="326"/>
      <c r="JM194" s="326"/>
      <c r="JN194" s="326"/>
      <c r="JO194" s="26"/>
      <c r="JP194" s="326"/>
      <c r="JQ194" s="326"/>
      <c r="JR194" s="326"/>
      <c r="JS194" s="26"/>
      <c r="JT194" s="326"/>
      <c r="JU194" s="326"/>
      <c r="JV194" s="326"/>
      <c r="JW194" s="26"/>
      <c r="JX194" s="326"/>
      <c r="JY194" s="326"/>
      <c r="JZ194" s="326"/>
      <c r="KA194" s="26"/>
      <c r="KB194" s="326"/>
      <c r="KC194" s="326">
        <v>286.3</v>
      </c>
      <c r="KD194" s="326"/>
      <c r="KE194" s="26"/>
      <c r="KF194" s="326"/>
      <c r="KG194" s="326"/>
      <c r="KH194" s="326"/>
      <c r="KI194" s="26"/>
      <c r="KJ194" s="326"/>
      <c r="KK194" s="326"/>
      <c r="KL194" s="326"/>
      <c r="KM194" s="26"/>
      <c r="KN194" s="326"/>
      <c r="KO194" s="326"/>
      <c r="KP194" s="326"/>
      <c r="KQ194" s="26"/>
      <c r="KR194" s="326"/>
      <c r="KS194" s="326"/>
      <c r="KT194" s="326"/>
      <c r="KU194" s="26"/>
      <c r="KV194" s="326"/>
      <c r="KW194" s="326">
        <v>59.863999999999997</v>
      </c>
      <c r="KX194" s="326">
        <v>59.863999999999997</v>
      </c>
      <c r="KY194" s="26">
        <f t="shared" si="319"/>
        <v>100</v>
      </c>
      <c r="KZ194" s="326"/>
      <c r="LA194" s="326">
        <v>25</v>
      </c>
      <c r="LB194" s="326">
        <v>25</v>
      </c>
      <c r="LC194" s="26">
        <f t="shared" si="237"/>
        <v>100</v>
      </c>
      <c r="LD194" s="326"/>
      <c r="LE194" s="326"/>
      <c r="LF194" s="326"/>
      <c r="LG194" s="26"/>
      <c r="LH194" s="326"/>
      <c r="LI194" s="326"/>
      <c r="LJ194" s="326"/>
      <c r="LK194" s="26"/>
      <c r="LL194" s="326"/>
      <c r="LM194" s="326">
        <v>2000</v>
      </c>
      <c r="LN194" s="326">
        <v>2000</v>
      </c>
      <c r="LO194" s="26">
        <f>LN194/LM194*100</f>
        <v>100</v>
      </c>
      <c r="LP194" s="326"/>
      <c r="LQ194" s="326"/>
      <c r="LR194" s="326"/>
      <c r="LS194" s="26"/>
      <c r="LT194" s="326"/>
      <c r="LU194" s="326"/>
      <c r="LV194" s="326"/>
      <c r="LW194" s="26"/>
      <c r="LX194" s="326"/>
      <c r="LY194" s="326"/>
      <c r="LZ194" s="326"/>
      <c r="MA194" s="26"/>
    </row>
    <row r="195" spans="1:339" ht="15.75" x14ac:dyDescent="0.25">
      <c r="A195" s="22" t="s">
        <v>278</v>
      </c>
      <c r="B195" s="30">
        <f t="shared" si="238"/>
        <v>0</v>
      </c>
      <c r="C195" s="30">
        <f t="shared" si="229"/>
        <v>20000</v>
      </c>
      <c r="D195" s="30">
        <f t="shared" si="248"/>
        <v>20000</v>
      </c>
      <c r="E195" s="30">
        <f t="shared" si="239"/>
        <v>0</v>
      </c>
      <c r="F195" s="30">
        <f t="shared" si="230"/>
        <v>20000</v>
      </c>
      <c r="G195" s="27">
        <f t="shared" ref="G195:G199" si="320">F195/C195*100</f>
        <v>100</v>
      </c>
      <c r="H195" s="30"/>
      <c r="I195" s="30"/>
      <c r="J195" s="30"/>
      <c r="K195" s="30"/>
      <c r="L195" s="111"/>
      <c r="M195" s="111"/>
      <c r="N195" s="111"/>
      <c r="O195" s="111"/>
      <c r="P195" s="111"/>
      <c r="Q195" s="111"/>
      <c r="R195" s="111"/>
      <c r="S195" s="26"/>
      <c r="T195" s="81"/>
      <c r="U195" s="81"/>
      <c r="V195" s="81"/>
      <c r="W195" s="26"/>
      <c r="X195" s="81"/>
      <c r="Y195" s="81"/>
      <c r="Z195" s="81"/>
      <c r="AA195" s="26"/>
      <c r="AB195" s="81"/>
      <c r="AC195" s="81"/>
      <c r="AD195" s="81"/>
      <c r="AE195" s="26"/>
      <c r="AF195" s="26"/>
      <c r="AG195" s="111"/>
      <c r="AH195" s="111"/>
      <c r="AI195" s="111"/>
      <c r="AJ195" s="111"/>
      <c r="AK195" s="111"/>
      <c r="AL195" s="111"/>
      <c r="AM195" s="111"/>
      <c r="AN195" s="81"/>
      <c r="AO195" s="81"/>
      <c r="AP195" s="81"/>
      <c r="AQ195" s="26"/>
      <c r="AR195" s="26"/>
      <c r="AS195" s="81"/>
      <c r="AT195" s="81"/>
      <c r="AU195" s="26"/>
      <c r="AV195" s="26"/>
      <c r="AW195" s="81"/>
      <c r="AX195" s="81"/>
      <c r="AY195" s="26"/>
      <c r="AZ195" s="26"/>
      <c r="BA195" s="81"/>
      <c r="BB195" s="81"/>
      <c r="BC195" s="26"/>
      <c r="BD195" s="26"/>
      <c r="BE195" s="81"/>
      <c r="BF195" s="81"/>
      <c r="BG195" s="26"/>
      <c r="BH195" s="81"/>
      <c r="BI195" s="81"/>
      <c r="BJ195" s="81"/>
      <c r="BK195" s="26"/>
      <c r="BL195" s="81"/>
      <c r="BM195" s="81"/>
      <c r="BN195" s="81"/>
      <c r="BO195" s="26"/>
      <c r="BP195" s="26"/>
      <c r="BQ195" s="81"/>
      <c r="BR195" s="81"/>
      <c r="BS195" s="26"/>
      <c r="BT195" s="26"/>
      <c r="BU195" s="81"/>
      <c r="BV195" s="81"/>
      <c r="BW195" s="26"/>
      <c r="BX195" s="26"/>
      <c r="BY195" s="81"/>
      <c r="BZ195" s="81"/>
      <c r="CA195" s="26"/>
      <c r="CB195" s="26"/>
      <c r="CC195" s="81"/>
      <c r="CD195" s="81"/>
      <c r="CE195" s="26"/>
      <c r="CF195" s="26"/>
      <c r="CG195" s="81"/>
      <c r="CH195" s="81"/>
      <c r="CI195" s="26"/>
      <c r="CJ195" s="81"/>
      <c r="CK195" s="81"/>
      <c r="CL195" s="81"/>
      <c r="CM195" s="26"/>
      <c r="CN195" s="26"/>
      <c r="CO195" s="326"/>
      <c r="CP195" s="81"/>
      <c r="CQ195" s="26"/>
      <c r="CR195" s="26"/>
      <c r="CS195" s="81"/>
      <c r="CT195" s="81"/>
      <c r="CU195" s="326"/>
      <c r="CV195" s="326"/>
      <c r="CW195" s="81"/>
      <c r="CX195" s="81"/>
      <c r="CY195" s="26"/>
      <c r="CZ195" s="26"/>
      <c r="DA195" s="81"/>
      <c r="DB195" s="81"/>
      <c r="DC195" s="26"/>
      <c r="DD195" s="26"/>
      <c r="DE195" s="326"/>
      <c r="DF195" s="81"/>
      <c r="DG195" s="26"/>
      <c r="DH195" s="26"/>
      <c r="DI195" s="326"/>
      <c r="DJ195" s="81"/>
      <c r="DK195" s="26"/>
      <c r="DL195" s="26"/>
      <c r="DM195" s="326"/>
      <c r="DN195" s="326"/>
      <c r="DO195" s="26"/>
      <c r="DP195" s="26"/>
      <c r="DQ195" s="326"/>
      <c r="DR195" s="326"/>
      <c r="DS195" s="26"/>
      <c r="DT195" s="26"/>
      <c r="DU195" s="326"/>
      <c r="DV195" s="326"/>
      <c r="DW195" s="26"/>
      <c r="DX195" s="26"/>
      <c r="DY195" s="326"/>
      <c r="DZ195" s="326"/>
      <c r="EA195" s="26"/>
      <c r="EB195" s="26"/>
      <c r="EC195" s="326"/>
      <c r="ED195" s="326"/>
      <c r="EE195" s="26"/>
      <c r="EF195" s="326"/>
      <c r="EG195" s="326"/>
      <c r="EH195" s="326"/>
      <c r="EI195" s="26"/>
      <c r="EJ195" s="326"/>
      <c r="EK195" s="326"/>
      <c r="EL195" s="326"/>
      <c r="EM195" s="26"/>
      <c r="EN195" s="326"/>
      <c r="EO195" s="326"/>
      <c r="EP195" s="326"/>
      <c r="EQ195" s="26"/>
      <c r="ER195" s="26"/>
      <c r="ES195" s="81"/>
      <c r="ET195" s="81"/>
      <c r="EU195" s="26"/>
      <c r="EV195" s="26"/>
      <c r="EW195" s="81"/>
      <c r="EX195" s="81"/>
      <c r="EY195" s="26"/>
      <c r="EZ195" s="26"/>
      <c r="FA195" s="326"/>
      <c r="FB195" s="326"/>
      <c r="FC195" s="26"/>
      <c r="FD195" s="26"/>
      <c r="FE195" s="81"/>
      <c r="FF195" s="81"/>
      <c r="FG195" s="26"/>
      <c r="FH195" s="326"/>
      <c r="FI195" s="326"/>
      <c r="FJ195" s="326"/>
      <c r="FK195" s="26"/>
      <c r="FL195" s="326"/>
      <c r="FM195" s="326">
        <v>15000</v>
      </c>
      <c r="FN195" s="326">
        <v>15000</v>
      </c>
      <c r="FO195" s="26">
        <f>FN195/FM195*100</f>
        <v>100</v>
      </c>
      <c r="FP195" s="326"/>
      <c r="FQ195" s="326"/>
      <c r="FR195" s="326"/>
      <c r="FS195" s="26"/>
      <c r="FT195" s="326"/>
      <c r="FU195" s="326"/>
      <c r="FV195" s="326"/>
      <c r="FW195" s="26"/>
      <c r="FX195" s="326"/>
      <c r="FY195" s="326"/>
      <c r="FZ195" s="326"/>
      <c r="GA195" s="26"/>
      <c r="GB195" s="326"/>
      <c r="GC195" s="326"/>
      <c r="GD195" s="326"/>
      <c r="GE195" s="26"/>
      <c r="GF195" s="326"/>
      <c r="GG195" s="326"/>
      <c r="GH195" s="326"/>
      <c r="GI195" s="26"/>
      <c r="GJ195" s="326"/>
      <c r="GK195" s="326"/>
      <c r="GL195" s="326"/>
      <c r="GM195" s="26"/>
      <c r="GN195" s="326"/>
      <c r="GO195" s="326"/>
      <c r="GP195" s="326"/>
      <c r="GQ195" s="26"/>
      <c r="GR195" s="326"/>
      <c r="GS195" s="326"/>
      <c r="GT195" s="326"/>
      <c r="GU195" s="26"/>
      <c r="GV195" s="326"/>
      <c r="GW195" s="326"/>
      <c r="GX195" s="326"/>
      <c r="GY195" s="26"/>
      <c r="GZ195" s="326"/>
      <c r="HA195" s="326">
        <v>5000</v>
      </c>
      <c r="HB195" s="326">
        <v>5000</v>
      </c>
      <c r="HC195" s="26">
        <f>HB195/HA195*100</f>
        <v>100</v>
      </c>
      <c r="HD195" s="326"/>
      <c r="HE195" s="326"/>
      <c r="HF195" s="326"/>
      <c r="HG195" s="26"/>
      <c r="HH195" s="326"/>
      <c r="HI195" s="326"/>
      <c r="HJ195" s="326"/>
      <c r="HK195" s="26"/>
      <c r="HL195" s="326"/>
      <c r="HM195" s="326"/>
      <c r="HN195" s="326"/>
      <c r="HO195" s="26"/>
      <c r="HP195" s="326"/>
      <c r="HQ195" s="326"/>
      <c r="HR195" s="326"/>
      <c r="HS195" s="26"/>
      <c r="HT195" s="326"/>
      <c r="HU195" s="326"/>
      <c r="HV195" s="326"/>
      <c r="HW195" s="26"/>
      <c r="HX195" s="326"/>
      <c r="HY195" s="326"/>
      <c r="HZ195" s="326"/>
      <c r="IA195" s="26"/>
      <c r="IB195" s="326"/>
      <c r="IC195" s="326"/>
      <c r="ID195" s="326"/>
      <c r="IE195" s="26"/>
      <c r="IF195" s="326"/>
      <c r="IG195" s="326"/>
      <c r="IH195" s="326"/>
      <c r="II195" s="26"/>
      <c r="IJ195" s="326"/>
      <c r="IK195" s="326"/>
      <c r="IL195" s="326"/>
      <c r="IM195" s="26"/>
      <c r="IN195" s="326"/>
      <c r="IO195" s="326"/>
      <c r="IP195" s="326"/>
      <c r="IQ195" s="26"/>
      <c r="IR195" s="326"/>
      <c r="IS195" s="326"/>
      <c r="IT195" s="326"/>
      <c r="IU195" s="26"/>
      <c r="IV195" s="326"/>
      <c r="IW195" s="326"/>
      <c r="IX195" s="326"/>
      <c r="IY195" s="26"/>
      <c r="IZ195" s="326"/>
      <c r="JA195" s="326"/>
      <c r="JB195" s="326"/>
      <c r="JC195" s="26"/>
      <c r="JD195" s="326"/>
      <c r="JE195" s="326"/>
      <c r="JF195" s="326"/>
      <c r="JG195" s="26"/>
      <c r="JH195" s="326"/>
      <c r="JI195" s="326"/>
      <c r="JJ195" s="326"/>
      <c r="JK195" s="26"/>
      <c r="JL195" s="326"/>
      <c r="JM195" s="326"/>
      <c r="JN195" s="326"/>
      <c r="JO195" s="26"/>
      <c r="JP195" s="326"/>
      <c r="JQ195" s="326"/>
      <c r="JR195" s="326"/>
      <c r="JS195" s="26"/>
      <c r="JT195" s="326"/>
      <c r="JU195" s="326"/>
      <c r="JV195" s="326"/>
      <c r="JW195" s="26"/>
      <c r="JX195" s="326"/>
      <c r="JY195" s="326"/>
      <c r="JZ195" s="326"/>
      <c r="KA195" s="26"/>
      <c r="KB195" s="326"/>
      <c r="KC195" s="326"/>
      <c r="KD195" s="326"/>
      <c r="KE195" s="26"/>
      <c r="KF195" s="326"/>
      <c r="KG195" s="326"/>
      <c r="KH195" s="326"/>
      <c r="KI195" s="26"/>
      <c r="KJ195" s="326"/>
      <c r="KK195" s="326"/>
      <c r="KL195" s="326"/>
      <c r="KM195" s="26"/>
      <c r="KN195" s="326"/>
      <c r="KO195" s="326"/>
      <c r="KP195" s="326"/>
      <c r="KQ195" s="26"/>
      <c r="KR195" s="326"/>
      <c r="KS195" s="326"/>
      <c r="KT195" s="326"/>
      <c r="KU195" s="26"/>
      <c r="KV195" s="326"/>
      <c r="KW195" s="326"/>
      <c r="KX195" s="326"/>
      <c r="KY195" s="26"/>
      <c r="KZ195" s="326"/>
      <c r="LA195" s="326"/>
      <c r="LB195" s="326"/>
      <c r="LC195" s="26"/>
      <c r="LD195" s="326"/>
      <c r="LE195" s="326"/>
      <c r="LF195" s="326"/>
      <c r="LG195" s="26"/>
      <c r="LH195" s="326"/>
      <c r="LI195" s="326"/>
      <c r="LJ195" s="326"/>
      <c r="LK195" s="26"/>
      <c r="LL195" s="326"/>
      <c r="LM195" s="326"/>
      <c r="LN195" s="326"/>
      <c r="LO195" s="26"/>
      <c r="LP195" s="326"/>
      <c r="LQ195" s="326"/>
      <c r="LR195" s="326"/>
      <c r="LS195" s="26"/>
      <c r="LT195" s="326"/>
      <c r="LU195" s="326"/>
      <c r="LV195" s="326"/>
      <c r="LW195" s="26"/>
      <c r="LX195" s="326"/>
      <c r="LY195" s="326"/>
      <c r="LZ195" s="326"/>
      <c r="MA195" s="26"/>
    </row>
    <row r="196" spans="1:339" ht="15.75" x14ac:dyDescent="0.25">
      <c r="A196" s="36" t="s">
        <v>536</v>
      </c>
      <c r="B196" s="30">
        <f t="shared" si="238"/>
        <v>0</v>
      </c>
      <c r="C196" s="30">
        <f t="shared" si="229"/>
        <v>1777.3084200000001</v>
      </c>
      <c r="D196" s="30">
        <f t="shared" si="248"/>
        <v>0</v>
      </c>
      <c r="E196" s="30">
        <f t="shared" si="239"/>
        <v>1777.3084200000001</v>
      </c>
      <c r="F196" s="30">
        <f t="shared" si="230"/>
        <v>1777.3084199999998</v>
      </c>
      <c r="G196" s="27">
        <f t="shared" si="320"/>
        <v>99.999999999999986</v>
      </c>
      <c r="H196" s="30"/>
      <c r="I196" s="30"/>
      <c r="J196" s="30"/>
      <c r="K196" s="30"/>
      <c r="L196" s="111"/>
      <c r="M196" s="111"/>
      <c r="N196" s="111"/>
      <c r="O196" s="111"/>
      <c r="P196" s="111"/>
      <c r="Q196" s="111"/>
      <c r="R196" s="111"/>
      <c r="S196" s="26"/>
      <c r="T196" s="81"/>
      <c r="U196" s="81"/>
      <c r="V196" s="81"/>
      <c r="W196" s="26"/>
      <c r="X196" s="81"/>
      <c r="Y196" s="81"/>
      <c r="Z196" s="81"/>
      <c r="AA196" s="26"/>
      <c r="AB196" s="81"/>
      <c r="AC196" s="81"/>
      <c r="AD196" s="81"/>
      <c r="AE196" s="26"/>
      <c r="AF196" s="26"/>
      <c r="AG196" s="111"/>
      <c r="AH196" s="111"/>
      <c r="AI196" s="111"/>
      <c r="AJ196" s="111"/>
      <c r="AK196" s="111"/>
      <c r="AL196" s="111"/>
      <c r="AM196" s="111"/>
      <c r="AN196" s="81"/>
      <c r="AO196" s="81"/>
      <c r="AP196" s="81"/>
      <c r="AQ196" s="26"/>
      <c r="AR196" s="26"/>
      <c r="AS196" s="81"/>
      <c r="AT196" s="81"/>
      <c r="AU196" s="26"/>
      <c r="AV196" s="26"/>
      <c r="AW196" s="81"/>
      <c r="AX196" s="81"/>
      <c r="AY196" s="26"/>
      <c r="AZ196" s="26"/>
      <c r="BA196" s="81"/>
      <c r="BB196" s="81"/>
      <c r="BC196" s="26"/>
      <c r="BD196" s="26"/>
      <c r="BE196" s="81"/>
      <c r="BF196" s="81"/>
      <c r="BG196" s="26"/>
      <c r="BH196" s="81"/>
      <c r="BI196" s="81"/>
      <c r="BJ196" s="81"/>
      <c r="BK196" s="26"/>
      <c r="BL196" s="81"/>
      <c r="BM196" s="81"/>
      <c r="BN196" s="81"/>
      <c r="BO196" s="26"/>
      <c r="BP196" s="26"/>
      <c r="BQ196" s="81"/>
      <c r="BR196" s="81"/>
      <c r="BS196" s="26"/>
      <c r="BT196" s="26"/>
      <c r="BU196" s="81"/>
      <c r="BV196" s="81"/>
      <c r="BW196" s="26"/>
      <c r="BX196" s="26"/>
      <c r="BY196" s="81"/>
      <c r="BZ196" s="81"/>
      <c r="CA196" s="26"/>
      <c r="CB196" s="26"/>
      <c r="CC196" s="81"/>
      <c r="CD196" s="81"/>
      <c r="CE196" s="26"/>
      <c r="CF196" s="26"/>
      <c r="CG196" s="81"/>
      <c r="CH196" s="81"/>
      <c r="CI196" s="26"/>
      <c r="CJ196" s="81"/>
      <c r="CK196" s="81"/>
      <c r="CL196" s="81"/>
      <c r="CM196" s="26"/>
      <c r="CN196" s="26"/>
      <c r="CO196" s="81"/>
      <c r="CP196" s="81"/>
      <c r="CQ196" s="26"/>
      <c r="CR196" s="26"/>
      <c r="CS196" s="81"/>
      <c r="CT196" s="81"/>
      <c r="CU196" s="326"/>
      <c r="CV196" s="326"/>
      <c r="CW196" s="81"/>
      <c r="CX196" s="81"/>
      <c r="CY196" s="26"/>
      <c r="CZ196" s="26"/>
      <c r="DA196" s="81"/>
      <c r="DB196" s="81"/>
      <c r="DC196" s="26"/>
      <c r="DD196" s="26"/>
      <c r="DE196" s="81"/>
      <c r="DF196" s="81"/>
      <c r="DG196" s="26"/>
      <c r="DH196" s="26"/>
      <c r="DI196" s="81"/>
      <c r="DJ196" s="81"/>
      <c r="DK196" s="26"/>
      <c r="DL196" s="26"/>
      <c r="DM196" s="81"/>
      <c r="DN196" s="81"/>
      <c r="DO196" s="26"/>
      <c r="DP196" s="26"/>
      <c r="DQ196" s="81"/>
      <c r="DR196" s="81"/>
      <c r="DS196" s="26"/>
      <c r="DT196" s="26"/>
      <c r="DU196" s="81"/>
      <c r="DV196" s="81"/>
      <c r="DW196" s="26"/>
      <c r="DX196" s="26"/>
      <c r="DY196" s="81"/>
      <c r="DZ196" s="81"/>
      <c r="EA196" s="26"/>
      <c r="EB196" s="26"/>
      <c r="EC196" s="81"/>
      <c r="ED196" s="81"/>
      <c r="EE196" s="26"/>
      <c r="EF196" s="81"/>
      <c r="EG196" s="81"/>
      <c r="EH196" s="81"/>
      <c r="EI196" s="26"/>
      <c r="EJ196" s="81"/>
      <c r="EK196" s="81"/>
      <c r="EL196" s="81"/>
      <c r="EM196" s="26"/>
      <c r="EN196" s="81"/>
      <c r="EO196" s="81"/>
      <c r="EP196" s="81"/>
      <c r="EQ196" s="26"/>
      <c r="ER196" s="26"/>
      <c r="ES196" s="81"/>
      <c r="ET196" s="81"/>
      <c r="EU196" s="26"/>
      <c r="EV196" s="26"/>
      <c r="EW196" s="81"/>
      <c r="EX196" s="81"/>
      <c r="EY196" s="26"/>
      <c r="EZ196" s="26"/>
      <c r="FA196" s="81"/>
      <c r="FB196" s="81"/>
      <c r="FC196" s="26"/>
      <c r="FD196" s="26"/>
      <c r="FE196" s="81"/>
      <c r="FF196" s="81"/>
      <c r="FG196" s="26"/>
      <c r="FH196" s="81"/>
      <c r="FI196" s="81"/>
      <c r="FJ196" s="81"/>
      <c r="FK196" s="26"/>
      <c r="FL196" s="81"/>
      <c r="FM196" s="81"/>
      <c r="FN196" s="81"/>
      <c r="FO196" s="26"/>
      <c r="FP196" s="81"/>
      <c r="FQ196" s="326">
        <v>1777.3084200000001</v>
      </c>
      <c r="FR196" s="326">
        <v>1777.3084199999998</v>
      </c>
      <c r="FS196" s="26">
        <f t="shared" si="315"/>
        <v>99.999999999999986</v>
      </c>
      <c r="FT196" s="81"/>
      <c r="FU196" s="81"/>
      <c r="FV196" s="81"/>
      <c r="FW196" s="26"/>
      <c r="FX196" s="81"/>
      <c r="FY196" s="81"/>
      <c r="FZ196" s="81"/>
      <c r="GA196" s="26"/>
      <c r="GB196" s="81"/>
      <c r="GC196" s="81"/>
      <c r="GD196" s="81"/>
      <c r="GE196" s="26"/>
      <c r="GF196" s="81"/>
      <c r="GG196" s="81"/>
      <c r="GH196" s="81"/>
      <c r="GI196" s="26"/>
      <c r="GJ196" s="81"/>
      <c r="GK196" s="81"/>
      <c r="GL196" s="81"/>
      <c r="GM196" s="26"/>
      <c r="GN196" s="81"/>
      <c r="GO196" s="81"/>
      <c r="GP196" s="81"/>
      <c r="GQ196" s="26"/>
      <c r="GR196" s="81"/>
      <c r="GS196" s="81"/>
      <c r="GT196" s="81"/>
      <c r="GU196" s="26"/>
      <c r="GV196" s="81"/>
      <c r="GW196" s="81"/>
      <c r="GX196" s="81"/>
      <c r="GY196" s="26"/>
      <c r="GZ196" s="81"/>
      <c r="HA196" s="81"/>
      <c r="HB196" s="81"/>
      <c r="HC196" s="26"/>
      <c r="HD196" s="81"/>
      <c r="HE196" s="81"/>
      <c r="HF196" s="81"/>
      <c r="HG196" s="26"/>
      <c r="HH196" s="81"/>
      <c r="HI196" s="81"/>
      <c r="HJ196" s="81"/>
      <c r="HK196" s="26"/>
      <c r="HL196" s="81"/>
      <c r="HM196" s="81"/>
      <c r="HN196" s="81"/>
      <c r="HO196" s="26"/>
      <c r="HP196" s="81"/>
      <c r="HQ196" s="81"/>
      <c r="HR196" s="81"/>
      <c r="HS196" s="26"/>
      <c r="HT196" s="81"/>
      <c r="HU196" s="81"/>
      <c r="HV196" s="81"/>
      <c r="HW196" s="26"/>
      <c r="HX196" s="81"/>
      <c r="HY196" s="81"/>
      <c r="HZ196" s="81"/>
      <c r="IA196" s="26"/>
      <c r="IB196" s="81"/>
      <c r="IC196" s="81"/>
      <c r="ID196" s="81"/>
      <c r="IE196" s="26"/>
      <c r="IF196" s="81"/>
      <c r="IG196" s="81"/>
      <c r="IH196" s="81"/>
      <c r="II196" s="26"/>
      <c r="IJ196" s="81"/>
      <c r="IK196" s="81"/>
      <c r="IL196" s="81"/>
      <c r="IM196" s="26"/>
      <c r="IN196" s="81"/>
      <c r="IO196" s="81"/>
      <c r="IP196" s="81"/>
      <c r="IQ196" s="26"/>
      <c r="IR196" s="81"/>
      <c r="IS196" s="81"/>
      <c r="IT196" s="81"/>
      <c r="IU196" s="26"/>
      <c r="IV196" s="81"/>
      <c r="IW196" s="81"/>
      <c r="IX196" s="81"/>
      <c r="IY196" s="26"/>
      <c r="IZ196" s="81"/>
      <c r="JA196" s="81"/>
      <c r="JB196" s="81"/>
      <c r="JC196" s="26"/>
      <c r="JD196" s="81"/>
      <c r="JE196" s="81"/>
      <c r="JF196" s="81"/>
      <c r="JG196" s="26"/>
      <c r="JH196" s="81"/>
      <c r="JI196" s="81"/>
      <c r="JJ196" s="81"/>
      <c r="JK196" s="26"/>
      <c r="JL196" s="81"/>
      <c r="JM196" s="81"/>
      <c r="JN196" s="81"/>
      <c r="JO196" s="26"/>
      <c r="JP196" s="81"/>
      <c r="JQ196" s="81"/>
      <c r="JR196" s="81"/>
      <c r="JS196" s="26"/>
      <c r="JT196" s="81"/>
      <c r="JU196" s="81"/>
      <c r="JV196" s="81"/>
      <c r="JW196" s="26"/>
      <c r="JX196" s="81"/>
      <c r="JY196" s="81"/>
      <c r="JZ196" s="81"/>
      <c r="KA196" s="26"/>
      <c r="KB196" s="81"/>
      <c r="KC196" s="81"/>
      <c r="KD196" s="81"/>
      <c r="KE196" s="26"/>
      <c r="KF196" s="81"/>
      <c r="KG196" s="81"/>
      <c r="KH196" s="81"/>
      <c r="KI196" s="26"/>
      <c r="KJ196" s="81"/>
      <c r="KK196" s="81"/>
      <c r="KL196" s="81"/>
      <c r="KM196" s="26"/>
      <c r="KN196" s="81"/>
      <c r="KO196" s="81"/>
      <c r="KP196" s="81"/>
      <c r="KQ196" s="26"/>
      <c r="KR196" s="81"/>
      <c r="KS196" s="81"/>
      <c r="KT196" s="81"/>
      <c r="KU196" s="26"/>
      <c r="KV196" s="81"/>
      <c r="KW196" s="81"/>
      <c r="KX196" s="81"/>
      <c r="KY196" s="26"/>
      <c r="KZ196" s="81"/>
      <c r="LA196" s="81"/>
      <c r="LB196" s="81"/>
      <c r="LC196" s="26"/>
      <c r="LD196" s="81"/>
      <c r="LE196" s="81"/>
      <c r="LF196" s="81"/>
      <c r="LG196" s="26"/>
      <c r="LH196" s="81"/>
      <c r="LI196" s="81"/>
      <c r="LJ196" s="81"/>
      <c r="LK196" s="26"/>
      <c r="LL196" s="81"/>
      <c r="LM196" s="81"/>
      <c r="LN196" s="81"/>
      <c r="LO196" s="26"/>
      <c r="LP196" s="81"/>
      <c r="LQ196" s="81"/>
      <c r="LR196" s="81"/>
      <c r="LS196" s="26"/>
      <c r="LT196" s="81"/>
      <c r="LU196" s="81"/>
      <c r="LV196" s="81"/>
      <c r="LW196" s="26"/>
      <c r="LX196" s="81"/>
      <c r="LY196" s="81"/>
      <c r="LZ196" s="81"/>
      <c r="MA196" s="26"/>
    </row>
    <row r="197" spans="1:339" ht="15.75" x14ac:dyDescent="0.25">
      <c r="A197" s="22" t="s">
        <v>279</v>
      </c>
      <c r="B197" s="30">
        <f t="shared" si="238"/>
        <v>0</v>
      </c>
      <c r="C197" s="30">
        <f t="shared" si="229"/>
        <v>0</v>
      </c>
      <c r="D197" s="30">
        <f t="shared" si="248"/>
        <v>0</v>
      </c>
      <c r="E197" s="30">
        <f t="shared" si="239"/>
        <v>0</v>
      </c>
      <c r="F197" s="30">
        <f t="shared" si="230"/>
        <v>0</v>
      </c>
      <c r="G197" s="27"/>
      <c r="H197" s="30"/>
      <c r="I197" s="30"/>
      <c r="J197" s="30"/>
      <c r="K197" s="30"/>
      <c r="L197" s="111"/>
      <c r="M197" s="111"/>
      <c r="N197" s="111"/>
      <c r="O197" s="111"/>
      <c r="P197" s="111"/>
      <c r="Q197" s="111"/>
      <c r="R197" s="111"/>
      <c r="S197" s="26"/>
      <c r="T197" s="81"/>
      <c r="U197" s="81"/>
      <c r="V197" s="81"/>
      <c r="W197" s="26"/>
      <c r="X197" s="81"/>
      <c r="Y197" s="81"/>
      <c r="Z197" s="81"/>
      <c r="AA197" s="26"/>
      <c r="AB197" s="81"/>
      <c r="AC197" s="81"/>
      <c r="AD197" s="81"/>
      <c r="AE197" s="26"/>
      <c r="AF197" s="26"/>
      <c r="AG197" s="111"/>
      <c r="AH197" s="111"/>
      <c r="AI197" s="111"/>
      <c r="AJ197" s="111"/>
      <c r="AK197" s="111"/>
      <c r="AL197" s="111"/>
      <c r="AM197" s="111"/>
      <c r="AN197" s="81"/>
      <c r="AO197" s="81"/>
      <c r="AP197" s="81"/>
      <c r="AQ197" s="26"/>
      <c r="AR197" s="26"/>
      <c r="AS197" s="81"/>
      <c r="AT197" s="81"/>
      <c r="AU197" s="26"/>
      <c r="AV197" s="26"/>
      <c r="AW197" s="81"/>
      <c r="AX197" s="81"/>
      <c r="AY197" s="26"/>
      <c r="AZ197" s="26"/>
      <c r="BA197" s="81"/>
      <c r="BB197" s="81"/>
      <c r="BC197" s="26"/>
      <c r="BD197" s="26"/>
      <c r="BE197" s="81"/>
      <c r="BF197" s="81"/>
      <c r="BG197" s="26"/>
      <c r="BH197" s="81"/>
      <c r="BI197" s="81"/>
      <c r="BJ197" s="81"/>
      <c r="BK197" s="26"/>
      <c r="BL197" s="81"/>
      <c r="BM197" s="81"/>
      <c r="BN197" s="81"/>
      <c r="BO197" s="26"/>
      <c r="BP197" s="26"/>
      <c r="BQ197" s="81"/>
      <c r="BR197" s="81"/>
      <c r="BS197" s="26"/>
      <c r="BT197" s="26"/>
      <c r="BU197" s="81"/>
      <c r="BV197" s="81"/>
      <c r="BW197" s="26"/>
      <c r="BX197" s="26"/>
      <c r="BY197" s="81"/>
      <c r="BZ197" s="81"/>
      <c r="CA197" s="26"/>
      <c r="CB197" s="26"/>
      <c r="CC197" s="81"/>
      <c r="CD197" s="81"/>
      <c r="CE197" s="26"/>
      <c r="CF197" s="26"/>
      <c r="CG197" s="81"/>
      <c r="CH197" s="81"/>
      <c r="CI197" s="26"/>
      <c r="CJ197" s="81"/>
      <c r="CK197" s="81"/>
      <c r="CL197" s="81"/>
      <c r="CM197" s="26"/>
      <c r="CN197" s="26"/>
      <c r="CO197" s="81"/>
      <c r="CP197" s="81"/>
      <c r="CQ197" s="26"/>
      <c r="CR197" s="26"/>
      <c r="CS197" s="81"/>
      <c r="CT197" s="81"/>
      <c r="CU197" s="326"/>
      <c r="CV197" s="326"/>
      <c r="CW197" s="81"/>
      <c r="CX197" s="81"/>
      <c r="CY197" s="26"/>
      <c r="CZ197" s="26"/>
      <c r="DA197" s="81"/>
      <c r="DB197" s="81"/>
      <c r="DC197" s="26"/>
      <c r="DD197" s="26"/>
      <c r="DE197" s="81"/>
      <c r="DF197" s="81"/>
      <c r="DG197" s="26"/>
      <c r="DH197" s="26"/>
      <c r="DI197" s="81"/>
      <c r="DJ197" s="81"/>
      <c r="DK197" s="26"/>
      <c r="DL197" s="26"/>
      <c r="DM197" s="81"/>
      <c r="DN197" s="81"/>
      <c r="DO197" s="26"/>
      <c r="DP197" s="26"/>
      <c r="DQ197" s="81"/>
      <c r="DR197" s="81"/>
      <c r="DS197" s="26"/>
      <c r="DT197" s="26"/>
      <c r="DU197" s="81"/>
      <c r="DV197" s="81"/>
      <c r="DW197" s="26"/>
      <c r="DX197" s="26"/>
      <c r="DY197" s="81"/>
      <c r="DZ197" s="81"/>
      <c r="EA197" s="26"/>
      <c r="EB197" s="26"/>
      <c r="EC197" s="81"/>
      <c r="ED197" s="81"/>
      <c r="EE197" s="26"/>
      <c r="EF197" s="81"/>
      <c r="EG197" s="81"/>
      <c r="EH197" s="81"/>
      <c r="EI197" s="26"/>
      <c r="EJ197" s="81"/>
      <c r="EK197" s="81"/>
      <c r="EL197" s="81"/>
      <c r="EM197" s="26"/>
      <c r="EN197" s="81"/>
      <c r="EO197" s="81"/>
      <c r="EP197" s="81"/>
      <c r="EQ197" s="26"/>
      <c r="ER197" s="26"/>
      <c r="ES197" s="81"/>
      <c r="ET197" s="81"/>
      <c r="EU197" s="26"/>
      <c r="EV197" s="26"/>
      <c r="EW197" s="81"/>
      <c r="EX197" s="81"/>
      <c r="EY197" s="26"/>
      <c r="EZ197" s="26"/>
      <c r="FA197" s="81"/>
      <c r="FB197" s="81"/>
      <c r="FC197" s="26"/>
      <c r="FD197" s="26"/>
      <c r="FE197" s="81"/>
      <c r="FF197" s="81"/>
      <c r="FG197" s="26"/>
      <c r="FH197" s="81"/>
      <c r="FI197" s="81"/>
      <c r="FJ197" s="81"/>
      <c r="FK197" s="26"/>
      <c r="FL197" s="81"/>
      <c r="FM197" s="81"/>
      <c r="FN197" s="81"/>
      <c r="FO197" s="26"/>
      <c r="FP197" s="81"/>
      <c r="FQ197" s="326"/>
      <c r="FR197" s="326"/>
      <c r="FS197" s="26"/>
      <c r="FT197" s="81"/>
      <c r="FU197" s="81"/>
      <c r="FV197" s="81"/>
      <c r="FW197" s="26"/>
      <c r="FX197" s="81"/>
      <c r="FY197" s="81"/>
      <c r="FZ197" s="81"/>
      <c r="GA197" s="26"/>
      <c r="GB197" s="81"/>
      <c r="GC197" s="81"/>
      <c r="GD197" s="81"/>
      <c r="GE197" s="26"/>
      <c r="GF197" s="81"/>
      <c r="GG197" s="81"/>
      <c r="GH197" s="81"/>
      <c r="GI197" s="26"/>
      <c r="GJ197" s="81"/>
      <c r="GK197" s="81"/>
      <c r="GL197" s="81"/>
      <c r="GM197" s="26"/>
      <c r="GN197" s="81"/>
      <c r="GO197" s="81"/>
      <c r="GP197" s="81"/>
      <c r="GQ197" s="26"/>
      <c r="GR197" s="81"/>
      <c r="GS197" s="81"/>
      <c r="GT197" s="81"/>
      <c r="GU197" s="26"/>
      <c r="GV197" s="81"/>
      <c r="GW197" s="81"/>
      <c r="GX197" s="81"/>
      <c r="GY197" s="26"/>
      <c r="GZ197" s="81"/>
      <c r="HA197" s="81"/>
      <c r="HB197" s="81"/>
      <c r="HC197" s="26"/>
      <c r="HD197" s="81"/>
      <c r="HE197" s="81"/>
      <c r="HF197" s="81"/>
      <c r="HG197" s="26"/>
      <c r="HH197" s="81"/>
      <c r="HI197" s="81"/>
      <c r="HJ197" s="81"/>
      <c r="HK197" s="26"/>
      <c r="HL197" s="81"/>
      <c r="HM197" s="81"/>
      <c r="HN197" s="81"/>
      <c r="HO197" s="26"/>
      <c r="HP197" s="81"/>
      <c r="HQ197" s="81"/>
      <c r="HR197" s="81"/>
      <c r="HS197" s="26"/>
      <c r="HT197" s="81"/>
      <c r="HU197" s="81"/>
      <c r="HV197" s="81"/>
      <c r="HW197" s="26"/>
      <c r="HX197" s="81"/>
      <c r="HY197" s="81"/>
      <c r="HZ197" s="81"/>
      <c r="IA197" s="26"/>
      <c r="IB197" s="81"/>
      <c r="IC197" s="81"/>
      <c r="ID197" s="81"/>
      <c r="IE197" s="26"/>
      <c r="IF197" s="81"/>
      <c r="IG197" s="81"/>
      <c r="IH197" s="81"/>
      <c r="II197" s="26"/>
      <c r="IJ197" s="81"/>
      <c r="IK197" s="81"/>
      <c r="IL197" s="81"/>
      <c r="IM197" s="26"/>
      <c r="IN197" s="81"/>
      <c r="IO197" s="81"/>
      <c r="IP197" s="81"/>
      <c r="IQ197" s="26"/>
      <c r="IR197" s="81"/>
      <c r="IS197" s="81"/>
      <c r="IT197" s="81"/>
      <c r="IU197" s="26"/>
      <c r="IV197" s="81"/>
      <c r="IW197" s="81"/>
      <c r="IX197" s="81"/>
      <c r="IY197" s="26"/>
      <c r="IZ197" s="81"/>
      <c r="JA197" s="81"/>
      <c r="JB197" s="81"/>
      <c r="JC197" s="26"/>
      <c r="JD197" s="81"/>
      <c r="JE197" s="81"/>
      <c r="JF197" s="81"/>
      <c r="JG197" s="26"/>
      <c r="JH197" s="81"/>
      <c r="JI197" s="81"/>
      <c r="JJ197" s="81"/>
      <c r="JK197" s="26"/>
      <c r="JL197" s="81"/>
      <c r="JM197" s="81"/>
      <c r="JN197" s="81"/>
      <c r="JO197" s="26"/>
      <c r="JP197" s="81"/>
      <c r="JQ197" s="81"/>
      <c r="JR197" s="81"/>
      <c r="JS197" s="26"/>
      <c r="JT197" s="81"/>
      <c r="JU197" s="81"/>
      <c r="JV197" s="81"/>
      <c r="JW197" s="26"/>
      <c r="JX197" s="81"/>
      <c r="JY197" s="81"/>
      <c r="JZ197" s="81"/>
      <c r="KA197" s="26"/>
      <c r="KB197" s="81"/>
      <c r="KC197" s="81"/>
      <c r="KD197" s="81"/>
      <c r="KE197" s="26"/>
      <c r="KF197" s="81"/>
      <c r="KG197" s="81"/>
      <c r="KH197" s="81"/>
      <c r="KI197" s="26"/>
      <c r="KJ197" s="81"/>
      <c r="KK197" s="81"/>
      <c r="KL197" s="81"/>
      <c r="KM197" s="26"/>
      <c r="KN197" s="81"/>
      <c r="KO197" s="81"/>
      <c r="KP197" s="81"/>
      <c r="KQ197" s="26"/>
      <c r="KR197" s="81"/>
      <c r="KS197" s="81"/>
      <c r="KT197" s="81"/>
      <c r="KU197" s="26"/>
      <c r="KV197" s="81"/>
      <c r="KW197" s="81"/>
      <c r="KX197" s="81"/>
      <c r="KY197" s="26"/>
      <c r="KZ197" s="81"/>
      <c r="LA197" s="81"/>
      <c r="LB197" s="81"/>
      <c r="LC197" s="26"/>
      <c r="LD197" s="81"/>
      <c r="LE197" s="81"/>
      <c r="LF197" s="81"/>
      <c r="LG197" s="26"/>
      <c r="LH197" s="81"/>
      <c r="LI197" s="81"/>
      <c r="LJ197" s="81"/>
      <c r="LK197" s="26"/>
      <c r="LL197" s="81"/>
      <c r="LM197" s="81"/>
      <c r="LN197" s="81"/>
      <c r="LO197" s="26"/>
      <c r="LP197" s="81"/>
      <c r="LQ197" s="81"/>
      <c r="LR197" s="81"/>
      <c r="LS197" s="26"/>
      <c r="LT197" s="81"/>
      <c r="LU197" s="81"/>
      <c r="LV197" s="81"/>
      <c r="LW197" s="26"/>
      <c r="LX197" s="81"/>
      <c r="LY197" s="81"/>
      <c r="LZ197" s="81"/>
      <c r="MA197" s="26"/>
    </row>
    <row r="198" spans="1:339" ht="15.75" x14ac:dyDescent="0.25">
      <c r="A198" s="22" t="s">
        <v>498</v>
      </c>
      <c r="B198" s="30">
        <f t="shared" si="238"/>
        <v>0</v>
      </c>
      <c r="C198" s="30">
        <f t="shared" si="229"/>
        <v>0</v>
      </c>
      <c r="D198" s="30">
        <f t="shared" si="248"/>
        <v>0</v>
      </c>
      <c r="E198" s="30">
        <f t="shared" si="239"/>
        <v>0</v>
      </c>
      <c r="F198" s="30">
        <f t="shared" si="230"/>
        <v>0</v>
      </c>
      <c r="G198" s="27"/>
      <c r="H198" s="30"/>
      <c r="I198" s="30"/>
      <c r="J198" s="30"/>
      <c r="K198" s="30"/>
      <c r="L198" s="111"/>
      <c r="M198" s="111"/>
      <c r="N198" s="111"/>
      <c r="O198" s="111"/>
      <c r="P198" s="111"/>
      <c r="Q198" s="111"/>
      <c r="R198" s="111"/>
      <c r="S198" s="26"/>
      <c r="T198" s="81"/>
      <c r="U198" s="81"/>
      <c r="V198" s="81"/>
      <c r="W198" s="26"/>
      <c r="X198" s="81"/>
      <c r="Y198" s="81"/>
      <c r="Z198" s="81"/>
      <c r="AA198" s="26"/>
      <c r="AB198" s="81"/>
      <c r="AC198" s="81"/>
      <c r="AD198" s="81"/>
      <c r="AE198" s="26"/>
      <c r="AF198" s="26"/>
      <c r="AG198" s="111"/>
      <c r="AH198" s="111"/>
      <c r="AI198" s="111"/>
      <c r="AJ198" s="111"/>
      <c r="AK198" s="111"/>
      <c r="AL198" s="111"/>
      <c r="AM198" s="111"/>
      <c r="AN198" s="81"/>
      <c r="AO198" s="81"/>
      <c r="AP198" s="81"/>
      <c r="AQ198" s="26"/>
      <c r="AR198" s="26"/>
      <c r="AS198" s="81"/>
      <c r="AT198" s="81"/>
      <c r="AU198" s="26"/>
      <c r="AV198" s="26"/>
      <c r="AW198" s="81"/>
      <c r="AX198" s="81"/>
      <c r="AY198" s="26"/>
      <c r="AZ198" s="26"/>
      <c r="BA198" s="81"/>
      <c r="BB198" s="81"/>
      <c r="BC198" s="26"/>
      <c r="BD198" s="26"/>
      <c r="BE198" s="81"/>
      <c r="BF198" s="81"/>
      <c r="BG198" s="26"/>
      <c r="BH198" s="81"/>
      <c r="BI198" s="81"/>
      <c r="BJ198" s="81"/>
      <c r="BK198" s="26"/>
      <c r="BL198" s="81"/>
      <c r="BM198" s="81"/>
      <c r="BN198" s="81"/>
      <c r="BO198" s="26"/>
      <c r="BP198" s="26"/>
      <c r="BQ198" s="81"/>
      <c r="BR198" s="81"/>
      <c r="BS198" s="26"/>
      <c r="BT198" s="26"/>
      <c r="BU198" s="81"/>
      <c r="BV198" s="81"/>
      <c r="BW198" s="26"/>
      <c r="BX198" s="26"/>
      <c r="BY198" s="81"/>
      <c r="BZ198" s="81"/>
      <c r="CA198" s="26"/>
      <c r="CB198" s="26"/>
      <c r="CC198" s="81"/>
      <c r="CD198" s="81"/>
      <c r="CE198" s="26"/>
      <c r="CF198" s="26"/>
      <c r="CG198" s="81"/>
      <c r="CH198" s="81"/>
      <c r="CI198" s="26"/>
      <c r="CJ198" s="81"/>
      <c r="CK198" s="81"/>
      <c r="CL198" s="81"/>
      <c r="CM198" s="26"/>
      <c r="CN198" s="26"/>
      <c r="CO198" s="81"/>
      <c r="CP198" s="81"/>
      <c r="CQ198" s="26"/>
      <c r="CR198" s="26"/>
      <c r="CS198" s="81"/>
      <c r="CT198" s="81"/>
      <c r="CU198" s="326"/>
      <c r="CV198" s="326"/>
      <c r="CW198" s="81"/>
      <c r="CX198" s="81"/>
      <c r="CY198" s="26"/>
      <c r="CZ198" s="26"/>
      <c r="DA198" s="81"/>
      <c r="DB198" s="81"/>
      <c r="DC198" s="26"/>
      <c r="DD198" s="26"/>
      <c r="DE198" s="81"/>
      <c r="DF198" s="81"/>
      <c r="DG198" s="26"/>
      <c r="DH198" s="26"/>
      <c r="DI198" s="81"/>
      <c r="DJ198" s="81"/>
      <c r="DK198" s="26"/>
      <c r="DL198" s="26"/>
      <c r="DM198" s="81"/>
      <c r="DN198" s="81"/>
      <c r="DO198" s="26"/>
      <c r="DP198" s="26"/>
      <c r="DQ198" s="81"/>
      <c r="DR198" s="81"/>
      <c r="DS198" s="26"/>
      <c r="DT198" s="26"/>
      <c r="DU198" s="81"/>
      <c r="DV198" s="81"/>
      <c r="DW198" s="26"/>
      <c r="DX198" s="26"/>
      <c r="DY198" s="81"/>
      <c r="DZ198" s="81"/>
      <c r="EA198" s="26"/>
      <c r="EB198" s="26"/>
      <c r="EC198" s="81"/>
      <c r="ED198" s="81"/>
      <c r="EE198" s="26"/>
      <c r="EF198" s="81"/>
      <c r="EG198" s="81"/>
      <c r="EH198" s="81"/>
      <c r="EI198" s="26"/>
      <c r="EJ198" s="81"/>
      <c r="EK198" s="81"/>
      <c r="EL198" s="81"/>
      <c r="EM198" s="26"/>
      <c r="EN198" s="81"/>
      <c r="EO198" s="81"/>
      <c r="EP198" s="81"/>
      <c r="EQ198" s="26"/>
      <c r="ER198" s="26"/>
      <c r="ES198" s="81"/>
      <c r="ET198" s="81"/>
      <c r="EU198" s="26"/>
      <c r="EV198" s="26"/>
      <c r="EW198" s="81"/>
      <c r="EX198" s="81"/>
      <c r="EY198" s="26"/>
      <c r="EZ198" s="26"/>
      <c r="FA198" s="81"/>
      <c r="FB198" s="81"/>
      <c r="FC198" s="26"/>
      <c r="FD198" s="26"/>
      <c r="FE198" s="81"/>
      <c r="FF198" s="81"/>
      <c r="FG198" s="26"/>
      <c r="FH198" s="81"/>
      <c r="FI198" s="81"/>
      <c r="FJ198" s="81"/>
      <c r="FK198" s="26"/>
      <c r="FL198" s="81"/>
      <c r="FM198" s="81"/>
      <c r="FN198" s="81"/>
      <c r="FO198" s="26"/>
      <c r="FP198" s="81"/>
      <c r="FQ198" s="326"/>
      <c r="FR198" s="326"/>
      <c r="FS198" s="26"/>
      <c r="FT198" s="81"/>
      <c r="FU198" s="81"/>
      <c r="FV198" s="81"/>
      <c r="FW198" s="26"/>
      <c r="FX198" s="81"/>
      <c r="FY198" s="81"/>
      <c r="FZ198" s="81"/>
      <c r="GA198" s="26"/>
      <c r="GB198" s="81"/>
      <c r="GC198" s="81"/>
      <c r="GD198" s="81"/>
      <c r="GE198" s="26"/>
      <c r="GF198" s="81"/>
      <c r="GG198" s="81"/>
      <c r="GH198" s="81"/>
      <c r="GI198" s="26"/>
      <c r="GJ198" s="81"/>
      <c r="GK198" s="81"/>
      <c r="GL198" s="81"/>
      <c r="GM198" s="26"/>
      <c r="GN198" s="81"/>
      <c r="GO198" s="81"/>
      <c r="GP198" s="81"/>
      <c r="GQ198" s="26"/>
      <c r="GR198" s="81"/>
      <c r="GS198" s="81"/>
      <c r="GT198" s="81"/>
      <c r="GU198" s="26"/>
      <c r="GV198" s="81"/>
      <c r="GW198" s="81"/>
      <c r="GX198" s="81"/>
      <c r="GY198" s="26"/>
      <c r="GZ198" s="81"/>
      <c r="HA198" s="81"/>
      <c r="HB198" s="81"/>
      <c r="HC198" s="26"/>
      <c r="HD198" s="81"/>
      <c r="HE198" s="81"/>
      <c r="HF198" s="81"/>
      <c r="HG198" s="26"/>
      <c r="HH198" s="81"/>
      <c r="HI198" s="81"/>
      <c r="HJ198" s="81"/>
      <c r="HK198" s="26"/>
      <c r="HL198" s="81"/>
      <c r="HM198" s="81"/>
      <c r="HN198" s="81"/>
      <c r="HO198" s="26"/>
      <c r="HP198" s="81"/>
      <c r="HQ198" s="81"/>
      <c r="HR198" s="81"/>
      <c r="HS198" s="26"/>
      <c r="HT198" s="81"/>
      <c r="HU198" s="81"/>
      <c r="HV198" s="81"/>
      <c r="HW198" s="26"/>
      <c r="HX198" s="81"/>
      <c r="HY198" s="81"/>
      <c r="HZ198" s="81"/>
      <c r="IA198" s="26"/>
      <c r="IB198" s="81"/>
      <c r="IC198" s="81"/>
      <c r="ID198" s="81"/>
      <c r="IE198" s="26"/>
      <c r="IF198" s="81"/>
      <c r="IG198" s="81"/>
      <c r="IH198" s="81"/>
      <c r="II198" s="26"/>
      <c r="IJ198" s="81"/>
      <c r="IK198" s="81"/>
      <c r="IL198" s="81"/>
      <c r="IM198" s="26"/>
      <c r="IN198" s="81"/>
      <c r="IO198" s="81"/>
      <c r="IP198" s="81"/>
      <c r="IQ198" s="26"/>
      <c r="IR198" s="81"/>
      <c r="IS198" s="81"/>
      <c r="IT198" s="81"/>
      <c r="IU198" s="26"/>
      <c r="IV198" s="81"/>
      <c r="IW198" s="81"/>
      <c r="IX198" s="81"/>
      <c r="IY198" s="26"/>
      <c r="IZ198" s="81"/>
      <c r="JA198" s="81"/>
      <c r="JB198" s="81"/>
      <c r="JC198" s="26"/>
      <c r="JD198" s="81"/>
      <c r="JE198" s="81"/>
      <c r="JF198" s="81"/>
      <c r="JG198" s="26"/>
      <c r="JH198" s="81"/>
      <c r="JI198" s="81"/>
      <c r="JJ198" s="81"/>
      <c r="JK198" s="26"/>
      <c r="JL198" s="81"/>
      <c r="JM198" s="81"/>
      <c r="JN198" s="81"/>
      <c r="JO198" s="26"/>
      <c r="JP198" s="81"/>
      <c r="JQ198" s="81"/>
      <c r="JR198" s="81"/>
      <c r="JS198" s="26"/>
      <c r="JT198" s="81"/>
      <c r="JU198" s="81"/>
      <c r="JV198" s="81"/>
      <c r="JW198" s="26"/>
      <c r="JX198" s="81"/>
      <c r="JY198" s="81"/>
      <c r="JZ198" s="81"/>
      <c r="KA198" s="26"/>
      <c r="KB198" s="81"/>
      <c r="KC198" s="81"/>
      <c r="KD198" s="81"/>
      <c r="KE198" s="26"/>
      <c r="KF198" s="81"/>
      <c r="KG198" s="81"/>
      <c r="KH198" s="81"/>
      <c r="KI198" s="26"/>
      <c r="KJ198" s="81"/>
      <c r="KK198" s="81"/>
      <c r="KL198" s="81"/>
      <c r="KM198" s="26"/>
      <c r="KN198" s="81"/>
      <c r="KO198" s="81"/>
      <c r="KP198" s="81"/>
      <c r="KQ198" s="26"/>
      <c r="KR198" s="81"/>
      <c r="KS198" s="81"/>
      <c r="KT198" s="81"/>
      <c r="KU198" s="26"/>
      <c r="KV198" s="81"/>
      <c r="KW198" s="81"/>
      <c r="KX198" s="81"/>
      <c r="KY198" s="26"/>
      <c r="KZ198" s="81"/>
      <c r="LA198" s="81"/>
      <c r="LB198" s="81"/>
      <c r="LC198" s="26"/>
      <c r="LD198" s="81"/>
      <c r="LE198" s="81"/>
      <c r="LF198" s="81"/>
      <c r="LG198" s="26"/>
      <c r="LH198" s="81"/>
      <c r="LI198" s="81"/>
      <c r="LJ198" s="81"/>
      <c r="LK198" s="26"/>
      <c r="LL198" s="81"/>
      <c r="LM198" s="81"/>
      <c r="LN198" s="81"/>
      <c r="LO198" s="26"/>
      <c r="LP198" s="81"/>
      <c r="LQ198" s="81"/>
      <c r="LR198" s="81"/>
      <c r="LS198" s="26"/>
      <c r="LT198" s="81"/>
      <c r="LU198" s="81"/>
      <c r="LV198" s="81"/>
      <c r="LW198" s="26"/>
      <c r="LX198" s="81"/>
      <c r="LY198" s="81"/>
      <c r="LZ198" s="81"/>
      <c r="MA198" s="26"/>
    </row>
    <row r="199" spans="1:339" ht="15.75" x14ac:dyDescent="0.25">
      <c r="A199" s="22" t="s">
        <v>269</v>
      </c>
      <c r="B199" s="30"/>
      <c r="C199" s="30">
        <f t="shared" si="229"/>
        <v>2422.6915800000002</v>
      </c>
      <c r="D199" s="30"/>
      <c r="E199" s="30">
        <f t="shared" si="239"/>
        <v>2422.6915800000002</v>
      </c>
      <c r="F199" s="30">
        <f t="shared" si="230"/>
        <v>2422.6915800000002</v>
      </c>
      <c r="G199" s="27">
        <f t="shared" si="320"/>
        <v>100</v>
      </c>
      <c r="H199" s="30"/>
      <c r="I199" s="30"/>
      <c r="J199" s="30"/>
      <c r="K199" s="30"/>
      <c r="L199" s="111"/>
      <c r="M199" s="111"/>
      <c r="N199" s="111"/>
      <c r="O199" s="111"/>
      <c r="P199" s="111"/>
      <c r="Q199" s="111"/>
      <c r="R199" s="111"/>
      <c r="S199" s="26"/>
      <c r="T199" s="81"/>
      <c r="U199" s="81"/>
      <c r="V199" s="81"/>
      <c r="W199" s="26"/>
      <c r="X199" s="81"/>
      <c r="Y199" s="81"/>
      <c r="Z199" s="81"/>
      <c r="AA199" s="26"/>
      <c r="AB199" s="81"/>
      <c r="AC199" s="81"/>
      <c r="AD199" s="81"/>
      <c r="AE199" s="26"/>
      <c r="AF199" s="26"/>
      <c r="AG199" s="111"/>
      <c r="AH199" s="111"/>
      <c r="AI199" s="111"/>
      <c r="AJ199" s="111"/>
      <c r="AK199" s="111"/>
      <c r="AL199" s="111"/>
      <c r="AM199" s="111"/>
      <c r="AN199" s="81"/>
      <c r="AO199" s="81"/>
      <c r="AP199" s="81"/>
      <c r="AQ199" s="26"/>
      <c r="AR199" s="26"/>
      <c r="AS199" s="81"/>
      <c r="AT199" s="81"/>
      <c r="AU199" s="26"/>
      <c r="AV199" s="26"/>
      <c r="AW199" s="81"/>
      <c r="AX199" s="81"/>
      <c r="AY199" s="26"/>
      <c r="AZ199" s="26"/>
      <c r="BA199" s="81"/>
      <c r="BB199" s="81"/>
      <c r="BC199" s="26"/>
      <c r="BD199" s="26"/>
      <c r="BE199" s="81"/>
      <c r="BF199" s="81"/>
      <c r="BG199" s="26"/>
      <c r="BH199" s="81"/>
      <c r="BI199" s="81"/>
      <c r="BJ199" s="81"/>
      <c r="BK199" s="26"/>
      <c r="BL199" s="81"/>
      <c r="BM199" s="81"/>
      <c r="BN199" s="81"/>
      <c r="BO199" s="26"/>
      <c r="BP199" s="26"/>
      <c r="BQ199" s="81"/>
      <c r="BR199" s="81"/>
      <c r="BS199" s="26"/>
      <c r="BT199" s="26"/>
      <c r="BU199" s="81"/>
      <c r="BV199" s="81"/>
      <c r="BW199" s="26"/>
      <c r="BX199" s="26"/>
      <c r="BY199" s="81"/>
      <c r="BZ199" s="81"/>
      <c r="CA199" s="26"/>
      <c r="CB199" s="26"/>
      <c r="CC199" s="81"/>
      <c r="CD199" s="81"/>
      <c r="CE199" s="26"/>
      <c r="CF199" s="26"/>
      <c r="CG199" s="81"/>
      <c r="CH199" s="81"/>
      <c r="CI199" s="26"/>
      <c r="CJ199" s="81"/>
      <c r="CK199" s="81"/>
      <c r="CL199" s="81"/>
      <c r="CM199" s="26"/>
      <c r="CN199" s="26"/>
      <c r="CO199" s="81"/>
      <c r="CP199" s="81"/>
      <c r="CQ199" s="26"/>
      <c r="CR199" s="26"/>
      <c r="CS199" s="81"/>
      <c r="CT199" s="81"/>
      <c r="CU199" s="326"/>
      <c r="CV199" s="326"/>
      <c r="CW199" s="81"/>
      <c r="CX199" s="81"/>
      <c r="CY199" s="26"/>
      <c r="CZ199" s="26"/>
      <c r="DA199" s="81"/>
      <c r="DB199" s="81"/>
      <c r="DC199" s="26"/>
      <c r="DD199" s="26"/>
      <c r="DE199" s="81"/>
      <c r="DF199" s="81"/>
      <c r="DG199" s="26"/>
      <c r="DH199" s="26"/>
      <c r="DI199" s="81"/>
      <c r="DJ199" s="81"/>
      <c r="DK199" s="26"/>
      <c r="DL199" s="26"/>
      <c r="DM199" s="81"/>
      <c r="DN199" s="81"/>
      <c r="DO199" s="26"/>
      <c r="DP199" s="26"/>
      <c r="DQ199" s="81"/>
      <c r="DR199" s="81"/>
      <c r="DS199" s="26"/>
      <c r="DT199" s="26"/>
      <c r="DU199" s="81"/>
      <c r="DV199" s="81"/>
      <c r="DW199" s="26"/>
      <c r="DX199" s="26"/>
      <c r="DY199" s="81"/>
      <c r="DZ199" s="81"/>
      <c r="EA199" s="26"/>
      <c r="EB199" s="26"/>
      <c r="EC199" s="81"/>
      <c r="ED199" s="81"/>
      <c r="EE199" s="26"/>
      <c r="EF199" s="81"/>
      <c r="EG199" s="81"/>
      <c r="EH199" s="81"/>
      <c r="EI199" s="26"/>
      <c r="EJ199" s="81"/>
      <c r="EK199" s="81"/>
      <c r="EL199" s="81"/>
      <c r="EM199" s="26"/>
      <c r="EN199" s="81"/>
      <c r="EO199" s="81"/>
      <c r="EP199" s="81"/>
      <c r="EQ199" s="26"/>
      <c r="ER199" s="26"/>
      <c r="ES199" s="81"/>
      <c r="ET199" s="81"/>
      <c r="EU199" s="26"/>
      <c r="EV199" s="26"/>
      <c r="EW199" s="81"/>
      <c r="EX199" s="81"/>
      <c r="EY199" s="26"/>
      <c r="EZ199" s="26"/>
      <c r="FA199" s="81"/>
      <c r="FB199" s="81"/>
      <c r="FC199" s="26"/>
      <c r="FD199" s="26"/>
      <c r="FE199" s="81"/>
      <c r="FF199" s="81"/>
      <c r="FG199" s="26"/>
      <c r="FH199" s="81"/>
      <c r="FI199" s="81"/>
      <c r="FJ199" s="81"/>
      <c r="FK199" s="26"/>
      <c r="FL199" s="81"/>
      <c r="FM199" s="81"/>
      <c r="FN199" s="81"/>
      <c r="FO199" s="26"/>
      <c r="FP199" s="81"/>
      <c r="FQ199" s="326">
        <v>2422.6915800000002</v>
      </c>
      <c r="FR199" s="326">
        <v>2422.6915800000002</v>
      </c>
      <c r="FS199" s="26">
        <f>FR199/FQ199*100</f>
        <v>100</v>
      </c>
      <c r="FT199" s="81"/>
      <c r="FU199" s="81"/>
      <c r="FV199" s="81"/>
      <c r="FW199" s="26"/>
      <c r="FX199" s="81"/>
      <c r="FY199" s="81"/>
      <c r="FZ199" s="81"/>
      <c r="GA199" s="26"/>
      <c r="GB199" s="81"/>
      <c r="GC199" s="81"/>
      <c r="GD199" s="81"/>
      <c r="GE199" s="26"/>
      <c r="GF199" s="81"/>
      <c r="GG199" s="81"/>
      <c r="GH199" s="81"/>
      <c r="GI199" s="26"/>
      <c r="GJ199" s="81"/>
      <c r="GK199" s="81"/>
      <c r="GL199" s="81"/>
      <c r="GM199" s="26"/>
      <c r="GN199" s="81"/>
      <c r="GO199" s="81"/>
      <c r="GP199" s="81"/>
      <c r="GQ199" s="26"/>
      <c r="GR199" s="81"/>
      <c r="GS199" s="81"/>
      <c r="GT199" s="81"/>
      <c r="GU199" s="26"/>
      <c r="GV199" s="81"/>
      <c r="GW199" s="81"/>
      <c r="GX199" s="81"/>
      <c r="GY199" s="26"/>
      <c r="GZ199" s="81"/>
      <c r="HA199" s="81"/>
      <c r="HB199" s="81"/>
      <c r="HC199" s="26"/>
      <c r="HD199" s="81"/>
      <c r="HE199" s="81"/>
      <c r="HF199" s="81"/>
      <c r="HG199" s="26"/>
      <c r="HH199" s="81"/>
      <c r="HI199" s="81"/>
      <c r="HJ199" s="81"/>
      <c r="HK199" s="26"/>
      <c r="HL199" s="81"/>
      <c r="HM199" s="81"/>
      <c r="HN199" s="81"/>
      <c r="HO199" s="26"/>
      <c r="HP199" s="81"/>
      <c r="HQ199" s="81"/>
      <c r="HR199" s="81"/>
      <c r="HS199" s="26"/>
      <c r="HT199" s="81"/>
      <c r="HU199" s="81"/>
      <c r="HV199" s="81"/>
      <c r="HW199" s="26"/>
      <c r="HX199" s="81"/>
      <c r="HY199" s="81"/>
      <c r="HZ199" s="81"/>
      <c r="IA199" s="26"/>
      <c r="IB199" s="81"/>
      <c r="IC199" s="81"/>
      <c r="ID199" s="81"/>
      <c r="IE199" s="26"/>
      <c r="IF199" s="81"/>
      <c r="IG199" s="81"/>
      <c r="IH199" s="81"/>
      <c r="II199" s="26"/>
      <c r="IJ199" s="81"/>
      <c r="IK199" s="81"/>
      <c r="IL199" s="81"/>
      <c r="IM199" s="26"/>
      <c r="IN199" s="81"/>
      <c r="IO199" s="81"/>
      <c r="IP199" s="81"/>
      <c r="IQ199" s="26"/>
      <c r="IR199" s="81"/>
      <c r="IS199" s="81"/>
      <c r="IT199" s="81"/>
      <c r="IU199" s="26"/>
      <c r="IV199" s="81"/>
      <c r="IW199" s="81"/>
      <c r="IX199" s="81"/>
      <c r="IY199" s="26"/>
      <c r="IZ199" s="81"/>
      <c r="JA199" s="81"/>
      <c r="JB199" s="81"/>
      <c r="JC199" s="26"/>
      <c r="JD199" s="81"/>
      <c r="JE199" s="81"/>
      <c r="JF199" s="81"/>
      <c r="JG199" s="26"/>
      <c r="JH199" s="81"/>
      <c r="JI199" s="81"/>
      <c r="JJ199" s="81"/>
      <c r="JK199" s="26"/>
      <c r="JL199" s="81"/>
      <c r="JM199" s="81"/>
      <c r="JN199" s="81"/>
      <c r="JO199" s="26"/>
      <c r="JP199" s="81"/>
      <c r="JQ199" s="81"/>
      <c r="JR199" s="81"/>
      <c r="JS199" s="26"/>
      <c r="JT199" s="81"/>
      <c r="JU199" s="81"/>
      <c r="JV199" s="81"/>
      <c r="JW199" s="26"/>
      <c r="JX199" s="81"/>
      <c r="JY199" s="81"/>
      <c r="JZ199" s="81"/>
      <c r="KA199" s="26"/>
      <c r="KB199" s="81"/>
      <c r="KC199" s="81"/>
      <c r="KD199" s="81"/>
      <c r="KE199" s="26"/>
      <c r="KF199" s="81"/>
      <c r="KG199" s="81"/>
      <c r="KH199" s="81"/>
      <c r="KI199" s="26"/>
      <c r="KJ199" s="81"/>
      <c r="KK199" s="81"/>
      <c r="KL199" s="81"/>
      <c r="KM199" s="26"/>
      <c r="KN199" s="81"/>
      <c r="KO199" s="81"/>
      <c r="KP199" s="81"/>
      <c r="KQ199" s="26"/>
      <c r="KR199" s="81"/>
      <c r="KS199" s="81"/>
      <c r="KT199" s="81"/>
      <c r="KU199" s="26"/>
      <c r="KV199" s="81"/>
      <c r="KW199" s="81"/>
      <c r="KX199" s="81"/>
      <c r="KY199" s="26"/>
      <c r="KZ199" s="81"/>
      <c r="LA199" s="81"/>
      <c r="LB199" s="81"/>
      <c r="LC199" s="26"/>
      <c r="LD199" s="81"/>
      <c r="LE199" s="81"/>
      <c r="LF199" s="81"/>
      <c r="LG199" s="26"/>
      <c r="LH199" s="81"/>
      <c r="LI199" s="81"/>
      <c r="LJ199" s="81"/>
      <c r="LK199" s="26"/>
      <c r="LL199" s="81"/>
      <c r="LM199" s="81"/>
      <c r="LN199" s="81"/>
      <c r="LO199" s="26"/>
      <c r="LP199" s="81"/>
      <c r="LQ199" s="81"/>
      <c r="LR199" s="81"/>
      <c r="LS199" s="26"/>
      <c r="LT199" s="81"/>
      <c r="LU199" s="81"/>
      <c r="LV199" s="81"/>
      <c r="LW199" s="26"/>
      <c r="LX199" s="81"/>
      <c r="LY199" s="81"/>
      <c r="LZ199" s="81"/>
      <c r="MA199" s="26"/>
    </row>
    <row r="200" spans="1:339" ht="15.75" x14ac:dyDescent="0.25">
      <c r="A200" s="22" t="s">
        <v>499</v>
      </c>
      <c r="B200" s="30">
        <f t="shared" si="238"/>
        <v>0</v>
      </c>
      <c r="C200" s="30">
        <f t="shared" si="229"/>
        <v>0</v>
      </c>
      <c r="D200" s="30">
        <f t="shared" si="248"/>
        <v>0</v>
      </c>
      <c r="E200" s="30">
        <f t="shared" si="239"/>
        <v>0</v>
      </c>
      <c r="F200" s="30">
        <f t="shared" si="230"/>
        <v>0</v>
      </c>
      <c r="G200" s="27"/>
      <c r="H200" s="30"/>
      <c r="I200" s="30"/>
      <c r="J200" s="30"/>
      <c r="K200" s="30"/>
      <c r="L200" s="111"/>
      <c r="M200" s="111"/>
      <c r="N200" s="111"/>
      <c r="O200" s="111"/>
      <c r="P200" s="111"/>
      <c r="Q200" s="111"/>
      <c r="R200" s="111"/>
      <c r="S200" s="26"/>
      <c r="T200" s="81"/>
      <c r="U200" s="81"/>
      <c r="V200" s="81"/>
      <c r="W200" s="26"/>
      <c r="X200" s="81"/>
      <c r="Y200" s="81"/>
      <c r="Z200" s="81"/>
      <c r="AA200" s="26"/>
      <c r="AB200" s="81"/>
      <c r="AC200" s="81"/>
      <c r="AD200" s="81"/>
      <c r="AE200" s="26"/>
      <c r="AF200" s="26"/>
      <c r="AG200" s="111"/>
      <c r="AH200" s="111"/>
      <c r="AI200" s="111"/>
      <c r="AJ200" s="111"/>
      <c r="AK200" s="111"/>
      <c r="AL200" s="111"/>
      <c r="AM200" s="111"/>
      <c r="AN200" s="81"/>
      <c r="AO200" s="81"/>
      <c r="AP200" s="81"/>
      <c r="AQ200" s="26"/>
      <c r="AR200" s="26"/>
      <c r="AS200" s="81"/>
      <c r="AT200" s="81"/>
      <c r="AU200" s="26"/>
      <c r="AV200" s="26"/>
      <c r="AW200" s="81"/>
      <c r="AX200" s="81"/>
      <c r="AY200" s="26"/>
      <c r="AZ200" s="26"/>
      <c r="BA200" s="81"/>
      <c r="BB200" s="81"/>
      <c r="BC200" s="26"/>
      <c r="BD200" s="26"/>
      <c r="BE200" s="81"/>
      <c r="BF200" s="81"/>
      <c r="BG200" s="26"/>
      <c r="BH200" s="81"/>
      <c r="BI200" s="81"/>
      <c r="BJ200" s="81"/>
      <c r="BK200" s="26"/>
      <c r="BL200" s="81"/>
      <c r="BM200" s="81"/>
      <c r="BN200" s="81"/>
      <c r="BO200" s="26"/>
      <c r="BP200" s="26"/>
      <c r="BQ200" s="81"/>
      <c r="BR200" s="81"/>
      <c r="BS200" s="26"/>
      <c r="BT200" s="26"/>
      <c r="BU200" s="81"/>
      <c r="BV200" s="81"/>
      <c r="BW200" s="26"/>
      <c r="BX200" s="26"/>
      <c r="BY200" s="81"/>
      <c r="BZ200" s="81"/>
      <c r="CA200" s="26"/>
      <c r="CB200" s="26"/>
      <c r="CC200" s="81"/>
      <c r="CD200" s="81"/>
      <c r="CE200" s="26"/>
      <c r="CF200" s="26"/>
      <c r="CG200" s="81"/>
      <c r="CH200" s="81"/>
      <c r="CI200" s="26"/>
      <c r="CJ200" s="81"/>
      <c r="CK200" s="81"/>
      <c r="CL200" s="81"/>
      <c r="CM200" s="26"/>
      <c r="CN200" s="26"/>
      <c r="CO200" s="81"/>
      <c r="CP200" s="81"/>
      <c r="CQ200" s="26"/>
      <c r="CR200" s="26"/>
      <c r="CS200" s="81"/>
      <c r="CT200" s="81"/>
      <c r="CU200" s="326"/>
      <c r="CV200" s="326"/>
      <c r="CW200" s="81"/>
      <c r="CX200" s="81"/>
      <c r="CY200" s="26"/>
      <c r="CZ200" s="26"/>
      <c r="DA200" s="81"/>
      <c r="DB200" s="81"/>
      <c r="DC200" s="26"/>
      <c r="DD200" s="26"/>
      <c r="DE200" s="81"/>
      <c r="DF200" s="81"/>
      <c r="DG200" s="26"/>
      <c r="DH200" s="26"/>
      <c r="DI200" s="81"/>
      <c r="DJ200" s="81"/>
      <c r="DK200" s="26"/>
      <c r="DL200" s="26"/>
      <c r="DM200" s="81"/>
      <c r="DN200" s="81"/>
      <c r="DO200" s="26"/>
      <c r="DP200" s="26"/>
      <c r="DQ200" s="81"/>
      <c r="DR200" s="81"/>
      <c r="DS200" s="26"/>
      <c r="DT200" s="26"/>
      <c r="DU200" s="81"/>
      <c r="DV200" s="81"/>
      <c r="DW200" s="26"/>
      <c r="DX200" s="26"/>
      <c r="DY200" s="81"/>
      <c r="DZ200" s="81"/>
      <c r="EA200" s="26"/>
      <c r="EB200" s="26"/>
      <c r="EC200" s="81"/>
      <c r="ED200" s="81"/>
      <c r="EE200" s="26"/>
      <c r="EF200" s="81"/>
      <c r="EG200" s="81"/>
      <c r="EH200" s="81"/>
      <c r="EI200" s="26"/>
      <c r="EJ200" s="81"/>
      <c r="EK200" s="81"/>
      <c r="EL200" s="81"/>
      <c r="EM200" s="26"/>
      <c r="EN200" s="81"/>
      <c r="EO200" s="81"/>
      <c r="EP200" s="81"/>
      <c r="EQ200" s="26"/>
      <c r="ER200" s="26"/>
      <c r="ES200" s="81"/>
      <c r="ET200" s="81"/>
      <c r="EU200" s="26"/>
      <c r="EV200" s="26"/>
      <c r="EW200" s="81"/>
      <c r="EX200" s="81"/>
      <c r="EY200" s="26"/>
      <c r="EZ200" s="26"/>
      <c r="FA200" s="81"/>
      <c r="FB200" s="81"/>
      <c r="FC200" s="26"/>
      <c r="FD200" s="26"/>
      <c r="FE200" s="81"/>
      <c r="FF200" s="81"/>
      <c r="FG200" s="26"/>
      <c r="FH200" s="81"/>
      <c r="FI200" s="81"/>
      <c r="FJ200" s="81"/>
      <c r="FK200" s="26"/>
      <c r="FL200" s="81"/>
      <c r="FM200" s="81"/>
      <c r="FN200" s="81"/>
      <c r="FO200" s="26"/>
      <c r="FP200" s="81"/>
      <c r="FQ200" s="81"/>
      <c r="FR200" s="81"/>
      <c r="FS200" s="26"/>
      <c r="FT200" s="81"/>
      <c r="FU200" s="81"/>
      <c r="FV200" s="81"/>
      <c r="FW200" s="26"/>
      <c r="FX200" s="81"/>
      <c r="FY200" s="81"/>
      <c r="FZ200" s="81"/>
      <c r="GA200" s="26"/>
      <c r="GB200" s="81"/>
      <c r="GC200" s="81"/>
      <c r="GD200" s="81"/>
      <c r="GE200" s="26"/>
      <c r="GF200" s="81"/>
      <c r="GG200" s="81"/>
      <c r="GH200" s="81"/>
      <c r="GI200" s="26"/>
      <c r="GJ200" s="81"/>
      <c r="GK200" s="81"/>
      <c r="GL200" s="81"/>
      <c r="GM200" s="26"/>
      <c r="GN200" s="81"/>
      <c r="GO200" s="81"/>
      <c r="GP200" s="81"/>
      <c r="GQ200" s="26"/>
      <c r="GR200" s="81"/>
      <c r="GS200" s="81"/>
      <c r="GT200" s="81"/>
      <c r="GU200" s="26"/>
      <c r="GV200" s="81"/>
      <c r="GW200" s="81"/>
      <c r="GX200" s="81"/>
      <c r="GY200" s="26"/>
      <c r="GZ200" s="81"/>
      <c r="HA200" s="81"/>
      <c r="HB200" s="81"/>
      <c r="HC200" s="26"/>
      <c r="HD200" s="81"/>
      <c r="HE200" s="81"/>
      <c r="HF200" s="81"/>
      <c r="HG200" s="26"/>
      <c r="HH200" s="81"/>
      <c r="HI200" s="81"/>
      <c r="HJ200" s="81"/>
      <c r="HK200" s="26"/>
      <c r="HL200" s="81"/>
      <c r="HM200" s="81"/>
      <c r="HN200" s="81"/>
      <c r="HO200" s="26"/>
      <c r="HP200" s="81"/>
      <c r="HQ200" s="81"/>
      <c r="HR200" s="81"/>
      <c r="HS200" s="26"/>
      <c r="HT200" s="81"/>
      <c r="HU200" s="81"/>
      <c r="HV200" s="81"/>
      <c r="HW200" s="26"/>
      <c r="HX200" s="81"/>
      <c r="HY200" s="81"/>
      <c r="HZ200" s="81"/>
      <c r="IA200" s="26"/>
      <c r="IB200" s="81"/>
      <c r="IC200" s="81"/>
      <c r="ID200" s="81"/>
      <c r="IE200" s="26"/>
      <c r="IF200" s="81"/>
      <c r="IG200" s="81"/>
      <c r="IH200" s="81"/>
      <c r="II200" s="26"/>
      <c r="IJ200" s="81"/>
      <c r="IK200" s="81"/>
      <c r="IL200" s="81"/>
      <c r="IM200" s="26"/>
      <c r="IN200" s="81"/>
      <c r="IO200" s="81"/>
      <c r="IP200" s="81"/>
      <c r="IQ200" s="26"/>
      <c r="IR200" s="81"/>
      <c r="IS200" s="81"/>
      <c r="IT200" s="81"/>
      <c r="IU200" s="26"/>
      <c r="IV200" s="81"/>
      <c r="IW200" s="81"/>
      <c r="IX200" s="81"/>
      <c r="IY200" s="26"/>
      <c r="IZ200" s="81"/>
      <c r="JA200" s="81"/>
      <c r="JB200" s="81"/>
      <c r="JC200" s="26"/>
      <c r="JD200" s="81"/>
      <c r="JE200" s="81"/>
      <c r="JF200" s="81"/>
      <c r="JG200" s="26"/>
      <c r="JH200" s="81"/>
      <c r="JI200" s="81"/>
      <c r="JJ200" s="81"/>
      <c r="JK200" s="26"/>
      <c r="JL200" s="81"/>
      <c r="JM200" s="81"/>
      <c r="JN200" s="81"/>
      <c r="JO200" s="26"/>
      <c r="JP200" s="81"/>
      <c r="JQ200" s="81"/>
      <c r="JR200" s="81"/>
      <c r="JS200" s="26"/>
      <c r="JT200" s="81"/>
      <c r="JU200" s="81"/>
      <c r="JV200" s="81"/>
      <c r="JW200" s="26"/>
      <c r="JX200" s="81"/>
      <c r="JY200" s="81"/>
      <c r="JZ200" s="81"/>
      <c r="KA200" s="26"/>
      <c r="KB200" s="81"/>
      <c r="KC200" s="81"/>
      <c r="KD200" s="81"/>
      <c r="KE200" s="26"/>
      <c r="KF200" s="81"/>
      <c r="KG200" s="81"/>
      <c r="KH200" s="81"/>
      <c r="KI200" s="26"/>
      <c r="KJ200" s="81"/>
      <c r="KK200" s="81"/>
      <c r="KL200" s="81"/>
      <c r="KM200" s="26"/>
      <c r="KN200" s="81"/>
      <c r="KO200" s="81"/>
      <c r="KP200" s="81"/>
      <c r="KQ200" s="26"/>
      <c r="KR200" s="81"/>
      <c r="KS200" s="81"/>
      <c r="KT200" s="81"/>
      <c r="KU200" s="26"/>
      <c r="KV200" s="81"/>
      <c r="KW200" s="81"/>
      <c r="KX200" s="81"/>
      <c r="KY200" s="26"/>
      <c r="KZ200" s="81"/>
      <c r="LA200" s="81"/>
      <c r="LB200" s="81"/>
      <c r="LC200" s="26"/>
      <c r="LD200" s="81"/>
      <c r="LE200" s="81"/>
      <c r="LF200" s="81"/>
      <c r="LG200" s="26"/>
      <c r="LH200" s="81"/>
      <c r="LI200" s="81"/>
      <c r="LJ200" s="81"/>
      <c r="LK200" s="26"/>
      <c r="LL200" s="81"/>
      <c r="LM200" s="81"/>
      <c r="LN200" s="81"/>
      <c r="LO200" s="26"/>
      <c r="LP200" s="81"/>
      <c r="LQ200" s="81"/>
      <c r="LR200" s="81"/>
      <c r="LS200" s="26"/>
      <c r="LT200" s="81"/>
      <c r="LU200" s="81"/>
      <c r="LV200" s="81"/>
      <c r="LW200" s="26"/>
      <c r="LX200" s="81"/>
      <c r="LY200" s="81"/>
      <c r="LZ200" s="81"/>
      <c r="MA200" s="26"/>
    </row>
    <row r="201" spans="1:339" s="18" customFormat="1" ht="31.5" x14ac:dyDescent="0.25">
      <c r="A201" s="148" t="s">
        <v>277</v>
      </c>
      <c r="B201" s="75">
        <f t="shared" si="238"/>
        <v>12885.080000000002</v>
      </c>
      <c r="C201" s="75">
        <f t="shared" si="229"/>
        <v>113577.787</v>
      </c>
      <c r="D201" s="75">
        <f t="shared" si="248"/>
        <v>113183.855</v>
      </c>
      <c r="E201" s="75">
        <f t="shared" si="239"/>
        <v>393.93200000000002</v>
      </c>
      <c r="F201" s="75">
        <f t="shared" si="230"/>
        <v>64652.328269999991</v>
      </c>
      <c r="G201" s="29">
        <f t="shared" ref="G201:G204" si="321">F201/C201*100</f>
        <v>56.923391428642631</v>
      </c>
      <c r="H201" s="29">
        <f>H202+H203+H205</f>
        <v>5986.58</v>
      </c>
      <c r="I201" s="29">
        <f>I202+I203+I205</f>
        <v>5986.58</v>
      </c>
      <c r="J201" s="29">
        <f>J202+J203+J205</f>
        <v>5986.5708500000001</v>
      </c>
      <c r="K201" s="29">
        <f>J201/I201*100</f>
        <v>99.999847158143723</v>
      </c>
      <c r="L201" s="29">
        <f>L202+L203+L205</f>
        <v>1260.3</v>
      </c>
      <c r="M201" s="29">
        <f>M202+M203+M205</f>
        <v>1260.3</v>
      </c>
      <c r="N201" s="29">
        <f>N202+N203+N205</f>
        <v>1260.3</v>
      </c>
      <c r="O201" s="28">
        <f>N201/M201*100</f>
        <v>100</v>
      </c>
      <c r="P201" s="29">
        <f>P202+P203+P205</f>
        <v>435</v>
      </c>
      <c r="Q201" s="29">
        <f>Q202+Q203+Q205</f>
        <v>435</v>
      </c>
      <c r="R201" s="29">
        <f>R202+R203+R205</f>
        <v>284.75109000000003</v>
      </c>
      <c r="S201" s="28">
        <f>R201/Q201*100</f>
        <v>65.460020689655181</v>
      </c>
      <c r="T201" s="29">
        <f>T202+T203+T205</f>
        <v>1857</v>
      </c>
      <c r="U201" s="29">
        <f>U202+U203+U205</f>
        <v>1857</v>
      </c>
      <c r="V201" s="29">
        <f>V202+V203+V205</f>
        <v>1289.8403500000002</v>
      </c>
      <c r="W201" s="28">
        <f>V201/U201*100</f>
        <v>69.458284868066784</v>
      </c>
      <c r="X201" s="29">
        <f>X202+X203+X205</f>
        <v>736</v>
      </c>
      <c r="Y201" s="29">
        <f>Y202+Y203+Y205</f>
        <v>736</v>
      </c>
      <c r="Z201" s="29">
        <f>Z202+Z203+Z205</f>
        <v>558.81381999999996</v>
      </c>
      <c r="AA201" s="28">
        <f>Z201/Y201*100</f>
        <v>75.92579076086956</v>
      </c>
      <c r="AB201" s="29">
        <f>AB202+AB203+AB205</f>
        <v>0</v>
      </c>
      <c r="AC201" s="29">
        <f>AC202+AC203+AC205</f>
        <v>0</v>
      </c>
      <c r="AD201" s="29">
        <f>AD202+AD203+AD205</f>
        <v>0</v>
      </c>
      <c r="AE201" s="28"/>
      <c r="AF201" s="28"/>
      <c r="AG201" s="29">
        <f t="shared" ref="AG201:AM201" si="322">AG202+AG203+AG205</f>
        <v>0</v>
      </c>
      <c r="AH201" s="29">
        <f t="shared" si="322"/>
        <v>0</v>
      </c>
      <c r="AI201" s="29">
        <f t="shared" si="322"/>
        <v>0</v>
      </c>
      <c r="AJ201" s="29">
        <f t="shared" ref="AJ201" si="323">AJ202+AJ203+AJ205</f>
        <v>0</v>
      </c>
      <c r="AK201" s="29">
        <f t="shared" si="322"/>
        <v>0</v>
      </c>
      <c r="AL201" s="29">
        <f t="shared" si="322"/>
        <v>0</v>
      </c>
      <c r="AM201" s="29">
        <f t="shared" si="322"/>
        <v>0</v>
      </c>
      <c r="AN201" s="29">
        <f>AN202+AN203+AN205</f>
        <v>0</v>
      </c>
      <c r="AO201" s="29">
        <f>AO202+AO203+AO205</f>
        <v>2000</v>
      </c>
      <c r="AP201" s="29">
        <f>AP202+AP203+AP205</f>
        <v>1970.50017</v>
      </c>
      <c r="AQ201" s="28">
        <f>AP201/AO201*100</f>
        <v>98.525008499999998</v>
      </c>
      <c r="AR201" s="28"/>
      <c r="AS201" s="29">
        <f>AS202+AS203+AS205</f>
        <v>0</v>
      </c>
      <c r="AT201" s="29">
        <f>AT202+AT203+AT205</f>
        <v>0</v>
      </c>
      <c r="AU201" s="28"/>
      <c r="AV201" s="28"/>
      <c r="AW201" s="29">
        <f>AW202+AW203+AW205</f>
        <v>0</v>
      </c>
      <c r="AX201" s="29">
        <f>AX202+AX203+AX205</f>
        <v>0</v>
      </c>
      <c r="AY201" s="28"/>
      <c r="AZ201" s="28"/>
      <c r="BA201" s="29">
        <f>BA202+BA203+BA205</f>
        <v>0</v>
      </c>
      <c r="BB201" s="29">
        <f>BB202+BB203+BB205</f>
        <v>0</v>
      </c>
      <c r="BC201" s="28"/>
      <c r="BD201" s="28"/>
      <c r="BE201" s="29">
        <f>BE202+BE203+BE205</f>
        <v>0</v>
      </c>
      <c r="BF201" s="29">
        <f>BF202+BF203+BF205</f>
        <v>0</v>
      </c>
      <c r="BG201" s="28"/>
      <c r="BH201" s="29"/>
      <c r="BI201" s="29"/>
      <c r="BJ201" s="29"/>
      <c r="BK201" s="28"/>
      <c r="BL201" s="29">
        <f>BL202+BL203+BL205</f>
        <v>1360.2</v>
      </c>
      <c r="BM201" s="29">
        <f>BM202+BM203+BM205</f>
        <v>1360.2</v>
      </c>
      <c r="BN201" s="29">
        <f>BN202+BN203+BN205</f>
        <v>1011.043</v>
      </c>
      <c r="BO201" s="28">
        <f>BN201/BM201*100</f>
        <v>74.330466107925304</v>
      </c>
      <c r="BP201" s="28"/>
      <c r="BQ201" s="29">
        <f>BQ202+BQ203+BQ205</f>
        <v>0</v>
      </c>
      <c r="BR201" s="29">
        <f>BR202+BR203+BR205</f>
        <v>0</v>
      </c>
      <c r="BS201" s="28"/>
      <c r="BT201" s="28"/>
      <c r="BU201" s="29">
        <f>BU202+BU203+BU205</f>
        <v>0</v>
      </c>
      <c r="BV201" s="29">
        <f>BV202+BV203+BV205</f>
        <v>0</v>
      </c>
      <c r="BW201" s="28"/>
      <c r="BX201" s="28"/>
      <c r="BY201" s="29">
        <f>BY202+BY203+BY205</f>
        <v>0</v>
      </c>
      <c r="BZ201" s="29">
        <f>BZ202+BZ203+BZ205</f>
        <v>0</v>
      </c>
      <c r="CA201" s="28"/>
      <c r="CB201" s="28"/>
      <c r="CC201" s="29">
        <f>CC202+CC203+CC205</f>
        <v>0</v>
      </c>
      <c r="CD201" s="29">
        <f>CD202+CD203+CD205</f>
        <v>0</v>
      </c>
      <c r="CE201" s="28"/>
      <c r="CF201" s="28"/>
      <c r="CG201" s="29">
        <f>CG202+CG203+CG205</f>
        <v>0</v>
      </c>
      <c r="CH201" s="29">
        <f>CH202+CH203+CH205</f>
        <v>0</v>
      </c>
      <c r="CI201" s="28"/>
      <c r="CJ201" s="29">
        <f>CJ202+CJ203+CJ205</f>
        <v>0</v>
      </c>
      <c r="CK201" s="29">
        <f>CK202+CK203+CK205</f>
        <v>0</v>
      </c>
      <c r="CL201" s="29">
        <f>CL202+CL203+CL205</f>
        <v>0</v>
      </c>
      <c r="CM201" s="28"/>
      <c r="CN201" s="28"/>
      <c r="CO201" s="29">
        <f>CO202+CO203+CO205</f>
        <v>0</v>
      </c>
      <c r="CP201" s="29">
        <f>CP202+CP203+CP205</f>
        <v>0</v>
      </c>
      <c r="CQ201" s="28"/>
      <c r="CR201" s="28"/>
      <c r="CS201" s="29">
        <f>CS202+CS203+CS205</f>
        <v>0</v>
      </c>
      <c r="CT201" s="29">
        <f>CT202+CT203+CT205</f>
        <v>0</v>
      </c>
      <c r="CU201" s="165"/>
      <c r="CV201" s="165"/>
      <c r="CW201" s="29">
        <f>CW202+CW203+CW205</f>
        <v>0</v>
      </c>
      <c r="CX201" s="29">
        <f>CX202+CX203+CX205</f>
        <v>0</v>
      </c>
      <c r="CY201" s="28"/>
      <c r="CZ201" s="28"/>
      <c r="DA201" s="29">
        <f>DA202+DA203+DA205</f>
        <v>0</v>
      </c>
      <c r="DB201" s="29">
        <f>DB202+DB203+DB205</f>
        <v>0</v>
      </c>
      <c r="DC201" s="28"/>
      <c r="DD201" s="28"/>
      <c r="DE201" s="29">
        <f>DE202+DE203+DE205</f>
        <v>0</v>
      </c>
      <c r="DF201" s="29">
        <f>DF202+DF203+DF205</f>
        <v>0</v>
      </c>
      <c r="DG201" s="28"/>
      <c r="DH201" s="28"/>
      <c r="DI201" s="29"/>
      <c r="DJ201" s="29"/>
      <c r="DK201" s="28"/>
      <c r="DL201" s="28"/>
      <c r="DM201" s="29">
        <f>DM202+DM203+DM205</f>
        <v>634.4</v>
      </c>
      <c r="DN201" s="29">
        <f>DN202+DN203+DN205</f>
        <v>460.89792</v>
      </c>
      <c r="DO201" s="28">
        <f>DN201/DM201*100</f>
        <v>72.650996216897852</v>
      </c>
      <c r="DP201" s="28"/>
      <c r="DQ201" s="29"/>
      <c r="DR201" s="29"/>
      <c r="DS201" s="28"/>
      <c r="DT201" s="28"/>
      <c r="DU201" s="29"/>
      <c r="DV201" s="29"/>
      <c r="DW201" s="28"/>
      <c r="DX201" s="28"/>
      <c r="DY201" s="29"/>
      <c r="DZ201" s="29"/>
      <c r="EA201" s="28"/>
      <c r="EB201" s="28"/>
      <c r="EC201" s="29"/>
      <c r="ED201" s="29"/>
      <c r="EE201" s="28"/>
      <c r="EF201" s="29">
        <f>EF202+EF203+EF205</f>
        <v>1250</v>
      </c>
      <c r="EG201" s="29">
        <f>EG202+EG203+EG205</f>
        <v>1250</v>
      </c>
      <c r="EH201" s="29">
        <f>EH202+EH203+EH205</f>
        <v>1250</v>
      </c>
      <c r="EI201" s="28">
        <f>EH201/EG201*100</f>
        <v>100</v>
      </c>
      <c r="EJ201" s="29"/>
      <c r="EK201" s="29">
        <f>EK202+EK203+EK205</f>
        <v>0</v>
      </c>
      <c r="EL201" s="29">
        <f>EL202+EL203+EL205</f>
        <v>0</v>
      </c>
      <c r="EM201" s="28"/>
      <c r="EN201" s="29"/>
      <c r="EO201" s="29">
        <f>EO202+EO203+EO205</f>
        <v>0</v>
      </c>
      <c r="EP201" s="29">
        <f>EP202+EP203+EP205</f>
        <v>0</v>
      </c>
      <c r="EQ201" s="28"/>
      <c r="ER201" s="28"/>
      <c r="ES201" s="29">
        <f>ES202+ES203+ES205</f>
        <v>0</v>
      </c>
      <c r="ET201" s="29">
        <f>ET202+ET203+ET205</f>
        <v>0</v>
      </c>
      <c r="EU201" s="28"/>
      <c r="EV201" s="28"/>
      <c r="EW201" s="29">
        <f>EW202+EW203+EW205</f>
        <v>0</v>
      </c>
      <c r="EX201" s="29">
        <f>EX202+EX203+EX205</f>
        <v>0</v>
      </c>
      <c r="EY201" s="28"/>
      <c r="EZ201" s="28"/>
      <c r="FA201" s="29">
        <f>FA202+FA203+FA205</f>
        <v>4554</v>
      </c>
      <c r="FB201" s="29">
        <f>FB202+FB203+FB205</f>
        <v>4554</v>
      </c>
      <c r="FC201" s="28">
        <f>FB201/FA201*100</f>
        <v>100</v>
      </c>
      <c r="FD201" s="28"/>
      <c r="FE201" s="29">
        <f>FE202+FE203+FE205</f>
        <v>0</v>
      </c>
      <c r="FF201" s="29">
        <f>FF202+FF203+FF205</f>
        <v>0</v>
      </c>
      <c r="FG201" s="28"/>
      <c r="FH201" s="29"/>
      <c r="FI201" s="29">
        <f>FI202+FI203+FI205</f>
        <v>2433.4</v>
      </c>
      <c r="FJ201" s="29">
        <f>FJ202+FJ203+FJ205</f>
        <v>1525.1194499999999</v>
      </c>
      <c r="FK201" s="28">
        <f>FJ201/FI201*100</f>
        <v>62.674424673296613</v>
      </c>
      <c r="FL201" s="29"/>
      <c r="FM201" s="29">
        <f>FM202+FM203+FM205</f>
        <v>20000</v>
      </c>
      <c r="FN201" s="29">
        <f>FN202+FN203+FN205</f>
        <v>19896.760129999999</v>
      </c>
      <c r="FO201" s="28">
        <f t="shared" ref="FO201" si="324">FN201/FM201*100</f>
        <v>99.483800649999992</v>
      </c>
      <c r="FP201" s="29"/>
      <c r="FQ201" s="29">
        <f>FQ202+FQ203+FQ205</f>
        <v>0</v>
      </c>
      <c r="FR201" s="29">
        <f>FR202+FR203+FR205</f>
        <v>0</v>
      </c>
      <c r="FS201" s="28"/>
      <c r="FT201" s="29"/>
      <c r="FU201" s="29">
        <f>FU202+FU203+FU205</f>
        <v>130</v>
      </c>
      <c r="FV201" s="29">
        <f>FV202+FV203+FV205</f>
        <v>130</v>
      </c>
      <c r="FW201" s="28">
        <f t="shared" si="234"/>
        <v>100</v>
      </c>
      <c r="FX201" s="29"/>
      <c r="FY201" s="29"/>
      <c r="FZ201" s="29"/>
      <c r="GA201" s="28"/>
      <c r="GB201" s="29"/>
      <c r="GC201" s="29"/>
      <c r="GD201" s="29"/>
      <c r="GE201" s="28"/>
      <c r="GF201" s="29"/>
      <c r="GG201" s="29">
        <f>GG202+GG203+GG205</f>
        <v>0</v>
      </c>
      <c r="GH201" s="29">
        <f>GH202+GH203+GH205</f>
        <v>0</v>
      </c>
      <c r="GI201" s="28"/>
      <c r="GJ201" s="29"/>
      <c r="GK201" s="29">
        <f>GK202+GK203+GK205</f>
        <v>0</v>
      </c>
      <c r="GL201" s="29">
        <f>GL202+GL203+GL205</f>
        <v>0</v>
      </c>
      <c r="GM201" s="28"/>
      <c r="GN201" s="29"/>
      <c r="GO201" s="29"/>
      <c r="GP201" s="29"/>
      <c r="GQ201" s="28"/>
      <c r="GR201" s="29"/>
      <c r="GS201" s="29">
        <f>GS202+GS203+GS205</f>
        <v>0</v>
      </c>
      <c r="GT201" s="29">
        <f>GT202+GT203+GT205</f>
        <v>0</v>
      </c>
      <c r="GU201" s="28"/>
      <c r="GV201" s="29"/>
      <c r="GW201" s="29">
        <f>GW202+GW203+GW204+GW205</f>
        <v>50269.775000000001</v>
      </c>
      <c r="GX201" s="29">
        <f>GX202+GX203+GX204+GX205</f>
        <v>24013.206920000001</v>
      </c>
      <c r="GY201" s="28">
        <f t="shared" si="278"/>
        <v>47.768677938184524</v>
      </c>
      <c r="GZ201" s="29"/>
      <c r="HA201" s="29">
        <f>HA202+HA203+HA205</f>
        <v>0</v>
      </c>
      <c r="HB201" s="29">
        <f>HB202+HB203+HB205</f>
        <v>0</v>
      </c>
      <c r="HC201" s="28"/>
      <c r="HD201" s="29"/>
      <c r="HE201" s="29">
        <f>HE202+HE203+HE205</f>
        <v>7229.6</v>
      </c>
      <c r="HF201" s="29">
        <f>HF202+HF203+HF205</f>
        <v>0</v>
      </c>
      <c r="HG201" s="28"/>
      <c r="HH201" s="29"/>
      <c r="HI201" s="29">
        <f>HI202+HI203+HI205</f>
        <v>0</v>
      </c>
      <c r="HJ201" s="29">
        <f>HJ202+HJ203+HJ205</f>
        <v>0</v>
      </c>
      <c r="HK201" s="28"/>
      <c r="HL201" s="29"/>
      <c r="HM201" s="29">
        <f>HM202+HM203+HM205</f>
        <v>0</v>
      </c>
      <c r="HN201" s="29">
        <f>HN202+HN203+HN205</f>
        <v>0</v>
      </c>
      <c r="HO201" s="28"/>
      <c r="HP201" s="29"/>
      <c r="HQ201" s="29">
        <f>HQ202+HQ203+HQ205</f>
        <v>6682.2</v>
      </c>
      <c r="HR201" s="29">
        <f>HR202+HR203+HR205</f>
        <v>0</v>
      </c>
      <c r="HS201" s="28"/>
      <c r="HT201" s="29"/>
      <c r="HU201" s="29">
        <f>HU202+HU203+HU205</f>
        <v>2318.4</v>
      </c>
      <c r="HV201" s="29">
        <f>HV202+HV203+HV205</f>
        <v>0</v>
      </c>
      <c r="HW201" s="28"/>
      <c r="HX201" s="29"/>
      <c r="HY201" s="29">
        <f>HY202+HY203+HY205</f>
        <v>0</v>
      </c>
      <c r="HZ201" s="29">
        <f>HZ202+HZ203+HZ205</f>
        <v>0</v>
      </c>
      <c r="IA201" s="28"/>
      <c r="IB201" s="29"/>
      <c r="IC201" s="29">
        <f>IC202+IC203+IC205</f>
        <v>0</v>
      </c>
      <c r="ID201" s="29">
        <f>ID202+ID203+ID205</f>
        <v>0</v>
      </c>
      <c r="IE201" s="28"/>
      <c r="IF201" s="29"/>
      <c r="IG201" s="29">
        <f>IG202+IG203+IG205</f>
        <v>0</v>
      </c>
      <c r="IH201" s="29">
        <f>IH202+IH203+IH205</f>
        <v>0</v>
      </c>
      <c r="II201" s="28"/>
      <c r="IJ201" s="29"/>
      <c r="IK201" s="29">
        <f>IK202+IK203+IK205</f>
        <v>0</v>
      </c>
      <c r="IL201" s="29">
        <f>IL202+IL203+IL205</f>
        <v>0</v>
      </c>
      <c r="IM201" s="28"/>
      <c r="IN201" s="29"/>
      <c r="IO201" s="29">
        <f>IO202+IO203+IO205</f>
        <v>0</v>
      </c>
      <c r="IP201" s="29">
        <f>IP202+IP203+IP205</f>
        <v>0</v>
      </c>
      <c r="IQ201" s="28"/>
      <c r="IR201" s="29"/>
      <c r="IS201" s="29">
        <f>IS202+IS203+IS205</f>
        <v>0</v>
      </c>
      <c r="IT201" s="29">
        <f>IT202+IT203+IT205</f>
        <v>0</v>
      </c>
      <c r="IU201" s="28"/>
      <c r="IV201" s="29"/>
      <c r="IW201" s="29">
        <f>IW202+IW203+IW205</f>
        <v>0</v>
      </c>
      <c r="IX201" s="29">
        <f>IX202+IX203+IX205</f>
        <v>0</v>
      </c>
      <c r="IY201" s="28"/>
      <c r="IZ201" s="29"/>
      <c r="JA201" s="29">
        <f>JA202+JA203+JA205</f>
        <v>0</v>
      </c>
      <c r="JB201" s="29">
        <f>JB202+JB203+JB205</f>
        <v>0</v>
      </c>
      <c r="JC201" s="28"/>
      <c r="JD201" s="29"/>
      <c r="JE201" s="29">
        <f>JE202+JE203+JE205</f>
        <v>416.7</v>
      </c>
      <c r="JF201" s="29">
        <f>JF202+JF203+JF205</f>
        <v>196.59256999999999</v>
      </c>
      <c r="JG201" s="28">
        <f t="shared" ref="JG201:JG202" si="325">JF201/JE201*100</f>
        <v>47.178442524598033</v>
      </c>
      <c r="JH201" s="29"/>
      <c r="JI201" s="29">
        <f>JI202+JI203+JI205</f>
        <v>0</v>
      </c>
      <c r="JJ201" s="29">
        <f>JJ202+JJ203+JJ205</f>
        <v>0</v>
      </c>
      <c r="JK201" s="28"/>
      <c r="JL201" s="29"/>
      <c r="JM201" s="29">
        <f>JM202+JM203+JM205</f>
        <v>0</v>
      </c>
      <c r="JN201" s="29">
        <f>JN202+JN203+JN205</f>
        <v>0</v>
      </c>
      <c r="JO201" s="28"/>
      <c r="JP201" s="29"/>
      <c r="JQ201" s="29">
        <f>JQ202+JQ203+JQ205</f>
        <v>0</v>
      </c>
      <c r="JR201" s="29">
        <f>JR202+JR203+JR205</f>
        <v>0</v>
      </c>
      <c r="JS201" s="28"/>
      <c r="JT201" s="29"/>
      <c r="JU201" s="29">
        <f>JU202+JU203+JU205</f>
        <v>0</v>
      </c>
      <c r="JV201" s="29">
        <f>JV202+JV203+JV205</f>
        <v>0</v>
      </c>
      <c r="JW201" s="28"/>
      <c r="JX201" s="29"/>
      <c r="JY201" s="29">
        <f>JY202+JY203+JY205</f>
        <v>0</v>
      </c>
      <c r="JZ201" s="29">
        <f>JZ202+JZ203+JZ205</f>
        <v>0</v>
      </c>
      <c r="KA201" s="28"/>
      <c r="KB201" s="29"/>
      <c r="KC201" s="29">
        <f>KC202+KC203+KC205</f>
        <v>260.3</v>
      </c>
      <c r="KD201" s="29">
        <f>KD202+KD203+KD205</f>
        <v>0</v>
      </c>
      <c r="KE201" s="28"/>
      <c r="KF201" s="29"/>
      <c r="KG201" s="29"/>
      <c r="KH201" s="29"/>
      <c r="KI201" s="28"/>
      <c r="KJ201" s="29"/>
      <c r="KK201" s="29">
        <f>KK202+KK203+KK205</f>
        <v>0</v>
      </c>
      <c r="KL201" s="29">
        <f>KL202+KL203+KL205</f>
        <v>0</v>
      </c>
      <c r="KM201" s="28"/>
      <c r="KN201" s="29"/>
      <c r="KO201" s="29">
        <f>KO202+KO203+KO205</f>
        <v>3500</v>
      </c>
      <c r="KP201" s="29">
        <f>KP202+KP203+KP205</f>
        <v>0</v>
      </c>
      <c r="KQ201" s="28"/>
      <c r="KR201" s="29"/>
      <c r="KS201" s="29">
        <f>KS202+KS203+KS205</f>
        <v>0</v>
      </c>
      <c r="KT201" s="29">
        <f>KT202+KT203+KT205</f>
        <v>0</v>
      </c>
      <c r="KU201" s="28"/>
      <c r="KV201" s="29"/>
      <c r="KW201" s="29">
        <f>KW202+KW203+KW205</f>
        <v>29.931999999999999</v>
      </c>
      <c r="KX201" s="29">
        <f>KX202+KX203+KX205</f>
        <v>29.931999999999999</v>
      </c>
      <c r="KY201" s="28">
        <f t="shared" ref="KY201:KY202" si="326">KX201/KW201*100</f>
        <v>100</v>
      </c>
      <c r="KZ201" s="29"/>
      <c r="LA201" s="29">
        <f>LA202+LA203+LA205</f>
        <v>234</v>
      </c>
      <c r="LB201" s="29">
        <f>LB202+LB203+LB205</f>
        <v>234</v>
      </c>
      <c r="LC201" s="28">
        <f t="shared" si="237"/>
        <v>100</v>
      </c>
      <c r="LD201" s="29"/>
      <c r="LE201" s="29"/>
      <c r="LF201" s="29"/>
      <c r="LG201" s="28"/>
      <c r="LH201" s="29"/>
      <c r="LI201" s="29">
        <f>LI202+LI203+LI205</f>
        <v>0</v>
      </c>
      <c r="LJ201" s="29">
        <f>LJ202+LJ203+LJ205</f>
        <v>0</v>
      </c>
      <c r="LK201" s="28"/>
      <c r="LL201" s="29"/>
      <c r="LM201" s="29">
        <f>LM202+LM203+LM205</f>
        <v>0</v>
      </c>
      <c r="LN201" s="29">
        <f>LN202+LN203+LN205</f>
        <v>0</v>
      </c>
      <c r="LO201" s="28"/>
      <c r="LP201" s="29"/>
      <c r="LQ201" s="29">
        <f>LQ202+LQ203+LQ205</f>
        <v>0</v>
      </c>
      <c r="LR201" s="29">
        <f>LR202+LR203+LR205</f>
        <v>0</v>
      </c>
      <c r="LS201" s="28"/>
      <c r="LT201" s="29"/>
      <c r="LU201" s="29">
        <f>LU202+LU203+LU205</f>
        <v>0</v>
      </c>
      <c r="LV201" s="29">
        <f>LV202+LV203+LV205</f>
        <v>0</v>
      </c>
      <c r="LW201" s="28"/>
      <c r="LX201" s="29"/>
      <c r="LY201" s="29">
        <f>LY202+LY203+LY205</f>
        <v>0</v>
      </c>
      <c r="LZ201" s="29">
        <f>LZ202+LZ203+LZ205</f>
        <v>0</v>
      </c>
      <c r="MA201" s="28"/>
    </row>
    <row r="202" spans="1:339" ht="31.5" x14ac:dyDescent="0.25">
      <c r="A202" s="22" t="s">
        <v>223</v>
      </c>
      <c r="B202" s="30">
        <f t="shared" si="238"/>
        <v>12885.080000000002</v>
      </c>
      <c r="C202" s="30">
        <f t="shared" si="229"/>
        <v>36078.412000000011</v>
      </c>
      <c r="D202" s="30">
        <f t="shared" si="248"/>
        <v>35684.48000000001</v>
      </c>
      <c r="E202" s="30">
        <f t="shared" si="239"/>
        <v>393.93200000000002</v>
      </c>
      <c r="F202" s="30">
        <f t="shared" si="230"/>
        <v>20742.361219999999</v>
      </c>
      <c r="G202" s="27">
        <f t="shared" si="321"/>
        <v>57.492445122030297</v>
      </c>
      <c r="H202" s="27">
        <v>5986.58</v>
      </c>
      <c r="I202" s="27">
        <v>5986.58</v>
      </c>
      <c r="J202" s="27">
        <v>5986.5708500000001</v>
      </c>
      <c r="K202" s="27">
        <f>J202/I202*100</f>
        <v>99.999847158143723</v>
      </c>
      <c r="L202" s="27">
        <v>1260.3</v>
      </c>
      <c r="M202" s="27">
        <v>1260.3</v>
      </c>
      <c r="N202" s="27">
        <v>1260.3</v>
      </c>
      <c r="O202" s="26">
        <f>N202/M202*100</f>
        <v>100</v>
      </c>
      <c r="P202" s="27">
        <v>435</v>
      </c>
      <c r="Q202" s="252">
        <v>435</v>
      </c>
      <c r="R202" s="252">
        <v>284.75109000000003</v>
      </c>
      <c r="S202" s="26">
        <f>R202/Q202*100</f>
        <v>65.460020689655181</v>
      </c>
      <c r="T202" s="144">
        <v>1857</v>
      </c>
      <c r="U202" s="290">
        <v>1857</v>
      </c>
      <c r="V202" s="290">
        <v>1289.8403500000002</v>
      </c>
      <c r="W202" s="26">
        <f>V202/U202*100</f>
        <v>69.458284868066784</v>
      </c>
      <c r="X202" s="292">
        <v>736</v>
      </c>
      <c r="Y202" s="324">
        <v>736</v>
      </c>
      <c r="Z202" s="324">
        <v>558.81381999999996</v>
      </c>
      <c r="AA202" s="26">
        <f>Z202/Y202*100</f>
        <v>75.92579076086956</v>
      </c>
      <c r="AB202" s="163"/>
      <c r="AC202" s="163"/>
      <c r="AD202" s="163"/>
      <c r="AE202" s="26"/>
      <c r="AF202" s="26"/>
      <c r="AG202" s="27"/>
      <c r="AH202" s="27"/>
      <c r="AI202" s="26"/>
      <c r="AJ202" s="27"/>
      <c r="AK202" s="27"/>
      <c r="AL202" s="27"/>
      <c r="AM202" s="26"/>
      <c r="AN202" s="326"/>
      <c r="AO202" s="326">
        <v>2000</v>
      </c>
      <c r="AP202" s="326">
        <v>1970.50017</v>
      </c>
      <c r="AQ202" s="26">
        <f>AP202/AO202*100</f>
        <v>98.525008499999998</v>
      </c>
      <c r="AR202" s="26"/>
      <c r="AS202" s="326"/>
      <c r="AT202" s="326"/>
      <c r="AU202" s="26"/>
      <c r="AV202" s="26"/>
      <c r="AW202" s="326"/>
      <c r="AX202" s="326"/>
      <c r="AY202" s="26"/>
      <c r="AZ202" s="26"/>
      <c r="BA202" s="326"/>
      <c r="BB202" s="167"/>
      <c r="BC202" s="26"/>
      <c r="BD202" s="26"/>
      <c r="BE202" s="326"/>
      <c r="BF202" s="326"/>
      <c r="BG202" s="26"/>
      <c r="BH202" s="326"/>
      <c r="BI202" s="326"/>
      <c r="BJ202" s="326"/>
      <c r="BK202" s="26"/>
      <c r="BL202" s="326">
        <v>1360.2</v>
      </c>
      <c r="BM202" s="326">
        <v>1360.2</v>
      </c>
      <c r="BN202" s="326">
        <v>1011.043</v>
      </c>
      <c r="BO202" s="26">
        <f>BN202/BM202*100</f>
        <v>74.330466107925304</v>
      </c>
      <c r="BP202" s="26"/>
      <c r="BQ202" s="326"/>
      <c r="BR202" s="326"/>
      <c r="BS202" s="26"/>
      <c r="BT202" s="26"/>
      <c r="BU202" s="326"/>
      <c r="BV202" s="326"/>
      <c r="BW202" s="26"/>
      <c r="BX202" s="26"/>
      <c r="BY202" s="326"/>
      <c r="BZ202" s="326"/>
      <c r="CA202" s="26"/>
      <c r="CB202" s="26"/>
      <c r="CC202" s="326"/>
      <c r="CD202" s="326"/>
      <c r="CE202" s="26"/>
      <c r="CF202" s="26"/>
      <c r="CG202" s="326"/>
      <c r="CH202" s="326"/>
      <c r="CI202" s="26"/>
      <c r="CJ202" s="163"/>
      <c r="CK202" s="163"/>
      <c r="CL202" s="163"/>
      <c r="CM202" s="26"/>
      <c r="CN202" s="26"/>
      <c r="CO202" s="326"/>
      <c r="CP202" s="326"/>
      <c r="CQ202" s="26"/>
      <c r="CR202" s="26"/>
      <c r="CS202" s="326"/>
      <c r="CT202" s="326"/>
      <c r="CU202" s="326"/>
      <c r="CV202" s="326"/>
      <c r="CW202" s="326"/>
      <c r="CX202" s="326"/>
      <c r="CY202" s="26"/>
      <c r="CZ202" s="26"/>
      <c r="DA202" s="326"/>
      <c r="DB202" s="326"/>
      <c r="DC202" s="26"/>
      <c r="DD202" s="26"/>
      <c r="DE202" s="326"/>
      <c r="DF202" s="326">
        <v>0</v>
      </c>
      <c r="DG202" s="26"/>
      <c r="DH202" s="26"/>
      <c r="DI202" s="326"/>
      <c r="DJ202" s="326"/>
      <c r="DK202" s="26"/>
      <c r="DL202" s="26"/>
      <c r="DM202" s="326">
        <v>634.4</v>
      </c>
      <c r="DN202" s="326">
        <v>460.89792</v>
      </c>
      <c r="DO202" s="26">
        <f>DN202/DM202*100</f>
        <v>72.650996216897852</v>
      </c>
      <c r="DP202" s="26"/>
      <c r="DQ202" s="326"/>
      <c r="DR202" s="326"/>
      <c r="DS202" s="26"/>
      <c r="DT202" s="26"/>
      <c r="DU202" s="326"/>
      <c r="DV202" s="326"/>
      <c r="DW202" s="26"/>
      <c r="DX202" s="26"/>
      <c r="DY202" s="326"/>
      <c r="DZ202" s="326"/>
      <c r="EA202" s="26"/>
      <c r="EB202" s="26"/>
      <c r="EC202" s="326"/>
      <c r="ED202" s="326"/>
      <c r="EE202" s="26"/>
      <c r="EF202" s="326">
        <v>1250</v>
      </c>
      <c r="EG202" s="326">
        <v>1250</v>
      </c>
      <c r="EH202" s="326">
        <v>1250</v>
      </c>
      <c r="EI202" s="26">
        <f>EH202/EG202*100</f>
        <v>100</v>
      </c>
      <c r="EJ202" s="326"/>
      <c r="EK202" s="326"/>
      <c r="EL202" s="326">
        <v>0</v>
      </c>
      <c r="EM202" s="26"/>
      <c r="EN202" s="326"/>
      <c r="EO202" s="326"/>
      <c r="EP202" s="326">
        <v>0</v>
      </c>
      <c r="EQ202" s="26"/>
      <c r="ER202" s="26"/>
      <c r="ES202" s="326"/>
      <c r="ET202" s="326"/>
      <c r="EU202" s="26"/>
      <c r="EV202" s="26"/>
      <c r="EW202" s="326"/>
      <c r="EX202" s="326"/>
      <c r="EY202" s="26"/>
      <c r="EZ202" s="26"/>
      <c r="FA202" s="326">
        <v>4554</v>
      </c>
      <c r="FB202" s="326">
        <v>4554</v>
      </c>
      <c r="FC202" s="26">
        <f>FB202/FA202*100</f>
        <v>100</v>
      </c>
      <c r="FD202" s="26"/>
      <c r="FE202" s="326"/>
      <c r="FF202" s="326"/>
      <c r="FG202" s="26"/>
      <c r="FH202" s="326"/>
      <c r="FI202" s="326">
        <v>2433.4</v>
      </c>
      <c r="FJ202" s="326">
        <v>1525.1194499999999</v>
      </c>
      <c r="FK202" s="26">
        <f>FJ202/FI202*100</f>
        <v>62.674424673296613</v>
      </c>
      <c r="FL202" s="326"/>
      <c r="FM202" s="326"/>
      <c r="FN202" s="326">
        <v>0</v>
      </c>
      <c r="FO202" s="26"/>
      <c r="FP202" s="326"/>
      <c r="FQ202" s="326"/>
      <c r="FR202" s="326"/>
      <c r="FS202" s="26"/>
      <c r="FT202" s="326"/>
      <c r="FU202" s="326">
        <v>130</v>
      </c>
      <c r="FV202" s="326">
        <v>130</v>
      </c>
      <c r="FW202" s="26">
        <f t="shared" si="234"/>
        <v>100</v>
      </c>
      <c r="FX202" s="326"/>
      <c r="FY202" s="326"/>
      <c r="FZ202" s="326"/>
      <c r="GA202" s="26"/>
      <c r="GB202" s="326"/>
      <c r="GC202" s="326"/>
      <c r="GD202" s="326"/>
      <c r="GE202" s="26"/>
      <c r="GF202" s="326"/>
      <c r="GG202" s="326"/>
      <c r="GH202" s="326"/>
      <c r="GI202" s="26"/>
      <c r="GJ202" s="326"/>
      <c r="GK202" s="326"/>
      <c r="GL202" s="326"/>
      <c r="GM202" s="26"/>
      <c r="GN202" s="326"/>
      <c r="GO202" s="326"/>
      <c r="GP202" s="326"/>
      <c r="GQ202" s="26"/>
      <c r="GR202" s="326"/>
      <c r="GS202" s="326"/>
      <c r="GT202" s="326"/>
      <c r="GU202" s="26"/>
      <c r="GV202" s="326"/>
      <c r="GW202" s="326"/>
      <c r="GX202" s="326"/>
      <c r="GY202" s="26"/>
      <c r="GZ202" s="326"/>
      <c r="HA202" s="326"/>
      <c r="HB202" s="326"/>
      <c r="HC202" s="26"/>
      <c r="HD202" s="326"/>
      <c r="HE202" s="326"/>
      <c r="HF202" s="326"/>
      <c r="HG202" s="26"/>
      <c r="HH202" s="326"/>
      <c r="HI202" s="326"/>
      <c r="HJ202" s="326"/>
      <c r="HK202" s="26"/>
      <c r="HL202" s="326"/>
      <c r="HM202" s="326"/>
      <c r="HN202" s="326"/>
      <c r="HO202" s="26"/>
      <c r="HP202" s="326"/>
      <c r="HQ202" s="326">
        <v>6682.2</v>
      </c>
      <c r="HR202" s="326"/>
      <c r="HS202" s="26"/>
      <c r="HT202" s="326"/>
      <c r="HU202" s="326">
        <v>2318.4</v>
      </c>
      <c r="HV202" s="326"/>
      <c r="HW202" s="26"/>
      <c r="HX202" s="326"/>
      <c r="HY202" s="326"/>
      <c r="HZ202" s="326"/>
      <c r="IA202" s="26"/>
      <c r="IB202" s="326"/>
      <c r="IC202" s="326"/>
      <c r="ID202" s="326"/>
      <c r="IE202" s="26"/>
      <c r="IF202" s="326"/>
      <c r="IG202" s="326"/>
      <c r="IH202" s="326"/>
      <c r="II202" s="26"/>
      <c r="IJ202" s="326"/>
      <c r="IK202" s="326"/>
      <c r="IL202" s="326"/>
      <c r="IM202" s="26"/>
      <c r="IN202" s="326"/>
      <c r="IO202" s="326"/>
      <c r="IP202" s="326"/>
      <c r="IQ202" s="26"/>
      <c r="IR202" s="326"/>
      <c r="IS202" s="326"/>
      <c r="IT202" s="326"/>
      <c r="IU202" s="26"/>
      <c r="IV202" s="326"/>
      <c r="IW202" s="326"/>
      <c r="IX202" s="326"/>
      <c r="IY202" s="26"/>
      <c r="IZ202" s="326"/>
      <c r="JA202" s="326"/>
      <c r="JB202" s="326"/>
      <c r="JC202" s="26"/>
      <c r="JD202" s="326"/>
      <c r="JE202" s="326">
        <v>416.7</v>
      </c>
      <c r="JF202" s="326">
        <v>196.59256999999999</v>
      </c>
      <c r="JG202" s="26">
        <f t="shared" si="325"/>
        <v>47.178442524598033</v>
      </c>
      <c r="JH202" s="326"/>
      <c r="JI202" s="326"/>
      <c r="JJ202" s="326"/>
      <c r="JK202" s="26"/>
      <c r="JL202" s="326"/>
      <c r="JM202" s="326"/>
      <c r="JN202" s="326"/>
      <c r="JO202" s="26"/>
      <c r="JP202" s="326"/>
      <c r="JQ202" s="326"/>
      <c r="JR202" s="326"/>
      <c r="JS202" s="26"/>
      <c r="JT202" s="326"/>
      <c r="JU202" s="326"/>
      <c r="JV202" s="326"/>
      <c r="JW202" s="26"/>
      <c r="JX202" s="326"/>
      <c r="JY202" s="326"/>
      <c r="JZ202" s="326"/>
      <c r="KA202" s="26"/>
      <c r="KB202" s="326"/>
      <c r="KC202" s="326">
        <v>260.3</v>
      </c>
      <c r="KD202" s="326"/>
      <c r="KE202" s="26"/>
      <c r="KF202" s="326"/>
      <c r="KG202" s="326"/>
      <c r="KH202" s="326"/>
      <c r="KI202" s="26"/>
      <c r="KJ202" s="326"/>
      <c r="KK202" s="326"/>
      <c r="KL202" s="326"/>
      <c r="KM202" s="26"/>
      <c r="KN202" s="326"/>
      <c r="KO202" s="326">
        <v>3500</v>
      </c>
      <c r="KP202" s="326"/>
      <c r="KQ202" s="26"/>
      <c r="KR202" s="326"/>
      <c r="KS202" s="326"/>
      <c r="KT202" s="326"/>
      <c r="KU202" s="26"/>
      <c r="KV202" s="326"/>
      <c r="KW202" s="326">
        <v>29.931999999999999</v>
      </c>
      <c r="KX202" s="326">
        <v>29.931999999999999</v>
      </c>
      <c r="KY202" s="26">
        <f t="shared" si="326"/>
        <v>100</v>
      </c>
      <c r="KZ202" s="326"/>
      <c r="LA202" s="326">
        <v>234</v>
      </c>
      <c r="LB202" s="326">
        <v>234</v>
      </c>
      <c r="LC202" s="26">
        <f t="shared" si="237"/>
        <v>100</v>
      </c>
      <c r="LD202" s="326"/>
      <c r="LE202" s="326"/>
      <c r="LF202" s="326"/>
      <c r="LG202" s="26"/>
      <c r="LH202" s="326"/>
      <c r="LI202" s="326"/>
      <c r="LJ202" s="326"/>
      <c r="LK202" s="26"/>
      <c r="LL202" s="326"/>
      <c r="LM202" s="326"/>
      <c r="LN202" s="326"/>
      <c r="LO202" s="26"/>
      <c r="LP202" s="326"/>
      <c r="LQ202" s="326"/>
      <c r="LR202" s="326"/>
      <c r="LS202" s="26"/>
      <c r="LT202" s="326"/>
      <c r="LU202" s="326"/>
      <c r="LV202" s="326"/>
      <c r="LW202" s="26"/>
      <c r="LX202" s="326"/>
      <c r="LY202" s="326"/>
      <c r="LZ202" s="326"/>
      <c r="MA202" s="26"/>
    </row>
    <row r="203" spans="1:339" ht="15.75" x14ac:dyDescent="0.25">
      <c r="A203" s="22" t="s">
        <v>275</v>
      </c>
      <c r="B203" s="30">
        <f t="shared" si="238"/>
        <v>0</v>
      </c>
      <c r="C203" s="30">
        <f t="shared" ref="C203:C218" si="327">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IG203+IK203+IO203+IS203+IW203+JA203+JE203+JI203+JM203+JQ203+JU203+JY203+KC203+KG203+KK203+KO203+KS203+KW203+LA203+LE203+LI203+LM203+LQ203+LU203+LY203</f>
        <v>70746.40754</v>
      </c>
      <c r="D203" s="30">
        <f t="shared" si="248"/>
        <v>70746.40754</v>
      </c>
      <c r="E203" s="30">
        <f t="shared" si="239"/>
        <v>0</v>
      </c>
      <c r="F203" s="30">
        <f t="shared" ref="F203:F219" si="328">J203+N203+R203+V203+Z203+AD203+AH203+AL203+AP203+AT203+AX203+BB203+BF203+BJ203+BN203+BR203+BV203+BZ203+CD203+CH203+CL203+CP203+CT203+CX203+DB203+DF203+DJ203+DN203+DR203+DV203+DZ203+ED203+EH203+EL203+EP203+ET203+EX203+FB203+FF203+FJ203+FN203+FR203+FV203+FZ203+GD203+GH203+GL203+GP203+GT203+GX203+HB203+HF203+HJ203+HN203+HR203+HV203+HZ203+ID203+IH203+IL203+IP203+IT203+IX203+JB203+JF203+JJ203+JN203+JR203+JV203+JZ203+KD203+KH203+KL203+KP203+KT203+KX203+LB203+LF203+LJ203+LN203+LR203+LV203+LZ203</f>
        <v>43909.967049999999</v>
      </c>
      <c r="G203" s="27">
        <f t="shared" si="321"/>
        <v>62.066709217953317</v>
      </c>
      <c r="H203" s="30"/>
      <c r="I203" s="30"/>
      <c r="J203" s="30"/>
      <c r="K203" s="27"/>
      <c r="L203" s="30"/>
      <c r="M203" s="30"/>
      <c r="N203" s="30"/>
      <c r="O203" s="111"/>
      <c r="P203" s="30"/>
      <c r="Q203" s="30"/>
      <c r="R203" s="111"/>
      <c r="S203" s="26"/>
      <c r="T203" s="30"/>
      <c r="U203" s="30"/>
      <c r="V203" s="30"/>
      <c r="W203" s="26"/>
      <c r="X203" s="30"/>
      <c r="Y203" s="30"/>
      <c r="Z203" s="30"/>
      <c r="AA203" s="26"/>
      <c r="AB203" s="30"/>
      <c r="AC203" s="30"/>
      <c r="AD203" s="30"/>
      <c r="AE203" s="26"/>
      <c r="AF203" s="26"/>
      <c r="AG203" s="30"/>
      <c r="AH203" s="30"/>
      <c r="AI203" s="111"/>
      <c r="AJ203" s="30"/>
      <c r="AK203" s="30"/>
      <c r="AL203" s="111"/>
      <c r="AM203" s="111"/>
      <c r="AN203" s="30"/>
      <c r="AO203" s="30"/>
      <c r="AP203" s="30"/>
      <c r="AQ203" s="26"/>
      <c r="AR203" s="26"/>
      <c r="AS203" s="30"/>
      <c r="AT203" s="81"/>
      <c r="AU203" s="26"/>
      <c r="AV203" s="26"/>
      <c r="AW203" s="30"/>
      <c r="AX203" s="81"/>
      <c r="AY203" s="26"/>
      <c r="AZ203" s="26"/>
      <c r="BA203" s="30"/>
      <c r="BB203" s="81"/>
      <c r="BC203" s="26"/>
      <c r="BD203" s="26"/>
      <c r="BE203" s="30"/>
      <c r="BF203" s="81"/>
      <c r="BG203" s="26"/>
      <c r="BH203" s="30"/>
      <c r="BI203" s="30"/>
      <c r="BJ203" s="81"/>
      <c r="BK203" s="26"/>
      <c r="BL203" s="30"/>
      <c r="BM203" s="30"/>
      <c r="BN203" s="30"/>
      <c r="BO203" s="26"/>
      <c r="BP203" s="26"/>
      <c r="BQ203" s="30"/>
      <c r="BR203" s="81"/>
      <c r="BS203" s="26"/>
      <c r="BT203" s="26"/>
      <c r="BU203" s="30"/>
      <c r="BV203" s="81"/>
      <c r="BW203" s="26"/>
      <c r="BX203" s="26"/>
      <c r="BY203" s="30"/>
      <c r="BZ203" s="81"/>
      <c r="CA203" s="26"/>
      <c r="CB203" s="26"/>
      <c r="CC203" s="30"/>
      <c r="CD203" s="81"/>
      <c r="CE203" s="26"/>
      <c r="CF203" s="26"/>
      <c r="CG203" s="30"/>
      <c r="CH203" s="81"/>
      <c r="CI203" s="26"/>
      <c r="CJ203" s="30"/>
      <c r="CK203" s="30"/>
      <c r="CL203" s="81"/>
      <c r="CM203" s="26"/>
      <c r="CN203" s="26"/>
      <c r="CO203" s="30"/>
      <c r="CP203" s="81"/>
      <c r="CQ203" s="26"/>
      <c r="CR203" s="26"/>
      <c r="CS203" s="30"/>
      <c r="CT203" s="30"/>
      <c r="CU203" s="326"/>
      <c r="CV203" s="326"/>
      <c r="CW203" s="30"/>
      <c r="CX203" s="81"/>
      <c r="CY203" s="26"/>
      <c r="CZ203" s="26"/>
      <c r="DA203" s="30"/>
      <c r="DB203" s="81"/>
      <c r="DC203" s="26"/>
      <c r="DD203" s="26"/>
      <c r="DE203" s="30"/>
      <c r="DF203" s="81"/>
      <c r="DG203" s="26"/>
      <c r="DH203" s="26"/>
      <c r="DI203" s="30"/>
      <c r="DJ203" s="81"/>
      <c r="DK203" s="26"/>
      <c r="DL203" s="26"/>
      <c r="DM203" s="30"/>
      <c r="DN203" s="30"/>
      <c r="DO203" s="26"/>
      <c r="DP203" s="26"/>
      <c r="DQ203" s="30"/>
      <c r="DR203" s="30"/>
      <c r="DS203" s="26"/>
      <c r="DT203" s="26"/>
      <c r="DU203" s="30"/>
      <c r="DV203" s="30"/>
      <c r="DW203" s="26"/>
      <c r="DX203" s="26"/>
      <c r="DY203" s="30"/>
      <c r="DZ203" s="30"/>
      <c r="EA203" s="26"/>
      <c r="EB203" s="26"/>
      <c r="EC203" s="30"/>
      <c r="ED203" s="30"/>
      <c r="EE203" s="26"/>
      <c r="EF203" s="30"/>
      <c r="EG203" s="30"/>
      <c r="EH203" s="30"/>
      <c r="EI203" s="26"/>
      <c r="EJ203" s="30"/>
      <c r="EK203" s="30"/>
      <c r="EL203" s="30"/>
      <c r="EM203" s="26"/>
      <c r="EN203" s="30"/>
      <c r="EO203" s="30"/>
      <c r="EP203" s="30"/>
      <c r="EQ203" s="26"/>
      <c r="ER203" s="26"/>
      <c r="ES203" s="30"/>
      <c r="ET203" s="81"/>
      <c r="EU203" s="26"/>
      <c r="EV203" s="26"/>
      <c r="EW203" s="30"/>
      <c r="EX203" s="81"/>
      <c r="EY203" s="26"/>
      <c r="EZ203" s="26"/>
      <c r="FA203" s="30"/>
      <c r="FB203" s="30"/>
      <c r="FC203" s="26"/>
      <c r="FD203" s="26"/>
      <c r="FE203" s="30"/>
      <c r="FF203" s="81"/>
      <c r="FG203" s="26"/>
      <c r="FH203" s="30"/>
      <c r="FI203" s="30"/>
      <c r="FJ203" s="30"/>
      <c r="FK203" s="26"/>
      <c r="FL203" s="30"/>
      <c r="FM203" s="30">
        <v>20000</v>
      </c>
      <c r="FN203" s="30">
        <v>19896.760129999999</v>
      </c>
      <c r="FO203" s="26">
        <f>FN203/FM203*100</f>
        <v>99.483800649999992</v>
      </c>
      <c r="FP203" s="30"/>
      <c r="FQ203" s="30"/>
      <c r="FR203" s="30"/>
      <c r="FS203" s="26"/>
      <c r="FT203" s="30"/>
      <c r="FU203" s="30"/>
      <c r="FV203" s="30"/>
      <c r="FW203" s="26"/>
      <c r="FX203" s="30"/>
      <c r="FY203" s="30"/>
      <c r="FZ203" s="30"/>
      <c r="GA203" s="26"/>
      <c r="GB203" s="30"/>
      <c r="GC203" s="30"/>
      <c r="GD203" s="30"/>
      <c r="GE203" s="26"/>
      <c r="GF203" s="30"/>
      <c r="GG203" s="30"/>
      <c r="GH203" s="30"/>
      <c r="GI203" s="26"/>
      <c r="GJ203" s="30"/>
      <c r="GK203" s="30"/>
      <c r="GL203" s="30"/>
      <c r="GM203" s="26"/>
      <c r="GN203" s="30"/>
      <c r="GO203" s="30"/>
      <c r="GP203" s="30"/>
      <c r="GQ203" s="26"/>
      <c r="GR203" s="30"/>
      <c r="GS203" s="30"/>
      <c r="GT203" s="30"/>
      <c r="GU203" s="26"/>
      <c r="GV203" s="30"/>
      <c r="GW203" s="30">
        <v>43516.807540000002</v>
      </c>
      <c r="GX203" s="30">
        <v>24013.206920000001</v>
      </c>
      <c r="GY203" s="26">
        <f t="shared" si="278"/>
        <v>55.181453506044576</v>
      </c>
      <c r="GZ203" s="30"/>
      <c r="HA203" s="30"/>
      <c r="HB203" s="30"/>
      <c r="HC203" s="26"/>
      <c r="HD203" s="30"/>
      <c r="HE203" s="331">
        <v>7229.6</v>
      </c>
      <c r="HF203" s="30"/>
      <c r="HG203" s="26"/>
      <c r="HH203" s="30"/>
      <c r="HI203" s="30"/>
      <c r="HJ203" s="30"/>
      <c r="HK203" s="26"/>
      <c r="HL203" s="30"/>
      <c r="HM203" s="30"/>
      <c r="HN203" s="30"/>
      <c r="HO203" s="26"/>
      <c r="HP203" s="30"/>
      <c r="HQ203" s="30"/>
      <c r="HR203" s="30"/>
      <c r="HS203" s="26"/>
      <c r="HT203" s="30"/>
      <c r="HU203" s="30"/>
      <c r="HV203" s="30"/>
      <c r="HW203" s="26"/>
      <c r="HX203" s="30"/>
      <c r="HY203" s="30"/>
      <c r="HZ203" s="30"/>
      <c r="IA203" s="26"/>
      <c r="IB203" s="30"/>
      <c r="IC203" s="30"/>
      <c r="ID203" s="30"/>
      <c r="IE203" s="26"/>
      <c r="IF203" s="30"/>
      <c r="IG203" s="30"/>
      <c r="IH203" s="30"/>
      <c r="II203" s="26"/>
      <c r="IJ203" s="30"/>
      <c r="IK203" s="30"/>
      <c r="IL203" s="30"/>
      <c r="IM203" s="26"/>
      <c r="IN203" s="30"/>
      <c r="IO203" s="30"/>
      <c r="IP203" s="30"/>
      <c r="IQ203" s="26"/>
      <c r="IR203" s="30"/>
      <c r="IS203" s="30"/>
      <c r="IT203" s="30"/>
      <c r="IU203" s="26"/>
      <c r="IV203" s="30"/>
      <c r="IW203" s="30"/>
      <c r="IX203" s="30"/>
      <c r="IY203" s="26"/>
      <c r="IZ203" s="30"/>
      <c r="JA203" s="30"/>
      <c r="JB203" s="30"/>
      <c r="JC203" s="26"/>
      <c r="JD203" s="30"/>
      <c r="JE203" s="30"/>
      <c r="JF203" s="30"/>
      <c r="JG203" s="26"/>
      <c r="JH203" s="30"/>
      <c r="JI203" s="30"/>
      <c r="JJ203" s="30"/>
      <c r="JK203" s="26"/>
      <c r="JL203" s="30"/>
      <c r="JM203" s="30"/>
      <c r="JN203" s="30"/>
      <c r="JO203" s="26"/>
      <c r="JP203" s="30"/>
      <c r="JQ203" s="30"/>
      <c r="JR203" s="30"/>
      <c r="JS203" s="26"/>
      <c r="JT203" s="30"/>
      <c r="JU203" s="30"/>
      <c r="JV203" s="30"/>
      <c r="JW203" s="26"/>
      <c r="JX203" s="30"/>
      <c r="JY203" s="30"/>
      <c r="JZ203" s="30"/>
      <c r="KA203" s="26"/>
      <c r="KB203" s="30"/>
      <c r="KC203" s="30"/>
      <c r="KD203" s="30"/>
      <c r="KE203" s="26"/>
      <c r="KF203" s="30"/>
      <c r="KG203" s="30"/>
      <c r="KH203" s="30"/>
      <c r="KI203" s="26"/>
      <c r="KJ203" s="30"/>
      <c r="KK203" s="30"/>
      <c r="KL203" s="30"/>
      <c r="KM203" s="26"/>
      <c r="KN203" s="30"/>
      <c r="KO203" s="30"/>
      <c r="KP203" s="30"/>
      <c r="KQ203" s="26"/>
      <c r="KR203" s="30"/>
      <c r="KS203" s="30"/>
      <c r="KT203" s="30"/>
      <c r="KU203" s="26"/>
      <c r="KV203" s="30"/>
      <c r="KW203" s="30"/>
      <c r="KX203" s="30"/>
      <c r="KY203" s="26"/>
      <c r="KZ203" s="30"/>
      <c r="LA203" s="30"/>
      <c r="LB203" s="30"/>
      <c r="LC203" s="26"/>
      <c r="LD203" s="30"/>
      <c r="LE203" s="30"/>
      <c r="LF203" s="30"/>
      <c r="LG203" s="26"/>
      <c r="LH203" s="30"/>
      <c r="LI203" s="30"/>
      <c r="LJ203" s="30"/>
      <c r="LK203" s="26"/>
      <c r="LL203" s="30"/>
      <c r="LM203" s="30"/>
      <c r="LN203" s="30"/>
      <c r="LO203" s="26"/>
      <c r="LP203" s="30"/>
      <c r="LQ203" s="30"/>
      <c r="LR203" s="30"/>
      <c r="LS203" s="26"/>
      <c r="LT203" s="30"/>
      <c r="LU203" s="30"/>
      <c r="LV203" s="30"/>
      <c r="LW203" s="26"/>
      <c r="LX203" s="30"/>
      <c r="LY203" s="30"/>
      <c r="LZ203" s="30"/>
      <c r="MA203" s="26"/>
    </row>
    <row r="204" spans="1:339" ht="15.75" x14ac:dyDescent="0.25">
      <c r="A204" s="22" t="s">
        <v>325</v>
      </c>
      <c r="B204" s="30">
        <f t="shared" si="238"/>
        <v>0</v>
      </c>
      <c r="C204" s="30">
        <f t="shared" si="327"/>
        <v>6752.9674599999998</v>
      </c>
      <c r="D204" s="30">
        <f t="shared" si="248"/>
        <v>6752.9674599999998</v>
      </c>
      <c r="E204" s="30">
        <f t="shared" si="239"/>
        <v>0</v>
      </c>
      <c r="F204" s="30">
        <f t="shared" si="328"/>
        <v>0</v>
      </c>
      <c r="G204" s="27">
        <f t="shared" si="321"/>
        <v>0</v>
      </c>
      <c r="H204" s="30"/>
      <c r="I204" s="30"/>
      <c r="J204" s="30"/>
      <c r="K204" s="27"/>
      <c r="L204" s="30"/>
      <c r="M204" s="30"/>
      <c r="N204" s="30"/>
      <c r="O204" s="111"/>
      <c r="P204" s="30"/>
      <c r="Q204" s="30"/>
      <c r="R204" s="111"/>
      <c r="S204" s="26"/>
      <c r="T204" s="30"/>
      <c r="U204" s="30"/>
      <c r="V204" s="30"/>
      <c r="W204" s="26"/>
      <c r="X204" s="30"/>
      <c r="Y204" s="30"/>
      <c r="Z204" s="30"/>
      <c r="AA204" s="26"/>
      <c r="AB204" s="30"/>
      <c r="AC204" s="30"/>
      <c r="AD204" s="30"/>
      <c r="AE204" s="26"/>
      <c r="AF204" s="26"/>
      <c r="AG204" s="30"/>
      <c r="AH204" s="30"/>
      <c r="AI204" s="111"/>
      <c r="AJ204" s="30"/>
      <c r="AK204" s="30"/>
      <c r="AL204" s="111"/>
      <c r="AM204" s="111"/>
      <c r="AN204" s="30"/>
      <c r="AO204" s="30"/>
      <c r="AP204" s="30"/>
      <c r="AQ204" s="26"/>
      <c r="AR204" s="26"/>
      <c r="AS204" s="30"/>
      <c r="AT204" s="81"/>
      <c r="AU204" s="26"/>
      <c r="AV204" s="26"/>
      <c r="AW204" s="30"/>
      <c r="AX204" s="81"/>
      <c r="AY204" s="26"/>
      <c r="AZ204" s="26"/>
      <c r="BA204" s="30"/>
      <c r="BB204" s="81"/>
      <c r="BC204" s="26"/>
      <c r="BD204" s="26"/>
      <c r="BE204" s="30"/>
      <c r="BF204" s="81"/>
      <c r="BG204" s="26"/>
      <c r="BH204" s="30"/>
      <c r="BI204" s="30"/>
      <c r="BJ204" s="81"/>
      <c r="BK204" s="26"/>
      <c r="BL204" s="30"/>
      <c r="BM204" s="30"/>
      <c r="BN204" s="30"/>
      <c r="BO204" s="26"/>
      <c r="BP204" s="26"/>
      <c r="BQ204" s="30"/>
      <c r="BR204" s="81"/>
      <c r="BS204" s="26"/>
      <c r="BT204" s="26"/>
      <c r="BU204" s="30"/>
      <c r="BV204" s="81"/>
      <c r="BW204" s="26"/>
      <c r="BX204" s="26"/>
      <c r="BY204" s="30"/>
      <c r="BZ204" s="81"/>
      <c r="CA204" s="26"/>
      <c r="CB204" s="26"/>
      <c r="CC204" s="30"/>
      <c r="CD204" s="81"/>
      <c r="CE204" s="26"/>
      <c r="CF204" s="26"/>
      <c r="CG204" s="30"/>
      <c r="CH204" s="81"/>
      <c r="CI204" s="26"/>
      <c r="CJ204" s="30"/>
      <c r="CK204" s="30"/>
      <c r="CL204" s="81"/>
      <c r="CM204" s="26"/>
      <c r="CN204" s="26"/>
      <c r="CO204" s="30"/>
      <c r="CP204" s="81"/>
      <c r="CQ204" s="26"/>
      <c r="CR204" s="26"/>
      <c r="CS204" s="30"/>
      <c r="CT204" s="30"/>
      <c r="CU204" s="326"/>
      <c r="CV204" s="326"/>
      <c r="CW204" s="30"/>
      <c r="CX204" s="81"/>
      <c r="CY204" s="26"/>
      <c r="CZ204" s="26"/>
      <c r="DA204" s="30"/>
      <c r="DB204" s="81"/>
      <c r="DC204" s="26"/>
      <c r="DD204" s="26"/>
      <c r="DE204" s="30"/>
      <c r="DF204" s="81"/>
      <c r="DG204" s="26"/>
      <c r="DH204" s="26"/>
      <c r="DI204" s="30"/>
      <c r="DJ204" s="81"/>
      <c r="DK204" s="26"/>
      <c r="DL204" s="26"/>
      <c r="DM204" s="30"/>
      <c r="DN204" s="30"/>
      <c r="DO204" s="26"/>
      <c r="DP204" s="26"/>
      <c r="DQ204" s="30"/>
      <c r="DR204" s="30"/>
      <c r="DS204" s="26"/>
      <c r="DT204" s="26"/>
      <c r="DU204" s="30"/>
      <c r="DV204" s="30"/>
      <c r="DW204" s="26"/>
      <c r="DX204" s="26"/>
      <c r="DY204" s="30"/>
      <c r="DZ204" s="30"/>
      <c r="EA204" s="26"/>
      <c r="EB204" s="26"/>
      <c r="EC204" s="30"/>
      <c r="ED204" s="30"/>
      <c r="EE204" s="26"/>
      <c r="EF204" s="30"/>
      <c r="EG204" s="30"/>
      <c r="EH204" s="30"/>
      <c r="EI204" s="26"/>
      <c r="EJ204" s="30"/>
      <c r="EK204" s="30"/>
      <c r="EL204" s="30"/>
      <c r="EM204" s="26"/>
      <c r="EN204" s="30"/>
      <c r="EO204" s="30"/>
      <c r="EP204" s="30"/>
      <c r="EQ204" s="26"/>
      <c r="ER204" s="26"/>
      <c r="ES204" s="30"/>
      <c r="ET204" s="81"/>
      <c r="EU204" s="26"/>
      <c r="EV204" s="26"/>
      <c r="EW204" s="30"/>
      <c r="EX204" s="81"/>
      <c r="EY204" s="26"/>
      <c r="EZ204" s="26"/>
      <c r="FA204" s="30"/>
      <c r="FB204" s="30"/>
      <c r="FC204" s="26"/>
      <c r="FD204" s="26"/>
      <c r="FE204" s="30"/>
      <c r="FF204" s="81"/>
      <c r="FG204" s="26"/>
      <c r="FH204" s="30"/>
      <c r="FI204" s="30"/>
      <c r="FJ204" s="30"/>
      <c r="FK204" s="26"/>
      <c r="FL204" s="30"/>
      <c r="FM204" s="30"/>
      <c r="FN204" s="30"/>
      <c r="FO204" s="26"/>
      <c r="FP204" s="30"/>
      <c r="FQ204" s="30"/>
      <c r="FR204" s="30"/>
      <c r="FS204" s="26"/>
      <c r="FT204" s="30"/>
      <c r="FU204" s="30"/>
      <c r="FV204" s="30"/>
      <c r="FW204" s="26"/>
      <c r="FX204" s="30"/>
      <c r="FY204" s="30"/>
      <c r="FZ204" s="30"/>
      <c r="GA204" s="26"/>
      <c r="GB204" s="30"/>
      <c r="GC204" s="30"/>
      <c r="GD204" s="30"/>
      <c r="GE204" s="26"/>
      <c r="GF204" s="30"/>
      <c r="GG204" s="30"/>
      <c r="GH204" s="30"/>
      <c r="GI204" s="26"/>
      <c r="GJ204" s="30"/>
      <c r="GK204" s="30"/>
      <c r="GL204" s="30"/>
      <c r="GM204" s="26"/>
      <c r="GN204" s="30"/>
      <c r="GO204" s="30"/>
      <c r="GP204" s="30"/>
      <c r="GQ204" s="26"/>
      <c r="GR204" s="30"/>
      <c r="GS204" s="30"/>
      <c r="GT204" s="30"/>
      <c r="GU204" s="26"/>
      <c r="GV204" s="30"/>
      <c r="GW204" s="30">
        <v>6752.9674599999998</v>
      </c>
      <c r="GX204" s="30"/>
      <c r="GY204" s="26"/>
      <c r="GZ204" s="30"/>
      <c r="HA204" s="30"/>
      <c r="HB204" s="30"/>
      <c r="HC204" s="26"/>
      <c r="HD204" s="30"/>
      <c r="HE204" s="30"/>
      <c r="HF204" s="30"/>
      <c r="HG204" s="26"/>
      <c r="HH204" s="30"/>
      <c r="HI204" s="30"/>
      <c r="HJ204" s="30"/>
      <c r="HK204" s="26"/>
      <c r="HL204" s="30"/>
      <c r="HM204" s="30"/>
      <c r="HN204" s="30"/>
      <c r="HO204" s="26"/>
      <c r="HP204" s="30"/>
      <c r="HQ204" s="30"/>
      <c r="HR204" s="30"/>
      <c r="HS204" s="26"/>
      <c r="HT204" s="30"/>
      <c r="HU204" s="30"/>
      <c r="HV204" s="30"/>
      <c r="HW204" s="26"/>
      <c r="HX204" s="30"/>
      <c r="HY204" s="30"/>
      <c r="HZ204" s="30"/>
      <c r="IA204" s="26"/>
      <c r="IB204" s="30"/>
      <c r="IC204" s="30"/>
      <c r="ID204" s="30"/>
      <c r="IE204" s="26"/>
      <c r="IF204" s="30"/>
      <c r="IG204" s="30"/>
      <c r="IH204" s="30"/>
      <c r="II204" s="26"/>
      <c r="IJ204" s="30"/>
      <c r="IK204" s="30"/>
      <c r="IL204" s="30"/>
      <c r="IM204" s="26"/>
      <c r="IN204" s="30"/>
      <c r="IO204" s="30"/>
      <c r="IP204" s="30"/>
      <c r="IQ204" s="26"/>
      <c r="IR204" s="30"/>
      <c r="IS204" s="30"/>
      <c r="IT204" s="30"/>
      <c r="IU204" s="26"/>
      <c r="IV204" s="30"/>
      <c r="IW204" s="30"/>
      <c r="IX204" s="30"/>
      <c r="IY204" s="26"/>
      <c r="IZ204" s="30"/>
      <c r="JA204" s="30"/>
      <c r="JB204" s="30"/>
      <c r="JC204" s="26"/>
      <c r="JD204" s="30"/>
      <c r="JE204" s="30"/>
      <c r="JF204" s="30"/>
      <c r="JG204" s="26"/>
      <c r="JH204" s="30"/>
      <c r="JI204" s="30"/>
      <c r="JJ204" s="30"/>
      <c r="JK204" s="26"/>
      <c r="JL204" s="30"/>
      <c r="JM204" s="30"/>
      <c r="JN204" s="30"/>
      <c r="JO204" s="26"/>
      <c r="JP204" s="30"/>
      <c r="JQ204" s="30"/>
      <c r="JR204" s="30"/>
      <c r="JS204" s="26"/>
      <c r="JT204" s="30"/>
      <c r="JU204" s="30"/>
      <c r="JV204" s="30"/>
      <c r="JW204" s="26"/>
      <c r="JX204" s="30"/>
      <c r="JY204" s="30"/>
      <c r="JZ204" s="30"/>
      <c r="KA204" s="26"/>
      <c r="KB204" s="30"/>
      <c r="KC204" s="30"/>
      <c r="KD204" s="30"/>
      <c r="KE204" s="26"/>
      <c r="KF204" s="30"/>
      <c r="KG204" s="30"/>
      <c r="KH204" s="30"/>
      <c r="KI204" s="26"/>
      <c r="KJ204" s="30"/>
      <c r="KK204" s="30"/>
      <c r="KL204" s="30"/>
      <c r="KM204" s="26"/>
      <c r="KN204" s="30"/>
      <c r="KO204" s="30"/>
      <c r="KP204" s="30"/>
      <c r="KQ204" s="26"/>
      <c r="KR204" s="30"/>
      <c r="KS204" s="30"/>
      <c r="KT204" s="30"/>
      <c r="KU204" s="26"/>
      <c r="KV204" s="30"/>
      <c r="KW204" s="30"/>
      <c r="KX204" s="30"/>
      <c r="KY204" s="26"/>
      <c r="KZ204" s="30"/>
      <c r="LA204" s="30"/>
      <c r="LB204" s="30"/>
      <c r="LC204" s="26"/>
      <c r="LD204" s="30"/>
      <c r="LE204" s="30"/>
      <c r="LF204" s="30"/>
      <c r="LG204" s="26"/>
      <c r="LH204" s="30"/>
      <c r="LI204" s="30"/>
      <c r="LJ204" s="30"/>
      <c r="LK204" s="26"/>
      <c r="LL204" s="30"/>
      <c r="LM204" s="30"/>
      <c r="LN204" s="30"/>
      <c r="LO204" s="26"/>
      <c r="LP204" s="30"/>
      <c r="LQ204" s="30"/>
      <c r="LR204" s="30"/>
      <c r="LS204" s="26"/>
      <c r="LT204" s="30"/>
      <c r="LU204" s="30"/>
      <c r="LV204" s="30"/>
      <c r="LW204" s="26"/>
      <c r="LX204" s="30"/>
      <c r="LY204" s="30"/>
      <c r="LZ204" s="30"/>
      <c r="MA204" s="26"/>
    </row>
    <row r="205" spans="1:339" ht="15.75" x14ac:dyDescent="0.25">
      <c r="A205" s="22" t="s">
        <v>276</v>
      </c>
      <c r="B205" s="30">
        <f t="shared" si="238"/>
        <v>0</v>
      </c>
      <c r="C205" s="30">
        <f t="shared" si="327"/>
        <v>0</v>
      </c>
      <c r="D205" s="30">
        <f t="shared" si="248"/>
        <v>0</v>
      </c>
      <c r="E205" s="30">
        <f t="shared" si="239"/>
        <v>0</v>
      </c>
      <c r="F205" s="30">
        <f t="shared" si="328"/>
        <v>0</v>
      </c>
      <c r="G205" s="27"/>
      <c r="H205" s="30"/>
      <c r="I205" s="30"/>
      <c r="J205" s="30"/>
      <c r="K205" s="27"/>
      <c r="L205" s="30"/>
      <c r="M205" s="30"/>
      <c r="N205" s="30"/>
      <c r="O205" s="111"/>
      <c r="P205" s="30"/>
      <c r="Q205" s="30"/>
      <c r="R205" s="111"/>
      <c r="S205" s="26"/>
      <c r="T205" s="30"/>
      <c r="U205" s="30"/>
      <c r="V205" s="30"/>
      <c r="W205" s="26"/>
      <c r="X205" s="30"/>
      <c r="Y205" s="30"/>
      <c r="Z205" s="30"/>
      <c r="AA205" s="26"/>
      <c r="AB205" s="30"/>
      <c r="AC205" s="30"/>
      <c r="AD205" s="30"/>
      <c r="AE205" s="26"/>
      <c r="AF205" s="26"/>
      <c r="AG205" s="30"/>
      <c r="AH205" s="30"/>
      <c r="AI205" s="111"/>
      <c r="AJ205" s="30"/>
      <c r="AK205" s="30"/>
      <c r="AL205" s="111"/>
      <c r="AM205" s="111"/>
      <c r="AN205" s="30"/>
      <c r="AO205" s="30"/>
      <c r="AP205" s="30"/>
      <c r="AQ205" s="26"/>
      <c r="AR205" s="26"/>
      <c r="AS205" s="30"/>
      <c r="AT205" s="81"/>
      <c r="AU205" s="26"/>
      <c r="AV205" s="26"/>
      <c r="AW205" s="30"/>
      <c r="AX205" s="81"/>
      <c r="AY205" s="26"/>
      <c r="AZ205" s="26"/>
      <c r="BA205" s="30"/>
      <c r="BB205" s="81"/>
      <c r="BC205" s="26"/>
      <c r="BD205" s="26"/>
      <c r="BE205" s="30"/>
      <c r="BF205" s="81"/>
      <c r="BG205" s="26"/>
      <c r="BH205" s="30"/>
      <c r="BI205" s="30"/>
      <c r="BJ205" s="81"/>
      <c r="BK205" s="26"/>
      <c r="BL205" s="30"/>
      <c r="BM205" s="30"/>
      <c r="BN205" s="30"/>
      <c r="BO205" s="26"/>
      <c r="BP205" s="26"/>
      <c r="BQ205" s="30"/>
      <c r="BR205" s="81"/>
      <c r="BS205" s="26"/>
      <c r="BT205" s="26"/>
      <c r="BU205" s="30"/>
      <c r="BV205" s="81"/>
      <c r="BW205" s="26"/>
      <c r="BX205" s="26"/>
      <c r="BY205" s="30"/>
      <c r="BZ205" s="81"/>
      <c r="CA205" s="26"/>
      <c r="CB205" s="26"/>
      <c r="CC205" s="30"/>
      <c r="CD205" s="81"/>
      <c r="CE205" s="26"/>
      <c r="CF205" s="26"/>
      <c r="CG205" s="30"/>
      <c r="CH205" s="81"/>
      <c r="CI205" s="26"/>
      <c r="CJ205" s="30"/>
      <c r="CK205" s="30"/>
      <c r="CL205" s="81"/>
      <c r="CM205" s="26"/>
      <c r="CN205" s="26"/>
      <c r="CO205" s="30"/>
      <c r="CP205" s="81"/>
      <c r="CQ205" s="26"/>
      <c r="CR205" s="26"/>
      <c r="CS205" s="30"/>
      <c r="CT205" s="81"/>
      <c r="CU205" s="326"/>
      <c r="CV205" s="326"/>
      <c r="CW205" s="30"/>
      <c r="CX205" s="81"/>
      <c r="CY205" s="26"/>
      <c r="CZ205" s="26"/>
      <c r="DA205" s="30"/>
      <c r="DB205" s="81"/>
      <c r="DC205" s="26"/>
      <c r="DD205" s="26"/>
      <c r="DE205" s="30"/>
      <c r="DF205" s="81"/>
      <c r="DG205" s="26"/>
      <c r="DH205" s="26"/>
      <c r="DI205" s="30"/>
      <c r="DJ205" s="81"/>
      <c r="DK205" s="26"/>
      <c r="DL205" s="26"/>
      <c r="DM205" s="30"/>
      <c r="DN205" s="30"/>
      <c r="DO205" s="26"/>
      <c r="DP205" s="26"/>
      <c r="DQ205" s="30"/>
      <c r="DR205" s="30"/>
      <c r="DS205" s="26"/>
      <c r="DT205" s="26"/>
      <c r="DU205" s="30"/>
      <c r="DV205" s="30"/>
      <c r="DW205" s="26"/>
      <c r="DX205" s="26"/>
      <c r="DY205" s="30"/>
      <c r="DZ205" s="30"/>
      <c r="EA205" s="26"/>
      <c r="EB205" s="26"/>
      <c r="EC205" s="30"/>
      <c r="ED205" s="30"/>
      <c r="EE205" s="26"/>
      <c r="EF205" s="30"/>
      <c r="EG205" s="30"/>
      <c r="EH205" s="30"/>
      <c r="EI205" s="26"/>
      <c r="EJ205" s="30"/>
      <c r="EK205" s="30"/>
      <c r="EL205" s="30"/>
      <c r="EM205" s="26"/>
      <c r="EN205" s="30"/>
      <c r="EO205" s="30"/>
      <c r="EP205" s="30"/>
      <c r="EQ205" s="26"/>
      <c r="ER205" s="26"/>
      <c r="ES205" s="30"/>
      <c r="ET205" s="81"/>
      <c r="EU205" s="26"/>
      <c r="EV205" s="26"/>
      <c r="EW205" s="30"/>
      <c r="EX205" s="81"/>
      <c r="EY205" s="26"/>
      <c r="EZ205" s="26"/>
      <c r="FA205" s="30"/>
      <c r="FB205" s="30"/>
      <c r="FC205" s="26"/>
      <c r="FD205" s="26"/>
      <c r="FE205" s="30"/>
      <c r="FF205" s="81"/>
      <c r="FG205" s="26"/>
      <c r="FH205" s="30"/>
      <c r="FI205" s="30"/>
      <c r="FJ205" s="30"/>
      <c r="FK205" s="26"/>
      <c r="FL205" s="30"/>
      <c r="FM205" s="30"/>
      <c r="FN205" s="30"/>
      <c r="FO205" s="26"/>
      <c r="FP205" s="30"/>
      <c r="FQ205" s="30"/>
      <c r="FR205" s="30"/>
      <c r="FS205" s="26"/>
      <c r="FT205" s="30"/>
      <c r="FU205" s="30"/>
      <c r="FV205" s="30"/>
      <c r="FW205" s="26"/>
      <c r="FX205" s="30"/>
      <c r="FY205" s="30"/>
      <c r="FZ205" s="30"/>
      <c r="GA205" s="26"/>
      <c r="GB205" s="30"/>
      <c r="GC205" s="30"/>
      <c r="GD205" s="30"/>
      <c r="GE205" s="26"/>
      <c r="GF205" s="30"/>
      <c r="GG205" s="30"/>
      <c r="GH205" s="30"/>
      <c r="GI205" s="26"/>
      <c r="GJ205" s="30"/>
      <c r="GK205" s="30"/>
      <c r="GL205" s="30"/>
      <c r="GM205" s="26"/>
      <c r="GN205" s="30"/>
      <c r="GO205" s="30"/>
      <c r="GP205" s="30"/>
      <c r="GQ205" s="26"/>
      <c r="GR205" s="30"/>
      <c r="GS205" s="30"/>
      <c r="GT205" s="30"/>
      <c r="GU205" s="26"/>
      <c r="GV205" s="30"/>
      <c r="GW205" s="30"/>
      <c r="GX205" s="30"/>
      <c r="GY205" s="26"/>
      <c r="GZ205" s="30"/>
      <c r="HA205" s="30"/>
      <c r="HB205" s="30"/>
      <c r="HC205" s="26"/>
      <c r="HD205" s="30"/>
      <c r="HE205" s="30"/>
      <c r="HF205" s="30"/>
      <c r="HG205" s="26"/>
      <c r="HH205" s="30"/>
      <c r="HI205" s="30"/>
      <c r="HJ205" s="30"/>
      <c r="HK205" s="26"/>
      <c r="HL205" s="30"/>
      <c r="HM205" s="30"/>
      <c r="HN205" s="30"/>
      <c r="HO205" s="26"/>
      <c r="HP205" s="30"/>
      <c r="HQ205" s="30"/>
      <c r="HR205" s="30"/>
      <c r="HS205" s="26"/>
      <c r="HT205" s="30"/>
      <c r="HU205" s="30"/>
      <c r="HV205" s="30"/>
      <c r="HW205" s="26"/>
      <c r="HX205" s="30"/>
      <c r="HY205" s="30"/>
      <c r="HZ205" s="30"/>
      <c r="IA205" s="26"/>
      <c r="IB205" s="30"/>
      <c r="IC205" s="30"/>
      <c r="ID205" s="30"/>
      <c r="IE205" s="26"/>
      <c r="IF205" s="30"/>
      <c r="IG205" s="30"/>
      <c r="IH205" s="30"/>
      <c r="II205" s="26"/>
      <c r="IJ205" s="30"/>
      <c r="IK205" s="30"/>
      <c r="IL205" s="30"/>
      <c r="IM205" s="26"/>
      <c r="IN205" s="30"/>
      <c r="IO205" s="30"/>
      <c r="IP205" s="30"/>
      <c r="IQ205" s="26"/>
      <c r="IR205" s="30"/>
      <c r="IS205" s="30"/>
      <c r="IT205" s="30"/>
      <c r="IU205" s="26"/>
      <c r="IV205" s="30"/>
      <c r="IW205" s="30"/>
      <c r="IX205" s="30"/>
      <c r="IY205" s="26"/>
      <c r="IZ205" s="30"/>
      <c r="JA205" s="30"/>
      <c r="JB205" s="30"/>
      <c r="JC205" s="26"/>
      <c r="JD205" s="30"/>
      <c r="JE205" s="30"/>
      <c r="JF205" s="30"/>
      <c r="JG205" s="26"/>
      <c r="JH205" s="30"/>
      <c r="JI205" s="30"/>
      <c r="JJ205" s="30"/>
      <c r="JK205" s="26"/>
      <c r="JL205" s="30"/>
      <c r="JM205" s="30"/>
      <c r="JN205" s="30"/>
      <c r="JO205" s="26"/>
      <c r="JP205" s="30"/>
      <c r="JQ205" s="30"/>
      <c r="JR205" s="30"/>
      <c r="JS205" s="26"/>
      <c r="JT205" s="30"/>
      <c r="JU205" s="30"/>
      <c r="JV205" s="30"/>
      <c r="JW205" s="26"/>
      <c r="JX205" s="30"/>
      <c r="JY205" s="30"/>
      <c r="JZ205" s="30"/>
      <c r="KA205" s="26"/>
      <c r="KB205" s="30"/>
      <c r="KC205" s="30"/>
      <c r="KD205" s="30"/>
      <c r="KE205" s="26"/>
      <c r="KF205" s="30"/>
      <c r="KG205" s="30"/>
      <c r="KH205" s="30"/>
      <c r="KI205" s="26"/>
      <c r="KJ205" s="30"/>
      <c r="KK205" s="30"/>
      <c r="KL205" s="30"/>
      <c r="KM205" s="26"/>
      <c r="KN205" s="30"/>
      <c r="KO205" s="30"/>
      <c r="KP205" s="30"/>
      <c r="KQ205" s="26"/>
      <c r="KR205" s="30"/>
      <c r="KS205" s="30"/>
      <c r="KT205" s="30"/>
      <c r="KU205" s="26"/>
      <c r="KV205" s="30"/>
      <c r="KW205" s="30"/>
      <c r="KX205" s="30"/>
      <c r="KY205" s="26"/>
      <c r="KZ205" s="30"/>
      <c r="LA205" s="30"/>
      <c r="LB205" s="30"/>
      <c r="LC205" s="26"/>
      <c r="LD205" s="30"/>
      <c r="LE205" s="30"/>
      <c r="LF205" s="30"/>
      <c r="LG205" s="26"/>
      <c r="LH205" s="30"/>
      <c r="LI205" s="30"/>
      <c r="LJ205" s="30"/>
      <c r="LK205" s="26"/>
      <c r="LL205" s="30"/>
      <c r="LM205" s="30"/>
      <c r="LN205" s="30"/>
      <c r="LO205" s="26"/>
      <c r="LP205" s="30"/>
      <c r="LQ205" s="30"/>
      <c r="LR205" s="30"/>
      <c r="LS205" s="26"/>
      <c r="LT205" s="30"/>
      <c r="LU205" s="30"/>
      <c r="LV205" s="30"/>
      <c r="LW205" s="26"/>
      <c r="LX205" s="30"/>
      <c r="LY205" s="30"/>
      <c r="LZ205" s="30"/>
      <c r="MA205" s="26"/>
    </row>
    <row r="206" spans="1:339" s="18" customFormat="1" ht="31.5" x14ac:dyDescent="0.25">
      <c r="A206" s="148" t="s">
        <v>217</v>
      </c>
      <c r="B206" s="75">
        <f t="shared" si="238"/>
        <v>68369.8</v>
      </c>
      <c r="C206" s="75">
        <f t="shared" si="327"/>
        <v>627994.77932000009</v>
      </c>
      <c r="D206" s="75">
        <f t="shared" si="248"/>
        <v>563043.29061000003</v>
      </c>
      <c r="E206" s="75">
        <f t="shared" si="239"/>
        <v>64951.488709999991</v>
      </c>
      <c r="F206" s="75">
        <f t="shared" si="328"/>
        <v>339042.09059000004</v>
      </c>
      <c r="G206" s="29">
        <f t="shared" ref="G206:G217" si="329">F206/C206*100</f>
        <v>53.988042855566199</v>
      </c>
      <c r="H206" s="29">
        <f>H207+H208+H209+H211+H212</f>
        <v>0</v>
      </c>
      <c r="I206" s="29">
        <f>I207+I208+I209+I211+I212</f>
        <v>0</v>
      </c>
      <c r="J206" s="29">
        <f>J207+J208+J209+J211+J212</f>
        <v>0</v>
      </c>
      <c r="K206" s="29"/>
      <c r="L206" s="29">
        <f t="shared" ref="L206" si="330">L207+L208+L209+L211+L212</f>
        <v>980.6</v>
      </c>
      <c r="M206" s="29">
        <f t="shared" ref="M206:N206" si="331">M207+M208+M209+M211+M212</f>
        <v>980.6</v>
      </c>
      <c r="N206" s="29">
        <f t="shared" si="331"/>
        <v>980.6</v>
      </c>
      <c r="O206" s="28">
        <f>N206/M206*100</f>
        <v>100</v>
      </c>
      <c r="P206" s="29">
        <f>P207+P208+P209+P211+P212</f>
        <v>11095</v>
      </c>
      <c r="Q206" s="29">
        <f>Q207+Q208+Q209+Q211+Q212</f>
        <v>11095</v>
      </c>
      <c r="R206" s="29">
        <f>R207+R208+R209+R211+R212</f>
        <v>8875.9908900000009</v>
      </c>
      <c r="S206" s="28">
        <f>R206/Q206*100</f>
        <v>79.999917890941873</v>
      </c>
      <c r="T206" s="29">
        <f>T207+T208+T209+T211+T212</f>
        <v>33739</v>
      </c>
      <c r="U206" s="29">
        <f>U207+U208+U209+U211+U212</f>
        <v>33739</v>
      </c>
      <c r="V206" s="29">
        <f>V207+V208+V209+V211+V212</f>
        <v>26978.580109999999</v>
      </c>
      <c r="W206" s="28">
        <f>V206/U206*100</f>
        <v>79.962595542250796</v>
      </c>
      <c r="X206" s="29">
        <f>X207+X208+X209+X211+X212</f>
        <v>1779</v>
      </c>
      <c r="Y206" s="29">
        <f>Y207+Y208+Y209+Y211+Y212</f>
        <v>1779</v>
      </c>
      <c r="Z206" s="29">
        <f>Z207+Z208+Z209+Z211+Z212</f>
        <v>1387.0775800000001</v>
      </c>
      <c r="AA206" s="28">
        <f>Z206/Y206*100</f>
        <v>77.969509836987086</v>
      </c>
      <c r="AB206" s="29">
        <f>AB207+AB208+AB209+AB211+AB212</f>
        <v>4949</v>
      </c>
      <c r="AC206" s="29">
        <f>AC207+AC208+AC209+AC211+AC212</f>
        <v>4949</v>
      </c>
      <c r="AD206" s="29">
        <f>AD207+AD208+AD209+AD211+AD212</f>
        <v>4949</v>
      </c>
      <c r="AE206" s="28">
        <f>AD206/AC206*100</f>
        <v>100</v>
      </c>
      <c r="AF206" s="28"/>
      <c r="AG206" s="29">
        <f t="shared" ref="AG206:AM206" si="332">AG207+AG208+AG209+AG211+AG212</f>
        <v>0</v>
      </c>
      <c r="AH206" s="29">
        <f t="shared" si="332"/>
        <v>0</v>
      </c>
      <c r="AI206" s="29">
        <f t="shared" si="332"/>
        <v>0</v>
      </c>
      <c r="AJ206" s="29">
        <f t="shared" ref="AJ206" si="333">AJ207+AJ208+AJ209+AJ211+AJ212</f>
        <v>0</v>
      </c>
      <c r="AK206" s="29">
        <f t="shared" si="332"/>
        <v>0</v>
      </c>
      <c r="AL206" s="29">
        <f t="shared" si="332"/>
        <v>0</v>
      </c>
      <c r="AM206" s="29">
        <f t="shared" si="332"/>
        <v>0</v>
      </c>
      <c r="AN206" s="29">
        <f>AN207+AN208+AN209+AN211+AN212</f>
        <v>0</v>
      </c>
      <c r="AO206" s="29">
        <f>AO207+AO208+AO209+AO211+AO212</f>
        <v>6000</v>
      </c>
      <c r="AP206" s="29">
        <f>AP207+AP208+AP209+AP211+AP212</f>
        <v>6000</v>
      </c>
      <c r="AQ206" s="28">
        <f>AP206/AO206*100</f>
        <v>100</v>
      </c>
      <c r="AR206" s="28"/>
      <c r="AS206" s="29">
        <f>AS207+AS208+AS209+AS211+AS212</f>
        <v>0</v>
      </c>
      <c r="AT206" s="29">
        <f>AT207+AT208+AT209+AT211+AT212</f>
        <v>0</v>
      </c>
      <c r="AU206" s="28"/>
      <c r="AV206" s="28"/>
      <c r="AW206" s="29">
        <f>AW207+AW208+AW209+AW211+AW212</f>
        <v>0</v>
      </c>
      <c r="AX206" s="29">
        <f>AX207+AX208+AX209+AX211+AX212</f>
        <v>0</v>
      </c>
      <c r="AY206" s="28"/>
      <c r="AZ206" s="332"/>
      <c r="BA206" s="29">
        <f>SUM(BA207:BA212)</f>
        <v>0</v>
      </c>
      <c r="BB206" s="29">
        <f>SUM(BB207:BB212)</f>
        <v>0</v>
      </c>
      <c r="BC206" s="28"/>
      <c r="BD206" s="28"/>
      <c r="BE206" s="29">
        <f>BE207+BE208+BE209+BE211+BE212</f>
        <v>2380</v>
      </c>
      <c r="BF206" s="29">
        <f>BF207+BF208+BF209+BF211+BF212</f>
        <v>2380</v>
      </c>
      <c r="BG206" s="28"/>
      <c r="BH206" s="29"/>
      <c r="BI206" s="29"/>
      <c r="BJ206" s="29"/>
      <c r="BK206" s="28"/>
      <c r="BL206" s="29">
        <f>BL207+BL208+BL209+BL211+BL212</f>
        <v>13577.2</v>
      </c>
      <c r="BM206" s="29">
        <f>BM207+BM208+BM209+BM211+BM212</f>
        <v>13577.2</v>
      </c>
      <c r="BN206" s="29">
        <f>BN207+BN208+BN209+BN211+BN212</f>
        <v>11961.75144</v>
      </c>
      <c r="BO206" s="28">
        <f>BN206/BM206*100</f>
        <v>88.101754706419584</v>
      </c>
      <c r="BP206" s="28"/>
      <c r="BQ206" s="29"/>
      <c r="BR206" s="29"/>
      <c r="BS206" s="28"/>
      <c r="BT206" s="28"/>
      <c r="BU206" s="29"/>
      <c r="BV206" s="29"/>
      <c r="BW206" s="28"/>
      <c r="BX206" s="28"/>
      <c r="BY206" s="29">
        <f>BY207+BY208+BY209+BY211+BY212</f>
        <v>0</v>
      </c>
      <c r="BZ206" s="29">
        <f>BZ207+BZ208+BZ209+BZ211+BZ212</f>
        <v>0</v>
      </c>
      <c r="CA206" s="28"/>
      <c r="CB206" s="28"/>
      <c r="CC206" s="29">
        <f>CC207+CC208+CC209+CC211+CC212</f>
        <v>0</v>
      </c>
      <c r="CD206" s="29">
        <f>CD207+CD208+CD209+CD211+CD212</f>
        <v>0</v>
      </c>
      <c r="CE206" s="28"/>
      <c r="CF206" s="28"/>
      <c r="CG206" s="29">
        <f>CG207+CG208+CG209+CG211+CG212</f>
        <v>0</v>
      </c>
      <c r="CH206" s="29">
        <f>CH207+CH208+CH209+CH211+CH212</f>
        <v>0</v>
      </c>
      <c r="CI206" s="28"/>
      <c r="CJ206" s="29">
        <f>CJ207+CJ208+CJ209+CJ211+CJ212</f>
        <v>0</v>
      </c>
      <c r="CK206" s="29">
        <f>CK207+CK208+CK209+CK211+CK212</f>
        <v>0</v>
      </c>
      <c r="CL206" s="29">
        <f>CL207+CL208+CL209+CL211+CL212</f>
        <v>0</v>
      </c>
      <c r="CM206" s="28"/>
      <c r="CN206" s="28"/>
      <c r="CO206" s="29">
        <f>CO207+CO208+CO209+CO211+CO212</f>
        <v>10000</v>
      </c>
      <c r="CP206" s="29">
        <f>CP207+CP208+CP209+CP211+CP212</f>
        <v>0</v>
      </c>
      <c r="CQ206" s="28"/>
      <c r="CR206" s="28"/>
      <c r="CS206" s="29">
        <f>CS207+CS208+CS209+CS211+CS212</f>
        <v>0</v>
      </c>
      <c r="CT206" s="29">
        <f>CT207+CT208+CT209+CT211+CT212</f>
        <v>0</v>
      </c>
      <c r="CU206" s="165"/>
      <c r="CV206" s="165"/>
      <c r="CW206" s="29">
        <f>CW207+CW208+CW209+CW211+CW212</f>
        <v>39830</v>
      </c>
      <c r="CX206" s="29">
        <f>CX207+CX208+CX209+CX211+CX212</f>
        <v>0</v>
      </c>
      <c r="CY206" s="28"/>
      <c r="CZ206" s="28"/>
      <c r="DA206" s="29">
        <f>DA207+DA208+DA209+DA211+DA212</f>
        <v>35716.33</v>
      </c>
      <c r="DB206" s="29">
        <f>DB207+DB208+DB209+DB211+DB212</f>
        <v>0</v>
      </c>
      <c r="DC206" s="28"/>
      <c r="DD206" s="28"/>
      <c r="DE206" s="29">
        <f>DE207+DE208+DE209+DE211+DE212</f>
        <v>0</v>
      </c>
      <c r="DF206" s="29">
        <f>DF207+DF208+DF209+DF211+DF212</f>
        <v>0</v>
      </c>
      <c r="DG206" s="28"/>
      <c r="DH206" s="28"/>
      <c r="DI206" s="29">
        <f>DI207+DI208+DI209+DI211+DI212</f>
        <v>0</v>
      </c>
      <c r="DJ206" s="29">
        <f>DJ207+DJ208+DJ209+DJ211+DJ212</f>
        <v>0</v>
      </c>
      <c r="DK206" s="28"/>
      <c r="DL206" s="28"/>
      <c r="DM206" s="29">
        <f>DM207+DM208+DM209+DM211+DM212</f>
        <v>0</v>
      </c>
      <c r="DN206" s="29">
        <f>DN207+DN208+DN209+DN211+DN212</f>
        <v>0</v>
      </c>
      <c r="DO206" s="28"/>
      <c r="DP206" s="28"/>
      <c r="DQ206" s="29"/>
      <c r="DR206" s="29"/>
      <c r="DS206" s="28"/>
      <c r="DT206" s="28"/>
      <c r="DU206" s="29">
        <f>SUM(DU207:DU212)</f>
        <v>1307.25</v>
      </c>
      <c r="DV206" s="29">
        <f>SUM(DV207:DV212)</f>
        <v>1307.25</v>
      </c>
      <c r="DW206" s="28">
        <f>DV206/DU206*100</f>
        <v>100</v>
      </c>
      <c r="DX206" s="28"/>
      <c r="DY206" s="29"/>
      <c r="DZ206" s="29"/>
      <c r="EA206" s="28"/>
      <c r="EB206" s="28"/>
      <c r="EC206" s="29"/>
      <c r="ED206" s="29"/>
      <c r="EE206" s="28"/>
      <c r="EF206" s="29">
        <f>EF207+EF208+EF209+EF211+EF212</f>
        <v>2250</v>
      </c>
      <c r="EG206" s="29">
        <f>EG207+EG208+EG209+EG211+EG212</f>
        <v>2250</v>
      </c>
      <c r="EH206" s="29">
        <f>EH207+EH208+EH209+EH211+EH212</f>
        <v>2250</v>
      </c>
      <c r="EI206" s="28">
        <f>EH206/EG206*100</f>
        <v>100</v>
      </c>
      <c r="EJ206" s="29"/>
      <c r="EK206" s="29">
        <f>EK207+EK208+EK209+EK211+EK212</f>
        <v>4000</v>
      </c>
      <c r="EL206" s="29">
        <f>EL207+EL208+EL209+EL211+EL212</f>
        <v>4000</v>
      </c>
      <c r="EM206" s="28">
        <f>EL206/EK206*100</f>
        <v>100</v>
      </c>
      <c r="EN206" s="29"/>
      <c r="EO206" s="29">
        <f>EO207+EO208+EO209+EO211+EO212</f>
        <v>0</v>
      </c>
      <c r="EP206" s="29">
        <f>EP207+EP208+EP209+EP211+EP212</f>
        <v>0</v>
      </c>
      <c r="EQ206" s="28"/>
      <c r="ER206" s="28"/>
      <c r="ES206" s="29">
        <f>ES207+ES208+ES209+ES211+ES212</f>
        <v>0</v>
      </c>
      <c r="ET206" s="29">
        <f>ET207+ET208+ET209+ET211+ET212</f>
        <v>0</v>
      </c>
      <c r="EU206" s="28"/>
      <c r="EV206" s="28"/>
      <c r="EW206" s="29">
        <f>EW207+EW208+EW209+EW211+EW212</f>
        <v>0</v>
      </c>
      <c r="EX206" s="29">
        <f>EX207+EX208+EX209+EX211+EX212</f>
        <v>0</v>
      </c>
      <c r="EY206" s="28"/>
      <c r="EZ206" s="28"/>
      <c r="FA206" s="29">
        <f>FA207+FA208+FA209+FA211+FA212</f>
        <v>8370</v>
      </c>
      <c r="FB206" s="29">
        <f>FB207+FB208+FB209+FB211+FB212</f>
        <v>6522.3598499999998</v>
      </c>
      <c r="FC206" s="28"/>
      <c r="FD206" s="28"/>
      <c r="FE206" s="29">
        <f>FE207+FE208+FE209+FE211+FE212</f>
        <v>0</v>
      </c>
      <c r="FF206" s="29">
        <f>FF207+FF208+FF209+FF211+FF212</f>
        <v>0</v>
      </c>
      <c r="FG206" s="28"/>
      <c r="FH206" s="29"/>
      <c r="FI206" s="29">
        <f>FI207+FI208+FI209+FI211+FI212</f>
        <v>31341.7</v>
      </c>
      <c r="FJ206" s="29">
        <f>FJ207+FJ208+FJ209+FJ211+FJ212</f>
        <v>26181.928399999997</v>
      </c>
      <c r="FK206" s="28">
        <f>FJ206/FI206*100</f>
        <v>83.537039790438925</v>
      </c>
      <c r="FL206" s="29"/>
      <c r="FM206" s="29">
        <f>FM207+FM208+FM209+FM211+FM212</f>
        <v>0</v>
      </c>
      <c r="FN206" s="29">
        <f>FN207+FN208+FN209+FN211+FN212</f>
        <v>0</v>
      </c>
      <c r="FO206" s="28"/>
      <c r="FP206" s="29"/>
      <c r="FQ206" s="29">
        <f>SUM(FQ207:FQ212)</f>
        <v>58583.610709999994</v>
      </c>
      <c r="FR206" s="29">
        <f>SUM(FR207:FR212)</f>
        <v>39217.563599999994</v>
      </c>
      <c r="FS206" s="28">
        <f>FR206/FQ206*100</f>
        <v>66.942892602052794</v>
      </c>
      <c r="FT206" s="29"/>
      <c r="FU206" s="29">
        <f>FU207+FU208+FU209+FU211+FU212</f>
        <v>1125</v>
      </c>
      <c r="FV206" s="29">
        <f>FV207+FV208+FV209+FV211+FV212</f>
        <v>1125</v>
      </c>
      <c r="FW206" s="28">
        <f t="shared" si="234"/>
        <v>100</v>
      </c>
      <c r="FX206" s="29"/>
      <c r="FY206" s="29"/>
      <c r="FZ206" s="29"/>
      <c r="GA206" s="28"/>
      <c r="GB206" s="29"/>
      <c r="GC206" s="29"/>
      <c r="GD206" s="29"/>
      <c r="GE206" s="28"/>
      <c r="GF206" s="29"/>
      <c r="GG206" s="29">
        <f>GG207+GG208+GG209+GG211+GG212</f>
        <v>0</v>
      </c>
      <c r="GH206" s="29">
        <f>GH207+GH208+GH209+GH211+GH212</f>
        <v>0</v>
      </c>
      <c r="GI206" s="28"/>
      <c r="GJ206" s="29"/>
      <c r="GK206" s="29">
        <f>GK207+GK208+GK209+GK211+GK212</f>
        <v>0</v>
      </c>
      <c r="GL206" s="29">
        <f>GL207+GL208+GL209+GL211+GL212</f>
        <v>0</v>
      </c>
      <c r="GM206" s="28"/>
      <c r="GN206" s="29"/>
      <c r="GO206" s="29"/>
      <c r="GP206" s="29"/>
      <c r="GQ206" s="28"/>
      <c r="GR206" s="29"/>
      <c r="GS206" s="29">
        <f>GS207+GS208+GS209+GS211+GS212</f>
        <v>308</v>
      </c>
      <c r="GT206" s="29">
        <f>GT207+GT208+GT209+GT211+GT212</f>
        <v>308</v>
      </c>
      <c r="GU206" s="28">
        <f>GT206/GS206*100</f>
        <v>100</v>
      </c>
      <c r="GV206" s="29"/>
      <c r="GW206" s="29">
        <f>GW207+GW208+GW209+GW211+GW212</f>
        <v>200000</v>
      </c>
      <c r="GX206" s="29">
        <f>GX207+GX208+GX209+GX211+GX212</f>
        <v>118507.63636</v>
      </c>
      <c r="GY206" s="28">
        <f t="shared" si="278"/>
        <v>59.253818180000003</v>
      </c>
      <c r="GZ206" s="29"/>
      <c r="HA206" s="29">
        <f>HA207+HA208+HA209+HA211+HA212</f>
        <v>40000</v>
      </c>
      <c r="HB206" s="29">
        <f>HB207+HB208+HB209+HB211+HB212</f>
        <v>8902.2142100000001</v>
      </c>
      <c r="HC206" s="28">
        <f t="shared" ref="HC206:HC212" si="334">HB206/HA206*100</f>
        <v>22.255535524999999</v>
      </c>
      <c r="HD206" s="29"/>
      <c r="HE206" s="29">
        <f>HE207+HE208+HE209+HE211+HE212</f>
        <v>0</v>
      </c>
      <c r="HF206" s="29">
        <f>HF207+HF208+HF209+HF211+HF212</f>
        <v>0</v>
      </c>
      <c r="HG206" s="28"/>
      <c r="HH206" s="29"/>
      <c r="HI206" s="29">
        <f>HI207+HI208+HI209+HI211+HI212</f>
        <v>0</v>
      </c>
      <c r="HJ206" s="29">
        <f>HJ207+HJ208+HJ209+HJ211+HJ212</f>
        <v>0</v>
      </c>
      <c r="HK206" s="28"/>
      <c r="HL206" s="29"/>
      <c r="HM206" s="29">
        <f>HM207+HM208+HM209+HM211+HM212</f>
        <v>0</v>
      </c>
      <c r="HN206" s="29">
        <f>HN207+HN208+HN209+HN211+HN212</f>
        <v>0</v>
      </c>
      <c r="HO206" s="28"/>
      <c r="HP206" s="29"/>
      <c r="HQ206" s="29">
        <f>HQ207+HQ208+HQ209+HQ211+HQ212</f>
        <v>0</v>
      </c>
      <c r="HR206" s="29">
        <f>HR207+HR208+HR209+HR211+HR212</f>
        <v>0</v>
      </c>
      <c r="HS206" s="28"/>
      <c r="HT206" s="29"/>
      <c r="HU206" s="29">
        <f>HU207+HU208+HU209+HU211+HU212</f>
        <v>0</v>
      </c>
      <c r="HV206" s="29">
        <f>HV207+HV208+HV209+HV211+HV212</f>
        <v>0</v>
      </c>
      <c r="HW206" s="28"/>
      <c r="HX206" s="29"/>
      <c r="HY206" s="29">
        <f>HY207+HY208+HY209+HY211+HY212</f>
        <v>0</v>
      </c>
      <c r="HZ206" s="29">
        <f>HZ207+HZ208+HZ209+HZ211+HZ212</f>
        <v>0</v>
      </c>
      <c r="IA206" s="28"/>
      <c r="IB206" s="29"/>
      <c r="IC206" s="29">
        <f>IC207+IC208+IC209+IC211+IC212</f>
        <v>7776.2</v>
      </c>
      <c r="ID206" s="29">
        <f>ID207+ID208+ID209+ID211+ID212</f>
        <v>7292.4440800000002</v>
      </c>
      <c r="IE206" s="28">
        <f>ID206/IC206*100</f>
        <v>93.779019058151803</v>
      </c>
      <c r="IF206" s="29"/>
      <c r="IG206" s="29">
        <f>IG207+IG208+IG209+IG211+IG212</f>
        <v>0</v>
      </c>
      <c r="IH206" s="29">
        <f>IH207+IH208+IH209+IH211+IH212</f>
        <v>0</v>
      </c>
      <c r="II206" s="28"/>
      <c r="IJ206" s="29"/>
      <c r="IK206" s="29">
        <f>IK207+IK208+IK209+IK211+IK212</f>
        <v>0</v>
      </c>
      <c r="IL206" s="29">
        <f>IL207+IL208+IL209+IL211+IL212</f>
        <v>0</v>
      </c>
      <c r="IM206" s="28"/>
      <c r="IN206" s="29"/>
      <c r="IO206" s="29">
        <f>IO207+IO208+IO209+IO211+IO212</f>
        <v>50000</v>
      </c>
      <c r="IP206" s="29">
        <f>IP207+IP208+IP209+IP211+IP212</f>
        <v>0</v>
      </c>
      <c r="IQ206" s="28"/>
      <c r="IR206" s="29"/>
      <c r="IS206" s="29">
        <f>IS207+IS208+IS209+IS211+IS212</f>
        <v>0</v>
      </c>
      <c r="IT206" s="29">
        <f>IT207+IT208+IT209+IT211+IT212</f>
        <v>0</v>
      </c>
      <c r="IU206" s="28"/>
      <c r="IV206" s="29"/>
      <c r="IW206" s="29">
        <f>IW207+IW208+IW209+IW211+IW212</f>
        <v>0</v>
      </c>
      <c r="IX206" s="29">
        <f>IX207+IX208+IX209+IX211+IX212</f>
        <v>0</v>
      </c>
      <c r="IY206" s="28"/>
      <c r="IZ206" s="29"/>
      <c r="JA206" s="29">
        <f>JA207+JA208+JA209+JA211+JA212</f>
        <v>0</v>
      </c>
      <c r="JB206" s="29">
        <f>JB207+JB208+JB209+JB211+JB212</f>
        <v>0</v>
      </c>
      <c r="JC206" s="28"/>
      <c r="JD206" s="29"/>
      <c r="JE206" s="29">
        <f>JE207+JE208+JE209+JE211+JE212</f>
        <v>1796.8</v>
      </c>
      <c r="JF206" s="29">
        <f>JF207+JF208+JF209+JF211+JF212</f>
        <v>516.40546000000006</v>
      </c>
      <c r="JG206" s="28">
        <f t="shared" ref="JG206:JG207" si="335">JF206/JE206*100</f>
        <v>28.740286064113985</v>
      </c>
      <c r="JH206" s="29"/>
      <c r="JI206" s="29">
        <f>JI207+JI208+JI209+JI211+JI212</f>
        <v>55770.660609999999</v>
      </c>
      <c r="JJ206" s="29">
        <f>JJ207+JJ208+JJ209+JJ211+JJ212</f>
        <v>55770.660609999999</v>
      </c>
      <c r="JK206" s="28">
        <f t="shared" ref="JK206" si="336">JJ206/JI206*100</f>
        <v>100</v>
      </c>
      <c r="JL206" s="29"/>
      <c r="JM206" s="29">
        <f>JM207+JM208+JM209+JM211+JM212</f>
        <v>0</v>
      </c>
      <c r="JN206" s="29">
        <f>JN207+JN208+JN209+JN211+JN212</f>
        <v>0</v>
      </c>
      <c r="JO206" s="28"/>
      <c r="JP206" s="29"/>
      <c r="JQ206" s="29">
        <f>JQ207+JQ208+JQ209+JQ211+JQ212</f>
        <v>0</v>
      </c>
      <c r="JR206" s="29">
        <f>JR207+JR208+JR209+JR211+JR212</f>
        <v>0</v>
      </c>
      <c r="JS206" s="28"/>
      <c r="JT206" s="29"/>
      <c r="JU206" s="29">
        <f>JU207+JU208+JU209+JU211+JU212</f>
        <v>0</v>
      </c>
      <c r="JV206" s="29">
        <f>JV207+JV208+JV209+JV211+JV212</f>
        <v>0</v>
      </c>
      <c r="JW206" s="28"/>
      <c r="JX206" s="29"/>
      <c r="JY206" s="29">
        <f>JY207+JY208+JY209+JY211+JY212</f>
        <v>0</v>
      </c>
      <c r="JZ206" s="29">
        <f>JZ207+JZ208+JZ209+JZ211+JZ212</f>
        <v>0</v>
      </c>
      <c r="KA206" s="28"/>
      <c r="KB206" s="29"/>
      <c r="KC206" s="29">
        <f>KC207+KC208+KC209+KC211+KC212</f>
        <v>1691.8</v>
      </c>
      <c r="KD206" s="29">
        <f>KD207+KD208+KD209+KD211+KD212</f>
        <v>0</v>
      </c>
      <c r="KE206" s="28">
        <f t="shared" ref="KE206" si="337">KD206/KC206*100</f>
        <v>0</v>
      </c>
      <c r="KF206" s="29"/>
      <c r="KG206" s="29"/>
      <c r="KH206" s="29"/>
      <c r="KI206" s="28"/>
      <c r="KJ206" s="29"/>
      <c r="KK206" s="29">
        <f>KK207+KK208+KK209+KK211+KK212</f>
        <v>0</v>
      </c>
      <c r="KL206" s="29">
        <f>KL207+KL208+KL209+KL211+KL212</f>
        <v>0</v>
      </c>
      <c r="KM206" s="28"/>
      <c r="KN206" s="29"/>
      <c r="KO206" s="29"/>
      <c r="KP206" s="29">
        <f>KP207+KP208+KP209+KP211+KP212</f>
        <v>0</v>
      </c>
      <c r="KQ206" s="28"/>
      <c r="KR206" s="29"/>
      <c r="KS206" s="29">
        <f>KS207+KS208+KS209+KS211+KS212</f>
        <v>0</v>
      </c>
      <c r="KT206" s="29">
        <f>KT207+KT208+KT209+KT211+KT212</f>
        <v>0</v>
      </c>
      <c r="KU206" s="28"/>
      <c r="KV206" s="29"/>
      <c r="KW206" s="29">
        <f>KW207+KW208+KW209+KW211+KW212</f>
        <v>2364.6280000000002</v>
      </c>
      <c r="KX206" s="29">
        <f>KX207+KX208+KX209+KX211+KX212</f>
        <v>2364.6280000000002</v>
      </c>
      <c r="KY206" s="28">
        <f t="shared" ref="KY206:KY207" si="338">KX206/KW206*100</f>
        <v>100</v>
      </c>
      <c r="KZ206" s="29"/>
      <c r="LA206" s="29">
        <f>LA207+LA208+LA209+LA211+LA212</f>
        <v>648</v>
      </c>
      <c r="LB206" s="29">
        <f>LB207+LB208+LB209+LB211+LB212</f>
        <v>648</v>
      </c>
      <c r="LC206" s="28">
        <f t="shared" ref="LC206:LC212" si="339">LB206/LA206*100</f>
        <v>100</v>
      </c>
      <c r="LD206" s="29"/>
      <c r="LE206" s="29"/>
      <c r="LF206" s="29"/>
      <c r="LG206" s="28"/>
      <c r="LH206" s="29"/>
      <c r="LI206" s="29">
        <f>LI207+LI208+LI209+LI211+LI212</f>
        <v>615</v>
      </c>
      <c r="LJ206" s="29">
        <f>LJ207+LJ208+LJ209+LJ211+LJ212</f>
        <v>615</v>
      </c>
      <c r="LK206" s="28">
        <f t="shared" ref="LK206:LK207" si="340">LJ206/LI206*100</f>
        <v>100</v>
      </c>
      <c r="LL206" s="29"/>
      <c r="LM206" s="29">
        <f>LM207+LM208+LM209+LM211+LM212</f>
        <v>0</v>
      </c>
      <c r="LN206" s="29">
        <f>LN207+LN208+LN209+LN211+LN212</f>
        <v>0</v>
      </c>
      <c r="LO206" s="28"/>
      <c r="LP206" s="29"/>
      <c r="LQ206" s="29">
        <f>LQ207+LQ208+LQ209+LQ211+LQ212</f>
        <v>0</v>
      </c>
      <c r="LR206" s="29">
        <f>LR207+LR208+LR209+LR211+LR212</f>
        <v>0</v>
      </c>
      <c r="LS206" s="28"/>
      <c r="LT206" s="29"/>
      <c r="LU206" s="29">
        <f>LU207+LU208+LU209+LU211+LU212</f>
        <v>0</v>
      </c>
      <c r="LV206" s="29">
        <f>LV207+LV208+LV209+LV211+LV212</f>
        <v>0</v>
      </c>
      <c r="LW206" s="28"/>
      <c r="LX206" s="29"/>
      <c r="LY206" s="29">
        <f>LY207+LY208+LY209+LY211+LY212</f>
        <v>0</v>
      </c>
      <c r="LZ206" s="29">
        <f>LZ207+LZ208+LZ209+LZ211+LZ212</f>
        <v>0</v>
      </c>
      <c r="MA206" s="28"/>
    </row>
    <row r="207" spans="1:339" ht="31.5" x14ac:dyDescent="0.25">
      <c r="A207" s="22" t="s">
        <v>216</v>
      </c>
      <c r="B207" s="30">
        <f t="shared" si="238"/>
        <v>68369.8</v>
      </c>
      <c r="C207" s="30">
        <f t="shared" si="327"/>
        <v>270465.50800000003</v>
      </c>
      <c r="D207" s="30">
        <f t="shared" si="248"/>
        <v>264892.63</v>
      </c>
      <c r="E207" s="30">
        <f t="shared" si="239"/>
        <v>5572.8780000000006</v>
      </c>
      <c r="F207" s="30">
        <f t="shared" si="328"/>
        <v>113469.01580999998</v>
      </c>
      <c r="G207" s="27">
        <f t="shared" si="329"/>
        <v>41.953229692416073</v>
      </c>
      <c r="H207" s="27"/>
      <c r="I207" s="27"/>
      <c r="J207" s="27"/>
      <c r="K207" s="27"/>
      <c r="L207" s="27">
        <v>980.6</v>
      </c>
      <c r="M207" s="27">
        <v>980.6</v>
      </c>
      <c r="N207" s="27">
        <v>980.6</v>
      </c>
      <c r="O207" s="26">
        <f>N207/M207*100</f>
        <v>100</v>
      </c>
      <c r="P207" s="27">
        <v>11095</v>
      </c>
      <c r="Q207" s="253">
        <v>11095</v>
      </c>
      <c r="R207" s="253">
        <v>8875.9908900000009</v>
      </c>
      <c r="S207" s="26">
        <f>R207/Q207*100</f>
        <v>79.999917890941873</v>
      </c>
      <c r="T207" s="144">
        <v>33739</v>
      </c>
      <c r="U207" s="291">
        <v>33739</v>
      </c>
      <c r="V207" s="291">
        <v>26978.580109999999</v>
      </c>
      <c r="W207" s="26">
        <f>V207/U207*100</f>
        <v>79.962595542250796</v>
      </c>
      <c r="X207" s="292">
        <v>1779</v>
      </c>
      <c r="Y207" s="325">
        <v>1779</v>
      </c>
      <c r="Z207" s="325">
        <v>1387.0775800000001</v>
      </c>
      <c r="AA207" s="26">
        <f>Z207/Y207*100</f>
        <v>77.969509836987086</v>
      </c>
      <c r="AB207" s="27">
        <v>4949</v>
      </c>
      <c r="AC207" s="27">
        <v>4949</v>
      </c>
      <c r="AD207" s="27">
        <v>4949</v>
      </c>
      <c r="AE207" s="26">
        <f>AD207/AC207*100</f>
        <v>100</v>
      </c>
      <c r="AF207" s="26"/>
      <c r="AG207" s="27"/>
      <c r="AH207" s="27"/>
      <c r="AI207" s="26"/>
      <c r="AJ207" s="27"/>
      <c r="AK207" s="27"/>
      <c r="AL207" s="27"/>
      <c r="AM207" s="26"/>
      <c r="AN207" s="326"/>
      <c r="AO207" s="326">
        <v>6000</v>
      </c>
      <c r="AP207" s="326">
        <v>6000</v>
      </c>
      <c r="AQ207" s="26">
        <f>AP207/AO207*100</f>
        <v>100</v>
      </c>
      <c r="AR207" s="26"/>
      <c r="AS207" s="326"/>
      <c r="AT207" s="326"/>
      <c r="AU207" s="26"/>
      <c r="AV207" s="26"/>
      <c r="AW207" s="326"/>
      <c r="AX207" s="326"/>
      <c r="AY207" s="26"/>
      <c r="AZ207" s="333"/>
      <c r="BA207" s="326"/>
      <c r="BB207" s="326"/>
      <c r="BC207" s="26"/>
      <c r="BD207" s="26"/>
      <c r="BE207" s="326"/>
      <c r="BF207" s="326"/>
      <c r="BG207" s="26"/>
      <c r="BH207" s="326"/>
      <c r="BI207" s="326"/>
      <c r="BJ207" s="326"/>
      <c r="BK207" s="26"/>
      <c r="BL207" s="326">
        <v>13577.2</v>
      </c>
      <c r="BM207" s="326">
        <v>13577.2</v>
      </c>
      <c r="BN207" s="326">
        <v>11961.75144</v>
      </c>
      <c r="BO207" s="26">
        <f>BN207/BM207*100</f>
        <v>88.101754706419584</v>
      </c>
      <c r="BP207" s="26"/>
      <c r="BQ207" s="326"/>
      <c r="BR207" s="326"/>
      <c r="BS207" s="26"/>
      <c r="BT207" s="26"/>
      <c r="BU207" s="326"/>
      <c r="BV207" s="326"/>
      <c r="BW207" s="26"/>
      <c r="BX207" s="26"/>
      <c r="BY207" s="326"/>
      <c r="BZ207" s="326"/>
      <c r="CA207" s="26"/>
      <c r="CB207" s="26"/>
      <c r="CC207" s="326"/>
      <c r="CD207" s="326"/>
      <c r="CE207" s="26"/>
      <c r="CF207" s="26"/>
      <c r="CG207" s="326"/>
      <c r="CH207" s="326"/>
      <c r="CI207" s="26"/>
      <c r="CJ207" s="163"/>
      <c r="CK207" s="163"/>
      <c r="CL207" s="163"/>
      <c r="CM207" s="26"/>
      <c r="CN207" s="26"/>
      <c r="CO207" s="326">
        <v>10000</v>
      </c>
      <c r="CP207" s="326"/>
      <c r="CQ207" s="26"/>
      <c r="CR207" s="26"/>
      <c r="CS207" s="326"/>
      <c r="CT207" s="326"/>
      <c r="CU207" s="326"/>
      <c r="CV207" s="326"/>
      <c r="CW207" s="326">
        <v>39830</v>
      </c>
      <c r="CX207" s="326"/>
      <c r="CY207" s="26"/>
      <c r="CZ207" s="26"/>
      <c r="DA207" s="326">
        <v>35716.33</v>
      </c>
      <c r="DB207" s="326"/>
      <c r="DC207" s="26"/>
      <c r="DD207" s="26"/>
      <c r="DE207" s="326"/>
      <c r="DF207" s="326"/>
      <c r="DG207" s="26"/>
      <c r="DH207" s="26"/>
      <c r="DI207" s="326"/>
      <c r="DJ207" s="326"/>
      <c r="DK207" s="26"/>
      <c r="DL207" s="26"/>
      <c r="DM207" s="326"/>
      <c r="DN207" s="326"/>
      <c r="DO207" s="26"/>
      <c r="DP207" s="26"/>
      <c r="DQ207" s="326"/>
      <c r="DR207" s="326"/>
      <c r="DS207" s="26"/>
      <c r="DT207" s="26"/>
      <c r="DU207" s="326">
        <v>1307.25</v>
      </c>
      <c r="DV207" s="326">
        <v>1307.25</v>
      </c>
      <c r="DW207" s="26">
        <f>DV207/DU207*100</f>
        <v>100</v>
      </c>
      <c r="DX207" s="26"/>
      <c r="DY207" s="326"/>
      <c r="DZ207" s="326"/>
      <c r="EA207" s="26"/>
      <c r="EB207" s="26"/>
      <c r="EC207" s="326"/>
      <c r="ED207" s="326"/>
      <c r="EE207" s="26"/>
      <c r="EF207" s="326">
        <v>2250</v>
      </c>
      <c r="EG207" s="326">
        <v>2250</v>
      </c>
      <c r="EH207" s="326">
        <v>2250</v>
      </c>
      <c r="EI207" s="26">
        <f>EH207/EG207*100</f>
        <v>100</v>
      </c>
      <c r="EJ207" s="326"/>
      <c r="EK207" s="326">
        <v>4000</v>
      </c>
      <c r="EL207" s="326">
        <v>4000</v>
      </c>
      <c r="EM207" s="26">
        <f>EL207/EK207*100</f>
        <v>100</v>
      </c>
      <c r="EN207" s="326"/>
      <c r="EO207" s="326"/>
      <c r="EP207" s="326">
        <v>0</v>
      </c>
      <c r="EQ207" s="26"/>
      <c r="ER207" s="26"/>
      <c r="ES207" s="326"/>
      <c r="ET207" s="326"/>
      <c r="EU207" s="26"/>
      <c r="EV207" s="26"/>
      <c r="EW207" s="326"/>
      <c r="EX207" s="326"/>
      <c r="EY207" s="26"/>
      <c r="EZ207" s="26"/>
      <c r="FA207" s="326">
        <v>8370</v>
      </c>
      <c r="FB207" s="326">
        <v>6522.3598499999998</v>
      </c>
      <c r="FC207" s="26"/>
      <c r="FD207" s="26"/>
      <c r="FE207" s="326"/>
      <c r="FF207" s="326"/>
      <c r="FG207" s="26"/>
      <c r="FH207" s="326"/>
      <c r="FI207" s="326">
        <v>31341.7</v>
      </c>
      <c r="FJ207" s="326">
        <v>26181.928399999997</v>
      </c>
      <c r="FK207" s="26">
        <f>FJ207/FI207*100</f>
        <v>83.537039790438925</v>
      </c>
      <c r="FL207" s="326"/>
      <c r="FM207" s="326"/>
      <c r="FN207" s="326">
        <v>0</v>
      </c>
      <c r="FO207" s="26"/>
      <c r="FP207" s="326"/>
      <c r="FQ207" s="326"/>
      <c r="FR207" s="326"/>
      <c r="FS207" s="26"/>
      <c r="FT207" s="326"/>
      <c r="FU207" s="326">
        <v>1125</v>
      </c>
      <c r="FV207" s="326">
        <v>1125</v>
      </c>
      <c r="FW207" s="26">
        <f t="shared" si="234"/>
        <v>100</v>
      </c>
      <c r="FX207" s="326"/>
      <c r="FY207" s="326"/>
      <c r="FZ207" s="326"/>
      <c r="GA207" s="26"/>
      <c r="GB207" s="326"/>
      <c r="GC207" s="326"/>
      <c r="GD207" s="326"/>
      <c r="GE207" s="26"/>
      <c r="GF207" s="326"/>
      <c r="GG207" s="326"/>
      <c r="GH207" s="326"/>
      <c r="GI207" s="26"/>
      <c r="GJ207" s="326"/>
      <c r="GK207" s="326"/>
      <c r="GL207" s="326"/>
      <c r="GM207" s="26"/>
      <c r="GN207" s="326"/>
      <c r="GO207" s="326"/>
      <c r="GP207" s="326"/>
      <c r="GQ207" s="26"/>
      <c r="GR207" s="326"/>
      <c r="GS207" s="326">
        <v>308</v>
      </c>
      <c r="GT207" s="326">
        <v>308</v>
      </c>
      <c r="GU207" s="26">
        <f>GT207/GS207*100</f>
        <v>100</v>
      </c>
      <c r="GV207" s="326"/>
      <c r="GW207" s="326"/>
      <c r="GX207" s="326"/>
      <c r="GY207" s="26"/>
      <c r="GZ207" s="326"/>
      <c r="HA207" s="326"/>
      <c r="HB207" s="326"/>
      <c r="HC207" s="26"/>
      <c r="HD207" s="326"/>
      <c r="HE207" s="326"/>
      <c r="HF207" s="326"/>
      <c r="HG207" s="26"/>
      <c r="HH207" s="326"/>
      <c r="HI207" s="326"/>
      <c r="HJ207" s="326"/>
      <c r="HK207" s="26"/>
      <c r="HL207" s="326"/>
      <c r="HM207" s="326"/>
      <c r="HN207" s="326"/>
      <c r="HO207" s="26"/>
      <c r="HP207" s="326"/>
      <c r="HQ207" s="326"/>
      <c r="HR207" s="326"/>
      <c r="HS207" s="26"/>
      <c r="HT207" s="326"/>
      <c r="HU207" s="326"/>
      <c r="HV207" s="326"/>
      <c r="HW207" s="26"/>
      <c r="HX207" s="326"/>
      <c r="HY207" s="326"/>
      <c r="HZ207" s="326"/>
      <c r="IA207" s="26"/>
      <c r="IB207" s="326"/>
      <c r="IC207" s="326">
        <v>7776.2</v>
      </c>
      <c r="ID207" s="326">
        <v>7292.4440800000002</v>
      </c>
      <c r="IE207" s="26">
        <f>ID207/IC207*100</f>
        <v>93.779019058151803</v>
      </c>
      <c r="IF207" s="326"/>
      <c r="IG207" s="326"/>
      <c r="IH207" s="326"/>
      <c r="II207" s="26"/>
      <c r="IJ207" s="326"/>
      <c r="IK207" s="326"/>
      <c r="IL207" s="326"/>
      <c r="IM207" s="26"/>
      <c r="IN207" s="326"/>
      <c r="IO207" s="326">
        <v>50000</v>
      </c>
      <c r="IP207" s="326"/>
      <c r="IQ207" s="26"/>
      <c r="IR207" s="326"/>
      <c r="IS207" s="326"/>
      <c r="IT207" s="326"/>
      <c r="IU207" s="26"/>
      <c r="IV207" s="326"/>
      <c r="IW207" s="326"/>
      <c r="IX207" s="326"/>
      <c r="IY207" s="26"/>
      <c r="IZ207" s="326"/>
      <c r="JA207" s="326"/>
      <c r="JB207" s="326"/>
      <c r="JC207" s="26"/>
      <c r="JD207" s="326"/>
      <c r="JE207" s="326">
        <v>1796.8</v>
      </c>
      <c r="JF207" s="326">
        <v>516.40546000000006</v>
      </c>
      <c r="JG207" s="26">
        <f t="shared" si="335"/>
        <v>28.740286064113985</v>
      </c>
      <c r="JH207" s="326"/>
      <c r="JI207" s="326"/>
      <c r="JJ207" s="326"/>
      <c r="JK207" s="26"/>
      <c r="JL207" s="326"/>
      <c r="JM207" s="326"/>
      <c r="JN207" s="326"/>
      <c r="JO207" s="26"/>
      <c r="JP207" s="326"/>
      <c r="JQ207" s="326"/>
      <c r="JR207" s="326"/>
      <c r="JS207" s="26"/>
      <c r="JT207" s="326"/>
      <c r="JU207" s="326"/>
      <c r="JV207" s="326"/>
      <c r="JW207" s="26"/>
      <c r="JX207" s="326"/>
      <c r="JY207" s="326"/>
      <c r="JZ207" s="326"/>
      <c r="KA207" s="26"/>
      <c r="KB207" s="326"/>
      <c r="KC207" s="326">
        <v>1691.8</v>
      </c>
      <c r="KD207" s="326"/>
      <c r="KE207" s="26"/>
      <c r="KF207" s="326"/>
      <c r="KG207" s="326"/>
      <c r="KH207" s="326"/>
      <c r="KI207" s="26"/>
      <c r="KJ207" s="326"/>
      <c r="KK207" s="326"/>
      <c r="KL207" s="326"/>
      <c r="KM207" s="26"/>
      <c r="KN207" s="326"/>
      <c r="KO207" s="326"/>
      <c r="KP207" s="326"/>
      <c r="KQ207" s="26"/>
      <c r="KR207" s="326"/>
      <c r="KS207" s="326"/>
      <c r="KT207" s="326"/>
      <c r="KU207" s="26"/>
      <c r="KV207" s="326"/>
      <c r="KW207" s="326">
        <v>2364.6280000000002</v>
      </c>
      <c r="KX207" s="326">
        <v>2364.6280000000002</v>
      </c>
      <c r="KY207" s="26">
        <f t="shared" si="338"/>
        <v>100</v>
      </c>
      <c r="KZ207" s="326"/>
      <c r="LA207" s="326">
        <v>263</v>
      </c>
      <c r="LB207" s="326">
        <v>263</v>
      </c>
      <c r="LC207" s="26">
        <f t="shared" si="339"/>
        <v>100</v>
      </c>
      <c r="LD207" s="326"/>
      <c r="LE207" s="326"/>
      <c r="LF207" s="326"/>
      <c r="LG207" s="26"/>
      <c r="LH207" s="326"/>
      <c r="LI207" s="326">
        <v>205</v>
      </c>
      <c r="LJ207" s="326">
        <v>205</v>
      </c>
      <c r="LK207" s="26">
        <f t="shared" si="340"/>
        <v>100</v>
      </c>
      <c r="LL207" s="326"/>
      <c r="LM207" s="326"/>
      <c r="LN207" s="326"/>
      <c r="LO207" s="26"/>
      <c r="LP207" s="326"/>
      <c r="LQ207" s="326"/>
      <c r="LR207" s="326"/>
      <c r="LS207" s="26"/>
      <c r="LT207" s="326"/>
      <c r="LU207" s="326"/>
      <c r="LV207" s="326"/>
      <c r="LW207" s="26"/>
      <c r="LX207" s="326"/>
      <c r="LY207" s="326"/>
      <c r="LZ207" s="326"/>
      <c r="MA207" s="26"/>
    </row>
    <row r="208" spans="1:339" ht="15.75" x14ac:dyDescent="0.25">
      <c r="A208" s="22" t="s">
        <v>171</v>
      </c>
      <c r="B208" s="30">
        <f t="shared" si="238"/>
        <v>0</v>
      </c>
      <c r="C208" s="30">
        <f t="shared" si="327"/>
        <v>3404.3857400000002</v>
      </c>
      <c r="D208" s="30">
        <f t="shared" si="248"/>
        <v>0</v>
      </c>
      <c r="E208" s="30">
        <f t="shared" si="239"/>
        <v>3404.3857400000002</v>
      </c>
      <c r="F208" s="30">
        <f t="shared" si="328"/>
        <v>3404.3857400000002</v>
      </c>
      <c r="G208" s="27">
        <f t="shared" si="329"/>
        <v>100</v>
      </c>
      <c r="H208" s="30"/>
      <c r="I208" s="30"/>
      <c r="J208" s="30"/>
      <c r="K208" s="30"/>
      <c r="L208" s="111"/>
      <c r="M208" s="111"/>
      <c r="N208" s="111"/>
      <c r="O208" s="111"/>
      <c r="P208" s="111"/>
      <c r="Q208" s="111"/>
      <c r="R208" s="111"/>
      <c r="S208" s="26"/>
      <c r="T208" s="81"/>
      <c r="U208" s="81"/>
      <c r="V208" s="81"/>
      <c r="W208" s="26"/>
      <c r="X208" s="81"/>
      <c r="Y208" s="81"/>
      <c r="Z208" s="81"/>
      <c r="AA208" s="26"/>
      <c r="AB208" s="81"/>
      <c r="AC208" s="81"/>
      <c r="AD208" s="81"/>
      <c r="AE208" s="26"/>
      <c r="AF208" s="26"/>
      <c r="AG208" s="111"/>
      <c r="AH208" s="111"/>
      <c r="AI208" s="111"/>
      <c r="AJ208" s="111"/>
      <c r="AK208" s="111"/>
      <c r="AL208" s="111"/>
      <c r="AM208" s="111"/>
      <c r="AN208" s="81"/>
      <c r="AO208" s="81"/>
      <c r="AP208" s="81"/>
      <c r="AQ208" s="26"/>
      <c r="AR208" s="26"/>
      <c r="AS208" s="81"/>
      <c r="AT208" s="81"/>
      <c r="AU208" s="26"/>
      <c r="AV208" s="26"/>
      <c r="AW208" s="81"/>
      <c r="AX208" s="81"/>
      <c r="AY208" s="26"/>
      <c r="AZ208" s="333"/>
      <c r="BA208" s="81"/>
      <c r="BB208" s="81"/>
      <c r="BC208" s="26"/>
      <c r="BD208" s="26"/>
      <c r="BE208" s="81"/>
      <c r="BF208" s="81"/>
      <c r="BG208" s="26"/>
      <c r="BH208" s="81"/>
      <c r="BI208" s="81"/>
      <c r="BJ208" s="81"/>
      <c r="BK208" s="26"/>
      <c r="BL208" s="81"/>
      <c r="BM208" s="81"/>
      <c r="BN208" s="81"/>
      <c r="BO208" s="26"/>
      <c r="BP208" s="26"/>
      <c r="BQ208" s="81"/>
      <c r="BR208" s="81"/>
      <c r="BS208" s="26"/>
      <c r="BT208" s="26"/>
      <c r="BU208" s="81"/>
      <c r="BV208" s="81"/>
      <c r="BW208" s="26"/>
      <c r="BX208" s="26"/>
      <c r="BY208" s="81"/>
      <c r="BZ208" s="81"/>
      <c r="CA208" s="26"/>
      <c r="CB208" s="26"/>
      <c r="CC208" s="81"/>
      <c r="CD208" s="81"/>
      <c r="CE208" s="26"/>
      <c r="CF208" s="26"/>
      <c r="CG208" s="81"/>
      <c r="CH208" s="81"/>
      <c r="CI208" s="26"/>
      <c r="CJ208" s="81"/>
      <c r="CK208" s="81"/>
      <c r="CL208" s="81"/>
      <c r="CM208" s="26"/>
      <c r="CN208" s="26"/>
      <c r="CO208" s="81"/>
      <c r="CP208" s="81"/>
      <c r="CQ208" s="26"/>
      <c r="CR208" s="26"/>
      <c r="CS208" s="81"/>
      <c r="CT208" s="81"/>
      <c r="CU208" s="26"/>
      <c r="CV208" s="26"/>
      <c r="CW208" s="81"/>
      <c r="CX208" s="81"/>
      <c r="CY208" s="26"/>
      <c r="CZ208" s="26"/>
      <c r="DA208" s="81"/>
      <c r="DB208" s="81"/>
      <c r="DC208" s="26"/>
      <c r="DD208" s="26"/>
      <c r="DE208" s="81"/>
      <c r="DF208" s="81"/>
      <c r="DG208" s="26"/>
      <c r="DH208" s="26"/>
      <c r="DI208" s="81"/>
      <c r="DJ208" s="81"/>
      <c r="DK208" s="26"/>
      <c r="DL208" s="26"/>
      <c r="DM208" s="81"/>
      <c r="DN208" s="81"/>
      <c r="DO208" s="26"/>
      <c r="DP208" s="26"/>
      <c r="DQ208" s="81"/>
      <c r="DR208" s="81"/>
      <c r="DS208" s="26"/>
      <c r="DT208" s="26"/>
      <c r="DU208" s="81"/>
      <c r="DV208" s="81"/>
      <c r="DW208" s="26"/>
      <c r="DX208" s="26"/>
      <c r="DY208" s="81"/>
      <c r="DZ208" s="81"/>
      <c r="EA208" s="26"/>
      <c r="EB208" s="26"/>
      <c r="EC208" s="81"/>
      <c r="ED208" s="81"/>
      <c r="EE208" s="26"/>
      <c r="EF208" s="81"/>
      <c r="EG208" s="81"/>
      <c r="EH208" s="81"/>
      <c r="EI208" s="26"/>
      <c r="EJ208" s="81"/>
      <c r="EK208" s="81"/>
      <c r="EL208" s="81"/>
      <c r="EM208" s="26"/>
      <c r="EN208" s="81"/>
      <c r="EO208" s="81"/>
      <c r="EP208" s="81"/>
      <c r="EQ208" s="26"/>
      <c r="ER208" s="26"/>
      <c r="ES208" s="81"/>
      <c r="ET208" s="81"/>
      <c r="EU208" s="26"/>
      <c r="EV208" s="26"/>
      <c r="EW208" s="81"/>
      <c r="EX208" s="81"/>
      <c r="EY208" s="26"/>
      <c r="EZ208" s="26"/>
      <c r="FA208" s="81"/>
      <c r="FB208" s="81"/>
      <c r="FC208" s="26"/>
      <c r="FD208" s="26"/>
      <c r="FE208" s="81"/>
      <c r="FF208" s="81"/>
      <c r="FG208" s="26"/>
      <c r="FH208" s="81"/>
      <c r="FI208" s="81"/>
      <c r="FJ208" s="81"/>
      <c r="FK208" s="26"/>
      <c r="FL208" s="81"/>
      <c r="FM208" s="81"/>
      <c r="FN208" s="81"/>
      <c r="FO208" s="26"/>
      <c r="FP208" s="81"/>
      <c r="FQ208" s="326">
        <v>3404.3857400000002</v>
      </c>
      <c r="FR208" s="326">
        <v>3404.3857400000002</v>
      </c>
      <c r="FS208" s="26">
        <f>FR208/FQ208*100</f>
        <v>100</v>
      </c>
      <c r="FT208" s="81"/>
      <c r="FU208" s="326"/>
      <c r="FV208" s="326"/>
      <c r="FW208" s="26"/>
      <c r="FX208" s="81"/>
      <c r="FY208" s="326"/>
      <c r="FZ208" s="326"/>
      <c r="GA208" s="26"/>
      <c r="GB208" s="81"/>
      <c r="GC208" s="326"/>
      <c r="GD208" s="326"/>
      <c r="GE208" s="26"/>
      <c r="GF208" s="81"/>
      <c r="GG208" s="326"/>
      <c r="GH208" s="326"/>
      <c r="GI208" s="26"/>
      <c r="GJ208" s="81"/>
      <c r="GK208" s="326"/>
      <c r="GL208" s="326"/>
      <c r="GM208" s="26"/>
      <c r="GN208" s="81"/>
      <c r="GO208" s="326"/>
      <c r="GP208" s="326"/>
      <c r="GQ208" s="26"/>
      <c r="GR208" s="81"/>
      <c r="GS208" s="326"/>
      <c r="GT208" s="326"/>
      <c r="GU208" s="26"/>
      <c r="GV208" s="81"/>
      <c r="GW208" s="326"/>
      <c r="GX208" s="326"/>
      <c r="GY208" s="26"/>
      <c r="GZ208" s="81"/>
      <c r="HA208" s="326"/>
      <c r="HB208" s="326"/>
      <c r="HC208" s="26"/>
      <c r="HD208" s="81"/>
      <c r="HE208" s="326"/>
      <c r="HF208" s="326"/>
      <c r="HG208" s="26"/>
      <c r="HH208" s="81"/>
      <c r="HI208" s="326"/>
      <c r="HJ208" s="326"/>
      <c r="HK208" s="26"/>
      <c r="HL208" s="81"/>
      <c r="HM208" s="326"/>
      <c r="HN208" s="326"/>
      <c r="HO208" s="26"/>
      <c r="HP208" s="81"/>
      <c r="HQ208" s="326"/>
      <c r="HR208" s="326"/>
      <c r="HS208" s="26"/>
      <c r="HT208" s="81"/>
      <c r="HU208" s="326"/>
      <c r="HV208" s="326"/>
      <c r="HW208" s="26"/>
      <c r="HX208" s="81"/>
      <c r="HY208" s="326"/>
      <c r="HZ208" s="326"/>
      <c r="IA208" s="26"/>
      <c r="IB208" s="81"/>
      <c r="IC208" s="326"/>
      <c r="ID208" s="326"/>
      <c r="IE208" s="26"/>
      <c r="IF208" s="81"/>
      <c r="IG208" s="326"/>
      <c r="IH208" s="326"/>
      <c r="II208" s="26"/>
      <c r="IJ208" s="81"/>
      <c r="IK208" s="326"/>
      <c r="IL208" s="326"/>
      <c r="IM208" s="26"/>
      <c r="IN208" s="81"/>
      <c r="IO208" s="326"/>
      <c r="IP208" s="326"/>
      <c r="IQ208" s="26"/>
      <c r="IR208" s="81"/>
      <c r="IS208" s="326"/>
      <c r="IT208" s="326"/>
      <c r="IU208" s="26"/>
      <c r="IV208" s="81"/>
      <c r="IW208" s="326"/>
      <c r="IX208" s="326"/>
      <c r="IY208" s="26"/>
      <c r="IZ208" s="81"/>
      <c r="JA208" s="326"/>
      <c r="JB208" s="326"/>
      <c r="JC208" s="26"/>
      <c r="JD208" s="81"/>
      <c r="JE208" s="326"/>
      <c r="JF208" s="326"/>
      <c r="JG208" s="26"/>
      <c r="JH208" s="81"/>
      <c r="JI208" s="326"/>
      <c r="JJ208" s="326"/>
      <c r="JK208" s="26"/>
      <c r="JL208" s="81"/>
      <c r="JM208" s="326"/>
      <c r="JN208" s="326"/>
      <c r="JO208" s="26"/>
      <c r="JP208" s="81"/>
      <c r="JQ208" s="326"/>
      <c r="JR208" s="326"/>
      <c r="JS208" s="26"/>
      <c r="JT208" s="81"/>
      <c r="JU208" s="326"/>
      <c r="JV208" s="326"/>
      <c r="JW208" s="26"/>
      <c r="JX208" s="81"/>
      <c r="JY208" s="326"/>
      <c r="JZ208" s="326"/>
      <c r="KA208" s="26"/>
      <c r="KB208" s="81"/>
      <c r="KC208" s="326"/>
      <c r="KD208" s="326"/>
      <c r="KE208" s="26"/>
      <c r="KF208" s="81"/>
      <c r="KG208" s="326"/>
      <c r="KH208" s="326"/>
      <c r="KI208" s="26"/>
      <c r="KJ208" s="81"/>
      <c r="KK208" s="326"/>
      <c r="KL208" s="326"/>
      <c r="KM208" s="26"/>
      <c r="KN208" s="81"/>
      <c r="KO208" s="326"/>
      <c r="KP208" s="326"/>
      <c r="KQ208" s="26"/>
      <c r="KR208" s="81"/>
      <c r="KS208" s="326"/>
      <c r="KT208" s="326"/>
      <c r="KU208" s="26"/>
      <c r="KV208" s="81"/>
      <c r="KW208" s="326"/>
      <c r="KX208" s="326"/>
      <c r="KY208" s="26"/>
      <c r="KZ208" s="81"/>
      <c r="LA208" s="326"/>
      <c r="LB208" s="326"/>
      <c r="LC208" s="26"/>
      <c r="LD208" s="81"/>
      <c r="LE208" s="326"/>
      <c r="LF208" s="326"/>
      <c r="LG208" s="26"/>
      <c r="LH208" s="81"/>
      <c r="LI208" s="326"/>
      <c r="LJ208" s="326"/>
      <c r="LK208" s="26"/>
      <c r="LL208" s="81"/>
      <c r="LM208" s="326"/>
      <c r="LN208" s="326"/>
      <c r="LO208" s="26"/>
      <c r="LP208" s="81"/>
      <c r="LQ208" s="326"/>
      <c r="LR208" s="326"/>
      <c r="LS208" s="26"/>
      <c r="LT208" s="81"/>
      <c r="LU208" s="326"/>
      <c r="LV208" s="326"/>
      <c r="LW208" s="26"/>
      <c r="LX208" s="81"/>
      <c r="LY208" s="326"/>
      <c r="LZ208" s="326"/>
      <c r="MA208" s="26"/>
    </row>
    <row r="209" spans="1:339" ht="15.75" x14ac:dyDescent="0.25">
      <c r="A209" s="22" t="s">
        <v>213</v>
      </c>
      <c r="B209" s="30">
        <f t="shared" si="238"/>
        <v>0</v>
      </c>
      <c r="C209" s="30">
        <f t="shared" si="327"/>
        <v>1251.60428</v>
      </c>
      <c r="D209" s="30">
        <f t="shared" si="248"/>
        <v>0</v>
      </c>
      <c r="E209" s="30">
        <f t="shared" si="239"/>
        <v>1251.60428</v>
      </c>
      <c r="F209" s="30">
        <f t="shared" si="328"/>
        <v>1251.60428</v>
      </c>
      <c r="G209" s="27">
        <f t="shared" si="329"/>
        <v>100</v>
      </c>
      <c r="H209" s="30"/>
      <c r="I209" s="30"/>
      <c r="J209" s="30"/>
      <c r="K209" s="30"/>
      <c r="L209" s="111"/>
      <c r="M209" s="111"/>
      <c r="N209" s="111"/>
      <c r="O209" s="111"/>
      <c r="P209" s="111"/>
      <c r="Q209" s="111"/>
      <c r="R209" s="111"/>
      <c r="S209" s="26"/>
      <c r="T209" s="81"/>
      <c r="U209" s="81"/>
      <c r="V209" s="81"/>
      <c r="W209" s="26"/>
      <c r="X209" s="81"/>
      <c r="Y209" s="81"/>
      <c r="Z209" s="81"/>
      <c r="AA209" s="26"/>
      <c r="AB209" s="81"/>
      <c r="AC209" s="81"/>
      <c r="AD209" s="81"/>
      <c r="AE209" s="26"/>
      <c r="AF209" s="26"/>
      <c r="AG209" s="111"/>
      <c r="AH209" s="111"/>
      <c r="AI209" s="111"/>
      <c r="AJ209" s="111"/>
      <c r="AK209" s="111"/>
      <c r="AL209" s="111"/>
      <c r="AM209" s="111"/>
      <c r="AN209" s="81"/>
      <c r="AO209" s="81"/>
      <c r="AP209" s="81"/>
      <c r="AQ209" s="26"/>
      <c r="AR209" s="26"/>
      <c r="AS209" s="81"/>
      <c r="AT209" s="81"/>
      <c r="AU209" s="26"/>
      <c r="AV209" s="26"/>
      <c r="AW209" s="81"/>
      <c r="AX209" s="81"/>
      <c r="AY209" s="26"/>
      <c r="AZ209" s="333"/>
      <c r="BA209" s="81"/>
      <c r="BB209" s="81"/>
      <c r="BC209" s="26"/>
      <c r="BD209" s="26"/>
      <c r="BE209" s="81"/>
      <c r="BF209" s="81"/>
      <c r="BG209" s="26"/>
      <c r="BH209" s="81"/>
      <c r="BI209" s="81"/>
      <c r="BJ209" s="81"/>
      <c r="BK209" s="26"/>
      <c r="BL209" s="81"/>
      <c r="BM209" s="81"/>
      <c r="BN209" s="81"/>
      <c r="BO209" s="26"/>
      <c r="BP209" s="26"/>
      <c r="BQ209" s="81"/>
      <c r="BR209" s="81"/>
      <c r="BS209" s="26"/>
      <c r="BT209" s="26"/>
      <c r="BU209" s="81"/>
      <c r="BV209" s="81"/>
      <c r="BW209" s="26"/>
      <c r="BX209" s="26"/>
      <c r="BY209" s="81"/>
      <c r="BZ209" s="81"/>
      <c r="CA209" s="26"/>
      <c r="CB209" s="26"/>
      <c r="CC209" s="81"/>
      <c r="CD209" s="81"/>
      <c r="CE209" s="26"/>
      <c r="CF209" s="26"/>
      <c r="CG209" s="81"/>
      <c r="CH209" s="81"/>
      <c r="CI209" s="26"/>
      <c r="CJ209" s="81"/>
      <c r="CK209" s="81"/>
      <c r="CL209" s="81"/>
      <c r="CM209" s="26"/>
      <c r="CN209" s="26"/>
      <c r="CO209" s="81"/>
      <c r="CP209" s="81"/>
      <c r="CQ209" s="26"/>
      <c r="CR209" s="26"/>
      <c r="CS209" s="81"/>
      <c r="CT209" s="81"/>
      <c r="CU209" s="26"/>
      <c r="CV209" s="26"/>
      <c r="CW209" s="81"/>
      <c r="CX209" s="81"/>
      <c r="CY209" s="26"/>
      <c r="CZ209" s="26"/>
      <c r="DA209" s="81"/>
      <c r="DB209" s="81"/>
      <c r="DC209" s="26"/>
      <c r="DD209" s="26"/>
      <c r="DE209" s="81"/>
      <c r="DF209" s="81"/>
      <c r="DG209" s="26"/>
      <c r="DH209" s="26"/>
      <c r="DI209" s="81"/>
      <c r="DJ209" s="81"/>
      <c r="DK209" s="26"/>
      <c r="DL209" s="26"/>
      <c r="DM209" s="81"/>
      <c r="DN209" s="81"/>
      <c r="DO209" s="26"/>
      <c r="DP209" s="26"/>
      <c r="DQ209" s="81"/>
      <c r="DR209" s="81"/>
      <c r="DS209" s="26"/>
      <c r="DT209" s="26"/>
      <c r="DU209" s="81"/>
      <c r="DV209" s="81"/>
      <c r="DW209" s="26"/>
      <c r="DX209" s="26"/>
      <c r="DY209" s="81"/>
      <c r="DZ209" s="81"/>
      <c r="EA209" s="26"/>
      <c r="EB209" s="26"/>
      <c r="EC209" s="81"/>
      <c r="ED209" s="81"/>
      <c r="EE209" s="26"/>
      <c r="EF209" s="81"/>
      <c r="EG209" s="81"/>
      <c r="EH209" s="81"/>
      <c r="EI209" s="26"/>
      <c r="EJ209" s="81"/>
      <c r="EK209" s="81"/>
      <c r="EL209" s="81"/>
      <c r="EM209" s="26"/>
      <c r="EN209" s="81"/>
      <c r="EO209" s="81"/>
      <c r="EP209" s="81"/>
      <c r="EQ209" s="26"/>
      <c r="ER209" s="26"/>
      <c r="ES209" s="81"/>
      <c r="ET209" s="81"/>
      <c r="EU209" s="26"/>
      <c r="EV209" s="26"/>
      <c r="EW209" s="81"/>
      <c r="EX209" s="81"/>
      <c r="EY209" s="26"/>
      <c r="EZ209" s="26"/>
      <c r="FA209" s="81"/>
      <c r="FB209" s="81"/>
      <c r="FC209" s="26"/>
      <c r="FD209" s="26"/>
      <c r="FE209" s="81"/>
      <c r="FF209" s="81"/>
      <c r="FG209" s="26"/>
      <c r="FH209" s="81"/>
      <c r="FI209" s="81"/>
      <c r="FJ209" s="81"/>
      <c r="FK209" s="26"/>
      <c r="FL209" s="81"/>
      <c r="FM209" s="81"/>
      <c r="FN209" s="81"/>
      <c r="FO209" s="26"/>
      <c r="FP209" s="81"/>
      <c r="FQ209" s="326">
        <v>1251.60428</v>
      </c>
      <c r="FR209" s="326">
        <v>1251.60428</v>
      </c>
      <c r="FS209" s="26">
        <f t="shared" ref="FS209:FS214" si="341">FR209/FQ209*100</f>
        <v>100</v>
      </c>
      <c r="FT209" s="81"/>
      <c r="FU209" s="81"/>
      <c r="FV209" s="81"/>
      <c r="FW209" s="26"/>
      <c r="FX209" s="81"/>
      <c r="FY209" s="81"/>
      <c r="FZ209" s="81"/>
      <c r="GA209" s="26"/>
      <c r="GB209" s="81"/>
      <c r="GC209" s="81"/>
      <c r="GD209" s="81"/>
      <c r="GE209" s="26"/>
      <c r="GF209" s="81"/>
      <c r="GG209" s="81"/>
      <c r="GH209" s="81"/>
      <c r="GI209" s="26"/>
      <c r="GJ209" s="81"/>
      <c r="GK209" s="81"/>
      <c r="GL209" s="81"/>
      <c r="GM209" s="26"/>
      <c r="GN209" s="81"/>
      <c r="GO209" s="81"/>
      <c r="GP209" s="81"/>
      <c r="GQ209" s="26"/>
      <c r="GR209" s="81"/>
      <c r="GS209" s="81"/>
      <c r="GT209" s="81"/>
      <c r="GU209" s="26"/>
      <c r="GV209" s="81"/>
      <c r="GW209" s="81"/>
      <c r="GX209" s="81"/>
      <c r="GY209" s="26"/>
      <c r="GZ209" s="81"/>
      <c r="HA209" s="81"/>
      <c r="HB209" s="81"/>
      <c r="HC209" s="26"/>
      <c r="HD209" s="81"/>
      <c r="HE209" s="81"/>
      <c r="HF209" s="81"/>
      <c r="HG209" s="26"/>
      <c r="HH209" s="81"/>
      <c r="HI209" s="81"/>
      <c r="HJ209" s="81"/>
      <c r="HK209" s="26"/>
      <c r="HL209" s="81"/>
      <c r="HM209" s="81"/>
      <c r="HN209" s="81"/>
      <c r="HO209" s="26"/>
      <c r="HP209" s="81"/>
      <c r="HQ209" s="81"/>
      <c r="HR209" s="81"/>
      <c r="HS209" s="26"/>
      <c r="HT209" s="81"/>
      <c r="HU209" s="81"/>
      <c r="HV209" s="81"/>
      <c r="HW209" s="26"/>
      <c r="HX209" s="81"/>
      <c r="HY209" s="81"/>
      <c r="HZ209" s="81"/>
      <c r="IA209" s="26"/>
      <c r="IB209" s="81"/>
      <c r="IC209" s="81"/>
      <c r="ID209" s="81"/>
      <c r="IE209" s="26"/>
      <c r="IF209" s="81"/>
      <c r="IG209" s="81"/>
      <c r="IH209" s="81"/>
      <c r="II209" s="26"/>
      <c r="IJ209" s="81"/>
      <c r="IK209" s="81"/>
      <c r="IL209" s="81"/>
      <c r="IM209" s="26"/>
      <c r="IN209" s="81"/>
      <c r="IO209" s="81"/>
      <c r="IP209" s="81"/>
      <c r="IQ209" s="26"/>
      <c r="IR209" s="81"/>
      <c r="IS209" s="81"/>
      <c r="IT209" s="81"/>
      <c r="IU209" s="26"/>
      <c r="IV209" s="81"/>
      <c r="IW209" s="81"/>
      <c r="IX209" s="81"/>
      <c r="IY209" s="26"/>
      <c r="IZ209" s="81"/>
      <c r="JA209" s="81"/>
      <c r="JB209" s="81"/>
      <c r="JC209" s="26"/>
      <c r="JD209" s="81"/>
      <c r="JE209" s="81"/>
      <c r="JF209" s="81"/>
      <c r="JG209" s="26"/>
      <c r="JH209" s="81"/>
      <c r="JI209" s="81"/>
      <c r="JJ209" s="81"/>
      <c r="JK209" s="26"/>
      <c r="JL209" s="81"/>
      <c r="JM209" s="81"/>
      <c r="JN209" s="81"/>
      <c r="JO209" s="26"/>
      <c r="JP209" s="81"/>
      <c r="JQ209" s="81"/>
      <c r="JR209" s="81"/>
      <c r="JS209" s="26"/>
      <c r="JT209" s="81"/>
      <c r="JU209" s="81"/>
      <c r="JV209" s="81"/>
      <c r="JW209" s="26"/>
      <c r="JX209" s="81"/>
      <c r="JY209" s="81"/>
      <c r="JZ209" s="81"/>
      <c r="KA209" s="26"/>
      <c r="KB209" s="81"/>
      <c r="KC209" s="81"/>
      <c r="KD209" s="81"/>
      <c r="KE209" s="26"/>
      <c r="KF209" s="81"/>
      <c r="KG209" s="81"/>
      <c r="KH209" s="81"/>
      <c r="KI209" s="26"/>
      <c r="KJ209" s="81"/>
      <c r="KK209" s="81"/>
      <c r="KL209" s="81"/>
      <c r="KM209" s="26"/>
      <c r="KN209" s="81"/>
      <c r="KO209" s="81"/>
      <c r="KP209" s="81"/>
      <c r="KQ209" s="26"/>
      <c r="KR209" s="81"/>
      <c r="KS209" s="81"/>
      <c r="KT209" s="81"/>
      <c r="KU209" s="26"/>
      <c r="KV209" s="81"/>
      <c r="KW209" s="81"/>
      <c r="KX209" s="81"/>
      <c r="KY209" s="26"/>
      <c r="KZ209" s="81"/>
      <c r="LA209" s="81"/>
      <c r="LB209" s="81"/>
      <c r="LC209" s="26"/>
      <c r="LD209" s="81"/>
      <c r="LE209" s="81"/>
      <c r="LF209" s="81"/>
      <c r="LG209" s="26"/>
      <c r="LH209" s="81"/>
      <c r="LI209" s="81"/>
      <c r="LJ209" s="81"/>
      <c r="LK209" s="26"/>
      <c r="LL209" s="81"/>
      <c r="LM209" s="81"/>
      <c r="LN209" s="81"/>
      <c r="LO209" s="26"/>
      <c r="LP209" s="81"/>
      <c r="LQ209" s="81"/>
      <c r="LR209" s="81"/>
      <c r="LS209" s="26"/>
      <c r="LT209" s="81"/>
      <c r="LU209" s="81"/>
      <c r="LV209" s="81"/>
      <c r="LW209" s="26"/>
      <c r="LX209" s="81"/>
      <c r="LY209" s="81"/>
      <c r="LZ209" s="81"/>
      <c r="MA209" s="26"/>
    </row>
    <row r="210" spans="1:339" ht="15.75" x14ac:dyDescent="0.25">
      <c r="A210" s="36" t="s">
        <v>505</v>
      </c>
      <c r="B210" s="30">
        <f t="shared" si="238"/>
        <v>0</v>
      </c>
      <c r="C210" s="30">
        <f t="shared" si="327"/>
        <v>1427.40716</v>
      </c>
      <c r="D210" s="30">
        <f t="shared" si="248"/>
        <v>0</v>
      </c>
      <c r="E210" s="30">
        <f t="shared" si="239"/>
        <v>1427.40716</v>
      </c>
      <c r="F210" s="30">
        <f t="shared" si="328"/>
        <v>1427.40716</v>
      </c>
      <c r="G210" s="27">
        <f t="shared" si="329"/>
        <v>100</v>
      </c>
      <c r="H210" s="30"/>
      <c r="I210" s="30"/>
      <c r="J210" s="30"/>
      <c r="K210" s="30"/>
      <c r="L210" s="111"/>
      <c r="M210" s="111"/>
      <c r="N210" s="111"/>
      <c r="O210" s="111"/>
      <c r="P210" s="111"/>
      <c r="Q210" s="111"/>
      <c r="R210" s="111"/>
      <c r="S210" s="26"/>
      <c r="T210" s="81"/>
      <c r="U210" s="81"/>
      <c r="V210" s="81"/>
      <c r="W210" s="26"/>
      <c r="X210" s="81"/>
      <c r="Y210" s="81"/>
      <c r="Z210" s="81"/>
      <c r="AA210" s="26"/>
      <c r="AB210" s="81"/>
      <c r="AC210" s="81"/>
      <c r="AD210" s="81"/>
      <c r="AE210" s="26"/>
      <c r="AF210" s="26"/>
      <c r="AG210" s="111"/>
      <c r="AH210" s="111"/>
      <c r="AI210" s="111"/>
      <c r="AJ210" s="111"/>
      <c r="AK210" s="111"/>
      <c r="AL210" s="111"/>
      <c r="AM210" s="111"/>
      <c r="AN210" s="81"/>
      <c r="AO210" s="81"/>
      <c r="AP210" s="81"/>
      <c r="AQ210" s="26"/>
      <c r="AR210" s="26"/>
      <c r="AS210" s="81"/>
      <c r="AT210" s="81"/>
      <c r="AU210" s="26"/>
      <c r="AV210" s="26"/>
      <c r="AW210" s="81"/>
      <c r="AX210" s="81"/>
      <c r="AY210" s="26"/>
      <c r="AZ210" s="333"/>
      <c r="BA210" s="326"/>
      <c r="BB210" s="326"/>
      <c r="BC210" s="26"/>
      <c r="BD210" s="26"/>
      <c r="BE210" s="81"/>
      <c r="BF210" s="81"/>
      <c r="BG210" s="26"/>
      <c r="BH210" s="81"/>
      <c r="BI210" s="81"/>
      <c r="BJ210" s="81"/>
      <c r="BK210" s="26"/>
      <c r="BL210" s="81"/>
      <c r="BM210" s="81"/>
      <c r="BN210" s="81"/>
      <c r="BO210" s="26"/>
      <c r="BP210" s="26"/>
      <c r="BQ210" s="81"/>
      <c r="BR210" s="81"/>
      <c r="BS210" s="26"/>
      <c r="BT210" s="26"/>
      <c r="BU210" s="81"/>
      <c r="BV210" s="81"/>
      <c r="BW210" s="26"/>
      <c r="BX210" s="26"/>
      <c r="BY210" s="81"/>
      <c r="BZ210" s="81"/>
      <c r="CA210" s="26"/>
      <c r="CB210" s="26"/>
      <c r="CC210" s="81"/>
      <c r="CD210" s="81"/>
      <c r="CE210" s="26"/>
      <c r="CF210" s="26"/>
      <c r="CG210" s="81"/>
      <c r="CH210" s="81"/>
      <c r="CI210" s="26"/>
      <c r="CJ210" s="81"/>
      <c r="CK210" s="81"/>
      <c r="CL210" s="81"/>
      <c r="CM210" s="26"/>
      <c r="CN210" s="26"/>
      <c r="CO210" s="81"/>
      <c r="CP210" s="81"/>
      <c r="CQ210" s="26"/>
      <c r="CR210" s="26"/>
      <c r="CS210" s="81"/>
      <c r="CT210" s="81"/>
      <c r="CU210" s="26"/>
      <c r="CV210" s="26"/>
      <c r="CW210" s="81"/>
      <c r="CX210" s="81"/>
      <c r="CY210" s="26"/>
      <c r="CZ210" s="26"/>
      <c r="DA210" s="81"/>
      <c r="DB210" s="81"/>
      <c r="DC210" s="26"/>
      <c r="DD210" s="26"/>
      <c r="DE210" s="81"/>
      <c r="DF210" s="81"/>
      <c r="DG210" s="26"/>
      <c r="DH210" s="26"/>
      <c r="DI210" s="81"/>
      <c r="DJ210" s="81"/>
      <c r="DK210" s="26"/>
      <c r="DL210" s="26"/>
      <c r="DM210" s="81"/>
      <c r="DN210" s="81"/>
      <c r="DO210" s="26"/>
      <c r="DP210" s="26"/>
      <c r="DQ210" s="81"/>
      <c r="DR210" s="81"/>
      <c r="DS210" s="26"/>
      <c r="DT210" s="26"/>
      <c r="DU210" s="81"/>
      <c r="DV210" s="81"/>
      <c r="DW210" s="26"/>
      <c r="DX210" s="26"/>
      <c r="DY210" s="81"/>
      <c r="DZ210" s="81"/>
      <c r="EA210" s="26"/>
      <c r="EB210" s="26"/>
      <c r="EC210" s="81"/>
      <c r="ED210" s="81"/>
      <c r="EE210" s="26"/>
      <c r="EF210" s="81"/>
      <c r="EG210" s="81"/>
      <c r="EH210" s="81"/>
      <c r="EI210" s="26"/>
      <c r="EJ210" s="81"/>
      <c r="EK210" s="81"/>
      <c r="EL210" s="81"/>
      <c r="EM210" s="26"/>
      <c r="EN210" s="81"/>
      <c r="EO210" s="81"/>
      <c r="EP210" s="81"/>
      <c r="EQ210" s="26"/>
      <c r="ER210" s="26"/>
      <c r="ES210" s="81"/>
      <c r="ET210" s="81"/>
      <c r="EU210" s="26"/>
      <c r="EV210" s="26"/>
      <c r="EW210" s="81"/>
      <c r="EX210" s="81"/>
      <c r="EY210" s="26"/>
      <c r="EZ210" s="26"/>
      <c r="FA210" s="81"/>
      <c r="FB210" s="81"/>
      <c r="FC210" s="26"/>
      <c r="FD210" s="26"/>
      <c r="FE210" s="81"/>
      <c r="FF210" s="81"/>
      <c r="FG210" s="26"/>
      <c r="FH210" s="81"/>
      <c r="FI210" s="81"/>
      <c r="FJ210" s="81"/>
      <c r="FK210" s="26"/>
      <c r="FL210" s="81"/>
      <c r="FM210" s="81"/>
      <c r="FN210" s="81"/>
      <c r="FO210" s="26"/>
      <c r="FP210" s="81"/>
      <c r="FQ210" s="326">
        <v>1427.40716</v>
      </c>
      <c r="FR210" s="326">
        <v>1427.40716</v>
      </c>
      <c r="FS210" s="26">
        <f t="shared" si="341"/>
        <v>100</v>
      </c>
      <c r="FT210" s="81"/>
      <c r="FU210" s="81"/>
      <c r="FV210" s="81"/>
      <c r="FW210" s="26"/>
      <c r="FX210" s="81"/>
      <c r="FY210" s="81"/>
      <c r="FZ210" s="81"/>
      <c r="GA210" s="26"/>
      <c r="GB210" s="81"/>
      <c r="GC210" s="81"/>
      <c r="GD210" s="81"/>
      <c r="GE210" s="26"/>
      <c r="GF210" s="81"/>
      <c r="GG210" s="81"/>
      <c r="GH210" s="81"/>
      <c r="GI210" s="26"/>
      <c r="GJ210" s="81"/>
      <c r="GK210" s="81"/>
      <c r="GL210" s="81"/>
      <c r="GM210" s="26"/>
      <c r="GN210" s="81"/>
      <c r="GO210" s="81"/>
      <c r="GP210" s="81"/>
      <c r="GQ210" s="26"/>
      <c r="GR210" s="81"/>
      <c r="GS210" s="81"/>
      <c r="GT210" s="81"/>
      <c r="GU210" s="26"/>
      <c r="GV210" s="81"/>
      <c r="GW210" s="81"/>
      <c r="GX210" s="81"/>
      <c r="GY210" s="26"/>
      <c r="GZ210" s="81"/>
      <c r="HA210" s="81"/>
      <c r="HB210" s="81"/>
      <c r="HC210" s="26"/>
      <c r="HD210" s="81"/>
      <c r="HE210" s="81"/>
      <c r="HF210" s="81"/>
      <c r="HG210" s="26"/>
      <c r="HH210" s="81"/>
      <c r="HI210" s="81"/>
      <c r="HJ210" s="81"/>
      <c r="HK210" s="26"/>
      <c r="HL210" s="81"/>
      <c r="HM210" s="81"/>
      <c r="HN210" s="81"/>
      <c r="HO210" s="26"/>
      <c r="HP210" s="81"/>
      <c r="HQ210" s="81"/>
      <c r="HR210" s="81"/>
      <c r="HS210" s="26"/>
      <c r="HT210" s="81"/>
      <c r="HU210" s="81"/>
      <c r="HV210" s="81"/>
      <c r="HW210" s="26"/>
      <c r="HX210" s="81"/>
      <c r="HY210" s="81"/>
      <c r="HZ210" s="81"/>
      <c r="IA210" s="26"/>
      <c r="IB210" s="81"/>
      <c r="IC210" s="81"/>
      <c r="ID210" s="81"/>
      <c r="IE210" s="26"/>
      <c r="IF210" s="81"/>
      <c r="IG210" s="81"/>
      <c r="IH210" s="81"/>
      <c r="II210" s="26"/>
      <c r="IJ210" s="81"/>
      <c r="IK210" s="81"/>
      <c r="IL210" s="81"/>
      <c r="IM210" s="26"/>
      <c r="IN210" s="81"/>
      <c r="IO210" s="81"/>
      <c r="IP210" s="81"/>
      <c r="IQ210" s="26"/>
      <c r="IR210" s="81"/>
      <c r="IS210" s="81"/>
      <c r="IT210" s="81"/>
      <c r="IU210" s="26"/>
      <c r="IV210" s="81"/>
      <c r="IW210" s="81"/>
      <c r="IX210" s="81"/>
      <c r="IY210" s="26"/>
      <c r="IZ210" s="81"/>
      <c r="JA210" s="81"/>
      <c r="JB210" s="81"/>
      <c r="JC210" s="26"/>
      <c r="JD210" s="81"/>
      <c r="JE210" s="81"/>
      <c r="JF210" s="81"/>
      <c r="JG210" s="26"/>
      <c r="JH210" s="81"/>
      <c r="JI210" s="81"/>
      <c r="JJ210" s="81"/>
      <c r="JK210" s="26"/>
      <c r="JL210" s="81"/>
      <c r="JM210" s="81"/>
      <c r="JN210" s="81"/>
      <c r="JO210" s="26"/>
      <c r="JP210" s="81"/>
      <c r="JQ210" s="81"/>
      <c r="JR210" s="81"/>
      <c r="JS210" s="26"/>
      <c r="JT210" s="81"/>
      <c r="JU210" s="81"/>
      <c r="JV210" s="81"/>
      <c r="JW210" s="26"/>
      <c r="JX210" s="81"/>
      <c r="JY210" s="81"/>
      <c r="JZ210" s="81"/>
      <c r="KA210" s="26"/>
      <c r="KB210" s="81"/>
      <c r="KC210" s="81"/>
      <c r="KD210" s="81"/>
      <c r="KE210" s="26"/>
      <c r="KF210" s="81"/>
      <c r="KG210" s="81"/>
      <c r="KH210" s="81"/>
      <c r="KI210" s="26"/>
      <c r="KJ210" s="81"/>
      <c r="KK210" s="81"/>
      <c r="KL210" s="81"/>
      <c r="KM210" s="26"/>
      <c r="KN210" s="81"/>
      <c r="KO210" s="81"/>
      <c r="KP210" s="81"/>
      <c r="KQ210" s="26"/>
      <c r="KR210" s="81"/>
      <c r="KS210" s="81"/>
      <c r="KT210" s="81"/>
      <c r="KU210" s="26"/>
      <c r="KV210" s="81"/>
      <c r="KW210" s="81"/>
      <c r="KX210" s="81"/>
      <c r="KY210" s="26"/>
      <c r="KZ210" s="81"/>
      <c r="LA210" s="81"/>
      <c r="LB210" s="81"/>
      <c r="LC210" s="26"/>
      <c r="LD210" s="81"/>
      <c r="LE210" s="81"/>
      <c r="LF210" s="81"/>
      <c r="LG210" s="26"/>
      <c r="LH210" s="81"/>
      <c r="LI210" s="81"/>
      <c r="LJ210" s="81"/>
      <c r="LK210" s="26"/>
      <c r="LL210" s="81"/>
      <c r="LM210" s="81"/>
      <c r="LN210" s="81"/>
      <c r="LO210" s="26"/>
      <c r="LP210" s="81"/>
      <c r="LQ210" s="81"/>
      <c r="LR210" s="81"/>
      <c r="LS210" s="26"/>
      <c r="LT210" s="81"/>
      <c r="LU210" s="81"/>
      <c r="LV210" s="81"/>
      <c r="LW210" s="26"/>
      <c r="LX210" s="81"/>
      <c r="LY210" s="81"/>
      <c r="LZ210" s="81"/>
      <c r="MA210" s="26"/>
    </row>
    <row r="211" spans="1:339" ht="15.75" x14ac:dyDescent="0.25">
      <c r="A211" s="22" t="s">
        <v>214</v>
      </c>
      <c r="B211" s="30">
        <f t="shared" si="238"/>
        <v>0</v>
      </c>
      <c r="C211" s="30">
        <f t="shared" si="327"/>
        <v>19449.42597</v>
      </c>
      <c r="D211" s="30">
        <f t="shared" si="248"/>
        <v>15112.983390000001</v>
      </c>
      <c r="E211" s="30">
        <f t="shared" si="239"/>
        <v>4336.4425799999999</v>
      </c>
      <c r="F211" s="30">
        <f t="shared" si="328"/>
        <v>19449.42597</v>
      </c>
      <c r="G211" s="27">
        <f t="shared" si="329"/>
        <v>100</v>
      </c>
      <c r="H211" s="30"/>
      <c r="I211" s="30"/>
      <c r="J211" s="30"/>
      <c r="K211" s="30"/>
      <c r="L211" s="111"/>
      <c r="M211" s="111"/>
      <c r="N211" s="111"/>
      <c r="O211" s="111"/>
      <c r="P211" s="111"/>
      <c r="Q211" s="111"/>
      <c r="R211" s="111"/>
      <c r="S211" s="26"/>
      <c r="T211" s="81"/>
      <c r="U211" s="81"/>
      <c r="V211" s="81"/>
      <c r="W211" s="26"/>
      <c r="X211" s="81"/>
      <c r="Y211" s="81"/>
      <c r="Z211" s="81"/>
      <c r="AA211" s="26"/>
      <c r="AB211" s="81"/>
      <c r="AC211" s="81"/>
      <c r="AD211" s="81"/>
      <c r="AE211" s="26"/>
      <c r="AF211" s="26"/>
      <c r="AG211" s="111"/>
      <c r="AH211" s="111"/>
      <c r="AI211" s="111"/>
      <c r="AJ211" s="111"/>
      <c r="AK211" s="111"/>
      <c r="AL211" s="111"/>
      <c r="AM211" s="111"/>
      <c r="AN211" s="81"/>
      <c r="AO211" s="81"/>
      <c r="AP211" s="81"/>
      <c r="AQ211" s="26"/>
      <c r="AR211" s="26"/>
      <c r="AS211" s="81"/>
      <c r="AT211" s="81"/>
      <c r="AU211" s="26"/>
      <c r="AV211" s="26"/>
      <c r="AW211" s="81"/>
      <c r="AX211" s="81"/>
      <c r="AY211" s="26"/>
      <c r="AZ211" s="333"/>
      <c r="BA211" s="81"/>
      <c r="BB211" s="81"/>
      <c r="BC211" s="26"/>
      <c r="BD211" s="26"/>
      <c r="BE211" s="81"/>
      <c r="BF211" s="81"/>
      <c r="BG211" s="26"/>
      <c r="BH211" s="81"/>
      <c r="BI211" s="81"/>
      <c r="BJ211" s="81"/>
      <c r="BK211" s="26"/>
      <c r="BL211" s="81"/>
      <c r="BM211" s="81"/>
      <c r="BN211" s="81"/>
      <c r="BO211" s="26"/>
      <c r="BP211" s="26"/>
      <c r="BQ211" s="81"/>
      <c r="BR211" s="81"/>
      <c r="BS211" s="26"/>
      <c r="BT211" s="26"/>
      <c r="BU211" s="81"/>
      <c r="BV211" s="81"/>
      <c r="BW211" s="26"/>
      <c r="BX211" s="26"/>
      <c r="BY211" s="81"/>
      <c r="BZ211" s="81"/>
      <c r="CA211" s="26"/>
      <c r="CB211" s="26"/>
      <c r="CC211" s="81"/>
      <c r="CD211" s="81"/>
      <c r="CE211" s="26"/>
      <c r="CF211" s="26"/>
      <c r="CG211" s="81"/>
      <c r="CH211" s="81"/>
      <c r="CI211" s="26"/>
      <c r="CJ211" s="81"/>
      <c r="CK211" s="81"/>
      <c r="CL211" s="81"/>
      <c r="CM211" s="26"/>
      <c r="CN211" s="26"/>
      <c r="CO211" s="81"/>
      <c r="CP211" s="81"/>
      <c r="CQ211" s="26"/>
      <c r="CR211" s="26"/>
      <c r="CS211" s="81"/>
      <c r="CT211" s="81"/>
      <c r="CU211" s="26"/>
      <c r="CV211" s="26"/>
      <c r="CW211" s="81"/>
      <c r="CX211" s="81"/>
      <c r="CY211" s="26"/>
      <c r="CZ211" s="26"/>
      <c r="DA211" s="81"/>
      <c r="DB211" s="81"/>
      <c r="DC211" s="26"/>
      <c r="DD211" s="26"/>
      <c r="DE211" s="81"/>
      <c r="DF211" s="81"/>
      <c r="DG211" s="26"/>
      <c r="DH211" s="26"/>
      <c r="DI211" s="81"/>
      <c r="DJ211" s="81"/>
      <c r="DK211" s="26"/>
      <c r="DL211" s="26"/>
      <c r="DM211" s="81"/>
      <c r="DN211" s="81"/>
      <c r="DO211" s="26"/>
      <c r="DP211" s="26"/>
      <c r="DQ211" s="81"/>
      <c r="DR211" s="81"/>
      <c r="DS211" s="26"/>
      <c r="DT211" s="26"/>
      <c r="DU211" s="81"/>
      <c r="DV211" s="81"/>
      <c r="DW211" s="26"/>
      <c r="DX211" s="26"/>
      <c r="DY211" s="81"/>
      <c r="DZ211" s="81"/>
      <c r="EA211" s="26"/>
      <c r="EB211" s="26"/>
      <c r="EC211" s="81"/>
      <c r="ED211" s="81"/>
      <c r="EE211" s="26"/>
      <c r="EF211" s="81"/>
      <c r="EG211" s="81"/>
      <c r="EH211" s="81"/>
      <c r="EI211" s="26"/>
      <c r="EJ211" s="81"/>
      <c r="EK211" s="81"/>
      <c r="EL211" s="81"/>
      <c r="EM211" s="26"/>
      <c r="EN211" s="81"/>
      <c r="EO211" s="81"/>
      <c r="EP211" s="81"/>
      <c r="EQ211" s="26"/>
      <c r="ER211" s="26"/>
      <c r="ES211" s="81"/>
      <c r="ET211" s="81"/>
      <c r="EU211" s="26"/>
      <c r="EV211" s="26"/>
      <c r="EW211" s="81"/>
      <c r="EX211" s="81"/>
      <c r="EY211" s="26"/>
      <c r="EZ211" s="26"/>
      <c r="FA211" s="81"/>
      <c r="FB211" s="81"/>
      <c r="FC211" s="26"/>
      <c r="FD211" s="26"/>
      <c r="FE211" s="81"/>
      <c r="FF211" s="81"/>
      <c r="FG211" s="26"/>
      <c r="FH211" s="81"/>
      <c r="FI211" s="81"/>
      <c r="FJ211" s="81"/>
      <c r="FK211" s="26"/>
      <c r="FL211" s="81"/>
      <c r="FM211" s="81"/>
      <c r="FN211" s="81"/>
      <c r="FO211" s="26"/>
      <c r="FP211" s="81"/>
      <c r="FQ211" s="326">
        <v>4336.4425799999999</v>
      </c>
      <c r="FR211" s="326">
        <v>4336.4425799999999</v>
      </c>
      <c r="FS211" s="26">
        <f t="shared" si="341"/>
        <v>100</v>
      </c>
      <c r="FT211" s="81"/>
      <c r="FU211" s="81"/>
      <c r="FV211" s="81"/>
      <c r="FW211" s="26"/>
      <c r="FX211" s="81"/>
      <c r="FY211" s="81"/>
      <c r="FZ211" s="81"/>
      <c r="GA211" s="26"/>
      <c r="GB211" s="81"/>
      <c r="GC211" s="81"/>
      <c r="GD211" s="81"/>
      <c r="GE211" s="26"/>
      <c r="GF211" s="81"/>
      <c r="GG211" s="81"/>
      <c r="GH211" s="81"/>
      <c r="GI211" s="26"/>
      <c r="GJ211" s="81"/>
      <c r="GK211" s="81"/>
      <c r="GL211" s="81"/>
      <c r="GM211" s="26"/>
      <c r="GN211" s="81"/>
      <c r="GO211" s="81"/>
      <c r="GP211" s="81"/>
      <c r="GQ211" s="26"/>
      <c r="GR211" s="81"/>
      <c r="GS211" s="81"/>
      <c r="GT211" s="81"/>
      <c r="GU211" s="26"/>
      <c r="GV211" s="81"/>
      <c r="GW211" s="81"/>
      <c r="GX211" s="81"/>
      <c r="GY211" s="26"/>
      <c r="GZ211" s="81"/>
      <c r="HA211" s="81"/>
      <c r="HB211" s="81"/>
      <c r="HC211" s="26"/>
      <c r="HD211" s="81"/>
      <c r="HE211" s="81"/>
      <c r="HF211" s="81"/>
      <c r="HG211" s="26"/>
      <c r="HH211" s="81"/>
      <c r="HI211" s="81"/>
      <c r="HJ211" s="81"/>
      <c r="HK211" s="26"/>
      <c r="HL211" s="81"/>
      <c r="HM211" s="81"/>
      <c r="HN211" s="81"/>
      <c r="HO211" s="26"/>
      <c r="HP211" s="81"/>
      <c r="HQ211" s="81"/>
      <c r="HR211" s="81"/>
      <c r="HS211" s="26"/>
      <c r="HT211" s="81"/>
      <c r="HU211" s="81"/>
      <c r="HV211" s="81"/>
      <c r="HW211" s="26"/>
      <c r="HX211" s="81"/>
      <c r="HY211" s="81"/>
      <c r="HZ211" s="81"/>
      <c r="IA211" s="26"/>
      <c r="IB211" s="81"/>
      <c r="IC211" s="81"/>
      <c r="ID211" s="81"/>
      <c r="IE211" s="26"/>
      <c r="IF211" s="81"/>
      <c r="IG211" s="81"/>
      <c r="IH211" s="81"/>
      <c r="II211" s="26"/>
      <c r="IJ211" s="81"/>
      <c r="IK211" s="81"/>
      <c r="IL211" s="81"/>
      <c r="IM211" s="26"/>
      <c r="IN211" s="81"/>
      <c r="IO211" s="81"/>
      <c r="IP211" s="81"/>
      <c r="IQ211" s="26"/>
      <c r="IR211" s="81"/>
      <c r="IS211" s="81"/>
      <c r="IT211" s="81"/>
      <c r="IU211" s="26"/>
      <c r="IV211" s="81"/>
      <c r="IW211" s="81"/>
      <c r="IX211" s="81"/>
      <c r="IY211" s="26"/>
      <c r="IZ211" s="81"/>
      <c r="JA211" s="81"/>
      <c r="JB211" s="81"/>
      <c r="JC211" s="26"/>
      <c r="JD211" s="81"/>
      <c r="JE211" s="81"/>
      <c r="JF211" s="81"/>
      <c r="JG211" s="26"/>
      <c r="JH211" s="81"/>
      <c r="JI211" s="27">
        <v>15112.983390000001</v>
      </c>
      <c r="JJ211" s="27">
        <v>15112.983390000001</v>
      </c>
      <c r="JK211" s="26">
        <f t="shared" ref="JK211" si="342">JJ211/JI211*100</f>
        <v>100</v>
      </c>
      <c r="JL211" s="81"/>
      <c r="JM211" s="81"/>
      <c r="JN211" s="81"/>
      <c r="JO211" s="26"/>
      <c r="JP211" s="81"/>
      <c r="JQ211" s="81"/>
      <c r="JR211" s="81"/>
      <c r="JS211" s="26"/>
      <c r="JT211" s="81"/>
      <c r="JU211" s="81"/>
      <c r="JV211" s="81"/>
      <c r="JW211" s="26"/>
      <c r="JX211" s="81"/>
      <c r="JY211" s="81"/>
      <c r="JZ211" s="81"/>
      <c r="KA211" s="26"/>
      <c r="KB211" s="81"/>
      <c r="KC211" s="27"/>
      <c r="KD211" s="27"/>
      <c r="KE211" s="26"/>
      <c r="KF211" s="81"/>
      <c r="KG211" s="27"/>
      <c r="KH211" s="27"/>
      <c r="KI211" s="26"/>
      <c r="KJ211" s="81"/>
      <c r="KK211" s="81"/>
      <c r="KL211" s="81"/>
      <c r="KM211" s="26"/>
      <c r="KN211" s="81"/>
      <c r="KO211" s="27"/>
      <c r="KP211" s="27"/>
      <c r="KQ211" s="26"/>
      <c r="KR211" s="81"/>
      <c r="KS211" s="81"/>
      <c r="KT211" s="81"/>
      <c r="KU211" s="26"/>
      <c r="KV211" s="81"/>
      <c r="KW211" s="27"/>
      <c r="KX211" s="27"/>
      <c r="KY211" s="26"/>
      <c r="KZ211" s="81"/>
      <c r="LA211" s="27"/>
      <c r="LB211" s="27"/>
      <c r="LC211" s="26"/>
      <c r="LD211" s="81"/>
      <c r="LE211" s="27"/>
      <c r="LF211" s="27"/>
      <c r="LG211" s="26"/>
      <c r="LH211" s="81"/>
      <c r="LI211" s="27"/>
      <c r="LJ211" s="27"/>
      <c r="LK211" s="26"/>
      <c r="LL211" s="81"/>
      <c r="LM211" s="27"/>
      <c r="LN211" s="27"/>
      <c r="LO211" s="26"/>
      <c r="LP211" s="81"/>
      <c r="LQ211" s="27"/>
      <c r="LR211" s="27"/>
      <c r="LS211" s="26"/>
      <c r="LT211" s="81"/>
      <c r="LU211" s="27"/>
      <c r="LV211" s="27"/>
      <c r="LW211" s="26"/>
      <c r="LX211" s="81"/>
      <c r="LY211" s="27"/>
      <c r="LZ211" s="27"/>
      <c r="MA211" s="26"/>
    </row>
    <row r="212" spans="1:339" ht="15.75" x14ac:dyDescent="0.25">
      <c r="A212" s="22" t="s">
        <v>215</v>
      </c>
      <c r="B212" s="30">
        <f t="shared" si="238"/>
        <v>0</v>
      </c>
      <c r="C212" s="30">
        <f t="shared" si="327"/>
        <v>331996.44817000005</v>
      </c>
      <c r="D212" s="30">
        <f t="shared" si="248"/>
        <v>283037.67722000001</v>
      </c>
      <c r="E212" s="30">
        <f t="shared" ref="E212:E218" si="343">DU212+DY212+EC212+FQ212+FU212+FY212+GC212+GG212+GK212+GO212+GS212+KW212+LA212+LE212+LI212+LM212+LQ212+LU212+LY212</f>
        <v>48958.770949999998</v>
      </c>
      <c r="F212" s="30">
        <f t="shared" si="328"/>
        <v>200040.25163000001</v>
      </c>
      <c r="G212" s="27">
        <f t="shared" si="329"/>
        <v>60.253732451851008</v>
      </c>
      <c r="H212" s="30"/>
      <c r="I212" s="30"/>
      <c r="J212" s="30"/>
      <c r="K212" s="30"/>
      <c r="L212" s="27"/>
      <c r="M212" s="27"/>
      <c r="N212" s="27"/>
      <c r="O212" s="27"/>
      <c r="P212" s="27"/>
      <c r="Q212" s="27"/>
      <c r="R212" s="27"/>
      <c r="S212" s="26"/>
      <c r="T212" s="27"/>
      <c r="U212" s="27"/>
      <c r="V212" s="27"/>
      <c r="W212" s="26"/>
      <c r="X212" s="27"/>
      <c r="Y212" s="27"/>
      <c r="Z212" s="27"/>
      <c r="AA212" s="26"/>
      <c r="AB212" s="27"/>
      <c r="AC212" s="27"/>
      <c r="AD212" s="27"/>
      <c r="AE212" s="26"/>
      <c r="AF212" s="26"/>
      <c r="AG212" s="27"/>
      <c r="AH212" s="27"/>
      <c r="AI212" s="27"/>
      <c r="AJ212" s="27"/>
      <c r="AK212" s="27"/>
      <c r="AL212" s="27"/>
      <c r="AM212" s="27"/>
      <c r="AN212" s="27"/>
      <c r="AO212" s="27"/>
      <c r="AP212" s="27"/>
      <c r="AQ212" s="26"/>
      <c r="AR212" s="26"/>
      <c r="AS212" s="27"/>
      <c r="AT212" s="27"/>
      <c r="AU212" s="26"/>
      <c r="AV212" s="26"/>
      <c r="AW212" s="27"/>
      <c r="AX212" s="27"/>
      <c r="AY212" s="26"/>
      <c r="AZ212" s="333"/>
      <c r="BA212" s="326"/>
      <c r="BB212" s="326"/>
      <c r="BC212" s="26"/>
      <c r="BD212" s="26"/>
      <c r="BE212" s="27">
        <v>2380</v>
      </c>
      <c r="BF212" s="27">
        <v>2380</v>
      </c>
      <c r="BG212" s="26">
        <f>BF212/BE212*100</f>
        <v>100</v>
      </c>
      <c r="BH212" s="27"/>
      <c r="BI212" s="27"/>
      <c r="BJ212" s="27"/>
      <c r="BK212" s="26"/>
      <c r="BL212" s="27"/>
      <c r="BM212" s="27"/>
      <c r="BN212" s="27"/>
      <c r="BO212" s="26"/>
      <c r="BP212" s="26"/>
      <c r="BQ212" s="27"/>
      <c r="BR212" s="27"/>
      <c r="BS212" s="26"/>
      <c r="BT212" s="26"/>
      <c r="BU212" s="27"/>
      <c r="BV212" s="27"/>
      <c r="BW212" s="26"/>
      <c r="BX212" s="26"/>
      <c r="BY212" s="27"/>
      <c r="BZ212" s="27"/>
      <c r="CA212" s="26"/>
      <c r="CB212" s="26"/>
      <c r="CC212" s="27"/>
      <c r="CD212" s="27"/>
      <c r="CE212" s="26"/>
      <c r="CF212" s="26"/>
      <c r="CG212" s="27"/>
      <c r="CH212" s="27"/>
      <c r="CI212" s="26"/>
      <c r="CJ212" s="27"/>
      <c r="CK212" s="27"/>
      <c r="CL212" s="27"/>
      <c r="CM212" s="26"/>
      <c r="CN212" s="26"/>
      <c r="CO212" s="27"/>
      <c r="CP212" s="27"/>
      <c r="CQ212" s="26"/>
      <c r="CR212" s="26"/>
      <c r="CS212" s="27"/>
      <c r="CT212" s="27"/>
      <c r="CU212" s="26"/>
      <c r="CV212" s="26"/>
      <c r="CW212" s="27"/>
      <c r="CX212" s="27"/>
      <c r="CY212" s="26"/>
      <c r="CZ212" s="26"/>
      <c r="DA212" s="27"/>
      <c r="DB212" s="27"/>
      <c r="DC212" s="26"/>
      <c r="DD212" s="26"/>
      <c r="DE212" s="27"/>
      <c r="DF212" s="27"/>
      <c r="DG212" s="26"/>
      <c r="DH212" s="26"/>
      <c r="DI212" s="27"/>
      <c r="DJ212" s="27"/>
      <c r="DK212" s="26"/>
      <c r="DL212" s="26"/>
      <c r="DM212" s="27"/>
      <c r="DN212" s="27"/>
      <c r="DO212" s="26"/>
      <c r="DP212" s="26"/>
      <c r="DQ212" s="27"/>
      <c r="DR212" s="27"/>
      <c r="DS212" s="26"/>
      <c r="DT212" s="26"/>
      <c r="DU212" s="27"/>
      <c r="DV212" s="27"/>
      <c r="DW212" s="26"/>
      <c r="DX212" s="26"/>
      <c r="DY212" s="27"/>
      <c r="DZ212" s="27"/>
      <c r="EA212" s="26"/>
      <c r="EB212" s="26"/>
      <c r="EC212" s="27"/>
      <c r="ED212" s="27"/>
      <c r="EE212" s="26"/>
      <c r="EF212" s="27"/>
      <c r="EG212" s="27"/>
      <c r="EH212" s="27"/>
      <c r="EI212" s="26"/>
      <c r="EJ212" s="27"/>
      <c r="EK212" s="27"/>
      <c r="EL212" s="27"/>
      <c r="EM212" s="26"/>
      <c r="EN212" s="27"/>
      <c r="EO212" s="27"/>
      <c r="EP212" s="27"/>
      <c r="EQ212" s="26"/>
      <c r="ER212" s="26"/>
      <c r="ES212" s="27"/>
      <c r="ET212" s="27"/>
      <c r="EU212" s="26"/>
      <c r="EV212" s="26"/>
      <c r="EW212" s="27"/>
      <c r="EX212" s="27"/>
      <c r="EY212" s="26"/>
      <c r="EZ212" s="26"/>
      <c r="FA212" s="27"/>
      <c r="FB212" s="27"/>
      <c r="FC212" s="26"/>
      <c r="FD212" s="26"/>
      <c r="FE212" s="27"/>
      <c r="FF212" s="27"/>
      <c r="FG212" s="26"/>
      <c r="FH212" s="27"/>
      <c r="FI212" s="27"/>
      <c r="FJ212" s="27"/>
      <c r="FK212" s="26"/>
      <c r="FL212" s="27"/>
      <c r="FM212" s="27"/>
      <c r="FN212" s="27"/>
      <c r="FO212" s="26"/>
      <c r="FP212" s="27"/>
      <c r="FQ212" s="326">
        <v>48163.770949999998</v>
      </c>
      <c r="FR212" s="326">
        <v>28797.723839999999</v>
      </c>
      <c r="FS212" s="26">
        <f t="shared" si="341"/>
        <v>59.791256523281014</v>
      </c>
      <c r="FT212" s="27"/>
      <c r="FU212" s="27"/>
      <c r="FV212" s="27"/>
      <c r="FW212" s="26"/>
      <c r="FX212" s="27"/>
      <c r="FY212" s="27"/>
      <c r="FZ212" s="27"/>
      <c r="GA212" s="26"/>
      <c r="GB212" s="27"/>
      <c r="GC212" s="27"/>
      <c r="GD212" s="27"/>
      <c r="GE212" s="26"/>
      <c r="GF212" s="27"/>
      <c r="GG212" s="27"/>
      <c r="GH212" s="27"/>
      <c r="GI212" s="26"/>
      <c r="GJ212" s="27"/>
      <c r="GK212" s="27"/>
      <c r="GL212" s="27"/>
      <c r="GM212" s="26"/>
      <c r="GN212" s="27"/>
      <c r="GO212" s="27"/>
      <c r="GP212" s="27"/>
      <c r="GQ212" s="26"/>
      <c r="GR212" s="27"/>
      <c r="GS212" s="27"/>
      <c r="GT212" s="27"/>
      <c r="GU212" s="26"/>
      <c r="GV212" s="27"/>
      <c r="GW212" s="27">
        <v>200000</v>
      </c>
      <c r="GX212" s="27">
        <v>118507.63636</v>
      </c>
      <c r="GY212" s="26">
        <f t="shared" si="278"/>
        <v>59.253818180000003</v>
      </c>
      <c r="GZ212" s="27"/>
      <c r="HA212" s="27">
        <v>40000</v>
      </c>
      <c r="HB212" s="27">
        <v>8902.2142100000001</v>
      </c>
      <c r="HC212" s="26">
        <f t="shared" si="334"/>
        <v>22.255535524999999</v>
      </c>
      <c r="HD212" s="27"/>
      <c r="HE212" s="27"/>
      <c r="HF212" s="27"/>
      <c r="HG212" s="26"/>
      <c r="HH212" s="27"/>
      <c r="HI212" s="27"/>
      <c r="HJ212" s="27"/>
      <c r="HK212" s="26"/>
      <c r="HL212" s="27"/>
      <c r="HM212" s="27"/>
      <c r="HN212" s="27"/>
      <c r="HO212" s="26"/>
      <c r="HP212" s="27"/>
      <c r="HQ212" s="27"/>
      <c r="HR212" s="27"/>
      <c r="HS212" s="26"/>
      <c r="HT212" s="27"/>
      <c r="HU212" s="27"/>
      <c r="HV212" s="27"/>
      <c r="HW212" s="26"/>
      <c r="HX212" s="27"/>
      <c r="HY212" s="27"/>
      <c r="HZ212" s="27"/>
      <c r="IA212" s="26"/>
      <c r="IB212" s="27"/>
      <c r="IC212" s="27"/>
      <c r="ID212" s="27"/>
      <c r="IE212" s="26"/>
      <c r="IF212" s="27"/>
      <c r="IG212" s="27"/>
      <c r="IH212" s="27"/>
      <c r="II212" s="26"/>
      <c r="IJ212" s="27"/>
      <c r="IK212" s="27"/>
      <c r="IL212" s="27"/>
      <c r="IM212" s="26"/>
      <c r="IN212" s="27"/>
      <c r="IO212" s="27"/>
      <c r="IP212" s="27"/>
      <c r="IQ212" s="26"/>
      <c r="IR212" s="27"/>
      <c r="IS212" s="27"/>
      <c r="IT212" s="27"/>
      <c r="IU212" s="26"/>
      <c r="IV212" s="27"/>
      <c r="IW212" s="27"/>
      <c r="IX212" s="27"/>
      <c r="IY212" s="26"/>
      <c r="IZ212" s="27"/>
      <c r="JA212" s="27"/>
      <c r="JB212" s="27"/>
      <c r="JC212" s="26"/>
      <c r="JD212" s="27"/>
      <c r="JE212" s="27"/>
      <c r="JF212" s="27"/>
      <c r="JG212" s="26"/>
      <c r="JH212" s="27"/>
      <c r="JI212" s="27">
        <v>40657.677219999998</v>
      </c>
      <c r="JJ212" s="27">
        <v>40657.677219999998</v>
      </c>
      <c r="JK212" s="26">
        <f>JJ212/JI212*100</f>
        <v>100</v>
      </c>
      <c r="JL212" s="27"/>
      <c r="JM212" s="27"/>
      <c r="JN212" s="27"/>
      <c r="JO212" s="26"/>
      <c r="JP212" s="27"/>
      <c r="JQ212" s="27"/>
      <c r="JR212" s="27"/>
      <c r="JS212" s="26"/>
      <c r="JT212" s="27"/>
      <c r="JU212" s="27"/>
      <c r="JV212" s="27"/>
      <c r="JW212" s="26"/>
      <c r="JX212" s="27"/>
      <c r="JY212" s="27"/>
      <c r="JZ212" s="27"/>
      <c r="KA212" s="26"/>
      <c r="KB212" s="27"/>
      <c r="KC212" s="27"/>
      <c r="KD212" s="27"/>
      <c r="KE212" s="26"/>
      <c r="KF212" s="27"/>
      <c r="KG212" s="27"/>
      <c r="KH212" s="27"/>
      <c r="KI212" s="26"/>
      <c r="KJ212" s="27"/>
      <c r="KK212" s="27"/>
      <c r="KL212" s="27"/>
      <c r="KM212" s="26"/>
      <c r="KN212" s="27"/>
      <c r="KO212" s="27"/>
      <c r="KP212" s="27"/>
      <c r="KQ212" s="26"/>
      <c r="KR212" s="27"/>
      <c r="KS212" s="27"/>
      <c r="KT212" s="27"/>
      <c r="KU212" s="26"/>
      <c r="KV212" s="27"/>
      <c r="KW212" s="27"/>
      <c r="KX212" s="27"/>
      <c r="KY212" s="26"/>
      <c r="KZ212" s="27"/>
      <c r="LA212" s="27">
        <v>385</v>
      </c>
      <c r="LB212" s="27">
        <v>385</v>
      </c>
      <c r="LC212" s="26">
        <f t="shared" si="339"/>
        <v>100</v>
      </c>
      <c r="LD212" s="27"/>
      <c r="LE212" s="27"/>
      <c r="LF212" s="27"/>
      <c r="LG212" s="26"/>
      <c r="LH212" s="27"/>
      <c r="LI212" s="27">
        <v>410</v>
      </c>
      <c r="LJ212" s="27">
        <v>410</v>
      </c>
      <c r="LK212" s="26">
        <f t="shared" ref="LK212:LK214" si="344">LJ212/LI212*100</f>
        <v>100</v>
      </c>
      <c r="LL212" s="27"/>
      <c r="LM212" s="27"/>
      <c r="LN212" s="27"/>
      <c r="LO212" s="26"/>
      <c r="LP212" s="27"/>
      <c r="LQ212" s="27"/>
      <c r="LR212" s="27"/>
      <c r="LS212" s="26"/>
      <c r="LT212" s="27"/>
      <c r="LU212" s="27"/>
      <c r="LV212" s="27"/>
      <c r="LW212" s="26"/>
      <c r="LX212" s="27"/>
      <c r="LY212" s="27"/>
      <c r="LZ212" s="27"/>
      <c r="MA212" s="26"/>
    </row>
    <row r="213" spans="1:339" ht="32.25" customHeight="1" x14ac:dyDescent="0.25">
      <c r="A213" s="147" t="s">
        <v>81</v>
      </c>
      <c r="B213" s="158">
        <f t="shared" si="238"/>
        <v>1439192.3</v>
      </c>
      <c r="C213" s="158">
        <f t="shared" si="327"/>
        <v>8030452.9079799997</v>
      </c>
      <c r="D213" s="158">
        <f t="shared" si="248"/>
        <v>7932770.0120899994</v>
      </c>
      <c r="E213" s="158">
        <f t="shared" si="343"/>
        <v>97682.895890000014</v>
      </c>
      <c r="F213" s="158">
        <f t="shared" si="328"/>
        <v>4999685.4870299986</v>
      </c>
      <c r="G213" s="158">
        <f t="shared" si="329"/>
        <v>62.259072362677394</v>
      </c>
      <c r="H213" s="158">
        <f>SUM(H214:H217)</f>
        <v>0</v>
      </c>
      <c r="I213" s="158">
        <f>SUM(I214:I217)</f>
        <v>0</v>
      </c>
      <c r="J213" s="158">
        <f>SUM(J214:J217)</f>
        <v>0</v>
      </c>
      <c r="K213" s="158"/>
      <c r="L213" s="158">
        <f>SUM(L214:L217)</f>
        <v>3423.2</v>
      </c>
      <c r="M213" s="158">
        <f>SUM(M214:M217)</f>
        <v>3423.2</v>
      </c>
      <c r="N213" s="158">
        <f>SUM(N214:N217)</f>
        <v>2650.2243800000001</v>
      </c>
      <c r="O213" s="158">
        <f>N213/M213*100</f>
        <v>77.419501635896253</v>
      </c>
      <c r="P213" s="158">
        <f>SUM(P214:P217)</f>
        <v>34171</v>
      </c>
      <c r="Q213" s="158">
        <f>SUM(Q214:Q217)</f>
        <v>34171</v>
      </c>
      <c r="R213" s="158">
        <f>SUM(R214:R217)</f>
        <v>30494.700480000003</v>
      </c>
      <c r="S213" s="158">
        <f>R213/Q213*100</f>
        <v>89.241463463170533</v>
      </c>
      <c r="T213" s="158">
        <f>SUM(T214:T217)</f>
        <v>102852</v>
      </c>
      <c r="U213" s="158">
        <f>SUM(U214:U217)</f>
        <v>102852</v>
      </c>
      <c r="V213" s="158">
        <f>SUM(V214:V217)</f>
        <v>100175.83791999999</v>
      </c>
      <c r="W213" s="158">
        <f>V213/U213*100</f>
        <v>97.398045657838438</v>
      </c>
      <c r="X213" s="158">
        <f>SUM(X214:X217)</f>
        <v>28540</v>
      </c>
      <c r="Y213" s="158">
        <f>SUM(Y214:Y217)</f>
        <v>28540</v>
      </c>
      <c r="Z213" s="158">
        <f>SUM(Z214:Z217)</f>
        <v>23151.780749999998</v>
      </c>
      <c r="AA213" s="158">
        <f>Z213/Y213*100</f>
        <v>81.12046513665031</v>
      </c>
      <c r="AB213" s="158">
        <f>SUM(AB214:AB217)</f>
        <v>9921</v>
      </c>
      <c r="AC213" s="158">
        <f>SUM(AC214:AC217)</f>
        <v>9921</v>
      </c>
      <c r="AD213" s="158">
        <f>SUM(AD214:AD217)</f>
        <v>9921</v>
      </c>
      <c r="AE213" s="158">
        <f>AD213/AC213*100</f>
        <v>100</v>
      </c>
      <c r="AF213" s="158">
        <f>SUM(AF214:AF217)</f>
        <v>0</v>
      </c>
      <c r="AG213" s="158">
        <f>SUM(AG214:AG217)</f>
        <v>4411.3559999999998</v>
      </c>
      <c r="AH213" s="158">
        <f>SUM(AH214:AH217)</f>
        <v>0</v>
      </c>
      <c r="AI213" s="158">
        <f>AH213/AG213*100</f>
        <v>0</v>
      </c>
      <c r="AJ213" s="158">
        <f>SUM(AJ214:AJ217)</f>
        <v>71213.399999999994</v>
      </c>
      <c r="AK213" s="158">
        <f>SUM(AK214:AK217)</f>
        <v>3144503.0720000002</v>
      </c>
      <c r="AL213" s="158">
        <f>SUM(AL214:AL217)</f>
        <v>2117987.8769999999</v>
      </c>
      <c r="AM213" s="158">
        <f>AL213/AK213*100</f>
        <v>67.355249096732308</v>
      </c>
      <c r="AN213" s="158">
        <f>SUM(AN214:AN217)</f>
        <v>0</v>
      </c>
      <c r="AO213" s="158">
        <f>SUM(AO214:AO217)</f>
        <v>10400</v>
      </c>
      <c r="AP213" s="158">
        <f>SUM(AP214:AP217)</f>
        <v>10400</v>
      </c>
      <c r="AQ213" s="158">
        <f>AP213/AO213*100</f>
        <v>100</v>
      </c>
      <c r="AR213" s="158"/>
      <c r="AS213" s="158">
        <f>SUM(AS214:AS217)</f>
        <v>0</v>
      </c>
      <c r="AT213" s="158">
        <f>SUM(AT214:AT217)</f>
        <v>0</v>
      </c>
      <c r="AU213" s="158"/>
      <c r="AV213" s="158"/>
      <c r="AW213" s="158">
        <f>SUM(AW214:AW217)</f>
        <v>18000</v>
      </c>
      <c r="AX213" s="158">
        <f>SUM(AX214:AX217)</f>
        <v>0</v>
      </c>
      <c r="AY213" s="158">
        <f>AX213/AW213*100</f>
        <v>0</v>
      </c>
      <c r="AZ213" s="334"/>
      <c r="BA213" s="158">
        <f>SUM(BA214:BA217)</f>
        <v>88160.9</v>
      </c>
      <c r="BB213" s="158">
        <f>SUM(BB214:BB217)</f>
        <v>19708.297440000002</v>
      </c>
      <c r="BC213" s="158">
        <f>BB213/BA213*100</f>
        <v>22.354918609043242</v>
      </c>
      <c r="BD213" s="158"/>
      <c r="BE213" s="158">
        <f>SUM(BE214:BE217)</f>
        <v>238053.62359999999</v>
      </c>
      <c r="BF213" s="158">
        <f>SUM(BF214:BF217)</f>
        <v>17408.952600000001</v>
      </c>
      <c r="BG213" s="158">
        <f>BF213/BE213*100</f>
        <v>7.3130382712645252</v>
      </c>
      <c r="BH213" s="158">
        <f>SUM(BH214:BH217)</f>
        <v>1120433</v>
      </c>
      <c r="BI213" s="158">
        <f>SUM(BI214:BI217)</f>
        <v>832233</v>
      </c>
      <c r="BJ213" s="158">
        <f>SUM(BJ214:BJ217)</f>
        <v>411351.18227999995</v>
      </c>
      <c r="BK213" s="158">
        <f>BJ213/BI213*100</f>
        <v>49.427405820245049</v>
      </c>
      <c r="BL213" s="158">
        <f>SUM(BL214:BL217)</f>
        <v>51638.700000000004</v>
      </c>
      <c r="BM213" s="158">
        <f>SUM(BM214:BM217)</f>
        <v>51638.700000000004</v>
      </c>
      <c r="BN213" s="158">
        <f>SUM(BN214:BN217)</f>
        <v>46720.119780000001</v>
      </c>
      <c r="BO213" s="158">
        <f>BN213/BM213*100</f>
        <v>90.475011532048626</v>
      </c>
      <c r="BP213" s="158"/>
      <c r="BQ213" s="158">
        <f>SUM(BQ214:BQ217)</f>
        <v>0</v>
      </c>
      <c r="BR213" s="158">
        <f>SUM(BR214:BR217)</f>
        <v>0</v>
      </c>
      <c r="BS213" s="158"/>
      <c r="BT213" s="158"/>
      <c r="BU213" s="158">
        <f>SUM(BU214:BU217)</f>
        <v>0</v>
      </c>
      <c r="BV213" s="158">
        <f>SUM(BV214:BV217)</f>
        <v>0</v>
      </c>
      <c r="BW213" s="158"/>
      <c r="BX213" s="158"/>
      <c r="BY213" s="158">
        <f>SUM(BY214:BY217)</f>
        <v>12665.397999999999</v>
      </c>
      <c r="BZ213" s="158">
        <f>SUM(BZ214:BZ217)</f>
        <v>12665.397999999999</v>
      </c>
      <c r="CA213" s="158">
        <f>BZ213/BY213*100</f>
        <v>100</v>
      </c>
      <c r="CB213" s="158"/>
      <c r="CC213" s="158">
        <f>SUM(CC214:CC217)</f>
        <v>0</v>
      </c>
      <c r="CD213" s="158">
        <f>SUM(CD214:CD217)</f>
        <v>0</v>
      </c>
      <c r="CE213" s="158"/>
      <c r="CF213" s="158"/>
      <c r="CG213" s="158">
        <f>SUM(CG214:CG217)</f>
        <v>0</v>
      </c>
      <c r="CH213" s="158">
        <f>SUM(CH214:CH217)</f>
        <v>0</v>
      </c>
      <c r="CI213" s="158"/>
      <c r="CJ213" s="158">
        <f>SUM(CJ214:CJ217)</f>
        <v>13000</v>
      </c>
      <c r="CK213" s="158">
        <f>SUM(CK214:CK217)</f>
        <v>16000</v>
      </c>
      <c r="CL213" s="158">
        <f>SUM(CL214:CL217)</f>
        <v>16000</v>
      </c>
      <c r="CM213" s="158">
        <f>CL213/CK213*100</f>
        <v>100</v>
      </c>
      <c r="CN213" s="158"/>
      <c r="CO213" s="158">
        <f>SUM(CO214:CO217)</f>
        <v>0</v>
      </c>
      <c r="CP213" s="158">
        <f>SUM(CP214:CP217)</f>
        <v>0</v>
      </c>
      <c r="CQ213" s="158"/>
      <c r="CR213" s="158"/>
      <c r="CS213" s="158">
        <f>SUM(CS214:CS217)</f>
        <v>0</v>
      </c>
      <c r="CT213" s="158">
        <f>SUM(CT214:CT217)</f>
        <v>0</v>
      </c>
      <c r="CU213" s="158"/>
      <c r="CV213" s="158"/>
      <c r="CW213" s="158">
        <f>SUM(CW214:CW217)</f>
        <v>0</v>
      </c>
      <c r="CX213" s="158">
        <f>SUM(CX214:CX217)</f>
        <v>0</v>
      </c>
      <c r="CY213" s="158"/>
      <c r="CZ213" s="158"/>
      <c r="DA213" s="158">
        <f>SUM(DA214:DA217)</f>
        <v>12206.31</v>
      </c>
      <c r="DB213" s="158">
        <f>SUM(DB214:DB217)</f>
        <v>12206.31</v>
      </c>
      <c r="DC213" s="158">
        <f>DB213/DA213*100</f>
        <v>100</v>
      </c>
      <c r="DD213" s="158"/>
      <c r="DE213" s="158">
        <f>SUM(DE214:DE217)</f>
        <v>0</v>
      </c>
      <c r="DF213" s="158">
        <f>SUM(DF214:DF217)</f>
        <v>0</v>
      </c>
      <c r="DG213" s="158"/>
      <c r="DH213" s="158"/>
      <c r="DI213" s="158">
        <f>SUM(DI214:DI217)</f>
        <v>24597.99295</v>
      </c>
      <c r="DJ213" s="158">
        <f>SUM(DJ214:DJ217)</f>
        <v>24597.99295</v>
      </c>
      <c r="DK213" s="158">
        <f>DJ213/DI213*100</f>
        <v>100</v>
      </c>
      <c r="DL213" s="158"/>
      <c r="DM213" s="158">
        <f>SUM(DM214:DM217)</f>
        <v>1903.1999999999998</v>
      </c>
      <c r="DN213" s="158">
        <f>SUM(DN214:DN217)</f>
        <v>1103.66068</v>
      </c>
      <c r="DO213" s="158">
        <f>DN213/DM213*100</f>
        <v>57.989737284573351</v>
      </c>
      <c r="DP213" s="158"/>
      <c r="DQ213" s="158">
        <f>SUM(DQ214:DQ217)</f>
        <v>144836.38537999999</v>
      </c>
      <c r="DR213" s="158">
        <f>SUM(DR214:DR217)</f>
        <v>83851.01301000001</v>
      </c>
      <c r="DS213" s="158">
        <f>DR213/DQ213*100</f>
        <v>57.893610635203508</v>
      </c>
      <c r="DT213" s="158"/>
      <c r="DU213" s="158">
        <f>SUM(DU214:DU217)</f>
        <v>2000</v>
      </c>
      <c r="DV213" s="158">
        <f>SUM(DV214:DV217)</f>
        <v>2000</v>
      </c>
      <c r="DW213" s="158">
        <f>DV213/DU213*100</f>
        <v>100</v>
      </c>
      <c r="DX213" s="158"/>
      <c r="DY213" s="158">
        <f>SUM(DY214:DY217)</f>
        <v>0</v>
      </c>
      <c r="DZ213" s="158">
        <f>SUM(DZ214:DZ217)</f>
        <v>0</v>
      </c>
      <c r="EA213" s="158"/>
      <c r="EB213" s="158"/>
      <c r="EC213" s="158">
        <f>SUM(EC214:EC217)</f>
        <v>0</v>
      </c>
      <c r="ED213" s="158">
        <f>SUM(ED214:ED217)</f>
        <v>0</v>
      </c>
      <c r="EE213" s="158"/>
      <c r="EF213" s="158">
        <f>SUM(EF214:EF217)</f>
        <v>4000</v>
      </c>
      <c r="EG213" s="158">
        <f>SUM(EG214:EG217)</f>
        <v>4250</v>
      </c>
      <c r="EH213" s="158">
        <f>SUM(EH214:EH217)</f>
        <v>4250</v>
      </c>
      <c r="EI213" s="158">
        <f>EH213/EG213*100</f>
        <v>100</v>
      </c>
      <c r="EJ213" s="158"/>
      <c r="EK213" s="158">
        <f>SUM(EK214:EK217)</f>
        <v>6000</v>
      </c>
      <c r="EL213" s="158">
        <f>SUM(EL214:EL217)</f>
        <v>6000</v>
      </c>
      <c r="EM213" s="158">
        <f>EL213/EK213*100</f>
        <v>100</v>
      </c>
      <c r="EN213" s="158"/>
      <c r="EO213" s="158">
        <f>SUM(EO214:EO217)</f>
        <v>0</v>
      </c>
      <c r="EP213" s="158">
        <f>SUM(EP214:EP217)</f>
        <v>0</v>
      </c>
      <c r="EQ213" s="158"/>
      <c r="ER213" s="158"/>
      <c r="ES213" s="158">
        <f>SUM(ES214:ES217)</f>
        <v>897295.2</v>
      </c>
      <c r="ET213" s="158">
        <f>SUM(ET214:ET217)</f>
        <v>417931.68849000003</v>
      </c>
      <c r="EU213" s="158">
        <f>ET213/ES213*100</f>
        <v>46.576833186001672</v>
      </c>
      <c r="EV213" s="158"/>
      <c r="EW213" s="158">
        <f>SUM(EW214:EW217)</f>
        <v>72157.600000000006</v>
      </c>
      <c r="EX213" s="158">
        <f>SUM(EX214:EX217)</f>
        <v>72157.545299999998</v>
      </c>
      <c r="EY213" s="158">
        <f>EX213/EW213*100</f>
        <v>99.999924193709305</v>
      </c>
      <c r="EZ213" s="158"/>
      <c r="FA213" s="158">
        <f>SUM(FA214:FA217)</f>
        <v>44638.2</v>
      </c>
      <c r="FB213" s="158">
        <f>SUM(FB214:FB217)</f>
        <v>23499.70177</v>
      </c>
      <c r="FC213" s="158">
        <f>FB213/FA213*100</f>
        <v>52.644823872826422</v>
      </c>
      <c r="FD213" s="158"/>
      <c r="FE213" s="158">
        <f>SUM(FE214:FE217)</f>
        <v>100000</v>
      </c>
      <c r="FF213" s="158">
        <f>SUM(FF214:FF217)</f>
        <v>22412.89805</v>
      </c>
      <c r="FG213" s="158">
        <f>FF213/FE213*100</f>
        <v>22.412898049999999</v>
      </c>
      <c r="FH213" s="158"/>
      <c r="FI213" s="158">
        <f>SUM(FI214:FI217)</f>
        <v>120942.2</v>
      </c>
      <c r="FJ213" s="158">
        <f>SUM(FJ214:FJ217)</f>
        <v>91014.719800000006</v>
      </c>
      <c r="FK213" s="158">
        <f>FJ213/FI213*100</f>
        <v>75.254724818963112</v>
      </c>
      <c r="FL213" s="158"/>
      <c r="FM213" s="158">
        <f>SUM(FM214:FM217)</f>
        <v>0</v>
      </c>
      <c r="FN213" s="158">
        <f>SUM(FN214:FN217)</f>
        <v>0</v>
      </c>
      <c r="FO213" s="158"/>
      <c r="FP213" s="158"/>
      <c r="FQ213" s="158">
        <f>SUM(FQ214:FQ217)</f>
        <v>6529.1802600000001</v>
      </c>
      <c r="FR213" s="158">
        <f>SUM(FR214:FR217)</f>
        <v>6529.1802600000001</v>
      </c>
      <c r="FS213" s="158">
        <f t="shared" si="341"/>
        <v>100</v>
      </c>
      <c r="FT213" s="158"/>
      <c r="FU213" s="158">
        <f>SUM(FU214:FU217)</f>
        <v>8745</v>
      </c>
      <c r="FV213" s="158">
        <f>SUM(FV214:FV217)</f>
        <v>8745</v>
      </c>
      <c r="FW213" s="158">
        <f t="shared" si="234"/>
        <v>100</v>
      </c>
      <c r="FX213" s="158"/>
      <c r="FY213" s="158">
        <f>SUM(FY214:FY217)</f>
        <v>10799.207</v>
      </c>
      <c r="FZ213" s="158">
        <f>SUM(FZ214:FZ217)</f>
        <v>10799.207</v>
      </c>
      <c r="GA213" s="158">
        <f t="shared" ref="GA213:GA214" si="345">FZ213/FY213*100</f>
        <v>100</v>
      </c>
      <c r="GB213" s="158"/>
      <c r="GC213" s="158"/>
      <c r="GD213" s="158"/>
      <c r="GE213" s="158"/>
      <c r="GF213" s="158"/>
      <c r="GG213" s="158">
        <f>SUM(GG214:GG217)</f>
        <v>0</v>
      </c>
      <c r="GH213" s="158">
        <f>SUM(GH214:GH217)</f>
        <v>0</v>
      </c>
      <c r="GI213" s="158"/>
      <c r="GJ213" s="158"/>
      <c r="GK213" s="158">
        <f>SUM(GK214:GK217)</f>
        <v>0</v>
      </c>
      <c r="GL213" s="158">
        <f>SUM(GL214:GL217)</f>
        <v>0</v>
      </c>
      <c r="GM213" s="158"/>
      <c r="GN213" s="158"/>
      <c r="GO213" s="158">
        <f>SUM(GO214:GO217)</f>
        <v>15214.93489</v>
      </c>
      <c r="GP213" s="158">
        <f>SUM(GP214:GP217)</f>
        <v>15214.93489</v>
      </c>
      <c r="GQ213" s="158">
        <f t="shared" ref="GQ213:GQ214" si="346">GP213/GO213*100</f>
        <v>100</v>
      </c>
      <c r="GR213" s="158"/>
      <c r="GS213" s="158">
        <f>SUM(GS214:GS217)</f>
        <v>0</v>
      </c>
      <c r="GT213" s="158">
        <f>SUM(GT214:GT217)</f>
        <v>0</v>
      </c>
      <c r="GU213" s="158"/>
      <c r="GV213" s="158"/>
      <c r="GW213" s="158">
        <f>SUM(GW214:GW217)</f>
        <v>1100300</v>
      </c>
      <c r="GX213" s="158">
        <f>SUM(GX214:GX217)</f>
        <v>824052.65098000003</v>
      </c>
      <c r="GY213" s="158">
        <f t="shared" ref="GY213:GY216" si="347">GX213/GW213*100</f>
        <v>74.893451874943196</v>
      </c>
      <c r="GZ213" s="158"/>
      <c r="HA213" s="158">
        <f>SUM(HA214:HA217)</f>
        <v>0</v>
      </c>
      <c r="HB213" s="158">
        <f>SUM(HB214:HB217)</f>
        <v>0</v>
      </c>
      <c r="HC213" s="158"/>
      <c r="HD213" s="158"/>
      <c r="HE213" s="158">
        <f>SUM(HE214:HE217)</f>
        <v>112160</v>
      </c>
      <c r="HF213" s="158">
        <f>SUM(HF214:HF217)</f>
        <v>27787.304070000002</v>
      </c>
      <c r="HG213" s="158">
        <f t="shared" ref="HG213:HG214" si="348">HF213/HE213*100</f>
        <v>24.7747004903709</v>
      </c>
      <c r="HH213" s="158"/>
      <c r="HI213" s="158">
        <f>SUM(HI214:HI217)</f>
        <v>400000</v>
      </c>
      <c r="HJ213" s="158">
        <f>SUM(HJ214:HJ217)</f>
        <v>383876.4</v>
      </c>
      <c r="HK213" s="158">
        <f t="shared" ref="HK213:HK214" si="349">HJ213/HI213*100</f>
        <v>95.969100000000012</v>
      </c>
      <c r="HL213" s="158"/>
      <c r="HM213" s="158">
        <f>SUM(HM214:HM217)</f>
        <v>5403.5203600000004</v>
      </c>
      <c r="HN213" s="158">
        <f>SUM(HN214:HN217)</f>
        <v>0</v>
      </c>
      <c r="HO213" s="158">
        <f t="shared" ref="HO213" si="350">HN213/HM213*100</f>
        <v>0</v>
      </c>
      <c r="HP213" s="158"/>
      <c r="HQ213" s="158">
        <f>SUM(HQ214:HQ217)</f>
        <v>0</v>
      </c>
      <c r="HR213" s="158">
        <f>SUM(HR214:HR217)</f>
        <v>0</v>
      </c>
      <c r="HS213" s="158"/>
      <c r="HT213" s="158"/>
      <c r="HU213" s="158">
        <f>SUM(HU214:HU217)</f>
        <v>0</v>
      </c>
      <c r="HV213" s="158">
        <f>SUM(HV214:HV217)</f>
        <v>0</v>
      </c>
      <c r="HW213" s="158"/>
      <c r="HX213" s="158"/>
      <c r="HY213" s="158">
        <f>SUM(HY214:HY217)</f>
        <v>0</v>
      </c>
      <c r="HZ213" s="158">
        <f>SUM(HZ214:HZ217)</f>
        <v>0</v>
      </c>
      <c r="IA213" s="158"/>
      <c r="IB213" s="158"/>
      <c r="IC213" s="158">
        <f>SUM(IC214:IC217)</f>
        <v>850</v>
      </c>
      <c r="ID213" s="158">
        <f>SUM(ID214:ID217)</f>
        <v>850</v>
      </c>
      <c r="IE213" s="158">
        <f t="shared" ref="IE213:IE214" si="351">ID213/IC213*100</f>
        <v>100</v>
      </c>
      <c r="IF213" s="158"/>
      <c r="IG213" s="158">
        <f>SUM(IG214:IG217)</f>
        <v>5500</v>
      </c>
      <c r="IH213" s="158">
        <f>SUM(IH214:IH217)</f>
        <v>3238.1970000000001</v>
      </c>
      <c r="II213" s="158">
        <f t="shared" ref="II213:II214" si="352">IH213/IG213*100</f>
        <v>58.876309090909096</v>
      </c>
      <c r="IJ213" s="158"/>
      <c r="IK213" s="158">
        <f>SUM(IK214:IK217)</f>
        <v>0</v>
      </c>
      <c r="IL213" s="158">
        <f>SUM(IL214:IL217)</f>
        <v>0</v>
      </c>
      <c r="IM213" s="158"/>
      <c r="IN213" s="158"/>
      <c r="IO213" s="158">
        <f>SUM(IO214:IO217)</f>
        <v>50000</v>
      </c>
      <c r="IP213" s="158">
        <f>SUM(IP214:IP217)</f>
        <v>16552.564269999999</v>
      </c>
      <c r="IQ213" s="158">
        <f t="shared" ref="IQ213:IQ214" si="353">IP213/IO213*100</f>
        <v>33.105128540000003</v>
      </c>
      <c r="IR213" s="158"/>
      <c r="IS213" s="158">
        <f>SUM(IS214:IS217)</f>
        <v>50000</v>
      </c>
      <c r="IT213" s="158">
        <f>SUM(IT214:IT217)</f>
        <v>50000</v>
      </c>
      <c r="IU213" s="158">
        <f t="shared" ref="IU213:IU214" si="354">IT213/IS213*100</f>
        <v>100</v>
      </c>
      <c r="IV213" s="158"/>
      <c r="IW213" s="158">
        <f>SUM(IW214:IW217)</f>
        <v>0</v>
      </c>
      <c r="IX213" s="158">
        <f>SUM(IX214:IX217)</f>
        <v>0</v>
      </c>
      <c r="IY213" s="158"/>
      <c r="IZ213" s="158"/>
      <c r="JA213" s="158">
        <f>SUM(JA214:JA217)</f>
        <v>0</v>
      </c>
      <c r="JB213" s="158">
        <f>SUM(JB214:JB217)</f>
        <v>0</v>
      </c>
      <c r="JC213" s="158"/>
      <c r="JD213" s="158"/>
      <c r="JE213" s="158">
        <f>SUM(JE214:JE217)</f>
        <v>2109.2999999999997</v>
      </c>
      <c r="JF213" s="158">
        <f>SUM(JF214:JF217)</f>
        <v>1097.3595399999999</v>
      </c>
      <c r="JG213" s="158">
        <f t="shared" ref="JG213:JG216" si="355">JF213/JE213*100</f>
        <v>52.024820556582753</v>
      </c>
      <c r="JH213" s="158"/>
      <c r="JI213" s="158">
        <f>SUM(JI214:JI217)</f>
        <v>13112.69132</v>
      </c>
      <c r="JJ213" s="158">
        <f>SUM(JJ214:JJ217)</f>
        <v>11145.787619999999</v>
      </c>
      <c r="JK213" s="158">
        <f t="shared" ref="JK213:JK214" si="356">JJ213/JI213*100</f>
        <v>84.999999984747603</v>
      </c>
      <c r="JL213" s="158"/>
      <c r="JM213" s="158">
        <f>SUM(JM214:JM217)</f>
        <v>0</v>
      </c>
      <c r="JN213" s="158">
        <f>SUM(JN214:JN217)</f>
        <v>0</v>
      </c>
      <c r="JO213" s="158"/>
      <c r="JP213" s="158"/>
      <c r="JQ213" s="158">
        <f>SUM(JQ214:JQ217)</f>
        <v>20748.203870000001</v>
      </c>
      <c r="JR213" s="158">
        <f>SUM(JR214:JR217)</f>
        <v>20741.42698</v>
      </c>
      <c r="JS213" s="158">
        <f t="shared" ref="JS213:JS214" si="357">JR213/JQ213*100</f>
        <v>99.96733746187158</v>
      </c>
      <c r="JT213" s="158"/>
      <c r="JU213" s="158">
        <f>SUM(JU214:JU217)</f>
        <v>2028.08422</v>
      </c>
      <c r="JV213" s="158">
        <f>SUM(JV214:JV217)</f>
        <v>0</v>
      </c>
      <c r="JW213" s="158">
        <f t="shared" ref="JW213" si="358">JV213/JU213*100</f>
        <v>0</v>
      </c>
      <c r="JX213" s="158"/>
      <c r="JY213" s="158">
        <f>SUM(JY214:JY217)</f>
        <v>2936.27439</v>
      </c>
      <c r="JZ213" s="158">
        <f>SUM(JZ214:JZ217)</f>
        <v>0</v>
      </c>
      <c r="KA213" s="158">
        <f t="shared" ref="KA213" si="359">JZ213/JY213*100</f>
        <v>0</v>
      </c>
      <c r="KB213" s="158"/>
      <c r="KC213" s="158">
        <f>SUM(KC214:KC217)</f>
        <v>5205.6000000000004</v>
      </c>
      <c r="KD213" s="158">
        <f>SUM(KD214:KD217)</f>
        <v>0</v>
      </c>
      <c r="KE213" s="158">
        <f t="shared" ref="KE213:KE214" si="360">KD213/KC213*100</f>
        <v>0</v>
      </c>
      <c r="KF213" s="158"/>
      <c r="KG213" s="158">
        <f>SUM(KG214:KG217)</f>
        <v>0</v>
      </c>
      <c r="KH213" s="158">
        <f>SUM(KH214:KH217)</f>
        <v>0</v>
      </c>
      <c r="KI213" s="158"/>
      <c r="KJ213" s="158"/>
      <c r="KK213" s="158">
        <f>SUM(KK214:KK217)</f>
        <v>78200</v>
      </c>
      <c r="KL213" s="158">
        <f>SUM(KL214:KL217)</f>
        <v>0</v>
      </c>
      <c r="KM213" s="158">
        <f t="shared" ref="KM213" si="361">KL213/KK213*100</f>
        <v>0</v>
      </c>
      <c r="KN213" s="158"/>
      <c r="KO213" s="158">
        <f>SUM(KO214:KO217)</f>
        <v>0</v>
      </c>
      <c r="KP213" s="158">
        <f>SUM(KP214:KP217)</f>
        <v>0</v>
      </c>
      <c r="KQ213" s="158"/>
      <c r="KR213" s="158"/>
      <c r="KS213" s="158">
        <f>SUM(KS214:KS217)</f>
        <v>60416</v>
      </c>
      <c r="KT213" s="158">
        <f>SUM(KT214:KT217)</f>
        <v>0</v>
      </c>
      <c r="KU213" s="158">
        <f t="shared" ref="KU213" si="362">KT213/KS213*100</f>
        <v>0</v>
      </c>
      <c r="KV213" s="158"/>
      <c r="KW213" s="158">
        <f>SUM(KW214:KW217)</f>
        <v>1616.328</v>
      </c>
      <c r="KX213" s="158">
        <f>SUM(KX214:KX217)</f>
        <v>1616.328</v>
      </c>
      <c r="KY213" s="158">
        <f t="shared" ref="KY213:KY214" si="363">KX213/KW213*100</f>
        <v>100</v>
      </c>
      <c r="KZ213" s="158"/>
      <c r="LA213" s="158">
        <f>SUM(LA214:LA217)</f>
        <v>1020</v>
      </c>
      <c r="LB213" s="158">
        <f>SUM(LB214:LB217)</f>
        <v>1020</v>
      </c>
      <c r="LC213" s="158">
        <f t="shared" ref="LC213:LC216" si="364">LB213/LA213*100</f>
        <v>100</v>
      </c>
      <c r="LD213" s="158"/>
      <c r="LE213" s="158">
        <f>SUM(LE214:LE217)</f>
        <v>0</v>
      </c>
      <c r="LF213" s="158">
        <f>SUM(LF214:LF217)</f>
        <v>0</v>
      </c>
      <c r="LG213" s="158"/>
      <c r="LH213" s="158"/>
      <c r="LI213" s="158">
        <f>SUM(LI214:LI217)</f>
        <v>500</v>
      </c>
      <c r="LJ213" s="158">
        <f>SUM(LJ214:LJ217)</f>
        <v>500</v>
      </c>
      <c r="LK213" s="158">
        <f t="shared" si="344"/>
        <v>100</v>
      </c>
      <c r="LL213" s="158"/>
      <c r="LM213" s="158">
        <f>SUM(LM214:LM217)</f>
        <v>0</v>
      </c>
      <c r="LN213" s="158">
        <f>SUM(LN214:LN217)</f>
        <v>0</v>
      </c>
      <c r="LO213" s="158"/>
      <c r="LP213" s="158"/>
      <c r="LQ213" s="158">
        <f>SUM(LQ214:LQ217)</f>
        <v>15000</v>
      </c>
      <c r="LR213" s="158">
        <f>SUM(LR214:LR217)</f>
        <v>0</v>
      </c>
      <c r="LS213" s="158">
        <f t="shared" ref="LS213:LS214" si="365">LR213/LQ213*100</f>
        <v>0</v>
      </c>
      <c r="LT213" s="158"/>
      <c r="LU213" s="158">
        <f>SUM(LU214:LU217)</f>
        <v>19219.820600000003</v>
      </c>
      <c r="LV213" s="158">
        <f>SUM(LV214:LV217)</f>
        <v>19219.820600000003</v>
      </c>
      <c r="LW213" s="158">
        <f t="shared" ref="LW213:LW217" si="366">LV213/LU213*100</f>
        <v>100</v>
      </c>
      <c r="LX213" s="158"/>
      <c r="LY213" s="158">
        <f>SUM(LY214:LY217)</f>
        <v>17038.425139999999</v>
      </c>
      <c r="LZ213" s="158">
        <f>SUM(LZ214:LZ217)</f>
        <v>17038.425139999999</v>
      </c>
      <c r="MA213" s="158">
        <f t="shared" ref="MA213:MA214" si="367">LZ213/LY213*100</f>
        <v>100</v>
      </c>
    </row>
    <row r="214" spans="1:339" ht="15.75" x14ac:dyDescent="0.25">
      <c r="A214" s="25" t="s">
        <v>82</v>
      </c>
      <c r="B214" s="30">
        <f t="shared" si="238"/>
        <v>1429045.7</v>
      </c>
      <c r="C214" s="30">
        <f t="shared" si="327"/>
        <v>7910591.0987999989</v>
      </c>
      <c r="D214" s="30">
        <f t="shared" si="248"/>
        <v>7832957.7515099989</v>
      </c>
      <c r="E214" s="30">
        <f t="shared" si="343"/>
        <v>77633.347290000005</v>
      </c>
      <c r="F214" s="30">
        <f t="shared" si="328"/>
        <v>4959460.2919599973</v>
      </c>
      <c r="G214" s="27">
        <f t="shared" si="329"/>
        <v>62.693928051878764</v>
      </c>
      <c r="H214" s="27"/>
      <c r="I214" s="27"/>
      <c r="J214" s="27"/>
      <c r="K214" s="27"/>
      <c r="L214" s="27"/>
      <c r="M214" s="27"/>
      <c r="N214" s="27"/>
      <c r="O214" s="26"/>
      <c r="P214" s="27">
        <v>33371</v>
      </c>
      <c r="Q214" s="254">
        <v>33371</v>
      </c>
      <c r="R214" s="254">
        <v>29984.034420000004</v>
      </c>
      <c r="S214" s="26">
        <f>R214/Q214*100</f>
        <v>89.850572113511745</v>
      </c>
      <c r="T214" s="144">
        <v>100746</v>
      </c>
      <c r="U214" s="292">
        <v>100746</v>
      </c>
      <c r="V214" s="292">
        <v>98729.347569999998</v>
      </c>
      <c r="W214" s="26">
        <f>V214/U214*100</f>
        <v>97.998280398229213</v>
      </c>
      <c r="X214" s="292">
        <v>27054</v>
      </c>
      <c r="Y214" s="326">
        <v>27054</v>
      </c>
      <c r="Z214" s="326">
        <v>22481.1</v>
      </c>
      <c r="AA214" s="26">
        <f>Z214/Y214*100</f>
        <v>83.097139055222883</v>
      </c>
      <c r="AB214" s="163">
        <v>9921</v>
      </c>
      <c r="AC214" s="163">
        <v>9921</v>
      </c>
      <c r="AD214" s="163">
        <v>9921</v>
      </c>
      <c r="AE214" s="26">
        <f>AD214/AC214*100</f>
        <v>100</v>
      </c>
      <c r="AF214" s="27"/>
      <c r="AG214" s="27"/>
      <c r="AH214" s="27"/>
      <c r="AI214" s="26"/>
      <c r="AJ214" s="27">
        <v>71213.399999999994</v>
      </c>
      <c r="AK214" s="27">
        <v>3144503.0720000002</v>
      </c>
      <c r="AL214" s="27">
        <v>2117987.8769999999</v>
      </c>
      <c r="AM214" s="26">
        <f>AL214/AK214*100</f>
        <v>67.355249096732308</v>
      </c>
      <c r="AN214" s="326"/>
      <c r="AO214" s="326">
        <v>7000</v>
      </c>
      <c r="AP214" s="326">
        <v>7000</v>
      </c>
      <c r="AQ214" s="26">
        <f>AP214/AO214*100</f>
        <v>100</v>
      </c>
      <c r="AR214" s="26"/>
      <c r="AS214" s="326"/>
      <c r="AT214" s="326"/>
      <c r="AU214" s="26"/>
      <c r="AV214" s="26"/>
      <c r="AW214" s="326">
        <v>18000</v>
      </c>
      <c r="AX214" s="326"/>
      <c r="AY214" s="26">
        <f>AX214/AW214*100</f>
        <v>0</v>
      </c>
      <c r="AZ214" s="133"/>
      <c r="BA214" s="27">
        <v>86000</v>
      </c>
      <c r="BB214" s="326">
        <v>19708.297440000002</v>
      </c>
      <c r="BC214" s="26">
        <f>BB214/BA214*100</f>
        <v>22.916624930232558</v>
      </c>
      <c r="BD214" s="26"/>
      <c r="BE214" s="326">
        <v>238053.62359999999</v>
      </c>
      <c r="BF214" s="326">
        <v>17408.952600000001</v>
      </c>
      <c r="BG214" s="26">
        <f>BF214/BE214*100</f>
        <v>7.3130382712645252</v>
      </c>
      <c r="BH214" s="326">
        <v>1120433</v>
      </c>
      <c r="BI214" s="326">
        <v>832233</v>
      </c>
      <c r="BJ214" s="326">
        <v>411351.18227999995</v>
      </c>
      <c r="BK214" s="26">
        <f>BJ214/BI214*100</f>
        <v>49.427405820245049</v>
      </c>
      <c r="BL214" s="326">
        <v>50807.3</v>
      </c>
      <c r="BM214" s="326">
        <v>50807.3</v>
      </c>
      <c r="BN214" s="326">
        <v>46039.542880000001</v>
      </c>
      <c r="BO214" s="26">
        <f>BN214/BM214*100</f>
        <v>90.615999826796539</v>
      </c>
      <c r="BP214" s="26"/>
      <c r="BQ214" s="326"/>
      <c r="BR214" s="326"/>
      <c r="BS214" s="26"/>
      <c r="BT214" s="26"/>
      <c r="BU214" s="326"/>
      <c r="BV214" s="326"/>
      <c r="BW214" s="26"/>
      <c r="BX214" s="26"/>
      <c r="BY214" s="326">
        <v>12665.397999999999</v>
      </c>
      <c r="BZ214" s="326">
        <v>12665.397999999999</v>
      </c>
      <c r="CA214" s="26">
        <f>BZ214/BY214*100</f>
        <v>100</v>
      </c>
      <c r="CB214" s="26"/>
      <c r="CC214" s="326"/>
      <c r="CD214" s="326"/>
      <c r="CE214" s="26"/>
      <c r="CF214" s="26"/>
      <c r="CG214" s="326"/>
      <c r="CH214" s="326"/>
      <c r="CI214" s="26"/>
      <c r="CJ214" s="163">
        <v>13000</v>
      </c>
      <c r="CK214" s="163">
        <v>16000</v>
      </c>
      <c r="CL214" s="163">
        <v>16000</v>
      </c>
      <c r="CM214" s="26">
        <f>CL214/CK214*100</f>
        <v>100</v>
      </c>
      <c r="CN214" s="26"/>
      <c r="CO214" s="326"/>
      <c r="CP214" s="326"/>
      <c r="CQ214" s="30"/>
      <c r="CR214" s="26"/>
      <c r="CS214" s="326"/>
      <c r="CT214" s="326"/>
      <c r="CU214" s="26"/>
      <c r="CV214" s="26"/>
      <c r="CW214" s="326"/>
      <c r="CX214" s="326"/>
      <c r="CY214" s="26"/>
      <c r="CZ214" s="26"/>
      <c r="DA214" s="326">
        <v>12206.31</v>
      </c>
      <c r="DB214" s="326">
        <v>12206.31</v>
      </c>
      <c r="DC214" s="26">
        <f>DB214/DA214*100</f>
        <v>100</v>
      </c>
      <c r="DD214" s="26"/>
      <c r="DE214" s="326"/>
      <c r="DF214" s="326"/>
      <c r="DG214" s="26"/>
      <c r="DH214" s="26"/>
      <c r="DI214" s="326">
        <v>24597.99295</v>
      </c>
      <c r="DJ214" s="326">
        <v>24597.99295</v>
      </c>
      <c r="DK214" s="30">
        <f>DJ214/DI214*100</f>
        <v>100</v>
      </c>
      <c r="DL214" s="26"/>
      <c r="DM214" s="326"/>
      <c r="DN214" s="326"/>
      <c r="DO214" s="26"/>
      <c r="DP214" s="26"/>
      <c r="DQ214" s="326">
        <v>144836.38537999999</v>
      </c>
      <c r="DR214" s="326">
        <v>83851.01301000001</v>
      </c>
      <c r="DS214" s="26">
        <f>DR214/DQ214*100</f>
        <v>57.893610635203508</v>
      </c>
      <c r="DT214" s="26"/>
      <c r="DU214" s="326">
        <v>2000</v>
      </c>
      <c r="DV214" s="326">
        <v>2000</v>
      </c>
      <c r="DW214" s="26">
        <f>DV214/DU214*100</f>
        <v>100</v>
      </c>
      <c r="DX214" s="26"/>
      <c r="DY214" s="326"/>
      <c r="DZ214" s="326"/>
      <c r="EA214" s="30"/>
      <c r="EB214" s="26"/>
      <c r="EC214" s="326"/>
      <c r="ED214" s="326"/>
      <c r="EE214" s="30"/>
      <c r="EF214" s="326">
        <v>2500</v>
      </c>
      <c r="EG214" s="326">
        <v>3000</v>
      </c>
      <c r="EH214" s="326">
        <v>3000</v>
      </c>
      <c r="EI214" s="26">
        <f>EH214/EG214*100</f>
        <v>100</v>
      </c>
      <c r="EJ214" s="326"/>
      <c r="EK214" s="326">
        <v>6000</v>
      </c>
      <c r="EL214" s="326">
        <v>6000</v>
      </c>
      <c r="EM214" s="26">
        <f>EL214/EK214*100</f>
        <v>100</v>
      </c>
      <c r="EN214" s="326"/>
      <c r="EO214" s="326"/>
      <c r="EP214" s="326"/>
      <c r="EQ214" s="26"/>
      <c r="ER214" s="26"/>
      <c r="ES214" s="326">
        <v>897295.2</v>
      </c>
      <c r="ET214" s="326">
        <v>417931.68849000003</v>
      </c>
      <c r="EU214" s="26">
        <f>ET214/ES214*100</f>
        <v>46.576833186001672</v>
      </c>
      <c r="EV214" s="26"/>
      <c r="EW214" s="326">
        <v>72157.600000000006</v>
      </c>
      <c r="EX214" s="326">
        <v>72157.545299999998</v>
      </c>
      <c r="EY214" s="26">
        <f>EX214/EW214*100</f>
        <v>99.999924193709305</v>
      </c>
      <c r="EZ214" s="26"/>
      <c r="FA214" s="326">
        <v>16740</v>
      </c>
      <c r="FB214" s="326">
        <v>16739.78976</v>
      </c>
      <c r="FC214" s="326">
        <f>FB214/FA214*100</f>
        <v>99.998744086021503</v>
      </c>
      <c r="FD214" s="26"/>
      <c r="FE214" s="326">
        <v>100000</v>
      </c>
      <c r="FF214" s="326">
        <v>22412.89805</v>
      </c>
      <c r="FG214" s="26">
        <f>FF214/FE214*100</f>
        <v>22.412898049999999</v>
      </c>
      <c r="FH214" s="326"/>
      <c r="FI214" s="326">
        <v>118440.1</v>
      </c>
      <c r="FJ214" s="326">
        <v>89367.043999999994</v>
      </c>
      <c r="FK214" s="26">
        <f>FJ214/FI214*100</f>
        <v>75.453367567234395</v>
      </c>
      <c r="FL214" s="326"/>
      <c r="FM214" s="326"/>
      <c r="FN214" s="326"/>
      <c r="FO214" s="26"/>
      <c r="FP214" s="326"/>
      <c r="FQ214" s="326">
        <v>6529.1802600000001</v>
      </c>
      <c r="FR214" s="326">
        <v>6529.1802600000001</v>
      </c>
      <c r="FS214" s="26">
        <f t="shared" si="341"/>
        <v>100</v>
      </c>
      <c r="FT214" s="326"/>
      <c r="FU214" s="326">
        <v>8095</v>
      </c>
      <c r="FV214" s="326">
        <v>8095</v>
      </c>
      <c r="FW214" s="26">
        <f t="shared" ref="FW214:FW217" si="368">FV214/FU214*100</f>
        <v>100</v>
      </c>
      <c r="FX214" s="326"/>
      <c r="FY214" s="326">
        <v>10799.207</v>
      </c>
      <c r="FZ214" s="326">
        <v>10799.207</v>
      </c>
      <c r="GA214" s="26">
        <f t="shared" si="345"/>
        <v>100</v>
      </c>
      <c r="GB214" s="326"/>
      <c r="GC214" s="326"/>
      <c r="GD214" s="326"/>
      <c r="GE214" s="26"/>
      <c r="GF214" s="326"/>
      <c r="GG214" s="326"/>
      <c r="GH214" s="326"/>
      <c r="GI214" s="26"/>
      <c r="GJ214" s="326"/>
      <c r="GK214" s="326"/>
      <c r="GL214" s="326"/>
      <c r="GM214" s="26"/>
      <c r="GN214" s="326"/>
      <c r="GO214" s="326">
        <v>15214.93489</v>
      </c>
      <c r="GP214" s="326">
        <v>15214.93489</v>
      </c>
      <c r="GQ214" s="26">
        <f t="shared" si="346"/>
        <v>100</v>
      </c>
      <c r="GR214" s="326"/>
      <c r="GS214" s="326"/>
      <c r="GT214" s="326"/>
      <c r="GU214" s="26"/>
      <c r="GV214" s="326"/>
      <c r="GW214" s="326">
        <v>1060300</v>
      </c>
      <c r="GX214" s="326">
        <v>824052.65098000003</v>
      </c>
      <c r="GY214" s="26">
        <f t="shared" si="347"/>
        <v>77.718820237668581</v>
      </c>
      <c r="GZ214" s="326"/>
      <c r="HA214" s="326"/>
      <c r="HB214" s="326"/>
      <c r="HC214" s="26"/>
      <c r="HD214" s="326"/>
      <c r="HE214" s="326">
        <v>112160</v>
      </c>
      <c r="HF214" s="326">
        <v>27787.304070000002</v>
      </c>
      <c r="HG214" s="26">
        <f t="shared" si="348"/>
        <v>24.7747004903709</v>
      </c>
      <c r="HH214" s="326"/>
      <c r="HI214" s="326">
        <v>400000</v>
      </c>
      <c r="HJ214" s="326">
        <v>383876.4</v>
      </c>
      <c r="HK214" s="26">
        <f t="shared" si="349"/>
        <v>95.969100000000012</v>
      </c>
      <c r="HL214" s="326"/>
      <c r="HM214" s="326"/>
      <c r="HN214" s="326"/>
      <c r="HO214" s="26"/>
      <c r="HP214" s="326"/>
      <c r="HQ214" s="326"/>
      <c r="HR214" s="326"/>
      <c r="HS214" s="26"/>
      <c r="HT214" s="326"/>
      <c r="HU214" s="326"/>
      <c r="HV214" s="326"/>
      <c r="HW214" s="26"/>
      <c r="HX214" s="326"/>
      <c r="HY214" s="326"/>
      <c r="HZ214" s="326"/>
      <c r="IA214" s="26"/>
      <c r="IB214" s="326"/>
      <c r="IC214" s="326">
        <v>850</v>
      </c>
      <c r="ID214" s="326">
        <v>850</v>
      </c>
      <c r="IE214" s="26">
        <f t="shared" si="351"/>
        <v>100</v>
      </c>
      <c r="IF214" s="326"/>
      <c r="IG214" s="326">
        <v>5500</v>
      </c>
      <c r="IH214" s="326">
        <v>3238.1970000000001</v>
      </c>
      <c r="II214" s="326">
        <f t="shared" si="352"/>
        <v>58.876309090909096</v>
      </c>
      <c r="IJ214" s="326"/>
      <c r="IK214" s="326"/>
      <c r="IL214" s="326"/>
      <c r="IM214" s="326"/>
      <c r="IN214" s="326"/>
      <c r="IO214" s="326">
        <v>50000</v>
      </c>
      <c r="IP214" s="326">
        <v>16552.564269999999</v>
      </c>
      <c r="IQ214" s="326">
        <f t="shared" si="353"/>
        <v>33.105128540000003</v>
      </c>
      <c r="IR214" s="326"/>
      <c r="IS214" s="326">
        <v>50000</v>
      </c>
      <c r="IT214" s="326">
        <v>50000</v>
      </c>
      <c r="IU214" s="326">
        <f t="shared" si="354"/>
        <v>100</v>
      </c>
      <c r="IV214" s="326"/>
      <c r="IW214" s="326"/>
      <c r="IX214" s="326"/>
      <c r="IY214" s="326"/>
      <c r="IZ214" s="326"/>
      <c r="JA214" s="326"/>
      <c r="JB214" s="326"/>
      <c r="JC214" s="326"/>
      <c r="JD214" s="326"/>
      <c r="JE214" s="326">
        <v>2005.1</v>
      </c>
      <c r="JF214" s="326">
        <v>1041.5999999999999</v>
      </c>
      <c r="JG214" s="26">
        <f t="shared" si="355"/>
        <v>51.947533788838463</v>
      </c>
      <c r="JH214" s="326"/>
      <c r="JI214" s="326">
        <v>13112.69132</v>
      </c>
      <c r="JJ214" s="326">
        <v>11145.787619999999</v>
      </c>
      <c r="JK214" s="326">
        <f t="shared" si="356"/>
        <v>84.999999984747603</v>
      </c>
      <c r="JL214" s="326"/>
      <c r="JM214" s="326"/>
      <c r="JN214" s="326"/>
      <c r="JO214" s="326"/>
      <c r="JP214" s="326"/>
      <c r="JQ214" s="326">
        <v>20748.203870000001</v>
      </c>
      <c r="JR214" s="326">
        <v>20741.42698</v>
      </c>
      <c r="JS214" s="326">
        <f t="shared" si="357"/>
        <v>99.96733746187158</v>
      </c>
      <c r="JT214" s="326"/>
      <c r="JU214" s="326"/>
      <c r="JV214" s="326"/>
      <c r="JW214" s="326"/>
      <c r="JX214" s="326"/>
      <c r="JY214" s="326">
        <v>2936.27439</v>
      </c>
      <c r="JZ214" s="326"/>
      <c r="KA214" s="326"/>
      <c r="KB214" s="326"/>
      <c r="KC214" s="326">
        <v>5101.5</v>
      </c>
      <c r="KD214" s="326"/>
      <c r="KE214" s="326">
        <f t="shared" si="360"/>
        <v>0</v>
      </c>
      <c r="KF214" s="326"/>
      <c r="KG214" s="326"/>
      <c r="KH214" s="326"/>
      <c r="KI214" s="326"/>
      <c r="KJ214" s="326"/>
      <c r="KK214" s="326">
        <v>78200</v>
      </c>
      <c r="KL214" s="326"/>
      <c r="KM214" s="326"/>
      <c r="KN214" s="326"/>
      <c r="KO214" s="326"/>
      <c r="KP214" s="326"/>
      <c r="KQ214" s="326"/>
      <c r="KR214" s="326"/>
      <c r="KS214" s="326">
        <v>60416</v>
      </c>
      <c r="KT214" s="326"/>
      <c r="KU214" s="326"/>
      <c r="KV214" s="326"/>
      <c r="KW214" s="326">
        <v>1496.6</v>
      </c>
      <c r="KX214" s="326">
        <v>1496.6</v>
      </c>
      <c r="KY214" s="326">
        <f t="shared" si="363"/>
        <v>100</v>
      </c>
      <c r="KZ214" s="326"/>
      <c r="LA214" s="326">
        <v>960</v>
      </c>
      <c r="LB214" s="326">
        <v>960</v>
      </c>
      <c r="LC214" s="326">
        <f t="shared" si="364"/>
        <v>100</v>
      </c>
      <c r="LD214" s="326"/>
      <c r="LE214" s="326"/>
      <c r="LF214" s="326"/>
      <c r="LG214" s="326"/>
      <c r="LH214" s="326"/>
      <c r="LI214" s="326">
        <v>500</v>
      </c>
      <c r="LJ214" s="326">
        <v>500</v>
      </c>
      <c r="LK214" s="326">
        <f t="shared" si="344"/>
        <v>100</v>
      </c>
      <c r="LL214" s="326"/>
      <c r="LM214" s="326"/>
      <c r="LN214" s="326"/>
      <c r="LO214" s="326"/>
      <c r="LP214" s="326"/>
      <c r="LQ214" s="326">
        <v>15000</v>
      </c>
      <c r="LR214" s="326"/>
      <c r="LS214" s="326">
        <f t="shared" si="365"/>
        <v>0</v>
      </c>
      <c r="LT214" s="326"/>
      <c r="LU214" s="326"/>
      <c r="LV214" s="326"/>
      <c r="LW214" s="326"/>
      <c r="LX214" s="326"/>
      <c r="LY214" s="326">
        <v>17038.425139999999</v>
      </c>
      <c r="LZ214" s="326">
        <v>17038.425139999999</v>
      </c>
      <c r="MA214" s="326">
        <f t="shared" si="367"/>
        <v>100</v>
      </c>
    </row>
    <row r="215" spans="1:339" ht="15.75" x14ac:dyDescent="0.25">
      <c r="A215" s="25" t="s">
        <v>83</v>
      </c>
      <c r="B215" s="30">
        <f t="shared" si="238"/>
        <v>2076.8000000000002</v>
      </c>
      <c r="C215" s="30">
        <f t="shared" si="327"/>
        <v>5497.4319999999998</v>
      </c>
      <c r="D215" s="30">
        <f t="shared" si="248"/>
        <v>5197.5</v>
      </c>
      <c r="E215" s="30">
        <f t="shared" si="343"/>
        <v>299.93200000000002</v>
      </c>
      <c r="F215" s="30">
        <f t="shared" si="328"/>
        <v>4886.8034499999994</v>
      </c>
      <c r="G215" s="27">
        <f t="shared" si="329"/>
        <v>88.892476523584094</v>
      </c>
      <c r="H215" s="27"/>
      <c r="I215" s="27"/>
      <c r="J215" s="27"/>
      <c r="K215" s="27"/>
      <c r="L215" s="27">
        <v>962.8</v>
      </c>
      <c r="M215" s="27">
        <v>962.8</v>
      </c>
      <c r="N215" s="27">
        <v>915.98023999999998</v>
      </c>
      <c r="O215" s="26">
        <f>N215/M215*100</f>
        <v>95.137125051931875</v>
      </c>
      <c r="P215" s="27">
        <v>80</v>
      </c>
      <c r="Q215" s="254">
        <v>80</v>
      </c>
      <c r="R215" s="254">
        <v>60</v>
      </c>
      <c r="S215" s="26">
        <f>R215/Q215*100</f>
        <v>75</v>
      </c>
      <c r="T215" s="144">
        <v>248</v>
      </c>
      <c r="U215" s="292">
        <v>248</v>
      </c>
      <c r="V215" s="292">
        <v>186</v>
      </c>
      <c r="W215" s="26">
        <f>V215/U215*100</f>
        <v>75</v>
      </c>
      <c r="X215" s="292">
        <v>160</v>
      </c>
      <c r="Y215" s="326">
        <v>160</v>
      </c>
      <c r="Z215" s="326">
        <v>73.46575</v>
      </c>
      <c r="AA215" s="26">
        <f>Z215/Y215*100</f>
        <v>45.916093749999995</v>
      </c>
      <c r="AB215" s="27"/>
      <c r="AC215" s="27"/>
      <c r="AD215" s="27"/>
      <c r="AE215" s="26"/>
      <c r="AF215" s="27"/>
      <c r="AG215" s="27"/>
      <c r="AH215" s="27"/>
      <c r="AI215" s="26"/>
      <c r="AJ215" s="27"/>
      <c r="AK215" s="27"/>
      <c r="AL215" s="27"/>
      <c r="AM215" s="27"/>
      <c r="AN215" s="326"/>
      <c r="AO215" s="326"/>
      <c r="AP215" s="326"/>
      <c r="AQ215" s="26"/>
      <c r="AR215" s="26"/>
      <c r="AS215" s="326"/>
      <c r="AT215" s="326"/>
      <c r="AU215" s="26"/>
      <c r="AV215" s="26"/>
      <c r="AW215" s="326"/>
      <c r="AX215" s="326"/>
      <c r="AY215" s="26"/>
      <c r="AZ215" s="333"/>
      <c r="BA215" s="326"/>
      <c r="BB215" s="326"/>
      <c r="BC215" s="26"/>
      <c r="BD215" s="26"/>
      <c r="BE215" s="326"/>
      <c r="BF215" s="326"/>
      <c r="BG215" s="26"/>
      <c r="BH215" s="326"/>
      <c r="BI215" s="326"/>
      <c r="BJ215" s="326"/>
      <c r="BK215" s="26"/>
      <c r="BL215" s="326">
        <v>126</v>
      </c>
      <c r="BM215" s="326">
        <v>126</v>
      </c>
      <c r="BN215" s="326">
        <v>95.678939999999997</v>
      </c>
      <c r="BO215" s="26">
        <f>BN215/BM215*100</f>
        <v>75.935666666666663</v>
      </c>
      <c r="BP215" s="26"/>
      <c r="BQ215" s="326"/>
      <c r="BR215" s="326"/>
      <c r="BS215" s="26"/>
      <c r="BT215" s="26"/>
      <c r="BU215" s="326"/>
      <c r="BV215" s="326"/>
      <c r="BW215" s="26"/>
      <c r="BX215" s="26"/>
      <c r="BY215" s="326"/>
      <c r="BZ215" s="326"/>
      <c r="CA215" s="26"/>
      <c r="CB215" s="26"/>
      <c r="CC215" s="326"/>
      <c r="CD215" s="326"/>
      <c r="CE215" s="26"/>
      <c r="CF215" s="26"/>
      <c r="CG215" s="326"/>
      <c r="CH215" s="326"/>
      <c r="CI215" s="26"/>
      <c r="CJ215" s="163"/>
      <c r="CK215" s="163"/>
      <c r="CL215" s="163"/>
      <c r="CM215" s="26"/>
      <c r="CN215" s="26"/>
      <c r="CO215" s="326"/>
      <c r="CP215" s="326"/>
      <c r="CQ215" s="30"/>
      <c r="CR215" s="26"/>
      <c r="CS215" s="326"/>
      <c r="CT215" s="326"/>
      <c r="CU215" s="26"/>
      <c r="CV215" s="26"/>
      <c r="CW215" s="326"/>
      <c r="CX215" s="326"/>
      <c r="CY215" s="26"/>
      <c r="CZ215" s="26"/>
      <c r="DA215" s="326"/>
      <c r="DB215" s="326"/>
      <c r="DC215" s="26"/>
      <c r="DD215" s="26"/>
      <c r="DE215" s="326"/>
      <c r="DF215" s="326"/>
      <c r="DG215" s="26"/>
      <c r="DH215" s="26"/>
      <c r="DI215" s="326"/>
      <c r="DJ215" s="326"/>
      <c r="DK215" s="30"/>
      <c r="DL215" s="26"/>
      <c r="DM215" s="326">
        <v>634.4</v>
      </c>
      <c r="DN215" s="326">
        <v>340.10497999999995</v>
      </c>
      <c r="DO215" s="26">
        <f>DN215/DM215*100</f>
        <v>53.610494955863807</v>
      </c>
      <c r="DP215" s="26"/>
      <c r="DQ215" s="326"/>
      <c r="DR215" s="326"/>
      <c r="DS215" s="26"/>
      <c r="DT215" s="26"/>
      <c r="DU215" s="326"/>
      <c r="DV215" s="326"/>
      <c r="DW215" s="26"/>
      <c r="DX215" s="26"/>
      <c r="DY215" s="326"/>
      <c r="DZ215" s="326"/>
      <c r="EA215" s="30"/>
      <c r="EB215" s="26"/>
      <c r="EC215" s="326"/>
      <c r="ED215" s="326"/>
      <c r="EE215" s="30"/>
      <c r="EF215" s="326">
        <v>500</v>
      </c>
      <c r="EG215" s="326">
        <v>500</v>
      </c>
      <c r="EH215" s="326">
        <v>500</v>
      </c>
      <c r="EI215" s="26">
        <f>EH215/EG215*100</f>
        <v>100</v>
      </c>
      <c r="EJ215" s="326"/>
      <c r="EK215" s="326"/>
      <c r="EL215" s="326"/>
      <c r="EM215" s="26"/>
      <c r="EN215" s="326"/>
      <c r="EO215" s="326"/>
      <c r="EP215" s="326"/>
      <c r="EQ215" s="26"/>
      <c r="ER215" s="26"/>
      <c r="ES215" s="326"/>
      <c r="ET215" s="326"/>
      <c r="EU215" s="26"/>
      <c r="EV215" s="26"/>
      <c r="EW215" s="326"/>
      <c r="EX215" s="326"/>
      <c r="EY215" s="26"/>
      <c r="EZ215" s="26"/>
      <c r="FA215" s="326">
        <v>2277</v>
      </c>
      <c r="FB215" s="326">
        <v>2262.33</v>
      </c>
      <c r="FC215" s="26">
        <f>FB215/FA215*100</f>
        <v>99.355731225296438</v>
      </c>
      <c r="FD215" s="26"/>
      <c r="FE215" s="326"/>
      <c r="FF215" s="326"/>
      <c r="FG215" s="26"/>
      <c r="FH215" s="326"/>
      <c r="FI215" s="326">
        <v>131.19999999999999</v>
      </c>
      <c r="FJ215" s="326">
        <v>123.592</v>
      </c>
      <c r="FK215" s="26">
        <f>FJ215/FI215*100</f>
        <v>94.201219512195138</v>
      </c>
      <c r="FL215" s="326"/>
      <c r="FM215" s="326"/>
      <c r="FN215" s="326"/>
      <c r="FO215" s="26"/>
      <c r="FP215" s="326"/>
      <c r="FQ215" s="326"/>
      <c r="FR215" s="326"/>
      <c r="FS215" s="26"/>
      <c r="FT215" s="326"/>
      <c r="FU215" s="326">
        <v>270</v>
      </c>
      <c r="FV215" s="326">
        <v>270</v>
      </c>
      <c r="FW215" s="26">
        <f t="shared" si="368"/>
        <v>100</v>
      </c>
      <c r="FX215" s="326"/>
      <c r="FY215" s="326"/>
      <c r="FZ215" s="326"/>
      <c r="GA215" s="26"/>
      <c r="GB215" s="326"/>
      <c r="GC215" s="326"/>
      <c r="GD215" s="326"/>
      <c r="GE215" s="26"/>
      <c r="GF215" s="326"/>
      <c r="GG215" s="326"/>
      <c r="GH215" s="326"/>
      <c r="GI215" s="26"/>
      <c r="GJ215" s="326"/>
      <c r="GK215" s="326"/>
      <c r="GL215" s="326"/>
      <c r="GM215" s="26"/>
      <c r="GN215" s="326"/>
      <c r="GO215" s="326"/>
      <c r="GP215" s="326"/>
      <c r="GQ215" s="26"/>
      <c r="GR215" s="326"/>
      <c r="GS215" s="326"/>
      <c r="GT215" s="326"/>
      <c r="GU215" s="26"/>
      <c r="GV215" s="326"/>
      <c r="GW215" s="326"/>
      <c r="GX215" s="326"/>
      <c r="GY215" s="26"/>
      <c r="GZ215" s="326"/>
      <c r="HA215" s="326"/>
      <c r="HB215" s="326"/>
      <c r="HC215" s="26"/>
      <c r="HD215" s="326"/>
      <c r="HE215" s="326"/>
      <c r="HF215" s="326"/>
      <c r="HG215" s="26"/>
      <c r="HH215" s="326"/>
      <c r="HI215" s="326"/>
      <c r="HJ215" s="326"/>
      <c r="HK215" s="26"/>
      <c r="HL215" s="326"/>
      <c r="HM215" s="326"/>
      <c r="HN215" s="326"/>
      <c r="HO215" s="26"/>
      <c r="HP215" s="326"/>
      <c r="HQ215" s="326"/>
      <c r="HR215" s="326"/>
      <c r="HS215" s="26"/>
      <c r="HT215" s="326"/>
      <c r="HU215" s="326"/>
      <c r="HV215" s="326"/>
      <c r="HW215" s="26"/>
      <c r="HX215" s="326"/>
      <c r="HY215" s="326"/>
      <c r="HZ215" s="326"/>
      <c r="IA215" s="26"/>
      <c r="IB215" s="326"/>
      <c r="IC215" s="326"/>
      <c r="ID215" s="326"/>
      <c r="IE215" s="26"/>
      <c r="IF215" s="326"/>
      <c r="IG215" s="326"/>
      <c r="IH215" s="326"/>
      <c r="II215" s="326"/>
      <c r="IJ215" s="326"/>
      <c r="IK215" s="326"/>
      <c r="IL215" s="326"/>
      <c r="IM215" s="326"/>
      <c r="IN215" s="326"/>
      <c r="IO215" s="326"/>
      <c r="IP215" s="326"/>
      <c r="IQ215" s="326"/>
      <c r="IR215" s="326"/>
      <c r="IS215" s="326"/>
      <c r="IT215" s="326"/>
      <c r="IU215" s="326"/>
      <c r="IV215" s="326"/>
      <c r="IW215" s="326"/>
      <c r="IX215" s="326"/>
      <c r="IY215" s="326"/>
      <c r="IZ215" s="326"/>
      <c r="JA215" s="326"/>
      <c r="JB215" s="326"/>
      <c r="JC215" s="326"/>
      <c r="JD215" s="326"/>
      <c r="JE215" s="326">
        <v>52.1</v>
      </c>
      <c r="JF215" s="326">
        <v>29.719540000000002</v>
      </c>
      <c r="JG215" s="26">
        <f t="shared" si="355"/>
        <v>57.043262955854125</v>
      </c>
      <c r="JH215" s="326"/>
      <c r="JI215" s="326"/>
      <c r="JJ215" s="326"/>
      <c r="JK215" s="326"/>
      <c r="JL215" s="326"/>
      <c r="JM215" s="326"/>
      <c r="JN215" s="326"/>
      <c r="JO215" s="326"/>
      <c r="JP215" s="326"/>
      <c r="JQ215" s="326"/>
      <c r="JR215" s="326"/>
      <c r="JS215" s="326"/>
      <c r="JT215" s="326"/>
      <c r="JU215" s="326"/>
      <c r="JV215" s="326"/>
      <c r="JW215" s="326"/>
      <c r="JX215" s="326"/>
      <c r="JY215" s="326"/>
      <c r="JZ215" s="326"/>
      <c r="KA215" s="326"/>
      <c r="KB215" s="326"/>
      <c r="KC215" s="326">
        <v>26</v>
      </c>
      <c r="KD215" s="326"/>
      <c r="KE215" s="326"/>
      <c r="KF215" s="326"/>
      <c r="KG215" s="326"/>
      <c r="KH215" s="326"/>
      <c r="KI215" s="326"/>
      <c r="KJ215" s="326"/>
      <c r="KK215" s="326"/>
      <c r="KL215" s="326"/>
      <c r="KM215" s="326"/>
      <c r="KN215" s="326"/>
      <c r="KO215" s="326"/>
      <c r="KP215" s="326"/>
      <c r="KQ215" s="326"/>
      <c r="KR215" s="326"/>
      <c r="KS215" s="326"/>
      <c r="KT215" s="326"/>
      <c r="KU215" s="326"/>
      <c r="KV215" s="326"/>
      <c r="KW215" s="326">
        <v>29.931999999999999</v>
      </c>
      <c r="KX215" s="326">
        <v>29.931999999999999</v>
      </c>
      <c r="KY215" s="326"/>
      <c r="KZ215" s="326"/>
      <c r="LA215" s="326"/>
      <c r="LB215" s="326"/>
      <c r="LC215" s="326"/>
      <c r="LD215" s="326"/>
      <c r="LE215" s="326"/>
      <c r="LF215" s="326"/>
      <c r="LG215" s="326"/>
      <c r="LH215" s="326"/>
      <c r="LI215" s="326"/>
      <c r="LJ215" s="326"/>
      <c r="LK215" s="326"/>
      <c r="LL215" s="326"/>
      <c r="LM215" s="326"/>
      <c r="LN215" s="326"/>
      <c r="LO215" s="326"/>
      <c r="LP215" s="326"/>
      <c r="LQ215" s="326"/>
      <c r="LR215" s="326"/>
      <c r="LS215" s="326"/>
      <c r="LT215" s="326"/>
      <c r="LU215" s="326"/>
      <c r="LV215" s="326"/>
      <c r="LW215" s="326"/>
      <c r="LX215" s="326"/>
      <c r="LY215" s="326"/>
      <c r="LZ215" s="326"/>
      <c r="MA215" s="326"/>
    </row>
    <row r="216" spans="1:339" ht="15.75" x14ac:dyDescent="0.25">
      <c r="A216" s="25" t="s">
        <v>84</v>
      </c>
      <c r="B216" s="30">
        <f t="shared" si="238"/>
        <v>5010.0999999999995</v>
      </c>
      <c r="C216" s="30">
        <f t="shared" si="327"/>
        <v>85699.024580000012</v>
      </c>
      <c r="D216" s="30">
        <f t="shared" si="248"/>
        <v>85279.160580000011</v>
      </c>
      <c r="E216" s="30">
        <f t="shared" si="343"/>
        <v>419.86399999999998</v>
      </c>
      <c r="F216" s="30">
        <f t="shared" si="328"/>
        <v>8361.82539</v>
      </c>
      <c r="G216" s="27">
        <f t="shared" si="329"/>
        <v>9.7572001909942845</v>
      </c>
      <c r="H216" s="27"/>
      <c r="I216" s="27"/>
      <c r="J216" s="27"/>
      <c r="K216" s="27"/>
      <c r="L216" s="27">
        <v>1283.7</v>
      </c>
      <c r="M216" s="27">
        <v>1283.7</v>
      </c>
      <c r="N216" s="27">
        <v>995.69050000000004</v>
      </c>
      <c r="O216" s="26">
        <f>N216/M216*100</f>
        <v>77.564111552543423</v>
      </c>
      <c r="P216" s="27">
        <v>495</v>
      </c>
      <c r="Q216" s="254">
        <v>495</v>
      </c>
      <c r="R216" s="254">
        <v>270.66606000000002</v>
      </c>
      <c r="S216" s="26">
        <f>R216/Q216*100</f>
        <v>54.68001212121213</v>
      </c>
      <c r="T216" s="144">
        <v>1252</v>
      </c>
      <c r="U216" s="292">
        <v>1252</v>
      </c>
      <c r="V216" s="292">
        <v>654.49034999999992</v>
      </c>
      <c r="W216" s="26">
        <f>V216/U216*100</f>
        <v>52.275587060702868</v>
      </c>
      <c r="X216" s="292">
        <v>1026</v>
      </c>
      <c r="Y216" s="326">
        <v>1026</v>
      </c>
      <c r="Z216" s="326">
        <v>452.04</v>
      </c>
      <c r="AA216" s="26">
        <f>Z216/Y216*100</f>
        <v>44.058479532163744</v>
      </c>
      <c r="AB216" s="163"/>
      <c r="AC216" s="163"/>
      <c r="AD216" s="163"/>
      <c r="AE216" s="26"/>
      <c r="AF216" s="27"/>
      <c r="AG216" s="27">
        <v>4411.3559999999998</v>
      </c>
      <c r="AH216" s="27"/>
      <c r="AI216" s="26">
        <f t="shared" ref="AI216" si="369">AH216/AG216*100</f>
        <v>0</v>
      </c>
      <c r="AJ216" s="27"/>
      <c r="AK216" s="27"/>
      <c r="AL216" s="27">
        <v>0</v>
      </c>
      <c r="AM216" s="27"/>
      <c r="AN216" s="326"/>
      <c r="AO216" s="361">
        <v>1400</v>
      </c>
      <c r="AP216" s="361">
        <v>1400</v>
      </c>
      <c r="AQ216" s="30">
        <f>AP216/AO216*100</f>
        <v>100</v>
      </c>
      <c r="AR216" s="26"/>
      <c r="AS216" s="326"/>
      <c r="AT216" s="326"/>
      <c r="AU216" s="26"/>
      <c r="AV216" s="26"/>
      <c r="AW216" s="326"/>
      <c r="AX216" s="326"/>
      <c r="AY216" s="26"/>
      <c r="AZ216" s="333"/>
      <c r="BA216" s="326">
        <v>2160.9</v>
      </c>
      <c r="BB216" s="326"/>
      <c r="BC216" s="26"/>
      <c r="BD216" s="26"/>
      <c r="BE216" s="326"/>
      <c r="BF216" s="326"/>
      <c r="BG216" s="26"/>
      <c r="BH216" s="326"/>
      <c r="BI216" s="326"/>
      <c r="BJ216" s="326"/>
      <c r="BK216" s="26"/>
      <c r="BL216" s="326">
        <v>453.4</v>
      </c>
      <c r="BM216" s="326">
        <v>453.4</v>
      </c>
      <c r="BN216" s="326">
        <v>370.98358000000002</v>
      </c>
      <c r="BO216" s="26">
        <f>BN216/BM216*100</f>
        <v>81.82258050286724</v>
      </c>
      <c r="BP216" s="26"/>
      <c r="BQ216" s="326"/>
      <c r="BR216" s="326"/>
      <c r="BS216" s="26"/>
      <c r="BT216" s="26"/>
      <c r="BU216" s="326"/>
      <c r="BV216" s="326"/>
      <c r="BW216" s="26"/>
      <c r="BX216" s="26"/>
      <c r="BY216" s="326"/>
      <c r="BZ216" s="326"/>
      <c r="CA216" s="26"/>
      <c r="CB216" s="26"/>
      <c r="CC216" s="326"/>
      <c r="CD216" s="326"/>
      <c r="CE216" s="26"/>
      <c r="CF216" s="26"/>
      <c r="CG216" s="326"/>
      <c r="CH216" s="326"/>
      <c r="CI216" s="26"/>
      <c r="CJ216" s="163"/>
      <c r="CK216" s="163"/>
      <c r="CL216" s="163"/>
      <c r="CM216" s="26"/>
      <c r="CN216" s="26"/>
      <c r="CO216" s="326"/>
      <c r="CP216" s="326"/>
      <c r="CQ216" s="30"/>
      <c r="CR216" s="26"/>
      <c r="CS216" s="326"/>
      <c r="CT216" s="326"/>
      <c r="CU216" s="26"/>
      <c r="CV216" s="26"/>
      <c r="CW216" s="326"/>
      <c r="CX216" s="326"/>
      <c r="CY216" s="26"/>
      <c r="CZ216" s="26"/>
      <c r="DA216" s="326"/>
      <c r="DB216" s="326"/>
      <c r="DC216" s="26"/>
      <c r="DD216" s="26"/>
      <c r="DE216" s="326"/>
      <c r="DF216" s="326"/>
      <c r="DG216" s="26"/>
      <c r="DH216" s="26"/>
      <c r="DI216" s="326"/>
      <c r="DJ216" s="326"/>
      <c r="DK216" s="30"/>
      <c r="DL216" s="26"/>
      <c r="DM216" s="326">
        <v>634.4</v>
      </c>
      <c r="DN216" s="326">
        <v>437.01709999999997</v>
      </c>
      <c r="DO216" s="26">
        <f>DN216/DM216*100</f>
        <v>68.886680327868859</v>
      </c>
      <c r="DP216" s="26"/>
      <c r="DQ216" s="326"/>
      <c r="DR216" s="326"/>
      <c r="DS216" s="26"/>
      <c r="DT216" s="26"/>
      <c r="DU216" s="326"/>
      <c r="DV216" s="326"/>
      <c r="DW216" s="26"/>
      <c r="DX216" s="26"/>
      <c r="DY216" s="326"/>
      <c r="DZ216" s="326"/>
      <c r="EA216" s="30"/>
      <c r="EB216" s="26"/>
      <c r="EC216" s="326"/>
      <c r="ED216" s="326"/>
      <c r="EE216" s="30"/>
      <c r="EF216" s="326">
        <v>500</v>
      </c>
      <c r="EG216" s="326">
        <v>250</v>
      </c>
      <c r="EH216" s="326">
        <v>250</v>
      </c>
      <c r="EI216" s="26">
        <f t="shared" ref="EI216:EI217" si="370">EH216/EG216*100</f>
        <v>100</v>
      </c>
      <c r="EJ216" s="326"/>
      <c r="EK216" s="326"/>
      <c r="EL216" s="326"/>
      <c r="EM216" s="26"/>
      <c r="EN216" s="326"/>
      <c r="EO216" s="326"/>
      <c r="EP216" s="326"/>
      <c r="EQ216" s="26"/>
      <c r="ER216" s="26"/>
      <c r="ES216" s="326"/>
      <c r="ET216" s="326"/>
      <c r="EU216" s="26"/>
      <c r="EV216" s="26"/>
      <c r="EW216" s="326"/>
      <c r="EX216" s="326"/>
      <c r="EY216" s="26"/>
      <c r="EZ216" s="26"/>
      <c r="FA216" s="326">
        <v>23344.2</v>
      </c>
      <c r="FB216" s="326">
        <v>2277</v>
      </c>
      <c r="FC216" s="26">
        <f>FB216/FA216*100</f>
        <v>9.7540288379983036</v>
      </c>
      <c r="FD216" s="26"/>
      <c r="FE216" s="326"/>
      <c r="FF216" s="326"/>
      <c r="FG216" s="26"/>
      <c r="FH216" s="326"/>
      <c r="FI216" s="326">
        <v>1032.4000000000001</v>
      </c>
      <c r="FJ216" s="326">
        <v>808.03380000000004</v>
      </c>
      <c r="FK216" s="26">
        <f t="shared" ref="FK216:FK217" si="371">FJ216/FI216*100</f>
        <v>78.267512592018591</v>
      </c>
      <c r="FL216" s="326"/>
      <c r="FM216" s="326"/>
      <c r="FN216" s="326"/>
      <c r="FO216" s="26"/>
      <c r="FP216" s="326"/>
      <c r="FQ216" s="326"/>
      <c r="FR216" s="326"/>
      <c r="FS216" s="26"/>
      <c r="FT216" s="326"/>
      <c r="FU216" s="326">
        <v>300</v>
      </c>
      <c r="FV216" s="326">
        <v>300</v>
      </c>
      <c r="FW216" s="26">
        <f t="shared" si="368"/>
        <v>100</v>
      </c>
      <c r="FX216" s="326"/>
      <c r="FY216" s="326"/>
      <c r="FZ216" s="326"/>
      <c r="GA216" s="26"/>
      <c r="GB216" s="326"/>
      <c r="GC216" s="326"/>
      <c r="GD216" s="326"/>
      <c r="GE216" s="26"/>
      <c r="GF216" s="326"/>
      <c r="GG216" s="326"/>
      <c r="GH216" s="326"/>
      <c r="GI216" s="26"/>
      <c r="GJ216" s="326"/>
      <c r="GK216" s="326"/>
      <c r="GL216" s="326"/>
      <c r="GM216" s="26"/>
      <c r="GN216" s="326"/>
      <c r="GO216" s="326"/>
      <c r="GP216" s="326"/>
      <c r="GQ216" s="26"/>
      <c r="GR216" s="326"/>
      <c r="GS216" s="326"/>
      <c r="GT216" s="326"/>
      <c r="GU216" s="26"/>
      <c r="GV216" s="326"/>
      <c r="GW216" s="326">
        <v>40000</v>
      </c>
      <c r="GX216" s="326"/>
      <c r="GY216" s="26">
        <f t="shared" si="347"/>
        <v>0</v>
      </c>
      <c r="GZ216" s="326"/>
      <c r="HA216" s="326"/>
      <c r="HB216" s="326"/>
      <c r="HC216" s="26"/>
      <c r="HD216" s="326"/>
      <c r="HE216" s="326"/>
      <c r="HF216" s="326"/>
      <c r="HG216" s="26"/>
      <c r="HH216" s="326"/>
      <c r="HI216" s="326"/>
      <c r="HJ216" s="326"/>
      <c r="HK216" s="26"/>
      <c r="HL216" s="326"/>
      <c r="HM216" s="326">
        <v>5403.5203600000004</v>
      </c>
      <c r="HN216" s="326"/>
      <c r="HO216" s="26"/>
      <c r="HP216" s="326"/>
      <c r="HQ216" s="326"/>
      <c r="HR216" s="326"/>
      <c r="HS216" s="26"/>
      <c r="HT216" s="326"/>
      <c r="HU216" s="326"/>
      <c r="HV216" s="326"/>
      <c r="HW216" s="26"/>
      <c r="HX216" s="326"/>
      <c r="HY216" s="326"/>
      <c r="HZ216" s="326"/>
      <c r="IA216" s="26"/>
      <c r="IB216" s="326"/>
      <c r="IC216" s="326"/>
      <c r="ID216" s="326"/>
      <c r="IE216" s="26"/>
      <c r="IF216" s="326"/>
      <c r="IG216" s="326"/>
      <c r="IH216" s="326"/>
      <c r="II216" s="326"/>
      <c r="IJ216" s="326"/>
      <c r="IK216" s="326"/>
      <c r="IL216" s="326"/>
      <c r="IM216" s="326"/>
      <c r="IN216" s="326"/>
      <c r="IO216" s="326"/>
      <c r="IP216" s="326"/>
      <c r="IQ216" s="326"/>
      <c r="IR216" s="326"/>
      <c r="IS216" s="326"/>
      <c r="IT216" s="326"/>
      <c r="IU216" s="326"/>
      <c r="IV216" s="326"/>
      <c r="IW216" s="326"/>
      <c r="IX216" s="326"/>
      <c r="IY216" s="326"/>
      <c r="IZ216" s="326"/>
      <c r="JA216" s="326"/>
      <c r="JB216" s="326"/>
      <c r="JC216" s="326"/>
      <c r="JD216" s="326"/>
      <c r="JE216" s="326">
        <v>52.1</v>
      </c>
      <c r="JF216" s="326">
        <v>26.04</v>
      </c>
      <c r="JG216" s="26">
        <f t="shared" si="355"/>
        <v>49.980806142034545</v>
      </c>
      <c r="JH216" s="326"/>
      <c r="JI216" s="326"/>
      <c r="JJ216" s="326"/>
      <c r="JK216" s="326"/>
      <c r="JL216" s="326"/>
      <c r="JM216" s="326"/>
      <c r="JN216" s="326"/>
      <c r="JO216" s="326"/>
      <c r="JP216" s="326"/>
      <c r="JQ216" s="326"/>
      <c r="JR216" s="326"/>
      <c r="JS216" s="326"/>
      <c r="JT216" s="326"/>
      <c r="JU216" s="326">
        <v>2028.08422</v>
      </c>
      <c r="JV216" s="326"/>
      <c r="JW216" s="326"/>
      <c r="JX216" s="326"/>
      <c r="JY216" s="326"/>
      <c r="JZ216" s="326"/>
      <c r="KA216" s="326"/>
      <c r="KB216" s="326"/>
      <c r="KC216" s="326">
        <v>52.1</v>
      </c>
      <c r="KD216" s="326"/>
      <c r="KE216" s="326"/>
      <c r="KF216" s="326"/>
      <c r="KG216" s="326"/>
      <c r="KH216" s="326"/>
      <c r="KI216" s="326"/>
      <c r="KJ216" s="326"/>
      <c r="KK216" s="326"/>
      <c r="KL216" s="326"/>
      <c r="KM216" s="326"/>
      <c r="KN216" s="326"/>
      <c r="KO216" s="326"/>
      <c r="KP216" s="326"/>
      <c r="KQ216" s="326"/>
      <c r="KR216" s="326"/>
      <c r="KS216" s="326"/>
      <c r="KT216" s="326"/>
      <c r="KU216" s="326"/>
      <c r="KV216" s="326"/>
      <c r="KW216" s="326">
        <v>59.863999999999997</v>
      </c>
      <c r="KX216" s="326">
        <v>59.863999999999997</v>
      </c>
      <c r="KY216" s="326">
        <f t="shared" ref="KY216" si="372">KX216/KW216*100</f>
        <v>100</v>
      </c>
      <c r="KZ216" s="326"/>
      <c r="LA216" s="326">
        <v>60</v>
      </c>
      <c r="LB216" s="326">
        <v>60</v>
      </c>
      <c r="LC216" s="326">
        <f t="shared" si="364"/>
        <v>100</v>
      </c>
      <c r="LD216" s="326"/>
      <c r="LE216" s="326"/>
      <c r="LF216" s="326"/>
      <c r="LG216" s="326"/>
      <c r="LH216" s="326"/>
      <c r="LI216" s="326"/>
      <c r="LJ216" s="326"/>
      <c r="LK216" s="326"/>
      <c r="LL216" s="326"/>
      <c r="LM216" s="326"/>
      <c r="LN216" s="326"/>
      <c r="LO216" s="326"/>
      <c r="LP216" s="326"/>
      <c r="LQ216" s="326"/>
      <c r="LR216" s="326"/>
      <c r="LS216" s="326"/>
      <c r="LT216" s="326"/>
      <c r="LU216" s="326"/>
      <c r="LV216" s="326"/>
      <c r="LW216" s="326"/>
      <c r="LX216" s="326"/>
      <c r="LY216" s="326"/>
      <c r="LZ216" s="326"/>
      <c r="MA216" s="326"/>
    </row>
    <row r="217" spans="1:339" ht="15.75" x14ac:dyDescent="0.25">
      <c r="A217" s="25" t="s">
        <v>85</v>
      </c>
      <c r="B217" s="30">
        <f t="shared" ref="B217:B218" si="373">H217+L217+P217+T217+X217+AB217+AF217+AJ217+AN217+AR217+AV217+AZ217+BD217+BH217+BL217+BP217+BT217+BX217+CB217+CF217+CJ217+CN217+CR217+CV217+CZ217+DD217+DH217+DL217+DP217+DT217+DX217+EB217+EF217+EJ217+EN217+ER217+EV217+EZ217+FD217+FH217+FL217+FP217+FT217+FX217+GB217+GF217+GJ217+GN217+GR217+GV217+GZ217+HD217+HH217+HL217+HP217+HT217+IB217+IF217+IJ217+IN217+IR217+IV217+IZ217+JD217+JH217+JL217+JP217+JT217</f>
        <v>3059.7</v>
      </c>
      <c r="C217" s="30">
        <f t="shared" si="327"/>
        <v>28665.352600000002</v>
      </c>
      <c r="D217" s="30">
        <f t="shared" si="248"/>
        <v>9335.5999999999985</v>
      </c>
      <c r="E217" s="30">
        <f t="shared" si="343"/>
        <v>19329.752600000003</v>
      </c>
      <c r="F217" s="30">
        <f t="shared" si="328"/>
        <v>26976.566230000004</v>
      </c>
      <c r="G217" s="29">
        <f t="shared" si="329"/>
        <v>94.10861469745187</v>
      </c>
      <c r="H217" s="27"/>
      <c r="I217" s="27"/>
      <c r="J217" s="27"/>
      <c r="K217" s="27"/>
      <c r="L217" s="27">
        <v>1176.7</v>
      </c>
      <c r="M217" s="27">
        <v>1176.7</v>
      </c>
      <c r="N217" s="27">
        <v>738.55363999999997</v>
      </c>
      <c r="O217" s="26">
        <f>N217/M217*100</f>
        <v>62.764820260049284</v>
      </c>
      <c r="P217" s="27">
        <v>225</v>
      </c>
      <c r="Q217" s="254">
        <v>225</v>
      </c>
      <c r="R217" s="254">
        <v>180</v>
      </c>
      <c r="S217" s="26">
        <f>R217/Q217*100</f>
        <v>80</v>
      </c>
      <c r="T217" s="144">
        <v>606</v>
      </c>
      <c r="U217" s="292">
        <v>606</v>
      </c>
      <c r="V217" s="292">
        <v>606</v>
      </c>
      <c r="W217" s="26">
        <f>V217/U217*100</f>
        <v>100</v>
      </c>
      <c r="X217" s="292">
        <v>300</v>
      </c>
      <c r="Y217" s="326">
        <v>300</v>
      </c>
      <c r="Z217" s="326">
        <v>145.17500000000001</v>
      </c>
      <c r="AA217" s="26">
        <f>Z217/Y217*100</f>
        <v>48.391666666666673</v>
      </c>
      <c r="AB217" s="163"/>
      <c r="AC217" s="163"/>
      <c r="AD217" s="163"/>
      <c r="AE217" s="26"/>
      <c r="AF217" s="27"/>
      <c r="AG217" s="27"/>
      <c r="AH217" s="27"/>
      <c r="AI217" s="26"/>
      <c r="AJ217" s="27"/>
      <c r="AK217" s="27"/>
      <c r="AL217" s="27">
        <v>0</v>
      </c>
      <c r="AM217" s="27"/>
      <c r="AN217" s="326"/>
      <c r="AO217" s="326">
        <v>2000</v>
      </c>
      <c r="AP217" s="326">
        <v>2000</v>
      </c>
      <c r="AQ217" s="26">
        <f>AP217/AO217*100</f>
        <v>100</v>
      </c>
      <c r="AR217" s="26"/>
      <c r="AS217" s="326"/>
      <c r="AT217" s="326"/>
      <c r="AU217" s="26"/>
      <c r="AV217" s="26"/>
      <c r="AW217" s="326"/>
      <c r="AX217" s="326"/>
      <c r="AY217" s="26"/>
      <c r="AZ217" s="333"/>
      <c r="BA217" s="326"/>
      <c r="BB217" s="326"/>
      <c r="BC217" s="26"/>
      <c r="BD217" s="26"/>
      <c r="BE217" s="326"/>
      <c r="BF217" s="326"/>
      <c r="BG217" s="26"/>
      <c r="BH217" s="326"/>
      <c r="BI217" s="326"/>
      <c r="BJ217" s="326"/>
      <c r="BK217" s="26"/>
      <c r="BL217" s="326">
        <v>252</v>
      </c>
      <c r="BM217" s="326">
        <v>252</v>
      </c>
      <c r="BN217" s="326">
        <v>213.91437999999999</v>
      </c>
      <c r="BO217" s="26">
        <f>BN217/BM217*100</f>
        <v>84.886658730158729</v>
      </c>
      <c r="BP217" s="26"/>
      <c r="BQ217" s="326"/>
      <c r="BR217" s="326"/>
      <c r="BS217" s="26"/>
      <c r="BT217" s="26"/>
      <c r="BU217" s="326"/>
      <c r="BV217" s="326"/>
      <c r="BW217" s="26"/>
      <c r="BX217" s="26"/>
      <c r="BY217" s="326"/>
      <c r="BZ217" s="326"/>
      <c r="CA217" s="26"/>
      <c r="CB217" s="26"/>
      <c r="CC217" s="326"/>
      <c r="CD217" s="326"/>
      <c r="CE217" s="26"/>
      <c r="CF217" s="26"/>
      <c r="CG217" s="326"/>
      <c r="CH217" s="326"/>
      <c r="CI217" s="26"/>
      <c r="CJ217" s="163"/>
      <c r="CK217" s="163"/>
      <c r="CL217" s="163"/>
      <c r="CM217" s="26"/>
      <c r="CN217" s="26"/>
      <c r="CO217" s="326"/>
      <c r="CP217" s="326"/>
      <c r="CQ217" s="30"/>
      <c r="CR217" s="26"/>
      <c r="CS217" s="326"/>
      <c r="CT217" s="326"/>
      <c r="CU217" s="26"/>
      <c r="CV217" s="26"/>
      <c r="CW217" s="326"/>
      <c r="CX217" s="326"/>
      <c r="CY217" s="26"/>
      <c r="CZ217" s="26"/>
      <c r="DA217" s="326"/>
      <c r="DB217" s="326"/>
      <c r="DC217" s="26"/>
      <c r="DD217" s="26"/>
      <c r="DE217" s="326"/>
      <c r="DF217" s="326"/>
      <c r="DG217" s="26"/>
      <c r="DH217" s="26"/>
      <c r="DI217" s="326"/>
      <c r="DJ217" s="326"/>
      <c r="DK217" s="30"/>
      <c r="DL217" s="26"/>
      <c r="DM217" s="326">
        <v>634.4</v>
      </c>
      <c r="DN217" s="326">
        <v>326.53859999999997</v>
      </c>
      <c r="DO217" s="26">
        <f>DN217/DM217*100</f>
        <v>51.472036569987388</v>
      </c>
      <c r="DP217" s="26"/>
      <c r="DQ217" s="326"/>
      <c r="DR217" s="326"/>
      <c r="DS217" s="26"/>
      <c r="DT217" s="26"/>
      <c r="DU217" s="326"/>
      <c r="DV217" s="326"/>
      <c r="DW217" s="26"/>
      <c r="DX217" s="26"/>
      <c r="DY217" s="326"/>
      <c r="DZ217" s="326"/>
      <c r="EA217" s="30"/>
      <c r="EB217" s="26"/>
      <c r="EC217" s="326"/>
      <c r="ED217" s="326"/>
      <c r="EE217" s="30"/>
      <c r="EF217" s="326">
        <v>500</v>
      </c>
      <c r="EG217" s="326">
        <v>500</v>
      </c>
      <c r="EH217" s="326">
        <v>500</v>
      </c>
      <c r="EI217" s="26">
        <f t="shared" si="370"/>
        <v>100</v>
      </c>
      <c r="EJ217" s="326"/>
      <c r="EK217" s="326"/>
      <c r="EL217" s="326"/>
      <c r="EM217" s="26"/>
      <c r="EN217" s="326"/>
      <c r="EO217" s="326"/>
      <c r="EP217" s="326"/>
      <c r="EQ217" s="26"/>
      <c r="ER217" s="26"/>
      <c r="ES217" s="326"/>
      <c r="ET217" s="326"/>
      <c r="EU217" s="26"/>
      <c r="EV217" s="26"/>
      <c r="EW217" s="326"/>
      <c r="EX217" s="326"/>
      <c r="EY217" s="26"/>
      <c r="EZ217" s="26"/>
      <c r="FA217" s="326">
        <v>2277</v>
      </c>
      <c r="FB217" s="326">
        <v>2220.5820099999996</v>
      </c>
      <c r="FC217" s="26">
        <f>FB217/FA217*100</f>
        <v>97.52226657883179</v>
      </c>
      <c r="FD217" s="26"/>
      <c r="FE217" s="326"/>
      <c r="FF217" s="326"/>
      <c r="FG217" s="26"/>
      <c r="FH217" s="326"/>
      <c r="FI217" s="326">
        <v>1338.5</v>
      </c>
      <c r="FJ217" s="326">
        <v>716.05</v>
      </c>
      <c r="FK217" s="26">
        <f t="shared" si="371"/>
        <v>53.496451251400821</v>
      </c>
      <c r="FL217" s="326"/>
      <c r="FM217" s="326"/>
      <c r="FN217" s="326"/>
      <c r="FO217" s="26"/>
      <c r="FP217" s="326"/>
      <c r="FQ217" s="326"/>
      <c r="FR217" s="326"/>
      <c r="FS217" s="26"/>
      <c r="FT217" s="326"/>
      <c r="FU217" s="326">
        <v>80</v>
      </c>
      <c r="FV217" s="326">
        <v>80</v>
      </c>
      <c r="FW217" s="26">
        <f t="shared" si="368"/>
        <v>100</v>
      </c>
      <c r="FX217" s="326"/>
      <c r="FY217" s="326"/>
      <c r="FZ217" s="326"/>
      <c r="GA217" s="26"/>
      <c r="GB217" s="326"/>
      <c r="GC217" s="326"/>
      <c r="GD217" s="326"/>
      <c r="GE217" s="26"/>
      <c r="GF217" s="326"/>
      <c r="GG217" s="326"/>
      <c r="GH217" s="326"/>
      <c r="GI217" s="26"/>
      <c r="GJ217" s="326"/>
      <c r="GK217" s="326"/>
      <c r="GL217" s="326"/>
      <c r="GM217" s="26"/>
      <c r="GN217" s="326"/>
      <c r="GO217" s="326"/>
      <c r="GP217" s="326"/>
      <c r="GQ217" s="26"/>
      <c r="GR217" s="326"/>
      <c r="GS217" s="326"/>
      <c r="GT217" s="326"/>
      <c r="GU217" s="26"/>
      <c r="GV217" s="326"/>
      <c r="GW217" s="326"/>
      <c r="GX217" s="326"/>
      <c r="GY217" s="26"/>
      <c r="GZ217" s="326"/>
      <c r="HA217" s="326"/>
      <c r="HB217" s="326"/>
      <c r="HC217" s="26"/>
      <c r="HD217" s="326"/>
      <c r="HE217" s="326"/>
      <c r="HF217" s="326"/>
      <c r="HG217" s="26"/>
      <c r="HH217" s="326"/>
      <c r="HI217" s="326"/>
      <c r="HJ217" s="326"/>
      <c r="HK217" s="26"/>
      <c r="HL217" s="326"/>
      <c r="HM217" s="326"/>
      <c r="HN217" s="326"/>
      <c r="HO217" s="26"/>
      <c r="HP217" s="326"/>
      <c r="HQ217" s="326"/>
      <c r="HR217" s="326"/>
      <c r="HS217" s="26"/>
      <c r="HT217" s="326"/>
      <c r="HU217" s="326"/>
      <c r="HV217" s="326"/>
      <c r="HW217" s="26"/>
      <c r="HX217" s="326"/>
      <c r="HY217" s="326"/>
      <c r="HZ217" s="326"/>
      <c r="IA217" s="26"/>
      <c r="IB217" s="326"/>
      <c r="IC217" s="326"/>
      <c r="ID217" s="326"/>
      <c r="IE217" s="26"/>
      <c r="IF217" s="326"/>
      <c r="IG217" s="326"/>
      <c r="IH217" s="326"/>
      <c r="II217" s="26"/>
      <c r="IJ217" s="326"/>
      <c r="IK217" s="326"/>
      <c r="IL217" s="326"/>
      <c r="IM217" s="26"/>
      <c r="IN217" s="326"/>
      <c r="IO217" s="326"/>
      <c r="IP217" s="326"/>
      <c r="IQ217" s="26"/>
      <c r="IR217" s="326"/>
      <c r="IS217" s="326"/>
      <c r="IT217" s="326"/>
      <c r="IU217" s="26"/>
      <c r="IV217" s="326"/>
      <c r="IW217" s="326"/>
      <c r="IX217" s="326"/>
      <c r="IY217" s="26"/>
      <c r="IZ217" s="326"/>
      <c r="JA217" s="326"/>
      <c r="JB217" s="326"/>
      <c r="JC217" s="26"/>
      <c r="JD217" s="326"/>
      <c r="JE217" s="326"/>
      <c r="JF217" s="326"/>
      <c r="JG217" s="26"/>
      <c r="JH217" s="326"/>
      <c r="JI217" s="326"/>
      <c r="JJ217" s="326"/>
      <c r="JK217" s="26"/>
      <c r="JL217" s="326"/>
      <c r="JM217" s="326"/>
      <c r="JN217" s="326"/>
      <c r="JO217" s="26"/>
      <c r="JP217" s="326"/>
      <c r="JQ217" s="326"/>
      <c r="JR217" s="326"/>
      <c r="JS217" s="26"/>
      <c r="JT217" s="326"/>
      <c r="JU217" s="326"/>
      <c r="JV217" s="326"/>
      <c r="JW217" s="26"/>
      <c r="JX217" s="326"/>
      <c r="JY217" s="326"/>
      <c r="JZ217" s="326"/>
      <c r="KA217" s="26"/>
      <c r="KB217" s="326"/>
      <c r="KC217" s="326">
        <v>26</v>
      </c>
      <c r="KD217" s="326"/>
      <c r="KE217" s="26"/>
      <c r="KF217" s="326"/>
      <c r="KG217" s="326"/>
      <c r="KH217" s="326"/>
      <c r="KI217" s="26"/>
      <c r="KJ217" s="326"/>
      <c r="KK217" s="326"/>
      <c r="KL217" s="326"/>
      <c r="KM217" s="26"/>
      <c r="KN217" s="326"/>
      <c r="KO217" s="326"/>
      <c r="KP217" s="326"/>
      <c r="KQ217" s="26"/>
      <c r="KR217" s="326"/>
      <c r="KS217" s="326"/>
      <c r="KT217" s="326"/>
      <c r="KU217" s="26"/>
      <c r="KV217" s="326"/>
      <c r="KW217" s="326">
        <v>29.931999999999999</v>
      </c>
      <c r="KX217" s="326">
        <v>29.931999999999999</v>
      </c>
      <c r="KY217" s="26"/>
      <c r="KZ217" s="326"/>
      <c r="LA217" s="326"/>
      <c r="LB217" s="326"/>
      <c r="LC217" s="26"/>
      <c r="LD217" s="326"/>
      <c r="LE217" s="326"/>
      <c r="LF217" s="326"/>
      <c r="LG217" s="26"/>
      <c r="LH217" s="326"/>
      <c r="LI217" s="326"/>
      <c r="LJ217" s="326"/>
      <c r="LK217" s="26"/>
      <c r="LL217" s="326"/>
      <c r="LM217" s="326"/>
      <c r="LN217" s="326"/>
      <c r="LO217" s="26"/>
      <c r="LP217" s="326"/>
      <c r="LQ217" s="326"/>
      <c r="LR217" s="326"/>
      <c r="LS217" s="26"/>
      <c r="LT217" s="326"/>
      <c r="LU217" s="326">
        <v>19219.820600000003</v>
      </c>
      <c r="LV217" s="326">
        <v>19219.820600000003</v>
      </c>
      <c r="LW217" s="326">
        <f t="shared" si="366"/>
        <v>100</v>
      </c>
      <c r="LX217" s="326"/>
      <c r="LY217" s="326"/>
      <c r="LZ217" s="326"/>
      <c r="MA217" s="326"/>
    </row>
    <row r="218" spans="1:339" ht="34.5" x14ac:dyDescent="0.25">
      <c r="A218" s="147" t="s">
        <v>1341</v>
      </c>
      <c r="B218" s="158">
        <f t="shared" si="373"/>
        <v>150500</v>
      </c>
      <c r="C218" s="158">
        <f t="shared" si="327"/>
        <v>150500</v>
      </c>
      <c r="D218" s="158">
        <f t="shared" si="248"/>
        <v>150500</v>
      </c>
      <c r="E218" s="158">
        <f t="shared" si="343"/>
        <v>0</v>
      </c>
      <c r="F218" s="158">
        <f t="shared" si="328"/>
        <v>0</v>
      </c>
      <c r="G218" s="158"/>
      <c r="H218" s="159"/>
      <c r="I218" s="159"/>
      <c r="J218" s="159"/>
      <c r="K218" s="159"/>
      <c r="L218" s="159"/>
      <c r="M218" s="159"/>
      <c r="N218" s="159"/>
      <c r="O218" s="159"/>
      <c r="P218" s="159"/>
      <c r="Q218" s="159"/>
      <c r="R218" s="159"/>
      <c r="S218" s="159"/>
      <c r="T218" s="159"/>
      <c r="U218" s="159"/>
      <c r="V218" s="159"/>
      <c r="W218" s="159"/>
      <c r="X218" s="159"/>
      <c r="Y218" s="159"/>
      <c r="Z218" s="159"/>
      <c r="AA218" s="159"/>
      <c r="AB218" s="159"/>
      <c r="AC218" s="159"/>
      <c r="AD218" s="159"/>
      <c r="AE218" s="159"/>
      <c r="AF218" s="159"/>
      <c r="AG218" s="159"/>
      <c r="AH218" s="159"/>
      <c r="AI218" s="159"/>
      <c r="AJ218" s="159"/>
      <c r="AK218" s="159"/>
      <c r="AL218" s="159"/>
      <c r="AM218" s="159"/>
      <c r="AN218" s="159"/>
      <c r="AO218" s="159"/>
      <c r="AP218" s="159"/>
      <c r="AQ218" s="159"/>
      <c r="AR218" s="159"/>
      <c r="AS218" s="159"/>
      <c r="AT218" s="159"/>
      <c r="AU218" s="159"/>
      <c r="AV218" s="159"/>
      <c r="AW218" s="159"/>
      <c r="AX218" s="159"/>
      <c r="AY218" s="159"/>
      <c r="AZ218" s="335"/>
      <c r="BA218" s="159"/>
      <c r="BB218" s="159"/>
      <c r="BC218" s="159"/>
      <c r="BD218" s="159"/>
      <c r="BE218" s="159"/>
      <c r="BF218" s="159"/>
      <c r="BG218" s="159"/>
      <c r="BH218" s="159"/>
      <c r="BI218" s="159"/>
      <c r="BJ218" s="159"/>
      <c r="BK218" s="159"/>
      <c r="BL218" s="159"/>
      <c r="BM218" s="159"/>
      <c r="BN218" s="159"/>
      <c r="BO218" s="159"/>
      <c r="BP218" s="159"/>
      <c r="BQ218" s="159"/>
      <c r="BR218" s="159"/>
      <c r="BS218" s="159"/>
      <c r="BT218" s="159"/>
      <c r="BU218" s="159"/>
      <c r="BV218" s="159"/>
      <c r="BW218" s="159"/>
      <c r="BX218" s="159"/>
      <c r="BY218" s="159"/>
      <c r="BZ218" s="159"/>
      <c r="CA218" s="159"/>
      <c r="CB218" s="159">
        <v>150000</v>
      </c>
      <c r="CC218" s="159">
        <v>150000</v>
      </c>
      <c r="CD218" s="159"/>
      <c r="CE218" s="159"/>
      <c r="CF218" s="159">
        <v>500</v>
      </c>
      <c r="CG218" s="159">
        <v>500</v>
      </c>
      <c r="CH218" s="159"/>
      <c r="CI218" s="159"/>
      <c r="CJ218" s="159"/>
      <c r="CK218" s="159"/>
      <c r="CL218" s="159"/>
      <c r="CM218" s="159"/>
      <c r="CN218" s="159"/>
      <c r="CO218" s="159"/>
      <c r="CP218" s="159"/>
      <c r="CQ218" s="158"/>
      <c r="CR218" s="159"/>
      <c r="CS218" s="159"/>
      <c r="CT218" s="159"/>
      <c r="CU218" s="159"/>
      <c r="CV218" s="159"/>
      <c r="CW218" s="159"/>
      <c r="CX218" s="159"/>
      <c r="CY218" s="159"/>
      <c r="CZ218" s="159"/>
      <c r="DA218" s="159"/>
      <c r="DB218" s="159"/>
      <c r="DC218" s="159"/>
      <c r="DD218" s="159"/>
      <c r="DE218" s="159"/>
      <c r="DF218" s="159"/>
      <c r="DG218" s="159"/>
      <c r="DH218" s="159"/>
      <c r="DI218" s="159"/>
      <c r="DJ218" s="159"/>
      <c r="DK218" s="158"/>
      <c r="DL218" s="159"/>
      <c r="DM218" s="159"/>
      <c r="DN218" s="159"/>
      <c r="DO218" s="159"/>
      <c r="DP218" s="159"/>
      <c r="DQ218" s="159"/>
      <c r="DR218" s="159"/>
      <c r="DS218" s="159"/>
      <c r="DT218" s="159"/>
      <c r="DU218" s="159"/>
      <c r="DV218" s="159"/>
      <c r="DW218" s="159"/>
      <c r="DX218" s="159"/>
      <c r="DY218" s="159"/>
      <c r="DZ218" s="159"/>
      <c r="EA218" s="158"/>
      <c r="EB218" s="159"/>
      <c r="EC218" s="159"/>
      <c r="ED218" s="159"/>
      <c r="EE218" s="158"/>
      <c r="EF218" s="159"/>
      <c r="EG218" s="159"/>
      <c r="EH218" s="159"/>
      <c r="EI218" s="159"/>
      <c r="EJ218" s="159"/>
      <c r="EK218" s="159"/>
      <c r="EL218" s="159"/>
      <c r="EM218" s="159"/>
      <c r="EN218" s="159"/>
      <c r="EO218" s="159"/>
      <c r="EP218" s="159"/>
      <c r="EQ218" s="159"/>
      <c r="ER218" s="159"/>
      <c r="ES218" s="159"/>
      <c r="ET218" s="159"/>
      <c r="EU218" s="159"/>
      <c r="EV218" s="159"/>
      <c r="EW218" s="159"/>
      <c r="EX218" s="159"/>
      <c r="EY218" s="159"/>
      <c r="EZ218" s="159"/>
      <c r="FA218" s="159"/>
      <c r="FB218" s="159"/>
      <c r="FC218" s="159"/>
      <c r="FD218" s="159"/>
      <c r="FE218" s="159"/>
      <c r="FF218" s="159"/>
      <c r="FG218" s="159"/>
      <c r="FH218" s="159"/>
      <c r="FI218" s="159"/>
      <c r="FJ218" s="159"/>
      <c r="FK218" s="159"/>
      <c r="FL218" s="159"/>
      <c r="FM218" s="159"/>
      <c r="FN218" s="159"/>
      <c r="FO218" s="159"/>
      <c r="FP218" s="159"/>
      <c r="FQ218" s="159"/>
      <c r="FR218" s="159"/>
      <c r="FS218" s="159"/>
      <c r="FT218" s="159"/>
      <c r="FU218" s="159"/>
      <c r="FV218" s="159"/>
      <c r="FW218" s="159"/>
      <c r="FX218" s="159"/>
      <c r="FY218" s="159"/>
      <c r="FZ218" s="159"/>
      <c r="GA218" s="159"/>
      <c r="GB218" s="159"/>
      <c r="GC218" s="159"/>
      <c r="GD218" s="159"/>
      <c r="GE218" s="159"/>
      <c r="GF218" s="159"/>
      <c r="GG218" s="159"/>
      <c r="GH218" s="159"/>
      <c r="GI218" s="159"/>
      <c r="GJ218" s="159"/>
      <c r="GK218" s="159"/>
      <c r="GL218" s="159"/>
      <c r="GM218" s="159"/>
      <c r="GN218" s="159"/>
      <c r="GO218" s="159"/>
      <c r="GP218" s="159"/>
      <c r="GQ218" s="159"/>
      <c r="GR218" s="159"/>
      <c r="GS218" s="159"/>
      <c r="GT218" s="159"/>
      <c r="GU218" s="159"/>
      <c r="GV218" s="159"/>
      <c r="GW218" s="159"/>
      <c r="GX218" s="159"/>
      <c r="GY218" s="159"/>
      <c r="GZ218" s="159"/>
      <c r="HA218" s="159"/>
      <c r="HB218" s="159"/>
      <c r="HC218" s="159"/>
      <c r="HD218" s="159"/>
      <c r="HE218" s="159"/>
      <c r="HF218" s="159"/>
      <c r="HG218" s="159"/>
      <c r="HH218" s="159"/>
      <c r="HI218" s="159"/>
      <c r="HJ218" s="159"/>
      <c r="HK218" s="159"/>
      <c r="HL218" s="159"/>
      <c r="HM218" s="159"/>
      <c r="HN218" s="159"/>
      <c r="HO218" s="159"/>
      <c r="HP218" s="159"/>
      <c r="HQ218" s="159"/>
      <c r="HR218" s="159"/>
      <c r="HS218" s="159"/>
      <c r="HT218" s="159"/>
      <c r="HU218" s="159"/>
      <c r="HV218" s="159"/>
      <c r="HW218" s="159"/>
      <c r="HX218" s="159"/>
      <c r="HY218" s="159"/>
      <c r="HZ218" s="159"/>
      <c r="IA218" s="159"/>
      <c r="IB218" s="159"/>
      <c r="IC218" s="159"/>
      <c r="ID218" s="159"/>
      <c r="IE218" s="159"/>
      <c r="IF218" s="159"/>
      <c r="IG218" s="159"/>
      <c r="IH218" s="159"/>
      <c r="II218" s="159"/>
      <c r="IJ218" s="159"/>
      <c r="IK218" s="159"/>
      <c r="IL218" s="159"/>
      <c r="IM218" s="159"/>
      <c r="IN218" s="159"/>
      <c r="IO218" s="159"/>
      <c r="IP218" s="159"/>
      <c r="IQ218" s="159"/>
      <c r="IR218" s="159"/>
      <c r="IS218" s="159"/>
      <c r="IT218" s="159"/>
      <c r="IU218" s="159"/>
      <c r="IV218" s="159"/>
      <c r="IW218" s="159"/>
      <c r="IX218" s="159"/>
      <c r="IY218" s="159"/>
      <c r="IZ218" s="159"/>
      <c r="JA218" s="159"/>
      <c r="JB218" s="159"/>
      <c r="JC218" s="159"/>
      <c r="JD218" s="159"/>
      <c r="JE218" s="159"/>
      <c r="JF218" s="159"/>
      <c r="JG218" s="159"/>
      <c r="JH218" s="159"/>
      <c r="JI218" s="159"/>
      <c r="JJ218" s="159"/>
      <c r="JK218" s="159"/>
      <c r="JL218" s="159"/>
      <c r="JM218" s="159"/>
      <c r="JN218" s="159"/>
      <c r="JO218" s="159"/>
      <c r="JP218" s="159"/>
      <c r="JQ218" s="159"/>
      <c r="JR218" s="159"/>
      <c r="JS218" s="159"/>
      <c r="JT218" s="159"/>
      <c r="JU218" s="159"/>
      <c r="JV218" s="159"/>
      <c r="JW218" s="159"/>
      <c r="JX218" s="159"/>
      <c r="JY218" s="159"/>
      <c r="JZ218" s="159"/>
      <c r="KA218" s="159"/>
      <c r="KB218" s="159"/>
      <c r="KC218" s="159"/>
      <c r="KD218" s="159"/>
      <c r="KE218" s="159"/>
      <c r="KF218" s="159"/>
      <c r="KG218" s="159"/>
      <c r="KH218" s="159"/>
      <c r="KI218" s="159"/>
      <c r="KJ218" s="159"/>
      <c r="KK218" s="159"/>
      <c r="KL218" s="159"/>
      <c r="KM218" s="159"/>
      <c r="KN218" s="159"/>
      <c r="KO218" s="159"/>
      <c r="KP218" s="159"/>
      <c r="KQ218" s="159"/>
      <c r="KR218" s="159"/>
      <c r="KS218" s="159"/>
      <c r="KT218" s="159"/>
      <c r="KU218" s="159"/>
      <c r="KV218" s="159"/>
      <c r="KW218" s="159"/>
      <c r="KX218" s="159"/>
      <c r="KY218" s="159"/>
      <c r="KZ218" s="159"/>
      <c r="LA218" s="159"/>
      <c r="LB218" s="159"/>
      <c r="LC218" s="159"/>
      <c r="LD218" s="159"/>
      <c r="LE218" s="159"/>
      <c r="LF218" s="159"/>
      <c r="LG218" s="159"/>
      <c r="LH218" s="159"/>
      <c r="LI218" s="159"/>
      <c r="LJ218" s="159"/>
      <c r="LK218" s="159"/>
      <c r="LL218" s="159"/>
      <c r="LM218" s="159"/>
      <c r="LN218" s="159"/>
      <c r="LO218" s="159"/>
      <c r="LP218" s="159"/>
      <c r="LQ218" s="159"/>
      <c r="LR218" s="159"/>
      <c r="LS218" s="159"/>
      <c r="LT218" s="159"/>
      <c r="LU218" s="159"/>
      <c r="LV218" s="159"/>
      <c r="LW218" s="159"/>
      <c r="LX218" s="159"/>
      <c r="LY218" s="159"/>
      <c r="LZ218" s="159"/>
      <c r="MA218" s="159"/>
    </row>
    <row r="219" spans="1:339" ht="15.75" x14ac:dyDescent="0.25">
      <c r="A219" s="147" t="s">
        <v>87</v>
      </c>
      <c r="B219" s="158">
        <f t="shared" ref="B219" si="374">H219+L219+P219+T219+X219+AB219+AF219+AJ219+AN219+AR219+AV219+AZ219+BD219+BH219+BL219+BP219+BT219+BX219+CB219+CF219+CJ219+CN219+CR219+CV219+CZ219+DD219+DH219+DL219+DP219+DT219+DX219+EB219+EF219+EJ219+EN219+ER219+EV219+EZ219+FD219+FH219+FL219+FP219+FT219+FX219+GB219+GF219+GJ219+GN219+GR219+GV219+GZ219+HD219+HH219+HL219+HP219+HT219+IB219+IF219+IJ219+IN219+IR219+IV219+IZ219+JD219+JH219+JL219+JP219+JT219</f>
        <v>2098218.7000000002</v>
      </c>
      <c r="C219" s="158">
        <f>I219+M219+Q219+U219+Y219+AC219+AG219+AK219+AO219+AS219+AW219+BA219+BE219+BI219+BM219+BQ219+BU219+BY219+CC219+CG219+CK219+CO219+CS219+CW219+DA219+DE219+DI219+DM219+DQ219+DU219+DY219+EC219+EG219+EK219+EO219+ES219+EW219+FA219+FE219+FI219+FM219+FQ219+FU219+FY219+GC219+GG219+GK219+GO219+GS219+GW219+HA219+HE219+HI219+HM219+HQ219+HU219+HY219+IC219+IG219+IK219+IO219+IS219+IW219+JA219+JE219+JI219+JM219+JQ219+JU219+JY219+KC219+KG219+KK219+KO219+KS219+KW219+LA219+LE219+LI219+LM219+LQ219+LU219+LY219+0.2</f>
        <v>12768146.539249999</v>
      </c>
      <c r="D219" s="158">
        <f>I219+M219+Q219+U219+Y219+AC219+AG219+AK219+AO219+AS219+AW219+BA219+BE219+BI219+BM219+BQ219+BU219+BY219+CC219+CG219+CK219+CO219+CS219+CW219+DA219+DE219+DI219+DM219+DQ219+EG219+EK219+EO219+ES219+EW219+FA219+FE219+FI219+FM219-30000+GW219+HA219+HE219+HI219+HM219+HQ219+HU219+HY219+IC219+IG219+IK219+IO219+IS219+IW219+JA219+JE219+JI219+JM219+JQ219+JU219+JY219+KC219+KG219+KK219+KO219+KS219+0.1</f>
        <v>12326223.074379999</v>
      </c>
      <c r="E219" s="158">
        <f>DU219+DY219+EC219+FQ219+30000+FU219+FY219+GC219+GG219+GK219+GO219+GS219+KW219+LA219+LE219+LI219+LM219+LQ219+LU219+LY219-0.1</f>
        <v>441923.2648699999</v>
      </c>
      <c r="F219" s="158">
        <f t="shared" si="328"/>
        <v>7594993.7229900016</v>
      </c>
      <c r="G219" s="161">
        <f>F219/C219*100</f>
        <v>59.483917259584743</v>
      </c>
      <c r="H219" s="161">
        <f>H10+H213+H218</f>
        <v>100000</v>
      </c>
      <c r="I219" s="161">
        <f>I10+I213+I218</f>
        <v>100000</v>
      </c>
      <c r="J219" s="161">
        <f>J10+J213+J218</f>
        <v>88813.434450000015</v>
      </c>
      <c r="K219" s="161">
        <f>J219/I219*100</f>
        <v>88.813434450000017</v>
      </c>
      <c r="L219" s="158">
        <f>L10+L213+L218</f>
        <v>40000</v>
      </c>
      <c r="M219" s="158">
        <f>M10+M213+M218</f>
        <v>40000</v>
      </c>
      <c r="N219" s="158">
        <f>N10+N213+N218</f>
        <v>36963.568119999996</v>
      </c>
      <c r="O219" s="158">
        <f>N219/M219*100</f>
        <v>92.408920299999991</v>
      </c>
      <c r="P219" s="158">
        <f>P10+P213+P218</f>
        <v>75829</v>
      </c>
      <c r="Q219" s="158">
        <f>Q10+Q213+Q218</f>
        <v>75806</v>
      </c>
      <c r="R219" s="158">
        <f>R10+R213+R218</f>
        <v>60342.397900000011</v>
      </c>
      <c r="S219" s="158">
        <f>R219/Q219*100</f>
        <v>79.601084214969802</v>
      </c>
      <c r="T219" s="158">
        <f>T10+T213+T218</f>
        <v>256337</v>
      </c>
      <c r="U219" s="158">
        <f>U10+U213+U218</f>
        <v>256360</v>
      </c>
      <c r="V219" s="158">
        <f>V10+V213+V218</f>
        <v>213058.00383</v>
      </c>
      <c r="W219" s="158">
        <f>V219/U219*100</f>
        <v>83.108910840224681</v>
      </c>
      <c r="X219" s="158">
        <f>X10+X213+X218</f>
        <v>58889</v>
      </c>
      <c r="Y219" s="158">
        <f>Y10+Y213+Y218</f>
        <v>58889</v>
      </c>
      <c r="Z219" s="158">
        <f>Z10+Z213+Z218</f>
        <v>41523.212370000001</v>
      </c>
      <c r="AA219" s="158">
        <f>Z219/Y219*100</f>
        <v>70.510982305693773</v>
      </c>
      <c r="AB219" s="158">
        <f>AB10+AB213+AB218</f>
        <v>17991</v>
      </c>
      <c r="AC219" s="158">
        <f>AC10+AC213+AC218</f>
        <v>17991</v>
      </c>
      <c r="AD219" s="158">
        <f>AD10+AD213+AD218</f>
        <v>16969.5255</v>
      </c>
      <c r="AE219" s="158">
        <f>AD219/AC219*100</f>
        <v>94.322302818075698</v>
      </c>
      <c r="AF219" s="158">
        <f>AF10+AF213+AF218</f>
        <v>0</v>
      </c>
      <c r="AG219" s="158">
        <f>AG10+AG213+AG218</f>
        <v>4411.3559999999998</v>
      </c>
      <c r="AH219" s="158">
        <f>AH10+AH213+AH218</f>
        <v>0</v>
      </c>
      <c r="AI219" s="158">
        <f>AH219/AG219*100</f>
        <v>0</v>
      </c>
      <c r="AJ219" s="158">
        <f>AJ10+AJ213+AJ218</f>
        <v>71213.399999999994</v>
      </c>
      <c r="AK219" s="158">
        <f>AK10+AK213+AK218</f>
        <v>3451503.0720000002</v>
      </c>
      <c r="AL219" s="158">
        <f>AL10+AL213+AL218</f>
        <v>2424987.8769999999</v>
      </c>
      <c r="AM219" s="158">
        <f>AL219/AK219*100</f>
        <v>70.258893775077013</v>
      </c>
      <c r="AN219" s="158">
        <f>AN10+AN213+AN218</f>
        <v>0</v>
      </c>
      <c r="AO219" s="158">
        <f>AO10+AO213+AO218</f>
        <v>85663.344830000002</v>
      </c>
      <c r="AP219" s="158">
        <f>AP10+AP213+AP218</f>
        <v>76580.507740000001</v>
      </c>
      <c r="AQ219" s="158">
        <f>AP219/AO219*100</f>
        <v>89.397055288904482</v>
      </c>
      <c r="AR219" s="158"/>
      <c r="AS219" s="158">
        <f>AS10+AS213+AS218</f>
        <v>140000</v>
      </c>
      <c r="AT219" s="158">
        <f>AT10+AT213+AT218</f>
        <v>0</v>
      </c>
      <c r="AU219" s="158">
        <f>AT219/AS219*100</f>
        <v>0</v>
      </c>
      <c r="AV219" s="158"/>
      <c r="AW219" s="158">
        <f>AW10+AW213+AW218</f>
        <v>18000</v>
      </c>
      <c r="AX219" s="158">
        <f>AX10+AX213+AX218</f>
        <v>0</v>
      </c>
      <c r="AY219" s="158">
        <f>AX219/AW219*100</f>
        <v>0</v>
      </c>
      <c r="AZ219" s="334"/>
      <c r="BA219" s="158">
        <f>BA10+BA213+BA218</f>
        <v>596460.9</v>
      </c>
      <c r="BB219" s="158">
        <f>BB10+BB213+BB218</f>
        <v>199975.79053</v>
      </c>
      <c r="BC219" s="158">
        <f>BB219/BA219*100</f>
        <v>33.527057771934423</v>
      </c>
      <c r="BD219" s="158"/>
      <c r="BE219" s="158">
        <f>BE10+BE213+BE218</f>
        <v>390433.62359999999</v>
      </c>
      <c r="BF219" s="158">
        <f>BF10+BF213+BF218</f>
        <v>169788.95259999999</v>
      </c>
      <c r="BG219" s="158">
        <f>BF219/BE219*100</f>
        <v>43.487277308357307</v>
      </c>
      <c r="BH219" s="158">
        <f>BH10+BH213+BH218</f>
        <v>1120433</v>
      </c>
      <c r="BI219" s="158">
        <f>BI10+BI213+BI218</f>
        <v>832233</v>
      </c>
      <c r="BJ219" s="158">
        <f>BJ10+BJ213+BJ218</f>
        <v>411351.18227999995</v>
      </c>
      <c r="BK219" s="158">
        <f>BJ219/BI219*100</f>
        <v>49.427405820245049</v>
      </c>
      <c r="BL219" s="158">
        <f>BL10+BL213+BL218</f>
        <v>146526.29999999999</v>
      </c>
      <c r="BM219" s="158">
        <f>BM10+BM213+BM218</f>
        <v>146526.29999999999</v>
      </c>
      <c r="BN219" s="158">
        <f>BN10+BN213+BN218</f>
        <v>121863.37216</v>
      </c>
      <c r="BO219" s="158">
        <f>BN219/BM219*100</f>
        <v>83.168258640257761</v>
      </c>
      <c r="BP219" s="158"/>
      <c r="BQ219" s="158">
        <f>BQ10+BQ213+BQ218</f>
        <v>53400</v>
      </c>
      <c r="BR219" s="158">
        <f>BR10+BR213+BR218</f>
        <v>618.41945999999996</v>
      </c>
      <c r="BS219" s="158">
        <f>BR219/BQ219*100</f>
        <v>1.1580888764044943</v>
      </c>
      <c r="BT219" s="158"/>
      <c r="BU219" s="158">
        <f>BU10+BU213+BU218</f>
        <v>42373.050710000003</v>
      </c>
      <c r="BV219" s="158">
        <f>BV10+BV213+BV218</f>
        <v>13120.307339999999</v>
      </c>
      <c r="BW219" s="158">
        <f>BV219/BU219*100</f>
        <v>30.963801567640299</v>
      </c>
      <c r="BX219" s="158"/>
      <c r="BY219" s="158">
        <f>BY10+BY213+BY218</f>
        <v>12665.397999999999</v>
      </c>
      <c r="BZ219" s="158">
        <f>BZ10+BZ213+BZ218</f>
        <v>12665.397999999999</v>
      </c>
      <c r="CA219" s="158">
        <f>BZ219/BY219*100</f>
        <v>100</v>
      </c>
      <c r="CB219" s="158">
        <f>CB10+CB213+CB218</f>
        <v>150000</v>
      </c>
      <c r="CC219" s="158">
        <f>CC10+CC213+CC218</f>
        <v>150000</v>
      </c>
      <c r="CD219" s="158">
        <f>CD10+CD213+CD218</f>
        <v>0</v>
      </c>
      <c r="CE219" s="158">
        <f>CD219/CC219*100</f>
        <v>0</v>
      </c>
      <c r="CF219" s="158">
        <f>CF10+CF213+CF218</f>
        <v>500</v>
      </c>
      <c r="CG219" s="158">
        <f>CG10+CG213+CG218</f>
        <v>500</v>
      </c>
      <c r="CH219" s="158">
        <f>CH10+CH213+CH218</f>
        <v>0</v>
      </c>
      <c r="CI219" s="158">
        <f>CH219/CG219*100</f>
        <v>0</v>
      </c>
      <c r="CJ219" s="158">
        <f>CJ10+CJ213+CJ218</f>
        <v>13000</v>
      </c>
      <c r="CK219" s="158">
        <f>CK10+CK213+CK218</f>
        <v>26000</v>
      </c>
      <c r="CL219" s="158">
        <f>CL10+CL213+CL218</f>
        <v>26000</v>
      </c>
      <c r="CM219" s="158">
        <f>CL219/CK219*100</f>
        <v>100</v>
      </c>
      <c r="CN219" s="158"/>
      <c r="CO219" s="158">
        <f>CO10+CO213+CO218</f>
        <v>14500</v>
      </c>
      <c r="CP219" s="158">
        <f>CP10+CP213+CP218</f>
        <v>0</v>
      </c>
      <c r="CQ219" s="158">
        <f>CP219/CO219*100</f>
        <v>0</v>
      </c>
      <c r="CR219" s="158"/>
      <c r="CS219" s="158">
        <f>CS10+CS213+CS218</f>
        <v>5096.8278499999997</v>
      </c>
      <c r="CT219" s="158">
        <f>CT10+CT213+CT218</f>
        <v>5045.1427800000001</v>
      </c>
      <c r="CU219" s="158">
        <f>CT219/CS219*100</f>
        <v>98.985936517357558</v>
      </c>
      <c r="CV219" s="158"/>
      <c r="CW219" s="158">
        <f>CW10+CW213+CW218</f>
        <v>39830</v>
      </c>
      <c r="CX219" s="158">
        <f>CX10+CX213+CX218</f>
        <v>0</v>
      </c>
      <c r="CY219" s="158">
        <f>CX219/CW219*100</f>
        <v>0</v>
      </c>
      <c r="CZ219" s="158"/>
      <c r="DA219" s="158">
        <f>DA10+DA213+DA218</f>
        <v>68922.64</v>
      </c>
      <c r="DB219" s="158">
        <f>DB10+DB213+DB218</f>
        <v>32701.105670000004</v>
      </c>
      <c r="DC219" s="158">
        <f>DB219/DA219*100</f>
        <v>47.446101411669673</v>
      </c>
      <c r="DD219" s="158"/>
      <c r="DE219" s="158">
        <f>DE10+DE213+DE218</f>
        <v>50000</v>
      </c>
      <c r="DF219" s="158">
        <f>DF10+DF213+DF218</f>
        <v>49688.403680000003</v>
      </c>
      <c r="DG219" s="158">
        <f>DF219/DE219*100</f>
        <v>99.376807360000015</v>
      </c>
      <c r="DH219" s="158"/>
      <c r="DI219" s="158">
        <f>DI10+DI213+DI218</f>
        <v>24597.99295</v>
      </c>
      <c r="DJ219" s="158">
        <f>DJ10+DJ213+DJ218</f>
        <v>24597.99295</v>
      </c>
      <c r="DK219" s="158">
        <f>DJ219/DI219*100</f>
        <v>100</v>
      </c>
      <c r="DL219" s="158"/>
      <c r="DM219" s="158">
        <f>DM10+DM213+DM218</f>
        <v>24107.200000000008</v>
      </c>
      <c r="DN219" s="158">
        <f>DN10+DN213+DN218</f>
        <v>14841.13953</v>
      </c>
      <c r="DO219" s="158">
        <f>DN219/DM219*100</f>
        <v>61.563099530430719</v>
      </c>
      <c r="DP219" s="158"/>
      <c r="DQ219" s="158">
        <f>DQ10+DQ213+DQ218</f>
        <v>144836.38537999999</v>
      </c>
      <c r="DR219" s="158">
        <f>DR10+DR213+DR218</f>
        <v>83851.01301000001</v>
      </c>
      <c r="DS219" s="158">
        <f>DR219/DQ219*100</f>
        <v>57.893610635203508</v>
      </c>
      <c r="DT219" s="158"/>
      <c r="DU219" s="158">
        <f>DU10+DU213+DU218</f>
        <v>4751.25</v>
      </c>
      <c r="DV219" s="158">
        <f>DV10+DV213+DV218</f>
        <v>4751.25</v>
      </c>
      <c r="DW219" s="158">
        <f>DV219/DU219*100</f>
        <v>100</v>
      </c>
      <c r="DX219" s="158"/>
      <c r="DY219" s="158">
        <f>DY10+DY213+DY218</f>
        <v>19275.237000000001</v>
      </c>
      <c r="DZ219" s="158">
        <f>DZ10+DZ213+DZ218</f>
        <v>19275.237000000001</v>
      </c>
      <c r="EA219" s="158">
        <f>DZ219/DY219*100</f>
        <v>100</v>
      </c>
      <c r="EB219" s="158"/>
      <c r="EC219" s="158">
        <f>EC10+EC213+EC218</f>
        <v>14499.83</v>
      </c>
      <c r="ED219" s="158">
        <f>ED10+ED213+ED218</f>
        <v>14499.83</v>
      </c>
      <c r="EE219" s="158">
        <f>ED219/EC219*100</f>
        <v>100</v>
      </c>
      <c r="EF219" s="158">
        <f>EF10+EF213+EF218</f>
        <v>47500</v>
      </c>
      <c r="EG219" s="158">
        <f>EG10+EG213+EG218</f>
        <v>47000</v>
      </c>
      <c r="EH219" s="158">
        <f>EH10+EH213+EH218</f>
        <v>46956.543339999997</v>
      </c>
      <c r="EI219" s="158">
        <f>EH219/EG219*100</f>
        <v>99.907539021276591</v>
      </c>
      <c r="EJ219" s="158"/>
      <c r="EK219" s="158">
        <f>EK10+EK213+EK218</f>
        <v>36000</v>
      </c>
      <c r="EL219" s="158">
        <f>EL10+EL213+EL218</f>
        <v>35999.98947</v>
      </c>
      <c r="EM219" s="158">
        <f>EL219/EK219*100</f>
        <v>99.999970750000003</v>
      </c>
      <c r="EN219" s="158"/>
      <c r="EO219" s="158">
        <f>EO10+EO213+EO218</f>
        <v>32504</v>
      </c>
      <c r="EP219" s="158">
        <f>EP10+EP213+EP218</f>
        <v>31676.248339999998</v>
      </c>
      <c r="EQ219" s="158">
        <f>EP219/EO219*100</f>
        <v>97.453385244892928</v>
      </c>
      <c r="ER219" s="158"/>
      <c r="ES219" s="158">
        <f>ES10+ES213+ES218</f>
        <v>897295.2</v>
      </c>
      <c r="ET219" s="158">
        <f>ET10+ET213+ET218</f>
        <v>417931.68849000003</v>
      </c>
      <c r="EU219" s="158">
        <f>ET219/ES219*100</f>
        <v>46.576833186001672</v>
      </c>
      <c r="EV219" s="158"/>
      <c r="EW219" s="158">
        <f>EW10+EW213+EW218</f>
        <v>72157.600000000006</v>
      </c>
      <c r="EX219" s="158">
        <f>EX10+EX213+EX218</f>
        <v>72157.545299999998</v>
      </c>
      <c r="EY219" s="158">
        <f>EX219/EW219*100</f>
        <v>99.999924193709305</v>
      </c>
      <c r="EZ219" s="158"/>
      <c r="FA219" s="158">
        <f>FA10+FA213+FA218</f>
        <v>172951.2</v>
      </c>
      <c r="FB219" s="158">
        <f>FB10+FB213+FB218</f>
        <v>128121.62940999999</v>
      </c>
      <c r="FC219" s="158">
        <f>FB219/FA219*100</f>
        <v>74.079641777565001</v>
      </c>
      <c r="FD219" s="158"/>
      <c r="FE219" s="158">
        <f>FE10+FE213+FE218</f>
        <v>100000</v>
      </c>
      <c r="FF219" s="158">
        <f>FF10+FF213+FF218</f>
        <v>22412.89805</v>
      </c>
      <c r="FG219" s="158">
        <f>FF219/FE219*100</f>
        <v>22.412898049999999</v>
      </c>
      <c r="FH219" s="158"/>
      <c r="FI219" s="158">
        <f>FI10+FI213+FI218</f>
        <v>253532.79999999999</v>
      </c>
      <c r="FJ219" s="158">
        <f>FJ10+FJ213+FJ218</f>
        <v>183932.19612000004</v>
      </c>
      <c r="FK219" s="158">
        <f>FJ219/FI219*100</f>
        <v>72.547692495803318</v>
      </c>
      <c r="FL219" s="158"/>
      <c r="FM219" s="158">
        <f>FM10+FM213+FM218</f>
        <v>167500</v>
      </c>
      <c r="FN219" s="158">
        <f>FN10+FN213+FN218</f>
        <v>84896.760129999995</v>
      </c>
      <c r="FO219" s="158">
        <f>FN219/FM219*100</f>
        <v>50.684632913432836</v>
      </c>
      <c r="FP219" s="158"/>
      <c r="FQ219" s="158">
        <f>FQ10+FQ213+FQ218</f>
        <v>193784.49492999999</v>
      </c>
      <c r="FR219" s="158">
        <f>FR10+FR213+FR218</f>
        <v>167016.07504999998</v>
      </c>
      <c r="FS219" s="158">
        <f>FR219/FQ219*100</f>
        <v>86.186500684861585</v>
      </c>
      <c r="FT219" s="158"/>
      <c r="FU219" s="158">
        <f>FU10+FU213+FU218</f>
        <v>18559.8</v>
      </c>
      <c r="FV219" s="158">
        <f>FV10+FV213+FV218</f>
        <v>18559.8</v>
      </c>
      <c r="FW219" s="158">
        <f>FV219/FU219*100</f>
        <v>100</v>
      </c>
      <c r="FX219" s="158"/>
      <c r="FY219" s="158">
        <f>FY10+FY213+FY218</f>
        <v>10799.207</v>
      </c>
      <c r="FZ219" s="158">
        <f>FZ10+FZ213+FZ218</f>
        <v>10799.207</v>
      </c>
      <c r="GA219" s="158">
        <f>FZ219/FY219*100</f>
        <v>100</v>
      </c>
      <c r="GB219" s="158"/>
      <c r="GC219" s="158">
        <f>GC10+GC213+GC218</f>
        <v>19018.957899999998</v>
      </c>
      <c r="GD219" s="158">
        <f>GD10+GD213+GD218</f>
        <v>19018.957899999998</v>
      </c>
      <c r="GE219" s="158">
        <f>GD219/GC219*100</f>
        <v>100</v>
      </c>
      <c r="GF219" s="158"/>
      <c r="GG219" s="158">
        <f>GG10+GG213+GG218</f>
        <v>350</v>
      </c>
      <c r="GH219" s="158">
        <f>GH10+GH213+GH218</f>
        <v>350</v>
      </c>
      <c r="GI219" s="158">
        <f>GH219/GG219*100</f>
        <v>100</v>
      </c>
      <c r="GJ219" s="158"/>
      <c r="GK219" s="158">
        <f>GK10+GK213+GK218</f>
        <v>560</v>
      </c>
      <c r="GL219" s="158">
        <f>GL10+GL213+GL218</f>
        <v>560</v>
      </c>
      <c r="GM219" s="158">
        <f>GL219/GK219*100</f>
        <v>100</v>
      </c>
      <c r="GN219" s="158"/>
      <c r="GO219" s="158">
        <f>GO10+GO213+GO218</f>
        <v>15214.93489</v>
      </c>
      <c r="GP219" s="158">
        <f>GP10+GP213+GP218</f>
        <v>15214.93489</v>
      </c>
      <c r="GQ219" s="158">
        <f>GP219/GO219*100</f>
        <v>100</v>
      </c>
      <c r="GR219" s="158"/>
      <c r="GS219" s="158">
        <f>GS10+GS213+GS218</f>
        <v>13266.33</v>
      </c>
      <c r="GT219" s="158">
        <f>GT10+GT213+GT218</f>
        <v>13266.33</v>
      </c>
      <c r="GU219" s="158">
        <f>GT219/GS219*100</f>
        <v>100</v>
      </c>
      <c r="GV219" s="158"/>
      <c r="GW219" s="158">
        <f>GW10+GW213+GW218</f>
        <v>2334954.3851600001</v>
      </c>
      <c r="GX219" s="158">
        <f>GX10+GX213+GX218</f>
        <v>1324311.77116</v>
      </c>
      <c r="GY219" s="158">
        <f>GX219/GW219*100</f>
        <v>56.716815522254969</v>
      </c>
      <c r="GZ219" s="158"/>
      <c r="HA219" s="158">
        <f>HA10+HA213+HA218</f>
        <v>250716.372</v>
      </c>
      <c r="HB219" s="158">
        <f>HB10+HB213+HB218</f>
        <v>92298.795020000005</v>
      </c>
      <c r="HC219" s="158">
        <f>HB219/HA219*100</f>
        <v>36.814027852955689</v>
      </c>
      <c r="HD219" s="158"/>
      <c r="HE219" s="158">
        <f>HE10+HE213+HE218</f>
        <v>119389.6</v>
      </c>
      <c r="HF219" s="158">
        <f>HF10+HF213+HF218</f>
        <v>27787.304070000002</v>
      </c>
      <c r="HG219" s="158">
        <f>HF219/HE219*100</f>
        <v>23.274476227410094</v>
      </c>
      <c r="HH219" s="158"/>
      <c r="HI219" s="158">
        <f>HI10+HI213+HI218</f>
        <v>400000</v>
      </c>
      <c r="HJ219" s="158">
        <f>HJ10+HJ213+HJ218</f>
        <v>383876.4</v>
      </c>
      <c r="HK219" s="158">
        <f>HJ219/HI219*100</f>
        <v>95.969100000000012</v>
      </c>
      <c r="HL219" s="158"/>
      <c r="HM219" s="158">
        <f>HM10+HM213+HM218</f>
        <v>7903.5203600000004</v>
      </c>
      <c r="HN219" s="158">
        <f>HN10+HN213+HN218</f>
        <v>0</v>
      </c>
      <c r="HO219" s="158">
        <f>HN219/HM219*100</f>
        <v>0</v>
      </c>
      <c r="HP219" s="158"/>
      <c r="HQ219" s="158">
        <f>HQ10+HQ213+HQ218</f>
        <v>11270.171760000001</v>
      </c>
      <c r="HR219" s="158">
        <f>HR10+HR213+HR218</f>
        <v>203</v>
      </c>
      <c r="HS219" s="158">
        <f>HR219/HQ219*100</f>
        <v>1.801214784680442</v>
      </c>
      <c r="HT219" s="158"/>
      <c r="HU219" s="158">
        <f>HU10+HU213+HU218</f>
        <v>27988.705399999999</v>
      </c>
      <c r="HV219" s="158">
        <f>HV10+HV213+HV218</f>
        <v>13109.205400000001</v>
      </c>
      <c r="HW219" s="158">
        <f>HV219/HU219*100</f>
        <v>46.837483951651443</v>
      </c>
      <c r="HX219" s="158"/>
      <c r="HY219" s="158">
        <f>HY10+HY213+HY218</f>
        <v>170.3</v>
      </c>
      <c r="HZ219" s="158">
        <f>HZ10+HZ213+HZ218</f>
        <v>0</v>
      </c>
      <c r="IA219" s="158">
        <f>HZ219/HY219*100</f>
        <v>0</v>
      </c>
      <c r="IB219" s="158"/>
      <c r="IC219" s="158">
        <f>IC10+IC213+IC218</f>
        <v>12141.2</v>
      </c>
      <c r="ID219" s="158">
        <f>ID10+ID213+ID218</f>
        <v>10056.19159</v>
      </c>
      <c r="IE219" s="158">
        <f>ID219/IC219*100</f>
        <v>82.826998896319964</v>
      </c>
      <c r="IF219" s="158"/>
      <c r="IG219" s="158">
        <f>IG10+IG213+IG218</f>
        <v>5500</v>
      </c>
      <c r="IH219" s="158">
        <f>IH10+IH213+IH218</f>
        <v>3238.1970000000001</v>
      </c>
      <c r="II219" s="158">
        <f>IH219/IG219*100</f>
        <v>58.876309090909096</v>
      </c>
      <c r="IJ219" s="158"/>
      <c r="IK219" s="158">
        <f>IK10+IK213+IK218</f>
        <v>15000</v>
      </c>
      <c r="IL219" s="158">
        <f>IL10+IL213+IL218</f>
        <v>14925</v>
      </c>
      <c r="IM219" s="158">
        <f>IL219/IK219*100</f>
        <v>99.5</v>
      </c>
      <c r="IN219" s="158"/>
      <c r="IO219" s="158">
        <f>IO10+IO213+IO218</f>
        <v>100000</v>
      </c>
      <c r="IP219" s="158">
        <f>IP10+IP213+IP218</f>
        <v>16552.564269999999</v>
      </c>
      <c r="IQ219" s="158">
        <f>IP219/IO219*100</f>
        <v>16.552564270000001</v>
      </c>
      <c r="IR219" s="158"/>
      <c r="IS219" s="158">
        <f>IS10+IS213+IS218</f>
        <v>50000</v>
      </c>
      <c r="IT219" s="158">
        <f>IT10+IT213+IT218</f>
        <v>50000</v>
      </c>
      <c r="IU219" s="158">
        <f>IT219/IS219*100</f>
        <v>100</v>
      </c>
      <c r="IV219" s="158"/>
      <c r="IW219" s="158">
        <f>IW10+IW213+IW218</f>
        <v>22528.91</v>
      </c>
      <c r="IX219" s="158">
        <f>IX10+IX213+IX218</f>
        <v>0</v>
      </c>
      <c r="IY219" s="158">
        <f>IX219/IW219*100</f>
        <v>0</v>
      </c>
      <c r="IZ219" s="158"/>
      <c r="JA219" s="158">
        <f>JA10+JA213+JA218</f>
        <v>10000</v>
      </c>
      <c r="JB219" s="158">
        <f>JB10+JB213+JB218</f>
        <v>10000</v>
      </c>
      <c r="JC219" s="158">
        <f>JB219/JA219*100</f>
        <v>100</v>
      </c>
      <c r="JD219" s="158"/>
      <c r="JE219" s="158">
        <f>JE10+JE213+JE218</f>
        <v>21594.400000000005</v>
      </c>
      <c r="JF219" s="158">
        <f>JF10+JF213+JF218</f>
        <v>8549.5249100000001</v>
      </c>
      <c r="JG219" s="158">
        <f>JF219/JE219*100</f>
        <v>39.59139827918348</v>
      </c>
      <c r="JH219" s="158"/>
      <c r="JI219" s="158">
        <f>JI10+JI213+JI218</f>
        <v>68883.351930000004</v>
      </c>
      <c r="JJ219" s="158">
        <f>JJ10+JJ213+JJ218</f>
        <v>66916.448229999995</v>
      </c>
      <c r="JK219" s="158">
        <f>JJ219/JI219*100</f>
        <v>97.144587705315502</v>
      </c>
      <c r="JL219" s="158"/>
      <c r="JM219" s="158">
        <f>JM10+JM213+JM218</f>
        <v>32840.726999999999</v>
      </c>
      <c r="JN219" s="158">
        <f>JN10+JN213+JN218</f>
        <v>32840.703820000002</v>
      </c>
      <c r="JO219" s="158">
        <f>JN219/JM219*100</f>
        <v>99.999929416909694</v>
      </c>
      <c r="JP219" s="158"/>
      <c r="JQ219" s="158">
        <f>JQ10+JQ213+JQ218</f>
        <v>20748.203870000001</v>
      </c>
      <c r="JR219" s="158">
        <f>JR10+JR213+JR218</f>
        <v>20741.42698</v>
      </c>
      <c r="JS219" s="158">
        <f>JR219/JQ219*100</f>
        <v>99.96733746187158</v>
      </c>
      <c r="JT219" s="158"/>
      <c r="JU219" s="158">
        <f>JU10+JU213+JU218</f>
        <v>2028.08422</v>
      </c>
      <c r="JV219" s="158">
        <f>JV10+JV213+JV218</f>
        <v>0</v>
      </c>
      <c r="JW219" s="158">
        <f>JV219/JU219*100</f>
        <v>0</v>
      </c>
      <c r="JX219" s="158"/>
      <c r="JY219" s="158">
        <f>JY10+JY213+JY218</f>
        <v>2936.27439</v>
      </c>
      <c r="JZ219" s="158">
        <f>JZ10+JZ213+JZ218</f>
        <v>0</v>
      </c>
      <c r="KA219" s="158">
        <f>JZ219/JY219*100</f>
        <v>0</v>
      </c>
      <c r="KB219" s="158"/>
      <c r="KC219" s="158">
        <f>KC10+KC213+KC218</f>
        <v>21821.199999999997</v>
      </c>
      <c r="KD219" s="158">
        <f>KD10+KD213+KD218</f>
        <v>0</v>
      </c>
      <c r="KE219" s="158">
        <f>KD219/KC219*100</f>
        <v>0</v>
      </c>
      <c r="KF219" s="158"/>
      <c r="KG219" s="158">
        <f>KG10+KG213+KG218</f>
        <v>25000</v>
      </c>
      <c r="KH219" s="158">
        <f>KH10+KH213+KH218</f>
        <v>0</v>
      </c>
      <c r="KI219" s="158">
        <f>KH219/KG219*100</f>
        <v>0</v>
      </c>
      <c r="KJ219" s="158"/>
      <c r="KK219" s="158">
        <f>KK10+KK213+KK218</f>
        <v>78200</v>
      </c>
      <c r="KL219" s="158">
        <f>KL10+KL213+KL218</f>
        <v>0</v>
      </c>
      <c r="KM219" s="158">
        <f>KL219/KK219*100</f>
        <v>0</v>
      </c>
      <c r="KN219" s="158"/>
      <c r="KO219" s="158">
        <f>KO10+KO213+KO218</f>
        <v>4143.6769700000004</v>
      </c>
      <c r="KP219" s="158">
        <f>KP10+KP213+KP218</f>
        <v>0</v>
      </c>
      <c r="KQ219" s="158">
        <f>KP219/KO219*100</f>
        <v>0</v>
      </c>
      <c r="KR219" s="158"/>
      <c r="KS219" s="158">
        <f>KS10+KS213+KS218</f>
        <v>60416</v>
      </c>
      <c r="KT219" s="158">
        <f>KT10+KT213+KT218</f>
        <v>0</v>
      </c>
      <c r="KU219" s="158">
        <f>KT219/KS219*100</f>
        <v>0</v>
      </c>
      <c r="KV219" s="158"/>
      <c r="KW219" s="158">
        <f>KW10+KW213+KW218</f>
        <v>11314.295999999993</v>
      </c>
      <c r="KX219" s="158">
        <f>KX10+KX213+KX218</f>
        <v>11314.295999999993</v>
      </c>
      <c r="KY219" s="158">
        <f>KX219/KW219*100</f>
        <v>100</v>
      </c>
      <c r="KZ219" s="158"/>
      <c r="LA219" s="158">
        <f>LA10+LA213+LA218</f>
        <v>6537</v>
      </c>
      <c r="LB219" s="158">
        <f>LB10+LB213+LB218</f>
        <v>6537</v>
      </c>
      <c r="LC219" s="158">
        <f>LB219/LA219*100</f>
        <v>100</v>
      </c>
      <c r="LD219" s="158"/>
      <c r="LE219" s="158">
        <f>LE10+LE213+LE218</f>
        <v>4569.88141</v>
      </c>
      <c r="LF219" s="158">
        <f>LF10+LF213+LF218</f>
        <v>4569.88141</v>
      </c>
      <c r="LG219" s="158">
        <f>LF219/LE219*100</f>
        <v>100</v>
      </c>
      <c r="LH219" s="158"/>
      <c r="LI219" s="158">
        <f>LI10+LI213+LI218</f>
        <v>2782.5</v>
      </c>
      <c r="LJ219" s="158">
        <f>LJ10+LJ213+LJ218</f>
        <v>2782.5</v>
      </c>
      <c r="LK219" s="158">
        <f>LJ219/LI219*100</f>
        <v>100</v>
      </c>
      <c r="LL219" s="158"/>
      <c r="LM219" s="158">
        <f>LM10+LM213+LM218</f>
        <v>25381.4</v>
      </c>
      <c r="LN219" s="158">
        <f>LN10+LN213+LN218</f>
        <v>25381.4</v>
      </c>
      <c r="LO219" s="158">
        <f>LN219/LM219*100</f>
        <v>100</v>
      </c>
      <c r="LP219" s="158"/>
      <c r="LQ219" s="158">
        <f>LQ10+LQ213+LQ218</f>
        <v>15000</v>
      </c>
      <c r="LR219" s="158">
        <f>LR10+LR213+LR218</f>
        <v>0</v>
      </c>
      <c r="LS219" s="158">
        <f>LR219/LQ219*100</f>
        <v>0</v>
      </c>
      <c r="LT219" s="158"/>
      <c r="LU219" s="158">
        <f>LU10+LU213+LU218</f>
        <v>19219.820600000003</v>
      </c>
      <c r="LV219" s="158">
        <f>LV10+LV213+LV218</f>
        <v>19219.820600000003</v>
      </c>
      <c r="LW219" s="158">
        <f>LV219/LU219*100</f>
        <v>100</v>
      </c>
      <c r="LX219" s="158"/>
      <c r="LY219" s="158">
        <f>LY10+LY213+LY218</f>
        <v>17038.425139999999</v>
      </c>
      <c r="LZ219" s="158">
        <f>LZ10+LZ213+LZ218</f>
        <v>17038.425139999999</v>
      </c>
      <c r="MA219" s="158">
        <f>LZ219/LY219*100</f>
        <v>100</v>
      </c>
    </row>
    <row r="220" spans="1:339" s="23" customFormat="1" ht="15.75" x14ac:dyDescent="0.25">
      <c r="A220" s="150"/>
      <c r="B220" s="162"/>
      <c r="C220" s="162"/>
      <c r="D220" s="162"/>
      <c r="E220" s="162"/>
      <c r="F220" s="162"/>
      <c r="G220" s="162"/>
      <c r="H220" s="162"/>
      <c r="I220" s="162"/>
      <c r="J220" s="162"/>
      <c r="K220" s="162"/>
      <c r="L220" s="160"/>
      <c r="M220" s="160"/>
      <c r="N220" s="160"/>
      <c r="O220" s="160"/>
      <c r="P220" s="160"/>
      <c r="Q220" s="160"/>
      <c r="R220" s="160"/>
      <c r="S220" s="160"/>
      <c r="T220" s="160"/>
      <c r="U220" s="160"/>
      <c r="V220" s="160"/>
      <c r="W220" s="160"/>
      <c r="X220" s="160"/>
      <c r="Y220" s="160"/>
      <c r="Z220" s="160"/>
      <c r="AA220" s="160"/>
      <c r="AB220" s="160"/>
      <c r="AC220" s="160"/>
      <c r="AD220" s="160"/>
      <c r="AE220" s="160"/>
      <c r="AF220" s="160"/>
      <c r="AG220" s="160"/>
      <c r="AH220" s="160"/>
      <c r="AI220" s="160"/>
      <c r="AJ220" s="160"/>
      <c r="AK220" s="160"/>
      <c r="AL220" s="160"/>
      <c r="AM220" s="160"/>
      <c r="AN220" s="160"/>
      <c r="AO220" s="160"/>
      <c r="AP220" s="160"/>
      <c r="AQ220" s="160"/>
      <c r="AR220" s="160"/>
      <c r="AS220" s="160"/>
      <c r="AT220" s="160"/>
      <c r="AU220" s="160"/>
      <c r="AV220" s="160"/>
      <c r="AW220" s="160"/>
      <c r="AX220" s="160"/>
      <c r="AY220" s="160"/>
      <c r="AZ220" s="160"/>
      <c r="BA220" s="160"/>
      <c r="BB220" s="160"/>
      <c r="BC220" s="160"/>
      <c r="BD220" s="160"/>
      <c r="BE220" s="160"/>
      <c r="BF220" s="160"/>
      <c r="BG220" s="160"/>
      <c r="BH220" s="160"/>
      <c r="BI220" s="160"/>
      <c r="BJ220" s="160"/>
      <c r="BK220" s="160"/>
      <c r="BL220" s="160"/>
      <c r="BM220" s="160"/>
      <c r="BN220" s="160"/>
      <c r="BO220" s="160"/>
      <c r="BP220" s="160"/>
      <c r="BQ220" s="160"/>
      <c r="BR220" s="160"/>
      <c r="BS220" s="160"/>
      <c r="BT220" s="160"/>
      <c r="BU220" s="160"/>
      <c r="BV220" s="160"/>
      <c r="BW220" s="160"/>
      <c r="BX220" s="160"/>
      <c r="BY220" s="160"/>
      <c r="BZ220" s="160"/>
      <c r="CA220" s="160"/>
      <c r="CB220" s="160"/>
      <c r="CC220" s="160"/>
      <c r="CD220" s="160"/>
      <c r="CE220" s="160"/>
      <c r="CF220" s="160"/>
      <c r="CG220" s="160"/>
      <c r="CH220" s="160"/>
      <c r="CI220" s="160"/>
      <c r="CJ220" s="160"/>
      <c r="CK220" s="160"/>
      <c r="CL220" s="160"/>
      <c r="CM220" s="160"/>
      <c r="CN220" s="160"/>
      <c r="CO220" s="160"/>
      <c r="CP220" s="160"/>
      <c r="CQ220" s="160"/>
      <c r="CR220" s="160"/>
      <c r="CS220" s="160"/>
      <c r="CT220" s="160"/>
      <c r="CU220" s="160"/>
      <c r="CV220" s="160"/>
      <c r="CW220" s="160"/>
      <c r="CX220" s="160"/>
      <c r="CY220" s="160"/>
      <c r="CZ220" s="160"/>
      <c r="DA220" s="160"/>
      <c r="DB220" s="160"/>
      <c r="DC220" s="160"/>
      <c r="DD220" s="160"/>
      <c r="DE220" s="160"/>
      <c r="DF220" s="160"/>
      <c r="DG220" s="160"/>
      <c r="DH220" s="160"/>
      <c r="DI220" s="160"/>
      <c r="DJ220" s="160"/>
      <c r="DK220" s="160"/>
      <c r="DL220" s="160"/>
      <c r="DM220" s="160"/>
      <c r="DN220" s="160"/>
      <c r="DO220" s="160"/>
      <c r="DP220" s="160"/>
      <c r="DQ220" s="160"/>
      <c r="DR220" s="160"/>
      <c r="DS220" s="160"/>
      <c r="DT220" s="86"/>
      <c r="DU220" s="86"/>
      <c r="DV220" s="86"/>
      <c r="DW220" s="86"/>
      <c r="DX220" s="86"/>
      <c r="DY220" s="86"/>
      <c r="DZ220" s="86"/>
      <c r="EA220" s="86"/>
      <c r="EB220" s="86"/>
      <c r="EC220" s="86"/>
      <c r="ED220" s="86"/>
      <c r="EE220" s="86"/>
      <c r="EF220" s="86"/>
      <c r="EG220" s="86"/>
      <c r="EH220" s="86"/>
      <c r="EI220" s="86"/>
      <c r="EJ220" s="86"/>
      <c r="EK220" s="86"/>
      <c r="EL220" s="86"/>
      <c r="EM220" s="86"/>
      <c r="EN220" s="86"/>
      <c r="EO220" s="86"/>
      <c r="EP220" s="86"/>
      <c r="EQ220" s="86"/>
      <c r="ER220" s="86"/>
      <c r="ES220" s="86"/>
      <c r="ET220" s="86"/>
      <c r="EU220" s="86"/>
      <c r="EV220" s="86"/>
      <c r="EW220" s="86"/>
      <c r="EX220" s="86"/>
      <c r="EY220" s="86"/>
      <c r="EZ220" s="86"/>
      <c r="FA220" s="86"/>
      <c r="FB220" s="86"/>
      <c r="FC220" s="86"/>
      <c r="FD220" s="86"/>
      <c r="FE220" s="86"/>
      <c r="FF220" s="86"/>
      <c r="FG220" s="86"/>
      <c r="FH220" s="86"/>
      <c r="FI220" s="86"/>
      <c r="FJ220" s="86"/>
      <c r="FK220" s="86"/>
      <c r="FL220" s="86"/>
      <c r="FM220" s="86"/>
      <c r="FN220" s="86"/>
      <c r="FO220" s="86"/>
      <c r="FP220" s="86"/>
      <c r="FQ220" s="86"/>
      <c r="FR220" s="86"/>
      <c r="FS220" s="86"/>
      <c r="FT220" s="86"/>
      <c r="FU220" s="86"/>
      <c r="FV220" s="86"/>
      <c r="FW220" s="86"/>
      <c r="FX220" s="86"/>
      <c r="FY220" s="86"/>
      <c r="FZ220" s="86"/>
      <c r="GA220" s="86"/>
      <c r="GB220" s="86"/>
      <c r="GC220" s="86"/>
      <c r="GD220" s="86"/>
      <c r="GE220" s="86"/>
      <c r="GF220" s="86"/>
      <c r="GG220" s="86"/>
      <c r="GH220" s="86"/>
      <c r="GI220" s="86"/>
      <c r="GJ220" s="86"/>
      <c r="GK220" s="86"/>
      <c r="GL220" s="86"/>
      <c r="GM220" s="86"/>
      <c r="GN220" s="86"/>
      <c r="GO220" s="86"/>
      <c r="GP220" s="86"/>
      <c r="GQ220" s="86"/>
      <c r="GR220" s="86"/>
      <c r="GS220" s="86"/>
      <c r="GT220" s="86"/>
      <c r="GU220" s="86"/>
      <c r="GV220" s="86"/>
      <c r="GW220" s="86"/>
      <c r="GX220" s="86"/>
      <c r="GY220" s="86"/>
      <c r="GZ220" s="86"/>
      <c r="HA220" s="86"/>
      <c r="HB220" s="86"/>
      <c r="HC220" s="86"/>
      <c r="HD220" s="86"/>
      <c r="HE220" s="86"/>
      <c r="HF220" s="86"/>
      <c r="HG220" s="86"/>
      <c r="HH220" s="86"/>
      <c r="HI220" s="86"/>
      <c r="HJ220" s="86"/>
      <c r="HK220" s="86"/>
      <c r="HL220" s="86"/>
      <c r="HM220" s="86"/>
      <c r="HN220" s="86"/>
      <c r="HO220" s="86"/>
      <c r="HP220" s="86"/>
      <c r="HQ220" s="86"/>
      <c r="HR220" s="86"/>
      <c r="HS220" s="86"/>
      <c r="HT220" s="86"/>
      <c r="HU220" s="86"/>
      <c r="HV220" s="86"/>
      <c r="HW220" s="86"/>
      <c r="HX220" s="86"/>
      <c r="HY220" s="86"/>
      <c r="HZ220" s="86"/>
      <c r="IA220" s="86"/>
      <c r="IB220" s="86"/>
      <c r="IC220" s="86"/>
      <c r="ID220" s="86"/>
      <c r="IE220" s="86"/>
      <c r="IF220" s="86"/>
      <c r="IG220" s="86"/>
      <c r="IH220" s="86"/>
      <c r="II220" s="86"/>
      <c r="IJ220" s="86"/>
      <c r="IK220" s="86"/>
      <c r="IL220" s="86"/>
      <c r="IM220" s="86"/>
      <c r="IN220" s="86"/>
      <c r="IO220" s="86"/>
      <c r="IP220" s="86"/>
      <c r="IQ220" s="86"/>
      <c r="IR220" s="86"/>
      <c r="IS220" s="86"/>
      <c r="IT220" s="86"/>
      <c r="IU220" s="86"/>
      <c r="IV220" s="86"/>
      <c r="IW220" s="86"/>
      <c r="IX220" s="86"/>
      <c r="IY220" s="86"/>
      <c r="IZ220" s="86"/>
      <c r="JA220" s="86"/>
      <c r="JB220" s="86"/>
      <c r="JC220" s="86"/>
      <c r="JD220" s="86"/>
      <c r="JE220" s="86"/>
      <c r="JF220" s="86"/>
      <c r="JG220" s="86"/>
      <c r="JH220" s="86"/>
      <c r="JI220" s="86"/>
      <c r="JJ220" s="86"/>
      <c r="JK220" s="86"/>
      <c r="JL220" s="86"/>
      <c r="JM220" s="86"/>
      <c r="JN220" s="86"/>
      <c r="JO220" s="86"/>
      <c r="JP220" s="86"/>
      <c r="JQ220" s="86"/>
      <c r="JR220" s="86"/>
      <c r="JS220" s="86"/>
      <c r="JT220" s="86"/>
      <c r="JU220" s="86"/>
      <c r="JV220" s="86"/>
      <c r="JW220" s="86"/>
    </row>
    <row r="221" spans="1:339" s="151" customFormat="1" ht="20.25" customHeight="1" x14ac:dyDescent="0.2">
      <c r="A221" s="468" t="s">
        <v>803</v>
      </c>
      <c r="B221" s="374"/>
      <c r="C221" s="374"/>
      <c r="D221" s="374"/>
      <c r="E221" s="374"/>
      <c r="F221" s="374"/>
      <c r="G221" s="374"/>
      <c r="H221" s="374"/>
      <c r="I221" s="374"/>
      <c r="J221" s="374"/>
      <c r="K221" s="374"/>
      <c r="L221" s="374"/>
      <c r="M221" s="374"/>
      <c r="N221" s="374"/>
      <c r="O221" s="374"/>
      <c r="P221" s="374"/>
      <c r="Q221" s="374"/>
      <c r="R221" s="374"/>
      <c r="S221" s="374"/>
      <c r="T221" s="37"/>
      <c r="U221" s="83"/>
      <c r="V221" s="37"/>
      <c r="W221" s="37"/>
      <c r="X221" s="37"/>
      <c r="Y221" s="37"/>
      <c r="Z221" s="37"/>
      <c r="AA221" s="37"/>
      <c r="AB221" s="189"/>
      <c r="EF221" s="152"/>
      <c r="EG221" s="152"/>
    </row>
    <row r="222" spans="1:339" s="151" customFormat="1" ht="20.25" customHeight="1" x14ac:dyDescent="0.2">
      <c r="A222" s="468" t="s">
        <v>1183</v>
      </c>
      <c r="B222" s="374"/>
      <c r="C222" s="374"/>
      <c r="D222" s="374"/>
      <c r="E222" s="374"/>
      <c r="F222" s="374"/>
      <c r="G222" s="374"/>
      <c r="H222" s="374"/>
      <c r="I222" s="374"/>
      <c r="J222" s="374"/>
      <c r="K222" s="374"/>
      <c r="L222" s="374"/>
      <c r="M222" s="374"/>
      <c r="N222" s="374"/>
      <c r="O222" s="374"/>
      <c r="P222" s="374"/>
      <c r="Q222" s="374"/>
      <c r="R222" s="374"/>
      <c r="S222" s="374"/>
      <c r="T222" s="37"/>
      <c r="U222" s="37"/>
      <c r="V222" s="83"/>
      <c r="W222" s="83"/>
      <c r="X222" s="37"/>
      <c r="Y222" s="37"/>
      <c r="Z222" s="37"/>
      <c r="AA222" s="37"/>
      <c r="AB222" s="189"/>
      <c r="EF222" s="152"/>
      <c r="EG222" s="152"/>
    </row>
    <row r="223" spans="1:339" s="151" customFormat="1" ht="34.5" customHeight="1" x14ac:dyDescent="0.2">
      <c r="A223" s="468" t="s">
        <v>1211</v>
      </c>
      <c r="B223" s="468"/>
      <c r="C223" s="468"/>
      <c r="D223" s="468"/>
      <c r="E223" s="468"/>
      <c r="F223" s="468"/>
      <c r="G223" s="468"/>
      <c r="H223" s="468"/>
      <c r="I223" s="468"/>
      <c r="J223" s="468"/>
      <c r="K223" s="468"/>
      <c r="L223" s="468"/>
      <c r="M223" s="468"/>
      <c r="N223" s="468"/>
      <c r="O223" s="468"/>
      <c r="P223" s="468"/>
      <c r="Q223" s="468"/>
      <c r="R223" s="468"/>
      <c r="S223" s="468"/>
      <c r="T223" s="37"/>
      <c r="U223" s="37"/>
      <c r="V223" s="83"/>
      <c r="W223" s="83"/>
      <c r="X223" s="37"/>
      <c r="Y223" s="37"/>
      <c r="Z223" s="37"/>
      <c r="AA223" s="37"/>
      <c r="AB223" s="209"/>
      <c r="EF223" s="152"/>
      <c r="EG223" s="152"/>
    </row>
    <row r="224" spans="1:339" s="61" customFormat="1" ht="37.5" customHeight="1" x14ac:dyDescent="0.2">
      <c r="A224" s="468" t="s">
        <v>1252</v>
      </c>
      <c r="B224" s="468"/>
      <c r="C224" s="468"/>
      <c r="D224" s="468"/>
      <c r="E224" s="468"/>
      <c r="F224" s="468"/>
      <c r="G224" s="468"/>
      <c r="H224" s="468"/>
      <c r="I224" s="468"/>
      <c r="J224" s="468"/>
      <c r="K224" s="468"/>
      <c r="L224" s="468"/>
      <c r="M224" s="468"/>
      <c r="N224" s="468"/>
      <c r="O224" s="468"/>
      <c r="P224" s="468"/>
      <c r="Q224" s="468"/>
      <c r="R224" s="468"/>
      <c r="S224" s="468"/>
      <c r="T224" s="37"/>
      <c r="U224" s="37"/>
      <c r="V224" s="83"/>
      <c r="W224" s="83"/>
      <c r="X224" s="37"/>
      <c r="Y224" s="37"/>
      <c r="Z224" s="37"/>
      <c r="AA224" s="37"/>
      <c r="AB224" s="189"/>
      <c r="AC224" s="151"/>
      <c r="AD224" s="151"/>
      <c r="AE224" s="151"/>
      <c r="AF224" s="151"/>
      <c r="AG224" s="151"/>
      <c r="AH224" s="151"/>
      <c r="AI224" s="151"/>
      <c r="AJ224" s="151"/>
      <c r="AK224" s="151"/>
      <c r="AL224" s="151"/>
      <c r="AM224" s="151"/>
      <c r="AN224" s="151"/>
      <c r="AO224" s="151"/>
      <c r="AP224" s="151"/>
      <c r="AQ224" s="151"/>
      <c r="AR224" s="151"/>
      <c r="AS224" s="151"/>
      <c r="AT224" s="151"/>
      <c r="AU224" s="151"/>
      <c r="AV224" s="151"/>
      <c r="AW224" s="151"/>
      <c r="AX224" s="151"/>
      <c r="AY224" s="151"/>
      <c r="AZ224" s="151"/>
      <c r="BA224" s="151"/>
      <c r="BB224" s="151"/>
      <c r="BC224" s="151"/>
      <c r="BD224" s="151"/>
      <c r="BE224" s="151"/>
      <c r="BF224" s="151"/>
      <c r="BG224" s="151"/>
      <c r="BH224" s="151"/>
      <c r="BI224" s="151"/>
      <c r="BJ224" s="151"/>
      <c r="BK224" s="151"/>
      <c r="BL224" s="151"/>
      <c r="BM224" s="151"/>
      <c r="BN224" s="151"/>
      <c r="BO224" s="151"/>
      <c r="BP224" s="151"/>
      <c r="BQ224" s="151"/>
      <c r="BR224" s="151"/>
      <c r="BS224" s="151"/>
      <c r="BT224" s="151"/>
      <c r="BU224" s="151"/>
      <c r="BV224" s="151"/>
      <c r="BW224" s="151"/>
      <c r="BX224" s="151"/>
      <c r="BY224" s="151"/>
      <c r="BZ224" s="151"/>
      <c r="CA224" s="151"/>
      <c r="CB224" s="151"/>
      <c r="CC224" s="151"/>
      <c r="CD224" s="151"/>
      <c r="CE224" s="151"/>
      <c r="CF224" s="151"/>
      <c r="CG224" s="151"/>
      <c r="CH224" s="151"/>
      <c r="CI224" s="151"/>
      <c r="CJ224" s="151"/>
      <c r="CK224" s="151"/>
      <c r="CL224" s="151"/>
      <c r="CM224" s="151"/>
      <c r="CN224" s="151"/>
      <c r="CO224" s="151"/>
      <c r="CP224" s="151"/>
      <c r="CQ224" s="151"/>
      <c r="CR224" s="151"/>
      <c r="CS224" s="151"/>
      <c r="CT224" s="151"/>
      <c r="CU224" s="151"/>
      <c r="CV224" s="151"/>
      <c r="CW224" s="151"/>
      <c r="CX224" s="151"/>
      <c r="CY224" s="151"/>
      <c r="CZ224" s="151"/>
      <c r="DA224" s="151"/>
      <c r="DB224" s="151"/>
      <c r="DC224" s="151"/>
      <c r="DD224" s="151"/>
      <c r="DE224" s="151"/>
      <c r="DF224" s="151"/>
      <c r="DG224" s="151"/>
      <c r="DH224" s="151"/>
      <c r="DI224" s="151"/>
      <c r="DJ224" s="151"/>
      <c r="DK224" s="151"/>
      <c r="DL224" s="151"/>
      <c r="DM224" s="151"/>
      <c r="DN224" s="151"/>
      <c r="DO224" s="151"/>
      <c r="DP224" s="151"/>
      <c r="DQ224" s="151"/>
      <c r="DR224" s="151"/>
      <c r="DS224" s="151"/>
      <c r="DT224" s="151"/>
      <c r="DU224" s="151"/>
      <c r="DV224" s="151"/>
      <c r="DW224" s="151"/>
      <c r="DX224" s="151"/>
      <c r="DY224" s="151"/>
      <c r="DZ224" s="151"/>
      <c r="EA224" s="151"/>
      <c r="EB224" s="151"/>
      <c r="EC224" s="151"/>
      <c r="ED224" s="151"/>
      <c r="EE224" s="151"/>
      <c r="EF224" s="152"/>
      <c r="EG224" s="152"/>
      <c r="EH224" s="151"/>
      <c r="EI224" s="151"/>
      <c r="EJ224" s="151"/>
      <c r="EK224" s="151"/>
      <c r="EL224" s="151"/>
      <c r="EM224" s="151"/>
      <c r="EN224" s="151"/>
      <c r="EO224" s="151"/>
      <c r="EP224" s="151"/>
      <c r="EQ224" s="151"/>
      <c r="ER224" s="151"/>
      <c r="ES224" s="151"/>
      <c r="ET224" s="151"/>
      <c r="EU224" s="151"/>
      <c r="EV224" s="151"/>
      <c r="EW224" s="151"/>
      <c r="EX224" s="151"/>
      <c r="EY224" s="151"/>
      <c r="EZ224" s="151"/>
      <c r="FA224" s="151"/>
      <c r="FB224" s="151"/>
      <c r="FC224" s="151"/>
      <c r="FD224" s="151"/>
      <c r="FE224" s="151"/>
      <c r="FF224" s="151"/>
      <c r="FG224" s="151"/>
      <c r="FH224" s="151"/>
      <c r="FI224" s="151"/>
      <c r="FJ224" s="151"/>
      <c r="FK224" s="151"/>
      <c r="FL224" s="151"/>
      <c r="FM224" s="151"/>
      <c r="FN224" s="151"/>
      <c r="FO224" s="151"/>
      <c r="FP224" s="151"/>
      <c r="FQ224" s="151"/>
      <c r="FR224" s="151"/>
      <c r="FS224" s="151"/>
      <c r="FT224" s="151"/>
      <c r="FU224" s="151"/>
      <c r="FV224" s="151"/>
      <c r="FW224" s="151"/>
      <c r="FX224" s="151"/>
      <c r="FY224" s="151"/>
      <c r="FZ224" s="151"/>
      <c r="GA224" s="151"/>
      <c r="GB224" s="151"/>
      <c r="GC224" s="151"/>
      <c r="GD224" s="151"/>
      <c r="GE224" s="151"/>
      <c r="GF224" s="151"/>
      <c r="GG224" s="151"/>
      <c r="GH224" s="151"/>
      <c r="GI224" s="151"/>
      <c r="GJ224" s="151"/>
      <c r="GK224" s="151"/>
      <c r="GL224" s="151"/>
      <c r="GM224" s="151"/>
      <c r="GN224" s="151"/>
      <c r="GO224" s="151"/>
      <c r="GP224" s="151"/>
      <c r="GQ224" s="151"/>
      <c r="GR224" s="151"/>
      <c r="GS224" s="151"/>
      <c r="GT224" s="151"/>
      <c r="GU224" s="151"/>
      <c r="GV224" s="151"/>
      <c r="GW224" s="151"/>
      <c r="GX224" s="151"/>
      <c r="GY224" s="151"/>
      <c r="GZ224" s="151"/>
      <c r="HA224" s="151"/>
      <c r="HB224" s="151"/>
      <c r="HC224" s="151"/>
      <c r="HD224" s="151"/>
      <c r="HE224" s="151"/>
      <c r="HF224" s="151"/>
      <c r="HG224" s="151"/>
      <c r="HH224" s="151"/>
      <c r="HI224" s="151"/>
      <c r="HJ224" s="151"/>
      <c r="HK224" s="151"/>
      <c r="HL224" s="151"/>
      <c r="HM224" s="151"/>
      <c r="HN224" s="151"/>
      <c r="HO224" s="151"/>
      <c r="HP224" s="151"/>
      <c r="HQ224" s="151"/>
      <c r="HR224" s="151"/>
      <c r="HS224" s="151"/>
      <c r="HT224" s="151"/>
      <c r="HU224" s="151"/>
      <c r="HV224" s="151"/>
      <c r="HW224" s="151"/>
      <c r="HX224" s="151"/>
      <c r="HY224" s="151"/>
      <c r="HZ224" s="151"/>
      <c r="IA224" s="151"/>
      <c r="IB224" s="151"/>
      <c r="IC224" s="151"/>
      <c r="ID224" s="151"/>
      <c r="IE224" s="151"/>
      <c r="IF224" s="151"/>
      <c r="IG224" s="151"/>
      <c r="IH224" s="151"/>
      <c r="II224" s="151"/>
      <c r="IJ224" s="151"/>
      <c r="IK224" s="151"/>
      <c r="IL224" s="151"/>
      <c r="IM224" s="151"/>
      <c r="IN224" s="151"/>
      <c r="IO224" s="151"/>
      <c r="IP224" s="151"/>
      <c r="IQ224" s="151"/>
      <c r="IR224" s="151"/>
      <c r="IS224" s="151"/>
      <c r="IT224" s="151"/>
      <c r="IU224" s="151"/>
      <c r="IV224" s="151"/>
      <c r="IW224" s="151"/>
      <c r="IX224" s="151"/>
      <c r="IY224" s="151"/>
      <c r="IZ224" s="151"/>
      <c r="JA224" s="151"/>
      <c r="JB224" s="151"/>
      <c r="JC224" s="151"/>
      <c r="JD224" s="151"/>
      <c r="JE224" s="151"/>
      <c r="JF224" s="151"/>
      <c r="JG224" s="151"/>
      <c r="JH224" s="151"/>
      <c r="JI224" s="151"/>
      <c r="JJ224" s="151"/>
      <c r="JK224" s="151"/>
      <c r="JL224" s="151"/>
      <c r="JM224" s="151"/>
      <c r="JN224" s="151"/>
      <c r="JO224" s="151"/>
      <c r="JP224" s="151"/>
      <c r="JQ224" s="151"/>
      <c r="JR224" s="151"/>
      <c r="JS224" s="151"/>
      <c r="JT224" s="151"/>
      <c r="JU224" s="151"/>
      <c r="JV224" s="151"/>
      <c r="JW224" s="151"/>
    </row>
    <row r="225" spans="1:283" s="61" customFormat="1" ht="37.5" customHeight="1" x14ac:dyDescent="0.2">
      <c r="A225" s="374" t="s">
        <v>1256</v>
      </c>
      <c r="B225" s="374"/>
      <c r="C225" s="374"/>
      <c r="D225" s="374"/>
      <c r="E225" s="374"/>
      <c r="F225" s="374"/>
      <c r="G225" s="374"/>
      <c r="H225" s="374"/>
      <c r="I225" s="374"/>
      <c r="J225" s="374"/>
      <c r="K225" s="374"/>
      <c r="L225" s="374"/>
      <c r="M225" s="374"/>
      <c r="N225" s="374"/>
      <c r="O225" s="374"/>
      <c r="P225" s="374"/>
      <c r="Q225" s="374"/>
      <c r="R225" s="374"/>
      <c r="S225" s="374"/>
      <c r="T225" s="189"/>
      <c r="U225" s="189"/>
      <c r="V225" s="189"/>
      <c r="W225" s="189"/>
      <c r="X225" s="189"/>
      <c r="Y225" s="189"/>
      <c r="Z225" s="189"/>
      <c r="AA225" s="189"/>
      <c r="AB225" s="189"/>
      <c r="AC225" s="151"/>
      <c r="AD225" s="151"/>
      <c r="AE225" s="151"/>
      <c r="AF225" s="151"/>
      <c r="AG225" s="151"/>
      <c r="AH225" s="151"/>
      <c r="AI225" s="151"/>
      <c r="AJ225" s="151"/>
      <c r="AK225" s="151"/>
      <c r="AL225" s="151"/>
      <c r="AM225" s="151"/>
      <c r="AN225" s="151"/>
      <c r="AO225" s="151"/>
      <c r="AP225" s="151"/>
      <c r="AQ225" s="151"/>
      <c r="AR225" s="151"/>
      <c r="AS225" s="151"/>
      <c r="AT225" s="151"/>
      <c r="AU225" s="151"/>
      <c r="AV225" s="151"/>
      <c r="AW225" s="151"/>
      <c r="AX225" s="151"/>
      <c r="AY225" s="151"/>
      <c r="AZ225" s="151"/>
      <c r="BA225" s="151"/>
      <c r="BB225" s="151"/>
      <c r="BC225" s="151"/>
      <c r="BD225" s="151"/>
      <c r="BE225" s="151"/>
      <c r="BF225" s="151"/>
      <c r="BG225" s="151"/>
      <c r="BH225" s="151"/>
      <c r="BI225" s="151"/>
      <c r="BJ225" s="151"/>
      <c r="BK225" s="151"/>
      <c r="BL225" s="151"/>
      <c r="BM225" s="151"/>
      <c r="BN225" s="151"/>
      <c r="BO225" s="151"/>
      <c r="BP225" s="151"/>
      <c r="BQ225" s="151"/>
      <c r="BR225" s="151"/>
      <c r="BS225" s="151"/>
      <c r="BT225" s="151"/>
      <c r="BU225" s="151"/>
      <c r="BV225" s="151"/>
      <c r="BW225" s="151"/>
      <c r="BX225" s="151"/>
      <c r="BY225" s="151"/>
      <c r="BZ225" s="151"/>
      <c r="CA225" s="151"/>
      <c r="CB225" s="151"/>
      <c r="CC225" s="151"/>
      <c r="CD225" s="151"/>
      <c r="CE225" s="151"/>
      <c r="CF225" s="151"/>
      <c r="CG225" s="151"/>
      <c r="CH225" s="151"/>
      <c r="CI225" s="151"/>
      <c r="CJ225" s="151"/>
      <c r="CK225" s="151"/>
      <c r="CL225" s="151"/>
      <c r="CM225" s="151"/>
      <c r="CN225" s="151"/>
      <c r="CO225" s="151"/>
      <c r="CP225" s="151"/>
      <c r="CQ225" s="151"/>
      <c r="CR225" s="151"/>
      <c r="CS225" s="151"/>
      <c r="CT225" s="151"/>
      <c r="CU225" s="151"/>
      <c r="CV225" s="151"/>
      <c r="CW225" s="151"/>
      <c r="CX225" s="151"/>
      <c r="CY225" s="151"/>
      <c r="CZ225" s="151"/>
      <c r="DA225" s="151"/>
      <c r="DB225" s="151"/>
      <c r="DC225" s="151"/>
      <c r="DD225" s="151"/>
      <c r="DE225" s="151"/>
      <c r="DF225" s="151"/>
      <c r="DG225" s="151"/>
      <c r="DH225" s="151"/>
      <c r="DI225" s="151"/>
      <c r="DJ225" s="151"/>
      <c r="DK225" s="151"/>
      <c r="DL225" s="151"/>
      <c r="DM225" s="151"/>
      <c r="DN225" s="151"/>
      <c r="DO225" s="151"/>
      <c r="DP225" s="151"/>
      <c r="DQ225" s="151"/>
      <c r="DR225" s="151"/>
      <c r="DS225" s="151"/>
      <c r="DT225" s="151"/>
      <c r="DU225" s="151"/>
      <c r="DV225" s="151"/>
      <c r="DW225" s="151"/>
      <c r="DX225" s="151"/>
      <c r="DY225" s="151"/>
      <c r="DZ225" s="151"/>
      <c r="EA225" s="151"/>
      <c r="EB225" s="151"/>
      <c r="EC225" s="151"/>
      <c r="ED225" s="151"/>
      <c r="EE225" s="151"/>
      <c r="EF225" s="152"/>
      <c r="EG225" s="152"/>
      <c r="EH225" s="151"/>
      <c r="EI225" s="151"/>
      <c r="EJ225" s="151"/>
      <c r="EK225" s="151"/>
      <c r="EL225" s="151"/>
      <c r="EM225" s="151"/>
      <c r="EN225" s="151"/>
      <c r="EO225" s="151"/>
      <c r="EP225" s="151"/>
      <c r="EQ225" s="151"/>
      <c r="ER225" s="151"/>
      <c r="ES225" s="151"/>
      <c r="ET225" s="151"/>
      <c r="EU225" s="151"/>
      <c r="EV225" s="151"/>
      <c r="EW225" s="151"/>
      <c r="EX225" s="151"/>
      <c r="EY225" s="151"/>
      <c r="EZ225" s="151"/>
      <c r="FA225" s="151"/>
      <c r="FB225" s="151"/>
      <c r="FC225" s="151"/>
      <c r="FD225" s="151"/>
      <c r="FE225" s="151"/>
      <c r="FF225" s="151"/>
      <c r="FG225" s="151"/>
      <c r="FH225" s="151"/>
      <c r="FI225" s="151"/>
      <c r="FJ225" s="151"/>
      <c r="FK225" s="151"/>
      <c r="FL225" s="151"/>
      <c r="FM225" s="151"/>
      <c r="FN225" s="151"/>
      <c r="FO225" s="151"/>
      <c r="FP225" s="151"/>
      <c r="FQ225" s="151"/>
      <c r="FR225" s="151"/>
      <c r="FS225" s="151"/>
      <c r="FT225" s="151"/>
      <c r="FU225" s="151"/>
      <c r="FV225" s="151"/>
      <c r="FW225" s="151"/>
      <c r="FX225" s="151"/>
      <c r="FY225" s="151"/>
      <c r="FZ225" s="151"/>
      <c r="GA225" s="151"/>
      <c r="GB225" s="151"/>
      <c r="GC225" s="151"/>
      <c r="GD225" s="151"/>
      <c r="GE225" s="151"/>
      <c r="GF225" s="151"/>
      <c r="GG225" s="151"/>
      <c r="GH225" s="151"/>
      <c r="GI225" s="151"/>
      <c r="GJ225" s="151"/>
      <c r="GK225" s="151"/>
      <c r="GL225" s="151"/>
      <c r="GM225" s="151"/>
      <c r="GN225" s="151"/>
      <c r="GO225" s="151"/>
      <c r="GP225" s="151"/>
      <c r="GQ225" s="151"/>
      <c r="GR225" s="151"/>
      <c r="GS225" s="151"/>
      <c r="GT225" s="151"/>
      <c r="GU225" s="151"/>
      <c r="GV225" s="151"/>
      <c r="GW225" s="151"/>
      <c r="GX225" s="151"/>
      <c r="GY225" s="151"/>
      <c r="GZ225" s="151"/>
      <c r="HA225" s="151"/>
      <c r="HB225" s="151"/>
      <c r="HC225" s="151"/>
      <c r="HD225" s="151"/>
      <c r="HE225" s="151"/>
      <c r="HF225" s="151"/>
      <c r="HG225" s="151"/>
      <c r="HH225" s="151"/>
      <c r="HI225" s="151"/>
      <c r="HJ225" s="151"/>
      <c r="HK225" s="151"/>
      <c r="HL225" s="151"/>
      <c r="HM225" s="151"/>
      <c r="HN225" s="151"/>
      <c r="HO225" s="151"/>
      <c r="HP225" s="151"/>
      <c r="HQ225" s="151"/>
      <c r="HR225" s="151"/>
      <c r="HS225" s="151"/>
      <c r="HT225" s="151"/>
      <c r="HU225" s="151"/>
      <c r="HV225" s="151"/>
      <c r="HW225" s="151"/>
      <c r="HX225" s="151"/>
      <c r="HY225" s="151"/>
      <c r="HZ225" s="151"/>
      <c r="IA225" s="151"/>
      <c r="IB225" s="151"/>
      <c r="IC225" s="151"/>
      <c r="ID225" s="151"/>
      <c r="IE225" s="151"/>
      <c r="IF225" s="151"/>
      <c r="IG225" s="151"/>
      <c r="IH225" s="151"/>
      <c r="II225" s="151"/>
      <c r="IJ225" s="151"/>
      <c r="IK225" s="151"/>
      <c r="IL225" s="151"/>
      <c r="IM225" s="151"/>
      <c r="IN225" s="151"/>
      <c r="IO225" s="151"/>
      <c r="IP225" s="151"/>
      <c r="IQ225" s="151"/>
      <c r="IR225" s="151"/>
      <c r="IS225" s="151"/>
      <c r="IT225" s="151"/>
      <c r="IU225" s="151"/>
      <c r="IV225" s="151"/>
      <c r="IW225" s="151"/>
      <c r="IX225" s="151"/>
      <c r="IY225" s="151"/>
      <c r="IZ225" s="151"/>
      <c r="JA225" s="151"/>
      <c r="JB225" s="151"/>
      <c r="JC225" s="151"/>
      <c r="JD225" s="151"/>
      <c r="JE225" s="151"/>
      <c r="JF225" s="151"/>
      <c r="JG225" s="151"/>
      <c r="JH225" s="151"/>
      <c r="JI225" s="151"/>
      <c r="JJ225" s="151"/>
      <c r="JK225" s="151"/>
      <c r="JL225" s="151"/>
      <c r="JM225" s="151"/>
      <c r="JN225" s="151"/>
      <c r="JO225" s="151"/>
      <c r="JP225" s="151"/>
      <c r="JQ225" s="151"/>
      <c r="JR225" s="151"/>
      <c r="JS225" s="151"/>
      <c r="JT225" s="151"/>
      <c r="JU225" s="151"/>
      <c r="JV225" s="151"/>
      <c r="JW225" s="151"/>
    </row>
    <row r="226" spans="1:283" s="61" customFormat="1" ht="47.25" customHeight="1" x14ac:dyDescent="0.2">
      <c r="A226" s="374" t="s">
        <v>1260</v>
      </c>
      <c r="B226" s="374"/>
      <c r="C226" s="374"/>
      <c r="D226" s="374"/>
      <c r="E226" s="374"/>
      <c r="F226" s="374"/>
      <c r="G226" s="374"/>
      <c r="H226" s="374"/>
      <c r="I226" s="374"/>
      <c r="J226" s="374"/>
      <c r="K226" s="374"/>
      <c r="L226" s="374"/>
      <c r="M226" s="374"/>
      <c r="N226" s="374"/>
      <c r="O226" s="374"/>
      <c r="P226" s="374"/>
      <c r="Q226" s="374"/>
      <c r="R226" s="374"/>
      <c r="S226" s="374"/>
      <c r="T226" s="189"/>
      <c r="U226" s="189"/>
      <c r="V226" s="189"/>
      <c r="W226" s="189"/>
      <c r="X226" s="189"/>
      <c r="Y226" s="189"/>
      <c r="Z226" s="189"/>
      <c r="AA226" s="189"/>
      <c r="AB226" s="189"/>
      <c r="AC226" s="151"/>
      <c r="AD226" s="151"/>
      <c r="AE226" s="151"/>
      <c r="AF226" s="151"/>
      <c r="AG226" s="151"/>
      <c r="AH226" s="151"/>
      <c r="AI226" s="151"/>
      <c r="AJ226" s="151"/>
      <c r="AK226" s="151"/>
      <c r="AL226" s="151"/>
      <c r="AM226" s="151"/>
      <c r="AN226" s="151"/>
      <c r="AO226" s="151"/>
      <c r="AP226" s="151"/>
      <c r="AQ226" s="151"/>
      <c r="AR226" s="151"/>
      <c r="AS226" s="151"/>
      <c r="AT226" s="151"/>
      <c r="AU226" s="151"/>
      <c r="AV226" s="151"/>
      <c r="AW226" s="151"/>
      <c r="AX226" s="151"/>
      <c r="AY226" s="151"/>
      <c r="AZ226" s="151"/>
      <c r="BA226" s="151"/>
      <c r="BB226" s="151"/>
      <c r="BC226" s="151"/>
      <c r="BD226" s="151"/>
      <c r="BE226" s="151"/>
      <c r="BF226" s="151"/>
      <c r="BG226" s="151"/>
      <c r="BH226" s="151"/>
      <c r="BI226" s="151"/>
      <c r="BJ226" s="151"/>
      <c r="BK226" s="151"/>
      <c r="BL226" s="151"/>
      <c r="BM226" s="151"/>
      <c r="BN226" s="151"/>
      <c r="BO226" s="151"/>
      <c r="BP226" s="151"/>
      <c r="BQ226" s="151"/>
      <c r="BR226" s="151"/>
      <c r="BS226" s="151"/>
      <c r="BT226" s="151"/>
      <c r="BU226" s="151"/>
      <c r="BV226" s="151"/>
      <c r="BW226" s="151"/>
      <c r="BX226" s="151"/>
      <c r="BY226" s="151"/>
      <c r="BZ226" s="151"/>
      <c r="CA226" s="151"/>
      <c r="CB226" s="151"/>
      <c r="CC226" s="151"/>
      <c r="CD226" s="151"/>
      <c r="CE226" s="151"/>
      <c r="CF226" s="151"/>
      <c r="CG226" s="151"/>
      <c r="CH226" s="151"/>
      <c r="CI226" s="151"/>
      <c r="CJ226" s="151"/>
      <c r="CK226" s="151"/>
      <c r="CL226" s="151"/>
      <c r="CM226" s="151"/>
      <c r="CN226" s="151"/>
      <c r="CO226" s="151"/>
      <c r="CP226" s="151"/>
      <c r="CQ226" s="151"/>
      <c r="CR226" s="151"/>
      <c r="CS226" s="151"/>
      <c r="CT226" s="151"/>
      <c r="CU226" s="151"/>
      <c r="CV226" s="151"/>
      <c r="CW226" s="151"/>
      <c r="CX226" s="151"/>
      <c r="CY226" s="151"/>
      <c r="CZ226" s="151"/>
      <c r="DA226" s="151"/>
      <c r="DB226" s="151"/>
      <c r="DC226" s="151"/>
      <c r="DD226" s="151"/>
      <c r="DE226" s="151"/>
      <c r="DF226" s="151"/>
      <c r="DG226" s="151"/>
      <c r="DH226" s="151"/>
      <c r="DI226" s="151"/>
      <c r="DJ226" s="151"/>
      <c r="DK226" s="151"/>
      <c r="DL226" s="151"/>
      <c r="DM226" s="151"/>
      <c r="DN226" s="151"/>
      <c r="DO226" s="151"/>
      <c r="DP226" s="151"/>
      <c r="DQ226" s="151"/>
      <c r="DR226" s="151"/>
      <c r="DS226" s="151"/>
      <c r="DT226" s="151"/>
      <c r="DU226" s="151"/>
      <c r="DV226" s="151"/>
      <c r="DW226" s="151"/>
      <c r="DX226" s="151"/>
      <c r="DY226" s="151"/>
      <c r="DZ226" s="151"/>
      <c r="EA226" s="151"/>
      <c r="EB226" s="151"/>
      <c r="EC226" s="151"/>
      <c r="ED226" s="151"/>
      <c r="EE226" s="151"/>
      <c r="EF226" s="152"/>
      <c r="EG226" s="152"/>
      <c r="EH226" s="151"/>
      <c r="EI226" s="151"/>
      <c r="EJ226" s="151"/>
      <c r="EK226" s="151"/>
      <c r="EL226" s="151"/>
      <c r="EM226" s="151"/>
      <c r="EN226" s="151"/>
      <c r="EO226" s="151"/>
      <c r="EP226" s="151"/>
      <c r="EQ226" s="151"/>
      <c r="ER226" s="151"/>
      <c r="ES226" s="151"/>
      <c r="ET226" s="151"/>
      <c r="EU226" s="151"/>
      <c r="EV226" s="151"/>
      <c r="EW226" s="151"/>
      <c r="EX226" s="151"/>
      <c r="EY226" s="151"/>
      <c r="EZ226" s="151"/>
      <c r="FA226" s="151"/>
      <c r="FB226" s="151"/>
      <c r="FC226" s="151"/>
      <c r="FD226" s="151"/>
      <c r="FE226" s="151"/>
      <c r="FF226" s="151"/>
      <c r="FG226" s="151"/>
      <c r="FH226" s="151"/>
      <c r="FI226" s="151"/>
      <c r="FJ226" s="151"/>
      <c r="FK226" s="151"/>
      <c r="FL226" s="151"/>
      <c r="FM226" s="151"/>
      <c r="FN226" s="151"/>
      <c r="FO226" s="151"/>
      <c r="FP226" s="151"/>
      <c r="FQ226" s="151"/>
      <c r="FR226" s="151"/>
      <c r="FS226" s="151"/>
      <c r="FT226" s="151"/>
      <c r="FU226" s="151"/>
      <c r="FV226" s="151"/>
      <c r="FW226" s="151"/>
      <c r="FX226" s="151"/>
      <c r="FY226" s="151"/>
      <c r="FZ226" s="151"/>
      <c r="GA226" s="151"/>
      <c r="GB226" s="151"/>
      <c r="GC226" s="151"/>
      <c r="GD226" s="151"/>
      <c r="GE226" s="151"/>
      <c r="GF226" s="151"/>
      <c r="GG226" s="151"/>
      <c r="GH226" s="151"/>
      <c r="GI226" s="151"/>
      <c r="GJ226" s="151"/>
      <c r="GK226" s="151"/>
      <c r="GL226" s="151"/>
      <c r="GM226" s="151"/>
      <c r="GN226" s="151"/>
      <c r="GO226" s="151"/>
      <c r="GP226" s="151"/>
      <c r="GQ226" s="151"/>
      <c r="GR226" s="151"/>
      <c r="GS226" s="151"/>
      <c r="GT226" s="151"/>
      <c r="GU226" s="151"/>
      <c r="GV226" s="151"/>
      <c r="GW226" s="151"/>
      <c r="GX226" s="151"/>
      <c r="GY226" s="151"/>
      <c r="GZ226" s="151"/>
      <c r="HA226" s="151"/>
      <c r="HB226" s="151"/>
      <c r="HC226" s="151"/>
      <c r="HD226" s="151"/>
      <c r="HE226" s="151"/>
      <c r="HF226" s="151"/>
      <c r="HG226" s="151"/>
      <c r="HH226" s="151"/>
      <c r="HI226" s="151"/>
      <c r="HJ226" s="151"/>
      <c r="HK226" s="151"/>
      <c r="HL226" s="151"/>
      <c r="HM226" s="151"/>
      <c r="HN226" s="151"/>
      <c r="HO226" s="151"/>
      <c r="HP226" s="151"/>
      <c r="HQ226" s="151"/>
      <c r="HR226" s="151"/>
      <c r="HS226" s="151"/>
      <c r="HT226" s="151"/>
      <c r="HU226" s="151"/>
      <c r="HV226" s="151"/>
      <c r="HW226" s="151"/>
      <c r="HX226" s="151"/>
      <c r="HY226" s="151"/>
      <c r="HZ226" s="151"/>
      <c r="IA226" s="151"/>
      <c r="IB226" s="151"/>
      <c r="IC226" s="151"/>
      <c r="ID226" s="151"/>
      <c r="IE226" s="151"/>
      <c r="IF226" s="151"/>
      <c r="IG226" s="151"/>
      <c r="IH226" s="151"/>
      <c r="II226" s="151"/>
      <c r="IJ226" s="151"/>
      <c r="IK226" s="151"/>
      <c r="IL226" s="151"/>
      <c r="IM226" s="151"/>
      <c r="IN226" s="151"/>
      <c r="IO226" s="151"/>
      <c r="IP226" s="151"/>
      <c r="IQ226" s="151"/>
      <c r="IR226" s="151"/>
      <c r="IS226" s="151"/>
      <c r="IT226" s="151"/>
      <c r="IU226" s="151"/>
      <c r="IV226" s="151"/>
      <c r="IW226" s="151"/>
      <c r="IX226" s="151"/>
      <c r="IY226" s="151"/>
      <c r="IZ226" s="151"/>
      <c r="JA226" s="151"/>
      <c r="JB226" s="151"/>
      <c r="JC226" s="151"/>
      <c r="JD226" s="151"/>
      <c r="JE226" s="151"/>
      <c r="JF226" s="151"/>
      <c r="JG226" s="151"/>
      <c r="JH226" s="151"/>
      <c r="JI226" s="151"/>
      <c r="JJ226" s="151"/>
      <c r="JK226" s="151"/>
      <c r="JL226" s="151"/>
      <c r="JM226" s="151"/>
      <c r="JN226" s="151"/>
      <c r="JO226" s="151"/>
      <c r="JP226" s="151"/>
      <c r="JQ226" s="151"/>
      <c r="JR226" s="151"/>
      <c r="JS226" s="151"/>
      <c r="JT226" s="151"/>
      <c r="JU226" s="151"/>
      <c r="JV226" s="151"/>
      <c r="JW226" s="151"/>
    </row>
    <row r="227" spans="1:283" s="151" customFormat="1" ht="65.25" customHeight="1" x14ac:dyDescent="0.2">
      <c r="A227" s="460" t="s">
        <v>1264</v>
      </c>
      <c r="B227" s="460"/>
      <c r="C227" s="460"/>
      <c r="D227" s="460"/>
      <c r="E227" s="460"/>
      <c r="F227" s="460"/>
      <c r="G227" s="460"/>
      <c r="H227" s="460"/>
      <c r="I227" s="460"/>
      <c r="J227" s="460"/>
      <c r="K227" s="460"/>
      <c r="L227" s="460"/>
      <c r="M227" s="460"/>
      <c r="N227" s="460"/>
      <c r="O227" s="460"/>
      <c r="P227" s="460"/>
      <c r="Q227" s="460"/>
      <c r="R227" s="460"/>
      <c r="S227" s="460"/>
      <c r="T227" s="327"/>
      <c r="U227" s="327"/>
      <c r="V227" s="327"/>
      <c r="W227" s="327"/>
      <c r="X227" s="327"/>
      <c r="Y227" s="327"/>
      <c r="Z227" s="327"/>
      <c r="AA227" s="327"/>
      <c r="AB227" s="327"/>
      <c r="EF227" s="152"/>
      <c r="EG227" s="152"/>
    </row>
    <row r="228" spans="1:283" s="61" customFormat="1" ht="61.5" customHeight="1" x14ac:dyDescent="0.2">
      <c r="A228" s="460" t="s">
        <v>1268</v>
      </c>
      <c r="B228" s="460"/>
      <c r="C228" s="460"/>
      <c r="D228" s="460"/>
      <c r="E228" s="460"/>
      <c r="F228" s="460"/>
      <c r="G228" s="460"/>
      <c r="H228" s="460"/>
      <c r="I228" s="460"/>
      <c r="J228" s="460"/>
      <c r="K228" s="460"/>
      <c r="L228" s="460"/>
      <c r="M228" s="460"/>
      <c r="N228" s="460"/>
      <c r="O228" s="460"/>
      <c r="P228" s="460"/>
      <c r="Q228" s="460"/>
      <c r="R228" s="460"/>
      <c r="S228" s="460"/>
      <c r="T228" s="189"/>
      <c r="U228" s="189"/>
      <c r="V228" s="189"/>
      <c r="W228" s="189"/>
      <c r="X228" s="189"/>
      <c r="Y228" s="189"/>
      <c r="Z228" s="189"/>
      <c r="AA228" s="189"/>
      <c r="AB228" s="189"/>
      <c r="AC228" s="151"/>
      <c r="AD228" s="151"/>
      <c r="AE228" s="151"/>
      <c r="AF228" s="151"/>
      <c r="AG228" s="151"/>
      <c r="AH228" s="151"/>
      <c r="AI228" s="151"/>
      <c r="AJ228" s="151"/>
      <c r="AK228" s="151"/>
      <c r="AL228" s="151"/>
      <c r="AM228" s="151"/>
      <c r="AN228" s="151"/>
      <c r="AO228" s="151"/>
      <c r="AP228" s="151"/>
      <c r="AQ228" s="151"/>
      <c r="AR228" s="151"/>
      <c r="AS228" s="151"/>
      <c r="AT228" s="151"/>
      <c r="AU228" s="151"/>
      <c r="AV228" s="151"/>
      <c r="AW228" s="151"/>
      <c r="AX228" s="151"/>
      <c r="AY228" s="151"/>
      <c r="AZ228" s="151"/>
      <c r="BA228" s="151"/>
      <c r="BB228" s="151"/>
      <c r="BC228" s="151"/>
      <c r="BD228" s="151"/>
      <c r="BE228" s="151"/>
      <c r="BF228" s="151"/>
      <c r="BG228" s="151"/>
      <c r="BH228" s="151"/>
      <c r="BI228" s="151"/>
      <c r="BJ228" s="151"/>
      <c r="BK228" s="151"/>
      <c r="BL228" s="151"/>
      <c r="BM228" s="151"/>
      <c r="BN228" s="151"/>
      <c r="BO228" s="151"/>
      <c r="BP228" s="151"/>
      <c r="BQ228" s="151"/>
      <c r="BR228" s="151"/>
      <c r="BS228" s="151"/>
      <c r="BT228" s="151"/>
      <c r="BU228" s="151"/>
      <c r="BV228" s="151"/>
      <c r="BW228" s="151"/>
      <c r="BX228" s="151"/>
      <c r="BY228" s="151"/>
      <c r="BZ228" s="151"/>
      <c r="CA228" s="151"/>
      <c r="CB228" s="151"/>
      <c r="CC228" s="151"/>
      <c r="CD228" s="151"/>
      <c r="CE228" s="151"/>
      <c r="CF228" s="151"/>
      <c r="CG228" s="151"/>
      <c r="CH228" s="151"/>
      <c r="CI228" s="151"/>
      <c r="CJ228" s="151"/>
      <c r="CK228" s="151"/>
      <c r="CL228" s="151"/>
      <c r="CM228" s="151"/>
      <c r="CN228" s="151"/>
      <c r="CO228" s="151"/>
      <c r="CP228" s="151"/>
      <c r="CQ228" s="151"/>
      <c r="CR228" s="151"/>
      <c r="CS228" s="151"/>
      <c r="CT228" s="151"/>
      <c r="CU228" s="151"/>
      <c r="CV228" s="151"/>
      <c r="CW228" s="151"/>
      <c r="CX228" s="151"/>
      <c r="CY228" s="151"/>
      <c r="CZ228" s="151"/>
      <c r="DA228" s="151"/>
      <c r="DB228" s="151"/>
      <c r="DC228" s="151"/>
      <c r="DD228" s="151"/>
      <c r="DE228" s="151"/>
      <c r="DF228" s="151"/>
      <c r="DG228" s="151"/>
      <c r="DH228" s="151"/>
      <c r="DI228" s="151"/>
      <c r="DJ228" s="151"/>
      <c r="DK228" s="151"/>
      <c r="DL228" s="151"/>
      <c r="DM228" s="151"/>
      <c r="DN228" s="151"/>
      <c r="DO228" s="151"/>
      <c r="DP228" s="151"/>
      <c r="DQ228" s="151"/>
      <c r="DR228" s="151"/>
      <c r="DS228" s="151"/>
      <c r="DT228" s="151"/>
      <c r="DU228" s="151"/>
      <c r="DV228" s="151"/>
      <c r="DW228" s="151"/>
      <c r="DX228" s="151"/>
      <c r="DY228" s="151"/>
      <c r="DZ228" s="151"/>
      <c r="EA228" s="151"/>
      <c r="EB228" s="151"/>
      <c r="EC228" s="151"/>
      <c r="ED228" s="151"/>
      <c r="EE228" s="151"/>
      <c r="EF228" s="152"/>
      <c r="EG228" s="152"/>
      <c r="EH228" s="151"/>
      <c r="EI228" s="151"/>
      <c r="EJ228" s="151"/>
      <c r="EK228" s="151"/>
      <c r="EL228" s="151"/>
      <c r="EM228" s="151"/>
      <c r="EN228" s="151"/>
      <c r="EO228" s="151"/>
      <c r="EP228" s="151"/>
      <c r="EQ228" s="151"/>
      <c r="ER228" s="151"/>
      <c r="ES228" s="151"/>
      <c r="ET228" s="151"/>
      <c r="EU228" s="151"/>
      <c r="EV228" s="151"/>
      <c r="EW228" s="151"/>
      <c r="EX228" s="151"/>
      <c r="EY228" s="151"/>
      <c r="EZ228" s="151"/>
      <c r="FA228" s="151"/>
      <c r="FB228" s="151"/>
      <c r="FC228" s="151"/>
      <c r="FD228" s="151"/>
      <c r="FE228" s="151"/>
      <c r="FF228" s="151"/>
      <c r="FG228" s="151"/>
      <c r="FH228" s="151"/>
      <c r="FI228" s="151"/>
      <c r="FJ228" s="151"/>
      <c r="FK228" s="151"/>
      <c r="FL228" s="151"/>
      <c r="FM228" s="151"/>
      <c r="FN228" s="151"/>
      <c r="FO228" s="151"/>
      <c r="FP228" s="151"/>
      <c r="FQ228" s="151"/>
      <c r="FR228" s="151"/>
      <c r="FS228" s="151"/>
      <c r="FT228" s="151"/>
      <c r="FU228" s="151"/>
      <c r="FV228" s="151"/>
      <c r="FW228" s="151"/>
      <c r="FX228" s="151"/>
      <c r="FY228" s="151"/>
      <c r="FZ228" s="151"/>
      <c r="GA228" s="151"/>
      <c r="GB228" s="151"/>
      <c r="GC228" s="151"/>
      <c r="GD228" s="151"/>
      <c r="GE228" s="151"/>
      <c r="GF228" s="151"/>
      <c r="GG228" s="151"/>
      <c r="GH228" s="151"/>
      <c r="GI228" s="151"/>
      <c r="GJ228" s="151"/>
      <c r="GK228" s="151"/>
      <c r="GL228" s="151"/>
      <c r="GM228" s="151"/>
      <c r="GN228" s="151"/>
      <c r="GO228" s="151"/>
      <c r="GP228" s="151"/>
      <c r="GQ228" s="151"/>
      <c r="GR228" s="151"/>
      <c r="GS228" s="151"/>
      <c r="GT228" s="151"/>
      <c r="GU228" s="151"/>
      <c r="GV228" s="151"/>
      <c r="GW228" s="151"/>
      <c r="GX228" s="151"/>
      <c r="GY228" s="151"/>
      <c r="GZ228" s="151"/>
      <c r="HA228" s="151"/>
      <c r="HB228" s="151"/>
      <c r="HC228" s="151"/>
      <c r="HD228" s="151"/>
      <c r="HE228" s="151"/>
      <c r="HF228" s="151"/>
      <c r="HG228" s="151"/>
      <c r="HH228" s="151"/>
      <c r="HI228" s="151"/>
      <c r="HJ228" s="151"/>
      <c r="HK228" s="151"/>
      <c r="HL228" s="151"/>
      <c r="HM228" s="151"/>
      <c r="HN228" s="151"/>
      <c r="HO228" s="151"/>
      <c r="HP228" s="151"/>
      <c r="HQ228" s="151"/>
      <c r="HR228" s="151"/>
      <c r="HS228" s="151"/>
      <c r="HT228" s="151"/>
      <c r="HU228" s="151"/>
      <c r="HV228" s="151"/>
      <c r="HW228" s="151"/>
      <c r="HX228" s="151"/>
      <c r="HY228" s="151"/>
      <c r="HZ228" s="151"/>
      <c r="IA228" s="151"/>
      <c r="IB228" s="151"/>
      <c r="IC228" s="151"/>
      <c r="ID228" s="151"/>
      <c r="IE228" s="151"/>
      <c r="IF228" s="151"/>
      <c r="IG228" s="151"/>
      <c r="IH228" s="151"/>
      <c r="II228" s="151"/>
      <c r="IJ228" s="151"/>
      <c r="IK228" s="151"/>
      <c r="IL228" s="151"/>
      <c r="IM228" s="151"/>
      <c r="IN228" s="151"/>
      <c r="IO228" s="151"/>
      <c r="IP228" s="151"/>
      <c r="IQ228" s="151"/>
      <c r="IR228" s="151"/>
      <c r="IS228" s="151"/>
      <c r="IT228" s="151"/>
      <c r="IU228" s="151"/>
      <c r="IV228" s="151"/>
      <c r="IW228" s="151"/>
      <c r="IX228" s="151"/>
      <c r="IY228" s="151"/>
      <c r="IZ228" s="151"/>
      <c r="JA228" s="151"/>
      <c r="JB228" s="151"/>
      <c r="JC228" s="151"/>
      <c r="JD228" s="151"/>
      <c r="JE228" s="151"/>
      <c r="JF228" s="151"/>
      <c r="JG228" s="151"/>
      <c r="JH228" s="151"/>
      <c r="JI228" s="151"/>
      <c r="JJ228" s="151"/>
      <c r="JK228" s="151"/>
      <c r="JL228" s="151"/>
      <c r="JM228" s="151"/>
      <c r="JN228" s="151"/>
      <c r="JO228" s="151"/>
      <c r="JP228" s="151"/>
      <c r="JQ228" s="151"/>
      <c r="JR228" s="151"/>
      <c r="JS228" s="151"/>
      <c r="JT228" s="151"/>
      <c r="JU228" s="151"/>
      <c r="JV228" s="151"/>
      <c r="JW228" s="151"/>
    </row>
    <row r="229" spans="1:283" s="61" customFormat="1" ht="62.25" customHeight="1" x14ac:dyDescent="0.2">
      <c r="A229" s="460" t="s">
        <v>1272</v>
      </c>
      <c r="B229" s="460"/>
      <c r="C229" s="460"/>
      <c r="D229" s="460"/>
      <c r="E229" s="460"/>
      <c r="F229" s="460"/>
      <c r="G229" s="460"/>
      <c r="H229" s="460"/>
      <c r="I229" s="460"/>
      <c r="J229" s="460"/>
      <c r="K229" s="460"/>
      <c r="L229" s="460"/>
      <c r="M229" s="460"/>
      <c r="N229" s="460"/>
      <c r="O229" s="460"/>
      <c r="P229" s="460"/>
      <c r="Q229" s="460"/>
      <c r="R229" s="460"/>
      <c r="S229" s="460"/>
      <c r="T229" s="189"/>
      <c r="U229" s="189"/>
      <c r="V229" s="189"/>
      <c r="W229" s="189"/>
      <c r="X229" s="189"/>
      <c r="Y229" s="189"/>
      <c r="Z229" s="189"/>
      <c r="AA229" s="189"/>
      <c r="AB229" s="189"/>
      <c r="AC229" s="151"/>
      <c r="AD229" s="151"/>
      <c r="AE229" s="151"/>
      <c r="AF229" s="151"/>
      <c r="AG229" s="151"/>
      <c r="AH229" s="151"/>
      <c r="AI229" s="151"/>
      <c r="AJ229" s="151"/>
      <c r="AK229" s="151"/>
      <c r="AL229" s="151"/>
      <c r="AM229" s="151"/>
      <c r="AN229" s="151"/>
      <c r="AO229" s="151"/>
      <c r="AP229" s="151"/>
      <c r="AQ229" s="151"/>
      <c r="AR229" s="151"/>
      <c r="AS229" s="151"/>
      <c r="AT229" s="151"/>
      <c r="AU229" s="151"/>
      <c r="AV229" s="151"/>
      <c r="AW229" s="151"/>
      <c r="AX229" s="151"/>
      <c r="AY229" s="151"/>
      <c r="AZ229" s="151"/>
      <c r="BA229" s="151"/>
      <c r="BB229" s="151"/>
      <c r="BC229" s="151"/>
      <c r="BD229" s="151"/>
      <c r="BE229" s="151"/>
      <c r="BF229" s="151"/>
      <c r="BG229" s="151"/>
      <c r="BH229" s="151"/>
      <c r="BI229" s="151"/>
      <c r="BJ229" s="151"/>
      <c r="BK229" s="151"/>
      <c r="BL229" s="151"/>
      <c r="BM229" s="151"/>
      <c r="BN229" s="151"/>
      <c r="BO229" s="151"/>
      <c r="BP229" s="151"/>
      <c r="BQ229" s="151"/>
      <c r="BR229" s="151"/>
      <c r="BS229" s="151"/>
      <c r="BT229" s="151"/>
      <c r="BU229" s="151"/>
      <c r="BV229" s="151"/>
      <c r="BW229" s="151"/>
      <c r="BX229" s="151"/>
      <c r="BY229" s="151"/>
      <c r="BZ229" s="151"/>
      <c r="CA229" s="151"/>
      <c r="CB229" s="151"/>
      <c r="CC229" s="151"/>
      <c r="CD229" s="151"/>
      <c r="CE229" s="151"/>
      <c r="CF229" s="151"/>
      <c r="CG229" s="151"/>
      <c r="CH229" s="151"/>
      <c r="CI229" s="151"/>
      <c r="CJ229" s="151"/>
      <c r="CK229" s="151"/>
      <c r="CL229" s="151"/>
      <c r="CM229" s="151"/>
      <c r="CN229" s="151"/>
      <c r="CO229" s="151"/>
      <c r="CP229" s="151"/>
      <c r="CQ229" s="151"/>
      <c r="CR229" s="151"/>
      <c r="CS229" s="151"/>
      <c r="CT229" s="151"/>
      <c r="CU229" s="151"/>
      <c r="CV229" s="151"/>
      <c r="CW229" s="151"/>
      <c r="CX229" s="151"/>
      <c r="CY229" s="151"/>
      <c r="CZ229" s="151"/>
      <c r="DA229" s="151"/>
      <c r="DB229" s="151"/>
      <c r="DC229" s="151"/>
      <c r="DD229" s="151"/>
      <c r="DE229" s="151"/>
      <c r="DF229" s="151"/>
      <c r="DG229" s="151"/>
      <c r="DH229" s="151"/>
      <c r="DI229" s="151"/>
      <c r="DJ229" s="151"/>
      <c r="DK229" s="151"/>
      <c r="DL229" s="151"/>
      <c r="DM229" s="151"/>
      <c r="DN229" s="151"/>
      <c r="DO229" s="151"/>
      <c r="DP229" s="151"/>
      <c r="DQ229" s="151"/>
      <c r="DR229" s="151"/>
      <c r="DS229" s="151"/>
      <c r="DT229" s="151"/>
      <c r="DU229" s="151"/>
      <c r="DV229" s="151"/>
      <c r="DW229" s="151"/>
      <c r="DX229" s="151"/>
      <c r="DY229" s="151"/>
      <c r="DZ229" s="151"/>
      <c r="EA229" s="151"/>
      <c r="EB229" s="151"/>
      <c r="EC229" s="151"/>
      <c r="ED229" s="151"/>
      <c r="EE229" s="151"/>
      <c r="EF229" s="152"/>
      <c r="EG229" s="152"/>
      <c r="EH229" s="151"/>
      <c r="EI229" s="151"/>
      <c r="EJ229" s="151"/>
      <c r="EK229" s="151"/>
      <c r="EL229" s="151"/>
      <c r="EM229" s="151"/>
      <c r="EN229" s="151"/>
      <c r="EO229" s="151"/>
      <c r="EP229" s="151"/>
      <c r="EQ229" s="151"/>
      <c r="ER229" s="151"/>
      <c r="ES229" s="151"/>
      <c r="ET229" s="151"/>
      <c r="EU229" s="151"/>
      <c r="EV229" s="151"/>
      <c r="EW229" s="151"/>
      <c r="EX229" s="151"/>
      <c r="EY229" s="151"/>
      <c r="EZ229" s="151"/>
      <c r="FA229" s="151"/>
      <c r="FB229" s="151"/>
      <c r="FC229" s="151"/>
      <c r="FD229" s="151"/>
      <c r="FE229" s="151"/>
      <c r="FF229" s="151"/>
      <c r="FG229" s="151"/>
      <c r="FH229" s="151"/>
      <c r="FI229" s="151"/>
      <c r="FJ229" s="151"/>
      <c r="FK229" s="151"/>
      <c r="FL229" s="151"/>
      <c r="FM229" s="151"/>
      <c r="FN229" s="151"/>
      <c r="FO229" s="151"/>
      <c r="FP229" s="151"/>
      <c r="FQ229" s="151"/>
      <c r="FR229" s="151"/>
      <c r="FS229" s="151"/>
      <c r="FT229" s="151"/>
      <c r="FU229" s="151"/>
      <c r="FV229" s="151"/>
      <c r="FW229" s="151"/>
      <c r="FX229" s="151"/>
      <c r="FY229" s="151"/>
      <c r="FZ229" s="151"/>
      <c r="GA229" s="151"/>
      <c r="GB229" s="151"/>
      <c r="GC229" s="151"/>
      <c r="GD229" s="151"/>
      <c r="GE229" s="151"/>
      <c r="GF229" s="151"/>
      <c r="GG229" s="151"/>
      <c r="GH229" s="151"/>
      <c r="GI229" s="151"/>
      <c r="GJ229" s="151"/>
      <c r="GK229" s="151"/>
      <c r="GL229" s="151"/>
      <c r="GM229" s="151"/>
      <c r="GN229" s="151"/>
      <c r="GO229" s="151"/>
      <c r="GP229" s="151"/>
      <c r="GQ229" s="151"/>
      <c r="GR229" s="151"/>
      <c r="GS229" s="151"/>
      <c r="GT229" s="151"/>
      <c r="GU229" s="151"/>
      <c r="GV229" s="151"/>
      <c r="GW229" s="151"/>
      <c r="GX229" s="151"/>
      <c r="GY229" s="151"/>
      <c r="GZ229" s="151"/>
      <c r="HA229" s="151"/>
      <c r="HB229" s="151"/>
      <c r="HC229" s="151"/>
      <c r="HD229" s="151"/>
      <c r="HE229" s="151"/>
      <c r="HF229" s="151"/>
      <c r="HG229" s="151"/>
      <c r="HH229" s="151"/>
      <c r="HI229" s="151"/>
      <c r="HJ229" s="151"/>
      <c r="HK229" s="151"/>
      <c r="HL229" s="151"/>
      <c r="HM229" s="151"/>
      <c r="HN229" s="151"/>
      <c r="HO229" s="151"/>
      <c r="HP229" s="151"/>
      <c r="HQ229" s="151"/>
      <c r="HR229" s="151"/>
      <c r="HS229" s="151"/>
      <c r="HT229" s="151"/>
      <c r="HU229" s="151"/>
      <c r="HV229" s="151"/>
      <c r="HW229" s="151"/>
      <c r="HX229" s="151"/>
      <c r="HY229" s="151"/>
      <c r="HZ229" s="151"/>
      <c r="IA229" s="151"/>
      <c r="IB229" s="151"/>
      <c r="IC229" s="151"/>
      <c r="ID229" s="151"/>
      <c r="IE229" s="151"/>
      <c r="IF229" s="151"/>
      <c r="IG229" s="151"/>
      <c r="IH229" s="151"/>
      <c r="II229" s="151"/>
      <c r="IJ229" s="151"/>
      <c r="IK229" s="151"/>
      <c r="IL229" s="151"/>
      <c r="IM229" s="151"/>
      <c r="IN229" s="151"/>
      <c r="IO229" s="151"/>
      <c r="IP229" s="151"/>
      <c r="IQ229" s="151"/>
      <c r="IR229" s="151"/>
      <c r="IS229" s="151"/>
      <c r="IT229" s="151"/>
      <c r="IU229" s="151"/>
      <c r="IV229" s="151"/>
      <c r="IW229" s="151"/>
      <c r="IX229" s="151"/>
      <c r="IY229" s="151"/>
      <c r="IZ229" s="151"/>
      <c r="JA229" s="151"/>
      <c r="JB229" s="151"/>
      <c r="JC229" s="151"/>
      <c r="JD229" s="151"/>
      <c r="JE229" s="151"/>
      <c r="JF229" s="151"/>
      <c r="JG229" s="151"/>
      <c r="JH229" s="151"/>
      <c r="JI229" s="151"/>
      <c r="JJ229" s="151"/>
      <c r="JK229" s="151"/>
      <c r="JL229" s="151"/>
      <c r="JM229" s="151"/>
      <c r="JN229" s="151"/>
      <c r="JO229" s="151"/>
      <c r="JP229" s="151"/>
      <c r="JQ229" s="151"/>
      <c r="JR229" s="151"/>
      <c r="JS229" s="151"/>
      <c r="JT229" s="151"/>
      <c r="JU229" s="151"/>
      <c r="JV229" s="151"/>
      <c r="JW229" s="151"/>
    </row>
    <row r="230" spans="1:283" s="61" customFormat="1" ht="39" customHeight="1" x14ac:dyDescent="0.2">
      <c r="A230" s="460" t="s">
        <v>1277</v>
      </c>
      <c r="B230" s="460"/>
      <c r="C230" s="460"/>
      <c r="D230" s="460"/>
      <c r="E230" s="460"/>
      <c r="F230" s="460"/>
      <c r="G230" s="460"/>
      <c r="H230" s="460"/>
      <c r="I230" s="460"/>
      <c r="J230" s="460"/>
      <c r="K230" s="460"/>
      <c r="L230" s="460"/>
      <c r="M230" s="460"/>
      <c r="N230" s="460"/>
      <c r="O230" s="460"/>
      <c r="P230" s="460"/>
      <c r="Q230" s="460"/>
      <c r="R230" s="460"/>
      <c r="S230" s="460"/>
      <c r="T230" s="189"/>
      <c r="U230" s="189"/>
      <c r="V230" s="189"/>
      <c r="W230" s="189"/>
      <c r="X230" s="189"/>
      <c r="Y230" s="189"/>
      <c r="Z230" s="189"/>
      <c r="AA230" s="189"/>
      <c r="AB230" s="189"/>
      <c r="AC230" s="151"/>
      <c r="AD230" s="151"/>
      <c r="AE230" s="151"/>
      <c r="AF230" s="151"/>
      <c r="AG230" s="151"/>
      <c r="AH230" s="151"/>
      <c r="AI230" s="151"/>
      <c r="AJ230" s="151"/>
      <c r="AK230" s="151"/>
      <c r="AL230" s="151"/>
      <c r="AM230" s="151"/>
      <c r="AN230" s="151"/>
      <c r="AO230" s="151"/>
      <c r="AP230" s="151"/>
      <c r="AQ230" s="151"/>
      <c r="AR230" s="151"/>
      <c r="AS230" s="151"/>
      <c r="AT230" s="151"/>
      <c r="AU230" s="151"/>
      <c r="AV230" s="151"/>
      <c r="AW230" s="151"/>
      <c r="AX230" s="151"/>
      <c r="AY230" s="151"/>
      <c r="AZ230" s="151"/>
      <c r="BA230" s="151"/>
      <c r="BB230" s="151"/>
      <c r="BC230" s="151"/>
      <c r="BD230" s="151"/>
      <c r="BE230" s="151"/>
      <c r="BF230" s="151"/>
      <c r="BG230" s="151"/>
      <c r="BH230" s="151"/>
      <c r="BI230" s="151"/>
      <c r="BJ230" s="151"/>
      <c r="BK230" s="151"/>
      <c r="BL230" s="151"/>
      <c r="BM230" s="151"/>
      <c r="BN230" s="151"/>
      <c r="BO230" s="151"/>
      <c r="BP230" s="151"/>
      <c r="BQ230" s="151"/>
      <c r="BR230" s="151"/>
      <c r="BS230" s="151"/>
      <c r="BT230" s="151"/>
      <c r="BU230" s="151"/>
      <c r="BV230" s="151"/>
      <c r="BW230" s="151"/>
      <c r="BX230" s="151"/>
      <c r="BY230" s="151"/>
      <c r="BZ230" s="151"/>
      <c r="CA230" s="151"/>
      <c r="CB230" s="151"/>
      <c r="CC230" s="151"/>
      <c r="CD230" s="151"/>
      <c r="CE230" s="151"/>
      <c r="CF230" s="151"/>
      <c r="CG230" s="151"/>
      <c r="CH230" s="151"/>
      <c r="CI230" s="151"/>
      <c r="CJ230" s="151"/>
      <c r="CK230" s="151"/>
      <c r="CL230" s="151"/>
      <c r="CM230" s="151"/>
      <c r="CN230" s="151"/>
      <c r="CO230" s="151"/>
      <c r="CP230" s="151"/>
      <c r="CQ230" s="151"/>
      <c r="CR230" s="151"/>
      <c r="CS230" s="151"/>
      <c r="CT230" s="151"/>
      <c r="CU230" s="151"/>
      <c r="CV230" s="151"/>
      <c r="CW230" s="151"/>
      <c r="CX230" s="151"/>
      <c r="CY230" s="151"/>
      <c r="CZ230" s="151"/>
      <c r="DA230" s="151"/>
      <c r="DB230" s="151"/>
      <c r="DC230" s="151"/>
      <c r="DD230" s="151"/>
      <c r="DE230" s="151"/>
      <c r="DF230" s="151"/>
      <c r="DG230" s="151"/>
      <c r="DH230" s="151"/>
      <c r="DI230" s="151"/>
      <c r="DJ230" s="151"/>
      <c r="DK230" s="151"/>
      <c r="DL230" s="151"/>
      <c r="DM230" s="151"/>
      <c r="DN230" s="151"/>
      <c r="DO230" s="151"/>
      <c r="DP230" s="151"/>
      <c r="DQ230" s="151"/>
      <c r="DR230" s="151"/>
      <c r="DS230" s="151"/>
      <c r="DT230" s="151"/>
      <c r="DU230" s="151"/>
      <c r="DV230" s="151"/>
      <c r="DW230" s="151"/>
      <c r="DX230" s="151"/>
      <c r="DY230" s="151"/>
      <c r="DZ230" s="151"/>
      <c r="EA230" s="151"/>
      <c r="EB230" s="151"/>
      <c r="EC230" s="151"/>
      <c r="ED230" s="151"/>
      <c r="EE230" s="151"/>
      <c r="EF230" s="152"/>
      <c r="EG230" s="152"/>
      <c r="EH230" s="151"/>
      <c r="EI230" s="151"/>
      <c r="EJ230" s="151"/>
      <c r="EK230" s="151"/>
      <c r="EL230" s="151"/>
      <c r="EM230" s="151"/>
      <c r="EN230" s="151"/>
      <c r="EO230" s="151"/>
      <c r="EP230" s="151"/>
      <c r="EQ230" s="151"/>
      <c r="ER230" s="151"/>
      <c r="ES230" s="151"/>
      <c r="ET230" s="151"/>
      <c r="EU230" s="151"/>
      <c r="EV230" s="151"/>
      <c r="EW230" s="151"/>
      <c r="EX230" s="151"/>
      <c r="EY230" s="151"/>
      <c r="EZ230" s="151"/>
      <c r="FA230" s="151"/>
      <c r="FB230" s="151"/>
      <c r="FC230" s="151"/>
      <c r="FD230" s="151"/>
      <c r="FE230" s="151"/>
      <c r="FF230" s="151"/>
      <c r="FG230" s="151"/>
      <c r="FH230" s="151"/>
      <c r="FI230" s="151"/>
      <c r="FJ230" s="151"/>
      <c r="FK230" s="151"/>
      <c r="FL230" s="151"/>
      <c r="FM230" s="151"/>
      <c r="FN230" s="151"/>
      <c r="FO230" s="151"/>
      <c r="FP230" s="151"/>
      <c r="FQ230" s="151"/>
      <c r="FR230" s="151"/>
      <c r="FS230" s="151"/>
      <c r="FT230" s="151"/>
      <c r="FU230" s="151"/>
      <c r="FV230" s="151"/>
      <c r="FW230" s="151"/>
      <c r="FX230" s="151"/>
      <c r="FY230" s="151"/>
      <c r="FZ230" s="151"/>
      <c r="GA230" s="151"/>
      <c r="GB230" s="151"/>
      <c r="GC230" s="151"/>
      <c r="GD230" s="151"/>
      <c r="GE230" s="151"/>
      <c r="GF230" s="151"/>
      <c r="GG230" s="151"/>
      <c r="GH230" s="151"/>
      <c r="GI230" s="151"/>
      <c r="GJ230" s="151"/>
      <c r="GK230" s="151"/>
      <c r="GL230" s="151"/>
      <c r="GM230" s="151"/>
      <c r="GN230" s="151"/>
      <c r="GO230" s="151"/>
      <c r="GP230" s="151"/>
      <c r="GQ230" s="151"/>
      <c r="GR230" s="151"/>
      <c r="GS230" s="151"/>
      <c r="GT230" s="151"/>
      <c r="GU230" s="151"/>
      <c r="GV230" s="151"/>
      <c r="GW230" s="151"/>
      <c r="GX230" s="151"/>
      <c r="GY230" s="151"/>
      <c r="GZ230" s="151"/>
      <c r="HA230" s="151"/>
      <c r="HB230" s="151"/>
      <c r="HC230" s="151"/>
      <c r="HD230" s="151"/>
      <c r="HE230" s="151"/>
      <c r="HF230" s="151"/>
      <c r="HG230" s="151"/>
      <c r="HH230" s="151"/>
      <c r="HI230" s="151"/>
      <c r="HJ230" s="151"/>
      <c r="HK230" s="151"/>
      <c r="HL230" s="151"/>
      <c r="HM230" s="151"/>
      <c r="HN230" s="151"/>
      <c r="HO230" s="151"/>
      <c r="HP230" s="151"/>
      <c r="HQ230" s="151"/>
      <c r="HR230" s="151"/>
      <c r="HS230" s="151"/>
      <c r="HT230" s="151"/>
      <c r="HU230" s="151"/>
      <c r="HV230" s="151"/>
      <c r="HW230" s="151"/>
      <c r="HX230" s="151"/>
      <c r="HY230" s="151"/>
      <c r="HZ230" s="151"/>
      <c r="IA230" s="151"/>
      <c r="IB230" s="151"/>
      <c r="IC230" s="151"/>
      <c r="ID230" s="151"/>
      <c r="IE230" s="151"/>
      <c r="IF230" s="151"/>
      <c r="IG230" s="151"/>
      <c r="IH230" s="151"/>
      <c r="II230" s="151"/>
      <c r="IJ230" s="151"/>
      <c r="IK230" s="151"/>
      <c r="IL230" s="151"/>
      <c r="IM230" s="151"/>
      <c r="IN230" s="151"/>
      <c r="IO230" s="151"/>
      <c r="IP230" s="151"/>
      <c r="IQ230" s="151"/>
      <c r="IR230" s="151"/>
      <c r="IS230" s="151"/>
      <c r="IT230" s="151"/>
      <c r="IU230" s="151"/>
      <c r="IV230" s="151"/>
      <c r="IW230" s="151"/>
      <c r="IX230" s="151"/>
      <c r="IY230" s="151"/>
      <c r="IZ230" s="151"/>
      <c r="JA230" s="151"/>
      <c r="JB230" s="151"/>
      <c r="JC230" s="151"/>
      <c r="JD230" s="151"/>
      <c r="JE230" s="151"/>
      <c r="JF230" s="151"/>
      <c r="JG230" s="151"/>
      <c r="JH230" s="151"/>
      <c r="JI230" s="151"/>
      <c r="JJ230" s="151"/>
      <c r="JK230" s="151"/>
      <c r="JL230" s="151"/>
      <c r="JM230" s="151"/>
      <c r="JN230" s="151"/>
      <c r="JO230" s="151"/>
      <c r="JP230" s="151"/>
      <c r="JQ230" s="151"/>
      <c r="JR230" s="151"/>
      <c r="JS230" s="151"/>
      <c r="JT230" s="151"/>
      <c r="JU230" s="151"/>
      <c r="JV230" s="151"/>
      <c r="JW230" s="151"/>
    </row>
    <row r="231" spans="1:283" s="61" customFormat="1" ht="48.75" customHeight="1" x14ac:dyDescent="0.2">
      <c r="A231" s="460" t="s">
        <v>1280</v>
      </c>
      <c r="B231" s="460"/>
      <c r="C231" s="460"/>
      <c r="D231" s="460"/>
      <c r="E231" s="460"/>
      <c r="F231" s="460"/>
      <c r="G231" s="460"/>
      <c r="H231" s="460"/>
      <c r="I231" s="460"/>
      <c r="J231" s="460"/>
      <c r="K231" s="460"/>
      <c r="L231" s="460"/>
      <c r="M231" s="460"/>
      <c r="N231" s="460"/>
      <c r="O231" s="460"/>
      <c r="P231" s="460"/>
      <c r="Q231" s="460"/>
      <c r="R231" s="460"/>
      <c r="S231" s="460"/>
      <c r="T231" s="189"/>
      <c r="U231" s="189"/>
      <c r="V231" s="189"/>
      <c r="W231" s="189"/>
      <c r="X231" s="189"/>
      <c r="Y231" s="189"/>
      <c r="Z231" s="189"/>
      <c r="AA231" s="189"/>
      <c r="AB231" s="189"/>
      <c r="AC231" s="151"/>
      <c r="AD231" s="151"/>
      <c r="AE231" s="151"/>
      <c r="AF231" s="151"/>
      <c r="AG231" s="151"/>
      <c r="AH231" s="151"/>
      <c r="AI231" s="151"/>
      <c r="AJ231" s="151"/>
      <c r="AK231" s="151"/>
      <c r="AL231" s="151"/>
      <c r="AM231" s="151"/>
      <c r="AN231" s="151"/>
      <c r="AO231" s="151"/>
      <c r="AP231" s="151"/>
      <c r="AQ231" s="151"/>
      <c r="AR231" s="151"/>
      <c r="AS231" s="151"/>
      <c r="AT231" s="151"/>
      <c r="AU231" s="151"/>
      <c r="AV231" s="151"/>
      <c r="AW231" s="151"/>
      <c r="AX231" s="151"/>
      <c r="AY231" s="151"/>
      <c r="AZ231" s="151"/>
      <c r="BA231" s="151"/>
      <c r="BB231" s="151"/>
      <c r="BC231" s="151"/>
      <c r="BD231" s="151"/>
      <c r="BE231" s="151"/>
      <c r="BF231" s="151"/>
      <c r="BG231" s="151"/>
      <c r="BH231" s="151"/>
      <c r="BI231" s="151"/>
      <c r="BJ231" s="151"/>
      <c r="BK231" s="151"/>
      <c r="BL231" s="151"/>
      <c r="BM231" s="151"/>
      <c r="BN231" s="151"/>
      <c r="BO231" s="151"/>
      <c r="BP231" s="151"/>
      <c r="BQ231" s="151"/>
      <c r="BR231" s="151"/>
      <c r="BS231" s="151"/>
      <c r="BT231" s="151"/>
      <c r="BU231" s="151"/>
      <c r="BV231" s="151"/>
      <c r="BW231" s="151"/>
      <c r="BX231" s="151"/>
      <c r="BY231" s="151"/>
      <c r="BZ231" s="151"/>
      <c r="CA231" s="151"/>
      <c r="CB231" s="151"/>
      <c r="CC231" s="151"/>
      <c r="CD231" s="151"/>
      <c r="CE231" s="151"/>
      <c r="CF231" s="151"/>
      <c r="CG231" s="151"/>
      <c r="CH231" s="151"/>
      <c r="CI231" s="151"/>
      <c r="CJ231" s="151"/>
      <c r="CK231" s="151"/>
      <c r="CL231" s="151"/>
      <c r="CM231" s="151"/>
      <c r="CN231" s="151"/>
      <c r="CO231" s="151"/>
      <c r="CP231" s="151"/>
      <c r="CQ231" s="151"/>
      <c r="CR231" s="151"/>
      <c r="CS231" s="151"/>
      <c r="CT231" s="151"/>
      <c r="CU231" s="151"/>
      <c r="CV231" s="151"/>
      <c r="CW231" s="151"/>
      <c r="CX231" s="151"/>
      <c r="CY231" s="151"/>
      <c r="CZ231" s="151"/>
      <c r="DA231" s="151"/>
      <c r="DB231" s="151"/>
      <c r="DC231" s="151"/>
      <c r="DD231" s="151"/>
      <c r="DE231" s="151"/>
      <c r="DF231" s="151"/>
      <c r="DG231" s="151"/>
      <c r="DH231" s="151"/>
      <c r="DI231" s="151"/>
      <c r="DJ231" s="151"/>
      <c r="DK231" s="151"/>
      <c r="DL231" s="151"/>
      <c r="DM231" s="151"/>
      <c r="DN231" s="151"/>
      <c r="DO231" s="151"/>
      <c r="DP231" s="151"/>
      <c r="DQ231" s="151"/>
      <c r="DR231" s="151"/>
      <c r="DS231" s="151"/>
      <c r="DT231" s="151"/>
      <c r="DU231" s="151"/>
      <c r="DV231" s="151"/>
      <c r="DW231" s="151"/>
      <c r="DX231" s="151"/>
      <c r="DY231" s="151"/>
      <c r="DZ231" s="151"/>
      <c r="EA231" s="151"/>
      <c r="EB231" s="151"/>
      <c r="EC231" s="151"/>
      <c r="ED231" s="151"/>
      <c r="EE231" s="151"/>
      <c r="EF231" s="152"/>
      <c r="EG231" s="152"/>
      <c r="EH231" s="151"/>
      <c r="EI231" s="151"/>
      <c r="EJ231" s="151"/>
      <c r="EK231" s="151"/>
      <c r="EL231" s="151"/>
      <c r="EM231" s="151"/>
      <c r="EN231" s="151"/>
      <c r="EO231" s="151"/>
      <c r="EP231" s="151"/>
      <c r="EQ231" s="151"/>
      <c r="ER231" s="151"/>
      <c r="ES231" s="151"/>
      <c r="ET231" s="151"/>
      <c r="EU231" s="151"/>
      <c r="EV231" s="151"/>
      <c r="EW231" s="151"/>
      <c r="EX231" s="151"/>
      <c r="EY231" s="151"/>
      <c r="EZ231" s="151"/>
      <c r="FA231" s="151"/>
      <c r="FB231" s="151"/>
      <c r="FC231" s="151"/>
      <c r="FD231" s="151"/>
      <c r="FE231" s="151"/>
      <c r="FF231" s="151"/>
      <c r="FG231" s="151"/>
      <c r="FH231" s="151"/>
      <c r="FI231" s="151"/>
      <c r="FJ231" s="151"/>
      <c r="FK231" s="151"/>
      <c r="FL231" s="151"/>
      <c r="FM231" s="151"/>
      <c r="FN231" s="151"/>
      <c r="FO231" s="151"/>
      <c r="FP231" s="151"/>
      <c r="FQ231" s="151"/>
      <c r="FR231" s="151"/>
      <c r="FS231" s="151"/>
      <c r="FT231" s="151"/>
      <c r="FU231" s="151"/>
      <c r="FV231" s="151"/>
      <c r="FW231" s="151"/>
      <c r="FX231" s="151"/>
      <c r="FY231" s="151"/>
      <c r="FZ231" s="151"/>
      <c r="GA231" s="151"/>
      <c r="GB231" s="151"/>
      <c r="GC231" s="151"/>
      <c r="GD231" s="151"/>
      <c r="GE231" s="151"/>
      <c r="GF231" s="151"/>
      <c r="GG231" s="151"/>
      <c r="GH231" s="151"/>
      <c r="GI231" s="151"/>
      <c r="GJ231" s="151"/>
      <c r="GK231" s="151"/>
      <c r="GL231" s="151"/>
      <c r="GM231" s="151"/>
      <c r="GN231" s="151"/>
      <c r="GO231" s="151"/>
      <c r="GP231" s="151"/>
      <c r="GQ231" s="151"/>
      <c r="GR231" s="151"/>
      <c r="GS231" s="151"/>
      <c r="GT231" s="151"/>
      <c r="GU231" s="151"/>
      <c r="GV231" s="151"/>
      <c r="GW231" s="151"/>
      <c r="GX231" s="151"/>
      <c r="GY231" s="151"/>
      <c r="GZ231" s="151"/>
      <c r="HA231" s="151"/>
      <c r="HB231" s="151"/>
      <c r="HC231" s="151"/>
      <c r="HD231" s="151"/>
      <c r="HE231" s="151"/>
      <c r="HF231" s="151"/>
      <c r="HG231" s="151"/>
      <c r="HH231" s="151"/>
      <c r="HI231" s="151"/>
      <c r="HJ231" s="151"/>
      <c r="HK231" s="151"/>
      <c r="HL231" s="151"/>
      <c r="HM231" s="151"/>
      <c r="HN231" s="151"/>
      <c r="HO231" s="151"/>
      <c r="HP231" s="151"/>
      <c r="HQ231" s="151"/>
      <c r="HR231" s="151"/>
      <c r="HS231" s="151"/>
      <c r="HT231" s="151"/>
      <c r="HU231" s="151"/>
      <c r="HV231" s="151"/>
      <c r="HW231" s="151"/>
      <c r="HX231" s="151"/>
      <c r="HY231" s="151"/>
      <c r="HZ231" s="151"/>
      <c r="IA231" s="151"/>
      <c r="IB231" s="151"/>
      <c r="IC231" s="151"/>
      <c r="ID231" s="151"/>
      <c r="IE231" s="151"/>
      <c r="IF231" s="151"/>
      <c r="IG231" s="151"/>
      <c r="IH231" s="151"/>
      <c r="II231" s="151"/>
      <c r="IJ231" s="151"/>
      <c r="IK231" s="151"/>
      <c r="IL231" s="151"/>
      <c r="IM231" s="151"/>
      <c r="IN231" s="151"/>
      <c r="IO231" s="151"/>
      <c r="IP231" s="151"/>
      <c r="IQ231" s="151"/>
      <c r="IR231" s="151"/>
      <c r="IS231" s="151"/>
      <c r="IT231" s="151"/>
      <c r="IU231" s="151"/>
      <c r="IV231" s="151"/>
      <c r="IW231" s="151"/>
      <c r="IX231" s="151"/>
      <c r="IY231" s="151"/>
      <c r="IZ231" s="151"/>
      <c r="JA231" s="151"/>
      <c r="JB231" s="151"/>
      <c r="JC231" s="151"/>
      <c r="JD231" s="151"/>
      <c r="JE231" s="151"/>
      <c r="JF231" s="151"/>
      <c r="JG231" s="151"/>
      <c r="JH231" s="151"/>
      <c r="JI231" s="151"/>
      <c r="JJ231" s="151"/>
      <c r="JK231" s="151"/>
      <c r="JL231" s="151"/>
      <c r="JM231" s="151"/>
      <c r="JN231" s="151"/>
      <c r="JO231" s="151"/>
      <c r="JP231" s="151"/>
      <c r="JQ231" s="151"/>
      <c r="JR231" s="151"/>
      <c r="JS231" s="151"/>
      <c r="JT231" s="151"/>
      <c r="JU231" s="151"/>
      <c r="JV231" s="151"/>
      <c r="JW231" s="151"/>
    </row>
    <row r="232" spans="1:283" s="61" customFormat="1" ht="61.5" customHeight="1" x14ac:dyDescent="0.2">
      <c r="A232" s="460" t="s">
        <v>1285</v>
      </c>
      <c r="B232" s="460"/>
      <c r="C232" s="460"/>
      <c r="D232" s="460"/>
      <c r="E232" s="460"/>
      <c r="F232" s="460"/>
      <c r="G232" s="460"/>
      <c r="H232" s="460"/>
      <c r="I232" s="460"/>
      <c r="J232" s="460"/>
      <c r="K232" s="460"/>
      <c r="L232" s="460"/>
      <c r="M232" s="460"/>
      <c r="N232" s="460"/>
      <c r="O232" s="460"/>
      <c r="P232" s="460"/>
      <c r="Q232" s="460"/>
      <c r="R232" s="460"/>
      <c r="S232" s="460"/>
      <c r="T232" s="189"/>
      <c r="U232" s="189"/>
      <c r="V232" s="189"/>
      <c r="W232" s="189"/>
      <c r="X232" s="189"/>
      <c r="Y232" s="189"/>
      <c r="Z232" s="189"/>
      <c r="AA232" s="189"/>
      <c r="AB232" s="189"/>
      <c r="AC232" s="151"/>
      <c r="AD232" s="151"/>
      <c r="AE232" s="151"/>
      <c r="AF232" s="151"/>
      <c r="AG232" s="151"/>
      <c r="AH232" s="151"/>
      <c r="AI232" s="151"/>
      <c r="AJ232" s="151"/>
      <c r="AK232" s="151"/>
      <c r="AL232" s="151"/>
      <c r="AM232" s="151"/>
      <c r="AN232" s="151"/>
      <c r="AO232" s="151"/>
      <c r="AP232" s="151"/>
      <c r="AQ232" s="151"/>
      <c r="AR232" s="151"/>
      <c r="AS232" s="151"/>
      <c r="AT232" s="151"/>
      <c r="AU232" s="151"/>
      <c r="AV232" s="151"/>
      <c r="AW232" s="151"/>
      <c r="AX232" s="151"/>
      <c r="AY232" s="151"/>
      <c r="AZ232" s="151"/>
      <c r="BA232" s="151"/>
      <c r="BB232" s="151"/>
      <c r="BC232" s="151"/>
      <c r="BD232" s="151"/>
      <c r="BE232" s="151"/>
      <c r="BF232" s="151"/>
      <c r="BG232" s="151"/>
      <c r="BH232" s="151"/>
      <c r="BI232" s="151"/>
      <c r="BJ232" s="151"/>
      <c r="BK232" s="151"/>
      <c r="BL232" s="151"/>
      <c r="BM232" s="151"/>
      <c r="BN232" s="151"/>
      <c r="BO232" s="151"/>
      <c r="BP232" s="151"/>
      <c r="BQ232" s="151"/>
      <c r="BR232" s="151"/>
      <c r="BS232" s="151"/>
      <c r="BT232" s="151"/>
      <c r="BU232" s="151"/>
      <c r="BV232" s="151"/>
      <c r="BW232" s="151"/>
      <c r="BX232" s="151"/>
      <c r="BY232" s="151"/>
      <c r="BZ232" s="151"/>
      <c r="CA232" s="151"/>
      <c r="CB232" s="151"/>
      <c r="CC232" s="151"/>
      <c r="CD232" s="151"/>
      <c r="CE232" s="151"/>
      <c r="CF232" s="151"/>
      <c r="CG232" s="151"/>
      <c r="CH232" s="151"/>
      <c r="CI232" s="151"/>
      <c r="CJ232" s="151"/>
      <c r="CK232" s="151"/>
      <c r="CL232" s="151"/>
      <c r="CM232" s="151"/>
      <c r="CN232" s="151"/>
      <c r="CO232" s="151"/>
      <c r="CP232" s="151"/>
      <c r="CQ232" s="151"/>
      <c r="CR232" s="151"/>
      <c r="CS232" s="151"/>
      <c r="CT232" s="151"/>
      <c r="CU232" s="151"/>
      <c r="CV232" s="151"/>
      <c r="CW232" s="151"/>
      <c r="CX232" s="151"/>
      <c r="CY232" s="151"/>
      <c r="CZ232" s="151"/>
      <c r="DA232" s="151"/>
      <c r="DB232" s="151"/>
      <c r="DC232" s="151"/>
      <c r="DD232" s="151"/>
      <c r="DE232" s="151"/>
      <c r="DF232" s="151"/>
      <c r="DG232" s="151"/>
      <c r="DH232" s="151"/>
      <c r="DI232" s="151"/>
      <c r="DJ232" s="151"/>
      <c r="DK232" s="151"/>
      <c r="DL232" s="151"/>
      <c r="DM232" s="151"/>
      <c r="DN232" s="151"/>
      <c r="DO232" s="151"/>
      <c r="DP232" s="151"/>
      <c r="DQ232" s="151"/>
      <c r="DR232" s="151"/>
      <c r="DS232" s="151"/>
      <c r="DT232" s="151"/>
      <c r="DU232" s="151"/>
      <c r="DV232" s="151"/>
      <c r="DW232" s="151"/>
      <c r="DX232" s="151"/>
      <c r="DY232" s="151"/>
      <c r="DZ232" s="151"/>
      <c r="EA232" s="151"/>
      <c r="EB232" s="151"/>
      <c r="EC232" s="151"/>
      <c r="ED232" s="151"/>
      <c r="EE232" s="151"/>
      <c r="EF232" s="152"/>
      <c r="EG232" s="152"/>
      <c r="EH232" s="151"/>
      <c r="EI232" s="151"/>
      <c r="EJ232" s="151"/>
      <c r="EK232" s="151"/>
      <c r="EL232" s="151"/>
      <c r="EM232" s="151"/>
      <c r="EN232" s="151"/>
      <c r="EO232" s="151"/>
      <c r="EP232" s="151"/>
      <c r="EQ232" s="151"/>
      <c r="ER232" s="151"/>
      <c r="ES232" s="151"/>
      <c r="ET232" s="151"/>
      <c r="EU232" s="151"/>
      <c r="EV232" s="151"/>
      <c r="EW232" s="151"/>
      <c r="EX232" s="151"/>
      <c r="EY232" s="151"/>
      <c r="EZ232" s="151"/>
      <c r="FA232" s="151"/>
      <c r="FB232" s="151"/>
      <c r="FC232" s="151"/>
      <c r="FD232" s="151"/>
      <c r="FE232" s="151"/>
      <c r="FF232" s="151"/>
      <c r="FG232" s="151"/>
      <c r="FH232" s="151"/>
      <c r="FI232" s="151"/>
      <c r="FJ232" s="151"/>
      <c r="FK232" s="151"/>
      <c r="FL232" s="151"/>
      <c r="FM232" s="151"/>
      <c r="FN232" s="151"/>
      <c r="FO232" s="151"/>
      <c r="FP232" s="151"/>
      <c r="FQ232" s="151"/>
      <c r="FR232" s="151"/>
      <c r="FS232" s="151"/>
      <c r="FT232" s="151"/>
      <c r="FU232" s="151"/>
      <c r="FV232" s="151"/>
      <c r="FW232" s="151"/>
      <c r="FX232" s="151"/>
      <c r="FY232" s="151"/>
      <c r="FZ232" s="151"/>
      <c r="GA232" s="151"/>
      <c r="GB232" s="151"/>
      <c r="GC232" s="151"/>
      <c r="GD232" s="151"/>
      <c r="GE232" s="151"/>
      <c r="GF232" s="151"/>
      <c r="GG232" s="151"/>
      <c r="GH232" s="151"/>
      <c r="GI232" s="151"/>
      <c r="GJ232" s="151"/>
      <c r="GK232" s="151"/>
      <c r="GL232" s="151"/>
      <c r="GM232" s="151"/>
      <c r="GN232" s="151"/>
      <c r="GO232" s="151"/>
      <c r="GP232" s="151"/>
      <c r="GQ232" s="151"/>
      <c r="GR232" s="151"/>
      <c r="GS232" s="151"/>
      <c r="GT232" s="151"/>
      <c r="GU232" s="151"/>
      <c r="GV232" s="151"/>
      <c r="GW232" s="151"/>
      <c r="GX232" s="151"/>
      <c r="GY232" s="151"/>
      <c r="GZ232" s="151"/>
      <c r="HA232" s="151"/>
      <c r="HB232" s="151"/>
      <c r="HC232" s="151"/>
      <c r="HD232" s="151"/>
      <c r="HE232" s="151"/>
      <c r="HF232" s="151"/>
      <c r="HG232" s="151"/>
      <c r="HH232" s="151"/>
      <c r="HI232" s="151"/>
      <c r="HJ232" s="151"/>
      <c r="HK232" s="151"/>
      <c r="HL232" s="151"/>
      <c r="HM232" s="151"/>
      <c r="HN232" s="151"/>
      <c r="HO232" s="151"/>
      <c r="HP232" s="151"/>
      <c r="HQ232" s="151"/>
      <c r="HR232" s="151"/>
      <c r="HS232" s="151"/>
      <c r="HT232" s="151"/>
      <c r="HU232" s="151"/>
      <c r="HV232" s="151"/>
      <c r="HW232" s="151"/>
      <c r="HX232" s="151"/>
      <c r="HY232" s="151"/>
      <c r="HZ232" s="151"/>
      <c r="IA232" s="151"/>
      <c r="IB232" s="151"/>
      <c r="IC232" s="151"/>
      <c r="ID232" s="151"/>
      <c r="IE232" s="151"/>
      <c r="IF232" s="151"/>
      <c r="IG232" s="151"/>
      <c r="IH232" s="151"/>
      <c r="II232" s="151"/>
      <c r="IJ232" s="151"/>
      <c r="IK232" s="151"/>
      <c r="IL232" s="151"/>
      <c r="IM232" s="151"/>
      <c r="IN232" s="151"/>
      <c r="IO232" s="151"/>
      <c r="IP232" s="151"/>
      <c r="IQ232" s="151"/>
      <c r="IR232" s="151"/>
      <c r="IS232" s="151"/>
      <c r="IT232" s="151"/>
      <c r="IU232" s="151"/>
      <c r="IV232" s="151"/>
      <c r="IW232" s="151"/>
      <c r="IX232" s="151"/>
      <c r="IY232" s="151"/>
      <c r="IZ232" s="151"/>
      <c r="JA232" s="151"/>
      <c r="JB232" s="151"/>
      <c r="JC232" s="151"/>
      <c r="JD232" s="151"/>
      <c r="JE232" s="151"/>
      <c r="JF232" s="151"/>
      <c r="JG232" s="151"/>
      <c r="JH232" s="151"/>
      <c r="JI232" s="151"/>
      <c r="JJ232" s="151"/>
      <c r="JK232" s="151"/>
      <c r="JL232" s="151"/>
      <c r="JM232" s="151"/>
      <c r="JN232" s="151"/>
      <c r="JO232" s="151"/>
      <c r="JP232" s="151"/>
      <c r="JQ232" s="151"/>
      <c r="JR232" s="151"/>
      <c r="JS232" s="151"/>
      <c r="JT232" s="151"/>
      <c r="JU232" s="151"/>
      <c r="JV232" s="151"/>
      <c r="JW232" s="151"/>
    </row>
    <row r="233" spans="1:283" s="61" customFormat="1" ht="48.75" customHeight="1" x14ac:dyDescent="0.2">
      <c r="A233" s="460" t="s">
        <v>1288</v>
      </c>
      <c r="B233" s="460"/>
      <c r="C233" s="460"/>
      <c r="D233" s="460"/>
      <c r="E233" s="460"/>
      <c r="F233" s="460"/>
      <c r="G233" s="460"/>
      <c r="H233" s="460"/>
      <c r="I233" s="460"/>
      <c r="J233" s="460"/>
      <c r="K233" s="460"/>
      <c r="L233" s="460"/>
      <c r="M233" s="460"/>
      <c r="N233" s="460"/>
      <c r="O233" s="460"/>
      <c r="P233" s="460"/>
      <c r="Q233" s="460"/>
      <c r="R233" s="460"/>
      <c r="S233" s="460"/>
      <c r="T233" s="189"/>
      <c r="U233" s="189"/>
      <c r="V233" s="189"/>
      <c r="W233" s="189"/>
      <c r="X233" s="189"/>
      <c r="Y233" s="189"/>
      <c r="Z233" s="189"/>
      <c r="AA233" s="189"/>
      <c r="AB233" s="189"/>
      <c r="AC233" s="151"/>
      <c r="AD233" s="151"/>
      <c r="AE233" s="151"/>
      <c r="AF233" s="151"/>
      <c r="AG233" s="151"/>
      <c r="AH233" s="151"/>
      <c r="AI233" s="151"/>
      <c r="AJ233" s="151"/>
      <c r="AK233" s="151"/>
      <c r="AL233" s="151"/>
      <c r="AM233" s="151"/>
      <c r="AN233" s="151"/>
      <c r="AO233" s="151"/>
      <c r="AP233" s="151"/>
      <c r="AQ233" s="151"/>
      <c r="AR233" s="151"/>
      <c r="AS233" s="151"/>
      <c r="AT233" s="151"/>
      <c r="AU233" s="151"/>
      <c r="AV233" s="151"/>
      <c r="AW233" s="151"/>
      <c r="AX233" s="151"/>
      <c r="AY233" s="151"/>
      <c r="AZ233" s="151"/>
      <c r="BA233" s="151"/>
      <c r="BB233" s="151"/>
      <c r="BC233" s="151"/>
      <c r="BD233" s="151"/>
      <c r="BE233" s="151"/>
      <c r="BF233" s="151"/>
      <c r="BG233" s="151"/>
      <c r="BH233" s="151"/>
      <c r="BI233" s="151"/>
      <c r="BJ233" s="151"/>
      <c r="BK233" s="151"/>
      <c r="BL233" s="151"/>
      <c r="BM233" s="151"/>
      <c r="BN233" s="151"/>
      <c r="BO233" s="151"/>
      <c r="BP233" s="151"/>
      <c r="BQ233" s="151"/>
      <c r="BR233" s="151"/>
      <c r="BS233" s="151"/>
      <c r="BT233" s="151"/>
      <c r="BU233" s="151"/>
      <c r="BV233" s="151"/>
      <c r="BW233" s="151"/>
      <c r="BX233" s="151"/>
      <c r="BY233" s="151"/>
      <c r="BZ233" s="151"/>
      <c r="CA233" s="151"/>
      <c r="CB233" s="151"/>
      <c r="CC233" s="151"/>
      <c r="CD233" s="151"/>
      <c r="CE233" s="151"/>
      <c r="CF233" s="151"/>
      <c r="CG233" s="151"/>
      <c r="CH233" s="151"/>
      <c r="CI233" s="151"/>
      <c r="CJ233" s="151"/>
      <c r="CK233" s="151"/>
      <c r="CL233" s="151"/>
      <c r="CM233" s="151"/>
      <c r="CN233" s="151"/>
      <c r="CO233" s="151"/>
      <c r="CP233" s="151"/>
      <c r="CQ233" s="151"/>
      <c r="CR233" s="151"/>
      <c r="CS233" s="151"/>
      <c r="CT233" s="151"/>
      <c r="CU233" s="151"/>
      <c r="CV233" s="151"/>
      <c r="CW233" s="151"/>
      <c r="CX233" s="151"/>
      <c r="CY233" s="151"/>
      <c r="CZ233" s="151"/>
      <c r="DA233" s="151"/>
      <c r="DB233" s="151"/>
      <c r="DC233" s="151"/>
      <c r="DD233" s="151"/>
      <c r="DE233" s="151"/>
      <c r="DF233" s="151"/>
      <c r="DG233" s="151"/>
      <c r="DH233" s="151"/>
      <c r="DI233" s="151"/>
      <c r="DJ233" s="151"/>
      <c r="DK233" s="151"/>
      <c r="DL233" s="151"/>
      <c r="DM233" s="151"/>
      <c r="DN233" s="151"/>
      <c r="DO233" s="151"/>
      <c r="DP233" s="151"/>
      <c r="DQ233" s="151"/>
      <c r="DR233" s="151"/>
      <c r="DS233" s="151"/>
      <c r="DT233" s="151"/>
      <c r="DU233" s="151"/>
      <c r="DV233" s="151"/>
      <c r="DW233" s="151"/>
      <c r="DX233" s="151"/>
      <c r="DY233" s="151"/>
      <c r="DZ233" s="151"/>
      <c r="EA233" s="151"/>
      <c r="EB233" s="151"/>
      <c r="EC233" s="151"/>
      <c r="ED233" s="151"/>
      <c r="EE233" s="151"/>
      <c r="EF233" s="152"/>
      <c r="EG233" s="152"/>
      <c r="EH233" s="151"/>
      <c r="EI233" s="151"/>
      <c r="EJ233" s="151"/>
      <c r="EK233" s="151"/>
      <c r="EL233" s="151"/>
      <c r="EM233" s="151"/>
      <c r="EN233" s="151"/>
      <c r="EO233" s="151"/>
      <c r="EP233" s="151"/>
      <c r="EQ233" s="151"/>
      <c r="ER233" s="151"/>
      <c r="ES233" s="151"/>
      <c r="ET233" s="151"/>
      <c r="EU233" s="151"/>
      <c r="EV233" s="151"/>
      <c r="EW233" s="151"/>
      <c r="EX233" s="151"/>
      <c r="EY233" s="151"/>
      <c r="EZ233" s="151"/>
      <c r="FA233" s="151"/>
      <c r="FB233" s="151"/>
      <c r="FC233" s="151"/>
      <c r="FD233" s="151"/>
      <c r="FE233" s="151"/>
      <c r="FF233" s="151"/>
      <c r="FG233" s="151"/>
      <c r="FH233" s="151"/>
      <c r="FI233" s="151"/>
      <c r="FJ233" s="151"/>
      <c r="FK233" s="151"/>
      <c r="FL233" s="151"/>
      <c r="FM233" s="151"/>
      <c r="FN233" s="151"/>
      <c r="FO233" s="151"/>
      <c r="FP233" s="151"/>
      <c r="FQ233" s="151"/>
      <c r="FR233" s="151"/>
      <c r="FS233" s="151"/>
      <c r="FT233" s="151"/>
      <c r="FU233" s="151"/>
      <c r="FV233" s="151"/>
      <c r="FW233" s="151"/>
      <c r="FX233" s="151"/>
      <c r="FY233" s="151"/>
      <c r="FZ233" s="151"/>
      <c r="GA233" s="151"/>
      <c r="GB233" s="151"/>
      <c r="GC233" s="151"/>
      <c r="GD233" s="151"/>
      <c r="GE233" s="151"/>
      <c r="GF233" s="151"/>
      <c r="GG233" s="151"/>
      <c r="GH233" s="151"/>
      <c r="GI233" s="151"/>
      <c r="GJ233" s="151"/>
      <c r="GK233" s="151"/>
      <c r="GL233" s="151"/>
      <c r="GM233" s="151"/>
      <c r="GN233" s="151"/>
      <c r="GO233" s="151"/>
      <c r="GP233" s="151"/>
      <c r="GQ233" s="151"/>
      <c r="GR233" s="151"/>
      <c r="GS233" s="151"/>
      <c r="GT233" s="151"/>
      <c r="GU233" s="151"/>
      <c r="GV233" s="151"/>
      <c r="GW233" s="151"/>
      <c r="GX233" s="151"/>
      <c r="GY233" s="151"/>
      <c r="GZ233" s="151"/>
      <c r="HA233" s="151"/>
      <c r="HB233" s="151"/>
      <c r="HC233" s="151"/>
      <c r="HD233" s="151"/>
      <c r="HE233" s="151"/>
      <c r="HF233" s="151"/>
      <c r="HG233" s="151"/>
      <c r="HH233" s="151"/>
      <c r="HI233" s="151"/>
      <c r="HJ233" s="151"/>
      <c r="HK233" s="151"/>
      <c r="HL233" s="151"/>
      <c r="HM233" s="151"/>
      <c r="HN233" s="151"/>
      <c r="HO233" s="151"/>
      <c r="HP233" s="151"/>
      <c r="HQ233" s="151"/>
      <c r="HR233" s="151"/>
      <c r="HS233" s="151"/>
      <c r="HT233" s="151"/>
      <c r="HU233" s="151"/>
      <c r="HV233" s="151"/>
      <c r="HW233" s="151"/>
      <c r="HX233" s="151"/>
      <c r="HY233" s="151"/>
      <c r="HZ233" s="151"/>
      <c r="IA233" s="151"/>
      <c r="IB233" s="151"/>
      <c r="IC233" s="151"/>
      <c r="ID233" s="151"/>
      <c r="IE233" s="151"/>
      <c r="IF233" s="151"/>
      <c r="IG233" s="151"/>
      <c r="IH233" s="151"/>
      <c r="II233" s="151"/>
      <c r="IJ233" s="151"/>
      <c r="IK233" s="151"/>
      <c r="IL233" s="151"/>
      <c r="IM233" s="151"/>
      <c r="IN233" s="151"/>
      <c r="IO233" s="151"/>
      <c r="IP233" s="151"/>
      <c r="IQ233" s="151"/>
      <c r="IR233" s="151"/>
      <c r="IS233" s="151"/>
      <c r="IT233" s="151"/>
      <c r="IU233" s="151"/>
      <c r="IV233" s="151"/>
      <c r="IW233" s="151"/>
      <c r="IX233" s="151"/>
      <c r="IY233" s="151"/>
      <c r="IZ233" s="151"/>
      <c r="JA233" s="151"/>
      <c r="JB233" s="151"/>
      <c r="JC233" s="151"/>
      <c r="JD233" s="151"/>
      <c r="JE233" s="151"/>
      <c r="JF233" s="151"/>
      <c r="JG233" s="151"/>
      <c r="JH233" s="151"/>
      <c r="JI233" s="151"/>
      <c r="JJ233" s="151"/>
      <c r="JK233" s="151"/>
      <c r="JL233" s="151"/>
      <c r="JM233" s="151"/>
      <c r="JN233" s="151"/>
      <c r="JO233" s="151"/>
      <c r="JP233" s="151"/>
      <c r="JQ233" s="151"/>
      <c r="JR233" s="151"/>
      <c r="JS233" s="151"/>
      <c r="JT233" s="151"/>
      <c r="JU233" s="151"/>
      <c r="JV233" s="151"/>
      <c r="JW233" s="151"/>
    </row>
    <row r="234" spans="1:283" s="151" customFormat="1" ht="50.25" customHeight="1" x14ac:dyDescent="0.2">
      <c r="A234" s="460" t="s">
        <v>1294</v>
      </c>
      <c r="B234" s="460"/>
      <c r="C234" s="460"/>
      <c r="D234" s="460"/>
      <c r="E234" s="460"/>
      <c r="F234" s="460"/>
      <c r="G234" s="460"/>
      <c r="H234" s="460"/>
      <c r="I234" s="460"/>
      <c r="J234" s="460"/>
      <c r="K234" s="460"/>
      <c r="L234" s="460"/>
      <c r="M234" s="460"/>
      <c r="N234" s="460"/>
      <c r="O234" s="460"/>
      <c r="P234" s="460"/>
      <c r="Q234" s="460"/>
      <c r="R234" s="460"/>
      <c r="S234" s="460"/>
      <c r="T234" s="341"/>
      <c r="U234" s="341"/>
      <c r="V234" s="341"/>
      <c r="W234" s="341"/>
      <c r="X234" s="341"/>
      <c r="Y234" s="341"/>
      <c r="Z234" s="341"/>
      <c r="AA234" s="341"/>
      <c r="AB234" s="341"/>
      <c r="EF234" s="152"/>
      <c r="EG234" s="152"/>
    </row>
    <row r="235" spans="1:283" s="151" customFormat="1" ht="35.25" customHeight="1" x14ac:dyDescent="0.2">
      <c r="A235" s="467" t="s">
        <v>1339</v>
      </c>
      <c r="B235" s="460"/>
      <c r="C235" s="460"/>
      <c r="D235" s="460"/>
      <c r="E235" s="460"/>
      <c r="F235" s="460"/>
      <c r="G235" s="460"/>
      <c r="H235" s="460"/>
      <c r="I235" s="460"/>
      <c r="J235" s="460"/>
      <c r="K235" s="460"/>
      <c r="L235" s="460"/>
      <c r="M235" s="460"/>
      <c r="N235" s="460"/>
      <c r="O235" s="460"/>
      <c r="P235" s="460"/>
      <c r="Q235" s="460"/>
      <c r="R235" s="460"/>
      <c r="S235" s="460"/>
      <c r="T235" s="341"/>
      <c r="U235" s="341"/>
      <c r="V235" s="341"/>
      <c r="W235" s="341"/>
      <c r="X235" s="341"/>
      <c r="Y235" s="341"/>
      <c r="Z235" s="341"/>
      <c r="AA235" s="341"/>
      <c r="AB235" s="341"/>
      <c r="EF235" s="152"/>
      <c r="EG235" s="152"/>
    </row>
    <row r="236" spans="1:283" s="151" customFormat="1" ht="41.25" customHeight="1" x14ac:dyDescent="0.2">
      <c r="A236" s="460" t="s">
        <v>1297</v>
      </c>
      <c r="B236" s="460"/>
      <c r="C236" s="460"/>
      <c r="D236" s="460"/>
      <c r="E236" s="460"/>
      <c r="F236" s="460"/>
      <c r="G236" s="460"/>
      <c r="H236" s="460"/>
      <c r="I236" s="460"/>
      <c r="J236" s="460"/>
      <c r="K236" s="460"/>
      <c r="L236" s="460"/>
      <c r="M236" s="460"/>
      <c r="N236" s="460"/>
      <c r="O236" s="460"/>
      <c r="P236" s="460"/>
      <c r="Q236" s="460"/>
      <c r="R236" s="460"/>
      <c r="S236" s="460"/>
      <c r="T236" s="341"/>
      <c r="U236" s="341"/>
      <c r="V236" s="341"/>
      <c r="W236" s="341"/>
      <c r="X236" s="341"/>
      <c r="Y236" s="341"/>
      <c r="Z236" s="341"/>
      <c r="AA236" s="341"/>
      <c r="AB236" s="341"/>
      <c r="EF236" s="152"/>
      <c r="EG236" s="152"/>
    </row>
    <row r="237" spans="1:283" s="151" customFormat="1" ht="41.25" customHeight="1" x14ac:dyDescent="0.2">
      <c r="A237" s="460" t="s">
        <v>1338</v>
      </c>
      <c r="B237" s="460"/>
      <c r="C237" s="460"/>
      <c r="D237" s="460"/>
      <c r="E237" s="460"/>
      <c r="F237" s="460"/>
      <c r="G237" s="460"/>
      <c r="H237" s="460"/>
      <c r="I237" s="460"/>
      <c r="J237" s="460"/>
      <c r="K237" s="460"/>
      <c r="L237" s="460"/>
      <c r="M237" s="460"/>
      <c r="N237" s="460"/>
      <c r="O237" s="460"/>
      <c r="P237" s="460"/>
      <c r="Q237" s="460"/>
      <c r="R237" s="460"/>
      <c r="S237" s="460"/>
      <c r="T237" s="341"/>
      <c r="U237" s="341"/>
      <c r="V237" s="341"/>
      <c r="W237" s="341"/>
      <c r="X237" s="341"/>
      <c r="Y237" s="341"/>
      <c r="Z237" s="341"/>
      <c r="AA237" s="341"/>
      <c r="AB237" s="341"/>
      <c r="EF237" s="152"/>
      <c r="EG237" s="152"/>
    </row>
    <row r="238" spans="1:283" s="151" customFormat="1" ht="41.25" customHeight="1" x14ac:dyDescent="0.2">
      <c r="A238" s="460" t="s">
        <v>1337</v>
      </c>
      <c r="B238" s="460"/>
      <c r="C238" s="460"/>
      <c r="D238" s="460"/>
      <c r="E238" s="460"/>
      <c r="F238" s="460"/>
      <c r="G238" s="460"/>
      <c r="H238" s="460"/>
      <c r="I238" s="460"/>
      <c r="J238" s="460"/>
      <c r="K238" s="460"/>
      <c r="L238" s="460"/>
      <c r="M238" s="460"/>
      <c r="N238" s="460"/>
      <c r="O238" s="460"/>
      <c r="P238" s="460"/>
      <c r="Q238" s="460"/>
      <c r="R238" s="460"/>
      <c r="S238" s="460"/>
      <c r="T238" s="341"/>
      <c r="U238" s="341"/>
      <c r="V238" s="341"/>
      <c r="W238" s="341"/>
      <c r="X238" s="341"/>
      <c r="Y238" s="341"/>
      <c r="Z238" s="341"/>
      <c r="AA238" s="341"/>
      <c r="AB238" s="341"/>
      <c r="EF238" s="152"/>
      <c r="EG238" s="152"/>
    </row>
    <row r="239" spans="1:283" s="151" customFormat="1" ht="41.25" customHeight="1" x14ac:dyDescent="0.2">
      <c r="A239" s="460" t="s">
        <v>1336</v>
      </c>
      <c r="B239" s="460"/>
      <c r="C239" s="460"/>
      <c r="D239" s="460"/>
      <c r="E239" s="460"/>
      <c r="F239" s="460"/>
      <c r="G239" s="460"/>
      <c r="H239" s="460"/>
      <c r="I239" s="460"/>
      <c r="J239" s="460"/>
      <c r="K239" s="460"/>
      <c r="L239" s="460"/>
      <c r="M239" s="460"/>
      <c r="N239" s="460"/>
      <c r="O239" s="460"/>
      <c r="P239" s="460"/>
      <c r="Q239" s="460"/>
      <c r="R239" s="460"/>
      <c r="S239" s="460"/>
      <c r="T239" s="341"/>
      <c r="U239" s="341"/>
      <c r="V239" s="341"/>
      <c r="W239" s="341"/>
      <c r="X239" s="341"/>
      <c r="Y239" s="341"/>
      <c r="Z239" s="341"/>
      <c r="AA239" s="341"/>
      <c r="AB239" s="341"/>
      <c r="EF239" s="152"/>
      <c r="EG239" s="152"/>
    </row>
    <row r="240" spans="1:283" s="151" customFormat="1" ht="41.25" customHeight="1" x14ac:dyDescent="0.2">
      <c r="A240" s="460" t="s">
        <v>1335</v>
      </c>
      <c r="B240" s="460"/>
      <c r="C240" s="460"/>
      <c r="D240" s="460"/>
      <c r="E240" s="460"/>
      <c r="F240" s="460"/>
      <c r="G240" s="460"/>
      <c r="H240" s="460"/>
      <c r="I240" s="460"/>
      <c r="J240" s="460"/>
      <c r="K240" s="460"/>
      <c r="L240" s="460"/>
      <c r="M240" s="460"/>
      <c r="N240" s="460"/>
      <c r="O240" s="460"/>
      <c r="P240" s="460"/>
      <c r="Q240" s="460"/>
      <c r="R240" s="460"/>
      <c r="S240" s="460"/>
      <c r="T240" s="341"/>
      <c r="U240" s="341"/>
      <c r="V240" s="341"/>
      <c r="W240" s="341"/>
      <c r="X240" s="341"/>
      <c r="Y240" s="341"/>
      <c r="Z240" s="341"/>
      <c r="AA240" s="341"/>
      <c r="AB240" s="341"/>
      <c r="EF240" s="152"/>
      <c r="EG240" s="152"/>
    </row>
    <row r="241" spans="1:137" s="151" customFormat="1" ht="41.25" customHeight="1" x14ac:dyDescent="0.2">
      <c r="A241" s="460" t="s">
        <v>1334</v>
      </c>
      <c r="B241" s="460"/>
      <c r="C241" s="460"/>
      <c r="D241" s="460"/>
      <c r="E241" s="460"/>
      <c r="F241" s="460"/>
      <c r="G241" s="460"/>
      <c r="H241" s="460"/>
      <c r="I241" s="460"/>
      <c r="J241" s="460"/>
      <c r="K241" s="460"/>
      <c r="L241" s="460"/>
      <c r="M241" s="460"/>
      <c r="N241" s="460"/>
      <c r="O241" s="460"/>
      <c r="P241" s="460"/>
      <c r="Q241" s="460"/>
      <c r="R241" s="460"/>
      <c r="S241" s="460"/>
      <c r="T241" s="341"/>
      <c r="U241" s="341"/>
      <c r="V241" s="341"/>
      <c r="W241" s="341"/>
      <c r="X241" s="341"/>
      <c r="Y241" s="341"/>
      <c r="Z241" s="341"/>
      <c r="AA241" s="341"/>
      <c r="AB241" s="341"/>
      <c r="EF241" s="152"/>
      <c r="EG241" s="152"/>
    </row>
    <row r="242" spans="1:137" s="151" customFormat="1" ht="65.25" customHeight="1" x14ac:dyDescent="0.2">
      <c r="A242" s="460" t="s">
        <v>1333</v>
      </c>
      <c r="B242" s="460"/>
      <c r="C242" s="460"/>
      <c r="D242" s="460"/>
      <c r="E242" s="460"/>
      <c r="F242" s="460"/>
      <c r="G242" s="460"/>
      <c r="H242" s="460"/>
      <c r="I242" s="460"/>
      <c r="J242" s="460"/>
      <c r="K242" s="460"/>
      <c r="L242" s="460"/>
      <c r="M242" s="460"/>
      <c r="N242" s="460"/>
      <c r="O242" s="460"/>
      <c r="P242" s="460"/>
      <c r="Q242" s="460"/>
      <c r="R242" s="460"/>
      <c r="S242" s="460"/>
      <c r="T242" s="341"/>
      <c r="U242" s="341"/>
      <c r="V242" s="341"/>
      <c r="W242" s="341"/>
      <c r="X242" s="341"/>
      <c r="Y242" s="341"/>
      <c r="Z242" s="341"/>
      <c r="AA242" s="341"/>
      <c r="AB242" s="341"/>
      <c r="EF242" s="152"/>
      <c r="EG242" s="152"/>
    </row>
    <row r="243" spans="1:137" s="15" customFormat="1" ht="27" customHeight="1" x14ac:dyDescent="0.25">
      <c r="A243" s="473" t="s">
        <v>1340</v>
      </c>
      <c r="B243" s="473"/>
      <c r="C243" s="473"/>
      <c r="D243" s="473"/>
      <c r="E243" s="473"/>
      <c r="F243" s="473"/>
      <c r="G243" s="473"/>
      <c r="H243" s="473"/>
      <c r="I243" s="473"/>
      <c r="J243" s="473"/>
      <c r="K243" s="473"/>
      <c r="L243" s="473"/>
      <c r="M243" s="473"/>
      <c r="N243" s="473"/>
      <c r="O243" s="473"/>
      <c r="P243" s="473"/>
      <c r="Q243" s="473"/>
      <c r="R243" s="473"/>
      <c r="S243" s="473"/>
      <c r="T243" s="164"/>
      <c r="U243" s="164"/>
      <c r="V243" s="164"/>
      <c r="W243" s="164"/>
      <c r="X243" s="164"/>
      <c r="Y243" s="164"/>
      <c r="Z243" s="164"/>
      <c r="AA243" s="164"/>
      <c r="AB243" s="342"/>
      <c r="EF243" s="86"/>
      <c r="EG243" s="86"/>
    </row>
    <row r="244" spans="1:137" x14ac:dyDescent="0.25">
      <c r="C244" s="16"/>
      <c r="D244" s="16"/>
      <c r="E244" s="16"/>
    </row>
    <row r="248" spans="1:137" x14ac:dyDescent="0.25">
      <c r="C248" s="16"/>
      <c r="D248" s="16"/>
      <c r="E248" s="16"/>
      <c r="F248" s="16"/>
    </row>
  </sheetData>
  <mergeCells count="482">
    <mergeCell ref="IZ2:JS2"/>
    <mergeCell ref="IZ5:JS5"/>
    <mergeCell ref="JT2:KM2"/>
    <mergeCell ref="JT5:KM5"/>
    <mergeCell ref="KN5:LG5"/>
    <mergeCell ref="KN2:LG2"/>
    <mergeCell ref="LH2:MA2"/>
    <mergeCell ref="LH5:MA5"/>
    <mergeCell ref="KN6:KQ6"/>
    <mergeCell ref="JL6:JO6"/>
    <mergeCell ref="JD6:JG6"/>
    <mergeCell ref="KJ6:KM6"/>
    <mergeCell ref="KN7:KN9"/>
    <mergeCell ref="KO7:KO9"/>
    <mergeCell ref="KP7:KP9"/>
    <mergeCell ref="KQ7:KQ9"/>
    <mergeCell ref="KR6:KU6"/>
    <mergeCell ref="KR7:KR9"/>
    <mergeCell ref="KS7:KS9"/>
    <mergeCell ref="KT7:KT9"/>
    <mergeCell ref="KU7:KU9"/>
    <mergeCell ref="GR6:GU6"/>
    <mergeCell ref="GR7:GR9"/>
    <mergeCell ref="GS7:GS9"/>
    <mergeCell ref="GT7:GT9"/>
    <mergeCell ref="GU7:GU9"/>
    <mergeCell ref="GN6:GQ6"/>
    <mergeCell ref="GN7:GN9"/>
    <mergeCell ref="GO7:GO9"/>
    <mergeCell ref="GP7:GP9"/>
    <mergeCell ref="GQ7:GQ9"/>
    <mergeCell ref="GJ6:GM6"/>
    <mergeCell ref="GJ7:GJ9"/>
    <mergeCell ref="GK7:GK9"/>
    <mergeCell ref="GL7:GL9"/>
    <mergeCell ref="GM7:GM9"/>
    <mergeCell ref="GF6:GI6"/>
    <mergeCell ref="GF7:GF9"/>
    <mergeCell ref="GG7:GG9"/>
    <mergeCell ref="GH7:GH9"/>
    <mergeCell ref="GI7:GI9"/>
    <mergeCell ref="GB6:GE6"/>
    <mergeCell ref="GB7:GB9"/>
    <mergeCell ref="GC7:GC9"/>
    <mergeCell ref="GD7:GD9"/>
    <mergeCell ref="GE7:GE9"/>
    <mergeCell ref="A232:S232"/>
    <mergeCell ref="A233:S233"/>
    <mergeCell ref="A234:S234"/>
    <mergeCell ref="A228:S228"/>
    <mergeCell ref="FX6:GA6"/>
    <mergeCell ref="FX7:FX9"/>
    <mergeCell ref="FY7:FY9"/>
    <mergeCell ref="FZ7:FZ9"/>
    <mergeCell ref="GA7:GA9"/>
    <mergeCell ref="A227:S227"/>
    <mergeCell ref="FT6:FW6"/>
    <mergeCell ref="FT7:FT9"/>
    <mergeCell ref="FU7:FU9"/>
    <mergeCell ref="FV7:FV9"/>
    <mergeCell ref="FW7:FW9"/>
    <mergeCell ref="FP6:FS6"/>
    <mergeCell ref="FP7:FP9"/>
    <mergeCell ref="FQ7:FQ9"/>
    <mergeCell ref="FR7:FR9"/>
    <mergeCell ref="FS7:FS9"/>
    <mergeCell ref="EJ7:EJ9"/>
    <mergeCell ref="EK7:EK9"/>
    <mergeCell ref="EL7:EL9"/>
    <mergeCell ref="EM7:EM9"/>
    <mergeCell ref="EN6:EQ6"/>
    <mergeCell ref="EN7:EN9"/>
    <mergeCell ref="EO7:EO9"/>
    <mergeCell ref="EP7:EP9"/>
    <mergeCell ref="EQ7:EQ9"/>
    <mergeCell ref="EJ6:EM6"/>
    <mergeCell ref="FL6:FO6"/>
    <mergeCell ref="FL7:FL9"/>
    <mergeCell ref="FM7:FM9"/>
    <mergeCell ref="FN7:FN9"/>
    <mergeCell ref="FO7:FO9"/>
    <mergeCell ref="EZ6:FC6"/>
    <mergeCell ref="EZ7:EZ9"/>
    <mergeCell ref="FA7:FA9"/>
    <mergeCell ref="FB7:FB9"/>
    <mergeCell ref="FC7:FC9"/>
    <mergeCell ref="FD6:FG6"/>
    <mergeCell ref="FD7:FD9"/>
    <mergeCell ref="FE7:FE9"/>
    <mergeCell ref="EF7:EF9"/>
    <mergeCell ref="EG7:EG9"/>
    <mergeCell ref="EH7:EH9"/>
    <mergeCell ref="EI7:EI9"/>
    <mergeCell ref="CF7:CF9"/>
    <mergeCell ref="CG7:CG9"/>
    <mergeCell ref="CH7:CH9"/>
    <mergeCell ref="CI7:CI9"/>
    <mergeCell ref="DX6:EA6"/>
    <mergeCell ref="EB6:EE6"/>
    <mergeCell ref="DD6:DG6"/>
    <mergeCell ref="CF6:CI6"/>
    <mergeCell ref="DT6:DW6"/>
    <mergeCell ref="CT7:CT9"/>
    <mergeCell ref="DC7:DC9"/>
    <mergeCell ref="CX7:CX9"/>
    <mergeCell ref="CY7:CY9"/>
    <mergeCell ref="CZ7:CZ9"/>
    <mergeCell ref="DA7:DA9"/>
    <mergeCell ref="DB7:DB9"/>
    <mergeCell ref="CU7:CU9"/>
    <mergeCell ref="CV7:CV9"/>
    <mergeCell ref="CW7:CW9"/>
    <mergeCell ref="DW7:DW9"/>
    <mergeCell ref="CB2:CU2"/>
    <mergeCell ref="CB5:CU5"/>
    <mergeCell ref="R4:S4"/>
    <mergeCell ref="AL4:AM4"/>
    <mergeCell ref="B2:S2"/>
    <mergeCell ref="T2:AM2"/>
    <mergeCell ref="T5:AM5"/>
    <mergeCell ref="AN2:BG2"/>
    <mergeCell ref="AN5:BG5"/>
    <mergeCell ref="BH2:CA2"/>
    <mergeCell ref="BH5:CA5"/>
    <mergeCell ref="B7:B9"/>
    <mergeCell ref="F7:F9"/>
    <mergeCell ref="G7:G9"/>
    <mergeCell ref="A5:A9"/>
    <mergeCell ref="B5:G6"/>
    <mergeCell ref="H6:K6"/>
    <mergeCell ref="H5:S5"/>
    <mergeCell ref="A243:S243"/>
    <mergeCell ref="A225:S225"/>
    <mergeCell ref="A221:S221"/>
    <mergeCell ref="A222:S222"/>
    <mergeCell ref="A226:S226"/>
    <mergeCell ref="L6:O6"/>
    <mergeCell ref="P6:S6"/>
    <mergeCell ref="C8:C9"/>
    <mergeCell ref="D8:E8"/>
    <mergeCell ref="C7:E7"/>
    <mergeCell ref="H7:H9"/>
    <mergeCell ref="I7:I9"/>
    <mergeCell ref="J7:J9"/>
    <mergeCell ref="K7:K9"/>
    <mergeCell ref="A230:S230"/>
    <mergeCell ref="A229:S229"/>
    <mergeCell ref="A231:S231"/>
    <mergeCell ref="BL6:BO6"/>
    <mergeCell ref="BP6:BS6"/>
    <mergeCell ref="S7:S9"/>
    <mergeCell ref="T7:T9"/>
    <mergeCell ref="U7:U9"/>
    <mergeCell ref="L7:L9"/>
    <mergeCell ref="M7:M9"/>
    <mergeCell ref="N7:N9"/>
    <mergeCell ref="O7:O9"/>
    <mergeCell ref="AD7:AD9"/>
    <mergeCell ref="AC7:AC9"/>
    <mergeCell ref="BE7:BE9"/>
    <mergeCell ref="AN7:AN9"/>
    <mergeCell ref="AO7:AO9"/>
    <mergeCell ref="P7:P9"/>
    <mergeCell ref="Q7:Q9"/>
    <mergeCell ref="R7:R9"/>
    <mergeCell ref="AP7:AP9"/>
    <mergeCell ref="AQ7:AQ9"/>
    <mergeCell ref="V7:V9"/>
    <mergeCell ref="W7:W9"/>
    <mergeCell ref="AM7:AM9"/>
    <mergeCell ref="AL7:AL9"/>
    <mergeCell ref="AK7:AK9"/>
    <mergeCell ref="CB6:CE6"/>
    <mergeCell ref="CJ6:CM6"/>
    <mergeCell ref="CN6:CQ6"/>
    <mergeCell ref="CR6:CU6"/>
    <mergeCell ref="AB6:AE6"/>
    <mergeCell ref="X6:AA6"/>
    <mergeCell ref="T6:W6"/>
    <mergeCell ref="AW7:AW9"/>
    <mergeCell ref="AX7:AX9"/>
    <mergeCell ref="AY7:AY9"/>
    <mergeCell ref="AR7:AR9"/>
    <mergeCell ref="AS7:AS9"/>
    <mergeCell ref="AT7:AT9"/>
    <mergeCell ref="AU7:AU9"/>
    <mergeCell ref="AV7:AV9"/>
    <mergeCell ref="BH6:BK6"/>
    <mergeCell ref="AZ6:BC6"/>
    <mergeCell ref="BD6:BG6"/>
    <mergeCell ref="AV6:AY6"/>
    <mergeCell ref="AF6:AI6"/>
    <mergeCell ref="AJ6:AM6"/>
    <mergeCell ref="AN6:AQ6"/>
    <mergeCell ref="AR6:AU6"/>
    <mergeCell ref="BT6:BW6"/>
    <mergeCell ref="BX6:CA6"/>
    <mergeCell ref="DP6:DS6"/>
    <mergeCell ref="CV6:CY6"/>
    <mergeCell ref="CZ6:DC6"/>
    <mergeCell ref="DL6:DO6"/>
    <mergeCell ref="DH6:DK6"/>
    <mergeCell ref="EF6:EI6"/>
    <mergeCell ref="ED7:ED9"/>
    <mergeCell ref="EE7:EE9"/>
    <mergeCell ref="EC7:EC9"/>
    <mergeCell ref="DX7:DX9"/>
    <mergeCell ref="DY7:DY9"/>
    <mergeCell ref="DZ7:DZ9"/>
    <mergeCell ref="EA7:EA9"/>
    <mergeCell ref="EB7:EB9"/>
    <mergeCell ref="CC7:CC9"/>
    <mergeCell ref="CL7:CL9"/>
    <mergeCell ref="CM7:CM9"/>
    <mergeCell ref="CK7:CK9"/>
    <mergeCell ref="CN7:CN9"/>
    <mergeCell ref="CB7:CB9"/>
    <mergeCell ref="BX7:BX9"/>
    <mergeCell ref="BY7:BY9"/>
    <mergeCell ref="BZ7:BZ9"/>
    <mergeCell ref="AJ7:AJ9"/>
    <mergeCell ref="AI7:AI9"/>
    <mergeCell ref="AB7:AB9"/>
    <mergeCell ref="AA7:AA9"/>
    <mergeCell ref="Z7:Z9"/>
    <mergeCell ref="Y7:Y9"/>
    <mergeCell ref="X7:X9"/>
    <mergeCell ref="AH7:AH9"/>
    <mergeCell ref="AG7:AG9"/>
    <mergeCell ref="AF7:AF9"/>
    <mergeCell ref="AE7:AE9"/>
    <mergeCell ref="BK7:BK9"/>
    <mergeCell ref="BJ7:BJ9"/>
    <mergeCell ref="BI7:BI9"/>
    <mergeCell ref="AZ7:AZ9"/>
    <mergeCell ref="BA7:BA9"/>
    <mergeCell ref="BB7:BB9"/>
    <mergeCell ref="BC7:BC9"/>
    <mergeCell ref="BD7:BD9"/>
    <mergeCell ref="BH7:BH9"/>
    <mergeCell ref="BF7:BF9"/>
    <mergeCell ref="BG7:BG9"/>
    <mergeCell ref="BO7:BO9"/>
    <mergeCell ref="BN7:BN9"/>
    <mergeCell ref="BM7:BM9"/>
    <mergeCell ref="BL7:BL9"/>
    <mergeCell ref="BT7:BT9"/>
    <mergeCell ref="BU7:BU9"/>
    <mergeCell ref="BV7:BV9"/>
    <mergeCell ref="BW7:BW9"/>
    <mergeCell ref="BS7:BS9"/>
    <mergeCell ref="BQ7:BQ9"/>
    <mergeCell ref="BP7:BP9"/>
    <mergeCell ref="BR7:BR9"/>
    <mergeCell ref="DM7:DM9"/>
    <mergeCell ref="DL7:DL9"/>
    <mergeCell ref="CA7:CA9"/>
    <mergeCell ref="CD7:CD9"/>
    <mergeCell ref="CE7:CE9"/>
    <mergeCell ref="CJ7:CJ9"/>
    <mergeCell ref="CO7:CO9"/>
    <mergeCell ref="CP7:CP9"/>
    <mergeCell ref="CQ7:CQ9"/>
    <mergeCell ref="CR7:CR9"/>
    <mergeCell ref="CS7:CS9"/>
    <mergeCell ref="CV5:DO5"/>
    <mergeCell ref="CV2:DO2"/>
    <mergeCell ref="DP2:EI2"/>
    <mergeCell ref="DP5:EI5"/>
    <mergeCell ref="EJ2:FC2"/>
    <mergeCell ref="EJ5:FC5"/>
    <mergeCell ref="A224:S224"/>
    <mergeCell ref="DV7:DV9"/>
    <mergeCell ref="DU7:DU9"/>
    <mergeCell ref="DT7:DT9"/>
    <mergeCell ref="DE7:DE9"/>
    <mergeCell ref="DD7:DD9"/>
    <mergeCell ref="DH7:DH9"/>
    <mergeCell ref="DI7:DI9"/>
    <mergeCell ref="DJ7:DJ9"/>
    <mergeCell ref="DK7:DK9"/>
    <mergeCell ref="DS7:DS9"/>
    <mergeCell ref="DR7:DR9"/>
    <mergeCell ref="DQ7:DQ9"/>
    <mergeCell ref="DP7:DP9"/>
    <mergeCell ref="DG7:DG9"/>
    <mergeCell ref="DF7:DF9"/>
    <mergeCell ref="DO7:DO9"/>
    <mergeCell ref="DN7:DN9"/>
    <mergeCell ref="FH6:FK6"/>
    <mergeCell ref="FH7:FH9"/>
    <mergeCell ref="FI7:FI9"/>
    <mergeCell ref="FJ7:FJ9"/>
    <mergeCell ref="FK7:FK9"/>
    <mergeCell ref="ER6:EU6"/>
    <mergeCell ref="ER7:ER9"/>
    <mergeCell ref="ES7:ES9"/>
    <mergeCell ref="ET7:ET9"/>
    <mergeCell ref="EU7:EU9"/>
    <mergeCell ref="EV6:EY6"/>
    <mergeCell ref="EV7:EV9"/>
    <mergeCell ref="EW7:EW9"/>
    <mergeCell ref="EX7:EX9"/>
    <mergeCell ref="EY7:EY9"/>
    <mergeCell ref="FF7:FF9"/>
    <mergeCell ref="FG7:FG9"/>
    <mergeCell ref="GV6:GY6"/>
    <mergeCell ref="GV7:GV9"/>
    <mergeCell ref="GW7:GW9"/>
    <mergeCell ref="GX7:GX9"/>
    <mergeCell ref="GY7:GY9"/>
    <mergeCell ref="GZ6:HC6"/>
    <mergeCell ref="GZ7:GZ9"/>
    <mergeCell ref="HA7:HA9"/>
    <mergeCell ref="HB7:HB9"/>
    <mergeCell ref="HC7:HC9"/>
    <mergeCell ref="HD6:HG6"/>
    <mergeCell ref="HD7:HD9"/>
    <mergeCell ref="HE7:HE9"/>
    <mergeCell ref="HF7:HF9"/>
    <mergeCell ref="HG7:HG9"/>
    <mergeCell ref="HH6:HK6"/>
    <mergeCell ref="HH7:HH9"/>
    <mergeCell ref="HI7:HI9"/>
    <mergeCell ref="HJ7:HJ9"/>
    <mergeCell ref="HK7:HK9"/>
    <mergeCell ref="HL6:HO6"/>
    <mergeCell ref="HL7:HL9"/>
    <mergeCell ref="HM7:HM9"/>
    <mergeCell ref="HN7:HN9"/>
    <mergeCell ref="HO7:HO9"/>
    <mergeCell ref="HP6:HS6"/>
    <mergeCell ref="HP7:HP9"/>
    <mergeCell ref="HQ7:HQ9"/>
    <mergeCell ref="HR7:HR9"/>
    <mergeCell ref="HS7:HS9"/>
    <mergeCell ref="HT6:HW6"/>
    <mergeCell ref="HT7:HT9"/>
    <mergeCell ref="HU7:HU9"/>
    <mergeCell ref="HV7:HV9"/>
    <mergeCell ref="HW7:HW9"/>
    <mergeCell ref="IB6:IE6"/>
    <mergeCell ref="IB7:IB9"/>
    <mergeCell ref="IC7:IC9"/>
    <mergeCell ref="ID7:ID9"/>
    <mergeCell ref="IE7:IE9"/>
    <mergeCell ref="IF6:II6"/>
    <mergeCell ref="IF7:IF9"/>
    <mergeCell ref="IG7:IG9"/>
    <mergeCell ref="IH7:IH9"/>
    <mergeCell ref="II7:II9"/>
    <mergeCell ref="IJ6:IM6"/>
    <mergeCell ref="IJ7:IJ9"/>
    <mergeCell ref="IK7:IK9"/>
    <mergeCell ref="IL7:IL9"/>
    <mergeCell ref="IM7:IM9"/>
    <mergeCell ref="JB7:JB9"/>
    <mergeCell ref="JC7:JC9"/>
    <mergeCell ref="IN6:IQ6"/>
    <mergeCell ref="IN7:IN9"/>
    <mergeCell ref="IO7:IO9"/>
    <mergeCell ref="IP7:IP9"/>
    <mergeCell ref="IQ7:IQ9"/>
    <mergeCell ref="IR6:IU6"/>
    <mergeCell ref="IR7:IR9"/>
    <mergeCell ref="IS7:IS9"/>
    <mergeCell ref="IT7:IT9"/>
    <mergeCell ref="IU7:IU9"/>
    <mergeCell ref="JL7:JL9"/>
    <mergeCell ref="JM7:JM9"/>
    <mergeCell ref="JN7:JN9"/>
    <mergeCell ref="JO7:JO9"/>
    <mergeCell ref="JP6:JS6"/>
    <mergeCell ref="JP7:JP9"/>
    <mergeCell ref="JQ7:JQ9"/>
    <mergeCell ref="JR7:JR9"/>
    <mergeCell ref="JS7:JS9"/>
    <mergeCell ref="JD7:JD9"/>
    <mergeCell ref="JE7:JE9"/>
    <mergeCell ref="JF7:JF9"/>
    <mergeCell ref="JG7:JG9"/>
    <mergeCell ref="JH6:JK6"/>
    <mergeCell ref="JH7:JH9"/>
    <mergeCell ref="JI7:JI9"/>
    <mergeCell ref="JJ7:JJ9"/>
    <mergeCell ref="JK7:JK9"/>
    <mergeCell ref="FD2:FW2"/>
    <mergeCell ref="FD5:FW5"/>
    <mergeCell ref="FX5:GQ5"/>
    <mergeCell ref="FX2:GQ2"/>
    <mergeCell ref="GR5:HK5"/>
    <mergeCell ref="GR2:HK2"/>
    <mergeCell ref="HL5:IE5"/>
    <mergeCell ref="HL2:IE2"/>
    <mergeCell ref="IF2:IY2"/>
    <mergeCell ref="IF5:IY5"/>
    <mergeCell ref="A223:S223"/>
    <mergeCell ref="HX6:IA6"/>
    <mergeCell ref="HX7:HX9"/>
    <mergeCell ref="HY7:HY9"/>
    <mergeCell ref="HZ7:HZ9"/>
    <mergeCell ref="IA7:IA9"/>
    <mergeCell ref="JX6:KA6"/>
    <mergeCell ref="JX7:JX9"/>
    <mergeCell ref="JY7:JY9"/>
    <mergeCell ref="JZ7:JZ9"/>
    <mergeCell ref="KA7:KA9"/>
    <mergeCell ref="JT6:JW6"/>
    <mergeCell ref="JT7:JT9"/>
    <mergeCell ref="JU7:JU9"/>
    <mergeCell ref="JV7:JV9"/>
    <mergeCell ref="JW7:JW9"/>
    <mergeCell ref="IV6:IY6"/>
    <mergeCell ref="IV7:IV9"/>
    <mergeCell ref="IW7:IW9"/>
    <mergeCell ref="IX7:IX9"/>
    <mergeCell ref="IY7:IY9"/>
    <mergeCell ref="IZ6:JC6"/>
    <mergeCell ref="IZ7:IZ9"/>
    <mergeCell ref="JA7:JA9"/>
    <mergeCell ref="KJ7:KJ9"/>
    <mergeCell ref="KK7:KK9"/>
    <mergeCell ref="KL7:KL9"/>
    <mergeCell ref="KM7:KM9"/>
    <mergeCell ref="KB6:KE6"/>
    <mergeCell ref="KB7:KB9"/>
    <mergeCell ref="KC7:KC9"/>
    <mergeCell ref="KD7:KD9"/>
    <mergeCell ref="KE7:KE9"/>
    <mergeCell ref="KF6:KI6"/>
    <mergeCell ref="KF7:KF9"/>
    <mergeCell ref="KG7:KG9"/>
    <mergeCell ref="KH7:KH9"/>
    <mergeCell ref="KI7:KI9"/>
    <mergeCell ref="A238:S238"/>
    <mergeCell ref="LH6:LK6"/>
    <mergeCell ref="LH7:LH9"/>
    <mergeCell ref="LI7:LI9"/>
    <mergeCell ref="LJ7:LJ9"/>
    <mergeCell ref="LK7:LK9"/>
    <mergeCell ref="A239:S239"/>
    <mergeCell ref="LL6:LO6"/>
    <mergeCell ref="LL7:LL9"/>
    <mergeCell ref="LM7:LM9"/>
    <mergeCell ref="LN7:LN9"/>
    <mergeCell ref="LO7:LO9"/>
    <mergeCell ref="KZ6:LC6"/>
    <mergeCell ref="KZ7:KZ9"/>
    <mergeCell ref="LA7:LA9"/>
    <mergeCell ref="LB7:LB9"/>
    <mergeCell ref="LC7:LC9"/>
    <mergeCell ref="A236:S236"/>
    <mergeCell ref="A237:S237"/>
    <mergeCell ref="LD6:LG6"/>
    <mergeCell ref="LD7:LD9"/>
    <mergeCell ref="LE7:LE9"/>
    <mergeCell ref="LF7:LF9"/>
    <mergeCell ref="LG7:LG9"/>
    <mergeCell ref="A241:S241"/>
    <mergeCell ref="A242:S242"/>
    <mergeCell ref="LX6:MA6"/>
    <mergeCell ref="LX7:LX9"/>
    <mergeCell ref="LY7:LY9"/>
    <mergeCell ref="LZ7:LZ9"/>
    <mergeCell ref="MA7:MA9"/>
    <mergeCell ref="A235:S235"/>
    <mergeCell ref="KV6:KY6"/>
    <mergeCell ref="KV7:KV9"/>
    <mergeCell ref="KW7:KW9"/>
    <mergeCell ref="KX7:KX9"/>
    <mergeCell ref="KY7:KY9"/>
    <mergeCell ref="LP6:LS6"/>
    <mergeCell ref="LP7:LP9"/>
    <mergeCell ref="LQ7:LQ9"/>
    <mergeCell ref="LR7:LR9"/>
    <mergeCell ref="LS7:LS9"/>
    <mergeCell ref="A240:S240"/>
    <mergeCell ref="LT6:LW6"/>
    <mergeCell ref="LT7:LT9"/>
    <mergeCell ref="LU7:LU9"/>
    <mergeCell ref="LV7:LV9"/>
    <mergeCell ref="LW7:LW9"/>
  </mergeCells>
  <printOptions horizontalCentered="1"/>
  <pageMargins left="0.11811023622047245" right="0.11811023622047245" top="0.19685039370078741" bottom="0" header="0" footer="0"/>
  <pageSetup paperSize="9" scale="30" fitToHeight="0" orientation="portrait" r:id="rId1"/>
  <colBreaks count="11" manualBreakCount="11">
    <brk id="19" max="242" man="1"/>
    <brk id="39" max="242" man="1"/>
    <brk id="59" max="242" man="1"/>
    <brk id="79" max="242" man="1"/>
    <brk id="99" max="242" man="1"/>
    <brk id="119" max="242" man="1"/>
    <brk id="139" max="242" man="1"/>
    <brk id="159" max="242" man="1"/>
    <brk id="259" max="242" man="1"/>
    <brk id="279" max="242" man="1"/>
    <brk id="319" max="24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12</vt:i4>
      </vt:variant>
    </vt:vector>
  </HeadingPairs>
  <TitlesOfParts>
    <vt:vector size="18" baseType="lpstr">
      <vt:lpstr>Итого по видам(с учет нераспр.)</vt:lpstr>
      <vt:lpstr>Всего (с выдел. нераспред)</vt:lpstr>
      <vt:lpstr>Дотации</vt:lpstr>
      <vt:lpstr>Субсидии</vt:lpstr>
      <vt:lpstr>Субвенции </vt:lpstr>
      <vt:lpstr>Иные</vt:lpstr>
      <vt:lpstr>'Всего (с выдел. нераспред)'!Заголовки_для_печати</vt:lpstr>
      <vt:lpstr>Дотации!Заголовки_для_печати</vt:lpstr>
      <vt:lpstr>Иные!Заголовки_для_печати</vt:lpstr>
      <vt:lpstr>'Итого по видам(с учет нераспр.)'!Заголовки_для_печати</vt:lpstr>
      <vt:lpstr>'Субвенции '!Заголовки_для_печати</vt:lpstr>
      <vt:lpstr>Субсидии!Заголовки_для_печати</vt:lpstr>
      <vt:lpstr>'Всего (с выдел. нераспред)'!Область_печати</vt:lpstr>
      <vt:lpstr>Дотации!Область_печати</vt:lpstr>
      <vt:lpstr>Иные!Область_печати</vt:lpstr>
      <vt:lpstr>'Итого по видам(с учет нераспр.)'!Область_печати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2024-10-28T11:29:29Z</cp:lastPrinted>
  <dcterms:created xsi:type="dcterms:W3CDTF">2019-10-10T14:43:12Z</dcterms:created>
  <dcterms:modified xsi:type="dcterms:W3CDTF">2024-10-28T11:33:51Z</dcterms:modified>
</cp:coreProperties>
</file>